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rajatdoshi/Desktop/gerstein/"/>
    </mc:Choice>
  </mc:AlternateContent>
  <xr:revisionPtr revIDLastSave="0" documentId="13_ncr:1_{963D5D6F-835D-1E4D-B2D8-1024A11C3378}" xr6:coauthVersionLast="47" xr6:coauthVersionMax="47" xr10:uidLastSave="{00000000-0000-0000-0000-000000000000}"/>
  <bookViews>
    <workbookView xWindow="0" yWindow="0" windowWidth="33600" windowHeight="21000" activeTab="1" xr2:uid="{D69FD626-53A1-4D59-BBD1-B6628DECB4CE}"/>
  </bookViews>
  <sheets>
    <sheet name="v1_hasAllCGM" sheetId="12" r:id="rId1"/>
    <sheet name="VariableKey" sheetId="8"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432" i="12" l="1"/>
  <c r="BF1444" i="12"/>
  <c r="BF31" i="12"/>
  <c r="BF33" i="12"/>
  <c r="BF34" i="12"/>
  <c r="BF35" i="12"/>
  <c r="BF36" i="12"/>
  <c r="BF38" i="12"/>
  <c r="BF39" i="12"/>
  <c r="BF44" i="12"/>
  <c r="BF46" i="12"/>
  <c r="BF49" i="12"/>
  <c r="BF53" i="12"/>
  <c r="BF55" i="12"/>
  <c r="BF57" i="12"/>
  <c r="BF58" i="12"/>
  <c r="BF59" i="12"/>
  <c r="BF63" i="12"/>
  <c r="BF67" i="12"/>
  <c r="BF68" i="12"/>
  <c r="BF74" i="12"/>
  <c r="BF78" i="12"/>
  <c r="BF83" i="12"/>
  <c r="BF84" i="12"/>
  <c r="BF86" i="12"/>
  <c r="BF88" i="12"/>
  <c r="BF89" i="12"/>
  <c r="BF94" i="12"/>
  <c r="BF95" i="12"/>
  <c r="BF96" i="12"/>
  <c r="BF130" i="12"/>
  <c r="BF131" i="12"/>
  <c r="BF132" i="12"/>
  <c r="BF133" i="12"/>
  <c r="BF134" i="12"/>
  <c r="BF135" i="12"/>
  <c r="BF136" i="12"/>
  <c r="BF138" i="12"/>
  <c r="BF142" i="12"/>
  <c r="BF143" i="12"/>
  <c r="BF144" i="12"/>
  <c r="BF145" i="12"/>
  <c r="BF146" i="12"/>
  <c r="BF147" i="12"/>
  <c r="BF148" i="12"/>
  <c r="BF149" i="12"/>
  <c r="BF150" i="12"/>
  <c r="BF152" i="12"/>
  <c r="BF153" i="12"/>
  <c r="BF154" i="12"/>
  <c r="BF155" i="12"/>
  <c r="BF158" i="12"/>
  <c r="BF159" i="12"/>
  <c r="BF160" i="12"/>
  <c r="BF161" i="12"/>
  <c r="BF162" i="12"/>
  <c r="BF163" i="12"/>
  <c r="BF164" i="12"/>
  <c r="BF165" i="12"/>
  <c r="BF166" i="12"/>
  <c r="BF167" i="12"/>
  <c r="BF168" i="12"/>
  <c r="BF169" i="12"/>
  <c r="BF170" i="12"/>
  <c r="BF171" i="12"/>
  <c r="BF172" i="12"/>
  <c r="BF173" i="12"/>
  <c r="BF174" i="12"/>
  <c r="BF175" i="12"/>
  <c r="BF176" i="12"/>
  <c r="BF182" i="12"/>
  <c r="BF184" i="12"/>
  <c r="BF185" i="12"/>
  <c r="BF188" i="12"/>
  <c r="BF189" i="12"/>
  <c r="BF190" i="12"/>
  <c r="BF191" i="12"/>
  <c r="BF192" i="12"/>
  <c r="BF193" i="12"/>
  <c r="BF195" i="12"/>
  <c r="BF227" i="12"/>
  <c r="BF228" i="12"/>
  <c r="BF229" i="12"/>
  <c r="BF230" i="12"/>
  <c r="BF232" i="12"/>
  <c r="BF234" i="12"/>
  <c r="BF236" i="12"/>
  <c r="BF238" i="12"/>
  <c r="BF239" i="12"/>
  <c r="BF240" i="12"/>
  <c r="BF241" i="12"/>
  <c r="BF242" i="12"/>
  <c r="BF243" i="12"/>
  <c r="BF244" i="12"/>
  <c r="BF245" i="12"/>
  <c r="BF246" i="12"/>
  <c r="BF247" i="12"/>
  <c r="BF248" i="12"/>
  <c r="BF249" i="12"/>
  <c r="BF250" i="12"/>
  <c r="BF251" i="12"/>
  <c r="BF252" i="12"/>
  <c r="BF253" i="12"/>
  <c r="BF254" i="12"/>
  <c r="BF255" i="12"/>
  <c r="BF256" i="12"/>
  <c r="BF257" i="12"/>
  <c r="BF258" i="12"/>
  <c r="BF259" i="12"/>
  <c r="BF260" i="12"/>
  <c r="BF261" i="12"/>
  <c r="BF262" i="12"/>
  <c r="BF263" i="12"/>
  <c r="BF264" i="12"/>
  <c r="BF265" i="12"/>
  <c r="BF266" i="12"/>
  <c r="BF267" i="12"/>
  <c r="BF268" i="12"/>
  <c r="BF269" i="12"/>
  <c r="BF270" i="12"/>
  <c r="BF271" i="12"/>
  <c r="BF272" i="12"/>
  <c r="BF273" i="12"/>
  <c r="BF274" i="12"/>
  <c r="BF275" i="12"/>
  <c r="BF276" i="12"/>
  <c r="BF277" i="12"/>
  <c r="BF278" i="12"/>
  <c r="BF279" i="12"/>
  <c r="BF280" i="12"/>
  <c r="BF281" i="12"/>
  <c r="BF282" i="12"/>
  <c r="BF283" i="12"/>
  <c r="BF284" i="12"/>
  <c r="BF285" i="12"/>
  <c r="BF286" i="12"/>
  <c r="BF287" i="12"/>
  <c r="BF288" i="12"/>
  <c r="BF289" i="12"/>
  <c r="BF290" i="12"/>
  <c r="BF291" i="12"/>
  <c r="BF292" i="12"/>
  <c r="BF293" i="12"/>
  <c r="BF294" i="12"/>
  <c r="BF295" i="12"/>
  <c r="BF326" i="12"/>
  <c r="BF327" i="12"/>
  <c r="BF329" i="12"/>
  <c r="BF330" i="12"/>
  <c r="BF332" i="12"/>
  <c r="BF333" i="12"/>
  <c r="BF334" i="12"/>
  <c r="BF335" i="12"/>
  <c r="BF337" i="12"/>
  <c r="BF338" i="12"/>
  <c r="BF339" i="12"/>
  <c r="BF341" i="12"/>
  <c r="BF342" i="12"/>
  <c r="BF343" i="12"/>
  <c r="BF344" i="12"/>
  <c r="BF345" i="12"/>
  <c r="BF346" i="12"/>
  <c r="BF347" i="12"/>
  <c r="BF348" i="12"/>
  <c r="BF349" i="12"/>
  <c r="BF350" i="12"/>
  <c r="BF351" i="12"/>
  <c r="BF352" i="12"/>
  <c r="BF353" i="12"/>
  <c r="BF355" i="12"/>
  <c r="BF356" i="12"/>
  <c r="BF357" i="12"/>
  <c r="BF358" i="12"/>
  <c r="BF359" i="12"/>
  <c r="BF360" i="12"/>
  <c r="BF362" i="12"/>
  <c r="BF364" i="12"/>
  <c r="BF365" i="12"/>
  <c r="BF367" i="12"/>
  <c r="BF368" i="12"/>
  <c r="BF369" i="12"/>
  <c r="BF371" i="12"/>
  <c r="BF372" i="12"/>
  <c r="BF373" i="12"/>
  <c r="BF374" i="12"/>
  <c r="BF375" i="12"/>
  <c r="BF376" i="12"/>
  <c r="BF377" i="12"/>
  <c r="BF380" i="12"/>
  <c r="BF383" i="12"/>
  <c r="BF387" i="12"/>
  <c r="BF388" i="12"/>
  <c r="BF389" i="12"/>
  <c r="BF392" i="12"/>
  <c r="BF393" i="12"/>
  <c r="BF423" i="12"/>
  <c r="BF426" i="12"/>
  <c r="BF429" i="12"/>
  <c r="BF431" i="12"/>
  <c r="BF433" i="12"/>
  <c r="BF434" i="12"/>
  <c r="BF435" i="12"/>
  <c r="BF440" i="12"/>
  <c r="BF441" i="12"/>
  <c r="BF442" i="12"/>
  <c r="BF443" i="12"/>
  <c r="BF445" i="12"/>
  <c r="BF451" i="12"/>
  <c r="BF454" i="12"/>
  <c r="BF456" i="12"/>
  <c r="BF461" i="12"/>
  <c r="BF463" i="12"/>
  <c r="BF465" i="12"/>
  <c r="BF468" i="12"/>
  <c r="BF469" i="12"/>
  <c r="BF470" i="12"/>
  <c r="BF474" i="12"/>
  <c r="BF476" i="12"/>
  <c r="BF477" i="12"/>
  <c r="BF478" i="12"/>
  <c r="BF479" i="12"/>
  <c r="BF480" i="12"/>
  <c r="BF481" i="12"/>
  <c r="BF482" i="12"/>
  <c r="BF483" i="12"/>
  <c r="BF486" i="12"/>
  <c r="BF487" i="12"/>
  <c r="BF489" i="12"/>
  <c r="BF490" i="12"/>
  <c r="BF491" i="12"/>
  <c r="BF521" i="12"/>
  <c r="BF522" i="12"/>
  <c r="BF523" i="12"/>
  <c r="BF524" i="12"/>
  <c r="BF525" i="12"/>
  <c r="BF530" i="12"/>
  <c r="BF531" i="12"/>
  <c r="BF532" i="12"/>
  <c r="BF533" i="12"/>
  <c r="BF534" i="12"/>
  <c r="BF536" i="12"/>
  <c r="BF537" i="12"/>
  <c r="BF539" i="12"/>
  <c r="BF540" i="12"/>
  <c r="BF541" i="12"/>
  <c r="BF542" i="12"/>
  <c r="BF544" i="12"/>
  <c r="BF546" i="12"/>
  <c r="BF547" i="12"/>
  <c r="BF548" i="12"/>
  <c r="BF551" i="12"/>
  <c r="BF553" i="12"/>
  <c r="BF555" i="12"/>
  <c r="BF559" i="12"/>
  <c r="BF560" i="12"/>
  <c r="BF561" i="12"/>
  <c r="BF562" i="12"/>
  <c r="BF563" i="12"/>
  <c r="BF564" i="12"/>
  <c r="BF566" i="12"/>
  <c r="BF568" i="12"/>
  <c r="BF569" i="12"/>
  <c r="BF570" i="12"/>
  <c r="BF572" i="12"/>
  <c r="BF574" i="12"/>
  <c r="BF575" i="12"/>
  <c r="BF577" i="12"/>
  <c r="BF579" i="12"/>
  <c r="BF580" i="12"/>
  <c r="BF582" i="12"/>
  <c r="BF583" i="12"/>
  <c r="BF585" i="12"/>
  <c r="BF586" i="12"/>
  <c r="BF588" i="12"/>
  <c r="BF589" i="12"/>
  <c r="BF619" i="12"/>
  <c r="BF621" i="12"/>
  <c r="BF622" i="12"/>
  <c r="BF623" i="12"/>
  <c r="BF624" i="12"/>
  <c r="BF626" i="12"/>
  <c r="BF627" i="12"/>
  <c r="BF628" i="12"/>
  <c r="BF631" i="12"/>
  <c r="BF633" i="12"/>
  <c r="BF634" i="12"/>
  <c r="BF635" i="12"/>
  <c r="BF637" i="12"/>
  <c r="BF638" i="12"/>
  <c r="BF640" i="12"/>
  <c r="BF641" i="12"/>
  <c r="BF642" i="12"/>
  <c r="BF643" i="12"/>
  <c r="BF645" i="12"/>
  <c r="BF646" i="12"/>
  <c r="BF647" i="12"/>
  <c r="BF648" i="12"/>
  <c r="BF650" i="12"/>
  <c r="BF651" i="12"/>
  <c r="BF653" i="12"/>
  <c r="BF655" i="12"/>
  <c r="BF656" i="12"/>
  <c r="BF658" i="12"/>
  <c r="BF660" i="12"/>
  <c r="BF662" i="12"/>
  <c r="BF663" i="12"/>
  <c r="BF664" i="12"/>
  <c r="BF666" i="12"/>
  <c r="BF667" i="12"/>
  <c r="BF669" i="12"/>
  <c r="BF670" i="12"/>
  <c r="BF671" i="12"/>
  <c r="BF673" i="12"/>
  <c r="BF674" i="12"/>
  <c r="BF675" i="12"/>
  <c r="BF677" i="12"/>
  <c r="BF679" i="12"/>
  <c r="BF680" i="12"/>
  <c r="BF682" i="12"/>
  <c r="BF685" i="12"/>
  <c r="BF686" i="12"/>
  <c r="BF717" i="12"/>
  <c r="BF719" i="12"/>
  <c r="BF721" i="12"/>
  <c r="BF723" i="12"/>
  <c r="BF726" i="12"/>
  <c r="BF727" i="12"/>
  <c r="BF728" i="12"/>
  <c r="BF729" i="12"/>
  <c r="BF730" i="12"/>
  <c r="BF731" i="12"/>
  <c r="BF732" i="12"/>
  <c r="BF733" i="12"/>
  <c r="BF735" i="12"/>
  <c r="BF736" i="12"/>
  <c r="BF737" i="12"/>
  <c r="BF738" i="12"/>
  <c r="BF740" i="12"/>
  <c r="BF741" i="12"/>
  <c r="BF742" i="12"/>
  <c r="BF743" i="12"/>
  <c r="BF744" i="12"/>
  <c r="BF745" i="12"/>
  <c r="BF746" i="12"/>
  <c r="BF747" i="12"/>
  <c r="BF748" i="12"/>
  <c r="BF750" i="12"/>
  <c r="BF814" i="12"/>
  <c r="BF824" i="12"/>
  <c r="BF825" i="12"/>
  <c r="BF829" i="12"/>
  <c r="BF835" i="12"/>
  <c r="BF844" i="12"/>
  <c r="BF853" i="12"/>
  <c r="BF858" i="12"/>
  <c r="BF860" i="12"/>
  <c r="BF865" i="12"/>
  <c r="BF872" i="12"/>
  <c r="BF874" i="12"/>
  <c r="BF878" i="12"/>
  <c r="BF912" i="12"/>
  <c r="BF914" i="12"/>
  <c r="BF917" i="12"/>
  <c r="BF918" i="12"/>
  <c r="BF920" i="12"/>
  <c r="BF922" i="12"/>
  <c r="BF923" i="12"/>
  <c r="BF926" i="12"/>
  <c r="BF928" i="12"/>
  <c r="BF929" i="12"/>
  <c r="BF931" i="12"/>
  <c r="BF933" i="12"/>
  <c r="BF935" i="12"/>
  <c r="BF936" i="12"/>
  <c r="BF937" i="12"/>
  <c r="BF939" i="12"/>
  <c r="BF940" i="12"/>
  <c r="BF941" i="12"/>
  <c r="BF942" i="12"/>
  <c r="BF943" i="12"/>
  <c r="BF944" i="12"/>
  <c r="BF945" i="12"/>
  <c r="BF948" i="12"/>
  <c r="BF950" i="12"/>
  <c r="BF952" i="12"/>
  <c r="BF953" i="12"/>
  <c r="BF955" i="12"/>
  <c r="BF957" i="12"/>
  <c r="BF958" i="12"/>
  <c r="BF959" i="12"/>
  <c r="BF960" i="12"/>
  <c r="BF962" i="12"/>
  <c r="BF964" i="12"/>
  <c r="BF966" i="12"/>
  <c r="BF968" i="12"/>
  <c r="BF970" i="12"/>
  <c r="BF972" i="12"/>
  <c r="BF973" i="12"/>
  <c r="BF974" i="12"/>
  <c r="BF975" i="12"/>
  <c r="BF976" i="12"/>
  <c r="BF979" i="12"/>
  <c r="BF1010" i="12"/>
  <c r="BF1011" i="12"/>
  <c r="BF1013" i="12"/>
  <c r="BF1014" i="12"/>
  <c r="BF1016" i="12"/>
  <c r="BF1017" i="12"/>
  <c r="BF1018" i="12"/>
  <c r="BF1019" i="12"/>
  <c r="BF1021" i="12"/>
  <c r="BF1022" i="12"/>
  <c r="BF1023" i="12"/>
  <c r="BF1025" i="12"/>
  <c r="BF1029" i="12"/>
  <c r="BF1030" i="12"/>
  <c r="BF1032" i="12"/>
  <c r="BF1034" i="12"/>
  <c r="BF1035" i="12"/>
  <c r="BF1036" i="12"/>
  <c r="BF1037" i="12"/>
  <c r="BF1040" i="12"/>
  <c r="BF1043" i="12"/>
  <c r="BF1044" i="12"/>
  <c r="BF1045" i="12"/>
  <c r="BF1052" i="12"/>
  <c r="BF1053" i="12"/>
  <c r="BF1054" i="12"/>
  <c r="BF1055" i="12"/>
  <c r="BF1059" i="12"/>
  <c r="BF1060" i="12"/>
  <c r="BF1062" i="12"/>
  <c r="BF1063" i="12"/>
  <c r="BF1064" i="12"/>
  <c r="BF1066" i="12"/>
  <c r="BF1067" i="12"/>
  <c r="BF1068" i="12"/>
  <c r="BF1069" i="12"/>
  <c r="BF1070" i="12"/>
  <c r="BF1071" i="12"/>
  <c r="BF1072" i="12"/>
  <c r="BF1074" i="12"/>
  <c r="BF1075" i="12"/>
  <c r="BF1076" i="12"/>
  <c r="BF1077" i="12"/>
  <c r="BF1078" i="12"/>
  <c r="BF1079" i="12"/>
  <c r="BF1111" i="12"/>
  <c r="BF1112" i="12"/>
  <c r="BF1113" i="12"/>
  <c r="BF1119" i="12"/>
  <c r="BF1120" i="12"/>
  <c r="BF1125" i="12"/>
  <c r="BF1127" i="12"/>
  <c r="BF1131" i="12"/>
  <c r="BF1132" i="12"/>
  <c r="BF1134" i="12"/>
  <c r="BF1136" i="12"/>
  <c r="BF1139" i="12"/>
  <c r="BF1140" i="12"/>
  <c r="BF1141" i="12"/>
  <c r="BF1145" i="12"/>
  <c r="BF1146" i="12"/>
  <c r="BF1147" i="12"/>
  <c r="BF1148" i="12"/>
  <c r="BF1158" i="12"/>
  <c r="BF1162" i="12"/>
  <c r="BF1164" i="12"/>
  <c r="BF1167" i="12"/>
  <c r="BF1168" i="12"/>
  <c r="BF1169" i="12"/>
  <c r="BF1176" i="12"/>
  <c r="BF1177" i="12"/>
  <c r="BF1306" i="12"/>
  <c r="BF1309" i="12"/>
  <c r="BF1310" i="12"/>
  <c r="BF1313" i="12"/>
  <c r="BF1314" i="12"/>
  <c r="BF1315" i="12"/>
  <c r="BF1318" i="12"/>
  <c r="BF1319" i="12"/>
  <c r="BF1320" i="12"/>
  <c r="BF1321" i="12"/>
  <c r="BF1322" i="12"/>
  <c r="BF1324" i="12"/>
  <c r="BF1325" i="12"/>
  <c r="BF1326" i="12"/>
  <c r="BF1327" i="12"/>
  <c r="BF1328" i="12"/>
  <c r="BF1329" i="12"/>
  <c r="BF1330" i="12"/>
  <c r="BF1331" i="12"/>
  <c r="BF1334" i="12"/>
  <c r="BF1335" i="12"/>
  <c r="BF1336" i="12"/>
  <c r="BF1341" i="12"/>
  <c r="BF1342" i="12"/>
  <c r="BF1343" i="12"/>
  <c r="BF1344" i="12"/>
  <c r="BF1346" i="12"/>
  <c r="BF1347" i="12"/>
  <c r="BF1349" i="12"/>
  <c r="BF1350" i="12"/>
  <c r="BF1353" i="12"/>
  <c r="BF1355" i="12"/>
  <c r="BF1356" i="12"/>
  <c r="BF1357" i="12"/>
  <c r="BF1359" i="12"/>
  <c r="BF1361" i="12"/>
  <c r="BF1362" i="12"/>
  <c r="BF1363" i="12"/>
  <c r="BF1365" i="12"/>
  <c r="BF1366" i="12"/>
  <c r="BF1367" i="12"/>
  <c r="BF1368" i="12"/>
  <c r="BF1369" i="12"/>
  <c r="BF1370" i="12"/>
  <c r="BF1371" i="12"/>
  <c r="BF1372" i="12"/>
  <c r="BF1373" i="12"/>
  <c r="BF1403" i="12"/>
  <c r="BF1406" i="12"/>
  <c r="BF1407" i="12"/>
  <c r="BF1408" i="12"/>
  <c r="BF1411" i="12"/>
  <c r="BF1412" i="12"/>
  <c r="BF1413" i="12"/>
  <c r="BF1414" i="12"/>
  <c r="BF1415" i="12"/>
  <c r="BF1419" i="12"/>
  <c r="BF1420" i="12"/>
  <c r="BF1421" i="12"/>
  <c r="BF1424" i="12"/>
  <c r="BF1425" i="12"/>
  <c r="BF1427" i="12"/>
  <c r="BF1428" i="12"/>
  <c r="BF1431" i="12"/>
  <c r="BF1433" i="12"/>
  <c r="BF1434" i="12"/>
  <c r="BF1435" i="12"/>
  <c r="BF1436" i="12"/>
  <c r="BF1438" i="12"/>
  <c r="BF1445" i="12"/>
  <c r="BF1446" i="12"/>
  <c r="BF1448" i="12"/>
  <c r="BF1450" i="12"/>
  <c r="BF1451" i="12"/>
  <c r="BF1456" i="12"/>
  <c r="BF1457" i="12"/>
  <c r="BF1459" i="12"/>
  <c r="BF1464" i="12"/>
  <c r="BF1465" i="12"/>
  <c r="BF1468" i="12"/>
  <c r="BF1470" i="12"/>
  <c r="BF1471" i="12"/>
  <c r="BF1504" i="12"/>
  <c r="BF1505" i="12"/>
  <c r="BF1507" i="12"/>
  <c r="BF1508" i="12"/>
  <c r="BF1509" i="12"/>
  <c r="BF1511" i="12"/>
  <c r="BF1514" i="12"/>
  <c r="BF1516" i="12"/>
  <c r="BF1517" i="12"/>
  <c r="BF1519" i="12"/>
  <c r="BF1522" i="12"/>
  <c r="BF1523" i="12"/>
  <c r="BF1524" i="12"/>
  <c r="BF1525" i="12"/>
  <c r="BF1529" i="12"/>
  <c r="BF1531" i="12"/>
  <c r="BF1532" i="12"/>
  <c r="BF1533" i="12"/>
  <c r="BF1534" i="12"/>
  <c r="BF1535" i="12"/>
  <c r="BF1536" i="12"/>
  <c r="BF1537" i="12"/>
  <c r="BF1539" i="12"/>
  <c r="BF1540" i="12"/>
  <c r="BF1541" i="12"/>
  <c r="BF1542" i="12"/>
  <c r="BF1543" i="12"/>
  <c r="BF1544" i="12"/>
  <c r="BF1545" i="12"/>
  <c r="BF1546" i="12"/>
  <c r="BF1547" i="12"/>
  <c r="BF1548" i="12"/>
  <c r="BF1549" i="12"/>
  <c r="BF1550" i="12"/>
  <c r="BF1551" i="12"/>
  <c r="BF1552" i="12"/>
  <c r="BF1553" i="12"/>
  <c r="BF1554" i="12"/>
  <c r="BF1557" i="12"/>
  <c r="BF1559" i="12"/>
  <c r="BF1560" i="12"/>
  <c r="BF1561" i="12"/>
  <c r="BF1565" i="12"/>
  <c r="BF1566" i="12"/>
  <c r="BF1567" i="12"/>
  <c r="BF1568" i="12"/>
  <c r="BF1569" i="12"/>
  <c r="BF1570" i="12"/>
  <c r="BF1571" i="12"/>
  <c r="BF1602" i="12"/>
  <c r="BF1604" i="12"/>
  <c r="BF1605" i="12"/>
  <c r="BF1606" i="12"/>
  <c r="BF1608" i="12"/>
  <c r="BF1609" i="12"/>
  <c r="BF1610" i="12"/>
  <c r="BF1611" i="12"/>
  <c r="BF1612" i="12"/>
  <c r="BF1615" i="12"/>
  <c r="BF1616" i="12"/>
  <c r="BF1617" i="12"/>
  <c r="BF1618" i="12"/>
  <c r="BF1619" i="12"/>
  <c r="BF1622" i="12"/>
  <c r="BF1623" i="12"/>
  <c r="BF1624" i="12"/>
  <c r="BF1626" i="12"/>
  <c r="BF1627" i="12"/>
  <c r="BF1628" i="12"/>
  <c r="BF1629" i="12"/>
  <c r="BF1631" i="12"/>
  <c r="BF1632" i="12"/>
  <c r="BF1635" i="12"/>
  <c r="BF1638" i="12"/>
  <c r="BF1639" i="12"/>
  <c r="BF1643" i="12"/>
  <c r="BF1646" i="12"/>
  <c r="BF1650" i="12"/>
  <c r="BF1651" i="12"/>
  <c r="BF1652" i="12"/>
  <c r="BF1653" i="12"/>
  <c r="BF1655" i="12"/>
  <c r="BF1658" i="12"/>
  <c r="BF1662" i="12"/>
  <c r="BF1663" i="12"/>
  <c r="BF1664" i="12"/>
  <c r="BF1665" i="12"/>
  <c r="BF1666" i="12"/>
  <c r="BF1667" i="12"/>
  <c r="BF1671" i="12"/>
  <c r="BF1709" i="12"/>
  <c r="BF1711" i="12"/>
  <c r="BF1718" i="12"/>
  <c r="BF1722" i="12"/>
  <c r="BF1724" i="12"/>
  <c r="BF1727" i="12"/>
  <c r="BF1732" i="12"/>
  <c r="BF1736" i="12"/>
  <c r="BF1738" i="12"/>
  <c r="BF1742" i="12"/>
  <c r="BF1744" i="12"/>
  <c r="BF1748" i="12"/>
  <c r="BF1751" i="12"/>
  <c r="BF1767" i="12"/>
  <c r="BF1799" i="12"/>
  <c r="BF1800" i="12"/>
  <c r="BF1804" i="12"/>
  <c r="BF1806" i="12"/>
  <c r="BF1813" i="12"/>
  <c r="BF1816" i="12"/>
  <c r="BF1818" i="12"/>
  <c r="BF1822" i="12"/>
  <c r="BF1826" i="12"/>
  <c r="BF1827" i="12"/>
  <c r="BF1829" i="12"/>
  <c r="BF1834" i="12"/>
  <c r="BF1836" i="12"/>
  <c r="BF1838" i="12"/>
  <c r="BF1839" i="12"/>
  <c r="BF1840" i="12"/>
  <c r="BF1847" i="12"/>
  <c r="BF1849" i="12"/>
  <c r="BF1850" i="12"/>
  <c r="BF1851" i="12"/>
  <c r="BF1852" i="12"/>
  <c r="BF1853" i="12"/>
  <c r="BF1854" i="12"/>
  <c r="BF1857" i="12"/>
  <c r="BF1858" i="12"/>
  <c r="BF1859" i="12"/>
  <c r="BF1861" i="12"/>
  <c r="BF1863" i="12"/>
  <c r="BF1865" i="12"/>
  <c r="BF1867" i="12"/>
  <c r="BF1868" i="12"/>
  <c r="BF1897" i="12"/>
  <c r="BF1898" i="12"/>
  <c r="BF1899" i="12"/>
  <c r="BF1900" i="12"/>
  <c r="BF1901" i="12"/>
  <c r="BF1902" i="12"/>
  <c r="BF1903" i="12"/>
  <c r="BF1905" i="12"/>
  <c r="BF1906" i="12"/>
  <c r="BF1908" i="12"/>
  <c r="BF1909" i="12"/>
  <c r="BF1910" i="12"/>
  <c r="BF1911" i="12"/>
  <c r="BF1912" i="12"/>
  <c r="BF1913" i="12"/>
  <c r="BF1917" i="12"/>
  <c r="BF1918" i="12"/>
  <c r="BF1919" i="12"/>
  <c r="BF1920" i="12"/>
  <c r="BF1922" i="12"/>
  <c r="BF1924" i="12"/>
  <c r="BF1926" i="12"/>
  <c r="BF1929" i="12"/>
  <c r="BF1930" i="12"/>
  <c r="BF1931" i="12"/>
  <c r="BF1933" i="12"/>
  <c r="BF1934" i="12"/>
  <c r="BF1937" i="12"/>
  <c r="BF1939" i="12"/>
  <c r="BF1940" i="12"/>
  <c r="BF1941" i="12"/>
  <c r="BF1942" i="12"/>
  <c r="BF1944" i="12"/>
  <c r="BF1945" i="12"/>
  <c r="BF1946" i="12"/>
  <c r="BF1947" i="12"/>
  <c r="BF1948" i="12"/>
  <c r="BF1950" i="12"/>
  <c r="BF1951" i="12"/>
  <c r="BF1952" i="12"/>
  <c r="BF1953" i="12"/>
  <c r="BF1954" i="12"/>
  <c r="BF1955" i="12"/>
  <c r="BF1956" i="12"/>
  <c r="BF1957" i="12"/>
  <c r="BF1958" i="12"/>
  <c r="BF1959" i="12"/>
  <c r="BF1961" i="12"/>
  <c r="BF1963" i="12"/>
  <c r="BF1964" i="12"/>
  <c r="BF1965" i="12"/>
  <c r="BF1966" i="12"/>
  <c r="BF52" i="12"/>
  <c r="H235" i="12"/>
  <c r="G235" i="12"/>
  <c r="H233" i="12"/>
  <c r="G233" i="12"/>
  <c r="H231" i="12"/>
  <c r="G231" i="12"/>
  <c r="BJ1962" i="12"/>
  <c r="H1962" i="12"/>
  <c r="G1962" i="12"/>
  <c r="BO1960" i="12"/>
  <c r="BJ1960" i="12"/>
  <c r="G1960" i="12"/>
  <c r="BJ1949" i="12"/>
  <c r="H1949" i="12" s="1"/>
  <c r="G1949" i="12"/>
  <c r="BJ1943" i="12"/>
  <c r="H1943" i="12" s="1"/>
  <c r="G1943" i="12"/>
  <c r="BJ1938" i="12"/>
  <c r="H1938" i="12" s="1"/>
  <c r="G1938" i="12"/>
  <c r="BJ1936" i="12"/>
  <c r="H1936" i="12" s="1"/>
  <c r="G1936" i="12"/>
  <c r="BJ1935" i="12"/>
  <c r="H1935" i="12" s="1"/>
  <c r="G1935" i="12"/>
  <c r="BJ1932" i="12"/>
  <c r="H1932" i="12" s="1"/>
  <c r="G1932" i="12"/>
  <c r="BJ1928" i="12"/>
  <c r="H1928" i="12" s="1"/>
  <c r="G1928" i="12"/>
  <c r="BJ1927" i="12"/>
  <c r="H1927" i="12" s="1"/>
  <c r="G1927" i="12"/>
  <c r="BJ1925" i="12"/>
  <c r="H1925" i="12" s="1"/>
  <c r="G1925" i="12"/>
  <c r="BJ1923" i="12"/>
  <c r="H1923" i="12" s="1"/>
  <c r="G1923" i="12"/>
  <c r="BS1921" i="12"/>
  <c r="BJ1921" i="12"/>
  <c r="H1921" i="12" s="1"/>
  <c r="G1921" i="12"/>
  <c r="BO1916" i="12"/>
  <c r="BJ1916" i="12"/>
  <c r="G1916" i="12"/>
  <c r="BO1915" i="12"/>
  <c r="BJ1915" i="12"/>
  <c r="G1915" i="12"/>
  <c r="BO1914" i="12"/>
  <c r="BJ1914" i="12"/>
  <c r="G1914" i="12"/>
  <c r="CJ1907" i="12"/>
  <c r="BU1907" i="12"/>
  <c r="BS1907" i="12"/>
  <c r="BO1907" i="12"/>
  <c r="BI1907" i="12"/>
  <c r="BJ1907" i="12" s="1"/>
  <c r="G1907" i="12"/>
  <c r="BJ1904" i="12"/>
  <c r="H1904" i="12" s="1"/>
  <c r="G1904" i="12"/>
  <c r="BJ1862" i="12"/>
  <c r="H1862" i="12" s="1"/>
  <c r="G1862" i="12"/>
  <c r="BJ1837" i="12"/>
  <c r="H1837" i="12" s="1"/>
  <c r="G1837" i="12"/>
  <c r="BJ1833" i="12"/>
  <c r="H1833" i="12" s="1"/>
  <c r="G1833" i="12"/>
  <c r="BJ1828" i="12"/>
  <c r="H1828" i="12" s="1"/>
  <c r="G1828" i="12"/>
  <c r="BJ1825" i="12"/>
  <c r="H1825" i="12" s="1"/>
  <c r="G1825" i="12"/>
  <c r="BJ1824" i="12"/>
  <c r="H1824" i="12" s="1"/>
  <c r="G1824" i="12"/>
  <c r="BJ1823" i="12"/>
  <c r="H1823" i="12" s="1"/>
  <c r="G1823" i="12"/>
  <c r="BJ1819" i="12"/>
  <c r="H1819" i="12" s="1"/>
  <c r="G1819" i="12"/>
  <c r="BJ1802" i="12"/>
  <c r="H1802" i="12" s="1"/>
  <c r="G1802" i="12"/>
  <c r="BJ1765" i="12"/>
  <c r="H1765" i="12" s="1"/>
  <c r="G1765" i="12"/>
  <c r="BJ1764" i="12"/>
  <c r="H1764" i="12" s="1"/>
  <c r="G1764" i="12"/>
  <c r="BJ1761" i="12"/>
  <c r="H1761" i="12" s="1"/>
  <c r="G1761" i="12"/>
  <c r="BJ1760" i="12"/>
  <c r="H1760" i="12" s="1"/>
  <c r="G1760" i="12"/>
  <c r="BJ1756" i="12"/>
  <c r="H1756" i="12" s="1"/>
  <c r="G1756" i="12"/>
  <c r="BJ1753" i="12"/>
  <c r="H1753" i="12" s="1"/>
  <c r="G1753" i="12"/>
  <c r="BJ1740" i="12"/>
  <c r="H1740" i="12" s="1"/>
  <c r="G1740" i="12"/>
  <c r="BJ1739" i="12"/>
  <c r="H1739" i="12" s="1"/>
  <c r="G1739" i="12"/>
  <c r="BJ1737" i="12"/>
  <c r="H1737" i="12" s="1"/>
  <c r="G1737" i="12"/>
  <c r="BJ1735" i="12"/>
  <c r="H1735" i="12" s="1"/>
  <c r="G1735" i="12"/>
  <c r="BJ1734" i="12"/>
  <c r="H1734" i="12" s="1"/>
  <c r="G1734" i="12"/>
  <c r="BJ1733" i="12"/>
  <c r="H1733" i="12" s="1"/>
  <c r="G1733" i="12"/>
  <c r="BJ1728" i="12"/>
  <c r="H1728" i="12" s="1"/>
  <c r="G1728" i="12"/>
  <c r="BJ1726" i="12"/>
  <c r="H1726" i="12" s="1"/>
  <c r="G1726" i="12"/>
  <c r="BJ1723" i="12"/>
  <c r="H1723" i="12" s="1"/>
  <c r="G1723" i="12"/>
  <c r="BO1721" i="12"/>
  <c r="BJ1721" i="12"/>
  <c r="G1721" i="12"/>
  <c r="BO1720" i="12"/>
  <c r="BJ1720" i="12"/>
  <c r="G1720" i="12"/>
  <c r="BO1719" i="12"/>
  <c r="BJ1719" i="12"/>
  <c r="G1719" i="12"/>
  <c r="BJ1717" i="12"/>
  <c r="H1717" i="12" s="1"/>
  <c r="G1717" i="12"/>
  <c r="BJ1716" i="12"/>
  <c r="H1716" i="12" s="1"/>
  <c r="G1716" i="12"/>
  <c r="BO1714" i="12"/>
  <c r="BJ1714" i="12"/>
  <c r="G1714" i="12"/>
  <c r="BO1713" i="12"/>
  <c r="BJ1713" i="12"/>
  <c r="G1713" i="12"/>
  <c r="BJ1712" i="12"/>
  <c r="H1712" i="12" s="1"/>
  <c r="G1712" i="12"/>
  <c r="BJ1710" i="12"/>
  <c r="H1710" i="12" s="1"/>
  <c r="G1710" i="12"/>
  <c r="BO1707" i="12"/>
  <c r="BJ1707" i="12"/>
  <c r="G1707" i="12"/>
  <c r="BO1706" i="12"/>
  <c r="BJ1706" i="12"/>
  <c r="G1706" i="12"/>
  <c r="BO1705" i="12"/>
  <c r="BJ1705" i="12"/>
  <c r="G1705" i="12"/>
  <c r="BO1704" i="12"/>
  <c r="BJ1704" i="12"/>
  <c r="G1704" i="12"/>
  <c r="BJ1703" i="12"/>
  <c r="H1703" i="12" s="1"/>
  <c r="G1703" i="12"/>
  <c r="BJ1702" i="12"/>
  <c r="H1702" i="12" s="1"/>
  <c r="G1702" i="12"/>
  <c r="BJ1701" i="12"/>
  <c r="H1701" i="12" s="1"/>
  <c r="G1701" i="12"/>
  <c r="BJ1670" i="12"/>
  <c r="H1670" i="12" s="1"/>
  <c r="G1670" i="12"/>
  <c r="CJ1669" i="12"/>
  <c r="BS1669" i="12"/>
  <c r="BJ1669" i="12"/>
  <c r="H1669" i="12" s="1"/>
  <c r="G1669" i="12"/>
  <c r="CJ1668" i="12"/>
  <c r="BU1668" i="12"/>
  <c r="BS1668" i="12"/>
  <c r="BI1668" i="12"/>
  <c r="BJ1668" i="12" s="1"/>
  <c r="H1668" i="12" s="1"/>
  <c r="G1668" i="12"/>
  <c r="CJ1661" i="12"/>
  <c r="BU1661" i="12"/>
  <c r="BS1661" i="12"/>
  <c r="BI1661" i="12"/>
  <c r="BJ1661" i="12" s="1"/>
  <c r="H1661" i="12" s="1"/>
  <c r="G1661" i="12"/>
  <c r="CJ1660" i="12"/>
  <c r="BS1660" i="12"/>
  <c r="BJ1660" i="12"/>
  <c r="H1660" i="12" s="1"/>
  <c r="G1660" i="12"/>
  <c r="BS1659" i="12"/>
  <c r="BJ1659" i="12"/>
  <c r="H1659" i="12" s="1"/>
  <c r="G1659" i="12"/>
  <c r="BU1657" i="12"/>
  <c r="BS1657" i="12"/>
  <c r="BI1657" i="12"/>
  <c r="BJ1657" i="12" s="1"/>
  <c r="H1657" i="12" s="1"/>
  <c r="G1657" i="12"/>
  <c r="CJ1656" i="12"/>
  <c r="BS1656" i="12"/>
  <c r="BJ1656" i="12"/>
  <c r="H1656" i="12" s="1"/>
  <c r="G1656" i="12"/>
  <c r="BJ1654" i="12"/>
  <c r="H1654" i="12" s="1"/>
  <c r="G1654" i="12"/>
  <c r="BJ1649" i="12"/>
  <c r="H1649" i="12" s="1"/>
  <c r="G1649" i="12"/>
  <c r="BJ1648" i="12"/>
  <c r="H1648" i="12" s="1"/>
  <c r="G1648" i="12"/>
  <c r="BJ1647" i="12"/>
  <c r="H1647" i="12" s="1"/>
  <c r="G1647" i="12"/>
  <c r="BJ1645" i="12"/>
  <c r="H1645" i="12" s="1"/>
  <c r="G1645" i="12"/>
  <c r="BJ1644" i="12"/>
  <c r="H1644" i="12" s="1"/>
  <c r="G1644" i="12"/>
  <c r="BJ1642" i="12"/>
  <c r="H1642" i="12" s="1"/>
  <c r="G1642" i="12"/>
  <c r="BJ1641" i="12"/>
  <c r="H1641" i="12" s="1"/>
  <c r="G1641" i="12"/>
  <c r="BJ1640" i="12"/>
  <c r="H1640" i="12" s="1"/>
  <c r="G1640" i="12"/>
  <c r="BJ1637" i="12"/>
  <c r="H1637" i="12" s="1"/>
  <c r="G1637" i="12"/>
  <c r="BJ1636" i="12"/>
  <c r="H1636" i="12" s="1"/>
  <c r="G1636" i="12"/>
  <c r="BJ1634" i="12"/>
  <c r="H1634" i="12" s="1"/>
  <c r="G1634" i="12"/>
  <c r="BJ1633" i="12"/>
  <c r="H1633" i="12" s="1"/>
  <c r="G1633" i="12"/>
  <c r="BJ1630" i="12"/>
  <c r="H1630" i="12" s="1"/>
  <c r="G1630" i="12"/>
  <c r="BJ1625" i="12"/>
  <c r="H1625" i="12" s="1"/>
  <c r="G1625" i="12"/>
  <c r="BJ1621" i="12"/>
  <c r="H1621" i="12" s="1"/>
  <c r="G1621" i="12"/>
  <c r="BJ1620" i="12"/>
  <c r="H1620" i="12" s="1"/>
  <c r="G1620" i="12"/>
  <c r="BJ1614" i="12"/>
  <c r="H1614" i="12" s="1"/>
  <c r="G1614" i="12"/>
  <c r="BJ1613" i="12"/>
  <c r="H1613" i="12" s="1"/>
  <c r="G1613" i="12"/>
  <c r="BJ1607" i="12"/>
  <c r="H1607" i="12" s="1"/>
  <c r="G1607" i="12"/>
  <c r="BJ1603" i="12"/>
  <c r="H1603" i="12" s="1"/>
  <c r="G1603" i="12"/>
  <c r="BJ1556" i="12"/>
  <c r="H1556" i="12" s="1"/>
  <c r="G1556" i="12"/>
  <c r="BJ1538" i="12"/>
  <c r="H1538" i="12" s="1"/>
  <c r="G1538" i="12"/>
  <c r="BJ1528" i="12"/>
  <c r="H1528" i="12" s="1"/>
  <c r="G1528" i="12"/>
  <c r="BJ1526" i="12"/>
  <c r="H1526" i="12" s="1"/>
  <c r="G1526" i="12"/>
  <c r="BO1513" i="12"/>
  <c r="BJ1513" i="12"/>
  <c r="G1513" i="12"/>
  <c r="BJ1510" i="12"/>
  <c r="H1510" i="12" s="1"/>
  <c r="G1510" i="12"/>
  <c r="BO1506" i="12"/>
  <c r="BJ1506" i="12"/>
  <c r="G1506" i="12"/>
  <c r="BJ1472" i="12"/>
  <c r="H1472" i="12" s="1"/>
  <c r="G1472" i="12"/>
  <c r="BJ1469" i="12"/>
  <c r="H1469" i="12" s="1"/>
  <c r="G1469" i="12"/>
  <c r="BO1467" i="12"/>
  <c r="BJ1467" i="12"/>
  <c r="G1467" i="12"/>
  <c r="BO1466" i="12"/>
  <c r="BJ1466" i="12"/>
  <c r="G1466" i="12"/>
  <c r="BO1463" i="12"/>
  <c r="BJ1463" i="12"/>
  <c r="G1463" i="12"/>
  <c r="BO1462" i="12"/>
  <c r="BJ1462" i="12"/>
  <c r="G1462" i="12"/>
  <c r="BJ1461" i="12"/>
  <c r="H1461" i="12" s="1"/>
  <c r="G1461" i="12"/>
  <c r="BJ1460" i="12"/>
  <c r="H1460" i="12" s="1"/>
  <c r="G1460" i="12"/>
  <c r="BJ1458" i="12"/>
  <c r="H1458" i="12" s="1"/>
  <c r="G1458" i="12"/>
  <c r="BJ1455" i="12"/>
  <c r="H1455" i="12" s="1"/>
  <c r="G1455" i="12"/>
  <c r="BO1453" i="12"/>
  <c r="BJ1453" i="12"/>
  <c r="G1453" i="12"/>
  <c r="BO1452" i="12"/>
  <c r="BJ1452" i="12"/>
  <c r="G1452" i="12"/>
  <c r="BJ1447" i="12"/>
  <c r="H1447" i="12" s="1"/>
  <c r="G1447" i="12"/>
  <c r="BO1441" i="12"/>
  <c r="BJ1441" i="12"/>
  <c r="G1441" i="12"/>
  <c r="BO1440" i="12"/>
  <c r="BJ1440" i="12"/>
  <c r="G1440" i="12"/>
  <c r="BO1439" i="12"/>
  <c r="BJ1439" i="12"/>
  <c r="G1439" i="12"/>
  <c r="BJ1437" i="12"/>
  <c r="H1437" i="12" s="1"/>
  <c r="G1437" i="12"/>
  <c r="BJ1432" i="12"/>
  <c r="H1432" i="12" s="1"/>
  <c r="G1432" i="12"/>
  <c r="BJ1430" i="12"/>
  <c r="H1430" i="12" s="1"/>
  <c r="G1430" i="12"/>
  <c r="BJ1429" i="12"/>
  <c r="H1429" i="12" s="1"/>
  <c r="G1429" i="12"/>
  <c r="BJ1426" i="12"/>
  <c r="H1426" i="12" s="1"/>
  <c r="G1426" i="12"/>
  <c r="BJ1423" i="12"/>
  <c r="H1423" i="12" s="1"/>
  <c r="G1423" i="12"/>
  <c r="BJ1418" i="12"/>
  <c r="H1418" i="12" s="1"/>
  <c r="G1418" i="12"/>
  <c r="BJ1417" i="12"/>
  <c r="H1417" i="12" s="1"/>
  <c r="G1417" i="12"/>
  <c r="BJ1416" i="12"/>
  <c r="H1416" i="12" s="1"/>
  <c r="G1416" i="12"/>
  <c r="BJ1410" i="12"/>
  <c r="H1410" i="12" s="1"/>
  <c r="G1410" i="12"/>
  <c r="BJ1409" i="12"/>
  <c r="H1409" i="12" s="1"/>
  <c r="G1409" i="12"/>
  <c r="BJ1405" i="12"/>
  <c r="H1405" i="12" s="1"/>
  <c r="G1405" i="12"/>
  <c r="BJ1364" i="12"/>
  <c r="H1364" i="12" s="1"/>
  <c r="G1364" i="12"/>
  <c r="BJ1360" i="12"/>
  <c r="H1360" i="12" s="1"/>
  <c r="G1360" i="12"/>
  <c r="BJ1358" i="12"/>
  <c r="H1358" i="12" s="1"/>
  <c r="G1358" i="12"/>
  <c r="BJ1354" i="12"/>
  <c r="H1354" i="12" s="1"/>
  <c r="G1354" i="12"/>
  <c r="BJ1352" i="12"/>
  <c r="H1352" i="12" s="1"/>
  <c r="G1352" i="12"/>
  <c r="BJ1351" i="12"/>
  <c r="H1351" i="12" s="1"/>
  <c r="G1351" i="12"/>
  <c r="BJ1348" i="12"/>
  <c r="H1348" i="12" s="1"/>
  <c r="G1348" i="12"/>
  <c r="BJ1345" i="12"/>
  <c r="H1345" i="12" s="1"/>
  <c r="G1345" i="12"/>
  <c r="BJ1340" i="12"/>
  <c r="H1340" i="12" s="1"/>
  <c r="G1340" i="12"/>
  <c r="BJ1339" i="12"/>
  <c r="H1339" i="12" s="1"/>
  <c r="G1339" i="12"/>
  <c r="BJ1338" i="12"/>
  <c r="H1338" i="12" s="1"/>
  <c r="G1338" i="12"/>
  <c r="BJ1337" i="12"/>
  <c r="H1337" i="12" s="1"/>
  <c r="G1337" i="12"/>
  <c r="BJ1333" i="12"/>
  <c r="H1333" i="12" s="1"/>
  <c r="G1333" i="12"/>
  <c r="BJ1332" i="12"/>
  <c r="H1332" i="12" s="1"/>
  <c r="G1332" i="12"/>
  <c r="BJ1323" i="12"/>
  <c r="H1323" i="12" s="1"/>
  <c r="G1323" i="12"/>
  <c r="BJ1317" i="12"/>
  <c r="H1317" i="12" s="1"/>
  <c r="G1317" i="12"/>
  <c r="BJ1316" i="12"/>
  <c r="H1316" i="12" s="1"/>
  <c r="G1316" i="12"/>
  <c r="BJ1312" i="12"/>
  <c r="H1312" i="12" s="1"/>
  <c r="G1312" i="12"/>
  <c r="BJ1311" i="12"/>
  <c r="H1311" i="12" s="1"/>
  <c r="G1311" i="12"/>
  <c r="BJ1308" i="12"/>
  <c r="H1308" i="12" s="1"/>
  <c r="G1308" i="12"/>
  <c r="BJ1305" i="12"/>
  <c r="H1305" i="12" s="1"/>
  <c r="G1305" i="12"/>
  <c r="BJ1304" i="12"/>
  <c r="H1304" i="12" s="1"/>
  <c r="G1304" i="12"/>
  <c r="BO1275" i="12"/>
  <c r="BJ1275" i="12"/>
  <c r="G1275" i="12"/>
  <c r="BO1274" i="12"/>
  <c r="BJ1274" i="12"/>
  <c r="G1274" i="12"/>
  <c r="BO1273" i="12"/>
  <c r="BJ1273" i="12"/>
  <c r="G1273" i="12"/>
  <c r="BO1272" i="12"/>
  <c r="BJ1272" i="12"/>
  <c r="G1272" i="12"/>
  <c r="BO1271" i="12"/>
  <c r="BJ1271" i="12"/>
  <c r="G1271" i="12"/>
  <c r="BO1270" i="12"/>
  <c r="BJ1270" i="12"/>
  <c r="G1270" i="12"/>
  <c r="BO1269" i="12"/>
  <c r="BJ1269" i="12"/>
  <c r="G1269" i="12"/>
  <c r="BO1268" i="12"/>
  <c r="BJ1268" i="12"/>
  <c r="G1268" i="12"/>
  <c r="BO1267" i="12"/>
  <c r="BJ1267" i="12"/>
  <c r="G1267" i="12"/>
  <c r="BO1266" i="12"/>
  <c r="BJ1266" i="12"/>
  <c r="G1266" i="12"/>
  <c r="BO1265" i="12"/>
  <c r="BJ1265" i="12"/>
  <c r="G1265" i="12"/>
  <c r="BJ1264" i="12"/>
  <c r="H1264" i="12" s="1"/>
  <c r="G1264" i="12"/>
  <c r="BO1263" i="12"/>
  <c r="BJ1263" i="12"/>
  <c r="G1263" i="12"/>
  <c r="BO1262" i="12"/>
  <c r="H1262" i="12" s="1"/>
  <c r="BJ1262" i="12"/>
  <c r="G1262" i="12"/>
  <c r="BJ1261" i="12"/>
  <c r="H1261" i="12" s="1"/>
  <c r="G1261" i="12"/>
  <c r="BO1260" i="12"/>
  <c r="BJ1260" i="12"/>
  <c r="G1260" i="12"/>
  <c r="BO1259" i="12"/>
  <c r="BJ1259" i="12"/>
  <c r="G1259" i="12"/>
  <c r="BO1258" i="12"/>
  <c r="BJ1258" i="12"/>
  <c r="G1258" i="12"/>
  <c r="BO1257" i="12"/>
  <c r="BJ1257" i="12"/>
  <c r="G1257" i="12"/>
  <c r="BO1256" i="12"/>
  <c r="BJ1256" i="12"/>
  <c r="G1256" i="12"/>
  <c r="BJ1255" i="12"/>
  <c r="H1255" i="12" s="1"/>
  <c r="G1255" i="12"/>
  <c r="BO1254" i="12"/>
  <c r="BJ1254" i="12"/>
  <c r="G1254" i="12"/>
  <c r="BO1253" i="12"/>
  <c r="BJ1253" i="12"/>
  <c r="G1253" i="12"/>
  <c r="BO1252" i="12"/>
  <c r="H1252" i="12" s="1"/>
  <c r="BJ1252" i="12"/>
  <c r="G1252" i="12"/>
  <c r="BO1251" i="12"/>
  <c r="BJ1251" i="12"/>
  <c r="G1251" i="12"/>
  <c r="BO1250" i="12"/>
  <c r="BJ1250" i="12"/>
  <c r="G1250" i="12"/>
  <c r="BJ1249" i="12"/>
  <c r="H1249" i="12" s="1"/>
  <c r="G1249" i="12"/>
  <c r="BO1248" i="12"/>
  <c r="BJ1248" i="12"/>
  <c r="G1248" i="12"/>
  <c r="BO1247" i="12"/>
  <c r="BJ1247" i="12"/>
  <c r="G1247" i="12"/>
  <c r="BO1246" i="12"/>
  <c r="BJ1246" i="12"/>
  <c r="G1246" i="12"/>
  <c r="BO1245" i="12"/>
  <c r="BJ1245" i="12"/>
  <c r="G1245" i="12"/>
  <c r="BO1244" i="12"/>
  <c r="BJ1244" i="12"/>
  <c r="G1244" i="12"/>
  <c r="BO1243" i="12"/>
  <c r="BJ1243" i="12"/>
  <c r="G1243" i="12"/>
  <c r="BO1242" i="12"/>
  <c r="BJ1242" i="12"/>
  <c r="G1242" i="12"/>
  <c r="BO1241" i="12"/>
  <c r="BJ1241" i="12"/>
  <c r="G1241" i="12"/>
  <c r="BO1240" i="12"/>
  <c r="BJ1240" i="12"/>
  <c r="G1240" i="12"/>
  <c r="BO1239" i="12"/>
  <c r="BJ1239" i="12"/>
  <c r="G1239" i="12"/>
  <c r="BO1238" i="12"/>
  <c r="BJ1238" i="12"/>
  <c r="G1238" i="12"/>
  <c r="BO1237" i="12"/>
  <c r="BJ1237" i="12"/>
  <c r="G1237" i="12"/>
  <c r="BO1236" i="12"/>
  <c r="BJ1236" i="12"/>
  <c r="G1236" i="12"/>
  <c r="BO1235" i="12"/>
  <c r="BJ1235" i="12"/>
  <c r="G1235" i="12"/>
  <c r="BO1234" i="12"/>
  <c r="BJ1234" i="12"/>
  <c r="G1234" i="12"/>
  <c r="BO1233" i="12"/>
  <c r="BJ1233" i="12"/>
  <c r="G1233" i="12"/>
  <c r="BO1232" i="12"/>
  <c r="BJ1232" i="12"/>
  <c r="G1232" i="12"/>
  <c r="BO1231" i="12"/>
  <c r="BJ1231" i="12"/>
  <c r="G1231" i="12"/>
  <c r="BJ1230" i="12"/>
  <c r="H1230" i="12" s="1"/>
  <c r="G1230" i="12"/>
  <c r="BO1229" i="12"/>
  <c r="BJ1229" i="12"/>
  <c r="G1229" i="12"/>
  <c r="BS1228" i="12"/>
  <c r="BO1228" i="12"/>
  <c r="BJ1228" i="12"/>
  <c r="G1228" i="12"/>
  <c r="BJ1227" i="12"/>
  <c r="H1227" i="12" s="1"/>
  <c r="G1227" i="12"/>
  <c r="CJ1226" i="12"/>
  <c r="BS1226" i="12"/>
  <c r="BO1226" i="12"/>
  <c r="BJ1226" i="12"/>
  <c r="G1226" i="12"/>
  <c r="BO1225" i="12"/>
  <c r="BJ1225" i="12"/>
  <c r="G1225" i="12"/>
  <c r="BJ1224" i="12"/>
  <c r="H1224" i="12" s="1"/>
  <c r="G1224" i="12"/>
  <c r="BJ1223" i="12"/>
  <c r="H1223" i="12" s="1"/>
  <c r="G1223" i="12"/>
  <c r="BO1222" i="12"/>
  <c r="BJ1222" i="12"/>
  <c r="G1222" i="12"/>
  <c r="BJ1221" i="12"/>
  <c r="H1221" i="12" s="1"/>
  <c r="G1221" i="12"/>
  <c r="BO1220" i="12"/>
  <c r="BJ1220" i="12"/>
  <c r="G1220" i="12"/>
  <c r="BO1219" i="12"/>
  <c r="BJ1219" i="12"/>
  <c r="G1219" i="12"/>
  <c r="BO1218" i="12"/>
  <c r="BJ1218" i="12"/>
  <c r="G1218" i="12"/>
  <c r="BO1217" i="12"/>
  <c r="BJ1217" i="12"/>
  <c r="G1217" i="12"/>
  <c r="BO1216" i="12"/>
  <c r="BJ1216" i="12"/>
  <c r="G1216" i="12"/>
  <c r="BO1215" i="12"/>
  <c r="BJ1215" i="12"/>
  <c r="G1215" i="12"/>
  <c r="BO1214" i="12"/>
  <c r="BJ1214" i="12"/>
  <c r="G1214" i="12"/>
  <c r="BO1213" i="12"/>
  <c r="BJ1213" i="12"/>
  <c r="G1213" i="12"/>
  <c r="BO1212" i="12"/>
  <c r="BJ1212" i="12"/>
  <c r="G1212" i="12"/>
  <c r="BO1211" i="12"/>
  <c r="BJ1211" i="12"/>
  <c r="G1211" i="12"/>
  <c r="BO1210" i="12"/>
  <c r="BJ1210" i="12"/>
  <c r="G1210" i="12"/>
  <c r="BJ1209" i="12"/>
  <c r="H1209" i="12" s="1"/>
  <c r="G1209" i="12"/>
  <c r="BO1208" i="12"/>
  <c r="BJ1208" i="12"/>
  <c r="G1208" i="12"/>
  <c r="BO1207" i="12"/>
  <c r="BJ1207" i="12"/>
  <c r="G1207" i="12"/>
  <c r="BO1206" i="12"/>
  <c r="BJ1206" i="12"/>
  <c r="G1206" i="12"/>
  <c r="BJ1175" i="12"/>
  <c r="H1175" i="12" s="1"/>
  <c r="G1175" i="12"/>
  <c r="BO1174" i="12"/>
  <c r="BJ1174" i="12"/>
  <c r="G1174" i="12"/>
  <c r="BJ1173" i="12"/>
  <c r="H1173" i="12" s="1"/>
  <c r="G1173" i="12"/>
  <c r="CJ1172" i="12"/>
  <c r="BU1172" i="12"/>
  <c r="BS1172" i="12"/>
  <c r="BI1172" i="12"/>
  <c r="BJ1172" i="12" s="1"/>
  <c r="H1172" i="12" s="1"/>
  <c r="G1172" i="12"/>
  <c r="BJ1171" i="12"/>
  <c r="H1171" i="12" s="1"/>
  <c r="G1171" i="12"/>
  <c r="CJ1170" i="12"/>
  <c r="BU1170" i="12"/>
  <c r="BS1170" i="12"/>
  <c r="BO1170" i="12"/>
  <c r="BI1170" i="12"/>
  <c r="BJ1170" i="12" s="1"/>
  <c r="G1170" i="12"/>
  <c r="CJ1166" i="12"/>
  <c r="BU1166" i="12"/>
  <c r="BS1166" i="12"/>
  <c r="BI1166" i="12"/>
  <c r="BJ1166" i="12" s="1"/>
  <c r="H1166" i="12" s="1"/>
  <c r="G1166" i="12"/>
  <c r="BO1165" i="12"/>
  <c r="BJ1165" i="12"/>
  <c r="G1165" i="12"/>
  <c r="BO1163" i="12"/>
  <c r="BJ1163" i="12"/>
  <c r="G1163" i="12"/>
  <c r="CJ1161" i="12"/>
  <c r="BU1161" i="12"/>
  <c r="BS1161" i="12"/>
  <c r="BI1161" i="12"/>
  <c r="BJ1161" i="12" s="1"/>
  <c r="H1161" i="12" s="1"/>
  <c r="G1161" i="12"/>
  <c r="CJ1160" i="12"/>
  <c r="BU1160" i="12"/>
  <c r="BS1160" i="12"/>
  <c r="BI1160" i="12"/>
  <c r="BJ1160" i="12" s="1"/>
  <c r="H1160" i="12" s="1"/>
  <c r="G1160" i="12"/>
  <c r="BJ1159" i="12"/>
  <c r="H1159" i="12" s="1"/>
  <c r="G1159" i="12"/>
  <c r="BO1157" i="12"/>
  <c r="BJ1157" i="12"/>
  <c r="G1157" i="12"/>
  <c r="BS1156" i="12"/>
  <c r="BO1156" i="12"/>
  <c r="H1156" i="12" s="1"/>
  <c r="G1156" i="12"/>
  <c r="BO1155" i="12"/>
  <c r="BJ1155" i="12"/>
  <c r="G1155" i="12"/>
  <c r="BO1154" i="12"/>
  <c r="BJ1154" i="12"/>
  <c r="G1154" i="12"/>
  <c r="BJ1153" i="12"/>
  <c r="H1153" i="12" s="1"/>
  <c r="G1153" i="12"/>
  <c r="BO1152" i="12"/>
  <c r="BJ1152" i="12"/>
  <c r="G1152" i="12"/>
  <c r="BO1151" i="12"/>
  <c r="BJ1151" i="12"/>
  <c r="G1151" i="12"/>
  <c r="BO1150" i="12"/>
  <c r="BJ1150" i="12"/>
  <c r="G1150" i="12"/>
  <c r="BO1149" i="12"/>
  <c r="BJ1149" i="12"/>
  <c r="G1149" i="12"/>
  <c r="CJ1144" i="12"/>
  <c r="BS1144" i="12"/>
  <c r="BJ1144" i="12"/>
  <c r="H1144" i="12" s="1"/>
  <c r="G1144" i="12"/>
  <c r="BJ1143" i="12"/>
  <c r="H1143" i="12" s="1"/>
  <c r="G1143" i="12"/>
  <c r="CJ1142" i="12"/>
  <c r="BS1142" i="12"/>
  <c r="BJ1142" i="12"/>
  <c r="H1142" i="12" s="1"/>
  <c r="G1142" i="12"/>
  <c r="CJ1138" i="12"/>
  <c r="BU1138" i="12"/>
  <c r="BS1138" i="12"/>
  <c r="BI1138" i="12"/>
  <c r="BJ1138" i="12" s="1"/>
  <c r="H1138" i="12" s="1"/>
  <c r="G1138" i="12"/>
  <c r="BO1137" i="12"/>
  <c r="BJ1137" i="12"/>
  <c r="G1137" i="12"/>
  <c r="BJ1135" i="12"/>
  <c r="H1135" i="12" s="1"/>
  <c r="G1135" i="12"/>
  <c r="BJ1133" i="12"/>
  <c r="H1133" i="12" s="1"/>
  <c r="G1133" i="12"/>
  <c r="BS1130" i="12"/>
  <c r="BJ1130" i="12"/>
  <c r="H1130" i="12" s="1"/>
  <c r="G1130" i="12"/>
  <c r="BJ1129" i="12"/>
  <c r="H1129" i="12" s="1"/>
  <c r="G1129" i="12"/>
  <c r="BJ1128" i="12"/>
  <c r="H1128" i="12" s="1"/>
  <c r="G1128" i="12"/>
  <c r="BJ1126" i="12"/>
  <c r="H1126" i="12" s="1"/>
  <c r="G1126" i="12"/>
  <c r="BJ1124" i="12"/>
  <c r="H1124" i="12" s="1"/>
  <c r="G1124" i="12"/>
  <c r="BJ1123" i="12"/>
  <c r="H1123" i="12" s="1"/>
  <c r="G1123" i="12"/>
  <c r="BJ1122" i="12"/>
  <c r="H1122" i="12" s="1"/>
  <c r="G1122" i="12"/>
  <c r="BJ1121" i="12"/>
  <c r="H1121" i="12" s="1"/>
  <c r="G1121" i="12"/>
  <c r="BJ1118" i="12"/>
  <c r="H1118" i="12" s="1"/>
  <c r="G1118" i="12"/>
  <c r="BJ1117" i="12"/>
  <c r="H1117" i="12" s="1"/>
  <c r="G1117" i="12"/>
  <c r="BJ1116" i="12"/>
  <c r="H1116" i="12" s="1"/>
  <c r="G1116" i="12"/>
  <c r="BJ1115" i="12"/>
  <c r="H1115" i="12" s="1"/>
  <c r="G1115" i="12"/>
  <c r="BJ1114" i="12"/>
  <c r="H1114" i="12" s="1"/>
  <c r="G1114" i="12"/>
  <c r="BJ1110" i="12"/>
  <c r="H1110" i="12" s="1"/>
  <c r="G1110" i="12"/>
  <c r="BJ1108" i="12"/>
  <c r="H1108" i="12" s="1"/>
  <c r="G1108" i="12"/>
  <c r="BJ1073" i="12"/>
  <c r="H1073" i="12" s="1"/>
  <c r="G1073" i="12"/>
  <c r="BJ1065" i="12"/>
  <c r="H1065" i="12" s="1"/>
  <c r="G1065" i="12"/>
  <c r="BJ1061" i="12"/>
  <c r="H1061" i="12" s="1"/>
  <c r="G1061" i="12"/>
  <c r="BJ1058" i="12"/>
  <c r="H1058" i="12" s="1"/>
  <c r="G1058" i="12"/>
  <c r="BJ1057" i="12"/>
  <c r="H1057" i="12" s="1"/>
  <c r="G1057" i="12"/>
  <c r="BJ1056" i="12"/>
  <c r="H1056" i="12" s="1"/>
  <c r="G1056" i="12"/>
  <c r="BJ1051" i="12"/>
  <c r="H1051" i="12" s="1"/>
  <c r="G1051" i="12"/>
  <c r="BJ1050" i="12"/>
  <c r="H1050" i="12" s="1"/>
  <c r="G1050" i="12"/>
  <c r="BS1049" i="12"/>
  <c r="BJ1049" i="12"/>
  <c r="H1049" i="12" s="1"/>
  <c r="G1049" i="12"/>
  <c r="BJ1048" i="12"/>
  <c r="H1048" i="12" s="1"/>
  <c r="G1048" i="12"/>
  <c r="BJ1047" i="12"/>
  <c r="H1047" i="12" s="1"/>
  <c r="G1047" i="12"/>
  <c r="BJ1046" i="12"/>
  <c r="H1046" i="12" s="1"/>
  <c r="G1046" i="12"/>
  <c r="BJ1042" i="12"/>
  <c r="H1042" i="12" s="1"/>
  <c r="G1042" i="12"/>
  <c r="BJ1041" i="12"/>
  <c r="H1041" i="12" s="1"/>
  <c r="G1041" i="12"/>
  <c r="BJ1038" i="12"/>
  <c r="H1038" i="12" s="1"/>
  <c r="G1038" i="12"/>
  <c r="BJ1028" i="12"/>
  <c r="H1028" i="12" s="1"/>
  <c r="G1028" i="12"/>
  <c r="BJ1024" i="12"/>
  <c r="H1024" i="12" s="1"/>
  <c r="G1024" i="12"/>
  <c r="BJ1015" i="12"/>
  <c r="H1015" i="12" s="1"/>
  <c r="G1015" i="12"/>
  <c r="BJ981" i="12"/>
  <c r="H981" i="12" s="1"/>
  <c r="G981" i="12"/>
  <c r="BJ980" i="12"/>
  <c r="H980" i="12" s="1"/>
  <c r="G980" i="12"/>
  <c r="BJ978" i="12"/>
  <c r="H978" i="12" s="1"/>
  <c r="G978" i="12"/>
  <c r="BJ977" i="12"/>
  <c r="H977" i="12" s="1"/>
  <c r="G977" i="12"/>
  <c r="BJ971" i="12"/>
  <c r="H971" i="12" s="1"/>
  <c r="G971" i="12"/>
  <c r="BJ969" i="12"/>
  <c r="H969" i="12" s="1"/>
  <c r="G969" i="12"/>
  <c r="BJ967" i="12"/>
  <c r="H967" i="12" s="1"/>
  <c r="G967" i="12"/>
  <c r="BJ965" i="12"/>
  <c r="H965" i="12" s="1"/>
  <c r="G965" i="12"/>
  <c r="BJ963" i="12"/>
  <c r="H963" i="12" s="1"/>
  <c r="G963" i="12"/>
  <c r="BJ961" i="12"/>
  <c r="H961" i="12" s="1"/>
  <c r="G961" i="12"/>
  <c r="BJ956" i="12"/>
  <c r="H956" i="12" s="1"/>
  <c r="G956" i="12"/>
  <c r="BJ954" i="12"/>
  <c r="H954" i="12" s="1"/>
  <c r="G954" i="12"/>
  <c r="BJ951" i="12"/>
  <c r="H951" i="12" s="1"/>
  <c r="G951" i="12"/>
  <c r="BJ949" i="12"/>
  <c r="H949" i="12" s="1"/>
  <c r="G949" i="12"/>
  <c r="BJ947" i="12"/>
  <c r="H947" i="12" s="1"/>
  <c r="G947" i="12"/>
  <c r="BJ946" i="12"/>
  <c r="H946" i="12" s="1"/>
  <c r="G946" i="12"/>
  <c r="BJ938" i="12"/>
  <c r="H938" i="12" s="1"/>
  <c r="G938" i="12"/>
  <c r="BJ934" i="12"/>
  <c r="H934" i="12" s="1"/>
  <c r="G934" i="12"/>
  <c r="BJ932" i="12"/>
  <c r="H932" i="12" s="1"/>
  <c r="G932" i="12"/>
  <c r="BJ930" i="12"/>
  <c r="H930" i="12" s="1"/>
  <c r="G930" i="12"/>
  <c r="BJ927" i="12"/>
  <c r="H927" i="12" s="1"/>
  <c r="G927" i="12"/>
  <c r="BJ925" i="12"/>
  <c r="H925" i="12" s="1"/>
  <c r="G925" i="12"/>
  <c r="BJ924" i="12"/>
  <c r="H924" i="12" s="1"/>
  <c r="G924" i="12"/>
  <c r="BJ921" i="12"/>
  <c r="H921" i="12" s="1"/>
  <c r="G921" i="12"/>
  <c r="BJ919" i="12"/>
  <c r="H919" i="12" s="1"/>
  <c r="G919" i="12"/>
  <c r="BJ916" i="12"/>
  <c r="H916" i="12" s="1"/>
  <c r="G916" i="12"/>
  <c r="BJ915" i="12"/>
  <c r="H915" i="12" s="1"/>
  <c r="G915" i="12"/>
  <c r="BJ913" i="12"/>
  <c r="H913" i="12" s="1"/>
  <c r="G913" i="12"/>
  <c r="BJ883" i="12"/>
  <c r="H883" i="12" s="1"/>
  <c r="G883" i="12"/>
  <c r="BJ882" i="12"/>
  <c r="H882" i="12" s="1"/>
  <c r="G882" i="12"/>
  <c r="BJ881" i="12"/>
  <c r="H881" i="12" s="1"/>
  <c r="G881" i="12"/>
  <c r="BJ880" i="12"/>
  <c r="H880" i="12" s="1"/>
  <c r="G880" i="12"/>
  <c r="BJ879" i="12"/>
  <c r="H879" i="12" s="1"/>
  <c r="G879" i="12"/>
  <c r="BJ877" i="12"/>
  <c r="H877" i="12" s="1"/>
  <c r="G877" i="12"/>
  <c r="BJ876" i="12"/>
  <c r="H876" i="12" s="1"/>
  <c r="G876" i="12"/>
  <c r="BJ875" i="12"/>
  <c r="H875" i="12" s="1"/>
  <c r="G875" i="12"/>
  <c r="BJ873" i="12"/>
  <c r="H873" i="12" s="1"/>
  <c r="G873" i="12"/>
  <c r="BJ871" i="12"/>
  <c r="H871" i="12" s="1"/>
  <c r="G871" i="12"/>
  <c r="BJ870" i="12"/>
  <c r="H870" i="12" s="1"/>
  <c r="G870" i="12"/>
  <c r="BJ869" i="12"/>
  <c r="H869" i="12" s="1"/>
  <c r="G869" i="12"/>
  <c r="BJ868" i="12"/>
  <c r="H868" i="12" s="1"/>
  <c r="G868" i="12"/>
  <c r="BJ867" i="12"/>
  <c r="H867" i="12" s="1"/>
  <c r="G867" i="12"/>
  <c r="BJ866" i="12"/>
  <c r="H866" i="12" s="1"/>
  <c r="G866" i="12"/>
  <c r="BJ864" i="12"/>
  <c r="H864" i="12" s="1"/>
  <c r="G864" i="12"/>
  <c r="BJ863" i="12"/>
  <c r="H863" i="12" s="1"/>
  <c r="G863" i="12"/>
  <c r="BJ862" i="12"/>
  <c r="H862" i="12" s="1"/>
  <c r="G862" i="12"/>
  <c r="BJ861" i="12"/>
  <c r="H861" i="12" s="1"/>
  <c r="G861" i="12"/>
  <c r="BJ859" i="12"/>
  <c r="H859" i="12" s="1"/>
  <c r="G859" i="12"/>
  <c r="BJ857" i="12"/>
  <c r="H857" i="12" s="1"/>
  <c r="G857" i="12"/>
  <c r="BJ856" i="12"/>
  <c r="H856" i="12" s="1"/>
  <c r="G856" i="12"/>
  <c r="BJ855" i="12"/>
  <c r="H855" i="12" s="1"/>
  <c r="G855" i="12"/>
  <c r="BJ854" i="12"/>
  <c r="H854" i="12" s="1"/>
  <c r="G854" i="12"/>
  <c r="BJ852" i="12"/>
  <c r="H852" i="12" s="1"/>
  <c r="G852" i="12"/>
  <c r="BJ851" i="12"/>
  <c r="H851" i="12" s="1"/>
  <c r="G851" i="12"/>
  <c r="BJ850" i="12"/>
  <c r="H850" i="12" s="1"/>
  <c r="G850" i="12"/>
  <c r="BJ849" i="12"/>
  <c r="H849" i="12" s="1"/>
  <c r="G849" i="12"/>
  <c r="BJ848" i="12"/>
  <c r="H848" i="12" s="1"/>
  <c r="G848" i="12"/>
  <c r="BJ847" i="12"/>
  <c r="H847" i="12" s="1"/>
  <c r="G847" i="12"/>
  <c r="BJ846" i="12"/>
  <c r="H846" i="12" s="1"/>
  <c r="G846" i="12"/>
  <c r="BJ845" i="12"/>
  <c r="H845" i="12" s="1"/>
  <c r="G845" i="12"/>
  <c r="BJ843" i="12"/>
  <c r="H843" i="12" s="1"/>
  <c r="G843" i="12"/>
  <c r="BJ842" i="12"/>
  <c r="H842" i="12" s="1"/>
  <c r="G842" i="12"/>
  <c r="BJ841" i="12"/>
  <c r="H841" i="12" s="1"/>
  <c r="G841" i="12"/>
  <c r="BJ840" i="12"/>
  <c r="H840" i="12" s="1"/>
  <c r="G840" i="12"/>
  <c r="BJ839" i="12"/>
  <c r="H839" i="12" s="1"/>
  <c r="G839" i="12"/>
  <c r="BJ838" i="12"/>
  <c r="H838" i="12" s="1"/>
  <c r="G838" i="12"/>
  <c r="BJ837" i="12"/>
  <c r="H837" i="12" s="1"/>
  <c r="G837" i="12"/>
  <c r="BJ836" i="12"/>
  <c r="H836" i="12" s="1"/>
  <c r="G836" i="12"/>
  <c r="BJ834" i="12"/>
  <c r="H834" i="12" s="1"/>
  <c r="G834" i="12"/>
  <c r="BJ832" i="12"/>
  <c r="H832" i="12" s="1"/>
  <c r="G832" i="12"/>
  <c r="BJ831" i="12"/>
  <c r="H831" i="12" s="1"/>
  <c r="G831" i="12"/>
  <c r="BJ830" i="12"/>
  <c r="H830" i="12" s="1"/>
  <c r="G830" i="12"/>
  <c r="BJ828" i="12"/>
  <c r="H828" i="12" s="1"/>
  <c r="G828" i="12"/>
  <c r="BJ827" i="12"/>
  <c r="H827" i="12" s="1"/>
  <c r="G827" i="12"/>
  <c r="BJ826" i="12"/>
  <c r="H826" i="12" s="1"/>
  <c r="G826" i="12"/>
  <c r="BJ823" i="12"/>
  <c r="H823" i="12" s="1"/>
  <c r="G823" i="12"/>
  <c r="BJ822" i="12"/>
  <c r="H822" i="12" s="1"/>
  <c r="G822" i="12"/>
  <c r="BJ821" i="12"/>
  <c r="H821" i="12" s="1"/>
  <c r="G821" i="12"/>
  <c r="BJ820" i="12"/>
  <c r="H820" i="12" s="1"/>
  <c r="G820" i="12"/>
  <c r="BJ819" i="12"/>
  <c r="H819" i="12" s="1"/>
  <c r="G819" i="12"/>
  <c r="BJ818" i="12"/>
  <c r="H818" i="12" s="1"/>
  <c r="G818" i="12"/>
  <c r="BJ817" i="12"/>
  <c r="H817" i="12" s="1"/>
  <c r="G817" i="12"/>
  <c r="BJ816" i="12"/>
  <c r="H816" i="12" s="1"/>
  <c r="G816" i="12"/>
  <c r="BJ815" i="12"/>
  <c r="H815" i="12" s="1"/>
  <c r="G815" i="12"/>
  <c r="BJ687" i="12"/>
  <c r="H687" i="12" s="1"/>
  <c r="G687" i="12"/>
  <c r="BJ683" i="12"/>
  <c r="H683" i="12" s="1"/>
  <c r="G683" i="12"/>
  <c r="BJ681" i="12"/>
  <c r="H681" i="12" s="1"/>
  <c r="G681" i="12"/>
  <c r="BJ676" i="12"/>
  <c r="H676" i="12" s="1"/>
  <c r="G676" i="12"/>
  <c r="BJ672" i="12"/>
  <c r="H672" i="12" s="1"/>
  <c r="G672" i="12"/>
  <c r="BJ665" i="12"/>
  <c r="H665" i="12" s="1"/>
  <c r="G665" i="12"/>
  <c r="BJ661" i="12"/>
  <c r="H661" i="12" s="1"/>
  <c r="G661" i="12"/>
  <c r="BJ659" i="12"/>
  <c r="H659" i="12" s="1"/>
  <c r="G659" i="12"/>
  <c r="BJ657" i="12"/>
  <c r="H657" i="12" s="1"/>
  <c r="G657" i="12"/>
  <c r="BJ649" i="12"/>
  <c r="H649" i="12" s="1"/>
  <c r="G649" i="12"/>
  <c r="BJ644" i="12"/>
  <c r="H644" i="12" s="1"/>
  <c r="G644" i="12"/>
  <c r="BJ639" i="12"/>
  <c r="H639" i="12" s="1"/>
  <c r="G639" i="12"/>
  <c r="BJ636" i="12"/>
  <c r="H636" i="12" s="1"/>
  <c r="G636" i="12"/>
  <c r="BJ632" i="12"/>
  <c r="H632" i="12" s="1"/>
  <c r="G632" i="12"/>
  <c r="BJ630" i="12"/>
  <c r="H630" i="12" s="1"/>
  <c r="G630" i="12"/>
  <c r="BJ629" i="12"/>
  <c r="H629" i="12" s="1"/>
  <c r="G629" i="12"/>
  <c r="BJ625" i="12"/>
  <c r="H625" i="12" s="1"/>
  <c r="G625" i="12"/>
  <c r="BJ620" i="12"/>
  <c r="H620" i="12" s="1"/>
  <c r="G620" i="12"/>
  <c r="BJ618" i="12"/>
  <c r="H618" i="12" s="1"/>
  <c r="G618" i="12"/>
  <c r="BJ587" i="12"/>
  <c r="H587" i="12" s="1"/>
  <c r="G587" i="12"/>
  <c r="BJ584" i="12"/>
  <c r="H584" i="12" s="1"/>
  <c r="G584" i="12"/>
  <c r="BJ581" i="12"/>
  <c r="H581" i="12" s="1"/>
  <c r="G581" i="12"/>
  <c r="BJ578" i="12"/>
  <c r="H578" i="12" s="1"/>
  <c r="G578" i="12"/>
  <c r="BJ576" i="12"/>
  <c r="H576" i="12" s="1"/>
  <c r="G576" i="12"/>
  <c r="BJ573" i="12"/>
  <c r="H573" i="12" s="1"/>
  <c r="G573" i="12"/>
  <c r="BJ571" i="12"/>
  <c r="H571" i="12" s="1"/>
  <c r="G571" i="12"/>
  <c r="BJ567" i="12"/>
  <c r="H567" i="12" s="1"/>
  <c r="G567" i="12"/>
  <c r="BJ565" i="12"/>
  <c r="H565" i="12" s="1"/>
  <c r="G565" i="12"/>
  <c r="BJ558" i="12"/>
  <c r="H558" i="12" s="1"/>
  <c r="G558" i="12"/>
  <c r="BJ557" i="12"/>
  <c r="H557" i="12" s="1"/>
  <c r="G557" i="12"/>
  <c r="BJ556" i="12"/>
  <c r="H556" i="12" s="1"/>
  <c r="G556" i="12"/>
  <c r="BJ554" i="12"/>
  <c r="H554" i="12" s="1"/>
  <c r="G554" i="12"/>
  <c r="BJ552" i="12"/>
  <c r="H552" i="12" s="1"/>
  <c r="G552" i="12"/>
  <c r="BJ550" i="12"/>
  <c r="H550" i="12" s="1"/>
  <c r="G550" i="12"/>
  <c r="BJ549" i="12"/>
  <c r="H549" i="12" s="1"/>
  <c r="G549" i="12"/>
  <c r="BJ545" i="12"/>
  <c r="H545" i="12" s="1"/>
  <c r="G545" i="12"/>
  <c r="BJ543" i="12"/>
  <c r="H543" i="12" s="1"/>
  <c r="G543" i="12"/>
  <c r="BJ538" i="12"/>
  <c r="H538" i="12" s="1"/>
  <c r="G538" i="12"/>
  <c r="BJ535" i="12"/>
  <c r="H535" i="12" s="1"/>
  <c r="G535" i="12"/>
  <c r="BJ529" i="12"/>
  <c r="H529" i="12" s="1"/>
  <c r="G529" i="12"/>
  <c r="BJ528" i="12"/>
  <c r="H528" i="12" s="1"/>
  <c r="G528" i="12"/>
  <c r="BJ527" i="12"/>
  <c r="H527" i="12" s="1"/>
  <c r="G527" i="12"/>
  <c r="BJ526" i="12"/>
  <c r="H526" i="12" s="1"/>
  <c r="G526" i="12"/>
  <c r="BJ488" i="12"/>
  <c r="H488" i="12" s="1"/>
  <c r="G488" i="12"/>
  <c r="BJ485" i="12"/>
  <c r="H485" i="12" s="1"/>
  <c r="G485" i="12"/>
  <c r="BJ484" i="12"/>
  <c r="H484" i="12" s="1"/>
  <c r="G484" i="12"/>
  <c r="CJ475" i="12"/>
  <c r="BU475" i="12"/>
  <c r="BS475" i="12"/>
  <c r="BJ475" i="12"/>
  <c r="H475" i="12" s="1"/>
  <c r="G475" i="12"/>
  <c r="BJ473" i="12"/>
  <c r="H473" i="12" s="1"/>
  <c r="G473" i="12"/>
  <c r="BJ472" i="12"/>
  <c r="H472" i="12" s="1"/>
  <c r="G472" i="12"/>
  <c r="BJ471" i="12"/>
  <c r="H471" i="12" s="1"/>
  <c r="G471" i="12"/>
  <c r="BS467" i="12"/>
  <c r="BJ467" i="12"/>
  <c r="H467" i="12" s="1"/>
  <c r="G467" i="12"/>
  <c r="BJ466" i="12"/>
  <c r="H466" i="12" s="1"/>
  <c r="G466" i="12"/>
  <c r="BJ464" i="12"/>
  <c r="H464" i="12" s="1"/>
  <c r="G464" i="12"/>
  <c r="BJ462" i="12"/>
  <c r="H462" i="12" s="1"/>
  <c r="G462" i="12"/>
  <c r="BJ460" i="12"/>
  <c r="H460" i="12" s="1"/>
  <c r="G460" i="12"/>
  <c r="BJ459" i="12"/>
  <c r="H459" i="12" s="1"/>
  <c r="G459" i="12"/>
  <c r="BJ458" i="12"/>
  <c r="H458" i="12" s="1"/>
  <c r="G458" i="12"/>
  <c r="BJ457" i="12"/>
  <c r="H457" i="12" s="1"/>
  <c r="G457" i="12"/>
  <c r="BJ455" i="12"/>
  <c r="H455" i="12" s="1"/>
  <c r="G455" i="12"/>
  <c r="BJ453" i="12"/>
  <c r="H453" i="12" s="1"/>
  <c r="G453" i="12"/>
  <c r="BJ452" i="12"/>
  <c r="H452" i="12" s="1"/>
  <c r="G452" i="12"/>
  <c r="BS450" i="12"/>
  <c r="BJ450" i="12"/>
  <c r="H450" i="12" s="1"/>
  <c r="G450" i="12"/>
  <c r="BJ448" i="12"/>
  <c r="H448" i="12" s="1"/>
  <c r="G448" i="12"/>
  <c r="CJ446" i="12"/>
  <c r="BS446" i="12"/>
  <c r="BG446" i="12"/>
  <c r="BJ446" i="12" s="1"/>
  <c r="H446" i="12" s="1"/>
  <c r="BJ444" i="12"/>
  <c r="H444" i="12" s="1"/>
  <c r="G444" i="12"/>
  <c r="BJ439" i="12"/>
  <c r="H439" i="12" s="1"/>
  <c r="G439" i="12"/>
  <c r="BJ438" i="12"/>
  <c r="H438" i="12" s="1"/>
  <c r="G438" i="12"/>
  <c r="BJ437" i="12"/>
  <c r="H437" i="12" s="1"/>
  <c r="G437" i="12"/>
  <c r="BS436" i="12"/>
  <c r="BJ436" i="12"/>
  <c r="H436" i="12" s="1"/>
  <c r="G436" i="12"/>
  <c r="BJ430" i="12"/>
  <c r="H430" i="12" s="1"/>
  <c r="G430" i="12"/>
  <c r="BJ428" i="12"/>
  <c r="H428" i="12" s="1"/>
  <c r="G428" i="12"/>
  <c r="BJ427" i="12"/>
  <c r="H427" i="12" s="1"/>
  <c r="G427" i="12"/>
  <c r="BJ425" i="12"/>
  <c r="H425" i="12" s="1"/>
  <c r="G425" i="12"/>
  <c r="BJ424" i="12"/>
  <c r="H424" i="12" s="1"/>
  <c r="G424" i="12"/>
  <c r="BJ391" i="12"/>
  <c r="H391" i="12" s="1"/>
  <c r="G391" i="12"/>
  <c r="BJ386" i="12"/>
  <c r="H386" i="12" s="1"/>
  <c r="G386" i="12"/>
  <c r="BJ384" i="12"/>
  <c r="H384" i="12" s="1"/>
  <c r="G384" i="12"/>
  <c r="BJ382" i="12"/>
  <c r="H382" i="12" s="1"/>
  <c r="G382" i="12"/>
  <c r="BS378" i="12"/>
  <c r="BJ378" i="12"/>
  <c r="H378" i="12" s="1"/>
  <c r="G378" i="12"/>
  <c r="BS370" i="12"/>
  <c r="BJ370" i="12"/>
  <c r="H370" i="12" s="1"/>
  <c r="G370" i="12"/>
  <c r="BS366" i="12"/>
  <c r="BJ366" i="12"/>
  <c r="H366" i="12" s="1"/>
  <c r="G366" i="12"/>
  <c r="BJ363" i="12"/>
  <c r="H363" i="12" s="1"/>
  <c r="G363" i="12"/>
  <c r="BJ361" i="12"/>
  <c r="H361" i="12" s="1"/>
  <c r="G361" i="12"/>
  <c r="BJ354" i="12"/>
  <c r="H354" i="12" s="1"/>
  <c r="G354" i="12"/>
  <c r="BJ340" i="12"/>
  <c r="H340" i="12" s="1"/>
  <c r="G340" i="12"/>
  <c r="BJ336" i="12"/>
  <c r="H336" i="12" s="1"/>
  <c r="G336" i="12"/>
  <c r="BJ331" i="12"/>
  <c r="H331" i="12" s="1"/>
  <c r="G331" i="12"/>
  <c r="BJ328" i="12"/>
  <c r="H328" i="12" s="1"/>
  <c r="G328" i="12"/>
  <c r="BJ325" i="12"/>
  <c r="H325" i="12" s="1"/>
  <c r="G325" i="12"/>
  <c r="BJ197" i="12"/>
  <c r="H197" i="12" s="1"/>
  <c r="G197" i="12"/>
  <c r="BJ196" i="12"/>
  <c r="H196" i="12" s="1"/>
  <c r="G196" i="12"/>
  <c r="BJ187" i="12"/>
  <c r="H187" i="12" s="1"/>
  <c r="G187" i="12"/>
  <c r="BJ181" i="12"/>
  <c r="H181" i="12" s="1"/>
  <c r="G181" i="12"/>
  <c r="BJ180" i="12"/>
  <c r="H180" i="12" s="1"/>
  <c r="G180" i="12"/>
  <c r="BJ179" i="12"/>
  <c r="H179" i="12" s="1"/>
  <c r="G179" i="12"/>
  <c r="BJ178" i="12"/>
  <c r="H178" i="12" s="1"/>
  <c r="G178" i="12"/>
  <c r="BJ177" i="12"/>
  <c r="H177" i="12" s="1"/>
  <c r="G177" i="12"/>
  <c r="BJ157" i="12"/>
  <c r="H157" i="12" s="1"/>
  <c r="G157" i="12"/>
  <c r="BJ156" i="12"/>
  <c r="H156" i="12" s="1"/>
  <c r="G156" i="12"/>
  <c r="BJ151" i="12"/>
  <c r="H151" i="12" s="1"/>
  <c r="G151" i="12"/>
  <c r="BJ141" i="12"/>
  <c r="H141" i="12" s="1"/>
  <c r="G141" i="12"/>
  <c r="BJ140" i="12"/>
  <c r="H140" i="12" s="1"/>
  <c r="G140" i="12"/>
  <c r="BJ137" i="12"/>
  <c r="H137" i="12" s="1"/>
  <c r="G137" i="12"/>
  <c r="BJ128" i="12"/>
  <c r="H128" i="12" s="1"/>
  <c r="G128" i="12"/>
  <c r="BJ90" i="12"/>
  <c r="H90" i="12" s="1"/>
  <c r="G90" i="12"/>
  <c r="BJ82" i="12"/>
  <c r="H82" i="12" s="1"/>
  <c r="G82" i="12"/>
  <c r="BJ81" i="12"/>
  <c r="H81" i="12" s="1"/>
  <c r="G81" i="12"/>
  <c r="BJ76" i="12"/>
  <c r="H76" i="12" s="1"/>
  <c r="G76" i="12"/>
  <c r="BJ75" i="12"/>
  <c r="H75" i="12" s="1"/>
  <c r="G75" i="12"/>
  <c r="BJ73" i="12"/>
  <c r="H73" i="12" s="1"/>
  <c r="G73" i="12"/>
  <c r="BJ70" i="12"/>
  <c r="H70" i="12" s="1"/>
  <c r="G70" i="12"/>
  <c r="BJ61" i="12"/>
  <c r="H61" i="12" s="1"/>
  <c r="G61" i="12"/>
  <c r="BJ60" i="12"/>
  <c r="H60" i="12" s="1"/>
  <c r="G60" i="12"/>
  <c r="BJ54" i="12"/>
  <c r="H54" i="12" s="1"/>
  <c r="G54" i="12"/>
  <c r="BJ47" i="12"/>
  <c r="H47" i="12" s="1"/>
  <c r="G47" i="12"/>
  <c r="BJ40" i="12"/>
  <c r="H40" i="12" s="1"/>
  <c r="G40" i="12"/>
  <c r="BJ37" i="12"/>
  <c r="H37" i="12" s="1"/>
  <c r="G37" i="12"/>
  <c r="BJ32" i="12"/>
  <c r="H32" i="12" s="1"/>
  <c r="G32" i="12"/>
  <c r="DB725" i="12"/>
  <c r="BJ725" i="12"/>
  <c r="H725" i="12" s="1"/>
  <c r="G725" i="12"/>
  <c r="DB724" i="12"/>
  <c r="BJ724" i="12"/>
  <c r="H724" i="12" s="1"/>
  <c r="G724" i="12"/>
  <c r="BJ720" i="12"/>
  <c r="H720" i="12" s="1"/>
  <c r="G720" i="12"/>
  <c r="H1866" i="12"/>
  <c r="G1866" i="12"/>
  <c r="H1864" i="12"/>
  <c r="G1864" i="12"/>
  <c r="H1860" i="12"/>
  <c r="G1860" i="12"/>
  <c r="H1856" i="12"/>
  <c r="G1856" i="12"/>
  <c r="H1855" i="12"/>
  <c r="G1855" i="12"/>
  <c r="H1848" i="12"/>
  <c r="G1848" i="12"/>
  <c r="H1846" i="12"/>
  <c r="G1846" i="12"/>
  <c r="H1845" i="12"/>
  <c r="G1845" i="12"/>
  <c r="H1844" i="12"/>
  <c r="G1844" i="12"/>
  <c r="H1843" i="12"/>
  <c r="G1843" i="12"/>
  <c r="H1842" i="12"/>
  <c r="G1842" i="12"/>
  <c r="H1841" i="12"/>
  <c r="G1841" i="12"/>
  <c r="H1835" i="12"/>
  <c r="G1835" i="12"/>
  <c r="H1832" i="12"/>
  <c r="G1832" i="12"/>
  <c r="H1831" i="12"/>
  <c r="G1831" i="12"/>
  <c r="H1830" i="12"/>
  <c r="G1830" i="12"/>
  <c r="H1821" i="12"/>
  <c r="G1821" i="12"/>
  <c r="H1820" i="12"/>
  <c r="G1820" i="12"/>
  <c r="H1817" i="12"/>
  <c r="G1817" i="12"/>
  <c r="H1815" i="12"/>
  <c r="G1815" i="12"/>
  <c r="H1814" i="12"/>
  <c r="G1814" i="12"/>
  <c r="H1812" i="12"/>
  <c r="G1812" i="12"/>
  <c r="H1811" i="12"/>
  <c r="G1811" i="12"/>
  <c r="H1810" i="12"/>
  <c r="G1810" i="12"/>
  <c r="H1809" i="12"/>
  <c r="G1809" i="12"/>
  <c r="H1808" i="12"/>
  <c r="G1808" i="12"/>
  <c r="H1807" i="12"/>
  <c r="G1807" i="12"/>
  <c r="H1805" i="12"/>
  <c r="G1805" i="12"/>
  <c r="H1803" i="12"/>
  <c r="G1803" i="12"/>
  <c r="H1801" i="12"/>
  <c r="G1801" i="12"/>
  <c r="H1769" i="12"/>
  <c r="G1769" i="12"/>
  <c r="H1768" i="12"/>
  <c r="G1768" i="12"/>
  <c r="H1766" i="12"/>
  <c r="G1766" i="12"/>
  <c r="H1763" i="12"/>
  <c r="G1763" i="12"/>
  <c r="H1762" i="12"/>
  <c r="G1762" i="12"/>
  <c r="H1759" i="12"/>
  <c r="G1759" i="12"/>
  <c r="H1758" i="12"/>
  <c r="G1758" i="12"/>
  <c r="BJ1757" i="12"/>
  <c r="H1757" i="12" s="1"/>
  <c r="G1757" i="12"/>
  <c r="H1755" i="12"/>
  <c r="G1755" i="12"/>
  <c r="H1754" i="12"/>
  <c r="G1754" i="12"/>
  <c r="H1752" i="12"/>
  <c r="G1752" i="12"/>
  <c r="H1750" i="12"/>
  <c r="G1750" i="12"/>
  <c r="H1749" i="12"/>
  <c r="G1749" i="12"/>
  <c r="H1747" i="12"/>
  <c r="G1747" i="12"/>
  <c r="H1746" i="12"/>
  <c r="G1746" i="12"/>
  <c r="H1745" i="12"/>
  <c r="G1745" i="12"/>
  <c r="H1743" i="12"/>
  <c r="G1743" i="12"/>
  <c r="H1741" i="12"/>
  <c r="G1741" i="12"/>
  <c r="H1731" i="12"/>
  <c r="G1731" i="12"/>
  <c r="H1730" i="12"/>
  <c r="G1730" i="12"/>
  <c r="H1729" i="12"/>
  <c r="G1729" i="12"/>
  <c r="H1725" i="12"/>
  <c r="G1725" i="12"/>
  <c r="H1715" i="12"/>
  <c r="G1715" i="12"/>
  <c r="BJ1708" i="12"/>
  <c r="H1708" i="12" s="1"/>
  <c r="G1708" i="12"/>
  <c r="H1700" i="12"/>
  <c r="G1700" i="12"/>
  <c r="H1573" i="12"/>
  <c r="G1573" i="12"/>
  <c r="H1572" i="12"/>
  <c r="G1572" i="12"/>
  <c r="H1564" i="12"/>
  <c r="G1564" i="12"/>
  <c r="H1563" i="12"/>
  <c r="G1563" i="12"/>
  <c r="H1562" i="12"/>
  <c r="G1562" i="12"/>
  <c r="H1558" i="12"/>
  <c r="G1558" i="12"/>
  <c r="H1555" i="12"/>
  <c r="G1555" i="12"/>
  <c r="H1530" i="12"/>
  <c r="G1530" i="12"/>
  <c r="H1527" i="12"/>
  <c r="G1527" i="12"/>
  <c r="H1521" i="12"/>
  <c r="G1521" i="12"/>
  <c r="H1520" i="12"/>
  <c r="G1520" i="12"/>
  <c r="H1518" i="12"/>
  <c r="G1518" i="12"/>
  <c r="H1515" i="12"/>
  <c r="G1515" i="12"/>
  <c r="H1512" i="12"/>
  <c r="G1512" i="12"/>
  <c r="H1454" i="12"/>
  <c r="G1454" i="12"/>
  <c r="H1449" i="12"/>
  <c r="G1449" i="12"/>
  <c r="H1443" i="12"/>
  <c r="G1443" i="12"/>
  <c r="H1442" i="12"/>
  <c r="G1442" i="12"/>
  <c r="H1422" i="12"/>
  <c r="G1422" i="12"/>
  <c r="H1404" i="12"/>
  <c r="G1404" i="12"/>
  <c r="H1307" i="12"/>
  <c r="G1307" i="12"/>
  <c r="H1109" i="12"/>
  <c r="G1109" i="12"/>
  <c r="H1039" i="12"/>
  <c r="G1039" i="12"/>
  <c r="H1033" i="12"/>
  <c r="G1033" i="12"/>
  <c r="H1031" i="12"/>
  <c r="G1031" i="12"/>
  <c r="H1027" i="12"/>
  <c r="G1027" i="12"/>
  <c r="H1026" i="12"/>
  <c r="G1026" i="12"/>
  <c r="H1020" i="12"/>
  <c r="G1020" i="12"/>
  <c r="H1012" i="12"/>
  <c r="G1012" i="12"/>
  <c r="BJ833" i="12"/>
  <c r="H833" i="12" s="1"/>
  <c r="G833" i="12"/>
  <c r="H785" i="12"/>
  <c r="G785" i="12"/>
  <c r="H784" i="12"/>
  <c r="G784" i="12"/>
  <c r="H783" i="12"/>
  <c r="G783" i="12"/>
  <c r="H782" i="12"/>
  <c r="G782" i="12"/>
  <c r="H781" i="12"/>
  <c r="G781" i="12"/>
  <c r="H780" i="12"/>
  <c r="G780" i="12"/>
  <c r="H779" i="12"/>
  <c r="G779" i="12"/>
  <c r="H778" i="12"/>
  <c r="G778" i="12"/>
  <c r="H777" i="12"/>
  <c r="G777" i="12"/>
  <c r="H776" i="12"/>
  <c r="G776" i="12"/>
  <c r="H775" i="12"/>
  <c r="G775" i="12"/>
  <c r="H774" i="12"/>
  <c r="G774" i="12"/>
  <c r="H773" i="12"/>
  <c r="G773" i="12"/>
  <c r="H772" i="12"/>
  <c r="G772" i="12"/>
  <c r="H771" i="12"/>
  <c r="G771" i="12"/>
  <c r="H770" i="12"/>
  <c r="G770" i="12"/>
  <c r="H769" i="12"/>
  <c r="G769" i="12"/>
  <c r="H768" i="12"/>
  <c r="G768" i="12"/>
  <c r="H767" i="12"/>
  <c r="G767" i="12"/>
  <c r="H766" i="12"/>
  <c r="G766" i="12"/>
  <c r="H765" i="12"/>
  <c r="G765" i="12"/>
  <c r="H764" i="12"/>
  <c r="G764" i="12"/>
  <c r="H763" i="12"/>
  <c r="G763" i="12"/>
  <c r="H762" i="12"/>
  <c r="G762" i="12"/>
  <c r="H761" i="12"/>
  <c r="G761" i="12"/>
  <c r="H760" i="12"/>
  <c r="G760" i="12"/>
  <c r="H759" i="12"/>
  <c r="G759" i="12"/>
  <c r="H758" i="12"/>
  <c r="G758" i="12"/>
  <c r="H757" i="12"/>
  <c r="G757" i="12"/>
  <c r="H756" i="12"/>
  <c r="G756" i="12"/>
  <c r="H755" i="12"/>
  <c r="G755" i="12"/>
  <c r="H754" i="12"/>
  <c r="G754" i="12"/>
  <c r="H753" i="12"/>
  <c r="G753" i="12"/>
  <c r="H752" i="12"/>
  <c r="G752" i="12"/>
  <c r="H751" i="12"/>
  <c r="G751" i="12"/>
  <c r="H749" i="12"/>
  <c r="G749" i="12"/>
  <c r="H739" i="12"/>
  <c r="G739" i="12"/>
  <c r="H734" i="12"/>
  <c r="G734" i="12"/>
  <c r="H722" i="12"/>
  <c r="G722" i="12"/>
  <c r="H718" i="12"/>
  <c r="G718" i="12"/>
  <c r="H716" i="12"/>
  <c r="G716" i="12"/>
  <c r="BJ684" i="12"/>
  <c r="H684" i="12" s="1"/>
  <c r="G684" i="12"/>
  <c r="BJ678" i="12"/>
  <c r="H678" i="12" s="1"/>
  <c r="G678" i="12"/>
  <c r="BJ668" i="12"/>
  <c r="H668" i="12" s="1"/>
  <c r="G668" i="12"/>
  <c r="BJ654" i="12"/>
  <c r="H654" i="12" s="1"/>
  <c r="G654" i="12"/>
  <c r="BJ652" i="12"/>
  <c r="H652" i="12" s="1"/>
  <c r="G652" i="12"/>
  <c r="H520" i="12"/>
  <c r="G520" i="12"/>
  <c r="BJ449" i="12"/>
  <c r="H449" i="12" s="1"/>
  <c r="G449" i="12"/>
  <c r="CJ447" i="12"/>
  <c r="BU447" i="12"/>
  <c r="BS447" i="12"/>
  <c r="BJ447" i="12"/>
  <c r="H447" i="12" s="1"/>
  <c r="G447" i="12"/>
  <c r="BJ422" i="12"/>
  <c r="H422" i="12" s="1"/>
  <c r="G422" i="12"/>
  <c r="BJ390" i="12"/>
  <c r="H390" i="12" s="1"/>
  <c r="G390" i="12"/>
  <c r="BJ385" i="12"/>
  <c r="H385" i="12" s="1"/>
  <c r="G385" i="12"/>
  <c r="BJ381" i="12"/>
  <c r="H381" i="12" s="1"/>
  <c r="G381" i="12"/>
  <c r="BJ379" i="12"/>
  <c r="H379" i="12" s="1"/>
  <c r="G379" i="12"/>
  <c r="BJ324" i="12"/>
  <c r="H324" i="12" s="1"/>
  <c r="G324" i="12"/>
  <c r="H237" i="12"/>
  <c r="G237" i="12"/>
  <c r="BJ194" i="12"/>
  <c r="H194" i="12" s="1"/>
  <c r="G194" i="12"/>
  <c r="BJ186" i="12"/>
  <c r="H186" i="12" s="1"/>
  <c r="G186" i="12"/>
  <c r="BJ183" i="12"/>
  <c r="H183" i="12" s="1"/>
  <c r="G183" i="12"/>
  <c r="BJ139" i="12"/>
  <c r="H139" i="12" s="1"/>
  <c r="G139" i="12"/>
  <c r="BJ129" i="12"/>
  <c r="H129" i="12" s="1"/>
  <c r="G129" i="12"/>
  <c r="BJ99" i="12"/>
  <c r="H99" i="12" s="1"/>
  <c r="G99" i="12"/>
  <c r="BJ98" i="12"/>
  <c r="H98" i="12" s="1"/>
  <c r="G98" i="12"/>
  <c r="BJ97" i="12"/>
  <c r="H97" i="12" s="1"/>
  <c r="G97" i="12"/>
  <c r="BJ93" i="12"/>
  <c r="H93" i="12" s="1"/>
  <c r="G93" i="12"/>
  <c r="BJ92" i="12"/>
  <c r="H92" i="12" s="1"/>
  <c r="G92" i="12"/>
  <c r="BJ91" i="12"/>
  <c r="H91" i="12" s="1"/>
  <c r="G91" i="12"/>
  <c r="BJ87" i="12"/>
  <c r="H87" i="12" s="1"/>
  <c r="G87" i="12"/>
  <c r="BJ85" i="12"/>
  <c r="H85" i="12" s="1"/>
  <c r="G85" i="12"/>
  <c r="BJ80" i="12"/>
  <c r="H80" i="12" s="1"/>
  <c r="G80" i="12"/>
  <c r="BJ79" i="12"/>
  <c r="H79" i="12" s="1"/>
  <c r="G79" i="12"/>
  <c r="BJ77" i="12"/>
  <c r="H77" i="12" s="1"/>
  <c r="G77" i="12"/>
  <c r="BJ72" i="12"/>
  <c r="H72" i="12" s="1"/>
  <c r="G72" i="12"/>
  <c r="BJ71" i="12"/>
  <c r="H71" i="12" s="1"/>
  <c r="G71" i="12"/>
  <c r="BJ69" i="12"/>
  <c r="H69" i="12" s="1"/>
  <c r="G69" i="12"/>
  <c r="BJ66" i="12"/>
  <c r="H66" i="12" s="1"/>
  <c r="G66" i="12"/>
  <c r="BJ65" i="12"/>
  <c r="H65" i="12" s="1"/>
  <c r="G65" i="12"/>
  <c r="BJ64" i="12"/>
  <c r="H64" i="12" s="1"/>
  <c r="G64" i="12"/>
  <c r="BJ62" i="12"/>
  <c r="H62" i="12" s="1"/>
  <c r="G62" i="12"/>
  <c r="BJ56" i="12"/>
  <c r="H56" i="12" s="1"/>
  <c r="G56" i="12"/>
  <c r="BJ51" i="12"/>
  <c r="H51" i="12" s="1"/>
  <c r="G51" i="12"/>
  <c r="BJ50" i="12"/>
  <c r="H50" i="12" s="1"/>
  <c r="G50" i="12"/>
  <c r="BJ48" i="12"/>
  <c r="H48" i="12" s="1"/>
  <c r="G48" i="12"/>
  <c r="BJ45" i="12"/>
  <c r="H45" i="12" s="1"/>
  <c r="G45" i="12"/>
  <c r="BJ43" i="12"/>
  <c r="H43" i="12" s="1"/>
  <c r="G43" i="12"/>
  <c r="BJ42" i="12"/>
  <c r="H42" i="12" s="1"/>
  <c r="G42" i="12"/>
  <c r="BJ41" i="12"/>
  <c r="H41" i="12" s="1"/>
  <c r="G41" i="12"/>
  <c r="BJ30" i="12"/>
  <c r="H30" i="12" s="1"/>
  <c r="G30" i="12"/>
  <c r="H226" i="12"/>
  <c r="G226" i="12"/>
  <c r="H1465" i="12"/>
  <c r="G1465" i="12"/>
  <c r="H1718" i="12"/>
  <c r="G1718" i="12"/>
  <c r="H1018" i="12"/>
  <c r="G1018" i="12"/>
  <c r="H1738" i="12"/>
  <c r="G1738" i="12"/>
  <c r="H1438" i="12"/>
  <c r="G1438" i="12"/>
  <c r="H1448" i="12"/>
  <c r="G1448" i="12"/>
  <c r="H1446" i="12"/>
  <c r="G1446" i="12"/>
  <c r="H1445" i="12"/>
  <c r="G1445" i="12"/>
  <c r="H1456" i="12"/>
  <c r="G1456" i="12"/>
  <c r="H1113" i="12"/>
  <c r="G1113" i="12"/>
  <c r="H1748" i="12"/>
  <c r="G1748" i="12"/>
  <c r="H1403" i="12"/>
  <c r="G1403" i="12"/>
  <c r="H1433" i="12"/>
  <c r="G1433" i="12"/>
  <c r="H1431" i="12"/>
  <c r="G1431" i="12"/>
  <c r="H1767" i="12"/>
  <c r="G1767" i="12"/>
  <c r="BJ912" i="12"/>
  <c r="H912" i="12" s="1"/>
  <c r="G912" i="12"/>
  <c r="H1436" i="12"/>
  <c r="G1436" i="12"/>
  <c r="H1464" i="12"/>
  <c r="G1464" i="12"/>
  <c r="H1421" i="12"/>
  <c r="G1421" i="12"/>
  <c r="H1343" i="12"/>
  <c r="G1343" i="12"/>
  <c r="H1341" i="12"/>
  <c r="G1341" i="12"/>
  <c r="H748" i="12"/>
  <c r="G748" i="12"/>
  <c r="H745" i="12"/>
  <c r="G745" i="12"/>
  <c r="H744" i="12"/>
  <c r="G744" i="12"/>
  <c r="H742" i="12"/>
  <c r="G742" i="12"/>
  <c r="H431" i="12"/>
  <c r="G431" i="12"/>
  <c r="BJ393" i="12"/>
  <c r="H393" i="12" s="1"/>
  <c r="G393" i="12"/>
  <c r="BJ389" i="12"/>
  <c r="H389" i="12" s="1"/>
  <c r="G389" i="12"/>
  <c r="H1444" i="12"/>
  <c r="G1444" i="12"/>
  <c r="H432" i="12"/>
  <c r="G432" i="12"/>
  <c r="H52" i="12"/>
  <c r="G52" i="12"/>
  <c r="BJ548" i="12"/>
  <c r="H548" i="12" s="1"/>
  <c r="G548" i="12"/>
  <c r="H1861" i="12"/>
  <c r="G1861" i="12"/>
  <c r="H1839" i="12"/>
  <c r="G1839" i="12"/>
  <c r="H1744" i="12"/>
  <c r="G1744" i="12"/>
  <c r="H1736" i="12"/>
  <c r="G1736" i="12"/>
  <c r="H1671" i="12"/>
  <c r="G1671" i="12"/>
  <c r="H1667" i="12"/>
  <c r="G1667" i="12"/>
  <c r="H1666" i="12"/>
  <c r="G1666" i="12"/>
  <c r="H1665" i="12"/>
  <c r="G1665" i="12"/>
  <c r="H1664" i="12"/>
  <c r="G1664" i="12"/>
  <c r="H1663" i="12"/>
  <c r="G1663" i="12"/>
  <c r="H1662" i="12"/>
  <c r="G1662" i="12"/>
  <c r="H1658" i="12"/>
  <c r="G1658" i="12"/>
  <c r="H1655" i="12"/>
  <c r="G1655" i="12"/>
  <c r="H1653" i="12"/>
  <c r="G1653" i="12"/>
  <c r="H1652" i="12"/>
  <c r="G1652" i="12"/>
  <c r="H1651" i="12"/>
  <c r="G1651" i="12"/>
  <c r="H1650" i="12"/>
  <c r="G1650" i="12"/>
  <c r="H1646" i="12"/>
  <c r="G1646" i="12"/>
  <c r="H1643" i="12"/>
  <c r="G1643" i="12"/>
  <c r="H1639" i="12"/>
  <c r="G1639" i="12"/>
  <c r="H1638" i="12"/>
  <c r="G1638" i="12"/>
  <c r="H1635" i="12"/>
  <c r="G1635" i="12"/>
  <c r="H1632" i="12"/>
  <c r="G1632" i="12"/>
  <c r="H1629" i="12"/>
  <c r="G1629" i="12"/>
  <c r="H1628" i="12"/>
  <c r="G1628" i="12"/>
  <c r="H1627" i="12"/>
  <c r="G1627" i="12"/>
  <c r="H1626" i="12"/>
  <c r="G1626" i="12"/>
  <c r="H1623" i="12"/>
  <c r="G1623" i="12"/>
  <c r="H1622" i="12"/>
  <c r="G1622" i="12"/>
  <c r="H1619" i="12"/>
  <c r="G1619" i="12"/>
  <c r="H1618" i="12"/>
  <c r="G1618" i="12"/>
  <c r="H1617" i="12"/>
  <c r="G1617" i="12"/>
  <c r="H1616" i="12"/>
  <c r="G1616" i="12"/>
  <c r="H1615" i="12"/>
  <c r="G1615" i="12"/>
  <c r="H1610" i="12"/>
  <c r="G1610" i="12"/>
  <c r="H1609" i="12"/>
  <c r="G1609" i="12"/>
  <c r="H1608" i="12"/>
  <c r="G1608" i="12"/>
  <c r="H1605" i="12"/>
  <c r="G1605" i="12"/>
  <c r="H1604" i="12"/>
  <c r="G1604" i="12"/>
  <c r="H1412" i="12"/>
  <c r="G1412" i="12"/>
  <c r="H1411" i="12"/>
  <c r="G1411" i="12"/>
  <c r="H1408" i="12"/>
  <c r="G1408" i="12"/>
  <c r="H1407" i="12"/>
  <c r="G1407" i="12"/>
  <c r="H1406" i="12"/>
  <c r="G1406" i="12"/>
  <c r="H1310" i="12"/>
  <c r="G1310" i="12"/>
  <c r="H1177" i="12"/>
  <c r="G1177" i="12"/>
  <c r="H1176" i="12"/>
  <c r="G1176" i="12"/>
  <c r="H1164" i="12"/>
  <c r="G1164" i="12"/>
  <c r="H1162" i="12"/>
  <c r="G1162" i="12"/>
  <c r="H1158" i="12"/>
  <c r="G1158" i="12"/>
  <c r="H1131" i="12"/>
  <c r="G1131" i="12"/>
  <c r="H1125" i="12"/>
  <c r="G1125" i="12"/>
  <c r="H1070" i="12"/>
  <c r="G1070" i="12"/>
  <c r="H1067" i="12"/>
  <c r="G1067" i="12"/>
  <c r="H1062" i="12"/>
  <c r="G1062" i="12"/>
  <c r="H1060" i="12"/>
  <c r="G1060" i="12"/>
  <c r="H1055" i="12"/>
  <c r="G1055" i="12"/>
  <c r="H1054" i="12"/>
  <c r="G1054" i="12"/>
  <c r="H1053" i="12"/>
  <c r="G1053" i="12"/>
  <c r="H1040" i="12"/>
  <c r="G1040" i="12"/>
  <c r="H1032" i="12"/>
  <c r="G1032" i="12"/>
  <c r="H1019" i="12"/>
  <c r="G1019" i="12"/>
  <c r="H1013" i="12"/>
  <c r="G1013" i="12"/>
  <c r="BJ974" i="12"/>
  <c r="H974" i="12" s="1"/>
  <c r="G974" i="12"/>
  <c r="BJ968" i="12"/>
  <c r="H968" i="12" s="1"/>
  <c r="G968" i="12"/>
  <c r="BJ955" i="12"/>
  <c r="H955" i="12" s="1"/>
  <c r="G955" i="12"/>
  <c r="BJ952" i="12"/>
  <c r="H952" i="12" s="1"/>
  <c r="G952" i="12"/>
  <c r="BJ950" i="12"/>
  <c r="H950" i="12" s="1"/>
  <c r="G950" i="12"/>
  <c r="BJ948" i="12"/>
  <c r="H948" i="12" s="1"/>
  <c r="G948" i="12"/>
  <c r="BJ944" i="12"/>
  <c r="H944" i="12" s="1"/>
  <c r="G944" i="12"/>
  <c r="BJ943" i="12"/>
  <c r="H943" i="12" s="1"/>
  <c r="G943" i="12"/>
  <c r="BJ939" i="12"/>
  <c r="H939" i="12" s="1"/>
  <c r="G939" i="12"/>
  <c r="BJ933" i="12"/>
  <c r="H933" i="12" s="1"/>
  <c r="G933" i="12"/>
  <c r="BJ918" i="12"/>
  <c r="H918" i="12" s="1"/>
  <c r="G918" i="12"/>
  <c r="BJ878" i="12"/>
  <c r="H878" i="12" s="1"/>
  <c r="G878" i="12"/>
  <c r="BJ874" i="12"/>
  <c r="H874" i="12" s="1"/>
  <c r="G874" i="12"/>
  <c r="BJ872" i="12"/>
  <c r="H872" i="12" s="1"/>
  <c r="G872" i="12"/>
  <c r="BJ865" i="12"/>
  <c r="H865" i="12" s="1"/>
  <c r="G865" i="12"/>
  <c r="BJ858" i="12"/>
  <c r="H858" i="12" s="1"/>
  <c r="G858" i="12"/>
  <c r="BJ853" i="12"/>
  <c r="H853" i="12" s="1"/>
  <c r="G853" i="12"/>
  <c r="BJ844" i="12"/>
  <c r="H844" i="12" s="1"/>
  <c r="G844" i="12"/>
  <c r="BJ814" i="12"/>
  <c r="H814" i="12" s="1"/>
  <c r="G814" i="12"/>
  <c r="H746" i="12"/>
  <c r="G746" i="12"/>
  <c r="H743" i="12"/>
  <c r="G743" i="12"/>
  <c r="H727" i="12"/>
  <c r="G727" i="12"/>
  <c r="H719" i="12"/>
  <c r="G719" i="12"/>
  <c r="BJ679" i="12"/>
  <c r="H679" i="12" s="1"/>
  <c r="G679" i="12"/>
  <c r="BJ677" i="12"/>
  <c r="H677" i="12" s="1"/>
  <c r="G677" i="12"/>
  <c r="BJ673" i="12"/>
  <c r="H673" i="12" s="1"/>
  <c r="G673" i="12"/>
  <c r="BJ666" i="12"/>
  <c r="H666" i="12" s="1"/>
  <c r="G666" i="12"/>
  <c r="BJ662" i="12"/>
  <c r="H662" i="12" s="1"/>
  <c r="G662" i="12"/>
  <c r="BJ660" i="12"/>
  <c r="H660" i="12" s="1"/>
  <c r="G660" i="12"/>
  <c r="BJ658" i="12"/>
  <c r="H658" i="12" s="1"/>
  <c r="G658" i="12"/>
  <c r="BJ645" i="12"/>
  <c r="H645" i="12" s="1"/>
  <c r="G645" i="12"/>
  <c r="BJ640" i="12"/>
  <c r="H640" i="12" s="1"/>
  <c r="G640" i="12"/>
  <c r="BJ638" i="12"/>
  <c r="H638" i="12" s="1"/>
  <c r="G638" i="12"/>
  <c r="BJ635" i="12"/>
  <c r="H635" i="12" s="1"/>
  <c r="G635" i="12"/>
  <c r="BJ633" i="12"/>
  <c r="H633" i="12" s="1"/>
  <c r="G633" i="12"/>
  <c r="BJ631" i="12"/>
  <c r="H631" i="12" s="1"/>
  <c r="G631" i="12"/>
  <c r="BJ626" i="12"/>
  <c r="H626" i="12" s="1"/>
  <c r="G626" i="12"/>
  <c r="BJ621" i="12"/>
  <c r="H621" i="12" s="1"/>
  <c r="G621" i="12"/>
  <c r="BJ619" i="12"/>
  <c r="H619" i="12" s="1"/>
  <c r="G619" i="12"/>
  <c r="BJ588" i="12"/>
  <c r="H588" i="12" s="1"/>
  <c r="G588" i="12"/>
  <c r="BJ585" i="12"/>
  <c r="H585" i="12" s="1"/>
  <c r="G585" i="12"/>
  <c r="BJ582" i="12"/>
  <c r="H582" i="12" s="1"/>
  <c r="G582" i="12"/>
  <c r="BJ580" i="12"/>
  <c r="H580" i="12" s="1"/>
  <c r="G580" i="12"/>
  <c r="BJ579" i="12"/>
  <c r="H579" i="12" s="1"/>
  <c r="G579" i="12"/>
  <c r="BJ575" i="12"/>
  <c r="H575" i="12" s="1"/>
  <c r="G575" i="12"/>
  <c r="BJ574" i="12"/>
  <c r="H574" i="12" s="1"/>
  <c r="G574" i="12"/>
  <c r="BJ572" i="12"/>
  <c r="H572" i="12" s="1"/>
  <c r="G572" i="12"/>
  <c r="BJ566" i="12"/>
  <c r="H566" i="12" s="1"/>
  <c r="G566" i="12"/>
  <c r="BJ555" i="12"/>
  <c r="H555" i="12" s="1"/>
  <c r="G555" i="12"/>
  <c r="BJ553" i="12"/>
  <c r="H553" i="12" s="1"/>
  <c r="G553" i="12"/>
  <c r="BJ551" i="12"/>
  <c r="H551" i="12" s="1"/>
  <c r="G551" i="12"/>
  <c r="BJ546" i="12"/>
  <c r="H546" i="12" s="1"/>
  <c r="G546" i="12"/>
  <c r="BJ544" i="12"/>
  <c r="H544" i="12" s="1"/>
  <c r="G544" i="12"/>
  <c r="BJ540" i="12"/>
  <c r="H540" i="12" s="1"/>
  <c r="G540" i="12"/>
  <c r="BJ537" i="12"/>
  <c r="H537" i="12" s="1"/>
  <c r="G537" i="12"/>
  <c r="BJ536" i="12"/>
  <c r="H536" i="12" s="1"/>
  <c r="G536" i="12"/>
  <c r="BJ476" i="12"/>
  <c r="H476" i="12" s="1"/>
  <c r="G476" i="12"/>
  <c r="BJ470" i="12"/>
  <c r="H470" i="12" s="1"/>
  <c r="G470" i="12"/>
  <c r="BJ469" i="12"/>
  <c r="H469" i="12" s="1"/>
  <c r="G469" i="12"/>
  <c r="BJ463" i="12"/>
  <c r="H463" i="12" s="1"/>
  <c r="G463" i="12"/>
  <c r="BJ461" i="12"/>
  <c r="H461" i="12" s="1"/>
  <c r="G461" i="12"/>
  <c r="BJ456" i="12"/>
  <c r="H456" i="12" s="1"/>
  <c r="G456" i="12"/>
  <c r="BJ445" i="12"/>
  <c r="H445" i="12" s="1"/>
  <c r="G445" i="12"/>
  <c r="BJ441" i="12"/>
  <c r="H441" i="12" s="1"/>
  <c r="G441" i="12"/>
  <c r="BJ440" i="12"/>
  <c r="H440" i="12" s="1"/>
  <c r="G440" i="12"/>
  <c r="BJ429" i="12"/>
  <c r="H429" i="12" s="1"/>
  <c r="G429" i="12"/>
  <c r="BJ392" i="12"/>
  <c r="H392" i="12" s="1"/>
  <c r="G392" i="12"/>
  <c r="BJ387" i="12"/>
  <c r="H387" i="12" s="1"/>
  <c r="G387" i="12"/>
  <c r="BJ383" i="12"/>
  <c r="H383" i="12" s="1"/>
  <c r="G383" i="12"/>
  <c r="BJ380" i="12"/>
  <c r="H380" i="12" s="1"/>
  <c r="G380" i="12"/>
  <c r="BJ372" i="12"/>
  <c r="H372" i="12" s="1"/>
  <c r="G372" i="12"/>
  <c r="BJ371" i="12"/>
  <c r="H371" i="12" s="1"/>
  <c r="G371" i="12"/>
  <c r="BJ367" i="12"/>
  <c r="H367" i="12" s="1"/>
  <c r="G367" i="12"/>
  <c r="BJ365" i="12"/>
  <c r="H365" i="12" s="1"/>
  <c r="G365" i="12"/>
  <c r="BJ364" i="12"/>
  <c r="H364" i="12" s="1"/>
  <c r="G364" i="12"/>
  <c r="BJ362" i="12"/>
  <c r="H362" i="12" s="1"/>
  <c r="G362" i="12"/>
  <c r="BJ357" i="12"/>
  <c r="H357" i="12" s="1"/>
  <c r="G357" i="12"/>
  <c r="BJ343" i="12"/>
  <c r="H343" i="12" s="1"/>
  <c r="G343" i="12"/>
  <c r="BJ341" i="12"/>
  <c r="H341" i="12" s="1"/>
  <c r="G341" i="12"/>
  <c r="BJ338" i="12"/>
  <c r="H338" i="12" s="1"/>
  <c r="G338" i="12"/>
  <c r="BJ337" i="12"/>
  <c r="H337" i="12" s="1"/>
  <c r="G337" i="12"/>
  <c r="BJ333" i="12"/>
  <c r="H333" i="12" s="1"/>
  <c r="G333" i="12"/>
  <c r="BJ332" i="12"/>
  <c r="H332" i="12" s="1"/>
  <c r="G332" i="12"/>
  <c r="BJ330" i="12"/>
  <c r="H330" i="12" s="1"/>
  <c r="G330" i="12"/>
  <c r="BJ329" i="12"/>
  <c r="H329" i="12" s="1"/>
  <c r="G329" i="12"/>
  <c r="H236" i="12"/>
  <c r="G236" i="12"/>
  <c r="H234" i="12"/>
  <c r="G234" i="12"/>
  <c r="H227" i="12"/>
  <c r="G227" i="12"/>
  <c r="H1602" i="12"/>
  <c r="G1602" i="12"/>
  <c r="H1120" i="12"/>
  <c r="G1120" i="12"/>
  <c r="BJ953" i="12"/>
  <c r="H953" i="12" s="1"/>
  <c r="G953" i="12"/>
  <c r="BJ928" i="12"/>
  <c r="H928" i="12" s="1"/>
  <c r="G928" i="12"/>
  <c r="BJ490" i="12"/>
  <c r="H490" i="12" s="1"/>
  <c r="G490" i="12"/>
  <c r="BJ483" i="12"/>
  <c r="H483" i="12" s="1"/>
  <c r="G483" i="12"/>
  <c r="BJ454" i="12"/>
  <c r="H454" i="12" s="1"/>
  <c r="G454" i="12"/>
  <c r="H1966" i="12"/>
  <c r="G1966" i="12"/>
  <c r="H1965" i="12"/>
  <c r="G1965" i="12"/>
  <c r="H1964" i="12"/>
  <c r="G1964" i="12"/>
  <c r="H1961" i="12"/>
  <c r="G1961" i="12"/>
  <c r="H1957" i="12"/>
  <c r="G1957" i="12"/>
  <c r="H1953" i="12"/>
  <c r="G1953" i="12"/>
  <c r="H1952" i="12"/>
  <c r="G1952" i="12"/>
  <c r="H1951" i="12"/>
  <c r="G1951" i="12"/>
  <c r="H1950" i="12"/>
  <c r="G1950" i="12"/>
  <c r="H1905" i="12"/>
  <c r="G1905" i="12"/>
  <c r="H1867" i="12"/>
  <c r="G1867" i="12"/>
  <c r="H1859" i="12"/>
  <c r="G1859" i="12"/>
  <c r="H1857" i="12"/>
  <c r="G1857" i="12"/>
  <c r="H1853" i="12"/>
  <c r="G1853" i="12"/>
  <c r="H1852" i="12"/>
  <c r="G1852" i="12"/>
  <c r="H1851" i="12"/>
  <c r="G1851" i="12"/>
  <c r="H1849" i="12"/>
  <c r="G1849" i="12"/>
  <c r="H1847" i="12"/>
  <c r="G1847" i="12"/>
  <c r="H1834" i="12"/>
  <c r="G1834" i="12"/>
  <c r="H1829" i="12"/>
  <c r="G1829" i="12"/>
  <c r="H1827" i="12"/>
  <c r="G1827" i="12"/>
  <c r="H1813" i="12"/>
  <c r="G1813" i="12"/>
  <c r="H1799" i="12"/>
  <c r="G1799" i="12"/>
  <c r="H1751" i="12"/>
  <c r="G1751" i="12"/>
  <c r="H1709" i="12"/>
  <c r="G1709" i="12"/>
  <c r="H1612" i="12"/>
  <c r="G1612" i="12"/>
  <c r="H1611" i="12"/>
  <c r="G1611" i="12"/>
  <c r="H1606" i="12"/>
  <c r="G1606" i="12"/>
  <c r="H1571" i="12"/>
  <c r="G1571" i="12"/>
  <c r="H1570" i="12"/>
  <c r="G1570" i="12"/>
  <c r="H1568" i="12"/>
  <c r="G1568" i="12"/>
  <c r="H1567" i="12"/>
  <c r="G1567" i="12"/>
  <c r="H1566" i="12"/>
  <c r="G1566" i="12"/>
  <c r="H1559" i="12"/>
  <c r="G1559" i="12"/>
  <c r="H1554" i="12"/>
  <c r="G1554" i="12"/>
  <c r="H1552" i="12"/>
  <c r="G1552" i="12"/>
  <c r="H1551" i="12"/>
  <c r="G1551" i="12"/>
  <c r="H1550" i="12"/>
  <c r="G1550" i="12"/>
  <c r="H1540" i="12"/>
  <c r="G1540" i="12"/>
  <c r="H1539" i="12"/>
  <c r="G1539" i="12"/>
  <c r="H1537" i="12"/>
  <c r="G1537" i="12"/>
  <c r="H1536" i="12"/>
  <c r="G1536" i="12"/>
  <c r="H1535" i="12"/>
  <c r="G1535" i="12"/>
  <c r="H1534" i="12"/>
  <c r="G1534" i="12"/>
  <c r="H1532" i="12"/>
  <c r="G1532" i="12"/>
  <c r="H1531" i="12"/>
  <c r="G1531" i="12"/>
  <c r="H1529" i="12"/>
  <c r="G1529" i="12"/>
  <c r="H1524" i="12"/>
  <c r="G1524" i="12"/>
  <c r="H1523" i="12"/>
  <c r="G1523" i="12"/>
  <c r="H1519" i="12"/>
  <c r="G1519" i="12"/>
  <c r="H1517" i="12"/>
  <c r="G1517" i="12"/>
  <c r="H1434" i="12"/>
  <c r="G1434" i="12"/>
  <c r="H1420" i="12"/>
  <c r="G1420" i="12"/>
  <c r="H1415" i="12"/>
  <c r="G1415" i="12"/>
  <c r="H1414" i="12"/>
  <c r="G1414" i="12"/>
  <c r="H1373" i="12"/>
  <c r="G1373" i="12"/>
  <c r="H1372" i="12"/>
  <c r="G1372" i="12"/>
  <c r="H1371" i="12"/>
  <c r="G1371" i="12"/>
  <c r="H1370" i="12"/>
  <c r="G1370" i="12"/>
  <c r="H1369" i="12"/>
  <c r="G1369" i="12"/>
  <c r="H1366" i="12"/>
  <c r="G1366" i="12"/>
  <c r="H1365" i="12"/>
  <c r="G1365" i="12"/>
  <c r="H1363" i="12"/>
  <c r="G1363" i="12"/>
  <c r="H1362" i="12"/>
  <c r="G1362" i="12"/>
  <c r="H1356" i="12"/>
  <c r="G1356" i="12"/>
  <c r="H1353" i="12"/>
  <c r="G1353" i="12"/>
  <c r="H1350" i="12"/>
  <c r="G1350" i="12"/>
  <c r="H1347" i="12"/>
  <c r="G1347" i="12"/>
  <c r="H1346" i="12"/>
  <c r="G1346" i="12"/>
  <c r="H1344" i="12"/>
  <c r="G1344" i="12"/>
  <c r="H1334" i="12"/>
  <c r="G1334" i="12"/>
  <c r="H1331" i="12"/>
  <c r="G1331" i="12"/>
  <c r="H1330" i="12"/>
  <c r="G1330" i="12"/>
  <c r="H1328" i="12"/>
  <c r="G1328" i="12"/>
  <c r="H1327" i="12"/>
  <c r="G1327" i="12"/>
  <c r="H1322" i="12"/>
  <c r="G1322" i="12"/>
  <c r="H1321" i="12"/>
  <c r="G1321" i="12"/>
  <c r="H1320" i="12"/>
  <c r="G1320" i="12"/>
  <c r="H1319" i="12"/>
  <c r="G1319" i="12"/>
  <c r="H1318" i="12"/>
  <c r="G1318" i="12"/>
  <c r="H1315" i="12"/>
  <c r="G1315" i="12"/>
  <c r="H1314" i="12"/>
  <c r="G1314" i="12"/>
  <c r="H1313" i="12"/>
  <c r="G1313" i="12"/>
  <c r="H1309" i="12"/>
  <c r="G1309" i="12"/>
  <c r="H1148" i="12"/>
  <c r="G1148" i="12"/>
  <c r="H1147" i="12"/>
  <c r="G1147" i="12"/>
  <c r="H1146" i="12"/>
  <c r="G1146" i="12"/>
  <c r="H1145" i="12"/>
  <c r="G1145" i="12"/>
  <c r="H1139" i="12"/>
  <c r="G1139" i="12"/>
  <c r="H1136" i="12"/>
  <c r="G1136" i="12"/>
  <c r="H1134" i="12"/>
  <c r="G1134" i="12"/>
  <c r="H1132" i="12"/>
  <c r="G1132" i="12"/>
  <c r="H1127" i="12"/>
  <c r="G1127" i="12"/>
  <c r="H1112" i="12"/>
  <c r="G1112" i="12"/>
  <c r="H1111" i="12"/>
  <c r="G1111" i="12"/>
  <c r="H1079" i="12"/>
  <c r="G1079" i="12"/>
  <c r="H1078" i="12"/>
  <c r="G1078" i="12"/>
  <c r="H1076" i="12"/>
  <c r="G1076" i="12"/>
  <c r="H1075" i="12"/>
  <c r="G1075" i="12"/>
  <c r="H1074" i="12"/>
  <c r="G1074" i="12"/>
  <c r="H1072" i="12"/>
  <c r="G1072" i="12"/>
  <c r="H1071" i="12"/>
  <c r="G1071" i="12"/>
  <c r="H1064" i="12"/>
  <c r="G1064" i="12"/>
  <c r="H1063" i="12"/>
  <c r="G1063" i="12"/>
  <c r="H1059" i="12"/>
  <c r="G1059" i="12"/>
  <c r="H1052" i="12"/>
  <c r="G1052" i="12"/>
  <c r="H1045" i="12"/>
  <c r="G1045" i="12"/>
  <c r="H1044" i="12"/>
  <c r="G1044" i="12"/>
  <c r="H1037" i="12"/>
  <c r="G1037" i="12"/>
  <c r="H1036" i="12"/>
  <c r="G1036" i="12"/>
  <c r="H1035" i="12"/>
  <c r="G1035" i="12"/>
  <c r="H1034" i="12"/>
  <c r="G1034" i="12"/>
  <c r="H1030" i="12"/>
  <c r="G1030" i="12"/>
  <c r="H1025" i="12"/>
  <c r="G1025" i="12"/>
  <c r="H1023" i="12"/>
  <c r="G1023" i="12"/>
  <c r="H1022" i="12"/>
  <c r="G1022" i="12"/>
  <c r="H1021" i="12"/>
  <c r="G1021" i="12"/>
  <c r="H1017" i="12"/>
  <c r="G1017" i="12"/>
  <c r="H1014" i="12"/>
  <c r="G1014" i="12"/>
  <c r="BJ964" i="12"/>
  <c r="H964" i="12" s="1"/>
  <c r="G964" i="12"/>
  <c r="BJ960" i="12"/>
  <c r="H960" i="12" s="1"/>
  <c r="G960" i="12"/>
  <c r="BJ958" i="12"/>
  <c r="H958" i="12" s="1"/>
  <c r="G958" i="12"/>
  <c r="BJ941" i="12"/>
  <c r="H941" i="12" s="1"/>
  <c r="G941" i="12"/>
  <c r="BJ931" i="12"/>
  <c r="H931" i="12" s="1"/>
  <c r="G931" i="12"/>
  <c r="BJ923" i="12"/>
  <c r="H923" i="12" s="1"/>
  <c r="G923" i="12"/>
  <c r="BJ825" i="12"/>
  <c r="H825" i="12" s="1"/>
  <c r="G825" i="12"/>
  <c r="BJ824" i="12"/>
  <c r="H824" i="12" s="1"/>
  <c r="G824" i="12"/>
  <c r="H750" i="12"/>
  <c r="G750" i="12"/>
  <c r="H747" i="12"/>
  <c r="G747" i="12"/>
  <c r="H729" i="12"/>
  <c r="G729" i="12"/>
  <c r="H726" i="12"/>
  <c r="G726" i="12"/>
  <c r="H717" i="12"/>
  <c r="G717" i="12"/>
  <c r="BJ685" i="12"/>
  <c r="H685" i="12" s="1"/>
  <c r="G685" i="12"/>
  <c r="BJ682" i="12"/>
  <c r="H682" i="12" s="1"/>
  <c r="G682" i="12"/>
  <c r="BJ674" i="12"/>
  <c r="H674" i="12" s="1"/>
  <c r="G674" i="12"/>
  <c r="BJ670" i="12"/>
  <c r="H670" i="12" s="1"/>
  <c r="G670" i="12"/>
  <c r="BJ669" i="12"/>
  <c r="H669" i="12" s="1"/>
  <c r="G669" i="12"/>
  <c r="BJ667" i="12"/>
  <c r="H667" i="12" s="1"/>
  <c r="G667" i="12"/>
  <c r="BJ663" i="12"/>
  <c r="H663" i="12" s="1"/>
  <c r="G663" i="12"/>
  <c r="BJ656" i="12"/>
  <c r="H656" i="12" s="1"/>
  <c r="G656" i="12"/>
  <c r="BJ655" i="12"/>
  <c r="H655" i="12" s="1"/>
  <c r="G655" i="12"/>
  <c r="BJ653" i="12"/>
  <c r="H653" i="12" s="1"/>
  <c r="G653" i="12"/>
  <c r="BJ650" i="12"/>
  <c r="H650" i="12" s="1"/>
  <c r="G650" i="12"/>
  <c r="BJ643" i="12"/>
  <c r="H643" i="12" s="1"/>
  <c r="G643" i="12"/>
  <c r="BJ642" i="12"/>
  <c r="H642" i="12" s="1"/>
  <c r="G642" i="12"/>
  <c r="BJ637" i="12"/>
  <c r="H637" i="12" s="1"/>
  <c r="G637" i="12"/>
  <c r="BJ634" i="12"/>
  <c r="H634" i="12" s="1"/>
  <c r="G634" i="12"/>
  <c r="BJ627" i="12"/>
  <c r="H627" i="12" s="1"/>
  <c r="G627" i="12"/>
  <c r="BJ624" i="12"/>
  <c r="H624" i="12" s="1"/>
  <c r="G624" i="12"/>
  <c r="BJ622" i="12"/>
  <c r="H622" i="12" s="1"/>
  <c r="G622" i="12"/>
  <c r="BJ569" i="12"/>
  <c r="H569" i="12" s="1"/>
  <c r="G569" i="12"/>
  <c r="BJ568" i="12"/>
  <c r="H568" i="12" s="1"/>
  <c r="G568" i="12"/>
  <c r="BJ539" i="12"/>
  <c r="H539" i="12" s="1"/>
  <c r="G539" i="12"/>
  <c r="BJ534" i="12"/>
  <c r="H534" i="12" s="1"/>
  <c r="G534" i="12"/>
  <c r="BJ530" i="12"/>
  <c r="H530" i="12" s="1"/>
  <c r="G530" i="12"/>
  <c r="BJ487" i="12"/>
  <c r="H487" i="12" s="1"/>
  <c r="G487" i="12"/>
  <c r="BJ486" i="12"/>
  <c r="H486" i="12" s="1"/>
  <c r="G486" i="12"/>
  <c r="BJ482" i="12"/>
  <c r="H482" i="12" s="1"/>
  <c r="G482" i="12"/>
  <c r="BJ479" i="12"/>
  <c r="H479" i="12" s="1"/>
  <c r="G479" i="12"/>
  <c r="BJ478" i="12"/>
  <c r="H478" i="12" s="1"/>
  <c r="G478" i="12"/>
  <c r="BJ477" i="12"/>
  <c r="H477" i="12" s="1"/>
  <c r="G477" i="12"/>
  <c r="BJ474" i="12"/>
  <c r="H474" i="12" s="1"/>
  <c r="G474" i="12"/>
  <c r="BJ468" i="12"/>
  <c r="H468" i="12" s="1"/>
  <c r="G468" i="12"/>
  <c r="BJ451" i="12"/>
  <c r="H451" i="12" s="1"/>
  <c r="G451" i="12"/>
  <c r="BJ442" i="12"/>
  <c r="H442" i="12" s="1"/>
  <c r="G442" i="12"/>
  <c r="BJ435" i="12"/>
  <c r="H435" i="12" s="1"/>
  <c r="G435" i="12"/>
  <c r="BJ434" i="12"/>
  <c r="H434" i="12" s="1"/>
  <c r="G434" i="12"/>
  <c r="BJ433" i="12"/>
  <c r="H433" i="12" s="1"/>
  <c r="G433" i="12"/>
  <c r="BJ426" i="12"/>
  <c r="H426" i="12" s="1"/>
  <c r="G426" i="12"/>
  <c r="BJ377" i="12"/>
  <c r="H377" i="12" s="1"/>
  <c r="G377" i="12"/>
  <c r="BJ376" i="12"/>
  <c r="H376" i="12" s="1"/>
  <c r="G376" i="12"/>
  <c r="BJ375" i="12"/>
  <c r="H375" i="12" s="1"/>
  <c r="G375" i="12"/>
  <c r="BJ374" i="12"/>
  <c r="H374" i="12" s="1"/>
  <c r="G374" i="12"/>
  <c r="BJ373" i="12"/>
  <c r="H373" i="12" s="1"/>
  <c r="G373" i="12"/>
  <c r="BJ369" i="12"/>
  <c r="H369" i="12" s="1"/>
  <c r="G369" i="12"/>
  <c r="BJ368" i="12"/>
  <c r="H368" i="12" s="1"/>
  <c r="G368" i="12"/>
  <c r="BJ360" i="12"/>
  <c r="H360" i="12" s="1"/>
  <c r="G360" i="12"/>
  <c r="BJ359" i="12"/>
  <c r="H359" i="12" s="1"/>
  <c r="G359" i="12"/>
  <c r="BJ358" i="12"/>
  <c r="H358" i="12" s="1"/>
  <c r="G358" i="12"/>
  <c r="BJ356" i="12"/>
  <c r="H356" i="12" s="1"/>
  <c r="G356" i="12"/>
  <c r="BJ355" i="12"/>
  <c r="H355" i="12" s="1"/>
  <c r="G355" i="12"/>
  <c r="BJ345" i="12"/>
  <c r="H345" i="12" s="1"/>
  <c r="G345" i="12"/>
  <c r="BJ342" i="12"/>
  <c r="H342" i="12" s="1"/>
  <c r="G342" i="12"/>
  <c r="BJ339" i="12"/>
  <c r="H339" i="12" s="1"/>
  <c r="G339" i="12"/>
  <c r="BJ335" i="12"/>
  <c r="H335" i="12" s="1"/>
  <c r="G335" i="12"/>
  <c r="BJ334" i="12"/>
  <c r="H334" i="12" s="1"/>
  <c r="G334" i="12"/>
  <c r="BJ327" i="12"/>
  <c r="H327" i="12" s="1"/>
  <c r="G327" i="12"/>
  <c r="H230" i="12"/>
  <c r="G230" i="12"/>
  <c r="H228" i="12"/>
  <c r="G228" i="12"/>
  <c r="BJ192" i="12"/>
  <c r="H192" i="12" s="1"/>
  <c r="G192" i="12"/>
  <c r="BJ189" i="12"/>
  <c r="H189" i="12" s="1"/>
  <c r="G189" i="12"/>
  <c r="BJ188" i="12"/>
  <c r="H188" i="12" s="1"/>
  <c r="G188" i="12"/>
  <c r="BJ184" i="12"/>
  <c r="H184" i="12" s="1"/>
  <c r="G184" i="12"/>
  <c r="BJ173" i="12"/>
  <c r="H173" i="12" s="1"/>
  <c r="G173" i="12"/>
  <c r="BJ172" i="12"/>
  <c r="H172" i="12" s="1"/>
  <c r="G172" i="12"/>
  <c r="BJ171" i="12"/>
  <c r="H171" i="12" s="1"/>
  <c r="G171" i="12"/>
  <c r="BJ170" i="12"/>
  <c r="H170" i="12" s="1"/>
  <c r="G170" i="12"/>
  <c r="BJ168" i="12"/>
  <c r="H168" i="12" s="1"/>
  <c r="G168" i="12"/>
  <c r="BJ166" i="12"/>
  <c r="H166" i="12" s="1"/>
  <c r="G166" i="12"/>
  <c r="BJ165" i="12"/>
  <c r="H165" i="12" s="1"/>
  <c r="G165" i="12"/>
  <c r="BJ164" i="12"/>
  <c r="H164" i="12" s="1"/>
  <c r="G164" i="12"/>
  <c r="BJ163" i="12"/>
  <c r="H163" i="12" s="1"/>
  <c r="G163" i="12"/>
  <c r="BJ162" i="12"/>
  <c r="H162" i="12" s="1"/>
  <c r="G162" i="12"/>
  <c r="BJ161" i="12"/>
  <c r="H161" i="12" s="1"/>
  <c r="G161" i="12"/>
  <c r="BJ160" i="12"/>
  <c r="H160" i="12" s="1"/>
  <c r="G160" i="12"/>
  <c r="BJ159" i="12"/>
  <c r="H159" i="12" s="1"/>
  <c r="G159" i="12"/>
  <c r="BJ158" i="12"/>
  <c r="H158" i="12" s="1"/>
  <c r="G158" i="12"/>
  <c r="BJ155" i="12"/>
  <c r="H155" i="12" s="1"/>
  <c r="G155" i="12"/>
  <c r="BJ153" i="12"/>
  <c r="H153" i="12" s="1"/>
  <c r="G153" i="12"/>
  <c r="BJ152" i="12"/>
  <c r="H152" i="12" s="1"/>
  <c r="G152" i="12"/>
  <c r="BJ150" i="12"/>
  <c r="H150" i="12" s="1"/>
  <c r="G150" i="12"/>
  <c r="BJ94" i="12"/>
  <c r="H94" i="12" s="1"/>
  <c r="G94" i="12"/>
  <c r="BJ89" i="12"/>
  <c r="H89" i="12" s="1"/>
  <c r="G89" i="12"/>
  <c r="BJ78" i="12"/>
  <c r="H78" i="12" s="1"/>
  <c r="G78" i="12"/>
  <c r="BJ74" i="12"/>
  <c r="H74" i="12" s="1"/>
  <c r="G74" i="12"/>
  <c r="BJ68" i="12"/>
  <c r="H68" i="12" s="1"/>
  <c r="G68" i="12"/>
  <c r="BJ59" i="12"/>
  <c r="H59" i="12" s="1"/>
  <c r="G59" i="12"/>
  <c r="BJ53" i="12"/>
  <c r="H53" i="12" s="1"/>
  <c r="G53" i="12"/>
  <c r="BJ49" i="12"/>
  <c r="H49" i="12" s="1"/>
  <c r="G49" i="12"/>
  <c r="BJ326" i="12"/>
  <c r="H326" i="12" s="1"/>
  <c r="G326" i="12"/>
  <c r="BJ491" i="12"/>
  <c r="H491" i="12" s="1"/>
  <c r="G491" i="12"/>
  <c r="BJ935" i="12"/>
  <c r="H935" i="12" s="1"/>
  <c r="G935" i="12"/>
  <c r="H1955" i="12"/>
  <c r="G1955" i="12"/>
  <c r="H721" i="12"/>
  <c r="G721" i="12"/>
  <c r="BJ149" i="12"/>
  <c r="H149" i="12" s="1"/>
  <c r="G149" i="12"/>
  <c r="BJ88" i="12"/>
  <c r="H88" i="12" s="1"/>
  <c r="G88" i="12"/>
  <c r="BJ83" i="12"/>
  <c r="H83" i="12" s="1"/>
  <c r="G83" i="12"/>
  <c r="BJ58" i="12"/>
  <c r="H58" i="12" s="1"/>
  <c r="G58" i="12"/>
  <c r="H1958" i="12"/>
  <c r="G1958" i="12"/>
  <c r="BJ531" i="12"/>
  <c r="H531" i="12" s="1"/>
  <c r="G531" i="12"/>
  <c r="H731" i="12"/>
  <c r="G731" i="12"/>
  <c r="H1959" i="12"/>
  <c r="G1959" i="12"/>
  <c r="H1946" i="12"/>
  <c r="G1946" i="12"/>
  <c r="H1940" i="12"/>
  <c r="G1940" i="12"/>
  <c r="H1930" i="12"/>
  <c r="G1930" i="12"/>
  <c r="H1913" i="12"/>
  <c r="G1913" i="12"/>
  <c r="BJ975" i="12"/>
  <c r="H975" i="12" s="1"/>
  <c r="G975" i="12"/>
  <c r="BJ936" i="12"/>
  <c r="H936" i="12" s="1"/>
  <c r="G936" i="12"/>
  <c r="H1507" i="12"/>
  <c r="G1507" i="12"/>
  <c r="H1822" i="12"/>
  <c r="G1822" i="12"/>
  <c r="H1818" i="12"/>
  <c r="G1818" i="12"/>
  <c r="H1816" i="12"/>
  <c r="G1816" i="12"/>
  <c r="H1508" i="12"/>
  <c r="G1508" i="12"/>
  <c r="H1509" i="12"/>
  <c r="G1509" i="12"/>
  <c r="H1954" i="12"/>
  <c r="G1954" i="12"/>
  <c r="H1854" i="12"/>
  <c r="G1854" i="12"/>
  <c r="H1800" i="12"/>
  <c r="G1800" i="12"/>
  <c r="H1368" i="12"/>
  <c r="G1368" i="12"/>
  <c r="BJ966" i="12"/>
  <c r="H966" i="12" s="1"/>
  <c r="G966" i="12"/>
  <c r="BJ671" i="12"/>
  <c r="H671" i="12" s="1"/>
  <c r="G671" i="12"/>
  <c r="BJ589" i="12"/>
  <c r="H589" i="12" s="1"/>
  <c r="G589" i="12"/>
  <c r="BJ586" i="12"/>
  <c r="H586" i="12" s="1"/>
  <c r="G586" i="12"/>
  <c r="BJ95" i="12"/>
  <c r="H95" i="12" s="1"/>
  <c r="G95" i="12"/>
  <c r="H1945" i="12"/>
  <c r="G1945" i="12"/>
  <c r="H1944" i="12"/>
  <c r="G1944" i="12"/>
  <c r="BJ532" i="12"/>
  <c r="H532" i="12" s="1"/>
  <c r="G532" i="12"/>
  <c r="BJ542" i="12"/>
  <c r="H542" i="12" s="1"/>
  <c r="G542" i="12"/>
  <c r="BJ33" i="12"/>
  <c r="H33" i="12" s="1"/>
  <c r="G33" i="12"/>
  <c r="BJ481" i="12"/>
  <c r="H481" i="12" s="1"/>
  <c r="G481" i="12"/>
  <c r="H728" i="12"/>
  <c r="G728" i="12"/>
  <c r="H1912" i="12"/>
  <c r="G1912" i="12"/>
  <c r="BJ489" i="12"/>
  <c r="H489" i="12" s="1"/>
  <c r="G489" i="12"/>
  <c r="BJ970" i="12"/>
  <c r="H970" i="12" s="1"/>
  <c r="G970" i="12"/>
  <c r="H1948" i="12"/>
  <c r="G1948" i="12"/>
  <c r="H1947" i="12"/>
  <c r="G1947" i="12"/>
  <c r="H1941" i="12"/>
  <c r="G1941" i="12"/>
  <c r="H1939" i="12"/>
  <c r="G1939" i="12"/>
  <c r="H1937" i="12"/>
  <c r="G1937" i="12"/>
  <c r="H1934" i="12"/>
  <c r="G1934" i="12"/>
  <c r="H1924" i="12"/>
  <c r="G1924" i="12"/>
  <c r="H1919" i="12"/>
  <c r="G1919" i="12"/>
  <c r="H1918" i="12"/>
  <c r="G1918" i="12"/>
  <c r="H1917" i="12"/>
  <c r="G1917" i="12"/>
  <c r="H1911" i="12"/>
  <c r="G1911" i="12"/>
  <c r="H1910" i="12"/>
  <c r="G1910" i="12"/>
  <c r="H1909" i="12"/>
  <c r="G1909" i="12"/>
  <c r="H1902" i="12"/>
  <c r="G1902" i="12"/>
  <c r="H1901" i="12"/>
  <c r="G1901" i="12"/>
  <c r="H1899" i="12"/>
  <c r="G1899" i="12"/>
  <c r="H1898" i="12"/>
  <c r="G1898" i="12"/>
  <c r="H1897" i="12"/>
  <c r="G1897" i="12"/>
  <c r="H1569" i="12"/>
  <c r="G1569" i="12"/>
  <c r="H1565" i="12"/>
  <c r="G1565" i="12"/>
  <c r="H1561" i="12"/>
  <c r="G1561" i="12"/>
  <c r="H1557" i="12"/>
  <c r="G1557" i="12"/>
  <c r="H1553" i="12"/>
  <c r="G1553" i="12"/>
  <c r="H1548" i="12"/>
  <c r="G1548" i="12"/>
  <c r="H1546" i="12"/>
  <c r="G1546" i="12"/>
  <c r="H1545" i="12"/>
  <c r="G1545" i="12"/>
  <c r="H1544" i="12"/>
  <c r="G1544" i="12"/>
  <c r="H1542" i="12"/>
  <c r="G1542" i="12"/>
  <c r="H1514" i="12"/>
  <c r="G1514" i="12"/>
  <c r="BJ914" i="12"/>
  <c r="H914" i="12" s="1"/>
  <c r="G914" i="12"/>
  <c r="BJ860" i="12"/>
  <c r="H860" i="12" s="1"/>
  <c r="G860" i="12"/>
  <c r="BJ169" i="12"/>
  <c r="H169" i="12" s="1"/>
  <c r="G169" i="12"/>
  <c r="BJ147" i="12"/>
  <c r="H147" i="12" s="1"/>
  <c r="G147" i="12"/>
  <c r="BJ145" i="12"/>
  <c r="H145" i="12" s="1"/>
  <c r="G145" i="12"/>
  <c r="H1522" i="12"/>
  <c r="G1522" i="12"/>
  <c r="H1942" i="12"/>
  <c r="G1942" i="12"/>
  <c r="H1933" i="12"/>
  <c r="G1933" i="12"/>
  <c r="H1850" i="12"/>
  <c r="G1850" i="12"/>
  <c r="H1840" i="12"/>
  <c r="G1840" i="12"/>
  <c r="H1838" i="12"/>
  <c r="G1838" i="12"/>
  <c r="H1516" i="12"/>
  <c r="G1516" i="12"/>
  <c r="H1367" i="12"/>
  <c r="G1367" i="12"/>
  <c r="H1359" i="12"/>
  <c r="G1359" i="12"/>
  <c r="H1357" i="12"/>
  <c r="G1357" i="12"/>
  <c r="H1355" i="12"/>
  <c r="G1355" i="12"/>
  <c r="H1326" i="12"/>
  <c r="G1326" i="12"/>
  <c r="H1324" i="12"/>
  <c r="G1324" i="12"/>
  <c r="H1069" i="12"/>
  <c r="G1069" i="12"/>
  <c r="H1068" i="12"/>
  <c r="G1068" i="12"/>
  <c r="H1066" i="12"/>
  <c r="G1066" i="12"/>
  <c r="H1043" i="12"/>
  <c r="G1043" i="12"/>
  <c r="H1029" i="12"/>
  <c r="G1029" i="12"/>
  <c r="BJ937" i="12"/>
  <c r="H937" i="12" s="1"/>
  <c r="G937" i="12"/>
  <c r="BJ651" i="12"/>
  <c r="H651" i="12" s="1"/>
  <c r="G651" i="12"/>
  <c r="BJ641" i="12"/>
  <c r="H641" i="12" s="1"/>
  <c r="G641" i="12"/>
  <c r="BJ564" i="12"/>
  <c r="H564" i="12" s="1"/>
  <c r="G564" i="12"/>
  <c r="BJ563" i="12"/>
  <c r="H563" i="12" s="1"/>
  <c r="G563" i="12"/>
  <c r="BJ562" i="12"/>
  <c r="H562" i="12" s="1"/>
  <c r="G562" i="12"/>
  <c r="BJ561" i="12"/>
  <c r="H561" i="12" s="1"/>
  <c r="G561" i="12"/>
  <c r="BJ195" i="12"/>
  <c r="H195" i="12" s="1"/>
  <c r="G195" i="12"/>
  <c r="BJ182" i="12"/>
  <c r="H182" i="12" s="1"/>
  <c r="G182" i="12"/>
  <c r="BJ138" i="12"/>
  <c r="H138" i="12" s="1"/>
  <c r="G138" i="12"/>
  <c r="BJ96" i="12"/>
  <c r="H96" i="12" s="1"/>
  <c r="G96" i="12"/>
  <c r="BJ86" i="12"/>
  <c r="H86" i="12" s="1"/>
  <c r="G86" i="12"/>
  <c r="BJ67" i="12"/>
  <c r="H67" i="12" s="1"/>
  <c r="G67" i="12"/>
  <c r="BJ46" i="12"/>
  <c r="H46" i="12" s="1"/>
  <c r="G46" i="12"/>
  <c r="BJ35" i="12"/>
  <c r="H35" i="12" s="1"/>
  <c r="G35" i="12"/>
  <c r="H1926" i="12"/>
  <c r="G1926" i="12"/>
  <c r="H1922" i="12"/>
  <c r="G1922" i="12"/>
  <c r="H1560" i="12"/>
  <c r="G1560" i="12"/>
  <c r="BJ31" i="12"/>
  <c r="H31" i="12" s="1"/>
  <c r="G31" i="12"/>
  <c r="H1836" i="12"/>
  <c r="G1836" i="12"/>
  <c r="H1011" i="12"/>
  <c r="G1011" i="12"/>
  <c r="BJ522" i="12"/>
  <c r="H522" i="12" s="1"/>
  <c r="G522" i="12"/>
  <c r="BJ521" i="12"/>
  <c r="H521" i="12" s="1"/>
  <c r="G521" i="12"/>
  <c r="BJ167" i="12"/>
  <c r="H167" i="12" s="1"/>
  <c r="G167" i="12"/>
  <c r="BJ144" i="12"/>
  <c r="H144" i="12" s="1"/>
  <c r="G144" i="12"/>
  <c r="BJ142" i="12"/>
  <c r="H142" i="12" s="1"/>
  <c r="G142" i="12"/>
  <c r="H1804" i="12"/>
  <c r="G1804" i="12"/>
  <c r="H1931" i="12"/>
  <c r="G1931" i="12"/>
  <c r="H1920" i="12"/>
  <c r="G1920" i="12"/>
  <c r="H1906" i="12"/>
  <c r="G1906" i="12"/>
  <c r="H1903" i="12"/>
  <c r="G1903" i="12"/>
  <c r="H1900" i="12"/>
  <c r="G1900" i="12"/>
  <c r="H1077" i="12"/>
  <c r="G1077" i="12"/>
  <c r="H1010" i="12"/>
  <c r="G1010" i="12"/>
  <c r="BJ193" i="12"/>
  <c r="H193" i="12" s="1"/>
  <c r="G193" i="12"/>
  <c r="BJ185" i="12"/>
  <c r="H185" i="12" s="1"/>
  <c r="G185" i="12"/>
  <c r="BJ38" i="12"/>
  <c r="H38" i="12" s="1"/>
  <c r="G38" i="12"/>
  <c r="H1956" i="12"/>
  <c r="G1956" i="12"/>
  <c r="BJ34" i="12"/>
  <c r="H34" i="12" s="1"/>
  <c r="G34" i="12"/>
  <c r="H1549" i="12"/>
  <c r="G1549" i="12"/>
  <c r="H1806" i="12"/>
  <c r="G1806" i="12"/>
  <c r="H1543" i="12"/>
  <c r="G1543" i="12"/>
  <c r="H1511" i="12"/>
  <c r="G1511" i="12"/>
  <c r="BJ423" i="12"/>
  <c r="H423" i="12" s="1"/>
  <c r="G423" i="12"/>
  <c r="BJ191" i="12"/>
  <c r="H191" i="12" s="1"/>
  <c r="G191" i="12"/>
  <c r="BJ190" i="12"/>
  <c r="H190" i="12" s="1"/>
  <c r="G190" i="12"/>
  <c r="BJ154" i="12"/>
  <c r="H154" i="12" s="1"/>
  <c r="G154" i="12"/>
  <c r="BJ148" i="12"/>
  <c r="H148" i="12" s="1"/>
  <c r="G148" i="12"/>
  <c r="H1505" i="12"/>
  <c r="G1505" i="12"/>
  <c r="H1504" i="12"/>
  <c r="G1504" i="12"/>
  <c r="H1533" i="12"/>
  <c r="G1533" i="12"/>
  <c r="H1929" i="12"/>
  <c r="G1929" i="12"/>
  <c r="H1865" i="12"/>
  <c r="G1865" i="12"/>
  <c r="H1858" i="12"/>
  <c r="G1858" i="12"/>
  <c r="H1468" i="12"/>
  <c r="G1468" i="12"/>
  <c r="H1459" i="12"/>
  <c r="G1459" i="12"/>
  <c r="H1435" i="12"/>
  <c r="G1435" i="12"/>
  <c r="H1419" i="12"/>
  <c r="G1419" i="12"/>
  <c r="H1329" i="12"/>
  <c r="G1329" i="12"/>
  <c r="H1325" i="12"/>
  <c r="G1325" i="12"/>
  <c r="H737" i="12"/>
  <c r="G737" i="12"/>
  <c r="H730" i="12"/>
  <c r="G730" i="12"/>
  <c r="BJ680" i="12"/>
  <c r="H680" i="12" s="1"/>
  <c r="G680" i="12"/>
  <c r="BJ628" i="12"/>
  <c r="H628" i="12" s="1"/>
  <c r="G628" i="12"/>
  <c r="BJ583" i="12"/>
  <c r="H583" i="12" s="1"/>
  <c r="G583" i="12"/>
  <c r="BJ577" i="12"/>
  <c r="H577" i="12" s="1"/>
  <c r="G577" i="12"/>
  <c r="BJ570" i="12"/>
  <c r="H570" i="12" s="1"/>
  <c r="G570" i="12"/>
  <c r="BJ541" i="12"/>
  <c r="H541" i="12" s="1"/>
  <c r="G541" i="12"/>
  <c r="BJ465" i="12"/>
  <c r="H465" i="12" s="1"/>
  <c r="G465" i="12"/>
  <c r="BJ443" i="12"/>
  <c r="H443" i="12" s="1"/>
  <c r="G443" i="12"/>
  <c r="BJ84" i="12"/>
  <c r="H84" i="12" s="1"/>
  <c r="G84" i="12"/>
  <c r="BJ63" i="12"/>
  <c r="H63" i="12" s="1"/>
  <c r="G63" i="12"/>
  <c r="BJ57" i="12"/>
  <c r="H57" i="12" s="1"/>
  <c r="G57" i="12"/>
  <c r="BJ55" i="12"/>
  <c r="H55" i="12" s="1"/>
  <c r="G55" i="12"/>
  <c r="BJ44" i="12"/>
  <c r="H44" i="12" s="1"/>
  <c r="G44" i="12"/>
  <c r="BJ36" i="12"/>
  <c r="H36" i="12" s="1"/>
  <c r="G36" i="12"/>
  <c r="H1541" i="12"/>
  <c r="G1541" i="12"/>
  <c r="H732" i="12"/>
  <c r="G732" i="12"/>
  <c r="H736" i="12"/>
  <c r="G736" i="12"/>
  <c r="H733" i="12"/>
  <c r="G733" i="12"/>
  <c r="H1963" i="12"/>
  <c r="G1963" i="12"/>
  <c r="H1547" i="12"/>
  <c r="G1547" i="12"/>
  <c r="BJ972" i="12"/>
  <c r="H972" i="12" s="1"/>
  <c r="G972" i="12"/>
  <c r="BJ929" i="12"/>
  <c r="H929" i="12" s="1"/>
  <c r="G929" i="12"/>
  <c r="BJ547" i="12"/>
  <c r="H547" i="12" s="1"/>
  <c r="G547" i="12"/>
  <c r="H723" i="12"/>
  <c r="G723" i="12"/>
  <c r="BJ524" i="12"/>
  <c r="H524" i="12" s="1"/>
  <c r="G524" i="12"/>
  <c r="H1119" i="12"/>
  <c r="G1119" i="12"/>
  <c r="BJ920" i="12"/>
  <c r="H920" i="12" s="1"/>
  <c r="G920" i="12"/>
  <c r="BJ940" i="12"/>
  <c r="H940" i="12" s="1"/>
  <c r="G940" i="12"/>
  <c r="BJ835" i="12"/>
  <c r="H835" i="12" s="1"/>
  <c r="G835" i="12"/>
  <c r="BJ174" i="12"/>
  <c r="H174" i="12" s="1"/>
  <c r="G174" i="12"/>
  <c r="H1742" i="12"/>
  <c r="G1742" i="12"/>
  <c r="H1732" i="12"/>
  <c r="G1732" i="12"/>
  <c r="H1727" i="12"/>
  <c r="G1727" i="12"/>
  <c r="H1724" i="12"/>
  <c r="G1724" i="12"/>
  <c r="H1722" i="12"/>
  <c r="G1722" i="12"/>
  <c r="H1631" i="12"/>
  <c r="G1631" i="12"/>
  <c r="H1624" i="12"/>
  <c r="G1624" i="12"/>
  <c r="H1525" i="12"/>
  <c r="G1525" i="12"/>
  <c r="H1349" i="12"/>
  <c r="G1349" i="12"/>
  <c r="H1342" i="12"/>
  <c r="G1342" i="12"/>
  <c r="H1336" i="12"/>
  <c r="G1336" i="12"/>
  <c r="H1335" i="12"/>
  <c r="G1335" i="12"/>
  <c r="BJ976" i="12"/>
  <c r="H976" i="12" s="1"/>
  <c r="G976" i="12"/>
  <c r="BJ973" i="12"/>
  <c r="H973" i="12" s="1"/>
  <c r="G973" i="12"/>
  <c r="H735" i="12"/>
  <c r="G735" i="12"/>
  <c r="BJ480" i="12"/>
  <c r="H480" i="12" s="1"/>
  <c r="G480" i="12"/>
  <c r="BJ388" i="12"/>
  <c r="H388" i="12" s="1"/>
  <c r="G388" i="12"/>
  <c r="BJ39" i="12"/>
  <c r="H39" i="12" s="1"/>
  <c r="G39" i="12"/>
  <c r="BJ945" i="12"/>
  <c r="H945" i="12" s="1"/>
  <c r="G945" i="12"/>
  <c r="BJ942" i="12"/>
  <c r="H942" i="12" s="1"/>
  <c r="G942" i="12"/>
  <c r="BJ926" i="12"/>
  <c r="H926" i="12" s="1"/>
  <c r="G926" i="12"/>
  <c r="BJ523" i="12"/>
  <c r="H523" i="12" s="1"/>
  <c r="G523" i="12"/>
  <c r="BJ146" i="12"/>
  <c r="H146" i="12" s="1"/>
  <c r="G146" i="12"/>
  <c r="BJ922" i="12"/>
  <c r="H922" i="12" s="1"/>
  <c r="G922" i="12"/>
  <c r="BJ917" i="12"/>
  <c r="H917" i="12" s="1"/>
  <c r="G917" i="12"/>
  <c r="H1908" i="12"/>
  <c r="G1908" i="12"/>
  <c r="BJ959" i="12"/>
  <c r="H959" i="12" s="1"/>
  <c r="G959" i="12"/>
  <c r="BJ353" i="12"/>
  <c r="H353" i="12" s="1"/>
  <c r="G353" i="12"/>
  <c r="H1863" i="12"/>
  <c r="G1863" i="12"/>
  <c r="H1826" i="12"/>
  <c r="G1826" i="12"/>
  <c r="H1711" i="12"/>
  <c r="G1711" i="12"/>
  <c r="H1451" i="12"/>
  <c r="G1451" i="12"/>
  <c r="H1450" i="12"/>
  <c r="G1450" i="12"/>
  <c r="H1428" i="12"/>
  <c r="G1428" i="12"/>
  <c r="H1427" i="12"/>
  <c r="G1427" i="12"/>
  <c r="H1425" i="12"/>
  <c r="G1425" i="12"/>
  <c r="H1424" i="12"/>
  <c r="G1424" i="12"/>
  <c r="H1361" i="12"/>
  <c r="G1361" i="12"/>
  <c r="H1306" i="12"/>
  <c r="G1306" i="12"/>
  <c r="H1169" i="12"/>
  <c r="G1169" i="12"/>
  <c r="H1168" i="12"/>
  <c r="G1168" i="12"/>
  <c r="H1167" i="12"/>
  <c r="G1167" i="12"/>
  <c r="H1141" i="12"/>
  <c r="G1141" i="12"/>
  <c r="H1140" i="12"/>
  <c r="G1140" i="12"/>
  <c r="H1016" i="12"/>
  <c r="G1016" i="12"/>
  <c r="BJ979" i="12"/>
  <c r="H979" i="12" s="1"/>
  <c r="G979" i="12"/>
  <c r="BJ962" i="12"/>
  <c r="H962" i="12" s="1"/>
  <c r="G962" i="12"/>
  <c r="BJ957" i="12"/>
  <c r="H957" i="12" s="1"/>
  <c r="G957" i="12"/>
  <c r="BJ829" i="12"/>
  <c r="H829" i="12" s="1"/>
  <c r="G829" i="12"/>
  <c r="H741" i="12"/>
  <c r="G741" i="12"/>
  <c r="H740" i="12"/>
  <c r="G740" i="12"/>
  <c r="H738" i="12"/>
  <c r="G738" i="12"/>
  <c r="BJ686" i="12"/>
  <c r="H686" i="12" s="1"/>
  <c r="G686" i="12"/>
  <c r="BJ675" i="12"/>
  <c r="H675" i="12" s="1"/>
  <c r="G675" i="12"/>
  <c r="BJ664" i="12"/>
  <c r="H664" i="12" s="1"/>
  <c r="G664" i="12"/>
  <c r="BJ648" i="12"/>
  <c r="H648" i="12" s="1"/>
  <c r="G648" i="12"/>
  <c r="BJ647" i="12"/>
  <c r="H647" i="12" s="1"/>
  <c r="G647" i="12"/>
  <c r="BJ646" i="12"/>
  <c r="H646" i="12" s="1"/>
  <c r="G646" i="12"/>
  <c r="BJ623" i="12"/>
  <c r="H623" i="12" s="1"/>
  <c r="G623" i="12"/>
  <c r="BJ560" i="12"/>
  <c r="H560" i="12" s="1"/>
  <c r="G560" i="12"/>
  <c r="BJ559" i="12"/>
  <c r="H559" i="12" s="1"/>
  <c r="G559" i="12"/>
  <c r="BJ525" i="12"/>
  <c r="H525" i="12" s="1"/>
  <c r="G525" i="12"/>
  <c r="BJ352" i="12"/>
  <c r="H352" i="12" s="1"/>
  <c r="G352" i="12"/>
  <c r="BJ351" i="12"/>
  <c r="H351" i="12" s="1"/>
  <c r="G351" i="12"/>
  <c r="BJ350" i="12"/>
  <c r="H350" i="12" s="1"/>
  <c r="G350" i="12"/>
  <c r="BJ349" i="12"/>
  <c r="H349" i="12" s="1"/>
  <c r="G349" i="12"/>
  <c r="BJ348" i="12"/>
  <c r="H348" i="12" s="1"/>
  <c r="G348" i="12"/>
  <c r="BJ347" i="12"/>
  <c r="H347" i="12" s="1"/>
  <c r="G347" i="12"/>
  <c r="BJ346" i="12"/>
  <c r="H346" i="12" s="1"/>
  <c r="G346" i="12"/>
  <c r="BJ344" i="12"/>
  <c r="H344" i="12" s="1"/>
  <c r="G344" i="12"/>
  <c r="H1413" i="12"/>
  <c r="G1413" i="12"/>
  <c r="BJ533" i="12"/>
  <c r="H533" i="12" s="1"/>
  <c r="G533" i="12"/>
  <c r="H232" i="12"/>
  <c r="G232" i="12"/>
  <c r="H229" i="12"/>
  <c r="G229" i="12"/>
  <c r="BJ176" i="12"/>
  <c r="H176" i="12" s="1"/>
  <c r="G176" i="12"/>
  <c r="BJ175" i="12"/>
  <c r="H175" i="12" s="1"/>
  <c r="G175" i="12"/>
  <c r="BJ143" i="12"/>
  <c r="H143" i="12" s="1"/>
  <c r="G143" i="12"/>
  <c r="BJ136" i="12"/>
  <c r="H136" i="12" s="1"/>
  <c r="G136" i="12"/>
  <c r="BJ135" i="12"/>
  <c r="H135" i="12" s="1"/>
  <c r="G135" i="12"/>
  <c r="BJ134" i="12"/>
  <c r="H134" i="12" s="1"/>
  <c r="G134" i="12"/>
  <c r="BJ133" i="12"/>
  <c r="H133" i="12" s="1"/>
  <c r="G133" i="12"/>
  <c r="BJ132" i="12"/>
  <c r="H132" i="12" s="1"/>
  <c r="G132" i="12"/>
  <c r="BJ131" i="12"/>
  <c r="H131" i="12" s="1"/>
  <c r="G131" i="12"/>
  <c r="BJ130" i="12"/>
  <c r="H130" i="12" s="1"/>
  <c r="G130" i="12"/>
  <c r="H1868" i="12"/>
  <c r="G1868" i="12"/>
  <c r="H1471" i="12"/>
  <c r="G1471" i="12"/>
  <c r="H1470" i="12"/>
  <c r="G1470" i="12"/>
  <c r="H1457" i="12"/>
  <c r="G1457" i="12"/>
  <c r="H1896" i="12"/>
  <c r="G1896" i="12"/>
  <c r="H1895" i="12"/>
  <c r="G1895" i="12"/>
  <c r="H1894" i="12"/>
  <c r="G1894" i="12"/>
  <c r="H1893" i="12"/>
  <c r="G1893" i="12"/>
  <c r="H1892" i="12"/>
  <c r="G1892" i="12"/>
  <c r="H1891" i="12"/>
  <c r="G1891" i="12"/>
  <c r="H1890" i="12"/>
  <c r="G1890" i="12"/>
  <c r="H1889" i="12"/>
  <c r="G1889" i="12"/>
  <c r="H1888" i="12"/>
  <c r="G1888" i="12"/>
  <c r="H1887" i="12"/>
  <c r="G1887" i="12"/>
  <c r="H1886" i="12"/>
  <c r="G1886" i="12"/>
  <c r="H1885" i="12"/>
  <c r="G1885" i="12"/>
  <c r="H1884" i="12"/>
  <c r="G1884" i="12"/>
  <c r="H1883" i="12"/>
  <c r="G1883" i="12"/>
  <c r="H1798" i="12"/>
  <c r="G1798" i="12"/>
  <c r="H1797" i="12"/>
  <c r="G1797" i="12"/>
  <c r="H1796" i="12"/>
  <c r="G1796" i="12"/>
  <c r="H1795" i="12"/>
  <c r="G1795" i="12"/>
  <c r="H1794" i="12"/>
  <c r="G1794" i="12"/>
  <c r="H1793" i="12"/>
  <c r="G1793" i="12"/>
  <c r="H1792" i="12"/>
  <c r="G1792" i="12"/>
  <c r="H1791" i="12"/>
  <c r="G1791" i="12"/>
  <c r="H1790" i="12"/>
  <c r="G1790" i="12"/>
  <c r="H1789" i="12"/>
  <c r="G1789" i="12"/>
  <c r="H1788" i="12"/>
  <c r="G1788" i="12"/>
  <c r="H1787" i="12"/>
  <c r="G1787" i="12"/>
  <c r="H1786" i="12"/>
  <c r="G1786" i="12"/>
  <c r="H1785" i="12"/>
  <c r="G1785" i="12"/>
  <c r="H1784" i="12"/>
  <c r="G1784" i="12"/>
  <c r="H1699" i="12"/>
  <c r="G1699" i="12"/>
  <c r="H1698" i="12"/>
  <c r="G1698" i="12"/>
  <c r="H1697" i="12"/>
  <c r="G1697" i="12"/>
  <c r="H1696" i="12"/>
  <c r="G1696" i="12"/>
  <c r="H1695" i="12"/>
  <c r="G1695" i="12"/>
  <c r="H1694" i="12"/>
  <c r="G1694" i="12"/>
  <c r="H1693" i="12"/>
  <c r="G1693" i="12"/>
  <c r="H1692" i="12"/>
  <c r="G1692" i="12"/>
  <c r="H1691" i="12"/>
  <c r="G1691" i="12"/>
  <c r="H1690" i="12"/>
  <c r="G1690" i="12"/>
  <c r="H1689" i="12"/>
  <c r="G1689" i="12"/>
  <c r="H1688" i="12"/>
  <c r="G1688" i="12"/>
  <c r="H1687" i="12"/>
  <c r="G1687" i="12"/>
  <c r="H1686" i="12"/>
  <c r="G1686" i="12"/>
  <c r="H1601" i="12"/>
  <c r="G1601" i="12"/>
  <c r="H1600" i="12"/>
  <c r="G1600" i="12"/>
  <c r="H1599" i="12"/>
  <c r="G1599" i="12"/>
  <c r="H1598" i="12"/>
  <c r="G1598" i="12"/>
  <c r="H1597" i="12"/>
  <c r="G1597" i="12"/>
  <c r="H1596" i="12"/>
  <c r="G1596" i="12"/>
  <c r="H1595" i="12"/>
  <c r="G1595" i="12"/>
  <c r="H1594" i="12"/>
  <c r="G1594" i="12"/>
  <c r="H1593" i="12"/>
  <c r="G1593" i="12"/>
  <c r="H1592" i="12"/>
  <c r="G1592" i="12"/>
  <c r="H1591" i="12"/>
  <c r="G1591" i="12"/>
  <c r="H1590" i="12"/>
  <c r="G1590" i="12"/>
  <c r="H1589" i="12"/>
  <c r="G1589" i="12"/>
  <c r="H1588" i="12"/>
  <c r="G1588" i="12"/>
  <c r="H1503" i="12"/>
  <c r="G1503" i="12"/>
  <c r="H1502" i="12"/>
  <c r="G1502" i="12"/>
  <c r="H1501" i="12"/>
  <c r="G1501" i="12"/>
  <c r="H1500" i="12"/>
  <c r="G1500" i="12"/>
  <c r="H1499" i="12"/>
  <c r="G1499" i="12"/>
  <c r="H1498" i="12"/>
  <c r="G1498" i="12"/>
  <c r="H1497" i="12"/>
  <c r="G1497" i="12"/>
  <c r="H1496" i="12"/>
  <c r="G1496" i="12"/>
  <c r="BJ1495" i="12"/>
  <c r="H1495" i="12" s="1"/>
  <c r="G1495" i="12"/>
  <c r="H1494" i="12"/>
  <c r="G1494" i="12"/>
  <c r="H1493" i="12"/>
  <c r="G1493" i="12"/>
  <c r="H1492" i="12"/>
  <c r="G1492" i="12"/>
  <c r="H1491" i="12"/>
  <c r="G1491" i="12"/>
  <c r="BJ1490" i="12"/>
  <c r="H1490" i="12" s="1"/>
  <c r="G1490" i="12"/>
  <c r="H1489" i="12"/>
  <c r="G1489" i="12"/>
  <c r="H1488" i="12"/>
  <c r="G1488" i="12"/>
  <c r="H1487" i="12"/>
  <c r="G1487" i="12"/>
  <c r="H1402" i="12"/>
  <c r="G1402" i="12"/>
  <c r="H1401" i="12"/>
  <c r="G1401" i="12"/>
  <c r="H1400" i="12"/>
  <c r="G1400" i="12"/>
  <c r="H1399" i="12"/>
  <c r="G1399" i="12"/>
  <c r="H1398" i="12"/>
  <c r="G1398" i="12"/>
  <c r="H1397" i="12"/>
  <c r="G1397" i="12"/>
  <c r="H1396" i="12"/>
  <c r="G1396" i="12"/>
  <c r="H1395" i="12"/>
  <c r="G1395" i="12"/>
  <c r="H1394" i="12"/>
  <c r="G1394" i="12"/>
  <c r="H1393" i="12"/>
  <c r="G1393" i="12"/>
  <c r="H1392" i="12"/>
  <c r="G1392" i="12"/>
  <c r="H1391" i="12"/>
  <c r="G1391" i="12"/>
  <c r="H1390" i="12"/>
  <c r="G1390" i="12"/>
  <c r="H1389" i="12"/>
  <c r="G1389" i="12"/>
  <c r="H1388" i="12"/>
  <c r="G1388" i="12"/>
  <c r="H1303" i="12"/>
  <c r="G1303" i="12"/>
  <c r="H1302" i="12"/>
  <c r="G1302" i="12"/>
  <c r="H1301" i="12"/>
  <c r="G1301" i="12"/>
  <c r="H1300" i="12"/>
  <c r="G1300" i="12"/>
  <c r="H1299" i="12"/>
  <c r="G1299" i="12"/>
  <c r="H1298" i="12"/>
  <c r="G1298" i="12"/>
  <c r="H1297" i="12"/>
  <c r="G1297" i="12"/>
  <c r="H1296" i="12"/>
  <c r="G1296" i="12"/>
  <c r="H1295" i="12"/>
  <c r="G1295" i="12"/>
  <c r="H1294" i="12"/>
  <c r="G1294" i="12"/>
  <c r="H1293" i="12"/>
  <c r="G1293" i="12"/>
  <c r="H1292" i="12"/>
  <c r="G1292" i="12"/>
  <c r="H1291" i="12"/>
  <c r="G1291" i="12"/>
  <c r="H1290" i="12"/>
  <c r="G1290" i="12"/>
  <c r="BI1205" i="12"/>
  <c r="BJ1205" i="12" s="1"/>
  <c r="H1205" i="12" s="1"/>
  <c r="G1205" i="12"/>
  <c r="BI1204" i="12"/>
  <c r="BJ1204" i="12" s="1"/>
  <c r="H1204" i="12" s="1"/>
  <c r="G1204" i="12"/>
  <c r="BI1203" i="12"/>
  <c r="BJ1203" i="12" s="1"/>
  <c r="H1203" i="12" s="1"/>
  <c r="G1203" i="12"/>
  <c r="BI1202" i="12"/>
  <c r="BJ1202" i="12" s="1"/>
  <c r="H1202" i="12" s="1"/>
  <c r="G1202" i="12"/>
  <c r="BI1201" i="12"/>
  <c r="BJ1201" i="12" s="1"/>
  <c r="H1201" i="12" s="1"/>
  <c r="G1201" i="12"/>
  <c r="BJ1200" i="12"/>
  <c r="H1200" i="12" s="1"/>
  <c r="BI1200" i="12"/>
  <c r="G1200" i="12"/>
  <c r="BI1199" i="12"/>
  <c r="BJ1199" i="12" s="1"/>
  <c r="H1199" i="12" s="1"/>
  <c r="G1199" i="12"/>
  <c r="BJ1198" i="12"/>
  <c r="H1198" i="12" s="1"/>
  <c r="BI1198" i="12"/>
  <c r="G1198" i="12"/>
  <c r="BI1197" i="12"/>
  <c r="BJ1197" i="12" s="1"/>
  <c r="H1197" i="12" s="1"/>
  <c r="G1197" i="12"/>
  <c r="BI1196" i="12"/>
  <c r="BJ1196" i="12" s="1"/>
  <c r="H1196" i="12" s="1"/>
  <c r="G1196" i="12"/>
  <c r="BI1195" i="12"/>
  <c r="BJ1195" i="12" s="1"/>
  <c r="H1195" i="12" s="1"/>
  <c r="G1195" i="12"/>
  <c r="BI1194" i="12"/>
  <c r="BJ1194" i="12" s="1"/>
  <c r="H1194" i="12" s="1"/>
  <c r="G1194" i="12"/>
  <c r="BI1193" i="12"/>
  <c r="BJ1193" i="12" s="1"/>
  <c r="H1193" i="12" s="1"/>
  <c r="G1193" i="12"/>
  <c r="BI1192" i="12"/>
  <c r="BJ1192" i="12" s="1"/>
  <c r="H1192" i="12" s="1"/>
  <c r="G1192" i="12"/>
  <c r="H1107" i="12"/>
  <c r="G1107" i="12"/>
  <c r="H1106" i="12"/>
  <c r="G1106" i="12"/>
  <c r="H1105" i="12"/>
  <c r="G1105" i="12"/>
  <c r="H1104" i="12"/>
  <c r="G1104" i="12"/>
  <c r="H1103" i="12"/>
  <c r="G1103" i="12"/>
  <c r="H1102" i="12"/>
  <c r="G1102" i="12"/>
  <c r="H1101" i="12"/>
  <c r="G1101" i="12"/>
  <c r="H1100" i="12"/>
  <c r="G1100" i="12"/>
  <c r="H1099" i="12"/>
  <c r="G1099" i="12"/>
  <c r="H1098" i="12"/>
  <c r="G1098" i="12"/>
  <c r="H1097" i="12"/>
  <c r="G1097" i="12"/>
  <c r="H1096" i="12"/>
  <c r="G1096" i="12"/>
  <c r="H1095" i="12"/>
  <c r="G1095" i="12"/>
  <c r="H1094" i="12"/>
  <c r="G1094" i="12"/>
  <c r="H1009" i="12"/>
  <c r="G1009" i="12"/>
  <c r="BJ1008" i="12"/>
  <c r="H1008" i="12" s="1"/>
  <c r="G1008" i="12"/>
  <c r="H1007" i="12"/>
  <c r="G1007" i="12"/>
  <c r="H1006" i="12"/>
  <c r="G1006" i="12"/>
  <c r="H1005" i="12"/>
  <c r="G1005" i="12"/>
  <c r="H1004" i="12"/>
  <c r="G1004" i="12"/>
  <c r="H1003" i="12"/>
  <c r="G1003" i="12"/>
  <c r="H1002" i="12"/>
  <c r="G1002" i="12"/>
  <c r="H1001" i="12"/>
  <c r="G1001" i="12"/>
  <c r="H1000" i="12"/>
  <c r="G1000" i="12"/>
  <c r="H999" i="12"/>
  <c r="G999" i="12"/>
  <c r="H998" i="12"/>
  <c r="G998" i="12"/>
  <c r="H997" i="12"/>
  <c r="G997" i="12"/>
  <c r="H996" i="12"/>
  <c r="G996" i="12"/>
  <c r="BJ911" i="12"/>
  <c r="BK911" i="12" s="1"/>
  <c r="G911" i="12"/>
  <c r="BJ910" i="12"/>
  <c r="BK910" i="12" s="1"/>
  <c r="G910" i="12"/>
  <c r="BJ909" i="12"/>
  <c r="H909" i="12" s="1"/>
  <c r="G909" i="12"/>
  <c r="BJ908" i="12"/>
  <c r="BK908" i="12" s="1"/>
  <c r="G908" i="12"/>
  <c r="BJ907" i="12"/>
  <c r="H907" i="12" s="1"/>
  <c r="G907" i="12"/>
  <c r="BJ906" i="12"/>
  <c r="H906" i="12" s="1"/>
  <c r="G906" i="12"/>
  <c r="BJ905" i="12"/>
  <c r="H905" i="12" s="1"/>
  <c r="G905" i="12"/>
  <c r="BJ904" i="12"/>
  <c r="BK904" i="12" s="1"/>
  <c r="G904" i="12"/>
  <c r="BJ903" i="12"/>
  <c r="H903" i="12" s="1"/>
  <c r="G903" i="12"/>
  <c r="BJ902" i="12"/>
  <c r="BK902" i="12" s="1"/>
  <c r="G902" i="12"/>
  <c r="BJ901" i="12"/>
  <c r="H901" i="12" s="1"/>
  <c r="G901" i="12"/>
  <c r="BJ900" i="12"/>
  <c r="BK900" i="12" s="1"/>
  <c r="G900" i="12"/>
  <c r="BJ899" i="12"/>
  <c r="H899" i="12" s="1"/>
  <c r="G899" i="12"/>
  <c r="BJ898" i="12"/>
  <c r="BK898" i="12" s="1"/>
  <c r="G898" i="12"/>
  <c r="BJ813" i="12"/>
  <c r="H813" i="12" s="1"/>
  <c r="G813" i="12"/>
  <c r="BJ812" i="12"/>
  <c r="H812" i="12" s="1"/>
  <c r="G812" i="12"/>
  <c r="H811" i="12"/>
  <c r="G811" i="12"/>
  <c r="BJ810" i="12"/>
  <c r="H810" i="12" s="1"/>
  <c r="G810" i="12"/>
  <c r="BJ809" i="12"/>
  <c r="H809" i="12" s="1"/>
  <c r="G809" i="12"/>
  <c r="BJ808" i="12"/>
  <c r="H808" i="12" s="1"/>
  <c r="G808" i="12"/>
  <c r="H807" i="12"/>
  <c r="G807" i="12"/>
  <c r="H806" i="12"/>
  <c r="G806" i="12"/>
  <c r="BJ805" i="12"/>
  <c r="H805" i="12" s="1"/>
  <c r="G805" i="12"/>
  <c r="BJ804" i="12"/>
  <c r="H804" i="12" s="1"/>
  <c r="G804" i="12"/>
  <c r="H803" i="12"/>
  <c r="G803" i="12"/>
  <c r="BJ802" i="12"/>
  <c r="H802" i="12" s="1"/>
  <c r="G802" i="12"/>
  <c r="BJ801" i="12"/>
  <c r="H801" i="12" s="1"/>
  <c r="G801" i="12"/>
  <c r="BJ800" i="12"/>
  <c r="H800" i="12" s="1"/>
  <c r="G800" i="12"/>
  <c r="H715" i="12"/>
  <c r="G715" i="12"/>
  <c r="H714" i="12"/>
  <c r="G714" i="12"/>
  <c r="H713" i="12"/>
  <c r="G713" i="12"/>
  <c r="H712" i="12"/>
  <c r="G712" i="12"/>
  <c r="H711" i="12"/>
  <c r="G711" i="12"/>
  <c r="H710" i="12"/>
  <c r="G710" i="12"/>
  <c r="H709" i="12"/>
  <c r="G709" i="12"/>
  <c r="H708" i="12"/>
  <c r="G708" i="12"/>
  <c r="H707" i="12"/>
  <c r="G707" i="12"/>
  <c r="H706" i="12"/>
  <c r="G706" i="12"/>
  <c r="H705" i="12"/>
  <c r="G705" i="12"/>
  <c r="H704" i="12"/>
  <c r="G704" i="12"/>
  <c r="H703" i="12"/>
  <c r="G703" i="12"/>
  <c r="H702" i="12"/>
  <c r="G702" i="12"/>
  <c r="H617" i="12"/>
  <c r="G617" i="12"/>
  <c r="H616" i="12"/>
  <c r="G616" i="12"/>
  <c r="H615" i="12"/>
  <c r="G615" i="12"/>
  <c r="H614" i="12"/>
  <c r="G614" i="12"/>
  <c r="H613" i="12"/>
  <c r="G613" i="12"/>
  <c r="H612" i="12"/>
  <c r="G612" i="12"/>
  <c r="H611" i="12"/>
  <c r="G611" i="12"/>
  <c r="H610" i="12"/>
  <c r="G610" i="12"/>
  <c r="H609" i="12"/>
  <c r="G609" i="12"/>
  <c r="H608" i="12"/>
  <c r="G608" i="12"/>
  <c r="H607" i="12"/>
  <c r="G607" i="12"/>
  <c r="H606" i="12"/>
  <c r="G606" i="12"/>
  <c r="H605" i="12"/>
  <c r="G605" i="12"/>
  <c r="H604" i="12"/>
  <c r="G604" i="12"/>
  <c r="BJ519" i="12"/>
  <c r="H519" i="12" s="1"/>
  <c r="G519" i="12"/>
  <c r="BJ518" i="12"/>
  <c r="H518" i="12" s="1"/>
  <c r="G518" i="12"/>
  <c r="BJ517" i="12"/>
  <c r="H517" i="12" s="1"/>
  <c r="G517" i="12"/>
  <c r="BJ516" i="12"/>
  <c r="H516" i="12" s="1"/>
  <c r="G516" i="12"/>
  <c r="BJ515" i="12"/>
  <c r="H515" i="12" s="1"/>
  <c r="G515" i="12"/>
  <c r="BJ514" i="12"/>
  <c r="H514" i="12" s="1"/>
  <c r="G514" i="12"/>
  <c r="BJ513" i="12"/>
  <c r="H513" i="12" s="1"/>
  <c r="G513" i="12"/>
  <c r="BJ512" i="12"/>
  <c r="H512" i="12" s="1"/>
  <c r="G512" i="12"/>
  <c r="BJ511" i="12"/>
  <c r="H511" i="12" s="1"/>
  <c r="G511" i="12"/>
  <c r="BJ510" i="12"/>
  <c r="H510" i="12" s="1"/>
  <c r="G510" i="12"/>
  <c r="BJ509" i="12"/>
  <c r="H509" i="12" s="1"/>
  <c r="G509" i="12"/>
  <c r="BJ508" i="12"/>
  <c r="H508" i="12" s="1"/>
  <c r="G508" i="12"/>
  <c r="BJ507" i="12"/>
  <c r="H507" i="12" s="1"/>
  <c r="G507" i="12"/>
  <c r="BJ506" i="12"/>
  <c r="H506" i="12" s="1"/>
  <c r="G506" i="12"/>
  <c r="H421" i="12"/>
  <c r="G421" i="12"/>
  <c r="H420" i="12"/>
  <c r="G420" i="12"/>
  <c r="H419" i="12"/>
  <c r="G419" i="12"/>
  <c r="H418" i="12"/>
  <c r="G418" i="12"/>
  <c r="H417" i="12"/>
  <c r="G417" i="12"/>
  <c r="H416" i="12"/>
  <c r="G416" i="12"/>
  <c r="H415" i="12"/>
  <c r="G415" i="12"/>
  <c r="BJ414" i="12"/>
  <c r="H414" i="12" s="1"/>
  <c r="G414" i="12"/>
  <c r="H413" i="12"/>
  <c r="G413" i="12"/>
  <c r="H412" i="12"/>
  <c r="G412" i="12"/>
  <c r="H411" i="12"/>
  <c r="G411" i="12"/>
  <c r="H410" i="12"/>
  <c r="G410" i="12"/>
  <c r="H409" i="12"/>
  <c r="G409" i="12"/>
  <c r="H408" i="12"/>
  <c r="G408" i="12"/>
  <c r="H323" i="12"/>
  <c r="G323" i="12"/>
  <c r="H322" i="12"/>
  <c r="G322" i="12"/>
  <c r="H321" i="12"/>
  <c r="G321" i="12"/>
  <c r="H320" i="12"/>
  <c r="G320" i="12"/>
  <c r="H319" i="12"/>
  <c r="G319" i="12"/>
  <c r="H318" i="12"/>
  <c r="G318" i="12"/>
  <c r="H317" i="12"/>
  <c r="G317" i="12"/>
  <c r="H316" i="12"/>
  <c r="G316" i="12"/>
  <c r="H315" i="12"/>
  <c r="G315" i="12"/>
  <c r="H314" i="12"/>
  <c r="G314" i="12"/>
  <c r="H313" i="12"/>
  <c r="G313" i="12"/>
  <c r="H312" i="12"/>
  <c r="G312" i="12"/>
  <c r="H311" i="12"/>
  <c r="G311" i="12"/>
  <c r="H310" i="12"/>
  <c r="G310" i="12"/>
  <c r="H225" i="12"/>
  <c r="G225" i="12"/>
  <c r="H224" i="12"/>
  <c r="G224" i="12"/>
  <c r="H223" i="12"/>
  <c r="G223" i="12"/>
  <c r="H222" i="12"/>
  <c r="G222" i="12"/>
  <c r="H221" i="12"/>
  <c r="G221" i="12"/>
  <c r="H220" i="12"/>
  <c r="G220" i="12"/>
  <c r="H219" i="12"/>
  <c r="G219" i="12"/>
  <c r="H218" i="12"/>
  <c r="G218" i="12"/>
  <c r="H217" i="12"/>
  <c r="G217" i="12"/>
  <c r="H216" i="12"/>
  <c r="G216" i="12"/>
  <c r="H215" i="12"/>
  <c r="G215" i="12"/>
  <c r="H214" i="12"/>
  <c r="G214" i="12"/>
  <c r="H213" i="12"/>
  <c r="G213" i="12"/>
  <c r="H212" i="12"/>
  <c r="G212" i="12"/>
  <c r="H127" i="12"/>
  <c r="G127" i="12"/>
  <c r="H126" i="12"/>
  <c r="G126" i="12"/>
  <c r="H125" i="12"/>
  <c r="G125" i="12"/>
  <c r="H124" i="12"/>
  <c r="G124" i="12"/>
  <c r="H123" i="12"/>
  <c r="G123" i="12"/>
  <c r="H122" i="12"/>
  <c r="G122" i="12"/>
  <c r="H121" i="12"/>
  <c r="G121" i="12"/>
  <c r="H120" i="12"/>
  <c r="G120" i="12"/>
  <c r="H119" i="12"/>
  <c r="G119" i="12"/>
  <c r="H118" i="12"/>
  <c r="G118" i="12"/>
  <c r="BJ117" i="12"/>
  <c r="H117" i="12" s="1"/>
  <c r="G117" i="12"/>
  <c r="BJ116" i="12"/>
  <c r="H116" i="12" s="1"/>
  <c r="G116" i="12"/>
  <c r="H115" i="12"/>
  <c r="G115" i="12"/>
  <c r="H114" i="12"/>
  <c r="G114" i="12"/>
  <c r="H29" i="12"/>
  <c r="G29" i="12"/>
  <c r="H28" i="12"/>
  <c r="G28" i="12"/>
  <c r="H27" i="12"/>
  <c r="G27" i="12"/>
  <c r="H26" i="12"/>
  <c r="G26" i="12"/>
  <c r="H25" i="12"/>
  <c r="G25" i="12"/>
  <c r="H24" i="12"/>
  <c r="G24" i="12"/>
  <c r="H23" i="12"/>
  <c r="G23" i="12"/>
  <c r="H22" i="12"/>
  <c r="G22" i="12"/>
  <c r="H21" i="12"/>
  <c r="G21" i="12"/>
  <c r="H20" i="12"/>
  <c r="G20" i="12"/>
  <c r="H19" i="12"/>
  <c r="G19" i="12"/>
  <c r="H18" i="12"/>
  <c r="G18" i="12"/>
  <c r="H17" i="12"/>
  <c r="G17" i="12"/>
  <c r="H16" i="12"/>
  <c r="G16" i="12"/>
  <c r="H1882" i="12"/>
  <c r="G1882" i="12"/>
  <c r="H1881" i="12"/>
  <c r="G1881" i="12"/>
  <c r="H1880" i="12"/>
  <c r="G1880" i="12"/>
  <c r="H1879" i="12"/>
  <c r="G1879" i="12"/>
  <c r="H1878" i="12"/>
  <c r="G1878" i="12"/>
  <c r="H1877" i="12"/>
  <c r="G1877" i="12"/>
  <c r="H1876" i="12"/>
  <c r="G1876" i="12"/>
  <c r="H1875" i="12"/>
  <c r="G1875" i="12"/>
  <c r="H1874" i="12"/>
  <c r="G1874" i="12"/>
  <c r="H1873" i="12"/>
  <c r="G1873" i="12"/>
  <c r="H1872" i="12"/>
  <c r="G1872" i="12"/>
  <c r="H1871" i="12"/>
  <c r="G1871" i="12"/>
  <c r="H1870" i="12"/>
  <c r="G1870" i="12"/>
  <c r="H1869" i="12"/>
  <c r="G1869" i="12"/>
  <c r="H1783" i="12"/>
  <c r="G1783" i="12"/>
  <c r="H1782" i="12"/>
  <c r="G1782" i="12"/>
  <c r="H1781" i="12"/>
  <c r="G1781" i="12"/>
  <c r="H1780" i="12"/>
  <c r="G1780" i="12"/>
  <c r="H1779" i="12"/>
  <c r="G1779" i="12"/>
  <c r="H1778" i="12"/>
  <c r="G1778" i="12"/>
  <c r="H1777" i="12"/>
  <c r="G1777" i="12"/>
  <c r="H1776" i="12"/>
  <c r="G1776" i="12"/>
  <c r="H1775" i="12"/>
  <c r="G1775" i="12"/>
  <c r="H1774" i="12"/>
  <c r="G1774" i="12"/>
  <c r="H1773" i="12"/>
  <c r="G1773" i="12"/>
  <c r="H1772" i="12"/>
  <c r="G1772" i="12"/>
  <c r="H1771" i="12"/>
  <c r="G1771" i="12"/>
  <c r="H1770" i="12"/>
  <c r="G1770" i="12"/>
  <c r="H1685" i="12"/>
  <c r="G1685" i="12"/>
  <c r="H1684" i="12"/>
  <c r="G1684" i="12"/>
  <c r="H1683" i="12"/>
  <c r="G1683" i="12"/>
  <c r="H1682" i="12"/>
  <c r="G1682" i="12"/>
  <c r="H1681" i="12"/>
  <c r="G1681" i="12"/>
  <c r="H1680" i="12"/>
  <c r="G1680" i="12"/>
  <c r="H1679" i="12"/>
  <c r="G1679" i="12"/>
  <c r="H1678" i="12"/>
  <c r="G1678" i="12"/>
  <c r="H1677" i="12"/>
  <c r="G1677" i="12"/>
  <c r="H1676" i="12"/>
  <c r="G1676" i="12"/>
  <c r="H1675" i="12"/>
  <c r="G1675" i="12"/>
  <c r="H1674" i="12"/>
  <c r="G1674" i="12"/>
  <c r="H1673" i="12"/>
  <c r="G1673" i="12"/>
  <c r="H1672" i="12"/>
  <c r="G1672" i="12"/>
  <c r="H1587" i="12"/>
  <c r="G1587" i="12"/>
  <c r="H1586" i="12"/>
  <c r="G1586" i="12"/>
  <c r="H1585" i="12"/>
  <c r="G1585" i="12"/>
  <c r="H1584" i="12"/>
  <c r="G1584" i="12"/>
  <c r="H1583" i="12"/>
  <c r="G1583" i="12"/>
  <c r="H1582" i="12"/>
  <c r="G1582" i="12"/>
  <c r="H1581" i="12"/>
  <c r="G1581" i="12"/>
  <c r="H1580" i="12"/>
  <c r="G1580" i="12"/>
  <c r="H1579" i="12"/>
  <c r="G1579" i="12"/>
  <c r="H1578" i="12"/>
  <c r="G1578" i="12"/>
  <c r="H1577" i="12"/>
  <c r="G1577" i="12"/>
  <c r="H1576" i="12"/>
  <c r="G1576" i="12"/>
  <c r="H1575" i="12"/>
  <c r="G1575" i="12"/>
  <c r="H1574" i="12"/>
  <c r="G1574" i="12"/>
  <c r="H1486" i="12"/>
  <c r="G1486" i="12"/>
  <c r="H1485" i="12"/>
  <c r="G1485" i="12"/>
  <c r="H1484" i="12"/>
  <c r="G1484" i="12"/>
  <c r="H1483" i="12"/>
  <c r="G1483" i="12"/>
  <c r="H1482" i="12"/>
  <c r="G1482" i="12"/>
  <c r="H1481" i="12"/>
  <c r="G1481" i="12"/>
  <c r="H1480" i="12"/>
  <c r="G1480" i="12"/>
  <c r="H1479" i="12"/>
  <c r="G1479" i="12"/>
  <c r="H1478" i="12"/>
  <c r="G1478" i="12"/>
  <c r="H1477" i="12"/>
  <c r="G1477" i="12"/>
  <c r="H1476" i="12"/>
  <c r="G1476" i="12"/>
  <c r="H1475" i="12"/>
  <c r="G1475" i="12"/>
  <c r="H1474" i="12"/>
  <c r="G1474" i="12"/>
  <c r="H1473" i="12"/>
  <c r="G1473" i="12"/>
  <c r="H1387" i="12"/>
  <c r="G1387" i="12"/>
  <c r="H1386" i="12"/>
  <c r="G1386" i="12"/>
  <c r="H1385" i="12"/>
  <c r="G1385" i="12"/>
  <c r="H1384" i="12"/>
  <c r="G1384" i="12"/>
  <c r="H1383" i="12"/>
  <c r="G1383" i="12"/>
  <c r="H1382" i="12"/>
  <c r="G1382" i="12"/>
  <c r="H1381" i="12"/>
  <c r="G1381" i="12"/>
  <c r="H1380" i="12"/>
  <c r="G1380" i="12"/>
  <c r="H1379" i="12"/>
  <c r="G1379" i="12"/>
  <c r="H1378" i="12"/>
  <c r="G1378" i="12"/>
  <c r="H1377" i="12"/>
  <c r="G1377" i="12"/>
  <c r="H1376" i="12"/>
  <c r="G1376" i="12"/>
  <c r="H1375" i="12"/>
  <c r="G1375" i="12"/>
  <c r="H1374" i="12"/>
  <c r="G1374" i="12"/>
  <c r="H1289" i="12"/>
  <c r="G1289" i="12"/>
  <c r="H1288" i="12"/>
  <c r="G1288" i="12"/>
  <c r="H1287" i="12"/>
  <c r="G1287" i="12"/>
  <c r="H1286" i="12"/>
  <c r="G1286" i="12"/>
  <c r="H1285" i="12"/>
  <c r="G1285" i="12"/>
  <c r="H1284" i="12"/>
  <c r="G1284" i="12"/>
  <c r="H1283" i="12"/>
  <c r="G1283" i="12"/>
  <c r="H1282" i="12"/>
  <c r="G1282" i="12"/>
  <c r="H1281" i="12"/>
  <c r="G1281" i="12"/>
  <c r="H1280" i="12"/>
  <c r="G1280" i="12"/>
  <c r="H1279" i="12"/>
  <c r="G1279" i="12"/>
  <c r="H1278" i="12"/>
  <c r="G1278" i="12"/>
  <c r="H1277" i="12"/>
  <c r="G1277" i="12"/>
  <c r="H1276" i="12"/>
  <c r="G1276" i="12"/>
  <c r="H1191" i="12"/>
  <c r="G1191" i="12"/>
  <c r="H1190" i="12"/>
  <c r="G1190" i="12"/>
  <c r="H1189" i="12"/>
  <c r="G1189" i="12"/>
  <c r="H1188" i="12"/>
  <c r="G1188" i="12"/>
  <c r="H1187" i="12"/>
  <c r="G1187" i="12"/>
  <c r="H1186" i="12"/>
  <c r="G1186" i="12"/>
  <c r="H1185" i="12"/>
  <c r="G1185" i="12"/>
  <c r="H1184" i="12"/>
  <c r="G1184" i="12"/>
  <c r="H1183" i="12"/>
  <c r="G1183" i="12"/>
  <c r="H1182" i="12"/>
  <c r="G1182" i="12"/>
  <c r="H1181" i="12"/>
  <c r="G1181" i="12"/>
  <c r="H1180" i="12"/>
  <c r="G1180" i="12"/>
  <c r="H1179" i="12"/>
  <c r="G1179" i="12"/>
  <c r="H1178" i="12"/>
  <c r="G1178" i="12"/>
  <c r="H1093" i="12"/>
  <c r="G1093" i="12"/>
  <c r="H1092" i="12"/>
  <c r="G1092" i="12"/>
  <c r="H1091" i="12"/>
  <c r="G1091" i="12"/>
  <c r="H1090" i="12"/>
  <c r="G1090" i="12"/>
  <c r="H1089" i="12"/>
  <c r="G1089" i="12"/>
  <c r="H1088" i="12"/>
  <c r="G1088" i="12"/>
  <c r="H1087" i="12"/>
  <c r="G1087" i="12"/>
  <c r="H1086" i="12"/>
  <c r="G1086" i="12"/>
  <c r="H1085" i="12"/>
  <c r="G1085" i="12"/>
  <c r="H1084" i="12"/>
  <c r="G1084" i="12"/>
  <c r="H1083" i="12"/>
  <c r="G1083" i="12"/>
  <c r="H1082" i="12"/>
  <c r="G1082" i="12"/>
  <c r="H1081" i="12"/>
  <c r="G1081" i="12"/>
  <c r="H1080" i="12"/>
  <c r="G1080" i="12"/>
  <c r="H995" i="12"/>
  <c r="G995" i="12"/>
  <c r="H994" i="12"/>
  <c r="G994" i="12"/>
  <c r="H993" i="12"/>
  <c r="G993" i="12"/>
  <c r="H992" i="12"/>
  <c r="G992" i="12"/>
  <c r="H991" i="12"/>
  <c r="G991" i="12"/>
  <c r="H990" i="12"/>
  <c r="G990" i="12"/>
  <c r="H989" i="12"/>
  <c r="G989" i="12"/>
  <c r="H988" i="12"/>
  <c r="G988" i="12"/>
  <c r="H987" i="12"/>
  <c r="G987" i="12"/>
  <c r="H986" i="12"/>
  <c r="G986" i="12"/>
  <c r="H985" i="12"/>
  <c r="G985" i="12"/>
  <c r="H984" i="12"/>
  <c r="G984" i="12"/>
  <c r="H983" i="12"/>
  <c r="G983" i="12"/>
  <c r="H982" i="12"/>
  <c r="G982" i="12"/>
  <c r="BJ897" i="12"/>
  <c r="BK897" i="12" s="1"/>
  <c r="G897" i="12"/>
  <c r="BJ896" i="12"/>
  <c r="BK896" i="12" s="1"/>
  <c r="G896" i="12"/>
  <c r="BJ895" i="12"/>
  <c r="BK895" i="12" s="1"/>
  <c r="G895" i="12"/>
  <c r="BJ894" i="12"/>
  <c r="BK894" i="12" s="1"/>
  <c r="G894" i="12"/>
  <c r="BJ893" i="12"/>
  <c r="BK893" i="12" s="1"/>
  <c r="G893" i="12"/>
  <c r="BJ892" i="12"/>
  <c r="H892" i="12" s="1"/>
  <c r="G892" i="12"/>
  <c r="BJ891" i="12"/>
  <c r="H891" i="12" s="1"/>
  <c r="G891" i="12"/>
  <c r="BJ890" i="12"/>
  <c r="H890" i="12" s="1"/>
  <c r="G890" i="12"/>
  <c r="BJ889" i="12"/>
  <c r="H889" i="12" s="1"/>
  <c r="G889" i="12"/>
  <c r="BJ888" i="12"/>
  <c r="H888" i="12" s="1"/>
  <c r="G888" i="12"/>
  <c r="BJ887" i="12"/>
  <c r="H887" i="12" s="1"/>
  <c r="G887" i="12"/>
  <c r="BJ886" i="12"/>
  <c r="H886" i="12" s="1"/>
  <c r="G886" i="12"/>
  <c r="BJ885" i="12"/>
  <c r="H885" i="12" s="1"/>
  <c r="G885" i="12"/>
  <c r="BJ884" i="12"/>
  <c r="H884" i="12" s="1"/>
  <c r="G884" i="12"/>
  <c r="BJ799" i="12"/>
  <c r="H799" i="12" s="1"/>
  <c r="G799" i="12"/>
  <c r="BJ798" i="12"/>
  <c r="H798" i="12" s="1"/>
  <c r="G798" i="12"/>
  <c r="BJ797" i="12"/>
  <c r="H797" i="12" s="1"/>
  <c r="G797" i="12"/>
  <c r="BJ796" i="12"/>
  <c r="H796" i="12" s="1"/>
  <c r="G796" i="12"/>
  <c r="BJ795" i="12"/>
  <c r="H795" i="12" s="1"/>
  <c r="G795" i="12"/>
  <c r="BJ794" i="12"/>
  <c r="H794" i="12" s="1"/>
  <c r="G794" i="12"/>
  <c r="BJ793" i="12"/>
  <c r="H793" i="12" s="1"/>
  <c r="G793" i="12"/>
  <c r="BJ792" i="12"/>
  <c r="H792" i="12" s="1"/>
  <c r="G792" i="12"/>
  <c r="BJ791" i="12"/>
  <c r="H791" i="12" s="1"/>
  <c r="G791" i="12"/>
  <c r="BJ790" i="12"/>
  <c r="H790" i="12" s="1"/>
  <c r="G790" i="12"/>
  <c r="BJ789" i="12"/>
  <c r="H789" i="12" s="1"/>
  <c r="G789" i="12"/>
  <c r="BJ788" i="12"/>
  <c r="H788" i="12" s="1"/>
  <c r="G788" i="12"/>
  <c r="BJ787" i="12"/>
  <c r="H787" i="12" s="1"/>
  <c r="G787" i="12"/>
  <c r="BJ786" i="12"/>
  <c r="H786" i="12" s="1"/>
  <c r="G786" i="12"/>
  <c r="H701" i="12"/>
  <c r="G701" i="12"/>
  <c r="H700" i="12"/>
  <c r="G700" i="12"/>
  <c r="H699" i="12"/>
  <c r="G699" i="12"/>
  <c r="H698" i="12"/>
  <c r="G698" i="12"/>
  <c r="H697" i="12"/>
  <c r="G697" i="12"/>
  <c r="H696" i="12"/>
  <c r="G696" i="12"/>
  <c r="H695" i="12"/>
  <c r="G695" i="12"/>
  <c r="H694" i="12"/>
  <c r="G694" i="12"/>
  <c r="H693" i="12"/>
  <c r="G693" i="12"/>
  <c r="H692" i="12"/>
  <c r="G692" i="12"/>
  <c r="H691" i="12"/>
  <c r="G691" i="12"/>
  <c r="H690" i="12"/>
  <c r="G690" i="12"/>
  <c r="H689" i="12"/>
  <c r="G689" i="12"/>
  <c r="H688" i="12"/>
  <c r="G688" i="12"/>
  <c r="BJ603" i="12"/>
  <c r="H603" i="12" s="1"/>
  <c r="G603" i="12"/>
  <c r="BJ602" i="12"/>
  <c r="H602" i="12" s="1"/>
  <c r="G602" i="12"/>
  <c r="BJ601" i="12"/>
  <c r="H601" i="12" s="1"/>
  <c r="G601" i="12"/>
  <c r="BJ600" i="12"/>
  <c r="H600" i="12" s="1"/>
  <c r="G600" i="12"/>
  <c r="BJ599" i="12"/>
  <c r="H599" i="12" s="1"/>
  <c r="G599" i="12"/>
  <c r="BJ598" i="12"/>
  <c r="H598" i="12" s="1"/>
  <c r="G598" i="12"/>
  <c r="BJ597" i="12"/>
  <c r="H597" i="12" s="1"/>
  <c r="G597" i="12"/>
  <c r="BJ596" i="12"/>
  <c r="H596" i="12" s="1"/>
  <c r="G596" i="12"/>
  <c r="BJ595" i="12"/>
  <c r="H595" i="12" s="1"/>
  <c r="G595" i="12"/>
  <c r="BJ594" i="12"/>
  <c r="H594" i="12" s="1"/>
  <c r="G594" i="12"/>
  <c r="BJ593" i="12"/>
  <c r="H593" i="12" s="1"/>
  <c r="G593" i="12"/>
  <c r="BJ592" i="12"/>
  <c r="H592" i="12" s="1"/>
  <c r="G592" i="12"/>
  <c r="BJ591" i="12"/>
  <c r="H591" i="12" s="1"/>
  <c r="G591" i="12"/>
  <c r="BJ590" i="12"/>
  <c r="H590" i="12" s="1"/>
  <c r="G590" i="12"/>
  <c r="H505" i="12"/>
  <c r="G505" i="12"/>
  <c r="H504" i="12"/>
  <c r="G504" i="12"/>
  <c r="BJ503" i="12"/>
  <c r="H503" i="12" s="1"/>
  <c r="G503" i="12"/>
  <c r="H502" i="12"/>
  <c r="G502" i="12"/>
  <c r="BJ501" i="12"/>
  <c r="H501" i="12" s="1"/>
  <c r="G501" i="12"/>
  <c r="BJ500" i="12"/>
  <c r="H500" i="12" s="1"/>
  <c r="G500" i="12"/>
  <c r="BJ499" i="12"/>
  <c r="H499" i="12" s="1"/>
  <c r="G499" i="12"/>
  <c r="H498" i="12"/>
  <c r="G498" i="12"/>
  <c r="BJ497" i="12"/>
  <c r="H497" i="12" s="1"/>
  <c r="G497" i="12"/>
  <c r="H496" i="12"/>
  <c r="G496" i="12"/>
  <c r="BJ495" i="12"/>
  <c r="H495" i="12" s="1"/>
  <c r="G495" i="12"/>
  <c r="BJ494" i="12"/>
  <c r="H494" i="12" s="1"/>
  <c r="G494" i="12"/>
  <c r="BJ493" i="12"/>
  <c r="H493" i="12" s="1"/>
  <c r="G493" i="12"/>
  <c r="BJ492" i="12"/>
  <c r="H492" i="12" s="1"/>
  <c r="G492" i="12"/>
  <c r="H407" i="12"/>
  <c r="G407" i="12"/>
  <c r="BJ406" i="12"/>
  <c r="H406" i="12" s="1"/>
  <c r="G406" i="12"/>
  <c r="H405" i="12"/>
  <c r="G405" i="12"/>
  <c r="BJ404" i="12"/>
  <c r="H404" i="12" s="1"/>
  <c r="G404" i="12"/>
  <c r="BJ403" i="12"/>
  <c r="H403" i="12" s="1"/>
  <c r="G403" i="12"/>
  <c r="H402" i="12"/>
  <c r="G402" i="12"/>
  <c r="BJ401" i="12"/>
  <c r="H401" i="12" s="1"/>
  <c r="G401" i="12"/>
  <c r="H400" i="12"/>
  <c r="G400" i="12"/>
  <c r="BJ399" i="12"/>
  <c r="H399" i="12" s="1"/>
  <c r="G399" i="12"/>
  <c r="H398" i="12"/>
  <c r="G398" i="12"/>
  <c r="BJ397" i="12"/>
  <c r="H397" i="12" s="1"/>
  <c r="G397" i="12"/>
  <c r="BJ396" i="12"/>
  <c r="H396" i="12" s="1"/>
  <c r="G396" i="12"/>
  <c r="H395" i="12"/>
  <c r="G395" i="12"/>
  <c r="BJ394" i="12"/>
  <c r="H394" i="12" s="1"/>
  <c r="G394" i="12"/>
  <c r="H309" i="12"/>
  <c r="G309" i="12"/>
  <c r="H308" i="12"/>
  <c r="G308" i="12"/>
  <c r="H307" i="12"/>
  <c r="G307" i="12"/>
  <c r="H306" i="12"/>
  <c r="G306" i="12"/>
  <c r="H305" i="12"/>
  <c r="G305" i="12"/>
  <c r="H304" i="12"/>
  <c r="G304" i="12"/>
  <c r="H303" i="12"/>
  <c r="G303" i="12"/>
  <c r="H302" i="12"/>
  <c r="G302" i="12"/>
  <c r="H301" i="12"/>
  <c r="G301" i="12"/>
  <c r="H300" i="12"/>
  <c r="G300" i="12"/>
  <c r="H299" i="12"/>
  <c r="G299" i="12"/>
  <c r="H298" i="12"/>
  <c r="G298" i="12"/>
  <c r="H297" i="12"/>
  <c r="G297" i="12"/>
  <c r="H296" i="12"/>
  <c r="G296" i="12"/>
  <c r="H211" i="12"/>
  <c r="G211" i="12"/>
  <c r="H210" i="12"/>
  <c r="G210" i="12"/>
  <c r="H209" i="12"/>
  <c r="G209" i="12"/>
  <c r="H208" i="12"/>
  <c r="G208" i="12"/>
  <c r="H207" i="12"/>
  <c r="G207" i="12"/>
  <c r="H206" i="12"/>
  <c r="G206" i="12"/>
  <c r="H205" i="12"/>
  <c r="G205" i="12"/>
  <c r="H204" i="12"/>
  <c r="G204" i="12"/>
  <c r="H203" i="12"/>
  <c r="G203" i="12"/>
  <c r="H202" i="12"/>
  <c r="G202" i="12"/>
  <c r="H201" i="12"/>
  <c r="G201" i="12"/>
  <c r="H200" i="12"/>
  <c r="G200" i="12"/>
  <c r="H199" i="12"/>
  <c r="G199" i="12"/>
  <c r="H198" i="12"/>
  <c r="G198" i="12"/>
  <c r="BJ113" i="12"/>
  <c r="H113" i="12" s="1"/>
  <c r="G113" i="12"/>
  <c r="BJ112" i="12"/>
  <c r="H112" i="12" s="1"/>
  <c r="G112" i="12"/>
  <c r="BJ111" i="12"/>
  <c r="H111" i="12" s="1"/>
  <c r="G111" i="12"/>
  <c r="BJ110" i="12"/>
  <c r="H110" i="12" s="1"/>
  <c r="G110" i="12"/>
  <c r="BJ109" i="12"/>
  <c r="H109" i="12" s="1"/>
  <c r="G109" i="12"/>
  <c r="BJ108" i="12"/>
  <c r="H108" i="12" s="1"/>
  <c r="G108" i="12"/>
  <c r="BJ107" i="12"/>
  <c r="H107" i="12" s="1"/>
  <c r="G107" i="12"/>
  <c r="BJ106" i="12"/>
  <c r="H106" i="12" s="1"/>
  <c r="G106" i="12"/>
  <c r="BJ105" i="12"/>
  <c r="H105" i="12" s="1"/>
  <c r="G105" i="12"/>
  <c r="BJ104" i="12"/>
  <c r="H104" i="12" s="1"/>
  <c r="G104" i="12"/>
  <c r="BJ103" i="12"/>
  <c r="H103" i="12" s="1"/>
  <c r="G103" i="12"/>
  <c r="H102" i="12"/>
  <c r="G102" i="12"/>
  <c r="BJ101" i="12"/>
  <c r="H101" i="12" s="1"/>
  <c r="G101" i="12"/>
  <c r="H100" i="12"/>
  <c r="G100" i="12"/>
  <c r="H15" i="12"/>
  <c r="G15" i="12"/>
  <c r="H14" i="12"/>
  <c r="G14" i="12"/>
  <c r="H13" i="12"/>
  <c r="G13" i="12"/>
  <c r="H12" i="12"/>
  <c r="G12" i="12"/>
  <c r="H11" i="12"/>
  <c r="G11" i="12"/>
  <c r="H10" i="12"/>
  <c r="G10" i="12"/>
  <c r="H9" i="12"/>
  <c r="G9" i="12"/>
  <c r="H8" i="12"/>
  <c r="G8" i="12"/>
  <c r="H7" i="12"/>
  <c r="G7" i="12"/>
  <c r="H6" i="12"/>
  <c r="G6" i="12"/>
  <c r="H5" i="12"/>
  <c r="G5" i="12"/>
  <c r="H4" i="12"/>
  <c r="G4" i="12"/>
  <c r="H3" i="12"/>
  <c r="G3" i="12"/>
  <c r="H2" i="12"/>
  <c r="G2" i="12"/>
  <c r="H1466" i="12" l="1"/>
  <c r="H1960" i="12"/>
  <c r="H1259" i="12"/>
  <c r="H1256" i="12"/>
  <c r="H1229" i="12"/>
  <c r="H1214" i="12"/>
  <c r="BK906" i="12"/>
  <c r="H1157" i="12"/>
  <c r="H1441" i="12"/>
  <c r="H911" i="12"/>
  <c r="H1216" i="12"/>
  <c r="H1222" i="12"/>
  <c r="H1439" i="12"/>
  <c r="H1513" i="12"/>
  <c r="H1462" i="12"/>
  <c r="H897" i="12"/>
  <c r="H1137" i="12"/>
  <c r="H1151" i="12"/>
  <c r="H1212" i="12"/>
  <c r="H1217" i="12"/>
  <c r="H1440" i="12"/>
  <c r="H1213" i="12"/>
  <c r="H1704" i="12"/>
  <c r="H1225" i="12"/>
  <c r="H1235" i="12"/>
  <c r="H1257" i="12"/>
  <c r="H1268" i="12"/>
  <c r="H1707" i="12"/>
  <c r="H1713" i="12"/>
  <c r="H1260" i="12"/>
  <c r="H1263" i="12"/>
  <c r="H1266" i="12"/>
  <c r="H1274" i="12"/>
  <c r="H1452" i="12"/>
  <c r="H1231" i="12"/>
  <c r="H1239" i="12"/>
  <c r="H1463" i="12"/>
  <c r="H1152" i="12"/>
  <c r="H1165" i="12"/>
  <c r="H1170" i="12"/>
  <c r="H1174" i="12"/>
  <c r="H1207" i="12"/>
  <c r="H1210" i="12"/>
  <c r="H1706" i="12"/>
  <c r="H1720" i="12"/>
  <c r="BK889" i="12"/>
  <c r="BK886" i="12"/>
  <c r="H893" i="12"/>
  <c r="BK909" i="12"/>
  <c r="G446" i="12"/>
  <c r="H1218" i="12"/>
  <c r="H1250" i="12"/>
  <c r="H1258" i="12"/>
  <c r="H1453" i="12"/>
  <c r="H1714" i="12"/>
  <c r="H1208" i="12"/>
  <c r="H1211" i="12"/>
  <c r="H1243" i="12"/>
  <c r="H1219" i="12"/>
  <c r="H1233" i="12"/>
  <c r="H1149" i="12"/>
  <c r="H1220" i="12"/>
  <c r="H1236" i="12"/>
  <c r="H1244" i="12"/>
  <c r="H1467" i="12"/>
  <c r="BK887" i="12"/>
  <c r="H1154" i="12"/>
  <c r="H1215" i="12"/>
  <c r="H1251" i="12"/>
  <c r="H1914" i="12"/>
  <c r="H895" i="12"/>
  <c r="H1254" i="12"/>
  <c r="BK890" i="12"/>
  <c r="H1241" i="12"/>
  <c r="H1915" i="12"/>
  <c r="BK888" i="12"/>
  <c r="H1206" i="12"/>
  <c r="H1269" i="12"/>
  <c r="H1155" i="12"/>
  <c r="H1247" i="12"/>
  <c r="H1272" i="12"/>
  <c r="H1705" i="12"/>
  <c r="H896" i="12"/>
  <c r="H1150" i="12"/>
  <c r="H894" i="12"/>
  <c r="H1237" i="12"/>
  <c r="H1245" i="12"/>
  <c r="H1253" i="12"/>
  <c r="H1270" i="12"/>
  <c r="H1506" i="12"/>
  <c r="H1721" i="12"/>
  <c r="H1916" i="12"/>
  <c r="BK899" i="12"/>
  <c r="BK901" i="12"/>
  <c r="BK903" i="12"/>
  <c r="H908" i="12"/>
  <c r="H910" i="12"/>
  <c r="H1232" i="12"/>
  <c r="H1240" i="12"/>
  <c r="H1248" i="12"/>
  <c r="H1265" i="12"/>
  <c r="H1273" i="12"/>
  <c r="H1907" i="12"/>
  <c r="H898" i="12"/>
  <c r="H900" i="12"/>
  <c r="H902" i="12"/>
  <c r="H904" i="12"/>
  <c r="H1226" i="12"/>
  <c r="H1228" i="12"/>
  <c r="H1238" i="12"/>
  <c r="H1246" i="12"/>
  <c r="H1271" i="12"/>
  <c r="H1719" i="12"/>
  <c r="H1163" i="12"/>
  <c r="H1234" i="12"/>
  <c r="H1242" i="12"/>
  <c r="H1267" i="12"/>
  <c r="H1275" i="12"/>
</calcChain>
</file>

<file path=xl/sharedStrings.xml><?xml version="1.0" encoding="utf-8"?>
<sst xmlns="http://schemas.openxmlformats.org/spreadsheetml/2006/main" count="41398" uniqueCount="934">
  <si>
    <t>Day</t>
  </si>
  <si>
    <t>Mean_total</t>
  </si>
  <si>
    <t>CV_total</t>
  </si>
  <si>
    <t>Time High (%)_total</t>
  </si>
  <si>
    <t>Time In Range (%)_total</t>
  </si>
  <si>
    <t>Time Low (%)_total</t>
  </si>
  <si>
    <t>Mean_daytime</t>
  </si>
  <si>
    <t>CV_daytime</t>
  </si>
  <si>
    <t>Time High (%)_daytime</t>
  </si>
  <si>
    <t>Time In Range (%)_daytime</t>
  </si>
  <si>
    <t>Time Low (%)_daytime</t>
  </si>
  <si>
    <t>Mean_nighttime</t>
  </si>
  <si>
    <t>CV_nighttime</t>
  </si>
  <si>
    <t>Time High (%)_nighttime</t>
  </si>
  <si>
    <t>Time In Range (%)_nighttime</t>
  </si>
  <si>
    <t>Time Low (%)_nighttime</t>
  </si>
  <si>
    <t>%Complete_total</t>
  </si>
  <si>
    <t>%Complete_Daytime</t>
  </si>
  <si>
    <t>%Complete_Nighttime</t>
  </si>
  <si>
    <t>Date</t>
  </si>
  <si>
    <t>.</t>
  </si>
  <si>
    <t>walk</t>
  </si>
  <si>
    <t>walk/jog</t>
  </si>
  <si>
    <t>soccer</t>
  </si>
  <si>
    <t>run</t>
  </si>
  <si>
    <t>water polo</t>
  </si>
  <si>
    <t>bike</t>
  </si>
  <si>
    <t>Level 1 Calisthenics GlucoseZone</t>
  </si>
  <si>
    <t>Level 2 Calisthenics GlucoseZone</t>
  </si>
  <si>
    <t>Level 3 Calisthenics GlucoseZone</t>
  </si>
  <si>
    <t>Sick</t>
  </si>
  <si>
    <t>run (12050)</t>
  </si>
  <si>
    <t>walking (17170)</t>
  </si>
  <si>
    <t>Sleep Quality</t>
  </si>
  <si>
    <t>Morning Fear of Hypoglycemia</t>
  </si>
  <si>
    <t>Evening Fear of Hypoglycemia</t>
  </si>
  <si>
    <t>Planned Day Off</t>
  </si>
  <si>
    <t>Not Enough Time</t>
  </si>
  <si>
    <t>Lacked Energy</t>
  </si>
  <si>
    <t>Felt Fatigued</t>
  </si>
  <si>
    <t>App Did Not Work</t>
  </si>
  <si>
    <t>Blood sugar management issue</t>
  </si>
  <si>
    <t>RPE</t>
  </si>
  <si>
    <t>FOHPre</t>
  </si>
  <si>
    <t>FOHPost</t>
  </si>
  <si>
    <t>PositivePre</t>
  </si>
  <si>
    <t>NegativePre</t>
  </si>
  <si>
    <t>EnergyPre</t>
  </si>
  <si>
    <t>FatiguePre</t>
  </si>
  <si>
    <t>PositivePost</t>
  </si>
  <si>
    <t>NegativePost</t>
  </si>
  <si>
    <t>EnergyPost</t>
  </si>
  <si>
    <t>FatiguePost</t>
  </si>
  <si>
    <t>WeatherText</t>
  </si>
  <si>
    <t>WeatherTemperature</t>
  </si>
  <si>
    <t>WeatherWindchill</t>
  </si>
  <si>
    <t>WeatherCloudcover</t>
  </si>
  <si>
    <t>WeatherRelativeHumidity</t>
  </si>
  <si>
    <t>WeatherRealFeelTemperature</t>
  </si>
  <si>
    <t>WeatherWindSpeed</t>
  </si>
  <si>
    <t>WeatherWindDirection</t>
  </si>
  <si>
    <t>WeatherPrecipitation</t>
  </si>
  <si>
    <t>WeatherPrecipitationType</t>
  </si>
  <si>
    <t>WeatherPrecipitationPastHour</t>
  </si>
  <si>
    <t>HRMax</t>
  </si>
  <si>
    <t>HRAverage</t>
  </si>
  <si>
    <t>HRMin</t>
  </si>
  <si>
    <t>StartTime</t>
  </si>
  <si>
    <t>EndTime</t>
  </si>
  <si>
    <t>PreWorkoutMeal</t>
  </si>
  <si>
    <t>PreWorkoutMealTime</t>
  </si>
  <si>
    <t>IntraWorkoutMeal</t>
  </si>
  <si>
    <t>IntraWorkoutMealTime</t>
  </si>
  <si>
    <t>Active10Min</t>
  </si>
  <si>
    <t>LastBolusValue</t>
  </si>
  <si>
    <t>PreWorkoutCarbs</t>
  </si>
  <si>
    <t>IntraWorkoutCarbs</t>
  </si>
  <si>
    <t>Latitude</t>
  </si>
  <si>
    <t>Longitude</t>
  </si>
  <si>
    <t>2020-01-15 18:42:19.7767080 -05:00</t>
  </si>
  <si>
    <t>Total Cardio</t>
  </si>
  <si>
    <t>2020-01-15 13:20:11.0000000 -05:00</t>
  </si>
  <si>
    <t>2020-01-15 18:50:07.0000000 -05:00</t>
  </si>
  <si>
    <t>Clear</t>
  </si>
  <si>
    <t>2020-01-20 08:00:53.0628650 -05:00</t>
  </si>
  <si>
    <t>No Equipment? No Problem!</t>
  </si>
  <si>
    <t>2020-01-20 00:00:58.0000000 -05:00</t>
  </si>
  <si>
    <t>2020-01-20 08:03:25.0000000 -05:00</t>
  </si>
  <si>
    <t>Sunny</t>
  </si>
  <si>
    <t>2020-01-23 18:36:46.7221540 -05:00</t>
  </si>
  <si>
    <t>Give It Your All</t>
  </si>
  <si>
    <t>Coffee with creamer, small orange and a kind bar</t>
  </si>
  <si>
    <t>2020-01-23 17:00:03.0000000 -05:00</t>
  </si>
  <si>
    <t>2020-01-23 18:40:39.0000000 -05:00</t>
  </si>
  <si>
    <t>Mostly cloudy</t>
  </si>
  <si>
    <t>2020-01-30 18:32:46.4317210 -05:00</t>
  </si>
  <si>
    <t xml:space="preserve">Total Body Kickboxing </t>
  </si>
  <si>
    <t>2020-01-30 16:10:08.0000000 -05:00</t>
  </si>
  <si>
    <t>0001-01-01 00:00:00.0000000 +00:00</t>
  </si>
  <si>
    <t>Cloudy</t>
  </si>
  <si>
    <t>2020-02-06 18:22:15.5381460 -05:00</t>
  </si>
  <si>
    <t>Soup</t>
  </si>
  <si>
    <t>2020-02-06 16:00:27.0000000 -05:00</t>
  </si>
  <si>
    <t>Zero</t>
  </si>
  <si>
    <t>2020-02-06 16:00:31.0000000 -05:00</t>
  </si>
  <si>
    <t>Light rain</t>
  </si>
  <si>
    <t>Rain</t>
  </si>
  <si>
    <t>2020-02-12 07:24:22.1843590 -05:00</t>
  </si>
  <si>
    <t>Moving and Grooving</t>
  </si>
  <si>
    <t>Nothing</t>
  </si>
  <si>
    <t>2020-02-12 20:00:17.0000000 -05:00</t>
  </si>
  <si>
    <t>2020-02-12 07:25:41.0000000 -05:00</t>
  </si>
  <si>
    <t>2020-02-13 18:45:52.7724920 -05:00</t>
  </si>
  <si>
    <t>Number Down Under!</t>
  </si>
  <si>
    <t>2020-02-13 13:15:54.0000000 -05:00</t>
  </si>
  <si>
    <t>2020-02-13 13:45:30.0000000 -05:00</t>
  </si>
  <si>
    <t>2020-02-22 17:48:31.2478290 -05:00</t>
  </si>
  <si>
    <t>NULL</t>
  </si>
  <si>
    <t>2020-02-22 12:00:42.0000000 -05:00</t>
  </si>
  <si>
    <t>2020-02-22 12:00:23.0000000 -05:00</t>
  </si>
  <si>
    <t>2020-02-27 20:14:34.8692550 -05:00</t>
  </si>
  <si>
    <t>2020-02-27 13:30:25.0000000 -05:00</t>
  </si>
  <si>
    <t>2020-02-27 13:30:32.0000000 -05:00</t>
  </si>
  <si>
    <t>2020-03-04 20:33:19.7975660 -05:00</t>
  </si>
  <si>
    <t>2020-03-04 15:00:54.0000000 -05:00</t>
  </si>
  <si>
    <t>2020-03-04 15:00:31.0000000 -05:00</t>
  </si>
  <si>
    <t>2020-03-05 05:40:59.0251320 -05:00</t>
  </si>
  <si>
    <t>2020-03-05 22:18:10.0000000 -05:00</t>
  </si>
  <si>
    <t xml:space="preserve">Nothing </t>
  </si>
  <si>
    <t>2020-03-05 22:18:43.0000000 -05:00</t>
  </si>
  <si>
    <t>Mostly clear</t>
  </si>
  <si>
    <t>2020-03-13 19:05:26.8203730 -04:00</t>
  </si>
  <si>
    <t>Granola bar</t>
  </si>
  <si>
    <t>2020-03-13 17:53:59.0000000 -04:00</t>
  </si>
  <si>
    <t>2020-03-13 17:53:25.0000000 -04:00</t>
  </si>
  <si>
    <t>2020-01-06 14:14:37.7965630 -05:00</t>
  </si>
  <si>
    <t>Dumbbell Workout 1</t>
  </si>
  <si>
    <t>Cereal</t>
  </si>
  <si>
    <t>2020-01-06 12:55:41.0000000 -05:00</t>
  </si>
  <si>
    <t>Water</t>
  </si>
  <si>
    <t>2020-01-06 14:15:51.0000000 -05:00</t>
  </si>
  <si>
    <t>Mostly sunny</t>
  </si>
  <si>
    <t>2020-01-15 14:36:17.3590300 -05:00</t>
  </si>
  <si>
    <t>Total Body Tone Up!</t>
  </si>
  <si>
    <t>2020-01-15 14:11:11.0000000 -05:00</t>
  </si>
  <si>
    <t>2020-01-15 14:37:30.0000000 -05:00</t>
  </si>
  <si>
    <t>2020-02-04 11:56:36.1182930 -05:00</t>
  </si>
  <si>
    <t>Upper Body Sculpter</t>
  </si>
  <si>
    <t>2020-02-04 11:00:35.0000000 -05:00</t>
  </si>
  <si>
    <t>2020-02-24 14:28:44.3787540 -05:00</t>
  </si>
  <si>
    <t>Banana</t>
  </si>
  <si>
    <t>2020-02-24 13:00:37.0000000 -05:00</t>
  </si>
  <si>
    <t>2020-02-25 13:21:55.7869760 -05:00</t>
  </si>
  <si>
    <t>2020-02-25 13:23:12.0000000 -05:00</t>
  </si>
  <si>
    <t>2020-02-26 15:10:51.5169790 -05:00</t>
  </si>
  <si>
    <t>Chips</t>
  </si>
  <si>
    <t>2020-02-26 14:12:36.0000000 -05:00</t>
  </si>
  <si>
    <t>2020-02-26 15:11:53.0000000 -05:00</t>
  </si>
  <si>
    <t>2020-02-27 16:15:10.8701450 -05:00</t>
  </si>
  <si>
    <t>Cranberry juice</t>
  </si>
  <si>
    <t>2020-02-27 15:49:29.0000000 -05:00</t>
  </si>
  <si>
    <t>None</t>
  </si>
  <si>
    <t>2020-02-27 16:16:08.0000000 -05:00</t>
  </si>
  <si>
    <t>Partly sunny</t>
  </si>
  <si>
    <t>2020-02-28 17:24:16.2118540 -05:00</t>
  </si>
  <si>
    <t xml:space="preserve">Water </t>
  </si>
  <si>
    <t>2020-02-28 16:58:41.0000000 -05:00</t>
  </si>
  <si>
    <t>2020-02-28 17:25:09.0000000 -05:00</t>
  </si>
  <si>
    <t>2020-03-05 15:16:10.5638880 -05:00</t>
  </si>
  <si>
    <t xml:space="preserve"> </t>
  </si>
  <si>
    <t>2020-03-05 15:15:24.0000000 -05:00</t>
  </si>
  <si>
    <t>2020-01-21 09:59:33.4878670 -05:00</t>
  </si>
  <si>
    <t>Stronger Self</t>
  </si>
  <si>
    <t>Eggs and toast</t>
  </si>
  <si>
    <t>2020-01-21 07:50:00.0000000 -05:00</t>
  </si>
  <si>
    <t>2020-01-24 18:44:53.5387710 -05:00</t>
  </si>
  <si>
    <t>2020-01-27 10:37:45.7952400 -05:00</t>
  </si>
  <si>
    <t>Total Body Challenge</t>
  </si>
  <si>
    <t xml:space="preserve">Yogurt and peanut butter </t>
  </si>
  <si>
    <t>2020-01-27 10:11:05.0000000 -05:00</t>
  </si>
  <si>
    <t>Light snow</t>
  </si>
  <si>
    <t>Snow</t>
  </si>
  <si>
    <t>2020-02-01 11:41:54.1289450 -05:00</t>
  </si>
  <si>
    <t>Nutella toast</t>
  </si>
  <si>
    <t>2020-02-01 10:13:07.0000000 -05:00</t>
  </si>
  <si>
    <t>2020-02-05 22:47:47.7883080 -05:00</t>
  </si>
  <si>
    <t>Chicken parm and pasta</t>
  </si>
  <si>
    <t>2020-02-05 22:40:12.0000000 -05:00</t>
  </si>
  <si>
    <t>2020-02-26 18:59:41.4221030 -05:00</t>
  </si>
  <si>
    <t>Let's Get Fit</t>
  </si>
  <si>
    <t xml:space="preserve">Pasta and meat sauce </t>
  </si>
  <si>
    <t>2020-02-26 17:50:14.0000000 -05:00</t>
  </si>
  <si>
    <t>2020-02-28 17:11:10.4057860 -05:00</t>
  </si>
  <si>
    <t>Cheeseburger and fries</t>
  </si>
  <si>
    <t>2020-02-28 15:32:20.0000000 -05:00</t>
  </si>
  <si>
    <t xml:space="preserve">Abs Workout </t>
  </si>
  <si>
    <t>Yogurt and peanut butter</t>
  </si>
  <si>
    <t>2020-03-02 11:37:30.2386030 -05:00</t>
  </si>
  <si>
    <t>2020-03-02 10:40:30.0000000 -05:00</t>
  </si>
  <si>
    <t>Aim For Those Abs</t>
  </si>
  <si>
    <t>2020-03-06 17:06:44.1034380 -05:00</t>
  </si>
  <si>
    <t>2020-03-14 13:25:14.6497120 -04:00</t>
  </si>
  <si>
    <t>2020-03-18 13:49:10.0834510 -04:00</t>
  </si>
  <si>
    <t>Amazing Abs</t>
  </si>
  <si>
    <t>2020-03-20 18:06:26.5443890 -04:00</t>
  </si>
  <si>
    <t>2020-03-22 14:55:21.6306780 -04:00</t>
  </si>
  <si>
    <t xml:space="preserve">Sandwich </t>
  </si>
  <si>
    <t>2020-03-22 14:11:33.0000000 -04:00</t>
  </si>
  <si>
    <t>2020-03-27 15:07:20.8854160 -04:00</t>
  </si>
  <si>
    <t>2020-01-18 13:16:14.1059130 -05:00</t>
  </si>
  <si>
    <t>Beginner Burner</t>
  </si>
  <si>
    <t>2020-01-19 17:15:41.1547230 -05:00</t>
  </si>
  <si>
    <t>Total Body Fun</t>
  </si>
  <si>
    <t>2020-01-21 12:55:26.2146790 -05:00</t>
  </si>
  <si>
    <t>Don't Miss a Beat-Take a Seat</t>
  </si>
  <si>
    <t>Lowering Effect</t>
  </si>
  <si>
    <t>Upper Body Level 1</t>
  </si>
  <si>
    <t>2020-01-27 12:37:04.9013330 -05:00</t>
  </si>
  <si>
    <t>Mind Over Matter!</t>
  </si>
  <si>
    <t>2020-01-28 13:37:39.0532260 -05:00</t>
  </si>
  <si>
    <t>Drop Those Digits!</t>
  </si>
  <si>
    <t>2020-01-29 16:34:30.3487430 -05:00</t>
  </si>
  <si>
    <t>Tip Top Toner!</t>
  </si>
  <si>
    <t>2020-01-29 15:37:36.0000000 -05:00</t>
  </si>
  <si>
    <t>2020-01-30 09:54:07.8183310 -05:00</t>
  </si>
  <si>
    <t>Lower Body Leg Lift!</t>
  </si>
  <si>
    <t xml:space="preserve">Banana bread </t>
  </si>
  <si>
    <t>2020-01-30 08:37:13.0000000 -05:00</t>
  </si>
  <si>
    <t>2020-02-04 15:46:35.1273700 -05:00</t>
  </si>
  <si>
    <t>Total Body Tone Up</t>
  </si>
  <si>
    <t>Couch Crunch!</t>
  </si>
  <si>
    <t xml:space="preserve">Clam chowder </t>
  </si>
  <si>
    <t>2020-02-06 12:15:50.0000000 -05:00</t>
  </si>
  <si>
    <t>2020-02-06 14:22:58.6369360 -05:00</t>
  </si>
  <si>
    <t>Glucose Lowering Workout</t>
  </si>
  <si>
    <t>Drizzle</t>
  </si>
  <si>
    <t>Cannoli</t>
  </si>
  <si>
    <t>2020-02-07 15:45:36.0000000 -05:00</t>
  </si>
  <si>
    <t>2020-02-07 16:38:20.7373440 -05:00</t>
  </si>
  <si>
    <t>2020-02-08 14:27:55.8472590 -05:00</t>
  </si>
  <si>
    <t>Orange juice</t>
  </si>
  <si>
    <t>2020-02-08 13:59:52.0000000 -05:00</t>
  </si>
  <si>
    <t>2020-02-10 15:22:04.3654510 -05:00</t>
  </si>
  <si>
    <t>Lower Body Cardio Challenge</t>
  </si>
  <si>
    <t>2020-02-12 17:01:47.6347000 -05:00</t>
  </si>
  <si>
    <t>2020-02-12 16:37:30.0000000 -05:00</t>
  </si>
  <si>
    <t>2020-02-13 16:58:05.9383390 -05:00</t>
  </si>
  <si>
    <t>2020-02-15 11:11:02.2340120 -05:00</t>
  </si>
  <si>
    <t>Arms Up</t>
  </si>
  <si>
    <t xml:space="preserve">Donut </t>
  </si>
  <si>
    <t>2020-02-15 10:00:22.0000000 -05:00</t>
  </si>
  <si>
    <t>Sugar, We're Going Down</t>
  </si>
  <si>
    <t>2020-02-17 14:29:27.8305410 -05:00</t>
  </si>
  <si>
    <t>2020-02-18 16:15:13.8721550 -05:00</t>
  </si>
  <si>
    <t>2020-02-19 09:54:31.9255810 -05:00</t>
  </si>
  <si>
    <t>Chair Gains</t>
  </si>
  <si>
    <t>Donut</t>
  </si>
  <si>
    <t>2020-02-19 09:33:09.0000000 -05:00</t>
  </si>
  <si>
    <t>2020-02-20 15:04:11.2681230 -05:00</t>
  </si>
  <si>
    <t>Lower Body Challenge</t>
  </si>
  <si>
    <t>2020-02-22 15:11:57.5608760 -05:00</t>
  </si>
  <si>
    <t>Move it to Lose it</t>
  </si>
  <si>
    <t>Chicken salad and Brownie and fruit</t>
  </si>
  <si>
    <t>2020-02-24 12:08:36.0000000 -05:00</t>
  </si>
  <si>
    <t>2020-02-24 14:00:58.0133200 -05:00</t>
  </si>
  <si>
    <t>New Year Hustle</t>
  </si>
  <si>
    <t>2020-02-26 13:39:40.8471440 -05:00</t>
  </si>
  <si>
    <t>Total Body Level 2</t>
  </si>
  <si>
    <t>2020-02-27 13:24:19.7214290 -05:00</t>
  </si>
  <si>
    <t xml:space="preserve">Arms &amp; Abs </t>
  </si>
  <si>
    <t>2020-03-02 17:14:56.9805230 -05:00</t>
  </si>
  <si>
    <t>2020-03-03 16:26:07.3684750 -05:00</t>
  </si>
  <si>
    <t>MIIT &amp; Core</t>
  </si>
  <si>
    <t>2020-03-04 14:42:32.5329060 -05:00</t>
  </si>
  <si>
    <t>2020-03-06 16:43:57.4460940 -05:00</t>
  </si>
  <si>
    <t xml:space="preserve">Brownie </t>
  </si>
  <si>
    <t>2020-03-06 16:32:33.0000000 -05:00</t>
  </si>
  <si>
    <t>2020-03-09 16:08:35.8397520 -04:00</t>
  </si>
  <si>
    <t>Work from Head to Toe</t>
  </si>
  <si>
    <t>Pump Up the Jam!</t>
  </si>
  <si>
    <t>2020-01-16 22:28:16.5938690 -05:00</t>
  </si>
  <si>
    <t>2020-01-16 22:03:14.0000000 -05:00</t>
  </si>
  <si>
    <t>2020-01-17 23:27:16.1270180 -05:00</t>
  </si>
  <si>
    <t>Small pizza slice</t>
  </si>
  <si>
    <t>2020-01-17 22:52:01.0000000 -05:00</t>
  </si>
  <si>
    <t>2020-01-17 23:28:42.0000000 -05:00</t>
  </si>
  <si>
    <t>2020-01-18 18:19:41.5946660 -05:00</t>
  </si>
  <si>
    <t>2020-01-19 21:43:28.7429550 -05:00</t>
  </si>
  <si>
    <t>2020-01-25 20:01:09.1665970 -05:00</t>
  </si>
  <si>
    <t>2020-01-28 21:27:26.6152080 -05:00</t>
  </si>
  <si>
    <t>2020-02-02 22:58:34.7995170 -05:00</t>
  </si>
  <si>
    <t>2020-02-04 15:03:26.8596860 -05:00</t>
  </si>
  <si>
    <t>2020-02-08 18:27:50.4436540 -05:00</t>
  </si>
  <si>
    <t xml:space="preserve">Ciq bolused </t>
  </si>
  <si>
    <t>2020-02-08 18:03:14.0000000 -05:00</t>
  </si>
  <si>
    <t>Heavy snow</t>
  </si>
  <si>
    <t>2020-02-09 11:40:43.7033730 -05:00</t>
  </si>
  <si>
    <t>Drop Those Digits</t>
  </si>
  <si>
    <t>2020-02-11 10:45:02.6562310 -05:00</t>
  </si>
  <si>
    <t>Fog</t>
  </si>
  <si>
    <t>2020-02-13 17:27:06.4410220 -05:00</t>
  </si>
  <si>
    <t>2020-02-15 13:19:31.8698460 -05:00</t>
  </si>
  <si>
    <t>2020-02-16 20:58:58.3292770 -05:00</t>
  </si>
  <si>
    <t>2020-02-17 22:53:17.7172280 -05:00</t>
  </si>
  <si>
    <t>2020-02-24 22:22:58.6941030 -05:00</t>
  </si>
  <si>
    <t>2020-02-26 21:32:47.7184650 -05:00</t>
  </si>
  <si>
    <t>2020-03-01 22:21:03.9547500 -05:00</t>
  </si>
  <si>
    <t>Cake</t>
  </si>
  <si>
    <t>2020-03-01 21:06:40.0000000 -05:00</t>
  </si>
  <si>
    <t>2020-03-03 22:41:49.0755160 -05:00</t>
  </si>
  <si>
    <t>2020-03-06 18:10:34.0840300 -05:00</t>
  </si>
  <si>
    <t>2020-03-08 19:36:59.1895320 -04:00</t>
  </si>
  <si>
    <t>Total Body Sculptor!</t>
  </si>
  <si>
    <t>2020-03-11 22:56:28.3319390 -04:00</t>
  </si>
  <si>
    <t>Flex &amp; Fire!</t>
  </si>
  <si>
    <t>Crackers</t>
  </si>
  <si>
    <t>2020-03-11 22:23:02.0000000 -04:00</t>
  </si>
  <si>
    <t>2020-03-14 23:46:17.7822070 -04:00</t>
  </si>
  <si>
    <t>Sticks to Bricks!</t>
  </si>
  <si>
    <t>2020-03-17 20:10:54.9721940 -04:00</t>
  </si>
  <si>
    <t>2020-01-21 09:33:25.2148730 -05:00</t>
  </si>
  <si>
    <t>2020-01-23 14:29:32.0524300 -05:00</t>
  </si>
  <si>
    <t>2020-01-28 09:40:05.1747910 -05:00</t>
  </si>
  <si>
    <t>2020-02-01 12:12:10.7243960 -05:00</t>
  </si>
  <si>
    <t>2020-02-02 11:09:39.1247710 -05:00</t>
  </si>
  <si>
    <t>2020-02-04 09:29:44.3085560 -05:00</t>
  </si>
  <si>
    <t>2020-02-08 12:08:23.5853350 -05:00</t>
  </si>
  <si>
    <t>2020-02-11 09:37:29.4218830 -05:00</t>
  </si>
  <si>
    <t>2020-02-16 14:09:12.0177390 -05:00</t>
  </si>
  <si>
    <t>2020-02-21 11:47:07.9468240 -05:00</t>
  </si>
  <si>
    <t>2020-02-29 09:14:56.4703040 -05:00</t>
  </si>
  <si>
    <t>2020-03-02 12:21:11.3680370 -05:00</t>
  </si>
  <si>
    <t>2020-03-04 09:40:22.1777290 -05:00</t>
  </si>
  <si>
    <t>2020-03-08 16:49:13.2734020 -04:00</t>
  </si>
  <si>
    <t>2020-03-15 16:37:00.0163010 -04:00</t>
  </si>
  <si>
    <t>2020-03-19 13:34:24.0530260 -04:00</t>
  </si>
  <si>
    <t>2020-03-24 12:56:06.2811930 -04:00</t>
  </si>
  <si>
    <t>2020-03-26 09:44:16.6672680 -04:00</t>
  </si>
  <si>
    <t>2020-03-30 13:42:28.0422690 -04:00</t>
  </si>
  <si>
    <t>2020-02-04 15:53:24.4086520 -05:00</t>
  </si>
  <si>
    <t>2020-02-05 19:33:06.3503150 -05:00</t>
  </si>
  <si>
    <t>Upper Body Challenge</t>
  </si>
  <si>
    <t>2020-02-06 18:39:04.6014660 -05:00</t>
  </si>
  <si>
    <t>2020-02-07 15:19:03.4739790 -05:00</t>
  </si>
  <si>
    <t>Abs Challenge</t>
  </si>
  <si>
    <t>2020-02-08 19:32:26.6958610 -05:00</t>
  </si>
  <si>
    <t>In The Zone</t>
  </si>
  <si>
    <t>2020-02-09 11:17:46.0093820 -05:00</t>
  </si>
  <si>
    <t>2020-02-10 16:28:40.2394840 -05:00</t>
  </si>
  <si>
    <t>2020-02-11 11:34:49.6130570 -05:00</t>
  </si>
  <si>
    <t>2020-02-12 14:43:35.4439650 -05:00</t>
  </si>
  <si>
    <t>2020-02-16 10:58:24.4167780 -05:00</t>
  </si>
  <si>
    <t>2020-02-21 19:20:40.5460430 -05:00</t>
  </si>
  <si>
    <t>2020-02-22 16:24:59.7730190 -05:00</t>
  </si>
  <si>
    <t xml:space="preserve">Dumbbell Circuits </t>
  </si>
  <si>
    <t>2020-02-23 11:04:46.5886250 -05:00</t>
  </si>
  <si>
    <t>2020-02-25 17:22:13.3949180 -05:00</t>
  </si>
  <si>
    <t>2020-02-26 19:19:03.0433990 -05:00</t>
  </si>
  <si>
    <t>2020-02-27 20:19:04.2983430 -05:00</t>
  </si>
  <si>
    <t>2020-02-28 19:42:48.0168180 -05:00</t>
  </si>
  <si>
    <t>2020-02-29 08:25:25.6524960 -05:00</t>
  </si>
  <si>
    <t>2020-03-01 09:09:18.7853030 -05:00</t>
  </si>
  <si>
    <t>2020-03-02 09:00:50.3770410 -05:00</t>
  </si>
  <si>
    <t>Getting Low</t>
  </si>
  <si>
    <t>2020-03-03 15:12:59.6515440 -05:00</t>
  </si>
  <si>
    <t>2020-03-04 19:45:56.0785270 -05:00</t>
  </si>
  <si>
    <t>2020-03-05 19:21:57.2480330 -05:00</t>
  </si>
  <si>
    <t>Twist and Crunch</t>
  </si>
  <si>
    <t>2020-03-06 20:10:01.1329950 -05:00</t>
  </si>
  <si>
    <t>Lower Body Sculptor</t>
  </si>
  <si>
    <t>2020-03-07 08:47:14.0567230 -05:00</t>
  </si>
  <si>
    <t>2020-03-08 09:56:16.9439100 -04:00</t>
  </si>
  <si>
    <t>2020-03-09 20:53:09.3388880 -04:00</t>
  </si>
  <si>
    <t>2020-03-10 17:15:43.6414010 -04:00</t>
  </si>
  <si>
    <t>2020-03-11 20:04:49.6794690 -04:00</t>
  </si>
  <si>
    <t>2020-03-12 19:36:27.4988590 -04:00</t>
  </si>
  <si>
    <t>Stronger You</t>
  </si>
  <si>
    <t>2020-03-14 08:57:35.2253040 -04:00</t>
  </si>
  <si>
    <t>2020-03-15 20:00:08.3811240 -04:00</t>
  </si>
  <si>
    <t>2020-03-16 16:02:26.5074230 -04:00</t>
  </si>
  <si>
    <t>2020-03-17 19:05:48.3164390 -04:00</t>
  </si>
  <si>
    <t>2020-03-19 18:26:15.7819060 -04:00</t>
  </si>
  <si>
    <t>2020-03-21 11:39:10.5007580 -04:00</t>
  </si>
  <si>
    <t>2020-03-22 08:40:41.2998740 -04:00</t>
  </si>
  <si>
    <t>2020-03-23 09:18:25.6635720 -04:00</t>
  </si>
  <si>
    <t>2020-03-24 09:01:24.9990050 -04:00</t>
  </si>
  <si>
    <t>2020-03-26 15:43:56.5619700 -04:00</t>
  </si>
  <si>
    <t>2020-03-27 15:58:00.3908460 -04:00</t>
  </si>
  <si>
    <t>2020-03-28 19:28:00.8075260 -04:00</t>
  </si>
  <si>
    <t>Upper Body Fire</t>
  </si>
  <si>
    <t>2020-03-29 09:44:54.2657160 -04:00</t>
  </si>
  <si>
    <t>2020-03-30 08:01:41.6371800 -04:00</t>
  </si>
  <si>
    <t>2020-03-31 08:38:04.9457170 -04:00</t>
  </si>
  <si>
    <t>2020-04-02 18:52:47.8342030 -04:00</t>
  </si>
  <si>
    <t>2020-04-04 20:33:37.7664990 -04:00</t>
  </si>
  <si>
    <t>2020-04-05 14:54:40.2413720 -04:00</t>
  </si>
  <si>
    <t>2020-04-06 08:48:30.5880300 -04:00</t>
  </si>
  <si>
    <t>2020-04-08 16:27:07.3930960 -04:00</t>
  </si>
  <si>
    <t>2020-04-09 16:19:10.4830660 -04:00</t>
  </si>
  <si>
    <t>2020-04-10 17:09:41.6997860 -04:00</t>
  </si>
  <si>
    <t>2020-04-11 20:16:07.6880910 -04:00</t>
  </si>
  <si>
    <t>2020-04-12 08:42:31.6700520 -04:00</t>
  </si>
  <si>
    <t>2020-05-21 18:47:15.4124130 -04:00</t>
  </si>
  <si>
    <t>2020-05-22 09:57:12.0403790 -04:00</t>
  </si>
  <si>
    <t>2020-05-25 16:19:53.7294120 -04:00</t>
  </si>
  <si>
    <t>2020-05-27 09:08:09.0610210 -04:00</t>
  </si>
  <si>
    <t>2020-06-02 11:19:04.7877750 -04:00</t>
  </si>
  <si>
    <t>2020-06-07 18:53:43.7414720 -04:00</t>
  </si>
  <si>
    <t>2020-06-21 16:00:09.1325970 -04:00</t>
  </si>
  <si>
    <t>2020-06-22 17:11:34.8807950 -04:00</t>
  </si>
  <si>
    <t>D-Fight Total Body Level 2</t>
  </si>
  <si>
    <t>2020-06-24 20:19:29.0602860 -04:00</t>
  </si>
  <si>
    <t>Cardio Core Crusher</t>
  </si>
  <si>
    <t>2020-06-26 18:55:15.1714790 -04:00</t>
  </si>
  <si>
    <t>Total Body Workout</t>
  </si>
  <si>
    <t>2020-07-08 11:11:02.8383210 -04:00</t>
  </si>
  <si>
    <t xml:space="preserve">French fries, 1/2 eggplant parm grinder, Greek salad, spinach feta pancake  </t>
  </si>
  <si>
    <t>2020-07-22 18:39:42.0000000 -04:00</t>
  </si>
  <si>
    <t>2020-06-25 22:26:41.0934680 -04:00</t>
  </si>
  <si>
    <t>Fish Rice Green beans Water</t>
  </si>
  <si>
    <t>2020-06-25 18:45:32.0000000 -04:00</t>
  </si>
  <si>
    <t>2020-06-28 21:17:23.2006490 -04:00</t>
  </si>
  <si>
    <t>2020-06-29 22:53:49.7600300 -04:00</t>
  </si>
  <si>
    <t>5oz grape juice</t>
  </si>
  <si>
    <t>2020-06-29 22:28:10.0000000 -04:00</t>
  </si>
  <si>
    <t>2020-07-03 22:01:32.2769110 -04:00</t>
  </si>
  <si>
    <t>Ice cream</t>
  </si>
  <si>
    <t>2020-07-03 21:00:46.0000000 -04:00</t>
  </si>
  <si>
    <t>2020-07-05 11:02:33.7860770 -04:00</t>
  </si>
  <si>
    <t>Bagel cream cheese/sausage patty, egg</t>
  </si>
  <si>
    <t>2020-07-05 09:00:03.0000000 -04:00</t>
  </si>
  <si>
    <t>2020-07-06 21:49:17.4754310 -04:00</t>
  </si>
  <si>
    <t xml:space="preserve">Baked chicken w/Parmesan cheese Roasted green beans Roasted potatoes </t>
  </si>
  <si>
    <t>2020-07-06 19:01:31.0000000 -04:00</t>
  </si>
  <si>
    <t>2020-07-13 22:04:28.7862880 -04:00</t>
  </si>
  <si>
    <t>Partly cloudy</t>
  </si>
  <si>
    <t>2020-07-15 20:49:15.0277210 -04:00</t>
  </si>
  <si>
    <t>2020-06-30 11:28:31.2372270 -07:00</t>
  </si>
  <si>
    <t>2020-06-30 10:58:30.0000000 -07:00</t>
  </si>
  <si>
    <t>2020-06-30 11:29:46.0000000 -07:00</t>
  </si>
  <si>
    <t>2020-07-02 09:17:21.2743010 -07:00</t>
  </si>
  <si>
    <t xml:space="preserve">1 jelly bean - 1g carb </t>
  </si>
  <si>
    <t>2020-07-02 09:08:52.0000000 -07:00</t>
  </si>
  <si>
    <t>2020-07-06 08:31:59.6286220 -07:00</t>
  </si>
  <si>
    <t>1 dextrose jelly bean</t>
  </si>
  <si>
    <t>2020-07-06 08:10:56.0000000 -07:00</t>
  </si>
  <si>
    <t>2020-07-07 08:03:56.3627960 -07:00</t>
  </si>
  <si>
    <t>2020-07-07 08:05:56.0000000 -07:00</t>
  </si>
  <si>
    <t>2020-07-07 07:50:56.0000000 -07:00</t>
  </si>
  <si>
    <t>2020-07-08 08:55:33.1814890 -07:00</t>
  </si>
  <si>
    <t>2020-07-09 08:35:52.7967590 -07:00</t>
  </si>
  <si>
    <t>2020-07-10 07:02:00.1872010 -07:00</t>
  </si>
  <si>
    <t>2020-07-13 09:09:19.7691470 -07:00</t>
  </si>
  <si>
    <t>2020-07-14 09:02:41.7794210 -07:00</t>
  </si>
  <si>
    <t>2020-07-14 09:04:11.0000000 -07:00</t>
  </si>
  <si>
    <t>2020-07-15 09:06:54.5363880 -07:00</t>
  </si>
  <si>
    <t>2020-07-16 09:26:48.1690730 -07:00</t>
  </si>
  <si>
    <t xml:space="preserve">Premier protein shake during halfway point </t>
  </si>
  <si>
    <t>2020-07-16 09:10:12.0000000 -07:00</t>
  </si>
  <si>
    <t>2020-07-18 11:10:55.1340270 -07:00</t>
  </si>
  <si>
    <t>2 jelly beans</t>
  </si>
  <si>
    <t>2020-07-18 10:30:51.0000000 -07:00</t>
  </si>
  <si>
    <t>2020-07-20 08:39:06.1088530 -07:00</t>
  </si>
  <si>
    <t>2020-07-21 21:13:45.0451700 -07:00</t>
  </si>
  <si>
    <t>Upper Body Level 2</t>
  </si>
  <si>
    <t>Broccoli salad with spinach red onions black olives and tuna fish + balsamic vinegar and olive oil</t>
  </si>
  <si>
    <t>2020-07-21 19:40:16.0000000 -07:00</t>
  </si>
  <si>
    <t>Total Body Level 1</t>
  </si>
  <si>
    <t>2020-07-22 21:29:06.3127190 -07:00</t>
  </si>
  <si>
    <t>Squash zucchini and chicken</t>
  </si>
  <si>
    <t>2020-07-22 19:35:01.0000000 -07:00</t>
  </si>
  <si>
    <t>Total Body Level 1, Lower Body Level 1</t>
  </si>
  <si>
    <t>2020-07-25 15:36:09.1563510 -07:00</t>
  </si>
  <si>
    <t>2020-07-27 08:31:49.6816010 -07:00</t>
  </si>
  <si>
    <t>2020-07-29 10:18:08.6751760 -07:00</t>
  </si>
  <si>
    <t>Hugh protein homemade donut holes</t>
  </si>
  <si>
    <t>2020-07-29 09:40:11.0000000 -07:00</t>
  </si>
  <si>
    <t>2020-07-30 10:40:18.9854490 -07:00</t>
  </si>
  <si>
    <t>Be Strong Together</t>
  </si>
  <si>
    <t>Eggs and bacon and broccoli and squash scrambled</t>
  </si>
  <si>
    <t>2020-07-30 08:45:23.0000000 -07:00</t>
  </si>
  <si>
    <t>Lower Body Level 1, Be Strong Together</t>
  </si>
  <si>
    <t>2020-08-03 22:33:28.2302700 -07:00</t>
  </si>
  <si>
    <t>Upper Body Level 1, Lowering Effect</t>
  </si>
  <si>
    <t>2020-08-05 22:09:31.3574840 -07:00</t>
  </si>
  <si>
    <t>Total Body Level 1, Total Cardio</t>
  </si>
  <si>
    <t>2020-08-10 07:57:40.2456940 -07:00</t>
  </si>
  <si>
    <t>2020-08-11 09:31:16.1882550 -07:00</t>
  </si>
  <si>
    <t>Core Work</t>
  </si>
  <si>
    <t>2020-08-12 09:08:49.8529780 -07:00</t>
  </si>
  <si>
    <t>Upper Body Flex</t>
  </si>
  <si>
    <t>2020-08-13 09:58:49.5454350 -07:00</t>
  </si>
  <si>
    <t>2020-08-15 16:36:15.4895580 -07:00</t>
  </si>
  <si>
    <t>2020-08-16 18:40:14.1522010 -07:00</t>
  </si>
  <si>
    <t>Fit and Stronger</t>
  </si>
  <si>
    <t>2020-08-17 08:53:22.7193370 -07:00</t>
  </si>
  <si>
    <t>Upper Body Level 1, Total Body Level 1</t>
  </si>
  <si>
    <t>2020-08-18 10:38:12.7441370 -07:00</t>
  </si>
  <si>
    <t>2020-08-21 09:40:01.4515440 -07:00</t>
  </si>
  <si>
    <t>Top to Bottom Shape Up</t>
  </si>
  <si>
    <t>Clouds and sun</t>
  </si>
  <si>
    <t>Lower Body Level 1, Top to Bottom Shape Up</t>
  </si>
  <si>
    <t>2020-08-22 16:03:54.5530430 -07:00</t>
  </si>
  <si>
    <t>Upper Body Level 1, Cardio Core Crunch!</t>
  </si>
  <si>
    <t>2020-08-24 09:55:30.6691560 -07:00</t>
  </si>
  <si>
    <t>Core &amp; More</t>
  </si>
  <si>
    <t>2020-08-26 07:59:13.0315860 -07:00</t>
  </si>
  <si>
    <t>2020-08-27 20:54:21.1315390 -07:00</t>
  </si>
  <si>
    <t>Be Strong Together, Lower Body Level 1</t>
  </si>
  <si>
    <t>2020-08-31 10:36:39.8036090 -07:00</t>
  </si>
  <si>
    <t>Cardio Abs</t>
  </si>
  <si>
    <t>Upper Body Level 1, Cardio Abs</t>
  </si>
  <si>
    <t>2020-09-02 21:35:39.7420230 -07:00</t>
  </si>
  <si>
    <t>Total Body Level 2, Be Strong Together</t>
  </si>
  <si>
    <t>2020-09-03 09:03:04.0307700 -07:00</t>
  </si>
  <si>
    <t>2020-09-04 22:53:01.3260900 -07:00</t>
  </si>
  <si>
    <t>2020-09-05 22:13:22.0856210 -07:00</t>
  </si>
  <si>
    <t>2020-07-09 20:58:20.3446960 -07:00</t>
  </si>
  <si>
    <t>2020-07-11 10:24:57.3652020 -07:00</t>
  </si>
  <si>
    <t>Egg coffee</t>
  </si>
  <si>
    <t>2020-07-11 07:02:21.0000000 -07:00</t>
  </si>
  <si>
    <t>2020-07-11 10:25:58.0000000 -07:00</t>
  </si>
  <si>
    <t>2020-07-12 15:29:01.8195670 -07:00</t>
  </si>
  <si>
    <t>Pizza</t>
  </si>
  <si>
    <t>2020-07-12 13:30:51.0000000 -07:00</t>
  </si>
  <si>
    <t>Non</t>
  </si>
  <si>
    <t>2020-07-12 12:30:00.0000000 -07:00</t>
  </si>
  <si>
    <t>2020-07-17 11:14:40.6982880 -05:00</t>
  </si>
  <si>
    <t xml:space="preserve">Coffee cereals </t>
  </si>
  <si>
    <t>2020-07-17 08:30:39.0000000 -05:00</t>
  </si>
  <si>
    <t>2020-07-17 11:15:51.0000000 -05:00</t>
  </si>
  <si>
    <t>2020-07-23 17:00:13.4018560 -07:00</t>
  </si>
  <si>
    <t>Egg salad crackers fruit</t>
  </si>
  <si>
    <t>2020-07-23 13:33:36.0000000 -07:00</t>
  </si>
  <si>
    <t>2020-07-23 17:01:18.0000000 -07:00</t>
  </si>
  <si>
    <t>2020-07-26 15:14:47.3212010 -07:00</t>
  </si>
  <si>
    <t>Egg</t>
  </si>
  <si>
    <t>2020-07-26 15:30:19.0000000 -07:00</t>
  </si>
  <si>
    <t>2020-07-26 15:43:00.0000000 -07:00</t>
  </si>
  <si>
    <t>Compound Movements &amp; Sports Cardio</t>
  </si>
  <si>
    <t>2020-07-27 17:26:42.7201550 -07:00</t>
  </si>
  <si>
    <t>No</t>
  </si>
  <si>
    <t>2020-07-29 19:27:22.8276250 -07:00</t>
  </si>
  <si>
    <t>2020-07-29 18:02:47.0000000 -07:00</t>
  </si>
  <si>
    <t>2020-07-30 15:34:48.6237930 -07:00</t>
  </si>
  <si>
    <t>2020-08-01 18:31:15.3433090 -07:00</t>
  </si>
  <si>
    <t xml:space="preserve">Hamburger </t>
  </si>
  <si>
    <t>2020-08-01 18:09:19.0000000 -07:00</t>
  </si>
  <si>
    <t>2020-08-02 17:58:05.7103440 -07:00</t>
  </si>
  <si>
    <t>2020-08-06 12:36:01.7916850 -07:00</t>
  </si>
  <si>
    <t>2020-08-07 13:21:11.5311370 -07:00</t>
  </si>
  <si>
    <t>2020-08-10 15:52:52.1356950 -07:00</t>
  </si>
  <si>
    <t>2020-08-13 17:35:50.3356900 -07:00</t>
  </si>
  <si>
    <t>2020-08-14 11:42:19.2964450 -07:00</t>
  </si>
  <si>
    <t>2020-08-18 11:24:32.8956860 -07:00</t>
  </si>
  <si>
    <t>2020-08-20 16:39:24.6578490 -07:00</t>
  </si>
  <si>
    <t>2020-08-21 13:15:16.3627280 -07:00</t>
  </si>
  <si>
    <t>2020-08-24 19:23:18.0210180 -07:00</t>
  </si>
  <si>
    <t>2020-08-26 16:32:13.3346440 -07:00</t>
  </si>
  <si>
    <t>2020-08-30 12:42:30.5018730 -07:00</t>
  </si>
  <si>
    <t>2020-09-01 18:58:18.8208790 -07:00</t>
  </si>
  <si>
    <t>2020-09-02 16:18:08.6066690 -07:00</t>
  </si>
  <si>
    <t>2020-09-04 16:40:39.7884170 -07:00</t>
  </si>
  <si>
    <t>2020-09-09 10:41:52.9944110 -07:00</t>
  </si>
  <si>
    <t>2020-09-13 18:15:09.9177920 -07:00</t>
  </si>
  <si>
    <t>2020-09-14 15:07:27.2150230 -07:00</t>
  </si>
  <si>
    <t>Resistance Band Workout 1</t>
  </si>
  <si>
    <t>2020-06-29 16:45:07.5977090 -04:00</t>
  </si>
  <si>
    <t>Banana, peanut butter</t>
  </si>
  <si>
    <t>2020-06-29 14:00:04.0000000 -04:00</t>
  </si>
  <si>
    <t>2020-06-30 10:44:41.9884250 -04:00</t>
  </si>
  <si>
    <t>Pop tart, glass of 1% milk</t>
  </si>
  <si>
    <t>2020-06-30 08:21:23.0000000 -04:00</t>
  </si>
  <si>
    <t>2020-07-03 21:37:16.9968550 -04:00</t>
  </si>
  <si>
    <t xml:space="preserve">Chicken broccoli Alfredo </t>
  </si>
  <si>
    <t>2020-07-03 18:50:21.0000000 -04:00</t>
  </si>
  <si>
    <t>Juice box,a few sips, will finished now</t>
  </si>
  <si>
    <t>2020-07-03 21:25:23.0000000 -04:00</t>
  </si>
  <si>
    <t>2020-07-06 20:38:34.7158820 -04:00</t>
  </si>
  <si>
    <t xml:space="preserve">Cheesesteak, chips, cherries </t>
  </si>
  <si>
    <t>2020-07-06 17:54:42.0000000 -04:00</t>
  </si>
  <si>
    <t>2020-07-07 19:51:26.1493620 -04:00</t>
  </si>
  <si>
    <t>Chicken, tater tots, green beans, fruit cup, Oreos, milk</t>
  </si>
  <si>
    <t>2020-07-07 18:44:31.0000000 -04:00</t>
  </si>
  <si>
    <t>2020-07-11 21:20:29.9838670 -04:00</t>
  </si>
  <si>
    <t>Chips,fruit cup</t>
  </si>
  <si>
    <t>2020-07-11 20:29:58.0000000 -04:00</t>
  </si>
  <si>
    <t>2020-07-12 14:20:09.5127110 -04:00</t>
  </si>
  <si>
    <t xml:space="preserve">Smoothie </t>
  </si>
  <si>
    <t>2020-07-12 11:29:43.0000000 -04:00</t>
  </si>
  <si>
    <t>2020-07-27 19:47:05.3278610 -04:00</t>
  </si>
  <si>
    <t>Enchiladas, banana and peanut butter, fruit cup</t>
  </si>
  <si>
    <t>2020-07-27 18:00:57.0000000 -04:00</t>
  </si>
  <si>
    <t>2020-07-28 19:52:10.2936180 -04:00</t>
  </si>
  <si>
    <t>Double Up!</t>
  </si>
  <si>
    <t xml:space="preserve">Chicken, taster tots, vegetables, grapes, cherries </t>
  </si>
  <si>
    <t>2020-07-28 17:43:20.0000000 -04:00</t>
  </si>
  <si>
    <t>2020-08-01 22:12:05.5331290 -04:00</t>
  </si>
  <si>
    <t>4oreos</t>
  </si>
  <si>
    <t>2020-08-01 20:40:35.0000000 -04:00</t>
  </si>
  <si>
    <t>2020-08-02 19:56:00.2656820 -04:00</t>
  </si>
  <si>
    <t>2020-08-02 18:45:22.0000000 -04:00</t>
  </si>
  <si>
    <t>2020-08-03 19:37:06.8532950 -04:00</t>
  </si>
  <si>
    <t>Mac and cheese, pulled pork, apple sauce</t>
  </si>
  <si>
    <t>2020-08-03 17:28:50.0000000 -04:00</t>
  </si>
  <si>
    <t>2020-08-04 20:11:03.7943000 -04:00</t>
  </si>
  <si>
    <t>Walk and Tone</t>
  </si>
  <si>
    <t>Cheeseburger, carrots, apple sauce</t>
  </si>
  <si>
    <t>2020-08-04 18:05:40.0000000 -04:00</t>
  </si>
  <si>
    <t>2020-08-09 21:28:21.9076050 -04:00</t>
  </si>
  <si>
    <t xml:space="preserve">Spaghetti Os, doughnut </t>
  </si>
  <si>
    <t>2020-08-09 18:30:32.0000000 -04:00</t>
  </si>
  <si>
    <t>2020-08-12 22:17:16.7163510 -04:00</t>
  </si>
  <si>
    <t>2020-08-12 21:35:35.0000000 -04:00</t>
  </si>
  <si>
    <t>2020-08-16 21:36:52.7259250 -04:00</t>
  </si>
  <si>
    <t xml:space="preserve">Carrots, snap peas, dressing </t>
  </si>
  <si>
    <t>2020-08-16 20:44:55.0000000 -04:00</t>
  </si>
  <si>
    <t>2020-08-18 21:09:13.4411300 -04:00</t>
  </si>
  <si>
    <t>2020-08-18 20:48:07.0000000 -04:00</t>
  </si>
  <si>
    <t>2020-08-22 21:29:29.1810070 -04:00</t>
  </si>
  <si>
    <t>Functional Training &amp; Hand and Eye Coordination</t>
  </si>
  <si>
    <t>Apple peanut butter</t>
  </si>
  <si>
    <t>2020-08-22 20:40:25.0000000 -04:00</t>
  </si>
  <si>
    <t>2020-08-24 20:32:07.0121880 -04:00</t>
  </si>
  <si>
    <t>Let's Get Active!</t>
  </si>
  <si>
    <t>2020-08-24 17:55:26.0000000 -04:00</t>
  </si>
  <si>
    <t>2020-08-28 21:04:27.5914400 -04:00</t>
  </si>
  <si>
    <t>Oreos</t>
  </si>
  <si>
    <t>2020-08-28 19:45:14.0000000 -04:00</t>
  </si>
  <si>
    <t>2020-07-02 06:28:37.0000000 -07:00</t>
  </si>
  <si>
    <t>2020-07-02 07:17:32.0000000 -07:00</t>
  </si>
  <si>
    <t xml:space="preserve">Meet patty and salad </t>
  </si>
  <si>
    <t>2020-07-06 19:15:31.0000000 -07:00</t>
  </si>
  <si>
    <t>2020-07-06 20:40:53.3711850 -07:00</t>
  </si>
  <si>
    <t>2020-07-07 21:04:29.5924380 -07:00</t>
  </si>
  <si>
    <t>2020-07-13 20:47:16.5568070 -07:00</t>
  </si>
  <si>
    <t>2020-07-14 21:45:58.0129200 -07:00</t>
  </si>
  <si>
    <t>2020-07-15 21:06:37.1537190 -07:00</t>
  </si>
  <si>
    <t>2020-07-18 20:38:26.2425910 -07:00</t>
  </si>
  <si>
    <t>2020-07-23 21:09:34.9249190 -07:00</t>
  </si>
  <si>
    <t>2020-07-26 21:34:38.0599080 -07:00</t>
  </si>
  <si>
    <t>2020-07-27 21:06:23.8506580 -07:00</t>
  </si>
  <si>
    <t>2020-07-29 21:05:43.2719110 -07:00</t>
  </si>
  <si>
    <t>2020-08-03 21:36:26.2983670 -07:00</t>
  </si>
  <si>
    <t>2020-08-24 16:54:30.3232580 -07:00</t>
  </si>
  <si>
    <t>2020-08-27 22:17:49.6530130 -07:00</t>
  </si>
  <si>
    <t>2020-07-03 21:17:11.1554130 -04:00</t>
  </si>
  <si>
    <t>2020-07-07 20:46:51.4605030 -04:00</t>
  </si>
  <si>
    <t>2020-07-13 21:35:37.4151740 -04:00</t>
  </si>
  <si>
    <t>2020-07-14 20:36:40.2299400 -04:00</t>
  </si>
  <si>
    <t>2020-07-20 21:33:08.7097870 -04:00</t>
  </si>
  <si>
    <t>2020-07-21 20:07:42.9503460 -04:00</t>
  </si>
  <si>
    <t xml:space="preserve">D-Fight Total Body Level 3 </t>
  </si>
  <si>
    <t>2020-07-25 21:16:20.1472900 -04:00</t>
  </si>
  <si>
    <t>Drank a cup of juice</t>
  </si>
  <si>
    <t>2020-07-25 20:54:57.0000000 -04:00</t>
  </si>
  <si>
    <t>2020-07-30 20:21:25.3349330 -04:00</t>
  </si>
  <si>
    <t>Lower Body Level 3</t>
  </si>
  <si>
    <t>Chips and salsa</t>
  </si>
  <si>
    <t>2020-07-30 19:02:26.0000000 -04:00</t>
  </si>
  <si>
    <t>A cup of juice</t>
  </si>
  <si>
    <t>2020-07-30 20:01:30.0000000 -04:00</t>
  </si>
  <si>
    <t>2020-08-02 20:42:28.6082540 -04:00</t>
  </si>
  <si>
    <t>2020-08-02 19:20:10.0000000 -04:00</t>
  </si>
  <si>
    <t>2020-08-03 20:45:14.8091600 -04:00</t>
  </si>
  <si>
    <t>2020-08-03 07:51:51.0000000 -04:00</t>
  </si>
  <si>
    <t>2020-08-05 21:06:50.2669390 -04:00</t>
  </si>
  <si>
    <t xml:space="preserve">Abs </t>
  </si>
  <si>
    <t>2020-08-06 20:52:37.4651410 -04:00</t>
  </si>
  <si>
    <t>2020-08-09 20:52:29.9517190 -04:00</t>
  </si>
  <si>
    <t>2020-08-10 20:21:03.4451060 -04:00</t>
  </si>
  <si>
    <t>Boxing Workout</t>
  </si>
  <si>
    <t>Candy</t>
  </si>
  <si>
    <t>2020-08-10 19:45:49.0000000 -04:00</t>
  </si>
  <si>
    <t>2020-08-11 20:18:09.8714630 -04:00</t>
  </si>
  <si>
    <t>Rock Solid Abs</t>
  </si>
  <si>
    <t>2020-08-13 20:52:08.5523930 -04:00</t>
  </si>
  <si>
    <t>Abdominals Level 3</t>
  </si>
  <si>
    <t>2020-08-14 20:35:26.7150850 -04:00</t>
  </si>
  <si>
    <t>2020-08-16 21:12:14.9907650 -04:00</t>
  </si>
  <si>
    <t>2020-08-17 20:37:03.0189110 -04:00</t>
  </si>
  <si>
    <t>Thunderstorm</t>
  </si>
  <si>
    <t>2020-08-18 20:49:17.0215710 -04:00</t>
  </si>
  <si>
    <t>Drank a quarter cup of juice</t>
  </si>
  <si>
    <t>2020-08-18 19:59:27.0000000 -04:00</t>
  </si>
  <si>
    <t>2020-08-23 19:27:21.1060730 -04:00</t>
  </si>
  <si>
    <t>Did not eat but did a 3 unit correction bolus for a high blood sugar</t>
  </si>
  <si>
    <t>2020-08-25 20:30:13.0000000 -04:00</t>
  </si>
  <si>
    <t>2020-08-25 21:31:44.7862720 -04:00</t>
  </si>
  <si>
    <t>Amazing Abs, Abdominals Level 3</t>
  </si>
  <si>
    <t>2020-08-26 21:08:19.5065690 -04:00</t>
  </si>
  <si>
    <t>2020-08-28 22:47:38.2567680 -04:00</t>
  </si>
  <si>
    <t>A small burrito</t>
  </si>
  <si>
    <t>2020-08-28 21:34:30.0000000 -04:00</t>
  </si>
  <si>
    <t>Abdominals Level 3, Lower Body Level 3</t>
  </si>
  <si>
    <t>2020-08-29 21:22:17.6037370 -04:00</t>
  </si>
  <si>
    <t>D-Fight Total Body Level 3, Amazing Abs</t>
  </si>
  <si>
    <t>2020-08-30 17:54:34.0927230 -04:00</t>
  </si>
  <si>
    <t>Amazing Abs, Number Down Under!</t>
  </si>
  <si>
    <t>2020-09-06 21:08:58.6912250 -04:00</t>
  </si>
  <si>
    <t>D-Fight Total Body Level 3, Abdominals Level 2</t>
  </si>
  <si>
    <t>2020-09-07 16:20:46.4801890 -04:00</t>
  </si>
  <si>
    <t>Lower Body Level 3, Amazing Abs</t>
  </si>
  <si>
    <t>2020-09-08 11:57:29.3362670 -04:00</t>
  </si>
  <si>
    <t>2020-08-20 09:28:04.7474990 -04:00</t>
  </si>
  <si>
    <t>Abdominals Level 1</t>
  </si>
  <si>
    <t>Corn bread coffee</t>
  </si>
  <si>
    <t>2020-08-20 09:05:27.0000000 -04:00</t>
  </si>
  <si>
    <t xml:space="preserve">None </t>
  </si>
  <si>
    <t>2020-08-20 09:29:54.0000000 -04:00</t>
  </si>
  <si>
    <t>2020-08-21 08:29:31.9426080 -04:00</t>
  </si>
  <si>
    <t>Three cheese pies</t>
  </si>
  <si>
    <t>2020-08-21 08:09:35.0000000 -04:00</t>
  </si>
  <si>
    <t>Ok</t>
  </si>
  <si>
    <t>2020-08-22 19:41:23.4699420 -04:00</t>
  </si>
  <si>
    <t xml:space="preserve">Hamburger and salad </t>
  </si>
  <si>
    <t>2020-08-22 19:42:39.0000000 -04:00</t>
  </si>
  <si>
    <t xml:space="preserve">Juice </t>
  </si>
  <si>
    <t>2020-08-30 18:29:15.9288600 -04:00</t>
  </si>
  <si>
    <t>Meatball 6/Sweet potato</t>
  </si>
  <si>
    <t>2020-08-30 17:40:13.0000000 -04:00</t>
  </si>
  <si>
    <t>2020-08-30 18:30:35.0000000 -04:00</t>
  </si>
  <si>
    <t>2020-09-04 21:57:55.7281220 -04:00</t>
  </si>
  <si>
    <t xml:space="preserve">Bean soup 1 slice gluten free bread </t>
  </si>
  <si>
    <t>2020-09-04 20:45:16.0000000 -04:00</t>
  </si>
  <si>
    <t>Energy bar</t>
  </si>
  <si>
    <t>2020-09-04 21:58:53.0000000 -04:00</t>
  </si>
  <si>
    <t>2020-10-15 00:16:34.1357000 -04:00</t>
  </si>
  <si>
    <t xml:space="preserve">Crackers </t>
  </si>
  <si>
    <t>2020-10-15 22:15:14.0000000 -04:00</t>
  </si>
  <si>
    <t xml:space="preserve">30 carbs sandwich </t>
  </si>
  <si>
    <t>2020-09-13 18:30:20.0000000 -04:00</t>
  </si>
  <si>
    <t>2020-09-13 20:01:43.3384990 -04:00</t>
  </si>
  <si>
    <t>Dumbbell Workout 1, Total Body Tone Up!</t>
  </si>
  <si>
    <t>2020-09-27 19:59:24.5479180 -04:00</t>
  </si>
  <si>
    <t>2020-09-27 19:37:59.0000000 -04:00</t>
  </si>
  <si>
    <t>2020-09-27 20:00:30.0000000 -04:00</t>
  </si>
  <si>
    <t>Mind Over Matter!, Drop Those Digits!</t>
  </si>
  <si>
    <t>2020-09-29 21:36:22.3932320 -04:00</t>
  </si>
  <si>
    <t>2020-09-29 21:08:28.0000000 -04:00</t>
  </si>
  <si>
    <t>2020-09-29 21:37:09.0000000 -04:00</t>
  </si>
  <si>
    <t>2020-10-01 19:48:08.6975810 -04:00</t>
  </si>
  <si>
    <t>Gatorade as starting</t>
  </si>
  <si>
    <t>2020-10-01 19:22:53.0000000 -04:00</t>
  </si>
  <si>
    <t>Gatorade during</t>
  </si>
  <si>
    <t>2020-10-01 19:49:20.0000000 -04:00</t>
  </si>
  <si>
    <t>2020-10-03 20:49:29.6738780 -04:00</t>
  </si>
  <si>
    <t>Mixed Workout 1</t>
  </si>
  <si>
    <t>2020-10-03 20:21:30.0000000 -04:00</t>
  </si>
  <si>
    <t>2020-10-03 20:51:10.0000000 -04:00</t>
  </si>
  <si>
    <t>2020-10-04 20:20:35.3078680 -04:00</t>
  </si>
  <si>
    <t>2020-10-04 19:51:13.0000000 -04:00</t>
  </si>
  <si>
    <t>Gatorade</t>
  </si>
  <si>
    <t>2020-10-04 20:23:21.0000000 -04:00</t>
  </si>
  <si>
    <t>2020-10-08 19:54:28.9958730 -04:00</t>
  </si>
  <si>
    <t>2020-10-08 19:31:34.0000000 -04:00</t>
  </si>
  <si>
    <t>2020-10-08 19:56:15.0000000 -04:00</t>
  </si>
  <si>
    <t>2020-10-11 07:47:13.3581330 -04:00</t>
  </si>
  <si>
    <t>2020-10-11 07:17:31.0000000 -04:00</t>
  </si>
  <si>
    <t>2020-10-11 07:48:33.0000000 -04:00</t>
  </si>
  <si>
    <t>2020-10-12 20:21:06.2708280 -04:00</t>
  </si>
  <si>
    <t>2020-10-12 19:52:49.0000000 -04:00</t>
  </si>
  <si>
    <t xml:space="preserve">Gatorade </t>
  </si>
  <si>
    <t>2020-10-12 20:23:20.0000000 -04:00</t>
  </si>
  <si>
    <t>2020-10-19 20:22:26.6038660 -04:00</t>
  </si>
  <si>
    <t>2020-11-05 20:03:00.1700620 -05:00</t>
  </si>
  <si>
    <t>46 Gatorade</t>
  </si>
  <si>
    <t>2020-11-05 19:34:31.0000000 -05:00</t>
  </si>
  <si>
    <t>2020-11-05 20:04:56.0000000 -05:00</t>
  </si>
  <si>
    <t>Couch Crunch!, Glucose Lowering Workout</t>
  </si>
  <si>
    <t>Mind Over Matter!, Moving and Grooving</t>
  </si>
  <si>
    <t>Upper Body Level 1, Total Body Level 2</t>
  </si>
  <si>
    <t>Level 2.3 Calisthenics GlucoseZone</t>
  </si>
  <si>
    <t>Row</t>
  </si>
  <si>
    <t>Level 3 Calisthenics GlucosseZone</t>
  </si>
  <si>
    <t>Level 1.7 Calisthenics GlucoseZone</t>
  </si>
  <si>
    <t>Level 2.7 Calisthenics GlucoseZone</t>
  </si>
  <si>
    <t>walking (17190)</t>
  </si>
  <si>
    <t>walking (17200)</t>
  </si>
  <si>
    <t>walk (17190)</t>
  </si>
  <si>
    <t>walk with child (17100)</t>
  </si>
  <si>
    <t>Level 1.5 Calisthenics GlucoseZone</t>
  </si>
  <si>
    <t>Level 1 Calisthenics FFL Conference</t>
  </si>
  <si>
    <t>Level 1 Calisthenics mimicking GlucoseZone</t>
  </si>
  <si>
    <t>heavy lifting (08030)</t>
  </si>
  <si>
    <t>Level 2.4 Calisthenics GlucoseZone</t>
  </si>
  <si>
    <t>Level 2.6 Calisthenics GlucoseZone</t>
  </si>
  <si>
    <t>moving furniture (05120)</t>
  </si>
  <si>
    <t>walking (17152)</t>
  </si>
  <si>
    <t>walking with weighted vest (17012)</t>
  </si>
  <si>
    <t>yardwork (08261)</t>
  </si>
  <si>
    <t>slow walk (17085)</t>
  </si>
  <si>
    <t>Level 1.9 Calisthenics GlucoseZone</t>
  </si>
  <si>
    <t>golf (15290)</t>
  </si>
  <si>
    <t>walk (17152)</t>
  </si>
  <si>
    <t>walk (17151)</t>
  </si>
  <si>
    <t>cycling (01015)</t>
  </si>
  <si>
    <t>cycling (02011)</t>
  </si>
  <si>
    <t>swim (18310)</t>
  </si>
  <si>
    <t>Exercise_Duration_Total</t>
  </si>
  <si>
    <t>Exercise_RPE_Total</t>
  </si>
  <si>
    <t># of times hypoglycemic</t>
  </si>
  <si>
    <t>ExerciseStartTime_SelfReport</t>
  </si>
  <si>
    <t>ExerciseStopTime_SelfReport</t>
  </si>
  <si>
    <t>Exercise_Duration_Workout1</t>
  </si>
  <si>
    <t>Exercise_RPE_Workout1</t>
  </si>
  <si>
    <t>Exercise_MET_Workout1</t>
  </si>
  <si>
    <t>Exercise_METmin_Workout1</t>
  </si>
  <si>
    <t>Exercise_Type_Workout1</t>
  </si>
  <si>
    <t>Exercise_Duration_Workout2</t>
  </si>
  <si>
    <t>Exercise_RPE_Workout2</t>
  </si>
  <si>
    <t>Exercise_MET_Workout2</t>
  </si>
  <si>
    <t>Exercise_METmin_Workout2</t>
  </si>
  <si>
    <t>Exercise_Type_Workout2</t>
  </si>
  <si>
    <t>ActiveTimeApp</t>
  </si>
  <si>
    <t>Video</t>
  </si>
  <si>
    <t>AppLevelRating</t>
  </si>
  <si>
    <t>CoachID</t>
  </si>
  <si>
    <t>Banana bread</t>
  </si>
  <si>
    <t>2020-01-27 11:13:23.0000000 -05:00</t>
  </si>
  <si>
    <t>minutes</t>
  </si>
  <si>
    <t>rating of perceived exertion (ie, exercise intensity by self-rating)</t>
  </si>
  <si>
    <t>exercise intensity by objective assessment</t>
  </si>
  <si>
    <t>exercise volume calculated from variables 6, 8</t>
  </si>
  <si>
    <t>exercise type</t>
  </si>
  <si>
    <t>Name of workout video chosen from the app offerings</t>
  </si>
  <si>
    <t>Workout difficulty level according to app rating system</t>
  </si>
  <si>
    <t>delete this</t>
  </si>
  <si>
    <t>Name of coach leading video</t>
  </si>
  <si>
    <t>Amount of last insulin bolus (high values can often contribute to exercise-induced hypoglycemia)</t>
  </si>
  <si>
    <t>Carb supplement in last hour before workout (some non-zero amount can often prevent exercise-induced hypoglycemia)</t>
  </si>
  <si>
    <t>Carb supplement during workout (similar comment)</t>
  </si>
  <si>
    <t>GPS coordinates</t>
  </si>
  <si>
    <t>Fear of hypogclyemia before workout (1-5 scale)</t>
  </si>
  <si>
    <t>Positive Feelings before workout (1-5 scale)</t>
  </si>
  <si>
    <t>Negative Feelings before workout (1-5 scale)</t>
  </si>
  <si>
    <t>Energy Feelings before workout (1-5 scale)</t>
  </si>
  <si>
    <t>Fatigue Feelings before workout (1-5 scale)</t>
  </si>
  <si>
    <t>Delete this</t>
  </si>
  <si>
    <t>Fear of hypogclyemia after workout (1-5 scale)</t>
  </si>
  <si>
    <t>Positive Feelings after workout (1-5 scale)</t>
  </si>
  <si>
    <t>Negative Feelings after workout (1-5 scale)</t>
  </si>
  <si>
    <t>Energy Feelings after workout (1-5 scale)</t>
  </si>
  <si>
    <t>Fatigue Feelings after workout (1-5 scale)</t>
  </si>
  <si>
    <t>Heart rate max during workout (often failed to sync, but we have the raw 24hr heart rate files where we can extract this if needed</t>
  </si>
  <si>
    <t>Heart rate average during workout (similar comment)</t>
  </si>
  <si>
    <t>Heart rate min during workout (similar comment)</t>
  </si>
  <si>
    <t>All dark blue variables are recorded by the exercise diary, IF the person did not use the mobile application but logged their exercise in the diary (we did not add this time feature to the diary until about 2/3 of the way through the study)</t>
  </si>
  <si>
    <t>same as above for cases where participant exercised twice in the day</t>
  </si>
  <si>
    <t>Exercise_MET_Total</t>
  </si>
  <si>
    <t>Exercise_METmin_Total</t>
  </si>
  <si>
    <t>All light variables are recorded by the mobile exercise application, IF the participant used the mobile application for this day's exercise</t>
  </si>
  <si>
    <t>if the person used both the app and the self-report diary on a given day, the app workout is always considered workout #1 and the self-reported workout #2</t>
  </si>
  <si>
    <t>same as above but only for daytime hours (7am-11pm)</t>
  </si>
  <si>
    <t>same as above but only for nighttime hours (11pm until 7am next day)</t>
  </si>
  <si>
    <t>% of 24hr blood glucose is above clinically recommended target range (70-180 mg/dL). Less than 25% is considered optimal</t>
  </si>
  <si>
    <t>% of 24hr blood glucose is within clinically recommended target range (70-180 mg/dL). More than 70% is considered optimal;</t>
  </si>
  <si>
    <t>% of 24hr blood glucose is below clinically recommended target range (70-180 mg/dL). Less than 4% is considered optimal</t>
  </si>
  <si>
    <t>Mean blood glucose over those 24hr. Less than 154 is considered optimal</t>
  </si>
  <si>
    <t>Coefficient of variation of blood glucose over those 24hr. Less than 30 is considered optimal</t>
  </si>
  <si>
    <t>Lacked Positive Feelings</t>
  </si>
  <si>
    <t>Had Negative Feelings</t>
  </si>
  <si>
    <t>All variables in this section are by a self-report electronic diary that is separate from the exercise-guiding application</t>
  </si>
  <si>
    <t>Participant</t>
  </si>
  <si>
    <t>Human participant ID</t>
  </si>
  <si>
    <t>Each row corresponds to one human participant-day</t>
  </si>
  <si>
    <t># day of that participant's participation (70 total days per participant)</t>
  </si>
  <si>
    <t>(by self-report) 1=sick day, 2=not sick day. A period indicates the question was skipped.</t>
  </si>
  <si>
    <t>participant is asked if they are worried about having overnight hypoglycemia when going to bed (1-5 scale). A period indicates the question was skipped.</t>
  </si>
  <si>
    <t>participant is asked how was the quality of their sleep (1-10 scale). A period indicates the question was skipped.</t>
  </si>
  <si>
    <t>participant is asked in the morning if they are worried about having hypoglycemia that day (1-5 scale). A period indicates the question was skipped.</t>
  </si>
  <si>
    <t>times the participant reports experiencing hypoglycemia that day. A period indicates the question was skipped.</t>
  </si>
  <si>
    <t>Note: For all exercise variables, a "0" means a confirmed non-exercise day whereas a period means it is not known if there was exercise or not</t>
  </si>
  <si>
    <t>combines both workouts by sum of duration and volume and weighted average of  intensities (so these would be the best outcome variables to look at for a day-to-day analysis)</t>
  </si>
  <si>
    <t xml:space="preserve">This would especially be the best metric of exericse behavior (combines duration and intensity across all the workouts that day) </t>
  </si>
  <si>
    <t>N/A</t>
  </si>
  <si>
    <t>Level 1 Calisthenics GlucoseZone Mimick</t>
  </si>
  <si>
    <t xml:space="preserve">% of total possible glucose readings taken that social day (defined as 7am until 7am next day). 100% is equivalent to 288 readings. If this variable is less than 70 in any row, then consider excluding the other glucose metrics for that row (ie, the next 5 variables in that row). </t>
  </si>
  <si>
    <t>No diaries (baseline)</t>
  </si>
  <si>
    <t>No diaries (exercise not tracked during baseline)</t>
  </si>
  <si>
    <t>rowing machine (02071)</t>
  </si>
  <si>
    <t>moving 80lb livestock (11490)</t>
  </si>
  <si>
    <t>farm chores (11145)</t>
  </si>
  <si>
    <t>weights/treadmill (02061)</t>
  </si>
  <si>
    <t>basketball (15055)</t>
  </si>
  <si>
    <t>hike (17080)</t>
  </si>
  <si>
    <t>biking</t>
  </si>
  <si>
    <t>hiking (17082)</t>
  </si>
  <si>
    <t>run (12070)</t>
  </si>
  <si>
    <t>brisk walk (17190)</t>
  </si>
  <si>
    <t>run (12060)</t>
  </si>
  <si>
    <t>MET_Session</t>
  </si>
  <si>
    <t xml:space="preserve">A brownie and juice </t>
  </si>
  <si>
    <t>2020-01-29 14:31:30.0000000 -05:00</t>
  </si>
  <si>
    <t>2020-01-29 14:57:20.0000000 -05:00</t>
  </si>
  <si>
    <t>2020-01-29 15:20:49.2477590 -05:00</t>
  </si>
  <si>
    <t>2020-01-30 15:17:50.2285900 -05:00</t>
  </si>
  <si>
    <t xml:space="preserve">Salad with crispy chicken and granola bar </t>
  </si>
  <si>
    <t>2020-01-30 15:09:47.0000000 -05:00</t>
  </si>
  <si>
    <t>2020-01-30 15:18:58.0000000 -05:00</t>
  </si>
  <si>
    <t>Total Body Tone Up!, Mind over Matter!</t>
  </si>
  <si>
    <t>No Equipment? No Problem!; Lower Body Sculptor</t>
  </si>
  <si>
    <t>6, 5</t>
  </si>
  <si>
    <t>N/.A</t>
  </si>
  <si>
    <t>1=subject completed motivational therapy session that day</t>
  </si>
  <si>
    <t>Phase</t>
  </si>
  <si>
    <t>1=historical baseline, 2=waiting list (support from Apple watch but no app), 3=intervention (support with Apple watch and app)</t>
  </si>
  <si>
    <t>App Did Not Work_binary</t>
  </si>
  <si>
    <t>Planned Day Off_binary</t>
  </si>
  <si>
    <t>Not Enough Time_binary</t>
  </si>
  <si>
    <t>Lacked Positive Feelings_binary</t>
  </si>
  <si>
    <t>Had Negative Feelings_binary</t>
  </si>
  <si>
    <t>Lacked Energy_binary</t>
  </si>
  <si>
    <t>Felt Fatigued_binary</t>
  </si>
  <si>
    <t>Blood sugar management issue_binary</t>
  </si>
  <si>
    <t>these are binary versions of the above (1=yes, 0=no)</t>
  </si>
  <si>
    <t>for non-exercise days, participants are asked to rank order what were their top barriers to exericse (1, 2, 3, etc). If it was not a barrier, they mark it 99. This variable and the ones following it (#75-#82) are barriers they can choose. A period means the participant skipped this question that day. N/A means the participant exercised that day so the question of barriers is not applicable.</t>
  </si>
  <si>
    <t>Injury or soreness</t>
  </si>
  <si>
    <t>FearOfHypoglycemia</t>
  </si>
  <si>
    <t>DietOrAlcohol</t>
  </si>
  <si>
    <t>StressfulEvent</t>
  </si>
  <si>
    <t>EquipmentOrWeatherBarrier</t>
  </si>
  <si>
    <t>FearOfHypoglycemiaBinary</t>
  </si>
  <si>
    <t>InjuryOrIllnessBinary</t>
  </si>
  <si>
    <t>DietOrAlcoholBinary</t>
  </si>
  <si>
    <t>StressfulEventBinary</t>
  </si>
  <si>
    <t>EquipmentBinary</t>
  </si>
  <si>
    <t>1</t>
  </si>
  <si>
    <t>2</t>
  </si>
  <si>
    <t>3</t>
  </si>
  <si>
    <t>99</t>
  </si>
  <si>
    <t>TotalNumberOfBarriers</t>
  </si>
  <si>
    <t>FearOfHypoglycemiaPre</t>
  </si>
  <si>
    <t>FearOfHypoglycemiaPost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</si>
</sst>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ss;@"/>
    <numFmt numFmtId="165" formatCode="0.0"/>
    <numFmt numFmtId="166" formatCode="[$-409]h:mm\ AM/PM;@"/>
  </numFmts>
  <fonts count="5" x14ac:knownFonts="1">
    <font>
      <sz val="11"/>
      <color theme="1"/>
      <name val="Calibri"/>
      <family val="2"/>
      <scheme val="minor"/>
    </font>
    <font>
      <sz val="11"/>
      <name val="Calibri"/>
      <family val="2"/>
      <scheme val="minor"/>
    </font>
    <font>
      <sz val="12"/>
      <color rgb="FF000000"/>
      <name val="Calibri"/>
      <family val="2"/>
      <scheme val="minor"/>
    </font>
    <font>
      <u/>
      <sz val="11"/>
      <color theme="1"/>
      <name val="Calibri"/>
      <family val="2"/>
      <scheme val="minor"/>
    </font>
    <font>
      <u/>
      <sz val="11"/>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70C0"/>
        <bgColor indexed="64"/>
      </patternFill>
    </fill>
    <fill>
      <patternFill patternType="solid">
        <fgColor theme="9" tint="0.79998168889431442"/>
        <bgColor indexed="64"/>
      </patternFill>
    </fill>
    <fill>
      <patternFill patternType="solid">
        <fgColor theme="0" tint="-0.34998626667073579"/>
        <bgColor indexed="64"/>
      </patternFill>
    </fill>
  </fills>
  <borders count="3">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1">
    <xf numFmtId="0" fontId="0" fillId="0" borderId="0"/>
  </cellStyleXfs>
  <cellXfs count="63">
    <xf numFmtId="0" fontId="0" fillId="0" borderId="0" xfId="0"/>
    <xf numFmtId="0" fontId="0" fillId="0" borderId="0" xfId="0" applyFill="1"/>
    <xf numFmtId="1" fontId="0" fillId="0" borderId="0" xfId="0" applyNumberFormat="1"/>
    <xf numFmtId="0" fontId="0" fillId="0" borderId="0" xfId="0" applyFill="1" applyAlignment="1">
      <alignment vertical="top" wrapText="1"/>
    </xf>
    <xf numFmtId="0" fontId="2" fillId="0" borderId="0" xfId="0" applyFont="1"/>
    <xf numFmtId="1" fontId="0" fillId="0" borderId="0" xfId="0" applyNumberFormat="1" applyFill="1"/>
    <xf numFmtId="0" fontId="0" fillId="0" borderId="0" xfId="0" quotePrefix="1" applyFill="1"/>
    <xf numFmtId="14" fontId="0" fillId="0" borderId="0" xfId="0" applyNumberFormat="1" applyFill="1"/>
    <xf numFmtId="14" fontId="1" fillId="0" borderId="0" xfId="0" applyNumberFormat="1" applyFont="1" applyFill="1"/>
    <xf numFmtId="0" fontId="0" fillId="3" borderId="0" xfId="0" applyFill="1"/>
    <xf numFmtId="0" fontId="1" fillId="2" borderId="0" xfId="0" applyFont="1" applyFill="1"/>
    <xf numFmtId="0" fontId="0" fillId="2" borderId="0" xfId="0" applyFill="1"/>
    <xf numFmtId="0" fontId="0" fillId="0" borderId="0" xfId="0" applyFill="1" applyBorder="1"/>
    <xf numFmtId="0" fontId="0" fillId="4" borderId="0" xfId="0" applyFill="1"/>
    <xf numFmtId="164" fontId="0" fillId="0" borderId="0" xfId="0" applyNumberFormat="1" applyFill="1" applyBorder="1"/>
    <xf numFmtId="165" fontId="0" fillId="0" borderId="0" xfId="0" applyNumberFormat="1" applyFill="1" applyBorder="1"/>
    <xf numFmtId="0" fontId="0" fillId="0" borderId="0" xfId="0" applyBorder="1"/>
    <xf numFmtId="18" fontId="0" fillId="0" borderId="0" xfId="0" applyNumberFormat="1"/>
    <xf numFmtId="20" fontId="0" fillId="0" borderId="0" xfId="0" applyNumberFormat="1"/>
    <xf numFmtId="165" fontId="0" fillId="0" borderId="0" xfId="0" applyNumberFormat="1" applyFill="1"/>
    <xf numFmtId="20" fontId="0" fillId="0" borderId="0" xfId="0" applyNumberFormat="1" applyFill="1"/>
    <xf numFmtId="18" fontId="0" fillId="0" borderId="0" xfId="0" applyNumberFormat="1" applyFill="1"/>
    <xf numFmtId="1" fontId="1" fillId="6" borderId="0" xfId="0" applyNumberFormat="1" applyFont="1" applyFill="1"/>
    <xf numFmtId="165" fontId="1" fillId="6" borderId="0" xfId="0" applyNumberFormat="1" applyFont="1" applyFill="1"/>
    <xf numFmtId="0" fontId="0" fillId="5" borderId="0" xfId="0" applyFill="1"/>
    <xf numFmtId="1" fontId="0" fillId="0" borderId="0" xfId="0" applyNumberFormat="1" applyBorder="1"/>
    <xf numFmtId="1" fontId="0" fillId="0" borderId="0" xfId="0" applyNumberFormat="1" applyFill="1" applyBorder="1"/>
    <xf numFmtId="0" fontId="0" fillId="0" borderId="0" xfId="0" quotePrefix="1" applyFill="1" applyBorder="1"/>
    <xf numFmtId="0" fontId="2" fillId="0" borderId="0" xfId="0" applyFont="1" applyBorder="1"/>
    <xf numFmtId="1" fontId="0" fillId="0" borderId="0" xfId="0" applyNumberFormat="1" applyFill="1" applyBorder="1" applyAlignment="1">
      <alignment vertical="top" wrapText="1"/>
    </xf>
    <xf numFmtId="0" fontId="0" fillId="0" borderId="0" xfId="0" applyFill="1" applyBorder="1" applyAlignment="1">
      <alignment vertical="top" wrapText="1"/>
    </xf>
    <xf numFmtId="0" fontId="1" fillId="2" borderId="2" xfId="0" applyFont="1" applyFill="1" applyBorder="1"/>
    <xf numFmtId="2" fontId="0" fillId="0" borderId="0" xfId="0" applyNumberFormat="1" applyFill="1" applyBorder="1"/>
    <xf numFmtId="0" fontId="0" fillId="5" borderId="0" xfId="0" applyFill="1" applyBorder="1"/>
    <xf numFmtId="166" fontId="0" fillId="0" borderId="0" xfId="0" applyNumberFormat="1" applyFill="1" applyBorder="1"/>
    <xf numFmtId="166" fontId="0" fillId="0" borderId="0" xfId="0" applyNumberFormat="1" applyBorder="1"/>
    <xf numFmtId="0" fontId="0" fillId="4" borderId="0" xfId="0" applyFill="1" applyBorder="1"/>
    <xf numFmtId="0" fontId="3" fillId="2" borderId="0" xfId="0" applyFont="1" applyFill="1"/>
    <xf numFmtId="165" fontId="0" fillId="2" borderId="0" xfId="0" applyNumberFormat="1" applyFill="1"/>
    <xf numFmtId="165" fontId="1" fillId="2" borderId="2" xfId="0" applyNumberFormat="1" applyFont="1" applyFill="1" applyBorder="1"/>
    <xf numFmtId="0" fontId="1" fillId="7" borderId="0" xfId="0" applyFont="1" applyFill="1"/>
    <xf numFmtId="166" fontId="1" fillId="7" borderId="0" xfId="0" applyNumberFormat="1" applyFont="1" applyFill="1" applyBorder="1"/>
    <xf numFmtId="0" fontId="3" fillId="7" borderId="0" xfId="0" applyFont="1" applyFill="1"/>
    <xf numFmtId="0" fontId="0" fillId="8" borderId="0" xfId="0" applyFill="1" applyBorder="1"/>
    <xf numFmtId="0" fontId="0" fillId="8" borderId="0" xfId="0" applyFill="1"/>
    <xf numFmtId="166" fontId="4" fillId="8" borderId="0" xfId="0" applyNumberFormat="1" applyFont="1" applyFill="1" applyBorder="1"/>
    <xf numFmtId="0" fontId="1" fillId="2" borderId="0" xfId="0" applyFont="1" applyFill="1" applyBorder="1"/>
    <xf numFmtId="0" fontId="0" fillId="2" borderId="0" xfId="0" applyFill="1" applyBorder="1"/>
    <xf numFmtId="0" fontId="3" fillId="0" borderId="0" xfId="0" applyFont="1" applyFill="1"/>
    <xf numFmtId="14" fontId="0" fillId="0" borderId="0" xfId="0" applyNumberFormat="1" applyFill="1" applyBorder="1"/>
    <xf numFmtId="165" fontId="0" fillId="0" borderId="0" xfId="0" applyNumberFormat="1"/>
    <xf numFmtId="0" fontId="1" fillId="0" borderId="0" xfId="0" applyFont="1"/>
    <xf numFmtId="14" fontId="0" fillId="0" borderId="0" xfId="0" applyNumberFormat="1"/>
    <xf numFmtId="165" fontId="0" fillId="0" borderId="0" xfId="0" applyNumberFormat="1" applyBorder="1"/>
    <xf numFmtId="0" fontId="0" fillId="0" borderId="1" xfId="0" applyBorder="1"/>
    <xf numFmtId="22" fontId="0" fillId="0" borderId="0" xfId="0" applyNumberFormat="1"/>
    <xf numFmtId="164" fontId="0" fillId="0" borderId="0" xfId="0" applyNumberFormat="1" applyBorder="1"/>
    <xf numFmtId="1" fontId="0" fillId="8" borderId="0" xfId="0" applyNumberFormat="1" applyFill="1"/>
    <xf numFmtId="0" fontId="0" fillId="9" borderId="0" xfId="0" applyFill="1"/>
    <xf numFmtId="0" fontId="0" fillId="0" borderId="1" xfId="0" applyFill="1" applyBorder="1"/>
    <xf numFmtId="165" fontId="0" fillId="0" borderId="1" xfId="0" applyNumberFormat="1" applyFill="1" applyBorder="1"/>
    <xf numFmtId="49" fontId="0" fillId="0" borderId="0" xfId="0" applyNumberFormat="1"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2FFE-E3A4-451E-9669-D17BC749FF52}">
  <dimension ref="A1:EP1966"/>
  <sheetViews>
    <sheetView zoomScale="60" zoomScaleNormal="60" workbookViewId="0">
      <pane ySplit="1" topLeftCell="A2" activePane="bottomLeft" state="frozen"/>
      <selection pane="bottomLeft" activeCell="G1" sqref="G1"/>
    </sheetView>
  </sheetViews>
  <sheetFormatPr baseColWidth="10" defaultColWidth="9.1640625" defaultRowHeight="15" x14ac:dyDescent="0.2"/>
  <cols>
    <col min="1" max="3" width="9.1640625" style="5" customWidth="1"/>
    <col min="4" max="4" width="9.1640625" style="1" customWidth="1"/>
    <col min="5" max="5" width="22.5" style="7" customWidth="1"/>
    <col min="6" max="6" width="33.6640625" style="1" customWidth="1"/>
    <col min="7" max="7" width="19.1640625" style="5" customWidth="1"/>
    <col min="8" max="8" width="19.1640625" style="19" customWidth="1"/>
    <col min="9" max="9" width="19.33203125" style="19" customWidth="1"/>
    <col min="10" max="10" width="11.1640625" style="19" customWidth="1"/>
    <col min="11" max="11" width="8.5" style="19" customWidth="1"/>
    <col min="12" max="12" width="18.6640625" style="19" customWidth="1"/>
    <col min="13" max="13" width="22.5" style="19" customWidth="1"/>
    <col min="14" max="14" width="18.33203125" style="19" customWidth="1"/>
    <col min="15" max="15" width="22.6640625" style="19" customWidth="1"/>
    <col min="16" max="16" width="14.5" style="19" customWidth="1"/>
    <col min="17" max="17" width="11.6640625" style="19" customWidth="1"/>
    <col min="18" max="18" width="22" style="19" customWidth="1"/>
    <col min="19" max="19" width="25.6640625" style="19" customWidth="1"/>
    <col min="20" max="20" width="21.5" style="19" customWidth="1"/>
    <col min="21" max="21" width="24.33203125" style="19" customWidth="1"/>
    <col min="22" max="22" width="15.83203125" style="19" customWidth="1"/>
    <col min="23" max="23" width="13.33203125" style="19" customWidth="1"/>
    <col min="24" max="24" width="23.5" style="19" customWidth="1"/>
    <col min="25" max="25" width="27.1640625" style="19" customWidth="1"/>
    <col min="26" max="26" width="23" style="19" customWidth="1"/>
    <col min="27" max="27" width="28.6640625" style="5" customWidth="1"/>
    <col min="28" max="28" width="28.1640625" style="1" customWidth="1"/>
    <col min="29" max="29" width="19.83203125" style="1" customWidth="1"/>
    <col min="30" max="30" width="28.6640625" style="1" customWidth="1"/>
    <col min="31" max="31" width="12.6640625" style="12" customWidth="1"/>
    <col min="32" max="44" width="9.1640625" style="1" customWidth="1"/>
    <col min="45" max="58" width="20.33203125" style="1" customWidth="1"/>
    <col min="59" max="59" width="8.5" style="12" customWidth="1"/>
    <col min="60" max="60" width="11.5" style="1" customWidth="1"/>
    <col min="61" max="62" width="34.1640625" style="1" customWidth="1"/>
    <col min="63" max="63" width="34.6640625" style="1" customWidth="1"/>
    <col min="64" max="64" width="10.1640625" style="26" hidden="1" customWidth="1"/>
    <col min="65" max="66" width="9.6640625" style="1" hidden="1" customWidth="1"/>
    <col min="67" max="67" width="13.6640625" style="1" hidden="1" customWidth="1"/>
    <col min="68" max="68" width="29.5" style="1" hidden="1" customWidth="1"/>
    <col min="69" max="69" width="13.5" style="1" customWidth="1"/>
    <col min="70" max="70" width="34" style="1" customWidth="1"/>
    <col min="71" max="79" width="13.5" style="1" customWidth="1"/>
    <col min="80" max="80" width="13.5" style="19" customWidth="1"/>
    <col min="81" max="87" width="13.5" style="1" customWidth="1"/>
    <col min="88" max="88" width="6.33203125" style="19" customWidth="1"/>
    <col min="89" max="94" width="13.5" style="1" customWidth="1"/>
    <col min="95" max="95" width="23.5" style="1" customWidth="1"/>
    <col min="96" max="96" width="21.5" style="1" customWidth="1"/>
    <col min="97" max="107" width="13.5" style="1" customWidth="1"/>
    <col min="108" max="108" width="20.6640625" style="1" customWidth="1"/>
    <col min="109" max="109" width="33.1640625" style="34" customWidth="1"/>
    <col min="110" max="16384" width="9.1640625" style="1"/>
  </cols>
  <sheetData>
    <row r="1" spans="1:109" x14ac:dyDescent="0.2">
      <c r="A1" s="5" t="s">
        <v>773</v>
      </c>
      <c r="B1" s="5" t="s">
        <v>863</v>
      </c>
      <c r="C1" s="5" t="s">
        <v>905</v>
      </c>
      <c r="D1" s="1" t="s">
        <v>0</v>
      </c>
      <c r="E1" s="7" t="s">
        <v>19</v>
      </c>
      <c r="F1" s="1" t="s">
        <v>891</v>
      </c>
      <c r="G1" s="22" t="s">
        <v>799</v>
      </c>
      <c r="H1" s="23" t="s">
        <v>850</v>
      </c>
      <c r="I1" s="19" t="s">
        <v>16</v>
      </c>
      <c r="J1" s="19" t="s">
        <v>1</v>
      </c>
      <c r="K1" s="19" t="s">
        <v>2</v>
      </c>
      <c r="L1" s="19" t="s">
        <v>3</v>
      </c>
      <c r="M1" s="19" t="s">
        <v>4</v>
      </c>
      <c r="N1" s="19" t="s">
        <v>5</v>
      </c>
      <c r="O1" s="19" t="s">
        <v>17</v>
      </c>
      <c r="P1" s="19" t="s">
        <v>6</v>
      </c>
      <c r="Q1" s="19" t="s">
        <v>7</v>
      </c>
      <c r="R1" s="19" t="s">
        <v>8</v>
      </c>
      <c r="S1" s="19" t="s">
        <v>9</v>
      </c>
      <c r="T1" s="19" t="s">
        <v>10</v>
      </c>
      <c r="U1" s="19" t="s">
        <v>18</v>
      </c>
      <c r="V1" s="19" t="s">
        <v>11</v>
      </c>
      <c r="W1" s="19" t="s">
        <v>12</v>
      </c>
      <c r="X1" s="19" t="s">
        <v>13</v>
      </c>
      <c r="Y1" s="19" t="s">
        <v>14</v>
      </c>
      <c r="Z1" s="19" t="s">
        <v>15</v>
      </c>
      <c r="AA1" s="57" t="s">
        <v>801</v>
      </c>
      <c r="AB1" s="44" t="s">
        <v>35</v>
      </c>
      <c r="AC1" s="44" t="s">
        <v>33</v>
      </c>
      <c r="AD1" s="44" t="s">
        <v>34</v>
      </c>
      <c r="AE1" s="43" t="s">
        <v>30</v>
      </c>
      <c r="AF1" s="44" t="s">
        <v>40</v>
      </c>
      <c r="AG1" s="44" t="s">
        <v>36</v>
      </c>
      <c r="AH1" s="44" t="s">
        <v>37</v>
      </c>
      <c r="AI1" s="44" t="s">
        <v>860</v>
      </c>
      <c r="AJ1" s="44" t="s">
        <v>861</v>
      </c>
      <c r="AK1" s="44" t="s">
        <v>38</v>
      </c>
      <c r="AL1" s="44" t="s">
        <v>39</v>
      </c>
      <c r="AM1" s="44" t="s">
        <v>41</v>
      </c>
      <c r="AN1" s="44" t="s">
        <v>918</v>
      </c>
      <c r="AO1" s="44" t="s">
        <v>917</v>
      </c>
      <c r="AP1" s="44" t="s">
        <v>919</v>
      </c>
      <c r="AQ1" s="44" t="s">
        <v>920</v>
      </c>
      <c r="AR1" s="44" t="s">
        <v>921</v>
      </c>
      <c r="AS1" s="58" t="s">
        <v>907</v>
      </c>
      <c r="AT1" s="58" t="s">
        <v>908</v>
      </c>
      <c r="AU1" s="58" t="s">
        <v>909</v>
      </c>
      <c r="AV1" s="58" t="s">
        <v>910</v>
      </c>
      <c r="AW1" s="58" t="s">
        <v>911</v>
      </c>
      <c r="AX1" s="58" t="s">
        <v>912</v>
      </c>
      <c r="AY1" s="58" t="s">
        <v>913</v>
      </c>
      <c r="AZ1" s="58" t="s">
        <v>914</v>
      </c>
      <c r="BA1" s="58" t="s">
        <v>922</v>
      </c>
      <c r="BB1" s="58" t="s">
        <v>923</v>
      </c>
      <c r="BC1" s="58" t="s">
        <v>924</v>
      </c>
      <c r="BD1" s="58" t="s">
        <v>925</v>
      </c>
      <c r="BE1" s="58" t="s">
        <v>926</v>
      </c>
      <c r="BF1" s="58" t="s">
        <v>931</v>
      </c>
      <c r="BG1" s="36" t="s">
        <v>804</v>
      </c>
      <c r="BH1" s="13" t="s">
        <v>805</v>
      </c>
      <c r="BI1" s="13" t="s">
        <v>806</v>
      </c>
      <c r="BJ1" s="13" t="s">
        <v>807</v>
      </c>
      <c r="BK1" s="13" t="s">
        <v>808</v>
      </c>
      <c r="BL1" s="33" t="s">
        <v>809</v>
      </c>
      <c r="BM1" s="24" t="s">
        <v>810</v>
      </c>
      <c r="BN1" s="24" t="s">
        <v>811</v>
      </c>
      <c r="BO1" s="24" t="s">
        <v>812</v>
      </c>
      <c r="BP1" s="24" t="s">
        <v>813</v>
      </c>
      <c r="BQ1" s="10" t="s">
        <v>67</v>
      </c>
      <c r="BR1" s="10" t="s">
        <v>68</v>
      </c>
      <c r="BS1" s="10" t="s">
        <v>814</v>
      </c>
      <c r="BT1" s="31" t="s">
        <v>815</v>
      </c>
      <c r="BU1" s="31" t="s">
        <v>816</v>
      </c>
      <c r="BV1" s="31" t="s">
        <v>69</v>
      </c>
      <c r="BW1" s="31" t="s">
        <v>70</v>
      </c>
      <c r="BX1" s="31" t="s">
        <v>71</v>
      </c>
      <c r="BY1" s="31" t="s">
        <v>72</v>
      </c>
      <c r="BZ1" s="31" t="s">
        <v>73</v>
      </c>
      <c r="CA1" s="31" t="s">
        <v>817</v>
      </c>
      <c r="CB1" s="39" t="s">
        <v>74</v>
      </c>
      <c r="CC1" s="31" t="s">
        <v>75</v>
      </c>
      <c r="CD1" s="31" t="s">
        <v>76</v>
      </c>
      <c r="CE1" s="11" t="s">
        <v>43</v>
      </c>
      <c r="CF1" s="11" t="s">
        <v>45</v>
      </c>
      <c r="CG1" s="11" t="s">
        <v>46</v>
      </c>
      <c r="CH1" s="11" t="s">
        <v>47</v>
      </c>
      <c r="CI1" s="11" t="s">
        <v>48</v>
      </c>
      <c r="CJ1" s="38" t="s">
        <v>42</v>
      </c>
      <c r="CK1" s="11" t="s">
        <v>44</v>
      </c>
      <c r="CL1" s="11" t="s">
        <v>49</v>
      </c>
      <c r="CM1" s="11" t="s">
        <v>50</v>
      </c>
      <c r="CN1" s="11" t="s">
        <v>51</v>
      </c>
      <c r="CO1" s="11" t="s">
        <v>52</v>
      </c>
      <c r="CP1" s="11" t="s">
        <v>53</v>
      </c>
      <c r="CQ1" s="11" t="s">
        <v>54</v>
      </c>
      <c r="CR1" s="11" t="s">
        <v>55</v>
      </c>
      <c r="CS1" s="11" t="s">
        <v>56</v>
      </c>
      <c r="CT1" s="11" t="s">
        <v>57</v>
      </c>
      <c r="CU1" s="11" t="s">
        <v>58</v>
      </c>
      <c r="CV1" s="11" t="s">
        <v>59</v>
      </c>
      <c r="CW1" s="11" t="s">
        <v>60</v>
      </c>
      <c r="CX1" s="11" t="s">
        <v>61</v>
      </c>
      <c r="CY1" s="11" t="s">
        <v>62</v>
      </c>
      <c r="CZ1" s="11" t="s">
        <v>63</v>
      </c>
      <c r="DA1" s="11" t="s">
        <v>64</v>
      </c>
      <c r="DB1" s="11" t="s">
        <v>65</v>
      </c>
      <c r="DC1" s="11" t="s">
        <v>66</v>
      </c>
      <c r="DD1" s="40" t="s">
        <v>802</v>
      </c>
      <c r="DE1" s="41" t="s">
        <v>803</v>
      </c>
    </row>
    <row r="2" spans="1:109" customFormat="1" x14ac:dyDescent="0.2">
      <c r="A2" s="2">
        <v>1</v>
      </c>
      <c r="B2" s="2">
        <v>1</v>
      </c>
      <c r="C2" s="2">
        <v>1</v>
      </c>
      <c r="D2">
        <v>1</v>
      </c>
      <c r="E2" s="52">
        <v>43801</v>
      </c>
      <c r="F2" s="1">
        <v>0</v>
      </c>
      <c r="G2" s="5">
        <f t="shared" ref="G2:G65" si="0">SUM(BG2,BL2)</f>
        <v>0</v>
      </c>
      <c r="H2" s="19">
        <f t="shared" ref="H2:H65" si="1">SUM(BJ2,BO2)</f>
        <v>0</v>
      </c>
      <c r="I2">
        <v>99.305555555555557</v>
      </c>
      <c r="J2">
        <v>114.47202797202797</v>
      </c>
      <c r="K2">
        <v>20.437658254746371</v>
      </c>
      <c r="L2">
        <v>0</v>
      </c>
      <c r="M2">
        <v>96.503496503496507</v>
      </c>
      <c r="N2">
        <v>3.4965034965034967</v>
      </c>
      <c r="O2">
        <v>98.958333333333329</v>
      </c>
      <c r="P2">
        <v>114.6421052631579</v>
      </c>
      <c r="Q2">
        <v>20.763218103752774</v>
      </c>
      <c r="R2">
        <v>0</v>
      </c>
      <c r="S2">
        <v>94.73684210526315</v>
      </c>
      <c r="T2">
        <v>5.2631578947368425</v>
      </c>
      <c r="U2">
        <v>100</v>
      </c>
      <c r="V2">
        <v>114.13541666666667</v>
      </c>
      <c r="W2">
        <v>19.875790476743049</v>
      </c>
      <c r="X2">
        <v>0</v>
      </c>
      <c r="Y2">
        <v>100</v>
      </c>
      <c r="Z2">
        <v>0</v>
      </c>
      <c r="AA2" s="2" t="s">
        <v>878</v>
      </c>
      <c r="AB2" t="s">
        <v>878</v>
      </c>
      <c r="AC2" t="s">
        <v>878</v>
      </c>
      <c r="AD2" t="s">
        <v>878</v>
      </c>
      <c r="AE2" t="s">
        <v>878</v>
      </c>
      <c r="AF2" t="s">
        <v>878</v>
      </c>
      <c r="AG2" t="s">
        <v>878</v>
      </c>
      <c r="AH2" t="s">
        <v>878</v>
      </c>
      <c r="AI2" t="s">
        <v>878</v>
      </c>
      <c r="AJ2" t="s">
        <v>878</v>
      </c>
      <c r="AK2" t="s">
        <v>878</v>
      </c>
      <c r="AL2" t="s">
        <v>878</v>
      </c>
      <c r="AM2" t="s">
        <v>878</v>
      </c>
      <c r="AN2" t="s">
        <v>878</v>
      </c>
      <c r="AO2" t="s">
        <v>878</v>
      </c>
      <c r="AP2" t="s">
        <v>878</v>
      </c>
      <c r="AQ2" t="s">
        <v>878</v>
      </c>
      <c r="AR2" t="s">
        <v>878</v>
      </c>
      <c r="AS2" t="s">
        <v>878</v>
      </c>
      <c r="AT2" t="s">
        <v>878</v>
      </c>
      <c r="AU2" t="s">
        <v>878</v>
      </c>
      <c r="AV2" t="s">
        <v>878</v>
      </c>
      <c r="AW2" t="s">
        <v>878</v>
      </c>
      <c r="AX2" t="s">
        <v>878</v>
      </c>
      <c r="AY2" t="s">
        <v>878</v>
      </c>
      <c r="AZ2" t="s">
        <v>878</v>
      </c>
      <c r="BA2" t="s">
        <v>878</v>
      </c>
      <c r="BB2" t="s">
        <v>878</v>
      </c>
      <c r="BC2" t="s">
        <v>878</v>
      </c>
      <c r="BD2" t="s">
        <v>878</v>
      </c>
      <c r="BE2" t="s">
        <v>878</v>
      </c>
      <c r="BF2" t="s">
        <v>878</v>
      </c>
      <c r="BG2">
        <v>0</v>
      </c>
      <c r="BH2">
        <v>0</v>
      </c>
      <c r="BI2">
        <v>0</v>
      </c>
      <c r="BJ2">
        <v>0</v>
      </c>
      <c r="BK2">
        <v>0</v>
      </c>
      <c r="BL2" s="25">
        <v>0</v>
      </c>
      <c r="BM2" s="1">
        <v>0</v>
      </c>
      <c r="BN2" s="1">
        <v>0</v>
      </c>
      <c r="BO2" s="1">
        <v>0</v>
      </c>
      <c r="BP2" s="1">
        <v>0</v>
      </c>
    </row>
    <row r="3" spans="1:109" customFormat="1" x14ac:dyDescent="0.2">
      <c r="A3" s="2">
        <v>2</v>
      </c>
      <c r="B3" s="2">
        <v>1</v>
      </c>
      <c r="C3" s="2">
        <v>1</v>
      </c>
      <c r="D3">
        <v>2</v>
      </c>
      <c r="E3" s="52">
        <v>43802</v>
      </c>
      <c r="F3" s="1">
        <v>0</v>
      </c>
      <c r="G3" s="5">
        <f t="shared" si="0"/>
        <v>0</v>
      </c>
      <c r="H3" s="19">
        <f t="shared" si="1"/>
        <v>0</v>
      </c>
      <c r="I3">
        <v>100</v>
      </c>
      <c r="J3">
        <v>132.28125</v>
      </c>
      <c r="K3">
        <v>25.859762218342965</v>
      </c>
      <c r="L3">
        <v>5.9027777777777777</v>
      </c>
      <c r="M3">
        <v>89.583333333333343</v>
      </c>
      <c r="N3">
        <v>4.5138888888888893</v>
      </c>
      <c r="O3">
        <v>100</v>
      </c>
      <c r="P3">
        <v>144.60416666666666</v>
      </c>
      <c r="Q3">
        <v>20.530580205550095</v>
      </c>
      <c r="R3">
        <v>8.8541666666666661</v>
      </c>
      <c r="S3">
        <v>91.145833333333329</v>
      </c>
      <c r="T3">
        <v>0</v>
      </c>
      <c r="U3">
        <v>100</v>
      </c>
      <c r="V3">
        <v>107.63541666666667</v>
      </c>
      <c r="W3">
        <v>26.9645873828159</v>
      </c>
      <c r="X3">
        <v>0</v>
      </c>
      <c r="Y3">
        <v>86.458333333333329</v>
      </c>
      <c r="Z3">
        <v>13.541666666666666</v>
      </c>
      <c r="AA3" s="2" t="s">
        <v>878</v>
      </c>
      <c r="AB3" t="s">
        <v>878</v>
      </c>
      <c r="AC3" t="s">
        <v>878</v>
      </c>
      <c r="AD3" t="s">
        <v>878</v>
      </c>
      <c r="AE3" t="s">
        <v>878</v>
      </c>
      <c r="AF3" t="s">
        <v>878</v>
      </c>
      <c r="AG3" t="s">
        <v>878</v>
      </c>
      <c r="AH3" t="s">
        <v>878</v>
      </c>
      <c r="AI3" t="s">
        <v>878</v>
      </c>
      <c r="AJ3" t="s">
        <v>878</v>
      </c>
      <c r="AK3" t="s">
        <v>878</v>
      </c>
      <c r="AL3" t="s">
        <v>878</v>
      </c>
      <c r="AM3" t="s">
        <v>878</v>
      </c>
      <c r="AN3" t="s">
        <v>878</v>
      </c>
      <c r="AO3" t="s">
        <v>878</v>
      </c>
      <c r="AP3" t="s">
        <v>878</v>
      </c>
      <c r="AQ3" t="s">
        <v>878</v>
      </c>
      <c r="AR3" t="s">
        <v>878</v>
      </c>
      <c r="AS3" t="s">
        <v>878</v>
      </c>
      <c r="AT3" t="s">
        <v>878</v>
      </c>
      <c r="AU3" t="s">
        <v>878</v>
      </c>
      <c r="AV3" t="s">
        <v>878</v>
      </c>
      <c r="AW3" t="s">
        <v>878</v>
      </c>
      <c r="AX3" t="s">
        <v>878</v>
      </c>
      <c r="AY3" t="s">
        <v>878</v>
      </c>
      <c r="AZ3" t="s">
        <v>878</v>
      </c>
      <c r="BA3" t="s">
        <v>878</v>
      </c>
      <c r="BB3" t="s">
        <v>878</v>
      </c>
      <c r="BC3" t="s">
        <v>878</v>
      </c>
      <c r="BD3" t="s">
        <v>878</v>
      </c>
      <c r="BE3" t="s">
        <v>878</v>
      </c>
      <c r="BF3" t="s">
        <v>878</v>
      </c>
      <c r="BG3">
        <v>0</v>
      </c>
      <c r="BH3">
        <v>0</v>
      </c>
      <c r="BI3">
        <v>0</v>
      </c>
      <c r="BJ3">
        <v>0</v>
      </c>
      <c r="BK3">
        <v>0</v>
      </c>
      <c r="BL3" s="25">
        <v>0</v>
      </c>
      <c r="BM3" s="1">
        <v>0</v>
      </c>
      <c r="BN3" s="1">
        <v>0</v>
      </c>
      <c r="BO3" s="1">
        <v>0</v>
      </c>
      <c r="BP3" s="1">
        <v>0</v>
      </c>
    </row>
    <row r="4" spans="1:109" customFormat="1" x14ac:dyDescent="0.2">
      <c r="A4" s="2">
        <v>3</v>
      </c>
      <c r="B4" s="2">
        <v>1</v>
      </c>
      <c r="C4" s="2">
        <v>1</v>
      </c>
      <c r="D4">
        <v>3</v>
      </c>
      <c r="E4" s="52">
        <v>43803</v>
      </c>
      <c r="F4" s="1">
        <v>0</v>
      </c>
      <c r="G4" s="5">
        <f t="shared" si="0"/>
        <v>0</v>
      </c>
      <c r="H4" s="19">
        <f t="shared" si="1"/>
        <v>0</v>
      </c>
      <c r="I4">
        <v>100</v>
      </c>
      <c r="J4">
        <v>141.96875</v>
      </c>
      <c r="K4">
        <v>34.987028927701466</v>
      </c>
      <c r="L4">
        <v>24.652777777777779</v>
      </c>
      <c r="M4">
        <v>68.402777777777786</v>
      </c>
      <c r="N4">
        <v>6.9444444444444446</v>
      </c>
      <c r="O4">
        <v>100</v>
      </c>
      <c r="P4">
        <v>142.71875</v>
      </c>
      <c r="Q4">
        <v>31.907200599043414</v>
      </c>
      <c r="R4">
        <v>18.75</v>
      </c>
      <c r="S4">
        <v>76.5625</v>
      </c>
      <c r="T4">
        <v>4.6875</v>
      </c>
      <c r="U4">
        <v>100</v>
      </c>
      <c r="V4">
        <v>140.46875</v>
      </c>
      <c r="W4">
        <v>40.777037320631891</v>
      </c>
      <c r="X4">
        <v>36.458333333333336</v>
      </c>
      <c r="Y4">
        <v>52.083333333333329</v>
      </c>
      <c r="Z4">
        <v>11.458333333333334</v>
      </c>
      <c r="AA4" s="2" t="s">
        <v>878</v>
      </c>
      <c r="AB4" t="s">
        <v>878</v>
      </c>
      <c r="AC4" t="s">
        <v>878</v>
      </c>
      <c r="AD4" t="s">
        <v>878</v>
      </c>
      <c r="AE4" t="s">
        <v>878</v>
      </c>
      <c r="AF4" t="s">
        <v>878</v>
      </c>
      <c r="AG4" t="s">
        <v>878</v>
      </c>
      <c r="AH4" t="s">
        <v>878</v>
      </c>
      <c r="AI4" t="s">
        <v>878</v>
      </c>
      <c r="AJ4" t="s">
        <v>878</v>
      </c>
      <c r="AK4" t="s">
        <v>878</v>
      </c>
      <c r="AL4" t="s">
        <v>878</v>
      </c>
      <c r="AM4" t="s">
        <v>878</v>
      </c>
      <c r="AN4" t="s">
        <v>878</v>
      </c>
      <c r="AO4" t="s">
        <v>878</v>
      </c>
      <c r="AP4" t="s">
        <v>878</v>
      </c>
      <c r="AQ4" t="s">
        <v>878</v>
      </c>
      <c r="AR4" t="s">
        <v>878</v>
      </c>
      <c r="AS4" t="s">
        <v>878</v>
      </c>
      <c r="AT4" t="s">
        <v>878</v>
      </c>
      <c r="AU4" t="s">
        <v>878</v>
      </c>
      <c r="AV4" t="s">
        <v>878</v>
      </c>
      <c r="AW4" t="s">
        <v>878</v>
      </c>
      <c r="AX4" t="s">
        <v>878</v>
      </c>
      <c r="AY4" t="s">
        <v>878</v>
      </c>
      <c r="AZ4" t="s">
        <v>878</v>
      </c>
      <c r="BA4" t="s">
        <v>878</v>
      </c>
      <c r="BB4" t="s">
        <v>878</v>
      </c>
      <c r="BC4" t="s">
        <v>878</v>
      </c>
      <c r="BD4" t="s">
        <v>878</v>
      </c>
      <c r="BE4" t="s">
        <v>878</v>
      </c>
      <c r="BF4" t="s">
        <v>878</v>
      </c>
      <c r="BG4">
        <v>0</v>
      </c>
      <c r="BH4">
        <v>0</v>
      </c>
      <c r="BI4">
        <v>0</v>
      </c>
      <c r="BJ4">
        <v>0</v>
      </c>
      <c r="BK4">
        <v>0</v>
      </c>
      <c r="BL4" s="25">
        <v>0</v>
      </c>
      <c r="BM4" s="1">
        <v>0</v>
      </c>
      <c r="BN4" s="1">
        <v>0</v>
      </c>
      <c r="BO4" s="1">
        <v>0</v>
      </c>
      <c r="BP4" s="1">
        <v>0</v>
      </c>
    </row>
    <row r="5" spans="1:109" customFormat="1" x14ac:dyDescent="0.2">
      <c r="A5" s="2">
        <v>4</v>
      </c>
      <c r="B5" s="2">
        <v>1</v>
      </c>
      <c r="C5" s="2">
        <v>1</v>
      </c>
      <c r="D5">
        <v>4</v>
      </c>
      <c r="E5" s="52">
        <v>43804</v>
      </c>
      <c r="F5" s="1">
        <v>0</v>
      </c>
      <c r="G5" s="5">
        <f t="shared" si="0"/>
        <v>0</v>
      </c>
      <c r="H5" s="19">
        <f t="shared" si="1"/>
        <v>0</v>
      </c>
      <c r="I5">
        <v>82.638888888888886</v>
      </c>
      <c r="J5">
        <v>108.08403361344538</v>
      </c>
      <c r="K5">
        <v>35.335840812556839</v>
      </c>
      <c r="L5">
        <v>0</v>
      </c>
      <c r="M5">
        <v>76.470588235294116</v>
      </c>
      <c r="N5">
        <v>23.529411764705884</v>
      </c>
      <c r="O5">
        <v>100</v>
      </c>
      <c r="P5">
        <v>121.13541666666667</v>
      </c>
      <c r="Q5">
        <v>24.809321356620867</v>
      </c>
      <c r="R5">
        <v>0</v>
      </c>
      <c r="S5">
        <v>94.270833333333329</v>
      </c>
      <c r="T5">
        <v>5.729166666666667</v>
      </c>
      <c r="U5">
        <v>47.916666666666664</v>
      </c>
      <c r="V5">
        <v>53.608695652173914</v>
      </c>
      <c r="W5">
        <v>17.549360095456034</v>
      </c>
      <c r="X5">
        <v>0</v>
      </c>
      <c r="Y5">
        <v>2.1739130434782652</v>
      </c>
      <c r="Z5">
        <v>97.826086956521735</v>
      </c>
      <c r="AA5" s="2" t="s">
        <v>878</v>
      </c>
      <c r="AB5" t="s">
        <v>878</v>
      </c>
      <c r="AC5" t="s">
        <v>878</v>
      </c>
      <c r="AD5" t="s">
        <v>878</v>
      </c>
      <c r="AE5" t="s">
        <v>878</v>
      </c>
      <c r="AF5" t="s">
        <v>878</v>
      </c>
      <c r="AG5" t="s">
        <v>878</v>
      </c>
      <c r="AH5" t="s">
        <v>878</v>
      </c>
      <c r="AI5" t="s">
        <v>878</v>
      </c>
      <c r="AJ5" t="s">
        <v>878</v>
      </c>
      <c r="AK5" t="s">
        <v>878</v>
      </c>
      <c r="AL5" t="s">
        <v>878</v>
      </c>
      <c r="AM5" t="s">
        <v>878</v>
      </c>
      <c r="AN5" t="s">
        <v>878</v>
      </c>
      <c r="AO5" t="s">
        <v>878</v>
      </c>
      <c r="AP5" t="s">
        <v>878</v>
      </c>
      <c r="AQ5" t="s">
        <v>878</v>
      </c>
      <c r="AR5" t="s">
        <v>878</v>
      </c>
      <c r="AS5" t="s">
        <v>878</v>
      </c>
      <c r="AT5" t="s">
        <v>878</v>
      </c>
      <c r="AU5" t="s">
        <v>878</v>
      </c>
      <c r="AV5" t="s">
        <v>878</v>
      </c>
      <c r="AW5" t="s">
        <v>878</v>
      </c>
      <c r="AX5" t="s">
        <v>878</v>
      </c>
      <c r="AY5" t="s">
        <v>878</v>
      </c>
      <c r="AZ5" t="s">
        <v>878</v>
      </c>
      <c r="BA5" t="s">
        <v>878</v>
      </c>
      <c r="BB5" t="s">
        <v>878</v>
      </c>
      <c r="BC5" t="s">
        <v>878</v>
      </c>
      <c r="BD5" t="s">
        <v>878</v>
      </c>
      <c r="BE5" t="s">
        <v>878</v>
      </c>
      <c r="BF5" t="s">
        <v>878</v>
      </c>
      <c r="BG5">
        <v>0</v>
      </c>
      <c r="BH5">
        <v>0</v>
      </c>
      <c r="BI5">
        <v>0</v>
      </c>
      <c r="BJ5">
        <v>0</v>
      </c>
      <c r="BK5">
        <v>0</v>
      </c>
      <c r="BL5" s="25">
        <v>0</v>
      </c>
      <c r="BM5" s="1">
        <v>0</v>
      </c>
      <c r="BN5" s="1">
        <v>0</v>
      </c>
      <c r="BO5" s="1">
        <v>0</v>
      </c>
      <c r="BP5" s="1">
        <v>0</v>
      </c>
    </row>
    <row r="6" spans="1:109" customFormat="1" x14ac:dyDescent="0.2">
      <c r="A6" s="2">
        <v>5</v>
      </c>
      <c r="B6" s="2">
        <v>1</v>
      </c>
      <c r="C6" s="2">
        <v>1</v>
      </c>
      <c r="D6">
        <v>5</v>
      </c>
      <c r="E6" s="52">
        <v>43805</v>
      </c>
      <c r="F6" s="1">
        <v>0</v>
      </c>
      <c r="G6" s="5">
        <f t="shared" si="0"/>
        <v>0</v>
      </c>
      <c r="H6" s="19">
        <f t="shared" si="1"/>
        <v>0</v>
      </c>
      <c r="I6">
        <v>97.569444444444443</v>
      </c>
      <c r="J6">
        <v>126.13879003558719</v>
      </c>
      <c r="K6">
        <v>27.641183174408063</v>
      </c>
      <c r="L6">
        <v>8.5409252669039137</v>
      </c>
      <c r="M6">
        <v>91.459074733096088</v>
      </c>
      <c r="N6">
        <v>0</v>
      </c>
      <c r="O6">
        <v>96.354166666666671</v>
      </c>
      <c r="P6">
        <v>129.96216216216217</v>
      </c>
      <c r="Q6">
        <v>30.482195056931314</v>
      </c>
      <c r="R6">
        <v>12.972972972972974</v>
      </c>
      <c r="S6">
        <v>87.027027027027032</v>
      </c>
      <c r="T6">
        <v>0</v>
      </c>
      <c r="U6">
        <v>100</v>
      </c>
      <c r="V6">
        <v>118.77083333333333</v>
      </c>
      <c r="W6">
        <v>18.058588913171238</v>
      </c>
      <c r="X6">
        <v>0</v>
      </c>
      <c r="Y6">
        <v>100</v>
      </c>
      <c r="Z6">
        <v>0</v>
      </c>
      <c r="AA6" s="2" t="s">
        <v>878</v>
      </c>
      <c r="AB6" t="s">
        <v>878</v>
      </c>
      <c r="AC6" t="s">
        <v>878</v>
      </c>
      <c r="AD6" t="s">
        <v>878</v>
      </c>
      <c r="AE6" t="s">
        <v>878</v>
      </c>
      <c r="AF6" t="s">
        <v>878</v>
      </c>
      <c r="AG6" t="s">
        <v>878</v>
      </c>
      <c r="AH6" t="s">
        <v>878</v>
      </c>
      <c r="AI6" t="s">
        <v>878</v>
      </c>
      <c r="AJ6" t="s">
        <v>878</v>
      </c>
      <c r="AK6" t="s">
        <v>878</v>
      </c>
      <c r="AL6" t="s">
        <v>878</v>
      </c>
      <c r="AM6" t="s">
        <v>878</v>
      </c>
      <c r="AN6" t="s">
        <v>878</v>
      </c>
      <c r="AO6" t="s">
        <v>878</v>
      </c>
      <c r="AP6" t="s">
        <v>878</v>
      </c>
      <c r="AQ6" t="s">
        <v>878</v>
      </c>
      <c r="AR6" t="s">
        <v>878</v>
      </c>
      <c r="AS6" t="s">
        <v>878</v>
      </c>
      <c r="AT6" t="s">
        <v>878</v>
      </c>
      <c r="AU6" t="s">
        <v>878</v>
      </c>
      <c r="AV6" t="s">
        <v>878</v>
      </c>
      <c r="AW6" t="s">
        <v>878</v>
      </c>
      <c r="AX6" t="s">
        <v>878</v>
      </c>
      <c r="AY6" t="s">
        <v>878</v>
      </c>
      <c r="AZ6" t="s">
        <v>878</v>
      </c>
      <c r="BA6" t="s">
        <v>878</v>
      </c>
      <c r="BB6" t="s">
        <v>878</v>
      </c>
      <c r="BC6" t="s">
        <v>878</v>
      </c>
      <c r="BD6" t="s">
        <v>878</v>
      </c>
      <c r="BE6" t="s">
        <v>878</v>
      </c>
      <c r="BF6" t="s">
        <v>878</v>
      </c>
      <c r="BG6">
        <v>0</v>
      </c>
      <c r="BH6">
        <v>0</v>
      </c>
      <c r="BI6">
        <v>0</v>
      </c>
      <c r="BJ6">
        <v>0</v>
      </c>
      <c r="BK6">
        <v>0</v>
      </c>
      <c r="BL6" s="25">
        <v>0</v>
      </c>
      <c r="BM6" s="1">
        <v>0</v>
      </c>
      <c r="BN6" s="1">
        <v>0</v>
      </c>
      <c r="BO6" s="1">
        <v>0</v>
      </c>
      <c r="BP6" s="1">
        <v>0</v>
      </c>
    </row>
    <row r="7" spans="1:109" customFormat="1" x14ac:dyDescent="0.2">
      <c r="A7" s="2">
        <v>6</v>
      </c>
      <c r="B7" s="2">
        <v>1</v>
      </c>
      <c r="C7" s="2">
        <v>1</v>
      </c>
      <c r="D7">
        <v>6</v>
      </c>
      <c r="E7" s="52">
        <v>43806</v>
      </c>
      <c r="F7" s="1">
        <v>0</v>
      </c>
      <c r="G7" s="5">
        <f t="shared" si="0"/>
        <v>0</v>
      </c>
      <c r="H7" s="19">
        <f t="shared" si="1"/>
        <v>0</v>
      </c>
      <c r="I7">
        <v>100</v>
      </c>
      <c r="J7">
        <v>151.67708333333334</v>
      </c>
      <c r="K7">
        <v>32.238033598174226</v>
      </c>
      <c r="L7">
        <v>30.555555555555557</v>
      </c>
      <c r="M7">
        <v>66.319444444444443</v>
      </c>
      <c r="N7">
        <v>3.125</v>
      </c>
      <c r="O7">
        <v>100</v>
      </c>
      <c r="P7">
        <v>165.46354166666666</v>
      </c>
      <c r="Q7">
        <v>28.41678587609881</v>
      </c>
      <c r="R7">
        <v>41.666666666666664</v>
      </c>
      <c r="S7">
        <v>53.645833333333336</v>
      </c>
      <c r="T7">
        <v>4.6875</v>
      </c>
      <c r="U7">
        <v>100</v>
      </c>
      <c r="V7">
        <v>124.10416666666667</v>
      </c>
      <c r="W7">
        <v>32.491490319615203</v>
      </c>
      <c r="X7">
        <v>8.3333333333333339</v>
      </c>
      <c r="Y7">
        <v>91.666666666666671</v>
      </c>
      <c r="Z7">
        <v>0</v>
      </c>
      <c r="AA7" s="2" t="s">
        <v>878</v>
      </c>
      <c r="AB7" t="s">
        <v>878</v>
      </c>
      <c r="AC7" t="s">
        <v>878</v>
      </c>
      <c r="AD7" t="s">
        <v>878</v>
      </c>
      <c r="AE7" t="s">
        <v>878</v>
      </c>
      <c r="AF7" t="s">
        <v>878</v>
      </c>
      <c r="AG7" t="s">
        <v>878</v>
      </c>
      <c r="AH7" t="s">
        <v>878</v>
      </c>
      <c r="AI7" t="s">
        <v>878</v>
      </c>
      <c r="AJ7" t="s">
        <v>878</v>
      </c>
      <c r="AK7" t="s">
        <v>878</v>
      </c>
      <c r="AL7" t="s">
        <v>878</v>
      </c>
      <c r="AM7" t="s">
        <v>878</v>
      </c>
      <c r="AN7" t="s">
        <v>878</v>
      </c>
      <c r="AO7" t="s">
        <v>878</v>
      </c>
      <c r="AP7" t="s">
        <v>878</v>
      </c>
      <c r="AQ7" t="s">
        <v>878</v>
      </c>
      <c r="AR7" t="s">
        <v>878</v>
      </c>
      <c r="AS7" t="s">
        <v>878</v>
      </c>
      <c r="AT7" t="s">
        <v>878</v>
      </c>
      <c r="AU7" t="s">
        <v>878</v>
      </c>
      <c r="AV7" t="s">
        <v>878</v>
      </c>
      <c r="AW7" t="s">
        <v>878</v>
      </c>
      <c r="AX7" t="s">
        <v>878</v>
      </c>
      <c r="AY7" t="s">
        <v>878</v>
      </c>
      <c r="AZ7" t="s">
        <v>878</v>
      </c>
      <c r="BA7" t="s">
        <v>878</v>
      </c>
      <c r="BB7" t="s">
        <v>878</v>
      </c>
      <c r="BC7" t="s">
        <v>878</v>
      </c>
      <c r="BD7" t="s">
        <v>878</v>
      </c>
      <c r="BE7" t="s">
        <v>878</v>
      </c>
      <c r="BF7" t="s">
        <v>878</v>
      </c>
      <c r="BG7">
        <v>0</v>
      </c>
      <c r="BH7">
        <v>0</v>
      </c>
      <c r="BI7">
        <v>0</v>
      </c>
      <c r="BJ7">
        <v>0</v>
      </c>
      <c r="BK7">
        <v>0</v>
      </c>
      <c r="BL7" s="25">
        <v>0</v>
      </c>
      <c r="BM7" s="1">
        <v>0</v>
      </c>
      <c r="BN7" s="1">
        <v>0</v>
      </c>
      <c r="BO7" s="1">
        <v>0</v>
      </c>
      <c r="BP7" s="1">
        <v>0</v>
      </c>
    </row>
    <row r="8" spans="1:109" customFormat="1" x14ac:dyDescent="0.2">
      <c r="A8" s="2">
        <v>7</v>
      </c>
      <c r="B8" s="2">
        <v>1</v>
      </c>
      <c r="C8" s="2">
        <v>1</v>
      </c>
      <c r="D8">
        <v>7</v>
      </c>
      <c r="E8" s="52">
        <v>43807</v>
      </c>
      <c r="F8" s="1">
        <v>0</v>
      </c>
      <c r="G8" s="5">
        <f t="shared" si="0"/>
        <v>0</v>
      </c>
      <c r="H8" s="19">
        <f t="shared" si="1"/>
        <v>0</v>
      </c>
      <c r="I8">
        <v>98.611111111111114</v>
      </c>
      <c r="J8">
        <v>138.52464788732394</v>
      </c>
      <c r="K8">
        <v>22.607826630196296</v>
      </c>
      <c r="L8">
        <v>13.732394366197184</v>
      </c>
      <c r="M8">
        <v>86.267605633802816</v>
      </c>
      <c r="N8">
        <v>0</v>
      </c>
      <c r="O8">
        <v>100</v>
      </c>
      <c r="P8">
        <v>123.33854166666667</v>
      </c>
      <c r="Q8">
        <v>17.112805087670139</v>
      </c>
      <c r="R8">
        <v>0</v>
      </c>
      <c r="S8">
        <v>100</v>
      </c>
      <c r="T8">
        <v>0</v>
      </c>
      <c r="U8">
        <v>95.833333333333329</v>
      </c>
      <c r="V8">
        <v>170.21739130434781</v>
      </c>
      <c r="W8">
        <v>14.545767140835965</v>
      </c>
      <c r="X8">
        <v>42.391304347826086</v>
      </c>
      <c r="Y8">
        <v>57.608695652173914</v>
      </c>
      <c r="Z8">
        <v>0</v>
      </c>
      <c r="AA8" s="2" t="s">
        <v>878</v>
      </c>
      <c r="AB8" t="s">
        <v>878</v>
      </c>
      <c r="AC8" t="s">
        <v>878</v>
      </c>
      <c r="AD8" t="s">
        <v>878</v>
      </c>
      <c r="AE8" t="s">
        <v>878</v>
      </c>
      <c r="AF8" t="s">
        <v>878</v>
      </c>
      <c r="AG8" t="s">
        <v>878</v>
      </c>
      <c r="AH8" t="s">
        <v>878</v>
      </c>
      <c r="AI8" t="s">
        <v>878</v>
      </c>
      <c r="AJ8" t="s">
        <v>878</v>
      </c>
      <c r="AK8" t="s">
        <v>878</v>
      </c>
      <c r="AL8" t="s">
        <v>878</v>
      </c>
      <c r="AM8" t="s">
        <v>878</v>
      </c>
      <c r="AN8" t="s">
        <v>878</v>
      </c>
      <c r="AO8" t="s">
        <v>878</v>
      </c>
      <c r="AP8" t="s">
        <v>878</v>
      </c>
      <c r="AQ8" t="s">
        <v>878</v>
      </c>
      <c r="AR8" t="s">
        <v>878</v>
      </c>
      <c r="AS8" t="s">
        <v>878</v>
      </c>
      <c r="AT8" t="s">
        <v>878</v>
      </c>
      <c r="AU8" t="s">
        <v>878</v>
      </c>
      <c r="AV8" t="s">
        <v>878</v>
      </c>
      <c r="AW8" t="s">
        <v>878</v>
      </c>
      <c r="AX8" t="s">
        <v>878</v>
      </c>
      <c r="AY8" t="s">
        <v>878</v>
      </c>
      <c r="AZ8" t="s">
        <v>878</v>
      </c>
      <c r="BA8" t="s">
        <v>878</v>
      </c>
      <c r="BB8" t="s">
        <v>878</v>
      </c>
      <c r="BC8" t="s">
        <v>878</v>
      </c>
      <c r="BD8" t="s">
        <v>878</v>
      </c>
      <c r="BE8" t="s">
        <v>878</v>
      </c>
      <c r="BF8" t="s">
        <v>878</v>
      </c>
      <c r="BG8">
        <v>0</v>
      </c>
      <c r="BH8">
        <v>0</v>
      </c>
      <c r="BI8">
        <v>0</v>
      </c>
      <c r="BJ8">
        <v>0</v>
      </c>
      <c r="BK8">
        <v>0</v>
      </c>
      <c r="BL8" s="25">
        <v>0</v>
      </c>
      <c r="BM8" s="1">
        <v>0</v>
      </c>
      <c r="BN8" s="1">
        <v>0</v>
      </c>
      <c r="BO8" s="1">
        <v>0</v>
      </c>
      <c r="BP8" s="1">
        <v>0</v>
      </c>
    </row>
    <row r="9" spans="1:109" customFormat="1" x14ac:dyDescent="0.2">
      <c r="A9" s="2">
        <v>8</v>
      </c>
      <c r="B9" s="2">
        <v>1</v>
      </c>
      <c r="C9" s="2">
        <v>1</v>
      </c>
      <c r="D9">
        <v>8</v>
      </c>
      <c r="E9" s="52">
        <v>43808</v>
      </c>
      <c r="F9" s="1">
        <v>0</v>
      </c>
      <c r="G9" s="5">
        <f t="shared" si="0"/>
        <v>0</v>
      </c>
      <c r="H9" s="19">
        <f t="shared" si="1"/>
        <v>0</v>
      </c>
      <c r="I9">
        <v>99.652777777777771</v>
      </c>
      <c r="J9">
        <v>130.95121951219511</v>
      </c>
      <c r="K9">
        <v>30.396212738178551</v>
      </c>
      <c r="L9">
        <v>8.7108013937282234</v>
      </c>
      <c r="M9">
        <v>91.289198606271782</v>
      </c>
      <c r="N9">
        <v>0</v>
      </c>
      <c r="O9">
        <v>99.479166666666671</v>
      </c>
      <c r="P9">
        <v>135.18324607329842</v>
      </c>
      <c r="Q9">
        <v>33.235355693328309</v>
      </c>
      <c r="R9">
        <v>13.089005235602095</v>
      </c>
      <c r="S9">
        <v>86.910994764397913</v>
      </c>
      <c r="T9">
        <v>0</v>
      </c>
      <c r="U9">
        <v>100</v>
      </c>
      <c r="V9">
        <v>122.53125</v>
      </c>
      <c r="W9">
        <v>20.402770506121232</v>
      </c>
      <c r="X9">
        <v>0</v>
      </c>
      <c r="Y9">
        <v>100</v>
      </c>
      <c r="Z9">
        <v>0</v>
      </c>
      <c r="AA9" s="2" t="s">
        <v>878</v>
      </c>
      <c r="AB9" t="s">
        <v>878</v>
      </c>
      <c r="AC9" t="s">
        <v>878</v>
      </c>
      <c r="AD9" t="s">
        <v>878</v>
      </c>
      <c r="AE9" t="s">
        <v>878</v>
      </c>
      <c r="AF9" t="s">
        <v>878</v>
      </c>
      <c r="AG9" t="s">
        <v>878</v>
      </c>
      <c r="AH9" t="s">
        <v>878</v>
      </c>
      <c r="AI9" t="s">
        <v>878</v>
      </c>
      <c r="AJ9" t="s">
        <v>878</v>
      </c>
      <c r="AK9" t="s">
        <v>878</v>
      </c>
      <c r="AL9" t="s">
        <v>878</v>
      </c>
      <c r="AM9" t="s">
        <v>878</v>
      </c>
      <c r="AN9" t="s">
        <v>878</v>
      </c>
      <c r="AO9" t="s">
        <v>878</v>
      </c>
      <c r="AP9" t="s">
        <v>878</v>
      </c>
      <c r="AQ9" t="s">
        <v>878</v>
      </c>
      <c r="AR9" t="s">
        <v>878</v>
      </c>
      <c r="AS9" t="s">
        <v>878</v>
      </c>
      <c r="AT9" t="s">
        <v>878</v>
      </c>
      <c r="AU9" t="s">
        <v>878</v>
      </c>
      <c r="AV9" t="s">
        <v>878</v>
      </c>
      <c r="AW9" t="s">
        <v>878</v>
      </c>
      <c r="AX9" t="s">
        <v>878</v>
      </c>
      <c r="AY9" t="s">
        <v>878</v>
      </c>
      <c r="AZ9" t="s">
        <v>878</v>
      </c>
      <c r="BA9" t="s">
        <v>878</v>
      </c>
      <c r="BB9" t="s">
        <v>878</v>
      </c>
      <c r="BC9" t="s">
        <v>878</v>
      </c>
      <c r="BD9" t="s">
        <v>878</v>
      </c>
      <c r="BE9" t="s">
        <v>878</v>
      </c>
      <c r="BF9" t="s">
        <v>878</v>
      </c>
      <c r="BG9">
        <v>0</v>
      </c>
      <c r="BH9">
        <v>0</v>
      </c>
      <c r="BI9">
        <v>0</v>
      </c>
      <c r="BJ9">
        <v>0</v>
      </c>
      <c r="BK9">
        <v>0</v>
      </c>
      <c r="BL9" s="25">
        <v>0</v>
      </c>
      <c r="BM9" s="1">
        <v>0</v>
      </c>
      <c r="BN9" s="1">
        <v>0</v>
      </c>
      <c r="BO9" s="1">
        <v>0</v>
      </c>
      <c r="BP9" s="1">
        <v>0</v>
      </c>
    </row>
    <row r="10" spans="1:109" customFormat="1" x14ac:dyDescent="0.2">
      <c r="A10" s="2">
        <v>9</v>
      </c>
      <c r="B10" s="2">
        <v>1</v>
      </c>
      <c r="C10" s="2">
        <v>1</v>
      </c>
      <c r="D10">
        <v>9</v>
      </c>
      <c r="E10" s="52">
        <v>43809</v>
      </c>
      <c r="F10" s="1">
        <v>0</v>
      </c>
      <c r="G10" s="5">
        <f t="shared" si="0"/>
        <v>0</v>
      </c>
      <c r="H10" s="19">
        <f t="shared" si="1"/>
        <v>0</v>
      </c>
      <c r="I10">
        <v>96.527777777777771</v>
      </c>
      <c r="J10">
        <v>125.60071942446044</v>
      </c>
      <c r="K10">
        <v>29.307168690947474</v>
      </c>
      <c r="L10">
        <v>8.6330935251798557</v>
      </c>
      <c r="M10">
        <v>88.129496402877692</v>
      </c>
      <c r="N10">
        <v>3.2374100719424459</v>
      </c>
      <c r="O10">
        <v>100</v>
      </c>
      <c r="P10">
        <v>131.90104166666666</v>
      </c>
      <c r="Q10">
        <v>21.040729535039155</v>
      </c>
      <c r="R10">
        <v>6.25</v>
      </c>
      <c r="S10">
        <v>93.75</v>
      </c>
      <c r="T10">
        <v>0</v>
      </c>
      <c r="U10">
        <v>89.583333333333329</v>
      </c>
      <c r="V10">
        <v>111.53488372093024</v>
      </c>
      <c r="W10">
        <v>43.877990356827276</v>
      </c>
      <c r="X10">
        <v>13.953488372093023</v>
      </c>
      <c r="Y10">
        <v>75.581395348837219</v>
      </c>
      <c r="Z10">
        <v>10.465116279069768</v>
      </c>
      <c r="AA10" s="2" t="s">
        <v>878</v>
      </c>
      <c r="AB10" t="s">
        <v>878</v>
      </c>
      <c r="AC10" t="s">
        <v>878</v>
      </c>
      <c r="AD10" t="s">
        <v>878</v>
      </c>
      <c r="AE10" t="s">
        <v>878</v>
      </c>
      <c r="AF10" t="s">
        <v>878</v>
      </c>
      <c r="AG10" t="s">
        <v>878</v>
      </c>
      <c r="AH10" t="s">
        <v>878</v>
      </c>
      <c r="AI10" t="s">
        <v>878</v>
      </c>
      <c r="AJ10" t="s">
        <v>878</v>
      </c>
      <c r="AK10" t="s">
        <v>878</v>
      </c>
      <c r="AL10" t="s">
        <v>878</v>
      </c>
      <c r="AM10" t="s">
        <v>878</v>
      </c>
      <c r="AN10" t="s">
        <v>878</v>
      </c>
      <c r="AO10" t="s">
        <v>878</v>
      </c>
      <c r="AP10" t="s">
        <v>878</v>
      </c>
      <c r="AQ10" t="s">
        <v>878</v>
      </c>
      <c r="AR10" t="s">
        <v>878</v>
      </c>
      <c r="AS10" t="s">
        <v>878</v>
      </c>
      <c r="AT10" t="s">
        <v>878</v>
      </c>
      <c r="AU10" t="s">
        <v>878</v>
      </c>
      <c r="AV10" t="s">
        <v>878</v>
      </c>
      <c r="AW10" t="s">
        <v>878</v>
      </c>
      <c r="AX10" t="s">
        <v>878</v>
      </c>
      <c r="AY10" t="s">
        <v>878</v>
      </c>
      <c r="AZ10" t="s">
        <v>878</v>
      </c>
      <c r="BA10" t="s">
        <v>878</v>
      </c>
      <c r="BB10" t="s">
        <v>878</v>
      </c>
      <c r="BC10" t="s">
        <v>878</v>
      </c>
      <c r="BD10" t="s">
        <v>878</v>
      </c>
      <c r="BE10" t="s">
        <v>878</v>
      </c>
      <c r="BF10" t="s">
        <v>878</v>
      </c>
      <c r="BG10">
        <v>0</v>
      </c>
      <c r="BH10">
        <v>0</v>
      </c>
      <c r="BI10">
        <v>0</v>
      </c>
      <c r="BJ10">
        <v>0</v>
      </c>
      <c r="BK10">
        <v>0</v>
      </c>
      <c r="BL10" s="25">
        <v>0</v>
      </c>
      <c r="BM10" s="1">
        <v>0</v>
      </c>
      <c r="BN10" s="1">
        <v>0</v>
      </c>
      <c r="BO10" s="1">
        <v>0</v>
      </c>
      <c r="BP10" s="1">
        <v>0</v>
      </c>
    </row>
    <row r="11" spans="1:109" customFormat="1" x14ac:dyDescent="0.2">
      <c r="A11" s="2">
        <v>10</v>
      </c>
      <c r="B11" s="2">
        <v>1</v>
      </c>
      <c r="C11" s="2">
        <v>1</v>
      </c>
      <c r="D11">
        <v>10</v>
      </c>
      <c r="E11" s="52">
        <v>43810</v>
      </c>
      <c r="F11" s="1">
        <v>0</v>
      </c>
      <c r="G11" s="5">
        <f t="shared" si="0"/>
        <v>0</v>
      </c>
      <c r="H11" s="19">
        <f t="shared" si="1"/>
        <v>0</v>
      </c>
      <c r="I11">
        <v>100</v>
      </c>
      <c r="J11">
        <v>123.38888888888889</v>
      </c>
      <c r="K11">
        <v>22.247518908506006</v>
      </c>
      <c r="L11">
        <v>0.69444444444444442</v>
      </c>
      <c r="M11">
        <v>96.527777777777786</v>
      </c>
      <c r="N11">
        <v>2.7777777777777777</v>
      </c>
      <c r="O11">
        <v>100</v>
      </c>
      <c r="P11">
        <v>126.73958333333333</v>
      </c>
      <c r="Q11">
        <v>19.792129507157171</v>
      </c>
      <c r="R11">
        <v>1.0416666666666667</v>
      </c>
      <c r="S11">
        <v>97.916666666666657</v>
      </c>
      <c r="T11">
        <v>1.0416666666666667</v>
      </c>
      <c r="U11">
        <v>100</v>
      </c>
      <c r="V11">
        <v>116.6875</v>
      </c>
      <c r="W11">
        <v>26.321937053026801</v>
      </c>
      <c r="X11">
        <v>0</v>
      </c>
      <c r="Y11">
        <v>93.75</v>
      </c>
      <c r="Z11">
        <v>6.25</v>
      </c>
      <c r="AA11" s="2" t="s">
        <v>878</v>
      </c>
      <c r="AB11" t="s">
        <v>878</v>
      </c>
      <c r="AC11" t="s">
        <v>878</v>
      </c>
      <c r="AD11" t="s">
        <v>878</v>
      </c>
      <c r="AE11" t="s">
        <v>878</v>
      </c>
      <c r="AF11" t="s">
        <v>878</v>
      </c>
      <c r="AG11" t="s">
        <v>878</v>
      </c>
      <c r="AH11" t="s">
        <v>878</v>
      </c>
      <c r="AI11" t="s">
        <v>878</v>
      </c>
      <c r="AJ11" t="s">
        <v>878</v>
      </c>
      <c r="AK11" t="s">
        <v>878</v>
      </c>
      <c r="AL11" t="s">
        <v>878</v>
      </c>
      <c r="AM11" t="s">
        <v>878</v>
      </c>
      <c r="AN11" t="s">
        <v>878</v>
      </c>
      <c r="AO11" t="s">
        <v>878</v>
      </c>
      <c r="AP11" t="s">
        <v>878</v>
      </c>
      <c r="AQ11" t="s">
        <v>878</v>
      </c>
      <c r="AR11" t="s">
        <v>878</v>
      </c>
      <c r="AS11" t="s">
        <v>878</v>
      </c>
      <c r="AT11" t="s">
        <v>878</v>
      </c>
      <c r="AU11" t="s">
        <v>878</v>
      </c>
      <c r="AV11" t="s">
        <v>878</v>
      </c>
      <c r="AW11" t="s">
        <v>878</v>
      </c>
      <c r="AX11" t="s">
        <v>878</v>
      </c>
      <c r="AY11" t="s">
        <v>878</v>
      </c>
      <c r="AZ11" t="s">
        <v>878</v>
      </c>
      <c r="BA11" t="s">
        <v>878</v>
      </c>
      <c r="BB11" t="s">
        <v>878</v>
      </c>
      <c r="BC11" t="s">
        <v>878</v>
      </c>
      <c r="BD11" t="s">
        <v>878</v>
      </c>
      <c r="BE11" t="s">
        <v>878</v>
      </c>
      <c r="BF11" t="s">
        <v>878</v>
      </c>
      <c r="BG11">
        <v>0</v>
      </c>
      <c r="BH11">
        <v>0</v>
      </c>
      <c r="BI11">
        <v>0</v>
      </c>
      <c r="BJ11">
        <v>0</v>
      </c>
      <c r="BK11">
        <v>0</v>
      </c>
      <c r="BL11" s="25">
        <v>0</v>
      </c>
      <c r="BM11" s="1">
        <v>0</v>
      </c>
      <c r="BN11" s="1">
        <v>0</v>
      </c>
      <c r="BO11" s="1">
        <v>0</v>
      </c>
      <c r="BP11" s="1">
        <v>0</v>
      </c>
    </row>
    <row r="12" spans="1:109" customFormat="1" x14ac:dyDescent="0.2">
      <c r="A12" s="2">
        <v>11</v>
      </c>
      <c r="B12" s="2">
        <v>1</v>
      </c>
      <c r="C12" s="2">
        <v>1</v>
      </c>
      <c r="D12">
        <v>11</v>
      </c>
      <c r="E12" s="52">
        <v>43811</v>
      </c>
      <c r="F12" s="1">
        <v>0</v>
      </c>
      <c r="G12" s="5">
        <f t="shared" si="0"/>
        <v>0</v>
      </c>
      <c r="H12" s="19">
        <f t="shared" si="1"/>
        <v>0</v>
      </c>
      <c r="I12">
        <v>72.916666666666671</v>
      </c>
      <c r="J12">
        <v>125.46666666666667</v>
      </c>
      <c r="K12">
        <v>25.306679322606186</v>
      </c>
      <c r="L12">
        <v>8.0952380952380949</v>
      </c>
      <c r="M12">
        <v>90.476190476190467</v>
      </c>
      <c r="N12">
        <v>1.4285714285714286</v>
      </c>
      <c r="O12">
        <v>97.395833333333329</v>
      </c>
      <c r="P12">
        <v>121.25133689839572</v>
      </c>
      <c r="Q12">
        <v>23.074721464691365</v>
      </c>
      <c r="R12">
        <v>5.3475935828877006</v>
      </c>
      <c r="S12">
        <v>93.048128342245988</v>
      </c>
      <c r="T12">
        <v>1.6042780748663101</v>
      </c>
      <c r="U12">
        <v>23.958333333333332</v>
      </c>
      <c r="V12">
        <v>159.7391304347826</v>
      </c>
      <c r="W12">
        <v>24.886133249880878</v>
      </c>
      <c r="X12">
        <v>30.434782608695652</v>
      </c>
      <c r="Y12">
        <v>69.565217391304344</v>
      </c>
      <c r="Z12">
        <v>0</v>
      </c>
      <c r="AA12" s="2" t="s">
        <v>878</v>
      </c>
      <c r="AB12" t="s">
        <v>878</v>
      </c>
      <c r="AC12" t="s">
        <v>878</v>
      </c>
      <c r="AD12" t="s">
        <v>878</v>
      </c>
      <c r="AE12" t="s">
        <v>878</v>
      </c>
      <c r="AF12" t="s">
        <v>878</v>
      </c>
      <c r="AG12" t="s">
        <v>878</v>
      </c>
      <c r="AH12" t="s">
        <v>878</v>
      </c>
      <c r="AI12" t="s">
        <v>878</v>
      </c>
      <c r="AJ12" t="s">
        <v>878</v>
      </c>
      <c r="AK12" t="s">
        <v>878</v>
      </c>
      <c r="AL12" t="s">
        <v>878</v>
      </c>
      <c r="AM12" t="s">
        <v>878</v>
      </c>
      <c r="AN12" t="s">
        <v>878</v>
      </c>
      <c r="AO12" t="s">
        <v>878</v>
      </c>
      <c r="AP12" t="s">
        <v>878</v>
      </c>
      <c r="AQ12" t="s">
        <v>878</v>
      </c>
      <c r="AR12" t="s">
        <v>878</v>
      </c>
      <c r="AS12" t="s">
        <v>878</v>
      </c>
      <c r="AT12" t="s">
        <v>878</v>
      </c>
      <c r="AU12" t="s">
        <v>878</v>
      </c>
      <c r="AV12" t="s">
        <v>878</v>
      </c>
      <c r="AW12" t="s">
        <v>878</v>
      </c>
      <c r="AX12" t="s">
        <v>878</v>
      </c>
      <c r="AY12" t="s">
        <v>878</v>
      </c>
      <c r="AZ12" t="s">
        <v>878</v>
      </c>
      <c r="BA12" t="s">
        <v>878</v>
      </c>
      <c r="BB12" t="s">
        <v>878</v>
      </c>
      <c r="BC12" t="s">
        <v>878</v>
      </c>
      <c r="BD12" t="s">
        <v>878</v>
      </c>
      <c r="BE12" t="s">
        <v>878</v>
      </c>
      <c r="BF12" t="s">
        <v>878</v>
      </c>
      <c r="BG12">
        <v>0</v>
      </c>
      <c r="BH12">
        <v>0</v>
      </c>
      <c r="BI12">
        <v>0</v>
      </c>
      <c r="BJ12">
        <v>0</v>
      </c>
      <c r="BK12">
        <v>0</v>
      </c>
      <c r="BL12" s="25">
        <v>0</v>
      </c>
      <c r="BM12" s="1">
        <v>0</v>
      </c>
      <c r="BN12" s="1">
        <v>0</v>
      </c>
      <c r="BO12" s="1">
        <v>0</v>
      </c>
      <c r="BP12" s="1">
        <v>0</v>
      </c>
    </row>
    <row r="13" spans="1:109" customFormat="1" x14ac:dyDescent="0.2">
      <c r="A13" s="2">
        <v>12</v>
      </c>
      <c r="B13" s="2">
        <v>1</v>
      </c>
      <c r="C13" s="2">
        <v>1</v>
      </c>
      <c r="D13">
        <v>12</v>
      </c>
      <c r="E13" s="52">
        <v>43812</v>
      </c>
      <c r="F13" s="1">
        <v>0</v>
      </c>
      <c r="G13" s="5">
        <f t="shared" si="0"/>
        <v>0</v>
      </c>
      <c r="H13" s="19">
        <f t="shared" si="1"/>
        <v>0</v>
      </c>
      <c r="I13">
        <v>96.527777777777771</v>
      </c>
      <c r="J13">
        <v>133.17266187050359</v>
      </c>
      <c r="K13">
        <v>35.852198747829824</v>
      </c>
      <c r="L13">
        <v>20.503597122302157</v>
      </c>
      <c r="M13">
        <v>73.741007194244617</v>
      </c>
      <c r="N13">
        <v>5.7553956834532372</v>
      </c>
      <c r="O13">
        <v>94.791666666666671</v>
      </c>
      <c r="P13">
        <v>124.60989010989012</v>
      </c>
      <c r="Q13">
        <v>24.120118220917426</v>
      </c>
      <c r="R13">
        <v>8.2417582417582409</v>
      </c>
      <c r="S13">
        <v>91.758241758241752</v>
      </c>
      <c r="T13">
        <v>0</v>
      </c>
      <c r="U13">
        <v>100</v>
      </c>
      <c r="V13">
        <v>149.40625</v>
      </c>
      <c r="W13">
        <v>44.993570785727748</v>
      </c>
      <c r="X13">
        <v>43.75</v>
      </c>
      <c r="Y13">
        <v>39.583333333333329</v>
      </c>
      <c r="Z13">
        <v>16.666666666666668</v>
      </c>
      <c r="AA13" s="2" t="s">
        <v>878</v>
      </c>
      <c r="AB13" t="s">
        <v>878</v>
      </c>
      <c r="AC13" t="s">
        <v>878</v>
      </c>
      <c r="AD13" t="s">
        <v>878</v>
      </c>
      <c r="AE13" t="s">
        <v>878</v>
      </c>
      <c r="AF13" t="s">
        <v>878</v>
      </c>
      <c r="AG13" t="s">
        <v>878</v>
      </c>
      <c r="AH13" t="s">
        <v>878</v>
      </c>
      <c r="AI13" t="s">
        <v>878</v>
      </c>
      <c r="AJ13" t="s">
        <v>878</v>
      </c>
      <c r="AK13" t="s">
        <v>878</v>
      </c>
      <c r="AL13" t="s">
        <v>878</v>
      </c>
      <c r="AM13" t="s">
        <v>878</v>
      </c>
      <c r="AN13" t="s">
        <v>878</v>
      </c>
      <c r="AO13" t="s">
        <v>878</v>
      </c>
      <c r="AP13" t="s">
        <v>878</v>
      </c>
      <c r="AQ13" t="s">
        <v>878</v>
      </c>
      <c r="AR13" t="s">
        <v>878</v>
      </c>
      <c r="AS13" t="s">
        <v>878</v>
      </c>
      <c r="AT13" t="s">
        <v>878</v>
      </c>
      <c r="AU13" t="s">
        <v>878</v>
      </c>
      <c r="AV13" t="s">
        <v>878</v>
      </c>
      <c r="AW13" t="s">
        <v>878</v>
      </c>
      <c r="AX13" t="s">
        <v>878</v>
      </c>
      <c r="AY13" t="s">
        <v>878</v>
      </c>
      <c r="AZ13" t="s">
        <v>878</v>
      </c>
      <c r="BA13" t="s">
        <v>878</v>
      </c>
      <c r="BB13" t="s">
        <v>878</v>
      </c>
      <c r="BC13" t="s">
        <v>878</v>
      </c>
      <c r="BD13" t="s">
        <v>878</v>
      </c>
      <c r="BE13" t="s">
        <v>878</v>
      </c>
      <c r="BF13" t="s">
        <v>878</v>
      </c>
      <c r="BG13">
        <v>0</v>
      </c>
      <c r="BH13">
        <v>0</v>
      </c>
      <c r="BI13">
        <v>0</v>
      </c>
      <c r="BJ13">
        <v>0</v>
      </c>
      <c r="BK13">
        <v>0</v>
      </c>
      <c r="BL13" s="25">
        <v>0</v>
      </c>
      <c r="BM13" s="1">
        <v>0</v>
      </c>
      <c r="BN13" s="1">
        <v>0</v>
      </c>
      <c r="BO13" s="1">
        <v>0</v>
      </c>
      <c r="BP13" s="1">
        <v>0</v>
      </c>
    </row>
    <row r="14" spans="1:109" customFormat="1" x14ac:dyDescent="0.2">
      <c r="A14" s="2">
        <v>13</v>
      </c>
      <c r="B14" s="2">
        <v>1</v>
      </c>
      <c r="C14" s="2">
        <v>1</v>
      </c>
      <c r="D14">
        <v>13</v>
      </c>
      <c r="E14" s="52">
        <v>43813</v>
      </c>
      <c r="F14" s="1">
        <v>0</v>
      </c>
      <c r="G14" s="5">
        <f t="shared" si="0"/>
        <v>0</v>
      </c>
      <c r="H14" s="19">
        <f t="shared" si="1"/>
        <v>0</v>
      </c>
      <c r="I14">
        <v>91.666666666666671</v>
      </c>
      <c r="J14">
        <v>130.83333333333334</v>
      </c>
      <c r="K14">
        <v>25.81990052512127</v>
      </c>
      <c r="L14">
        <v>6.8181818181818183</v>
      </c>
      <c r="M14">
        <v>89.77272727272728</v>
      </c>
      <c r="N14">
        <v>3.4090909090909092</v>
      </c>
      <c r="O14">
        <v>100</v>
      </c>
      <c r="P14">
        <v>131.703125</v>
      </c>
      <c r="Q14">
        <v>27.644835401066373</v>
      </c>
      <c r="R14">
        <v>9.375</v>
      </c>
      <c r="S14">
        <v>85.9375</v>
      </c>
      <c r="T14">
        <v>4.6875</v>
      </c>
      <c r="U14">
        <v>75</v>
      </c>
      <c r="V14">
        <v>128.51388888888889</v>
      </c>
      <c r="W14">
        <v>19.891627836679238</v>
      </c>
      <c r="X14">
        <v>0</v>
      </c>
      <c r="Y14">
        <v>100</v>
      </c>
      <c r="Z14">
        <v>0</v>
      </c>
      <c r="AA14" s="2" t="s">
        <v>878</v>
      </c>
      <c r="AB14" t="s">
        <v>878</v>
      </c>
      <c r="AC14" t="s">
        <v>878</v>
      </c>
      <c r="AD14" t="s">
        <v>878</v>
      </c>
      <c r="AE14" t="s">
        <v>878</v>
      </c>
      <c r="AF14" t="s">
        <v>878</v>
      </c>
      <c r="AG14" t="s">
        <v>878</v>
      </c>
      <c r="AH14" t="s">
        <v>878</v>
      </c>
      <c r="AI14" t="s">
        <v>878</v>
      </c>
      <c r="AJ14" t="s">
        <v>878</v>
      </c>
      <c r="AK14" t="s">
        <v>878</v>
      </c>
      <c r="AL14" t="s">
        <v>878</v>
      </c>
      <c r="AM14" t="s">
        <v>878</v>
      </c>
      <c r="AN14" t="s">
        <v>878</v>
      </c>
      <c r="AO14" t="s">
        <v>878</v>
      </c>
      <c r="AP14" t="s">
        <v>878</v>
      </c>
      <c r="AQ14" t="s">
        <v>878</v>
      </c>
      <c r="AR14" t="s">
        <v>878</v>
      </c>
      <c r="AS14" t="s">
        <v>878</v>
      </c>
      <c r="AT14" t="s">
        <v>878</v>
      </c>
      <c r="AU14" t="s">
        <v>878</v>
      </c>
      <c r="AV14" t="s">
        <v>878</v>
      </c>
      <c r="AW14" t="s">
        <v>878</v>
      </c>
      <c r="AX14" t="s">
        <v>878</v>
      </c>
      <c r="AY14" t="s">
        <v>878</v>
      </c>
      <c r="AZ14" t="s">
        <v>878</v>
      </c>
      <c r="BA14" t="s">
        <v>878</v>
      </c>
      <c r="BB14" t="s">
        <v>878</v>
      </c>
      <c r="BC14" t="s">
        <v>878</v>
      </c>
      <c r="BD14" t="s">
        <v>878</v>
      </c>
      <c r="BE14" t="s">
        <v>878</v>
      </c>
      <c r="BF14" t="s">
        <v>878</v>
      </c>
      <c r="BG14">
        <v>0</v>
      </c>
      <c r="BH14">
        <v>0</v>
      </c>
      <c r="BI14">
        <v>0</v>
      </c>
      <c r="BJ14">
        <v>0</v>
      </c>
      <c r="BK14">
        <v>0</v>
      </c>
      <c r="BL14" s="25">
        <v>0</v>
      </c>
      <c r="BM14" s="1">
        <v>0</v>
      </c>
      <c r="BN14" s="1">
        <v>0</v>
      </c>
      <c r="BO14" s="1">
        <v>0</v>
      </c>
      <c r="BP14" s="1">
        <v>0</v>
      </c>
    </row>
    <row r="15" spans="1:109" customFormat="1" x14ac:dyDescent="0.2">
      <c r="A15" s="2">
        <v>14</v>
      </c>
      <c r="B15" s="2">
        <v>1</v>
      </c>
      <c r="C15" s="2">
        <v>1</v>
      </c>
      <c r="D15">
        <v>14</v>
      </c>
      <c r="E15" s="52">
        <v>43814</v>
      </c>
      <c r="F15" s="1">
        <v>0</v>
      </c>
      <c r="G15" s="5">
        <f t="shared" si="0"/>
        <v>0</v>
      </c>
      <c r="H15" s="19">
        <f t="shared" si="1"/>
        <v>0</v>
      </c>
      <c r="I15">
        <v>99.652777777777771</v>
      </c>
      <c r="J15">
        <v>139</v>
      </c>
      <c r="K15">
        <v>40.921401991438032</v>
      </c>
      <c r="L15">
        <v>17.770034843205575</v>
      </c>
      <c r="M15">
        <v>82.229965156794421</v>
      </c>
      <c r="N15">
        <v>0</v>
      </c>
      <c r="O15">
        <v>99.479166666666671</v>
      </c>
      <c r="P15">
        <v>147.21989528795811</v>
      </c>
      <c r="Q15">
        <v>45.689107003189832</v>
      </c>
      <c r="R15">
        <v>26.178010471204189</v>
      </c>
      <c r="S15">
        <v>73.821989528795811</v>
      </c>
      <c r="T15">
        <v>0</v>
      </c>
      <c r="U15">
        <v>100</v>
      </c>
      <c r="V15">
        <v>122.64583333333333</v>
      </c>
      <c r="W15">
        <v>13.775706886278611</v>
      </c>
      <c r="X15">
        <v>1.0416666666666667</v>
      </c>
      <c r="Y15">
        <v>98.958333333333329</v>
      </c>
      <c r="Z15">
        <v>0</v>
      </c>
      <c r="AA15" s="2" t="s">
        <v>878</v>
      </c>
      <c r="AB15" t="s">
        <v>878</v>
      </c>
      <c r="AC15" t="s">
        <v>878</v>
      </c>
      <c r="AD15" t="s">
        <v>878</v>
      </c>
      <c r="AE15" t="s">
        <v>878</v>
      </c>
      <c r="AF15" t="s">
        <v>878</v>
      </c>
      <c r="AG15" t="s">
        <v>878</v>
      </c>
      <c r="AH15" t="s">
        <v>878</v>
      </c>
      <c r="AI15" t="s">
        <v>878</v>
      </c>
      <c r="AJ15" t="s">
        <v>878</v>
      </c>
      <c r="AK15" t="s">
        <v>878</v>
      </c>
      <c r="AL15" t="s">
        <v>878</v>
      </c>
      <c r="AM15" t="s">
        <v>878</v>
      </c>
      <c r="AN15" t="s">
        <v>878</v>
      </c>
      <c r="AO15" t="s">
        <v>878</v>
      </c>
      <c r="AP15" t="s">
        <v>878</v>
      </c>
      <c r="AQ15" t="s">
        <v>878</v>
      </c>
      <c r="AR15" t="s">
        <v>878</v>
      </c>
      <c r="AS15" t="s">
        <v>878</v>
      </c>
      <c r="AT15" t="s">
        <v>878</v>
      </c>
      <c r="AU15" t="s">
        <v>878</v>
      </c>
      <c r="AV15" t="s">
        <v>878</v>
      </c>
      <c r="AW15" t="s">
        <v>878</v>
      </c>
      <c r="AX15" t="s">
        <v>878</v>
      </c>
      <c r="AY15" t="s">
        <v>878</v>
      </c>
      <c r="AZ15" t="s">
        <v>878</v>
      </c>
      <c r="BA15" t="s">
        <v>878</v>
      </c>
      <c r="BB15" t="s">
        <v>878</v>
      </c>
      <c r="BC15" t="s">
        <v>878</v>
      </c>
      <c r="BD15" t="s">
        <v>878</v>
      </c>
      <c r="BE15" t="s">
        <v>878</v>
      </c>
      <c r="BF15" t="s">
        <v>878</v>
      </c>
      <c r="BG15">
        <v>0</v>
      </c>
      <c r="BH15">
        <v>0</v>
      </c>
      <c r="BI15">
        <v>0</v>
      </c>
      <c r="BJ15">
        <v>0</v>
      </c>
      <c r="BK15">
        <v>0</v>
      </c>
      <c r="BL15" s="25">
        <v>0</v>
      </c>
      <c r="BM15" s="1">
        <v>0</v>
      </c>
      <c r="BN15" s="1">
        <v>0</v>
      </c>
      <c r="BO15" s="1">
        <v>0</v>
      </c>
      <c r="BP15" s="1">
        <v>0</v>
      </c>
    </row>
    <row r="16" spans="1:109" customFormat="1" x14ac:dyDescent="0.2">
      <c r="A16" s="2">
        <v>15</v>
      </c>
      <c r="B16" s="2">
        <v>1</v>
      </c>
      <c r="C16" s="2">
        <v>2</v>
      </c>
      <c r="D16">
        <v>1</v>
      </c>
      <c r="E16" s="52">
        <v>43815</v>
      </c>
      <c r="F16" s="1">
        <v>0</v>
      </c>
      <c r="G16" s="5">
        <f t="shared" si="0"/>
        <v>0</v>
      </c>
      <c r="H16" s="19">
        <f t="shared" si="1"/>
        <v>0</v>
      </c>
      <c r="I16">
        <v>94.791666666666671</v>
      </c>
      <c r="J16">
        <v>120.67765567765568</v>
      </c>
      <c r="K16">
        <v>26.034304137523087</v>
      </c>
      <c r="L16">
        <v>5.1282051282051286</v>
      </c>
      <c r="M16">
        <v>93.406593406593416</v>
      </c>
      <c r="N16">
        <v>1.4652014652014651</v>
      </c>
      <c r="O16">
        <v>92.1875</v>
      </c>
      <c r="P16">
        <v>123.59322033898304</v>
      </c>
      <c r="Q16">
        <v>25.526406562347479</v>
      </c>
      <c r="R16">
        <v>7.9096045197740112</v>
      </c>
      <c r="S16">
        <v>89.830508474576277</v>
      </c>
      <c r="T16">
        <v>2.2598870056497176</v>
      </c>
      <c r="U16">
        <v>100</v>
      </c>
      <c r="V16">
        <v>115.30208333333333</v>
      </c>
      <c r="W16">
        <v>26.549428645707437</v>
      </c>
      <c r="X16">
        <v>0</v>
      </c>
      <c r="Y16">
        <v>100</v>
      </c>
      <c r="Z16">
        <v>0</v>
      </c>
      <c r="AA16" s="2">
        <v>0</v>
      </c>
      <c r="AB16">
        <v>1</v>
      </c>
      <c r="AC16">
        <v>9</v>
      </c>
      <c r="AD16">
        <v>2</v>
      </c>
      <c r="AE16" t="s">
        <v>20</v>
      </c>
      <c r="AF16" t="s">
        <v>879</v>
      </c>
      <c r="AG16" t="s">
        <v>879</v>
      </c>
      <c r="AH16" t="s">
        <v>879</v>
      </c>
      <c r="AI16" t="s">
        <v>879</v>
      </c>
      <c r="AJ16" t="s">
        <v>879</v>
      </c>
      <c r="AK16" t="s">
        <v>879</v>
      </c>
      <c r="AL16" t="s">
        <v>878</v>
      </c>
      <c r="AM16" t="s">
        <v>878</v>
      </c>
      <c r="AN16" t="s">
        <v>878</v>
      </c>
      <c r="AO16" t="s">
        <v>878</v>
      </c>
      <c r="AP16" t="s">
        <v>878</v>
      </c>
      <c r="AQ16" t="s">
        <v>878</v>
      </c>
      <c r="AR16" t="s">
        <v>878</v>
      </c>
      <c r="AS16" t="s">
        <v>879</v>
      </c>
      <c r="AT16" t="s">
        <v>879</v>
      </c>
      <c r="AU16" t="s">
        <v>879</v>
      </c>
      <c r="AV16" t="s">
        <v>879</v>
      </c>
      <c r="AW16" t="s">
        <v>879</v>
      </c>
      <c r="AX16" t="s">
        <v>879</v>
      </c>
      <c r="AY16" t="s">
        <v>879</v>
      </c>
      <c r="AZ16" t="s">
        <v>878</v>
      </c>
      <c r="BA16" t="s">
        <v>878</v>
      </c>
      <c r="BB16" t="s">
        <v>878</v>
      </c>
      <c r="BC16" t="s">
        <v>878</v>
      </c>
      <c r="BD16" t="s">
        <v>878</v>
      </c>
      <c r="BE16" t="s">
        <v>878</v>
      </c>
      <c r="BF16" t="s">
        <v>878</v>
      </c>
      <c r="BG16">
        <v>0</v>
      </c>
      <c r="BH16">
        <v>0</v>
      </c>
      <c r="BI16">
        <v>0</v>
      </c>
      <c r="BJ16">
        <v>0</v>
      </c>
      <c r="BK16">
        <v>0</v>
      </c>
      <c r="BL16" s="25">
        <v>0</v>
      </c>
      <c r="BM16" s="1">
        <v>0</v>
      </c>
      <c r="BN16" s="1">
        <v>0</v>
      </c>
      <c r="BO16" s="1">
        <v>0</v>
      </c>
      <c r="BP16" s="1">
        <v>0</v>
      </c>
    </row>
    <row r="17" spans="1:109" customFormat="1" x14ac:dyDescent="0.2">
      <c r="A17" s="2">
        <v>16</v>
      </c>
      <c r="B17" s="2">
        <v>1</v>
      </c>
      <c r="C17" s="2">
        <v>2</v>
      </c>
      <c r="D17">
        <v>2</v>
      </c>
      <c r="E17" s="52">
        <v>43816</v>
      </c>
      <c r="F17" s="1">
        <v>0</v>
      </c>
      <c r="G17" s="5">
        <f t="shared" si="0"/>
        <v>0</v>
      </c>
      <c r="H17" s="19">
        <f t="shared" si="1"/>
        <v>0</v>
      </c>
      <c r="I17">
        <v>100</v>
      </c>
      <c r="J17">
        <v>147.27083333333334</v>
      </c>
      <c r="K17">
        <v>32.894477783642706</v>
      </c>
      <c r="L17">
        <v>31.597222222222221</v>
      </c>
      <c r="M17">
        <v>62.152777777777771</v>
      </c>
      <c r="N17">
        <v>6.25</v>
      </c>
      <c r="O17">
        <v>100</v>
      </c>
      <c r="P17">
        <v>136.89583333333334</v>
      </c>
      <c r="Q17">
        <v>38.298430439534457</v>
      </c>
      <c r="R17">
        <v>27.604166666666668</v>
      </c>
      <c r="S17">
        <v>63.020833333333329</v>
      </c>
      <c r="T17">
        <v>9.375</v>
      </c>
      <c r="U17">
        <v>100</v>
      </c>
      <c r="V17">
        <v>168.02083333333334</v>
      </c>
      <c r="W17">
        <v>17.960696507974305</v>
      </c>
      <c r="X17">
        <v>39.583333333333336</v>
      </c>
      <c r="Y17">
        <v>60.416666666666664</v>
      </c>
      <c r="Z17">
        <v>0</v>
      </c>
      <c r="AA17" s="2">
        <v>1</v>
      </c>
      <c r="AB17">
        <v>1</v>
      </c>
      <c r="AC17">
        <v>9</v>
      </c>
      <c r="AD17">
        <v>1</v>
      </c>
      <c r="AE17" t="s">
        <v>20</v>
      </c>
      <c r="AF17" t="s">
        <v>879</v>
      </c>
      <c r="AG17" t="s">
        <v>879</v>
      </c>
      <c r="AH17" t="s">
        <v>879</v>
      </c>
      <c r="AI17" t="s">
        <v>879</v>
      </c>
      <c r="AJ17" t="s">
        <v>879</v>
      </c>
      <c r="AK17" t="s">
        <v>879</v>
      </c>
      <c r="AL17" t="s">
        <v>878</v>
      </c>
      <c r="AM17" t="s">
        <v>878</v>
      </c>
      <c r="AN17" t="s">
        <v>878</v>
      </c>
      <c r="AO17" t="s">
        <v>878</v>
      </c>
      <c r="AP17" t="s">
        <v>878</v>
      </c>
      <c r="AQ17" t="s">
        <v>878</v>
      </c>
      <c r="AR17" t="s">
        <v>878</v>
      </c>
      <c r="AS17" t="s">
        <v>879</v>
      </c>
      <c r="AT17" t="s">
        <v>879</v>
      </c>
      <c r="AU17" t="s">
        <v>879</v>
      </c>
      <c r="AV17" t="s">
        <v>879</v>
      </c>
      <c r="AW17" t="s">
        <v>879</v>
      </c>
      <c r="AX17" t="s">
        <v>879</v>
      </c>
      <c r="AY17" t="s">
        <v>879</v>
      </c>
      <c r="AZ17" t="s">
        <v>878</v>
      </c>
      <c r="BA17" t="s">
        <v>878</v>
      </c>
      <c r="BB17" t="s">
        <v>878</v>
      </c>
      <c r="BC17" t="s">
        <v>878</v>
      </c>
      <c r="BD17" t="s">
        <v>878</v>
      </c>
      <c r="BE17" t="s">
        <v>878</v>
      </c>
      <c r="BF17" t="s">
        <v>878</v>
      </c>
      <c r="BG17">
        <v>0</v>
      </c>
      <c r="BH17">
        <v>0</v>
      </c>
      <c r="BI17">
        <v>0</v>
      </c>
      <c r="BJ17">
        <v>0</v>
      </c>
      <c r="BK17">
        <v>0</v>
      </c>
      <c r="BL17" s="25">
        <v>0</v>
      </c>
      <c r="BM17" s="1">
        <v>0</v>
      </c>
      <c r="BN17" s="1">
        <v>0</v>
      </c>
      <c r="BO17" s="1">
        <v>0</v>
      </c>
      <c r="BP17" s="1">
        <v>0</v>
      </c>
    </row>
    <row r="18" spans="1:109" customFormat="1" x14ac:dyDescent="0.2">
      <c r="A18" s="2">
        <v>17</v>
      </c>
      <c r="B18" s="2">
        <v>1</v>
      </c>
      <c r="C18" s="2">
        <v>2</v>
      </c>
      <c r="D18">
        <v>3</v>
      </c>
      <c r="E18" s="52">
        <v>43817</v>
      </c>
      <c r="F18" s="1">
        <v>0</v>
      </c>
      <c r="G18" s="5">
        <f t="shared" si="0"/>
        <v>0</v>
      </c>
      <c r="H18" s="19">
        <f t="shared" si="1"/>
        <v>0</v>
      </c>
      <c r="I18">
        <v>100</v>
      </c>
      <c r="J18">
        <v>135.27777777777777</v>
      </c>
      <c r="K18">
        <v>44.471330118524435</v>
      </c>
      <c r="L18">
        <v>23.611111111111111</v>
      </c>
      <c r="M18">
        <v>66.666666666666657</v>
      </c>
      <c r="N18">
        <v>9.7222222222222214</v>
      </c>
      <c r="O18">
        <v>100</v>
      </c>
      <c r="P18">
        <v>142.66666666666666</v>
      </c>
      <c r="Q18">
        <v>46.807012682212473</v>
      </c>
      <c r="R18">
        <v>31.770833333333332</v>
      </c>
      <c r="S18">
        <v>56.770833333333336</v>
      </c>
      <c r="T18">
        <v>11.458333333333334</v>
      </c>
      <c r="U18">
        <v>100</v>
      </c>
      <c r="V18">
        <v>120.5</v>
      </c>
      <c r="W18">
        <v>33.579127350299871</v>
      </c>
      <c r="X18">
        <v>7.291666666666667</v>
      </c>
      <c r="Y18">
        <v>86.458333333333329</v>
      </c>
      <c r="Z18">
        <v>6.25</v>
      </c>
      <c r="AA18" s="2">
        <v>1</v>
      </c>
      <c r="AB18">
        <v>1</v>
      </c>
      <c r="AC18">
        <v>9</v>
      </c>
      <c r="AD18">
        <v>1</v>
      </c>
      <c r="AE18" t="s">
        <v>20</v>
      </c>
      <c r="AF18" t="s">
        <v>879</v>
      </c>
      <c r="AG18" t="s">
        <v>879</v>
      </c>
      <c r="AH18" t="s">
        <v>879</v>
      </c>
      <c r="AI18" t="s">
        <v>879</v>
      </c>
      <c r="AJ18" t="s">
        <v>879</v>
      </c>
      <c r="AK18" t="s">
        <v>879</v>
      </c>
      <c r="AL18" t="s">
        <v>878</v>
      </c>
      <c r="AM18" t="s">
        <v>878</v>
      </c>
      <c r="AN18" t="s">
        <v>878</v>
      </c>
      <c r="AO18" t="s">
        <v>878</v>
      </c>
      <c r="AP18" t="s">
        <v>878</v>
      </c>
      <c r="AQ18" t="s">
        <v>878</v>
      </c>
      <c r="AR18" t="s">
        <v>878</v>
      </c>
      <c r="AS18" t="s">
        <v>879</v>
      </c>
      <c r="AT18" t="s">
        <v>879</v>
      </c>
      <c r="AU18" t="s">
        <v>879</v>
      </c>
      <c r="AV18" t="s">
        <v>879</v>
      </c>
      <c r="AW18" t="s">
        <v>879</v>
      </c>
      <c r="AX18" t="s">
        <v>879</v>
      </c>
      <c r="AY18" t="s">
        <v>879</v>
      </c>
      <c r="AZ18" t="s">
        <v>878</v>
      </c>
      <c r="BA18" t="s">
        <v>878</v>
      </c>
      <c r="BB18" t="s">
        <v>878</v>
      </c>
      <c r="BC18" t="s">
        <v>878</v>
      </c>
      <c r="BD18" t="s">
        <v>878</v>
      </c>
      <c r="BE18" t="s">
        <v>878</v>
      </c>
      <c r="BF18" t="s">
        <v>878</v>
      </c>
      <c r="BG18">
        <v>0</v>
      </c>
      <c r="BH18">
        <v>0</v>
      </c>
      <c r="BI18">
        <v>0</v>
      </c>
      <c r="BJ18">
        <v>0</v>
      </c>
      <c r="BK18">
        <v>0</v>
      </c>
      <c r="BL18" s="25">
        <v>0</v>
      </c>
      <c r="BM18" s="1">
        <v>0</v>
      </c>
      <c r="BN18" s="1">
        <v>0</v>
      </c>
      <c r="BO18" s="1">
        <v>0</v>
      </c>
      <c r="BP18" s="1">
        <v>0</v>
      </c>
    </row>
    <row r="19" spans="1:109" customFormat="1" x14ac:dyDescent="0.2">
      <c r="A19" s="2">
        <v>18</v>
      </c>
      <c r="B19" s="2">
        <v>1</v>
      </c>
      <c r="C19" s="2">
        <v>2</v>
      </c>
      <c r="D19">
        <v>4</v>
      </c>
      <c r="E19" s="52">
        <v>43818</v>
      </c>
      <c r="F19" s="1">
        <v>0</v>
      </c>
      <c r="G19" s="5">
        <f t="shared" si="0"/>
        <v>0</v>
      </c>
      <c r="H19" s="19">
        <f t="shared" si="1"/>
        <v>0</v>
      </c>
      <c r="I19">
        <v>72.222222222222229</v>
      </c>
      <c r="J19">
        <v>129.33653846153845</v>
      </c>
      <c r="K19">
        <v>49.861810229226847</v>
      </c>
      <c r="L19">
        <v>26.442307692307693</v>
      </c>
      <c r="M19">
        <v>50.480769230769226</v>
      </c>
      <c r="N19">
        <v>23.076923076923077</v>
      </c>
      <c r="O19">
        <v>76.5625</v>
      </c>
      <c r="P19">
        <v>150.29931972789115</v>
      </c>
      <c r="Q19">
        <v>41.367605107103081</v>
      </c>
      <c r="R19">
        <v>37.414965986394556</v>
      </c>
      <c r="S19">
        <v>49.659863945578238</v>
      </c>
      <c r="T19">
        <v>12.92517006802721</v>
      </c>
      <c r="U19">
        <v>63.541666666666664</v>
      </c>
      <c r="V19">
        <v>78.819672131147541</v>
      </c>
      <c r="W19">
        <v>45.220828412978747</v>
      </c>
      <c r="X19">
        <v>0</v>
      </c>
      <c r="Y19">
        <v>52.459016393442624</v>
      </c>
      <c r="Z19">
        <v>47.540983606557376</v>
      </c>
      <c r="AA19" s="2"/>
      <c r="AB19" t="s">
        <v>20</v>
      </c>
      <c r="AC19" t="s">
        <v>20</v>
      </c>
      <c r="AD19">
        <v>1</v>
      </c>
      <c r="AE19" t="s">
        <v>20</v>
      </c>
      <c r="AF19" t="s">
        <v>879</v>
      </c>
      <c r="AG19" t="s">
        <v>879</v>
      </c>
      <c r="AH19" t="s">
        <v>879</v>
      </c>
      <c r="AI19" t="s">
        <v>879</v>
      </c>
      <c r="AJ19" t="s">
        <v>879</v>
      </c>
      <c r="AK19" t="s">
        <v>879</v>
      </c>
      <c r="AL19" t="s">
        <v>878</v>
      </c>
      <c r="AM19" t="s">
        <v>878</v>
      </c>
      <c r="AN19" t="s">
        <v>878</v>
      </c>
      <c r="AO19" t="s">
        <v>878</v>
      </c>
      <c r="AP19" t="s">
        <v>878</v>
      </c>
      <c r="AQ19" t="s">
        <v>878</v>
      </c>
      <c r="AR19" t="s">
        <v>878</v>
      </c>
      <c r="AS19" t="s">
        <v>879</v>
      </c>
      <c r="AT19" t="s">
        <v>879</v>
      </c>
      <c r="AU19" t="s">
        <v>879</v>
      </c>
      <c r="AV19" t="s">
        <v>879</v>
      </c>
      <c r="AW19" t="s">
        <v>879</v>
      </c>
      <c r="AX19" t="s">
        <v>879</v>
      </c>
      <c r="AY19" t="s">
        <v>879</v>
      </c>
      <c r="AZ19" t="s">
        <v>878</v>
      </c>
      <c r="BA19" t="s">
        <v>878</v>
      </c>
      <c r="BB19" t="s">
        <v>878</v>
      </c>
      <c r="BC19" t="s">
        <v>878</v>
      </c>
      <c r="BD19" t="s">
        <v>878</v>
      </c>
      <c r="BE19" t="s">
        <v>878</v>
      </c>
      <c r="BF19" t="s">
        <v>878</v>
      </c>
      <c r="BG19">
        <v>0</v>
      </c>
      <c r="BH19">
        <v>0</v>
      </c>
      <c r="BI19">
        <v>0</v>
      </c>
      <c r="BJ19">
        <v>0</v>
      </c>
      <c r="BK19">
        <v>0</v>
      </c>
      <c r="BL19" s="25">
        <v>0</v>
      </c>
      <c r="BM19" s="1">
        <v>0</v>
      </c>
      <c r="BN19" s="1">
        <v>0</v>
      </c>
      <c r="BO19" s="1">
        <v>0</v>
      </c>
      <c r="BP19" s="1">
        <v>0</v>
      </c>
    </row>
    <row r="20" spans="1:109" customFormat="1" x14ac:dyDescent="0.2">
      <c r="A20" s="2">
        <v>19</v>
      </c>
      <c r="B20" s="2">
        <v>1</v>
      </c>
      <c r="C20" s="2">
        <v>2</v>
      </c>
      <c r="D20">
        <v>5</v>
      </c>
      <c r="E20" s="52">
        <v>43819</v>
      </c>
      <c r="F20" s="1">
        <v>0</v>
      </c>
      <c r="G20" s="5">
        <f t="shared" si="0"/>
        <v>0</v>
      </c>
      <c r="H20" s="19">
        <f t="shared" si="1"/>
        <v>0</v>
      </c>
      <c r="I20">
        <v>97.222222222222229</v>
      </c>
      <c r="J20">
        <v>126.48571428571428</v>
      </c>
      <c r="K20">
        <v>21.659107265426073</v>
      </c>
      <c r="L20">
        <v>3.9285714285714284</v>
      </c>
      <c r="M20">
        <v>96.071428571428569</v>
      </c>
      <c r="N20">
        <v>0</v>
      </c>
      <c r="O20">
        <v>95.833333333333329</v>
      </c>
      <c r="P20">
        <v>135.34782608695653</v>
      </c>
      <c r="Q20">
        <v>21.036590173747747</v>
      </c>
      <c r="R20">
        <v>5.9782608695652177</v>
      </c>
      <c r="S20">
        <v>94.021739130434781</v>
      </c>
      <c r="T20">
        <v>0</v>
      </c>
      <c r="U20">
        <v>100</v>
      </c>
      <c r="V20">
        <v>109.5</v>
      </c>
      <c r="W20">
        <v>12.878433703872119</v>
      </c>
      <c r="X20">
        <v>0</v>
      </c>
      <c r="Y20">
        <v>100</v>
      </c>
      <c r="Z20">
        <v>0</v>
      </c>
      <c r="AA20" s="2">
        <v>0</v>
      </c>
      <c r="AB20">
        <v>1</v>
      </c>
      <c r="AC20">
        <v>7</v>
      </c>
      <c r="AD20" t="s">
        <v>20</v>
      </c>
      <c r="AE20" t="s">
        <v>20</v>
      </c>
      <c r="AF20" t="s">
        <v>879</v>
      </c>
      <c r="AG20" t="s">
        <v>879</v>
      </c>
      <c r="AH20" t="s">
        <v>879</v>
      </c>
      <c r="AI20" t="s">
        <v>879</v>
      </c>
      <c r="AJ20" t="s">
        <v>879</v>
      </c>
      <c r="AK20" t="s">
        <v>879</v>
      </c>
      <c r="AL20" t="s">
        <v>878</v>
      </c>
      <c r="AM20" t="s">
        <v>878</v>
      </c>
      <c r="AN20" t="s">
        <v>878</v>
      </c>
      <c r="AO20" t="s">
        <v>878</v>
      </c>
      <c r="AP20" t="s">
        <v>878</v>
      </c>
      <c r="AQ20" t="s">
        <v>878</v>
      </c>
      <c r="AR20" t="s">
        <v>878</v>
      </c>
      <c r="AS20" t="s">
        <v>879</v>
      </c>
      <c r="AT20" t="s">
        <v>879</v>
      </c>
      <c r="AU20" t="s">
        <v>879</v>
      </c>
      <c r="AV20" t="s">
        <v>879</v>
      </c>
      <c r="AW20" t="s">
        <v>879</v>
      </c>
      <c r="AX20" t="s">
        <v>879</v>
      </c>
      <c r="AY20" t="s">
        <v>879</v>
      </c>
      <c r="AZ20" t="s">
        <v>878</v>
      </c>
      <c r="BA20" t="s">
        <v>878</v>
      </c>
      <c r="BB20" t="s">
        <v>878</v>
      </c>
      <c r="BC20" t="s">
        <v>878</v>
      </c>
      <c r="BD20" t="s">
        <v>878</v>
      </c>
      <c r="BE20" t="s">
        <v>878</v>
      </c>
      <c r="BF20" t="s">
        <v>878</v>
      </c>
      <c r="BG20">
        <v>0</v>
      </c>
      <c r="BH20">
        <v>0</v>
      </c>
      <c r="BI20">
        <v>0</v>
      </c>
      <c r="BJ20">
        <v>0</v>
      </c>
      <c r="BK20">
        <v>0</v>
      </c>
      <c r="BL20" s="25">
        <v>0</v>
      </c>
      <c r="BM20" s="1">
        <v>0</v>
      </c>
      <c r="BN20" s="1">
        <v>0</v>
      </c>
      <c r="BO20" s="1">
        <v>0</v>
      </c>
      <c r="BP20" s="1">
        <v>0</v>
      </c>
      <c r="BV20" s="16"/>
      <c r="BW20" s="16"/>
    </row>
    <row r="21" spans="1:109" customFormat="1" x14ac:dyDescent="0.2">
      <c r="A21" s="2">
        <v>20</v>
      </c>
      <c r="B21" s="2">
        <v>1</v>
      </c>
      <c r="C21" s="2">
        <v>2</v>
      </c>
      <c r="D21">
        <v>6</v>
      </c>
      <c r="E21" s="52">
        <v>43820</v>
      </c>
      <c r="F21" s="1">
        <v>0</v>
      </c>
      <c r="G21" s="5">
        <f t="shared" si="0"/>
        <v>0</v>
      </c>
      <c r="H21" s="19">
        <f t="shared" si="1"/>
        <v>0</v>
      </c>
      <c r="I21">
        <v>100</v>
      </c>
      <c r="J21">
        <v>126.53472222222223</v>
      </c>
      <c r="K21">
        <v>30.684746116369972</v>
      </c>
      <c r="L21">
        <v>7.291666666666667</v>
      </c>
      <c r="M21">
        <v>84.722222222222214</v>
      </c>
      <c r="N21">
        <v>7.9861111111111107</v>
      </c>
      <c r="O21">
        <v>100</v>
      </c>
      <c r="P21">
        <v>142.86458333333334</v>
      </c>
      <c r="Q21">
        <v>23.961525793747015</v>
      </c>
      <c r="R21">
        <v>10.9375</v>
      </c>
      <c r="S21">
        <v>88.020833333333329</v>
      </c>
      <c r="T21">
        <v>1.0416666666666667</v>
      </c>
      <c r="U21">
        <v>100</v>
      </c>
      <c r="V21">
        <v>93.875</v>
      </c>
      <c r="W21">
        <v>25.68582154019132</v>
      </c>
      <c r="X21">
        <v>0</v>
      </c>
      <c r="Y21">
        <v>78.125</v>
      </c>
      <c r="Z21">
        <v>21.875</v>
      </c>
      <c r="AA21" s="2">
        <v>0</v>
      </c>
      <c r="AB21">
        <v>1</v>
      </c>
      <c r="AC21">
        <v>7</v>
      </c>
      <c r="AD21">
        <v>1</v>
      </c>
      <c r="AE21" t="s">
        <v>20</v>
      </c>
      <c r="AF21" t="s">
        <v>879</v>
      </c>
      <c r="AG21" t="s">
        <v>879</v>
      </c>
      <c r="AH21" t="s">
        <v>879</v>
      </c>
      <c r="AI21" t="s">
        <v>879</v>
      </c>
      <c r="AJ21" t="s">
        <v>879</v>
      </c>
      <c r="AK21" t="s">
        <v>879</v>
      </c>
      <c r="AL21" t="s">
        <v>878</v>
      </c>
      <c r="AM21" t="s">
        <v>878</v>
      </c>
      <c r="AN21" t="s">
        <v>878</v>
      </c>
      <c r="AO21" t="s">
        <v>878</v>
      </c>
      <c r="AP21" t="s">
        <v>878</v>
      </c>
      <c r="AQ21" t="s">
        <v>878</v>
      </c>
      <c r="AR21" t="s">
        <v>878</v>
      </c>
      <c r="AS21" t="s">
        <v>879</v>
      </c>
      <c r="AT21" t="s">
        <v>879</v>
      </c>
      <c r="AU21" t="s">
        <v>879</v>
      </c>
      <c r="AV21" t="s">
        <v>879</v>
      </c>
      <c r="AW21" t="s">
        <v>879</v>
      </c>
      <c r="AX21" t="s">
        <v>879</v>
      </c>
      <c r="AY21" t="s">
        <v>879</v>
      </c>
      <c r="AZ21" t="s">
        <v>878</v>
      </c>
      <c r="BA21" t="s">
        <v>878</v>
      </c>
      <c r="BB21" t="s">
        <v>878</v>
      </c>
      <c r="BC21" t="s">
        <v>878</v>
      </c>
      <c r="BD21" t="s">
        <v>878</v>
      </c>
      <c r="BE21" t="s">
        <v>878</v>
      </c>
      <c r="BF21" t="s">
        <v>878</v>
      </c>
      <c r="BG21">
        <v>0</v>
      </c>
      <c r="BH21">
        <v>0</v>
      </c>
      <c r="BI21">
        <v>0</v>
      </c>
      <c r="BJ21">
        <v>0</v>
      </c>
      <c r="BK21">
        <v>0</v>
      </c>
      <c r="BL21" s="25">
        <v>0</v>
      </c>
      <c r="BM21" s="1">
        <v>0</v>
      </c>
      <c r="BN21" s="1">
        <v>0</v>
      </c>
      <c r="BO21" s="1">
        <v>0</v>
      </c>
      <c r="BP21" s="1">
        <v>0</v>
      </c>
    </row>
    <row r="22" spans="1:109" customFormat="1" x14ac:dyDescent="0.2">
      <c r="A22" s="2">
        <v>21</v>
      </c>
      <c r="B22" s="2">
        <v>1</v>
      </c>
      <c r="C22" s="2">
        <v>2</v>
      </c>
      <c r="D22">
        <v>7</v>
      </c>
      <c r="E22" s="52">
        <v>43821</v>
      </c>
      <c r="F22" s="1">
        <v>0</v>
      </c>
      <c r="G22" s="5">
        <f t="shared" si="0"/>
        <v>0</v>
      </c>
      <c r="H22" s="19">
        <f t="shared" si="1"/>
        <v>0</v>
      </c>
      <c r="I22">
        <v>100</v>
      </c>
      <c r="J22">
        <v>111.48958333333333</v>
      </c>
      <c r="K22">
        <v>22.846230866333642</v>
      </c>
      <c r="L22">
        <v>2.0833333333333335</v>
      </c>
      <c r="M22">
        <v>92.0138888888889</v>
      </c>
      <c r="N22">
        <v>5.9027777777777777</v>
      </c>
      <c r="O22">
        <v>100</v>
      </c>
      <c r="P22">
        <v>112.90104166666667</v>
      </c>
      <c r="Q22">
        <v>23.678808088894176</v>
      </c>
      <c r="R22">
        <v>3.125</v>
      </c>
      <c r="S22">
        <v>92.708333333333329</v>
      </c>
      <c r="T22">
        <v>4.166666666666667</v>
      </c>
      <c r="U22">
        <v>100</v>
      </c>
      <c r="V22">
        <v>108.66666666666667</v>
      </c>
      <c r="W22">
        <v>20.802931629430187</v>
      </c>
      <c r="X22">
        <v>0</v>
      </c>
      <c r="Y22">
        <v>90.625</v>
      </c>
      <c r="Z22">
        <v>9.375</v>
      </c>
      <c r="AA22" s="2">
        <v>2</v>
      </c>
      <c r="AB22">
        <v>2</v>
      </c>
      <c r="AC22">
        <v>7</v>
      </c>
      <c r="AD22">
        <v>1</v>
      </c>
      <c r="AE22" t="s">
        <v>20</v>
      </c>
      <c r="AF22" t="s">
        <v>879</v>
      </c>
      <c r="AG22" t="s">
        <v>879</v>
      </c>
      <c r="AH22" t="s">
        <v>879</v>
      </c>
      <c r="AI22" t="s">
        <v>879</v>
      </c>
      <c r="AJ22" t="s">
        <v>879</v>
      </c>
      <c r="AK22" t="s">
        <v>879</v>
      </c>
      <c r="AL22" t="s">
        <v>878</v>
      </c>
      <c r="AM22" t="s">
        <v>878</v>
      </c>
      <c r="AN22" t="s">
        <v>878</v>
      </c>
      <c r="AO22" t="s">
        <v>878</v>
      </c>
      <c r="AP22" t="s">
        <v>878</v>
      </c>
      <c r="AQ22" t="s">
        <v>878</v>
      </c>
      <c r="AR22" t="s">
        <v>878</v>
      </c>
      <c r="AS22" t="s">
        <v>879</v>
      </c>
      <c r="AT22" t="s">
        <v>879</v>
      </c>
      <c r="AU22" t="s">
        <v>879</v>
      </c>
      <c r="AV22" t="s">
        <v>879</v>
      </c>
      <c r="AW22" t="s">
        <v>879</v>
      </c>
      <c r="AX22" t="s">
        <v>879</v>
      </c>
      <c r="AY22" t="s">
        <v>879</v>
      </c>
      <c r="AZ22" t="s">
        <v>878</v>
      </c>
      <c r="BA22" t="s">
        <v>878</v>
      </c>
      <c r="BB22" t="s">
        <v>878</v>
      </c>
      <c r="BC22" t="s">
        <v>878</v>
      </c>
      <c r="BD22" t="s">
        <v>878</v>
      </c>
      <c r="BE22" t="s">
        <v>878</v>
      </c>
      <c r="BF22" t="s">
        <v>878</v>
      </c>
      <c r="BG22">
        <v>0</v>
      </c>
      <c r="BH22">
        <v>0</v>
      </c>
      <c r="BI22">
        <v>0</v>
      </c>
      <c r="BJ22">
        <v>0</v>
      </c>
      <c r="BK22">
        <v>0</v>
      </c>
      <c r="BL22" s="25">
        <v>0</v>
      </c>
      <c r="BM22" s="1">
        <v>0</v>
      </c>
      <c r="BN22" s="1">
        <v>0</v>
      </c>
      <c r="BO22" s="1">
        <v>0</v>
      </c>
      <c r="BP22" s="1">
        <v>0</v>
      </c>
    </row>
    <row r="23" spans="1:109" customFormat="1" x14ac:dyDescent="0.2">
      <c r="A23" s="2">
        <v>22</v>
      </c>
      <c r="B23" s="2">
        <v>1</v>
      </c>
      <c r="C23" s="2">
        <v>2</v>
      </c>
      <c r="D23">
        <v>8</v>
      </c>
      <c r="E23" s="52">
        <v>43822</v>
      </c>
      <c r="F23" s="1">
        <v>0</v>
      </c>
      <c r="G23" s="5">
        <f t="shared" si="0"/>
        <v>0</v>
      </c>
      <c r="H23" s="19">
        <f t="shared" si="1"/>
        <v>0</v>
      </c>
      <c r="I23">
        <v>100</v>
      </c>
      <c r="J23">
        <v>128.3125</v>
      </c>
      <c r="K23">
        <v>30.918535583833318</v>
      </c>
      <c r="L23">
        <v>12.847222222222221</v>
      </c>
      <c r="M23">
        <v>78.472222222222214</v>
      </c>
      <c r="N23">
        <v>8.6805555555555554</v>
      </c>
      <c r="O23">
        <v>100</v>
      </c>
      <c r="P23">
        <v>134.171875</v>
      </c>
      <c r="Q23">
        <v>28.155413674763032</v>
      </c>
      <c r="R23">
        <v>19.270833333333332</v>
      </c>
      <c r="S23">
        <v>80.729166666666671</v>
      </c>
      <c r="T23">
        <v>0</v>
      </c>
      <c r="U23">
        <v>100</v>
      </c>
      <c r="V23">
        <v>116.59375</v>
      </c>
      <c r="W23">
        <v>35.128059742080382</v>
      </c>
      <c r="X23">
        <v>0</v>
      </c>
      <c r="Y23">
        <v>73.958333333333329</v>
      </c>
      <c r="Z23">
        <v>26.041666666666668</v>
      </c>
      <c r="AA23" s="2">
        <v>1</v>
      </c>
      <c r="AB23">
        <v>1</v>
      </c>
      <c r="AC23">
        <v>8</v>
      </c>
      <c r="AD23">
        <v>2</v>
      </c>
      <c r="AE23" t="s">
        <v>20</v>
      </c>
      <c r="AF23" t="s">
        <v>879</v>
      </c>
      <c r="AG23" t="s">
        <v>879</v>
      </c>
      <c r="AH23" t="s">
        <v>879</v>
      </c>
      <c r="AI23" t="s">
        <v>879</v>
      </c>
      <c r="AJ23" t="s">
        <v>879</v>
      </c>
      <c r="AK23" t="s">
        <v>879</v>
      </c>
      <c r="AL23" t="s">
        <v>878</v>
      </c>
      <c r="AM23" t="s">
        <v>878</v>
      </c>
      <c r="AN23" t="s">
        <v>878</v>
      </c>
      <c r="AO23" t="s">
        <v>878</v>
      </c>
      <c r="AP23" t="s">
        <v>878</v>
      </c>
      <c r="AQ23" t="s">
        <v>878</v>
      </c>
      <c r="AR23" t="s">
        <v>878</v>
      </c>
      <c r="AS23" t="s">
        <v>879</v>
      </c>
      <c r="AT23" t="s">
        <v>879</v>
      </c>
      <c r="AU23" t="s">
        <v>879</v>
      </c>
      <c r="AV23" t="s">
        <v>879</v>
      </c>
      <c r="AW23" t="s">
        <v>879</v>
      </c>
      <c r="AX23" t="s">
        <v>879</v>
      </c>
      <c r="AY23" t="s">
        <v>879</v>
      </c>
      <c r="AZ23" t="s">
        <v>878</v>
      </c>
      <c r="BA23" t="s">
        <v>878</v>
      </c>
      <c r="BB23" t="s">
        <v>878</v>
      </c>
      <c r="BC23" t="s">
        <v>878</v>
      </c>
      <c r="BD23" t="s">
        <v>878</v>
      </c>
      <c r="BE23" t="s">
        <v>878</v>
      </c>
      <c r="BF23" t="s">
        <v>878</v>
      </c>
      <c r="BG23">
        <v>0</v>
      </c>
      <c r="BH23">
        <v>0</v>
      </c>
      <c r="BI23">
        <v>0</v>
      </c>
      <c r="BJ23">
        <v>0</v>
      </c>
      <c r="BK23">
        <v>0</v>
      </c>
      <c r="BL23" s="25">
        <v>0</v>
      </c>
      <c r="BM23" s="1">
        <v>0</v>
      </c>
      <c r="BN23" s="1">
        <v>0</v>
      </c>
      <c r="BO23" s="1">
        <v>0</v>
      </c>
      <c r="BP23" s="1">
        <v>0</v>
      </c>
    </row>
    <row r="24" spans="1:109" customFormat="1" x14ac:dyDescent="0.2">
      <c r="A24" s="2">
        <v>23</v>
      </c>
      <c r="B24" s="2">
        <v>1</v>
      </c>
      <c r="C24" s="2">
        <v>2</v>
      </c>
      <c r="D24">
        <v>9</v>
      </c>
      <c r="E24" s="52">
        <v>43823</v>
      </c>
      <c r="F24" s="1">
        <v>0</v>
      </c>
      <c r="G24" s="5">
        <f t="shared" si="0"/>
        <v>0</v>
      </c>
      <c r="H24" s="19">
        <f t="shared" si="1"/>
        <v>0</v>
      </c>
      <c r="I24">
        <v>100</v>
      </c>
      <c r="J24">
        <v>121</v>
      </c>
      <c r="K24">
        <v>20.744554810483923</v>
      </c>
      <c r="L24">
        <v>1.3888888888888888</v>
      </c>
      <c r="M24">
        <v>97.222222222222229</v>
      </c>
      <c r="N24">
        <v>1.3888888888888888</v>
      </c>
      <c r="O24">
        <v>100</v>
      </c>
      <c r="P24">
        <v>119.8125</v>
      </c>
      <c r="Q24">
        <v>22.251346874104591</v>
      </c>
      <c r="R24">
        <v>2.0833333333333335</v>
      </c>
      <c r="S24">
        <v>95.833333333333343</v>
      </c>
      <c r="T24">
        <v>2.0833333333333335</v>
      </c>
      <c r="U24">
        <v>100</v>
      </c>
      <c r="V24">
        <v>123.375</v>
      </c>
      <c r="W24">
        <v>17.495211197873612</v>
      </c>
      <c r="X24">
        <v>0</v>
      </c>
      <c r="Y24">
        <v>100</v>
      </c>
      <c r="Z24">
        <v>0</v>
      </c>
      <c r="AA24" s="2">
        <v>0</v>
      </c>
      <c r="AB24">
        <v>1</v>
      </c>
      <c r="AC24">
        <v>9</v>
      </c>
      <c r="AD24">
        <v>1</v>
      </c>
      <c r="AE24" t="s">
        <v>20</v>
      </c>
      <c r="AF24" t="s">
        <v>879</v>
      </c>
      <c r="AG24" t="s">
        <v>879</v>
      </c>
      <c r="AH24" t="s">
        <v>879</v>
      </c>
      <c r="AI24" t="s">
        <v>879</v>
      </c>
      <c r="AJ24" t="s">
        <v>879</v>
      </c>
      <c r="AK24" t="s">
        <v>879</v>
      </c>
      <c r="AL24" t="s">
        <v>878</v>
      </c>
      <c r="AM24" t="s">
        <v>878</v>
      </c>
      <c r="AN24" t="s">
        <v>878</v>
      </c>
      <c r="AO24" t="s">
        <v>878</v>
      </c>
      <c r="AP24" t="s">
        <v>878</v>
      </c>
      <c r="AQ24" t="s">
        <v>878</v>
      </c>
      <c r="AR24" t="s">
        <v>878</v>
      </c>
      <c r="AS24" t="s">
        <v>879</v>
      </c>
      <c r="AT24" t="s">
        <v>879</v>
      </c>
      <c r="AU24" t="s">
        <v>879</v>
      </c>
      <c r="AV24" t="s">
        <v>879</v>
      </c>
      <c r="AW24" t="s">
        <v>879</v>
      </c>
      <c r="AX24" t="s">
        <v>879</v>
      </c>
      <c r="AY24" t="s">
        <v>879</v>
      </c>
      <c r="AZ24" t="s">
        <v>878</v>
      </c>
      <c r="BA24" t="s">
        <v>878</v>
      </c>
      <c r="BB24" t="s">
        <v>878</v>
      </c>
      <c r="BC24" t="s">
        <v>878</v>
      </c>
      <c r="BD24" t="s">
        <v>878</v>
      </c>
      <c r="BE24" t="s">
        <v>878</v>
      </c>
      <c r="BF24" t="s">
        <v>878</v>
      </c>
      <c r="BG24">
        <v>0</v>
      </c>
      <c r="BH24">
        <v>0</v>
      </c>
      <c r="BI24">
        <v>0</v>
      </c>
      <c r="BJ24">
        <v>0</v>
      </c>
      <c r="BK24">
        <v>0</v>
      </c>
      <c r="BL24" s="25">
        <v>0</v>
      </c>
      <c r="BM24" s="1">
        <v>0</v>
      </c>
      <c r="BN24" s="1">
        <v>0</v>
      </c>
      <c r="BO24" s="1">
        <v>0</v>
      </c>
      <c r="BP24" s="1">
        <v>0</v>
      </c>
    </row>
    <row r="25" spans="1:109" customFormat="1" x14ac:dyDescent="0.2">
      <c r="A25" s="2">
        <v>24</v>
      </c>
      <c r="B25" s="2">
        <v>1</v>
      </c>
      <c r="C25" s="2">
        <v>2</v>
      </c>
      <c r="D25">
        <v>10</v>
      </c>
      <c r="E25" s="52">
        <v>43824</v>
      </c>
      <c r="F25" s="1">
        <v>0</v>
      </c>
      <c r="G25" s="5">
        <f t="shared" si="0"/>
        <v>0</v>
      </c>
      <c r="H25" s="19">
        <f t="shared" si="1"/>
        <v>0</v>
      </c>
      <c r="I25">
        <v>100</v>
      </c>
      <c r="J25">
        <v>129.41319444444446</v>
      </c>
      <c r="K25">
        <v>28.086928789727615</v>
      </c>
      <c r="L25">
        <v>9.375</v>
      </c>
      <c r="M25">
        <v>90.625</v>
      </c>
      <c r="N25">
        <v>0</v>
      </c>
      <c r="O25">
        <v>100</v>
      </c>
      <c r="P25">
        <v>130.90104166666666</v>
      </c>
      <c r="Q25">
        <v>31.53264578546171</v>
      </c>
      <c r="R25">
        <v>14.0625</v>
      </c>
      <c r="S25">
        <v>85.9375</v>
      </c>
      <c r="T25">
        <v>0</v>
      </c>
      <c r="U25">
        <v>100</v>
      </c>
      <c r="V25">
        <v>126.4375</v>
      </c>
      <c r="W25">
        <v>18.590840817348795</v>
      </c>
      <c r="X25">
        <v>0</v>
      </c>
      <c r="Y25">
        <v>100</v>
      </c>
      <c r="Z25">
        <v>0</v>
      </c>
      <c r="AA25" s="2">
        <v>0</v>
      </c>
      <c r="AB25">
        <v>1</v>
      </c>
      <c r="AC25">
        <v>7</v>
      </c>
      <c r="AD25">
        <v>1</v>
      </c>
      <c r="AE25" t="s">
        <v>20</v>
      </c>
      <c r="AF25" t="s">
        <v>879</v>
      </c>
      <c r="AG25" t="s">
        <v>879</v>
      </c>
      <c r="AH25" t="s">
        <v>879</v>
      </c>
      <c r="AI25" t="s">
        <v>879</v>
      </c>
      <c r="AJ25" t="s">
        <v>879</v>
      </c>
      <c r="AK25" t="s">
        <v>879</v>
      </c>
      <c r="AL25" t="s">
        <v>878</v>
      </c>
      <c r="AM25" t="s">
        <v>878</v>
      </c>
      <c r="AN25" t="s">
        <v>878</v>
      </c>
      <c r="AO25" t="s">
        <v>878</v>
      </c>
      <c r="AP25" t="s">
        <v>878</v>
      </c>
      <c r="AQ25" t="s">
        <v>878</v>
      </c>
      <c r="AR25" t="s">
        <v>878</v>
      </c>
      <c r="AS25" t="s">
        <v>879</v>
      </c>
      <c r="AT25" t="s">
        <v>879</v>
      </c>
      <c r="AU25" t="s">
        <v>879</v>
      </c>
      <c r="AV25" t="s">
        <v>879</v>
      </c>
      <c r="AW25" t="s">
        <v>879</v>
      </c>
      <c r="AX25" t="s">
        <v>879</v>
      </c>
      <c r="AY25" t="s">
        <v>879</v>
      </c>
      <c r="AZ25" t="s">
        <v>878</v>
      </c>
      <c r="BA25" t="s">
        <v>878</v>
      </c>
      <c r="BB25" t="s">
        <v>878</v>
      </c>
      <c r="BC25" t="s">
        <v>878</v>
      </c>
      <c r="BD25" t="s">
        <v>878</v>
      </c>
      <c r="BE25" t="s">
        <v>878</v>
      </c>
      <c r="BF25" t="s">
        <v>878</v>
      </c>
      <c r="BG25">
        <v>0</v>
      </c>
      <c r="BH25">
        <v>0</v>
      </c>
      <c r="BI25">
        <v>0</v>
      </c>
      <c r="BJ25">
        <v>0</v>
      </c>
      <c r="BK25">
        <v>0</v>
      </c>
      <c r="BL25" s="25">
        <v>0</v>
      </c>
      <c r="BM25" s="1">
        <v>0</v>
      </c>
      <c r="BN25" s="1">
        <v>0</v>
      </c>
      <c r="BO25" s="1">
        <v>0</v>
      </c>
      <c r="BP25" s="1">
        <v>0</v>
      </c>
    </row>
    <row r="26" spans="1:109" customFormat="1" x14ac:dyDescent="0.2">
      <c r="A26" s="2">
        <v>25</v>
      </c>
      <c r="B26" s="2">
        <v>1</v>
      </c>
      <c r="C26" s="2">
        <v>2</v>
      </c>
      <c r="D26">
        <v>11</v>
      </c>
      <c r="E26" s="52">
        <v>43825</v>
      </c>
      <c r="F26" s="1">
        <v>0</v>
      </c>
      <c r="G26" s="5">
        <f t="shared" si="0"/>
        <v>0</v>
      </c>
      <c r="H26" s="19">
        <f t="shared" si="1"/>
        <v>0</v>
      </c>
      <c r="I26">
        <v>15.625</v>
      </c>
      <c r="J26">
        <v>174.33333333333334</v>
      </c>
      <c r="K26">
        <v>11.762579342873734</v>
      </c>
      <c r="L26">
        <v>26.666666666666668</v>
      </c>
      <c r="M26">
        <v>73.333333333333329</v>
      </c>
      <c r="N26">
        <v>0</v>
      </c>
      <c r="O26">
        <v>23.4375</v>
      </c>
      <c r="P26">
        <v>174.33333333333334</v>
      </c>
      <c r="Q26">
        <v>11.762579342873734</v>
      </c>
      <c r="R26">
        <v>26.666666666666668</v>
      </c>
      <c r="S26">
        <v>73.333333333333329</v>
      </c>
      <c r="T26">
        <v>0</v>
      </c>
      <c r="U26">
        <v>0</v>
      </c>
      <c r="V26" t="s">
        <v>20</v>
      </c>
      <c r="W26" t="s">
        <v>20</v>
      </c>
      <c r="X26" t="s">
        <v>20</v>
      </c>
      <c r="Y26" t="s">
        <v>20</v>
      </c>
      <c r="Z26" t="s">
        <v>20</v>
      </c>
      <c r="AA26" s="2">
        <v>0</v>
      </c>
      <c r="AB26">
        <v>1</v>
      </c>
      <c r="AC26">
        <v>7</v>
      </c>
      <c r="AD26">
        <v>1</v>
      </c>
      <c r="AE26" t="s">
        <v>20</v>
      </c>
      <c r="AF26" t="s">
        <v>879</v>
      </c>
      <c r="AG26" t="s">
        <v>879</v>
      </c>
      <c r="AH26" t="s">
        <v>879</v>
      </c>
      <c r="AI26" t="s">
        <v>879</v>
      </c>
      <c r="AJ26" t="s">
        <v>879</v>
      </c>
      <c r="AK26" t="s">
        <v>879</v>
      </c>
      <c r="AL26" t="s">
        <v>878</v>
      </c>
      <c r="AM26" t="s">
        <v>878</v>
      </c>
      <c r="AN26" t="s">
        <v>878</v>
      </c>
      <c r="AO26" t="s">
        <v>878</v>
      </c>
      <c r="AP26" t="s">
        <v>878</v>
      </c>
      <c r="AQ26" t="s">
        <v>878</v>
      </c>
      <c r="AR26" t="s">
        <v>878</v>
      </c>
      <c r="AS26" t="s">
        <v>879</v>
      </c>
      <c r="AT26" t="s">
        <v>879</v>
      </c>
      <c r="AU26" t="s">
        <v>879</v>
      </c>
      <c r="AV26" t="s">
        <v>879</v>
      </c>
      <c r="AW26" t="s">
        <v>879</v>
      </c>
      <c r="AX26" t="s">
        <v>879</v>
      </c>
      <c r="AY26" t="s">
        <v>879</v>
      </c>
      <c r="AZ26" t="s">
        <v>878</v>
      </c>
      <c r="BA26" t="s">
        <v>878</v>
      </c>
      <c r="BB26" t="s">
        <v>878</v>
      </c>
      <c r="BC26" t="s">
        <v>878</v>
      </c>
      <c r="BD26" t="s">
        <v>878</v>
      </c>
      <c r="BE26" t="s">
        <v>878</v>
      </c>
      <c r="BF26" t="s">
        <v>878</v>
      </c>
      <c r="BG26">
        <v>0</v>
      </c>
      <c r="BH26">
        <v>0</v>
      </c>
      <c r="BI26">
        <v>0</v>
      </c>
      <c r="BJ26">
        <v>0</v>
      </c>
      <c r="BK26">
        <v>0</v>
      </c>
      <c r="BL26" s="25">
        <v>0</v>
      </c>
      <c r="BM26" s="1">
        <v>0</v>
      </c>
      <c r="BN26" s="1">
        <v>0</v>
      </c>
      <c r="BO26" s="1">
        <v>0</v>
      </c>
      <c r="BP26" s="1">
        <v>0</v>
      </c>
    </row>
    <row r="27" spans="1:109" customFormat="1" x14ac:dyDescent="0.2">
      <c r="A27" s="2">
        <v>26</v>
      </c>
      <c r="B27" s="2">
        <v>1</v>
      </c>
      <c r="C27" s="2">
        <v>2</v>
      </c>
      <c r="D27">
        <v>12</v>
      </c>
      <c r="E27" s="52">
        <v>43826</v>
      </c>
      <c r="F27" s="1">
        <v>0</v>
      </c>
      <c r="G27" s="5">
        <f t="shared" si="0"/>
        <v>0</v>
      </c>
      <c r="H27" s="19">
        <f t="shared" si="1"/>
        <v>0</v>
      </c>
      <c r="I27">
        <v>92.361111111111114</v>
      </c>
      <c r="J27">
        <v>176.39473684210526</v>
      </c>
      <c r="K27">
        <v>29.380178599317958</v>
      </c>
      <c r="L27">
        <v>38.721804511278194</v>
      </c>
      <c r="M27">
        <v>61.278195488721806</v>
      </c>
      <c r="N27">
        <v>0</v>
      </c>
      <c r="O27">
        <v>88.541666666666671</v>
      </c>
      <c r="P27">
        <v>169.60588235294117</v>
      </c>
      <c r="Q27">
        <v>34.974227147497153</v>
      </c>
      <c r="R27">
        <v>32.941176470588232</v>
      </c>
      <c r="S27">
        <v>67.058823529411768</v>
      </c>
      <c r="T27">
        <v>0</v>
      </c>
      <c r="U27">
        <v>100</v>
      </c>
      <c r="V27">
        <v>188.41666666666666</v>
      </c>
      <c r="W27">
        <v>16.817255750538688</v>
      </c>
      <c r="X27">
        <v>48.958333333333336</v>
      </c>
      <c r="Y27">
        <v>51.041666666666664</v>
      </c>
      <c r="Z27">
        <v>0</v>
      </c>
      <c r="AA27" s="2">
        <v>0</v>
      </c>
      <c r="AB27">
        <v>1</v>
      </c>
      <c r="AC27">
        <v>6</v>
      </c>
      <c r="AD27">
        <v>1</v>
      </c>
      <c r="AE27" t="s">
        <v>20</v>
      </c>
      <c r="AF27" t="s">
        <v>879</v>
      </c>
      <c r="AG27" t="s">
        <v>879</v>
      </c>
      <c r="AH27" t="s">
        <v>879</v>
      </c>
      <c r="AI27" t="s">
        <v>879</v>
      </c>
      <c r="AJ27" t="s">
        <v>879</v>
      </c>
      <c r="AK27" t="s">
        <v>879</v>
      </c>
      <c r="AL27" t="s">
        <v>878</v>
      </c>
      <c r="AM27" t="s">
        <v>878</v>
      </c>
      <c r="AN27" t="s">
        <v>878</v>
      </c>
      <c r="AO27" t="s">
        <v>878</v>
      </c>
      <c r="AP27" t="s">
        <v>878</v>
      </c>
      <c r="AQ27" t="s">
        <v>878</v>
      </c>
      <c r="AR27" t="s">
        <v>878</v>
      </c>
      <c r="AS27" t="s">
        <v>879</v>
      </c>
      <c r="AT27" t="s">
        <v>879</v>
      </c>
      <c r="AU27" t="s">
        <v>879</v>
      </c>
      <c r="AV27" t="s">
        <v>879</v>
      </c>
      <c r="AW27" t="s">
        <v>879</v>
      </c>
      <c r="AX27" t="s">
        <v>879</v>
      </c>
      <c r="AY27" t="s">
        <v>879</v>
      </c>
      <c r="AZ27" t="s">
        <v>878</v>
      </c>
      <c r="BA27" t="s">
        <v>878</v>
      </c>
      <c r="BB27" t="s">
        <v>878</v>
      </c>
      <c r="BC27" t="s">
        <v>878</v>
      </c>
      <c r="BD27" t="s">
        <v>878</v>
      </c>
      <c r="BE27" t="s">
        <v>878</v>
      </c>
      <c r="BF27" t="s">
        <v>878</v>
      </c>
      <c r="BG27">
        <v>0</v>
      </c>
      <c r="BH27">
        <v>0</v>
      </c>
      <c r="BI27">
        <v>0</v>
      </c>
      <c r="BJ27">
        <v>0</v>
      </c>
      <c r="BK27">
        <v>0</v>
      </c>
      <c r="BL27" s="25">
        <v>0</v>
      </c>
      <c r="BM27" s="1">
        <v>0</v>
      </c>
      <c r="BN27" s="1">
        <v>0</v>
      </c>
      <c r="BO27" s="1">
        <v>0</v>
      </c>
      <c r="BP27" s="1">
        <v>0</v>
      </c>
      <c r="BV27" s="16"/>
      <c r="BW27" s="16"/>
    </row>
    <row r="28" spans="1:109" customFormat="1" x14ac:dyDescent="0.2">
      <c r="A28" s="2">
        <v>27</v>
      </c>
      <c r="B28" s="2">
        <v>1</v>
      </c>
      <c r="C28" s="2">
        <v>2</v>
      </c>
      <c r="D28">
        <v>13</v>
      </c>
      <c r="E28" s="52">
        <v>43827</v>
      </c>
      <c r="F28" s="1">
        <v>0</v>
      </c>
      <c r="G28" s="5">
        <f t="shared" si="0"/>
        <v>0</v>
      </c>
      <c r="H28" s="19">
        <f t="shared" si="1"/>
        <v>0</v>
      </c>
      <c r="I28">
        <v>100</v>
      </c>
      <c r="J28">
        <v>121.71527777777777</v>
      </c>
      <c r="K28">
        <v>20.782980515482642</v>
      </c>
      <c r="L28">
        <v>3.125</v>
      </c>
      <c r="M28">
        <v>93.75</v>
      </c>
      <c r="N28">
        <v>3.125</v>
      </c>
      <c r="O28">
        <v>100</v>
      </c>
      <c r="P28">
        <v>119.23958333333333</v>
      </c>
      <c r="Q28">
        <v>24.415830923665812</v>
      </c>
      <c r="R28">
        <v>4.6875</v>
      </c>
      <c r="S28">
        <v>90.625</v>
      </c>
      <c r="T28">
        <v>4.6875</v>
      </c>
      <c r="U28">
        <v>100</v>
      </c>
      <c r="V28">
        <v>126.66666666666667</v>
      </c>
      <c r="W28">
        <v>10.936069174109155</v>
      </c>
      <c r="X28">
        <v>0</v>
      </c>
      <c r="Y28">
        <v>100</v>
      </c>
      <c r="Z28">
        <v>0</v>
      </c>
      <c r="AA28" s="2">
        <v>2</v>
      </c>
      <c r="AB28">
        <v>1</v>
      </c>
      <c r="AC28">
        <v>6</v>
      </c>
      <c r="AD28">
        <v>1</v>
      </c>
      <c r="AE28" t="s">
        <v>20</v>
      </c>
      <c r="AF28" t="s">
        <v>879</v>
      </c>
      <c r="AG28" t="s">
        <v>879</v>
      </c>
      <c r="AH28" t="s">
        <v>879</v>
      </c>
      <c r="AI28" t="s">
        <v>879</v>
      </c>
      <c r="AJ28" t="s">
        <v>879</v>
      </c>
      <c r="AK28" t="s">
        <v>879</v>
      </c>
      <c r="AL28" t="s">
        <v>878</v>
      </c>
      <c r="AM28" t="s">
        <v>878</v>
      </c>
      <c r="AN28" t="s">
        <v>878</v>
      </c>
      <c r="AO28" t="s">
        <v>878</v>
      </c>
      <c r="AP28" t="s">
        <v>878</v>
      </c>
      <c r="AQ28" t="s">
        <v>878</v>
      </c>
      <c r="AR28" t="s">
        <v>878</v>
      </c>
      <c r="AS28" t="s">
        <v>879</v>
      </c>
      <c r="AT28" t="s">
        <v>879</v>
      </c>
      <c r="AU28" t="s">
        <v>879</v>
      </c>
      <c r="AV28" t="s">
        <v>879</v>
      </c>
      <c r="AW28" t="s">
        <v>879</v>
      </c>
      <c r="AX28" t="s">
        <v>879</v>
      </c>
      <c r="AY28" t="s">
        <v>879</v>
      </c>
      <c r="AZ28" t="s">
        <v>878</v>
      </c>
      <c r="BA28" t="s">
        <v>878</v>
      </c>
      <c r="BB28" t="s">
        <v>878</v>
      </c>
      <c r="BC28" t="s">
        <v>878</v>
      </c>
      <c r="BD28" t="s">
        <v>878</v>
      </c>
      <c r="BE28" t="s">
        <v>878</v>
      </c>
      <c r="BF28" t="s">
        <v>878</v>
      </c>
      <c r="BG28">
        <v>0</v>
      </c>
      <c r="BH28">
        <v>0</v>
      </c>
      <c r="BI28">
        <v>0</v>
      </c>
      <c r="BJ28">
        <v>0</v>
      </c>
      <c r="BK28">
        <v>0</v>
      </c>
      <c r="BL28" s="25">
        <v>0</v>
      </c>
      <c r="BM28" s="1">
        <v>0</v>
      </c>
      <c r="BN28" s="1">
        <v>0</v>
      </c>
      <c r="BO28" s="1">
        <v>0</v>
      </c>
      <c r="BP28" s="1">
        <v>0</v>
      </c>
    </row>
    <row r="29" spans="1:109" customFormat="1" x14ac:dyDescent="0.2">
      <c r="A29" s="2">
        <v>28</v>
      </c>
      <c r="B29" s="2">
        <v>1</v>
      </c>
      <c r="C29" s="2">
        <v>2</v>
      </c>
      <c r="D29">
        <v>14</v>
      </c>
      <c r="E29" s="52">
        <v>43828</v>
      </c>
      <c r="F29" s="1">
        <v>0</v>
      </c>
      <c r="G29" s="5">
        <f t="shared" si="0"/>
        <v>0</v>
      </c>
      <c r="H29" s="19">
        <f t="shared" si="1"/>
        <v>0</v>
      </c>
      <c r="I29">
        <v>100</v>
      </c>
      <c r="J29">
        <v>136.29166666666666</v>
      </c>
      <c r="K29">
        <v>40.324465047709985</v>
      </c>
      <c r="L29">
        <v>15.625</v>
      </c>
      <c r="M29">
        <v>80.555555555555557</v>
      </c>
      <c r="N29">
        <v>3.8194444444444446</v>
      </c>
      <c r="O29">
        <v>100</v>
      </c>
      <c r="P29">
        <v>146.34375</v>
      </c>
      <c r="Q29">
        <v>41.360103647495393</v>
      </c>
      <c r="R29">
        <v>23.4375</v>
      </c>
      <c r="S29">
        <v>71.354166666666671</v>
      </c>
      <c r="T29">
        <v>5.208333333333333</v>
      </c>
      <c r="U29">
        <v>100</v>
      </c>
      <c r="V29">
        <v>116.1875</v>
      </c>
      <c r="W29">
        <v>29.143240469958801</v>
      </c>
      <c r="X29">
        <v>0</v>
      </c>
      <c r="Y29">
        <v>98.958333333333329</v>
      </c>
      <c r="Z29">
        <v>1.0416666666666667</v>
      </c>
      <c r="AA29" s="2">
        <v>0</v>
      </c>
      <c r="AB29">
        <v>1</v>
      </c>
      <c r="AC29">
        <v>8</v>
      </c>
      <c r="AD29">
        <v>1</v>
      </c>
      <c r="AE29" t="s">
        <v>20</v>
      </c>
      <c r="AF29" t="s">
        <v>879</v>
      </c>
      <c r="AG29" t="s">
        <v>879</v>
      </c>
      <c r="AH29" t="s">
        <v>879</v>
      </c>
      <c r="AI29" t="s">
        <v>879</v>
      </c>
      <c r="AJ29" t="s">
        <v>879</v>
      </c>
      <c r="AK29" t="s">
        <v>879</v>
      </c>
      <c r="AL29" t="s">
        <v>878</v>
      </c>
      <c r="AM29" t="s">
        <v>878</v>
      </c>
      <c r="AN29" t="s">
        <v>878</v>
      </c>
      <c r="AO29" t="s">
        <v>878</v>
      </c>
      <c r="AP29" t="s">
        <v>878</v>
      </c>
      <c r="AQ29" t="s">
        <v>878</v>
      </c>
      <c r="AR29" t="s">
        <v>878</v>
      </c>
      <c r="AS29" t="s">
        <v>879</v>
      </c>
      <c r="AT29" t="s">
        <v>879</v>
      </c>
      <c r="AU29" t="s">
        <v>879</v>
      </c>
      <c r="AV29" t="s">
        <v>879</v>
      </c>
      <c r="AW29" t="s">
        <v>879</v>
      </c>
      <c r="AX29" t="s">
        <v>879</v>
      </c>
      <c r="AY29" t="s">
        <v>879</v>
      </c>
      <c r="AZ29" t="s">
        <v>878</v>
      </c>
      <c r="BA29" t="s">
        <v>878</v>
      </c>
      <c r="BB29" t="s">
        <v>878</v>
      </c>
      <c r="BC29" t="s">
        <v>878</v>
      </c>
      <c r="BD29" t="s">
        <v>878</v>
      </c>
      <c r="BE29" t="s">
        <v>878</v>
      </c>
      <c r="BF29" t="s">
        <v>878</v>
      </c>
      <c r="BG29">
        <v>0</v>
      </c>
      <c r="BH29">
        <v>0</v>
      </c>
      <c r="BI29">
        <v>0</v>
      </c>
      <c r="BJ29">
        <v>0</v>
      </c>
      <c r="BK29">
        <v>0</v>
      </c>
      <c r="BL29" s="25">
        <v>0</v>
      </c>
      <c r="BM29" s="1">
        <v>0</v>
      </c>
      <c r="BN29" s="1">
        <v>0</v>
      </c>
      <c r="BO29" s="1">
        <v>0</v>
      </c>
      <c r="BP29" s="1">
        <v>0</v>
      </c>
    </row>
    <row r="30" spans="1:109" customFormat="1" x14ac:dyDescent="0.2">
      <c r="A30" s="2">
        <v>29</v>
      </c>
      <c r="B30" s="2">
        <v>1</v>
      </c>
      <c r="C30" s="2">
        <v>3</v>
      </c>
      <c r="D30" s="1">
        <v>1</v>
      </c>
      <c r="E30" s="7">
        <v>43843</v>
      </c>
      <c r="F30" s="1">
        <v>0</v>
      </c>
      <c r="G30" s="5">
        <f t="shared" si="0"/>
        <v>0</v>
      </c>
      <c r="H30" s="19">
        <f t="shared" si="1"/>
        <v>0</v>
      </c>
      <c r="I30" s="50">
        <v>74.305555555555557</v>
      </c>
      <c r="J30" s="50">
        <v>165.17289719626169</v>
      </c>
      <c r="K30" s="50">
        <v>39.432811725878686</v>
      </c>
      <c r="L30" s="50">
        <v>27.570093457943926</v>
      </c>
      <c r="M30" s="50">
        <v>70.560747663551396</v>
      </c>
      <c r="N30" s="50">
        <v>1.8691588785046729</v>
      </c>
      <c r="O30" s="50">
        <v>61.458333333333336</v>
      </c>
      <c r="P30" s="50">
        <v>196.34745762711864</v>
      </c>
      <c r="Q30" s="50">
        <v>34.535260384288577</v>
      </c>
      <c r="R30" s="50">
        <v>50</v>
      </c>
      <c r="S30" s="50">
        <v>50</v>
      </c>
      <c r="T30" s="50">
        <v>0</v>
      </c>
      <c r="U30" s="50">
        <v>100</v>
      </c>
      <c r="V30" s="50">
        <v>126.85416666666667</v>
      </c>
      <c r="W30" s="50">
        <v>26.821943051613527</v>
      </c>
      <c r="X30" s="50">
        <v>0</v>
      </c>
      <c r="Y30" s="50">
        <v>95.833333333333329</v>
      </c>
      <c r="Z30" s="50">
        <v>4.166666666666667</v>
      </c>
      <c r="AA30" s="2">
        <v>0</v>
      </c>
      <c r="AB30">
        <v>1</v>
      </c>
      <c r="AC30">
        <v>6</v>
      </c>
      <c r="AD30" t="s">
        <v>20</v>
      </c>
      <c r="AE30" s="16">
        <v>0</v>
      </c>
      <c r="AF30" t="s">
        <v>20</v>
      </c>
      <c r="AG30" t="s">
        <v>20</v>
      </c>
      <c r="AH30" t="s">
        <v>20</v>
      </c>
      <c r="AI30" t="s">
        <v>20</v>
      </c>
      <c r="AJ30" t="s">
        <v>20</v>
      </c>
      <c r="AK30" t="s">
        <v>20</v>
      </c>
      <c r="AL30" t="s">
        <v>20</v>
      </c>
      <c r="AM30" s="1" t="s">
        <v>20</v>
      </c>
      <c r="AN30" s="1" t="s">
        <v>20</v>
      </c>
      <c r="AO30" s="1" t="s">
        <v>20</v>
      </c>
      <c r="AP30" s="1" t="s">
        <v>20</v>
      </c>
      <c r="AQ30" s="1" t="s">
        <v>20</v>
      </c>
      <c r="AR30" s="1" t="s">
        <v>20</v>
      </c>
      <c r="AS30" t="s">
        <v>20</v>
      </c>
      <c r="AT30" t="s">
        <v>20</v>
      </c>
      <c r="AU30" t="s">
        <v>20</v>
      </c>
      <c r="AV30" t="s">
        <v>20</v>
      </c>
      <c r="AW30" t="s">
        <v>20</v>
      </c>
      <c r="AX30" t="s">
        <v>20</v>
      </c>
      <c r="AY30" t="s">
        <v>20</v>
      </c>
      <c r="AZ30" s="1" t="s">
        <v>20</v>
      </c>
      <c r="BA30" s="1" t="s">
        <v>20</v>
      </c>
      <c r="BB30" s="1" t="s">
        <v>20</v>
      </c>
      <c r="BC30" t="s">
        <v>20</v>
      </c>
      <c r="BD30" t="s">
        <v>20</v>
      </c>
      <c r="BE30" s="1" t="s">
        <v>20</v>
      </c>
      <c r="BF30" s="1" t="s">
        <v>20</v>
      </c>
      <c r="BG30" s="12">
        <v>0</v>
      </c>
      <c r="BH30" s="12">
        <v>0</v>
      </c>
      <c r="BI30" s="1">
        <v>0</v>
      </c>
      <c r="BJ30" s="1">
        <f t="shared" ref="BJ30:BJ51" si="2">BG30*BI30</f>
        <v>0</v>
      </c>
      <c r="BK30" s="1">
        <v>0</v>
      </c>
      <c r="BL30" s="25">
        <v>0</v>
      </c>
      <c r="BM30" s="1">
        <v>0</v>
      </c>
      <c r="BN30" s="1">
        <v>0</v>
      </c>
      <c r="BO30" s="1">
        <v>0</v>
      </c>
      <c r="BP30" s="1">
        <v>0</v>
      </c>
      <c r="BQ30" s="12"/>
      <c r="BR30" s="12"/>
      <c r="BS30" s="12"/>
      <c r="BT30" s="12"/>
      <c r="BU30" s="12"/>
      <c r="BV30" s="12"/>
      <c r="BW30" s="12"/>
      <c r="BX30" s="12"/>
      <c r="BY30" s="12"/>
      <c r="BZ30" s="12"/>
      <c r="CA30" s="12"/>
      <c r="CB30" s="15"/>
      <c r="CC30" s="12"/>
      <c r="CD30" s="12"/>
      <c r="CE30" s="12"/>
      <c r="CF30" s="12"/>
      <c r="CG30" s="12"/>
      <c r="CH30" s="12"/>
      <c r="CI30" s="12"/>
      <c r="CJ30" s="15"/>
      <c r="CK30" s="12"/>
      <c r="CL30" s="12"/>
      <c r="CM30" s="12"/>
      <c r="CN30" s="12"/>
      <c r="CO30" s="12"/>
      <c r="CP30" s="12"/>
      <c r="CQ30" s="12"/>
      <c r="CR30" s="12"/>
      <c r="CS30" s="12"/>
      <c r="CT30" s="12"/>
      <c r="CU30" s="12"/>
      <c r="CV30" s="12"/>
      <c r="CW30" s="12"/>
      <c r="CX30" s="12"/>
      <c r="CY30" s="12"/>
      <c r="CZ30" s="12"/>
      <c r="DA30" s="12"/>
      <c r="DB30" s="12"/>
      <c r="DC30" s="12"/>
      <c r="DD30" s="1"/>
      <c r="DE30" s="34"/>
    </row>
    <row r="31" spans="1:109" x14ac:dyDescent="0.2">
      <c r="A31" s="2">
        <v>30</v>
      </c>
      <c r="B31" s="2">
        <v>1</v>
      </c>
      <c r="C31" s="2">
        <v>3</v>
      </c>
      <c r="D31" s="1">
        <v>2</v>
      </c>
      <c r="E31" s="7">
        <v>43844</v>
      </c>
      <c r="F31" s="1">
        <v>0</v>
      </c>
      <c r="G31" s="5">
        <f t="shared" si="0"/>
        <v>0</v>
      </c>
      <c r="H31" s="19">
        <f t="shared" si="1"/>
        <v>0</v>
      </c>
      <c r="I31" s="50">
        <v>100</v>
      </c>
      <c r="J31" s="50">
        <v>138.83680555555554</v>
      </c>
      <c r="K31" s="50">
        <v>38.952434770846509</v>
      </c>
      <c r="L31" s="50">
        <v>15.972222222222221</v>
      </c>
      <c r="M31" s="50">
        <v>76.7361111111111</v>
      </c>
      <c r="N31" s="50">
        <v>7.291666666666667</v>
      </c>
      <c r="O31" s="50">
        <v>100</v>
      </c>
      <c r="P31" s="50">
        <v>140.796875</v>
      </c>
      <c r="Q31" s="50">
        <v>45.507093203030379</v>
      </c>
      <c r="R31" s="50">
        <v>22.395833333333332</v>
      </c>
      <c r="S31" s="50">
        <v>66.666666666666671</v>
      </c>
      <c r="T31" s="50">
        <v>10.9375</v>
      </c>
      <c r="U31" s="50">
        <v>100</v>
      </c>
      <c r="V31" s="50">
        <v>134.91666666666666</v>
      </c>
      <c r="W31" s="50">
        <v>17.51674828144689</v>
      </c>
      <c r="X31" s="50">
        <v>3.125</v>
      </c>
      <c r="Y31" s="50">
        <v>96.875</v>
      </c>
      <c r="Z31" s="50">
        <v>0</v>
      </c>
      <c r="AA31" s="2">
        <v>1</v>
      </c>
      <c r="AB31">
        <v>1</v>
      </c>
      <c r="AC31">
        <v>7</v>
      </c>
      <c r="AD31">
        <v>1</v>
      </c>
      <c r="AE31" s="16">
        <v>0</v>
      </c>
      <c r="AF31" s="12">
        <v>99</v>
      </c>
      <c r="AG31">
        <v>99</v>
      </c>
      <c r="AH31">
        <v>2</v>
      </c>
      <c r="AI31">
        <v>99</v>
      </c>
      <c r="AJ31">
        <v>99</v>
      </c>
      <c r="AK31">
        <v>1</v>
      </c>
      <c r="AL31">
        <v>99</v>
      </c>
      <c r="AM31" s="1">
        <v>99</v>
      </c>
      <c r="AN31" s="1">
        <v>99</v>
      </c>
      <c r="AO31" s="1">
        <v>99</v>
      </c>
      <c r="AP31" s="1">
        <v>99</v>
      </c>
      <c r="AQ31" s="1">
        <v>99</v>
      </c>
      <c r="AR31" s="1">
        <v>99</v>
      </c>
      <c r="AS31" s="1">
        <v>0</v>
      </c>
      <c r="AT31" s="1">
        <v>0</v>
      </c>
      <c r="AU31" s="1">
        <v>1</v>
      </c>
      <c r="AV31" s="1">
        <v>0</v>
      </c>
      <c r="AW31" s="1">
        <v>0</v>
      </c>
      <c r="AX31" s="1">
        <v>1</v>
      </c>
      <c r="AY31" s="1">
        <v>0</v>
      </c>
      <c r="AZ31" s="1">
        <v>0</v>
      </c>
      <c r="BA31" s="1">
        <v>0</v>
      </c>
      <c r="BB31" s="1">
        <v>0</v>
      </c>
      <c r="BC31" s="1">
        <v>0</v>
      </c>
      <c r="BD31" s="1">
        <v>0</v>
      </c>
      <c r="BE31" s="1">
        <v>0</v>
      </c>
      <c r="BF31" s="1">
        <f>SUM(AS31:BE31)</f>
        <v>2</v>
      </c>
      <c r="BG31" s="12">
        <v>0</v>
      </c>
      <c r="BH31" s="1">
        <v>0</v>
      </c>
      <c r="BI31" s="1">
        <v>0</v>
      </c>
      <c r="BJ31" s="1">
        <f t="shared" si="2"/>
        <v>0</v>
      </c>
      <c r="BK31" s="1">
        <v>0</v>
      </c>
      <c r="BL31" s="25">
        <v>0</v>
      </c>
      <c r="BM31" s="1">
        <v>0</v>
      </c>
      <c r="BN31" s="1">
        <v>0</v>
      </c>
      <c r="BO31" s="1">
        <v>0</v>
      </c>
      <c r="BP31" s="1">
        <v>0</v>
      </c>
      <c r="BQ31" s="12"/>
      <c r="BR31" s="12"/>
      <c r="BS31" s="12"/>
      <c r="BT31" s="12"/>
      <c r="BU31" s="12"/>
      <c r="BV31" s="12"/>
      <c r="BW31" s="12"/>
      <c r="BX31" s="12"/>
      <c r="BY31" s="12"/>
      <c r="BZ31" s="12"/>
      <c r="CA31" s="12"/>
      <c r="CB31" s="15"/>
      <c r="CC31" s="12"/>
      <c r="CD31" s="12"/>
      <c r="CE31" s="12"/>
      <c r="CF31" s="12"/>
      <c r="CG31" s="12"/>
      <c r="CH31" s="12"/>
      <c r="CI31" s="12"/>
      <c r="CJ31" s="15"/>
      <c r="CK31" s="12"/>
      <c r="CL31" s="12"/>
      <c r="CM31" s="12"/>
      <c r="CN31" s="12"/>
      <c r="CO31" s="12"/>
      <c r="CP31" s="12"/>
      <c r="CQ31" s="12"/>
      <c r="CR31" s="12"/>
      <c r="CS31" s="12"/>
      <c r="CT31" s="12"/>
      <c r="CU31" s="12"/>
      <c r="CV31" s="12"/>
      <c r="CW31" s="12"/>
      <c r="CX31" s="12"/>
      <c r="CY31" s="12"/>
      <c r="CZ31" s="12"/>
      <c r="DA31" s="12"/>
      <c r="DB31" s="12"/>
      <c r="DC31" s="12"/>
    </row>
    <row r="32" spans="1:109" x14ac:dyDescent="0.2">
      <c r="A32" s="2">
        <v>31</v>
      </c>
      <c r="B32" s="5">
        <v>1</v>
      </c>
      <c r="C32" s="2">
        <v>3</v>
      </c>
      <c r="D32" s="1">
        <v>3</v>
      </c>
      <c r="E32" s="7">
        <v>43845</v>
      </c>
      <c r="F32" s="1">
        <v>0</v>
      </c>
      <c r="G32" s="5">
        <f t="shared" si="0"/>
        <v>26</v>
      </c>
      <c r="H32" s="19">
        <f t="shared" si="1"/>
        <v>72.8</v>
      </c>
      <c r="I32" s="50">
        <v>100</v>
      </c>
      <c r="J32" s="50">
        <v>120.89583333333333</v>
      </c>
      <c r="K32" s="50">
        <v>23.399080416671271</v>
      </c>
      <c r="L32" s="50">
        <v>2.4305555555555554</v>
      </c>
      <c r="M32" s="50">
        <v>95.833333333333329</v>
      </c>
      <c r="N32" s="50">
        <v>1.7361111111111112</v>
      </c>
      <c r="O32" s="50">
        <v>100</v>
      </c>
      <c r="P32" s="50">
        <v>125.55208333333333</v>
      </c>
      <c r="Q32" s="50">
        <v>22.316946377464806</v>
      </c>
      <c r="R32" s="50">
        <v>3.6458333333333335</v>
      </c>
      <c r="S32" s="50">
        <v>96.354166666666671</v>
      </c>
      <c r="T32" s="50">
        <v>0</v>
      </c>
      <c r="U32" s="50">
        <v>100</v>
      </c>
      <c r="V32" s="50">
        <v>111.58333333333333</v>
      </c>
      <c r="W32" s="50">
        <v>23.840659702227502</v>
      </c>
      <c r="X32" s="50">
        <v>0</v>
      </c>
      <c r="Y32" s="50">
        <v>94.791666666666671</v>
      </c>
      <c r="Z32" s="50">
        <v>5.208333333333333</v>
      </c>
      <c r="AA32" s="2">
        <v>0</v>
      </c>
      <c r="AB32">
        <v>1</v>
      </c>
      <c r="AC32">
        <v>7</v>
      </c>
      <c r="AD32">
        <v>1</v>
      </c>
      <c r="AE32" s="16">
        <v>0</v>
      </c>
      <c r="AF32" t="s">
        <v>875</v>
      </c>
      <c r="AG32" t="s">
        <v>875</v>
      </c>
      <c r="AH32" t="s">
        <v>875</v>
      </c>
      <c r="AI32" t="s">
        <v>875</v>
      </c>
      <c r="AJ32" t="s">
        <v>875</v>
      </c>
      <c r="AK32" t="s">
        <v>875</v>
      </c>
      <c r="AL32" t="s">
        <v>875</v>
      </c>
      <c r="AM32" s="1" t="s">
        <v>903</v>
      </c>
      <c r="AN32" s="1" t="s">
        <v>903</v>
      </c>
      <c r="AO32" s="1" t="s">
        <v>903</v>
      </c>
      <c r="AP32" s="1" t="s">
        <v>903</v>
      </c>
      <c r="AQ32" s="1" t="s">
        <v>903</v>
      </c>
      <c r="AR32" s="1" t="s">
        <v>903</v>
      </c>
      <c r="AS32" s="1" t="s">
        <v>903</v>
      </c>
      <c r="AT32" s="1" t="s">
        <v>903</v>
      </c>
      <c r="AU32" s="1" t="s">
        <v>903</v>
      </c>
      <c r="AV32" s="1" t="s">
        <v>903</v>
      </c>
      <c r="AW32" s="1" t="s">
        <v>903</v>
      </c>
      <c r="AX32" s="1" t="s">
        <v>903</v>
      </c>
      <c r="AY32" s="1" t="s">
        <v>903</v>
      </c>
      <c r="AZ32" s="1" t="s">
        <v>903</v>
      </c>
      <c r="BA32" s="1" t="s">
        <v>875</v>
      </c>
      <c r="BB32" s="1" t="s">
        <v>875</v>
      </c>
      <c r="BC32" s="1" t="s">
        <v>875</v>
      </c>
      <c r="BD32" s="1" t="s">
        <v>875</v>
      </c>
      <c r="BE32" s="1" t="s">
        <v>875</v>
      </c>
      <c r="BF32" s="1" t="s">
        <v>875</v>
      </c>
      <c r="BG32" s="12">
        <v>26</v>
      </c>
      <c r="BH32" s="1">
        <v>3</v>
      </c>
      <c r="BI32" s="1">
        <v>2.8</v>
      </c>
      <c r="BJ32" s="1">
        <f t="shared" si="2"/>
        <v>72.8</v>
      </c>
      <c r="BK32" s="1" t="s">
        <v>27</v>
      </c>
      <c r="BL32" s="25">
        <v>0</v>
      </c>
      <c r="BM32" s="1">
        <v>0</v>
      </c>
      <c r="BN32" s="1">
        <v>0</v>
      </c>
      <c r="BO32" s="1">
        <v>0</v>
      </c>
      <c r="BP32" s="1">
        <v>0</v>
      </c>
      <c r="BQ32" s="14">
        <v>43845.760834641202</v>
      </c>
      <c r="BR32" s="14" t="s">
        <v>79</v>
      </c>
      <c r="BS32" s="15">
        <v>22.183333333333334</v>
      </c>
      <c r="BT32" s="12" t="s">
        <v>80</v>
      </c>
      <c r="BU32" s="12">
        <v>1</v>
      </c>
      <c r="BV32" s="12">
        <v>0</v>
      </c>
      <c r="BW32" s="12" t="s">
        <v>81</v>
      </c>
      <c r="BX32" s="12">
        <v>0</v>
      </c>
      <c r="BY32" s="12" t="s">
        <v>82</v>
      </c>
      <c r="BZ32" s="12">
        <v>1</v>
      </c>
      <c r="CA32" s="12">
        <v>5</v>
      </c>
      <c r="CB32" s="15">
        <v>3.5</v>
      </c>
      <c r="CC32" s="12">
        <v>0</v>
      </c>
      <c r="CD32" s="12">
        <v>0</v>
      </c>
      <c r="CE32" s="12">
        <v>2</v>
      </c>
      <c r="CF32" s="12" t="s">
        <v>20</v>
      </c>
      <c r="CG32" s="12" t="s">
        <v>20</v>
      </c>
      <c r="CH32" s="12" t="s">
        <v>20</v>
      </c>
      <c r="CI32" s="12" t="s">
        <v>20</v>
      </c>
      <c r="CJ32" s="15">
        <v>3</v>
      </c>
      <c r="CK32" s="12">
        <v>1</v>
      </c>
      <c r="CL32" s="12">
        <v>0</v>
      </c>
      <c r="CM32" s="12">
        <v>0</v>
      </c>
      <c r="CN32" s="12">
        <v>0</v>
      </c>
      <c r="CO32" s="12">
        <v>0</v>
      </c>
      <c r="CP32" s="12" t="s">
        <v>83</v>
      </c>
      <c r="CQ32" s="12">
        <v>41</v>
      </c>
      <c r="CR32" s="12">
        <v>37</v>
      </c>
      <c r="CS32" s="12">
        <v>10</v>
      </c>
      <c r="CT32" s="12">
        <v>65</v>
      </c>
      <c r="CU32" s="12">
        <v>38</v>
      </c>
      <c r="CV32" s="12">
        <v>5.6</v>
      </c>
      <c r="CW32" s="12">
        <v>315</v>
      </c>
      <c r="CX32" s="12" t="b">
        <v>0</v>
      </c>
      <c r="CY32" s="12"/>
      <c r="CZ32" s="12">
        <v>0</v>
      </c>
      <c r="DA32" s="12">
        <v>168</v>
      </c>
      <c r="DB32" s="12">
        <v>148</v>
      </c>
      <c r="DC32" s="12">
        <v>105</v>
      </c>
    </row>
    <row r="33" spans="1:107" x14ac:dyDescent="0.2">
      <c r="A33" s="2">
        <v>32</v>
      </c>
      <c r="B33" s="5">
        <v>1</v>
      </c>
      <c r="C33" s="2">
        <v>3</v>
      </c>
      <c r="D33" s="1">
        <v>4</v>
      </c>
      <c r="E33" s="7">
        <v>43846</v>
      </c>
      <c r="F33" s="1">
        <v>0</v>
      </c>
      <c r="G33" s="5">
        <f t="shared" si="0"/>
        <v>0</v>
      </c>
      <c r="H33" s="19">
        <f t="shared" si="1"/>
        <v>0</v>
      </c>
      <c r="I33" s="50">
        <v>100</v>
      </c>
      <c r="J33" s="50">
        <v>159.87847222222223</v>
      </c>
      <c r="K33" s="50">
        <v>34.561902070622672</v>
      </c>
      <c r="L33" s="50">
        <v>40.972222222222221</v>
      </c>
      <c r="M33" s="50">
        <v>53.125</v>
      </c>
      <c r="N33" s="50">
        <v>5.9027777777777777</v>
      </c>
      <c r="O33" s="50">
        <v>100</v>
      </c>
      <c r="P33" s="50">
        <v>137.71875</v>
      </c>
      <c r="Q33" s="50">
        <v>36.832571474346423</v>
      </c>
      <c r="R33" s="50">
        <v>26.5625</v>
      </c>
      <c r="S33" s="50">
        <v>64.583333333333329</v>
      </c>
      <c r="T33" s="50">
        <v>8.8541666666666661</v>
      </c>
      <c r="U33" s="50">
        <v>100</v>
      </c>
      <c r="V33" s="50">
        <v>204.19791666666666</v>
      </c>
      <c r="W33" s="50">
        <v>16.047315386592185</v>
      </c>
      <c r="X33" s="50">
        <v>69.791666666666671</v>
      </c>
      <c r="Y33" s="50">
        <v>30.208333333333329</v>
      </c>
      <c r="Z33" s="50">
        <v>0</v>
      </c>
      <c r="AA33" s="2">
        <v>0</v>
      </c>
      <c r="AB33">
        <v>1</v>
      </c>
      <c r="AC33">
        <v>6</v>
      </c>
      <c r="AD33">
        <v>1</v>
      </c>
      <c r="AE33" s="16">
        <v>0</v>
      </c>
      <c r="AF33" s="12">
        <v>99</v>
      </c>
      <c r="AG33">
        <v>99</v>
      </c>
      <c r="AH33">
        <v>99</v>
      </c>
      <c r="AI33">
        <v>2</v>
      </c>
      <c r="AJ33">
        <v>1</v>
      </c>
      <c r="AK33">
        <v>99</v>
      </c>
      <c r="AL33">
        <v>99</v>
      </c>
      <c r="AM33">
        <v>99</v>
      </c>
      <c r="AN33" s="1">
        <v>99</v>
      </c>
      <c r="AO33" s="1">
        <v>99</v>
      </c>
      <c r="AP33" s="1">
        <v>99</v>
      </c>
      <c r="AQ33" s="1">
        <v>99</v>
      </c>
      <c r="AR33" s="1">
        <v>99</v>
      </c>
      <c r="AS33" s="1">
        <v>0</v>
      </c>
      <c r="AT33" s="1">
        <v>0</v>
      </c>
      <c r="AU33" s="1">
        <v>0</v>
      </c>
      <c r="AV33" s="1">
        <v>1</v>
      </c>
      <c r="AW33" s="1">
        <v>1</v>
      </c>
      <c r="AX33" s="1">
        <v>0</v>
      </c>
      <c r="AY33" s="1">
        <v>0</v>
      </c>
      <c r="AZ33" s="1">
        <v>0</v>
      </c>
      <c r="BA33" s="1">
        <v>0</v>
      </c>
      <c r="BB33" s="1">
        <v>0</v>
      </c>
      <c r="BC33" s="1">
        <v>0</v>
      </c>
      <c r="BD33" s="1">
        <v>0</v>
      </c>
      <c r="BE33" s="1">
        <v>0</v>
      </c>
      <c r="BF33" s="1">
        <f>SUM(AS33:BE33)</f>
        <v>2</v>
      </c>
      <c r="BG33" s="12">
        <v>0</v>
      </c>
      <c r="BH33" s="1">
        <v>0</v>
      </c>
      <c r="BI33" s="1">
        <v>0</v>
      </c>
      <c r="BJ33" s="1">
        <f t="shared" si="2"/>
        <v>0</v>
      </c>
      <c r="BK33" s="1">
        <v>0</v>
      </c>
      <c r="BL33" s="25">
        <v>0</v>
      </c>
      <c r="BM33" s="1">
        <v>0</v>
      </c>
      <c r="BN33" s="1">
        <v>0</v>
      </c>
      <c r="BO33" s="1">
        <v>0</v>
      </c>
      <c r="BP33" s="1">
        <v>0</v>
      </c>
      <c r="BQ33" s="12"/>
      <c r="BR33" s="12"/>
      <c r="BS33" s="12"/>
      <c r="BT33" s="12"/>
      <c r="BU33" s="12"/>
      <c r="BV33" s="12"/>
      <c r="BW33" s="12"/>
      <c r="BX33" s="12"/>
      <c r="BY33" s="12"/>
      <c r="BZ33" s="12"/>
      <c r="CA33" s="12"/>
      <c r="CB33" s="15"/>
      <c r="CC33" s="12"/>
      <c r="CD33" s="12"/>
      <c r="CE33" s="12"/>
      <c r="CF33" s="12"/>
      <c r="CG33" s="12"/>
      <c r="CH33" s="12"/>
      <c r="CI33" s="12"/>
      <c r="CJ33" s="15"/>
      <c r="CK33" s="12"/>
      <c r="CL33" s="12"/>
      <c r="CM33" s="12"/>
      <c r="CN33" s="12"/>
      <c r="CO33" s="12"/>
      <c r="CP33" s="12"/>
      <c r="CQ33" s="12"/>
      <c r="CR33" s="12"/>
      <c r="CS33" s="12"/>
      <c r="CT33" s="12"/>
      <c r="CU33" s="12"/>
      <c r="CV33" s="12"/>
      <c r="CW33" s="12"/>
      <c r="CX33" s="12"/>
      <c r="CY33" s="12"/>
      <c r="CZ33" s="12"/>
      <c r="DA33" s="12"/>
      <c r="DB33" s="12"/>
      <c r="DC33" s="12"/>
    </row>
    <row r="34" spans="1:107" x14ac:dyDescent="0.2">
      <c r="A34" s="2">
        <v>33</v>
      </c>
      <c r="B34" s="5">
        <v>1</v>
      </c>
      <c r="C34" s="2">
        <v>3</v>
      </c>
      <c r="D34" s="1">
        <v>5</v>
      </c>
      <c r="E34" s="7">
        <v>43847</v>
      </c>
      <c r="F34" s="1">
        <v>0</v>
      </c>
      <c r="G34" s="5">
        <f t="shared" si="0"/>
        <v>0</v>
      </c>
      <c r="H34" s="19">
        <f t="shared" si="1"/>
        <v>0</v>
      </c>
      <c r="I34" s="50">
        <v>100</v>
      </c>
      <c r="J34" s="50">
        <v>181.64930555555554</v>
      </c>
      <c r="K34" s="50">
        <v>42.931516216228282</v>
      </c>
      <c r="L34" s="50">
        <v>41.319444444444443</v>
      </c>
      <c r="M34" s="50">
        <v>58.680555555555557</v>
      </c>
      <c r="N34" s="50">
        <v>0</v>
      </c>
      <c r="O34" s="50">
        <v>100</v>
      </c>
      <c r="P34" s="50">
        <v>145.98958333333334</v>
      </c>
      <c r="Q34" s="50">
        <v>38.459760252038244</v>
      </c>
      <c r="R34" s="50">
        <v>21.354166666666668</v>
      </c>
      <c r="S34" s="50">
        <v>78.645833333333329</v>
      </c>
      <c r="T34" s="50">
        <v>0</v>
      </c>
      <c r="U34" s="50">
        <v>100</v>
      </c>
      <c r="V34" s="50">
        <v>252.96875</v>
      </c>
      <c r="W34" s="50">
        <v>25.996287607010117</v>
      </c>
      <c r="X34" s="50">
        <v>81.25</v>
      </c>
      <c r="Y34" s="50">
        <v>18.75</v>
      </c>
      <c r="Z34" s="50">
        <v>0</v>
      </c>
      <c r="AA34" s="2">
        <v>0</v>
      </c>
      <c r="AB34">
        <v>1</v>
      </c>
      <c r="AC34">
        <v>3</v>
      </c>
      <c r="AD34">
        <v>1</v>
      </c>
      <c r="AE34" s="16">
        <v>0</v>
      </c>
      <c r="AF34" s="12">
        <v>99</v>
      </c>
      <c r="AG34">
        <v>99</v>
      </c>
      <c r="AH34">
        <v>99</v>
      </c>
      <c r="AI34">
        <v>1</v>
      </c>
      <c r="AJ34">
        <v>99</v>
      </c>
      <c r="AK34">
        <v>99</v>
      </c>
      <c r="AL34">
        <v>2</v>
      </c>
      <c r="AM34">
        <v>99</v>
      </c>
      <c r="AN34" s="1">
        <v>99</v>
      </c>
      <c r="AO34" s="1">
        <v>99</v>
      </c>
      <c r="AP34" s="1">
        <v>99</v>
      </c>
      <c r="AQ34" s="1">
        <v>99</v>
      </c>
      <c r="AR34" s="1">
        <v>99</v>
      </c>
      <c r="AS34" s="1">
        <v>0</v>
      </c>
      <c r="AT34" s="1">
        <v>0</v>
      </c>
      <c r="AU34">
        <v>0</v>
      </c>
      <c r="AV34" s="1">
        <v>1</v>
      </c>
      <c r="AW34" s="1">
        <v>0</v>
      </c>
      <c r="AX34" s="1">
        <v>0</v>
      </c>
      <c r="AY34" s="1">
        <v>1</v>
      </c>
      <c r="AZ34" s="1">
        <v>0</v>
      </c>
      <c r="BA34" s="1">
        <v>0</v>
      </c>
      <c r="BB34" s="1">
        <v>0</v>
      </c>
      <c r="BC34" s="1">
        <v>0</v>
      </c>
      <c r="BD34" s="1">
        <v>0</v>
      </c>
      <c r="BE34" s="1">
        <v>0</v>
      </c>
      <c r="BF34" s="1">
        <f>SUM(AS34:BE34)</f>
        <v>2</v>
      </c>
      <c r="BG34" s="12">
        <v>0</v>
      </c>
      <c r="BH34" s="1">
        <v>0</v>
      </c>
      <c r="BI34" s="1">
        <v>0</v>
      </c>
      <c r="BJ34" s="1">
        <f t="shared" si="2"/>
        <v>0</v>
      </c>
      <c r="BK34" s="1">
        <v>0</v>
      </c>
      <c r="BL34" s="25">
        <v>0</v>
      </c>
      <c r="BM34" s="1">
        <v>0</v>
      </c>
      <c r="BN34" s="1">
        <v>0</v>
      </c>
      <c r="BO34" s="1">
        <v>0</v>
      </c>
      <c r="BP34" s="1">
        <v>0</v>
      </c>
      <c r="BQ34" s="12"/>
      <c r="BR34" s="12"/>
      <c r="BS34" s="12"/>
      <c r="BT34" s="12"/>
      <c r="BU34" s="12"/>
      <c r="BV34" s="12"/>
      <c r="BW34" s="12"/>
      <c r="BX34" s="12"/>
      <c r="BY34" s="12"/>
      <c r="BZ34" s="12"/>
      <c r="CA34" s="12"/>
      <c r="CB34" s="15"/>
      <c r="CC34" s="12"/>
      <c r="CD34" s="12"/>
      <c r="CE34" s="12"/>
      <c r="CF34" s="12"/>
      <c r="CG34" s="12"/>
      <c r="CH34" s="12"/>
      <c r="CI34" s="12"/>
      <c r="CJ34" s="15"/>
      <c r="CK34" s="12"/>
      <c r="CL34" s="12"/>
      <c r="CM34" s="12"/>
      <c r="CN34" s="12"/>
      <c r="CO34" s="12"/>
      <c r="CP34" s="12"/>
      <c r="CQ34" s="12"/>
      <c r="CR34" s="12"/>
      <c r="CS34" s="12"/>
      <c r="CT34" s="12"/>
      <c r="CU34" s="12"/>
      <c r="CV34" s="12"/>
      <c r="CW34" s="12"/>
      <c r="CX34" s="12"/>
      <c r="CY34" s="12"/>
      <c r="CZ34" s="12"/>
      <c r="DA34" s="12"/>
      <c r="DB34" s="12"/>
      <c r="DC34" s="12"/>
    </row>
    <row r="35" spans="1:107" x14ac:dyDescent="0.2">
      <c r="A35" s="2">
        <v>34</v>
      </c>
      <c r="B35" s="5">
        <v>1</v>
      </c>
      <c r="C35" s="2">
        <v>3</v>
      </c>
      <c r="D35" s="1">
        <v>6</v>
      </c>
      <c r="E35" s="7">
        <v>43848</v>
      </c>
      <c r="F35" s="1">
        <v>0</v>
      </c>
      <c r="G35" s="5">
        <f t="shared" si="0"/>
        <v>0</v>
      </c>
      <c r="H35" s="19">
        <f t="shared" si="1"/>
        <v>0</v>
      </c>
      <c r="I35" s="50">
        <v>91.319444444444443</v>
      </c>
      <c r="J35" s="50">
        <v>147.61596958174906</v>
      </c>
      <c r="K35" s="50">
        <v>44.610485115600177</v>
      </c>
      <c r="L35" s="50">
        <v>31.939163498098861</v>
      </c>
      <c r="M35" s="50">
        <v>61.596958174904941</v>
      </c>
      <c r="N35" s="50">
        <v>6.4638783269961975</v>
      </c>
      <c r="O35" s="50">
        <v>100</v>
      </c>
      <c r="P35" s="50">
        <v>144.03125</v>
      </c>
      <c r="Q35" s="50">
        <v>42.399471222498185</v>
      </c>
      <c r="R35" s="50">
        <v>28.645833333333332</v>
      </c>
      <c r="S35" s="50">
        <v>62.500000000000007</v>
      </c>
      <c r="T35" s="50">
        <v>8.8541666666666661</v>
      </c>
      <c r="U35" s="50">
        <v>73.958333333333329</v>
      </c>
      <c r="V35" s="50">
        <v>157.30985915492957</v>
      </c>
      <c r="W35" s="50">
        <v>48.929648959424732</v>
      </c>
      <c r="X35" s="50">
        <v>40.845070422535208</v>
      </c>
      <c r="Y35" s="50">
        <v>59.154929577464792</v>
      </c>
      <c r="Z35" s="50">
        <v>0</v>
      </c>
      <c r="AA35" s="2">
        <v>0</v>
      </c>
      <c r="AB35">
        <v>1</v>
      </c>
      <c r="AC35">
        <v>7</v>
      </c>
      <c r="AD35">
        <v>1</v>
      </c>
      <c r="AE35" s="16">
        <v>0</v>
      </c>
      <c r="AF35" s="12">
        <v>99</v>
      </c>
      <c r="AG35">
        <v>99</v>
      </c>
      <c r="AH35">
        <v>99</v>
      </c>
      <c r="AI35">
        <v>99</v>
      </c>
      <c r="AJ35">
        <v>99</v>
      </c>
      <c r="AK35">
        <v>1</v>
      </c>
      <c r="AL35">
        <v>99</v>
      </c>
      <c r="AM35" s="1">
        <v>99</v>
      </c>
      <c r="AN35" s="1">
        <v>99</v>
      </c>
      <c r="AO35" s="1">
        <v>99</v>
      </c>
      <c r="AP35" s="1">
        <v>99</v>
      </c>
      <c r="AQ35" s="1">
        <v>99</v>
      </c>
      <c r="AR35" s="1">
        <v>99</v>
      </c>
      <c r="AS35" s="1">
        <v>0</v>
      </c>
      <c r="AT35" s="1">
        <v>0</v>
      </c>
      <c r="AU35">
        <v>0</v>
      </c>
      <c r="AV35" s="1">
        <v>0</v>
      </c>
      <c r="AW35" s="1">
        <v>0</v>
      </c>
      <c r="AX35" s="1">
        <v>1</v>
      </c>
      <c r="AY35" s="1">
        <v>0</v>
      </c>
      <c r="AZ35" s="1">
        <v>0</v>
      </c>
      <c r="BA35" s="1">
        <v>0</v>
      </c>
      <c r="BB35" s="1">
        <v>0</v>
      </c>
      <c r="BC35" s="1">
        <v>0</v>
      </c>
      <c r="BD35" s="1">
        <v>0</v>
      </c>
      <c r="BE35" s="1">
        <v>0</v>
      </c>
      <c r="BF35" s="1">
        <f>SUM(AS35:BE35)</f>
        <v>1</v>
      </c>
      <c r="BG35" s="12">
        <v>0</v>
      </c>
      <c r="BH35" s="1">
        <v>0</v>
      </c>
      <c r="BI35" s="1">
        <v>0</v>
      </c>
      <c r="BJ35" s="1">
        <f t="shared" si="2"/>
        <v>0</v>
      </c>
      <c r="BK35" s="1">
        <v>0</v>
      </c>
      <c r="BL35" s="25">
        <v>0</v>
      </c>
      <c r="BM35" s="1">
        <v>0</v>
      </c>
      <c r="BN35" s="1">
        <v>0</v>
      </c>
      <c r="BO35" s="1">
        <v>0</v>
      </c>
      <c r="BP35" s="1">
        <v>0</v>
      </c>
      <c r="BQ35" s="12"/>
      <c r="BR35" s="12"/>
      <c r="BS35" s="12"/>
      <c r="BT35" s="12"/>
      <c r="BU35" s="12"/>
      <c r="BV35" s="12"/>
      <c r="BW35" s="12"/>
      <c r="BX35" s="12"/>
      <c r="BY35" s="12"/>
      <c r="BZ35" s="12"/>
      <c r="CA35" s="12"/>
      <c r="CB35" s="15"/>
      <c r="CC35" s="12"/>
      <c r="CD35" s="12"/>
      <c r="CE35" s="12"/>
      <c r="CF35" s="12"/>
      <c r="CG35" s="12"/>
      <c r="CH35" s="12"/>
      <c r="CI35" s="12"/>
      <c r="CJ35" s="15"/>
      <c r="CK35" s="12"/>
      <c r="CL35" s="12"/>
      <c r="CM35" s="12"/>
      <c r="CN35" s="12"/>
      <c r="CO35" s="12"/>
      <c r="CP35" s="12"/>
      <c r="CQ35" s="12"/>
      <c r="CR35" s="12"/>
      <c r="CS35" s="12"/>
      <c r="CT35" s="12"/>
      <c r="CU35" s="12"/>
      <c r="CV35" s="12"/>
      <c r="CW35" s="12"/>
      <c r="CX35" s="12"/>
      <c r="CY35" s="12"/>
      <c r="CZ35" s="12"/>
      <c r="DA35" s="12"/>
      <c r="DB35" s="12"/>
      <c r="DC35" s="12"/>
    </row>
    <row r="36" spans="1:107" x14ac:dyDescent="0.2">
      <c r="A36" s="2">
        <v>35</v>
      </c>
      <c r="B36" s="5">
        <v>1</v>
      </c>
      <c r="C36" s="2">
        <v>3</v>
      </c>
      <c r="D36" s="1">
        <v>7</v>
      </c>
      <c r="E36" s="7">
        <v>43849</v>
      </c>
      <c r="F36" s="1">
        <v>0</v>
      </c>
      <c r="G36" s="5">
        <f t="shared" si="0"/>
        <v>0</v>
      </c>
      <c r="H36" s="19">
        <f t="shared" si="1"/>
        <v>0</v>
      </c>
      <c r="I36" s="50">
        <v>69.791666666666671</v>
      </c>
      <c r="J36" s="50">
        <v>129.73134328358208</v>
      </c>
      <c r="K36" s="50">
        <v>35.231852190183787</v>
      </c>
      <c r="L36" s="50">
        <v>14.427860696517413</v>
      </c>
      <c r="M36" s="50">
        <v>77.114427860696523</v>
      </c>
      <c r="N36" s="50">
        <v>8.4577114427860689</v>
      </c>
      <c r="O36" s="50">
        <v>59.375</v>
      </c>
      <c r="P36" s="50">
        <v>131.33333333333334</v>
      </c>
      <c r="Q36" s="50">
        <v>33.185205642553932</v>
      </c>
      <c r="R36" s="50">
        <v>12.280701754385966</v>
      </c>
      <c r="S36" s="50">
        <v>85.087719298245602</v>
      </c>
      <c r="T36" s="50">
        <v>2.6315789473684212</v>
      </c>
      <c r="U36" s="50">
        <v>90.625</v>
      </c>
      <c r="V36" s="50">
        <v>127.63218390804597</v>
      </c>
      <c r="W36" s="50">
        <v>38.019419261563051</v>
      </c>
      <c r="X36" s="50">
        <v>17.241379310344829</v>
      </c>
      <c r="Y36" s="50">
        <v>66.666666666666671</v>
      </c>
      <c r="Z36" s="50">
        <v>16.091954022988507</v>
      </c>
      <c r="AA36" s="2">
        <v>0</v>
      </c>
      <c r="AB36">
        <v>1</v>
      </c>
      <c r="AC36">
        <v>8</v>
      </c>
      <c r="AD36">
        <v>1</v>
      </c>
      <c r="AE36" s="16">
        <v>0</v>
      </c>
      <c r="AF36" s="12">
        <v>99</v>
      </c>
      <c r="AG36">
        <v>99</v>
      </c>
      <c r="AH36">
        <v>99</v>
      </c>
      <c r="AI36">
        <v>99</v>
      </c>
      <c r="AJ36">
        <v>99</v>
      </c>
      <c r="AK36">
        <v>99</v>
      </c>
      <c r="AL36">
        <v>1</v>
      </c>
      <c r="AM36">
        <v>99</v>
      </c>
      <c r="AN36" s="1">
        <v>99</v>
      </c>
      <c r="AO36" s="1">
        <v>99</v>
      </c>
      <c r="AP36" s="1">
        <v>99</v>
      </c>
      <c r="AQ36" s="1">
        <v>99</v>
      </c>
      <c r="AR36" s="1">
        <v>99</v>
      </c>
      <c r="AS36" s="1">
        <v>0</v>
      </c>
      <c r="AT36" s="1">
        <v>0</v>
      </c>
      <c r="AU36" s="1">
        <v>0</v>
      </c>
      <c r="AV36" s="1">
        <v>0</v>
      </c>
      <c r="AW36" s="1">
        <v>0</v>
      </c>
      <c r="AX36" s="1">
        <v>0</v>
      </c>
      <c r="AY36" s="1">
        <v>1</v>
      </c>
      <c r="AZ36" s="1">
        <v>0</v>
      </c>
      <c r="BA36" s="1">
        <v>0</v>
      </c>
      <c r="BB36" s="1">
        <v>0</v>
      </c>
      <c r="BC36" s="1">
        <v>0</v>
      </c>
      <c r="BD36" s="1">
        <v>0</v>
      </c>
      <c r="BE36" s="1">
        <v>0</v>
      </c>
      <c r="BF36" s="1">
        <f>SUM(AS36:BE36)</f>
        <v>1</v>
      </c>
      <c r="BG36" s="12">
        <v>0</v>
      </c>
      <c r="BH36" s="1">
        <v>0</v>
      </c>
      <c r="BI36" s="1">
        <v>0</v>
      </c>
      <c r="BJ36" s="1">
        <f t="shared" si="2"/>
        <v>0</v>
      </c>
      <c r="BK36" s="1">
        <v>0</v>
      </c>
      <c r="BL36" s="25">
        <v>0</v>
      </c>
      <c r="BM36" s="1">
        <v>0</v>
      </c>
      <c r="BN36" s="1">
        <v>0</v>
      </c>
      <c r="BO36" s="1">
        <v>0</v>
      </c>
      <c r="BP36" s="1">
        <v>0</v>
      </c>
      <c r="BQ36" s="12"/>
      <c r="BR36" s="12"/>
      <c r="BS36" s="12"/>
      <c r="BT36" s="12"/>
      <c r="BU36" s="12"/>
      <c r="BV36" s="12"/>
      <c r="BW36" s="12"/>
      <c r="BX36" s="12"/>
      <c r="BY36" s="12"/>
      <c r="BZ36" s="12"/>
      <c r="CA36" s="12"/>
      <c r="CB36" s="15"/>
      <c r="CC36" s="12"/>
      <c r="CD36" s="12"/>
      <c r="CE36" s="12"/>
      <c r="CF36" s="12"/>
      <c r="CG36" s="12"/>
      <c r="CH36" s="12"/>
      <c r="CI36" s="12"/>
      <c r="CJ36" s="15"/>
      <c r="CK36" s="12"/>
      <c r="CL36" s="12"/>
      <c r="CM36" s="12"/>
      <c r="CN36" s="12"/>
      <c r="CO36" s="12"/>
      <c r="CP36" s="12"/>
      <c r="CQ36" s="12"/>
      <c r="CR36" s="12"/>
      <c r="CS36" s="12"/>
      <c r="CT36" s="12"/>
      <c r="CU36" s="12"/>
      <c r="CV36" s="12"/>
      <c r="CW36" s="12"/>
      <c r="CX36" s="12"/>
      <c r="CY36" s="12"/>
      <c r="CZ36" s="12"/>
      <c r="DA36" s="12"/>
      <c r="DB36" s="12"/>
      <c r="DC36" s="12"/>
    </row>
    <row r="37" spans="1:107" x14ac:dyDescent="0.2">
      <c r="A37" s="2">
        <v>36</v>
      </c>
      <c r="B37" s="5">
        <v>1</v>
      </c>
      <c r="C37" s="2">
        <v>3</v>
      </c>
      <c r="D37" s="1">
        <v>8</v>
      </c>
      <c r="E37" s="7">
        <v>43850</v>
      </c>
      <c r="F37" s="1">
        <v>0</v>
      </c>
      <c r="G37" s="5">
        <f t="shared" si="0"/>
        <v>33</v>
      </c>
      <c r="H37" s="19">
        <f t="shared" si="1"/>
        <v>125.39999999999999</v>
      </c>
      <c r="I37" s="50">
        <v>100</v>
      </c>
      <c r="J37" s="50">
        <v>132.64236111111111</v>
      </c>
      <c r="K37" s="50">
        <v>31.540770664465956</v>
      </c>
      <c r="L37" s="50">
        <v>15.277777777777779</v>
      </c>
      <c r="M37" s="50">
        <v>84.375</v>
      </c>
      <c r="N37" s="50">
        <v>0.34722222222222221</v>
      </c>
      <c r="O37" s="50">
        <v>100</v>
      </c>
      <c r="P37" s="50">
        <v>145.734375</v>
      </c>
      <c r="Q37" s="50">
        <v>30.834653259837687</v>
      </c>
      <c r="R37" s="50">
        <v>22.916666666666668</v>
      </c>
      <c r="S37" s="50">
        <v>76.5625</v>
      </c>
      <c r="T37" s="50">
        <v>0.52083333333333337</v>
      </c>
      <c r="U37" s="50">
        <v>100</v>
      </c>
      <c r="V37" s="50">
        <v>106.45833333333333</v>
      </c>
      <c r="W37" s="50">
        <v>12.900343689871399</v>
      </c>
      <c r="X37" s="50">
        <v>0</v>
      </c>
      <c r="Y37" s="50">
        <v>100</v>
      </c>
      <c r="Z37" s="50">
        <v>0</v>
      </c>
      <c r="AA37" s="2">
        <v>0</v>
      </c>
      <c r="AB37">
        <v>1</v>
      </c>
      <c r="AC37">
        <v>8</v>
      </c>
      <c r="AD37">
        <v>1</v>
      </c>
      <c r="AE37" s="16">
        <v>0</v>
      </c>
      <c r="AF37" t="s">
        <v>875</v>
      </c>
      <c r="AG37" t="s">
        <v>875</v>
      </c>
      <c r="AH37" t="s">
        <v>875</v>
      </c>
      <c r="AI37" t="s">
        <v>875</v>
      </c>
      <c r="AJ37" t="s">
        <v>875</v>
      </c>
      <c r="AK37" t="s">
        <v>875</v>
      </c>
      <c r="AL37" t="s">
        <v>875</v>
      </c>
      <c r="AM37" s="1" t="s">
        <v>903</v>
      </c>
      <c r="AN37" s="1" t="s">
        <v>903</v>
      </c>
      <c r="AO37" s="1" t="s">
        <v>903</v>
      </c>
      <c r="AP37" s="1" t="s">
        <v>903</v>
      </c>
      <c r="AQ37" s="1" t="s">
        <v>903</v>
      </c>
      <c r="AR37" s="1" t="s">
        <v>903</v>
      </c>
      <c r="AS37" s="1" t="s">
        <v>903</v>
      </c>
      <c r="AT37" s="1" t="s">
        <v>903</v>
      </c>
      <c r="AU37" s="1" t="s">
        <v>903</v>
      </c>
      <c r="AV37" s="1" t="s">
        <v>903</v>
      </c>
      <c r="AW37" s="1" t="s">
        <v>903</v>
      </c>
      <c r="AX37" s="1" t="s">
        <v>903</v>
      </c>
      <c r="AY37" s="1" t="s">
        <v>903</v>
      </c>
      <c r="AZ37" s="1" t="s">
        <v>903</v>
      </c>
      <c r="BA37" s="1" t="s">
        <v>875</v>
      </c>
      <c r="BB37" s="1" t="s">
        <v>875</v>
      </c>
      <c r="BC37" s="1" t="s">
        <v>875</v>
      </c>
      <c r="BD37" s="1" t="s">
        <v>875</v>
      </c>
      <c r="BE37" s="1" t="s">
        <v>875</v>
      </c>
      <c r="BF37" s="1" t="s">
        <v>875</v>
      </c>
      <c r="BG37" s="12">
        <v>33</v>
      </c>
      <c r="BH37" s="1">
        <v>3</v>
      </c>
      <c r="BI37" s="1">
        <v>3.8</v>
      </c>
      <c r="BJ37" s="1">
        <f t="shared" si="2"/>
        <v>125.39999999999999</v>
      </c>
      <c r="BK37" s="1" t="s">
        <v>28</v>
      </c>
      <c r="BL37" s="25">
        <v>0</v>
      </c>
      <c r="BM37" s="1">
        <v>0</v>
      </c>
      <c r="BN37" s="1">
        <v>0</v>
      </c>
      <c r="BO37" s="1">
        <v>0</v>
      </c>
      <c r="BP37" s="1">
        <v>0</v>
      </c>
      <c r="BQ37" s="14">
        <v>43850.310450879631</v>
      </c>
      <c r="BR37" s="14" t="s">
        <v>84</v>
      </c>
      <c r="BS37" s="15">
        <v>30.45</v>
      </c>
      <c r="BT37" s="12" t="s">
        <v>85</v>
      </c>
      <c r="BU37" s="12">
        <v>2</v>
      </c>
      <c r="BV37" s="12">
        <v>0</v>
      </c>
      <c r="BW37" s="12" t="s">
        <v>86</v>
      </c>
      <c r="BX37" s="12">
        <v>0</v>
      </c>
      <c r="BY37" s="12" t="s">
        <v>87</v>
      </c>
      <c r="BZ37" s="12">
        <v>1</v>
      </c>
      <c r="CA37" s="12">
        <v>6</v>
      </c>
      <c r="CB37" s="15">
        <v>4</v>
      </c>
      <c r="CC37" s="12">
        <v>0</v>
      </c>
      <c r="CD37" s="12">
        <v>0</v>
      </c>
      <c r="CE37" s="12">
        <v>2</v>
      </c>
      <c r="CF37" s="12" t="s">
        <v>20</v>
      </c>
      <c r="CG37" s="12" t="s">
        <v>20</v>
      </c>
      <c r="CH37" s="12" t="s">
        <v>20</v>
      </c>
      <c r="CI37" s="12" t="s">
        <v>20</v>
      </c>
      <c r="CJ37" s="15">
        <v>3</v>
      </c>
      <c r="CK37" s="12">
        <v>1</v>
      </c>
      <c r="CL37" s="12">
        <v>0</v>
      </c>
      <c r="CM37" s="12">
        <v>0</v>
      </c>
      <c r="CN37" s="12">
        <v>0</v>
      </c>
      <c r="CO37" s="12">
        <v>0</v>
      </c>
      <c r="CP37" s="12" t="s">
        <v>88</v>
      </c>
      <c r="CQ37" s="12">
        <v>18</v>
      </c>
      <c r="CR37" s="12">
        <v>5</v>
      </c>
      <c r="CS37" s="12">
        <v>10</v>
      </c>
      <c r="CT37" s="12">
        <v>59</v>
      </c>
      <c r="CU37" s="12">
        <v>4</v>
      </c>
      <c r="CV37" s="12">
        <v>11.8</v>
      </c>
      <c r="CW37" s="12">
        <v>315</v>
      </c>
      <c r="CX37" s="12" t="b">
        <v>0</v>
      </c>
      <c r="CY37" s="12"/>
      <c r="CZ37" s="12">
        <v>0</v>
      </c>
      <c r="DA37" s="12">
        <v>152</v>
      </c>
      <c r="DB37" s="12">
        <v>129</v>
      </c>
      <c r="DC37" s="12">
        <v>91</v>
      </c>
    </row>
    <row r="38" spans="1:107" x14ac:dyDescent="0.2">
      <c r="A38" s="2">
        <v>37</v>
      </c>
      <c r="B38" s="5">
        <v>1</v>
      </c>
      <c r="C38" s="2">
        <v>3</v>
      </c>
      <c r="D38" s="1">
        <v>9</v>
      </c>
      <c r="E38" s="7">
        <v>43851</v>
      </c>
      <c r="F38" s="1">
        <v>0</v>
      </c>
      <c r="G38" s="5">
        <f t="shared" si="0"/>
        <v>0</v>
      </c>
      <c r="H38" s="19">
        <f t="shared" si="1"/>
        <v>0</v>
      </c>
      <c r="I38" s="50">
        <v>100</v>
      </c>
      <c r="J38" s="50">
        <v>141.13541666666666</v>
      </c>
      <c r="K38" s="50">
        <v>30.910379972677333</v>
      </c>
      <c r="L38" s="50">
        <v>18.75</v>
      </c>
      <c r="M38" s="50">
        <v>78.125</v>
      </c>
      <c r="N38" s="50">
        <v>3.125</v>
      </c>
      <c r="O38" s="50">
        <v>100</v>
      </c>
      <c r="P38" s="50">
        <v>141.1875</v>
      </c>
      <c r="Q38" s="50">
        <v>32.872964624835234</v>
      </c>
      <c r="R38" s="50">
        <v>22.395833333333332</v>
      </c>
      <c r="S38" s="50">
        <v>72.916666666666671</v>
      </c>
      <c r="T38" s="50">
        <v>4.6875</v>
      </c>
      <c r="U38" s="50">
        <v>100</v>
      </c>
      <c r="V38" s="50">
        <v>141.03125</v>
      </c>
      <c r="W38" s="50">
        <v>26.707138668145419</v>
      </c>
      <c r="X38" s="50">
        <v>11.458333333333334</v>
      </c>
      <c r="Y38" s="50">
        <v>88.541666666666671</v>
      </c>
      <c r="Z38" s="50">
        <v>0</v>
      </c>
      <c r="AA38" s="2">
        <v>0</v>
      </c>
      <c r="AB38">
        <v>1</v>
      </c>
      <c r="AC38">
        <v>7</v>
      </c>
      <c r="AD38">
        <v>1</v>
      </c>
      <c r="AE38" s="16">
        <v>0</v>
      </c>
      <c r="AF38" s="12">
        <v>99</v>
      </c>
      <c r="AG38">
        <v>99</v>
      </c>
      <c r="AH38">
        <v>1</v>
      </c>
      <c r="AI38">
        <v>99</v>
      </c>
      <c r="AJ38">
        <v>99</v>
      </c>
      <c r="AK38">
        <v>99</v>
      </c>
      <c r="AL38">
        <v>2</v>
      </c>
      <c r="AM38">
        <v>99</v>
      </c>
      <c r="AN38" s="1">
        <v>99</v>
      </c>
      <c r="AO38" s="1">
        <v>99</v>
      </c>
      <c r="AP38" s="1">
        <v>99</v>
      </c>
      <c r="AQ38" s="1">
        <v>99</v>
      </c>
      <c r="AR38" s="1">
        <v>99</v>
      </c>
      <c r="AS38" s="1">
        <v>0</v>
      </c>
      <c r="AT38" s="1">
        <v>0</v>
      </c>
      <c r="AU38" s="1">
        <v>1</v>
      </c>
      <c r="AV38" s="1">
        <v>0</v>
      </c>
      <c r="AW38" s="1">
        <v>0</v>
      </c>
      <c r="AX38" s="1">
        <v>0</v>
      </c>
      <c r="AY38" s="1">
        <v>1</v>
      </c>
      <c r="AZ38" s="1">
        <v>0</v>
      </c>
      <c r="BA38" s="1">
        <v>0</v>
      </c>
      <c r="BB38" s="1">
        <v>0</v>
      </c>
      <c r="BC38" s="1">
        <v>0</v>
      </c>
      <c r="BD38" s="1">
        <v>0</v>
      </c>
      <c r="BE38" s="1">
        <v>0</v>
      </c>
      <c r="BF38" s="1">
        <f>SUM(AS38:BE38)</f>
        <v>2</v>
      </c>
      <c r="BG38" s="12">
        <v>0</v>
      </c>
      <c r="BH38" s="1">
        <v>0</v>
      </c>
      <c r="BI38" s="1">
        <v>0</v>
      </c>
      <c r="BJ38" s="1">
        <f t="shared" si="2"/>
        <v>0</v>
      </c>
      <c r="BK38" s="1">
        <v>0</v>
      </c>
      <c r="BL38" s="25">
        <v>0</v>
      </c>
      <c r="BM38" s="1">
        <v>0</v>
      </c>
      <c r="BN38" s="1">
        <v>0</v>
      </c>
      <c r="BO38" s="1">
        <v>0</v>
      </c>
      <c r="BP38" s="1">
        <v>0</v>
      </c>
      <c r="BQ38" s="12"/>
      <c r="BR38" s="12"/>
      <c r="BS38" s="12"/>
      <c r="BT38" s="12"/>
      <c r="BU38" s="12"/>
      <c r="BV38" s="12"/>
      <c r="BW38" s="12"/>
      <c r="BX38" s="12"/>
      <c r="BY38" s="12"/>
      <c r="BZ38" s="12"/>
      <c r="CA38" s="12"/>
      <c r="CB38" s="15"/>
      <c r="CC38" s="12"/>
      <c r="CD38" s="12"/>
      <c r="CE38" s="12"/>
      <c r="CF38" s="12"/>
      <c r="CG38" s="12"/>
      <c r="CH38" s="12"/>
      <c r="CI38" s="12"/>
      <c r="CJ38" s="15"/>
      <c r="CK38" s="12"/>
      <c r="CL38" s="12"/>
      <c r="CM38" s="12"/>
      <c r="CN38" s="12"/>
      <c r="CO38" s="12"/>
      <c r="CP38" s="12"/>
      <c r="CQ38" s="12"/>
      <c r="CR38" s="12"/>
      <c r="CS38" s="12"/>
      <c r="CT38" s="12"/>
      <c r="CU38" s="12"/>
      <c r="CV38" s="12"/>
      <c r="CW38" s="12"/>
      <c r="CX38" s="12"/>
      <c r="CY38" s="12"/>
      <c r="CZ38" s="12"/>
      <c r="DA38" s="12"/>
      <c r="DB38" s="12"/>
      <c r="DC38" s="12"/>
    </row>
    <row r="39" spans="1:107" x14ac:dyDescent="0.2">
      <c r="A39" s="2">
        <v>38</v>
      </c>
      <c r="B39" s="5">
        <v>1</v>
      </c>
      <c r="C39" s="2">
        <v>3</v>
      </c>
      <c r="D39" s="1">
        <v>10</v>
      </c>
      <c r="E39" s="7">
        <v>43852</v>
      </c>
      <c r="F39" s="1">
        <v>0</v>
      </c>
      <c r="G39" s="5">
        <f t="shared" si="0"/>
        <v>0</v>
      </c>
      <c r="H39" s="19">
        <f t="shared" si="1"/>
        <v>0</v>
      </c>
      <c r="I39" s="50">
        <v>95.833333333333329</v>
      </c>
      <c r="J39" s="50">
        <v>151.96014492753622</v>
      </c>
      <c r="K39" s="50">
        <v>33.909134778546282</v>
      </c>
      <c r="L39" s="50">
        <v>36.594202898550726</v>
      </c>
      <c r="M39" s="50">
        <v>58.695652173913039</v>
      </c>
      <c r="N39" s="50">
        <v>4.7101449275362315</v>
      </c>
      <c r="O39" s="50">
        <v>93.75</v>
      </c>
      <c r="P39" s="50">
        <v>167.01111111111112</v>
      </c>
      <c r="Q39" s="50">
        <v>32.836650871537451</v>
      </c>
      <c r="R39" s="50">
        <v>51.111111111111114</v>
      </c>
      <c r="S39" s="50">
        <v>41.666666666666664</v>
      </c>
      <c r="T39" s="50">
        <v>7.2222222222222223</v>
      </c>
      <c r="U39" s="50">
        <v>100</v>
      </c>
      <c r="V39" s="50">
        <v>123.73958333333333</v>
      </c>
      <c r="W39" s="50">
        <v>22.645856102219433</v>
      </c>
      <c r="X39" s="50">
        <v>9.375</v>
      </c>
      <c r="Y39" s="50">
        <v>90.625</v>
      </c>
      <c r="Z39" s="50">
        <v>0</v>
      </c>
      <c r="AA39" s="2">
        <v>1</v>
      </c>
      <c r="AB39">
        <v>1</v>
      </c>
      <c r="AC39">
        <v>8</v>
      </c>
      <c r="AD39">
        <v>1</v>
      </c>
      <c r="AE39" s="16">
        <v>0</v>
      </c>
      <c r="AF39" s="12">
        <v>99</v>
      </c>
      <c r="AG39">
        <v>99</v>
      </c>
      <c r="AH39">
        <v>99</v>
      </c>
      <c r="AI39">
        <v>99</v>
      </c>
      <c r="AJ39">
        <v>99</v>
      </c>
      <c r="AK39">
        <v>99</v>
      </c>
      <c r="AL39">
        <v>99</v>
      </c>
      <c r="AM39" s="1">
        <v>1</v>
      </c>
      <c r="AN39">
        <v>99</v>
      </c>
      <c r="AO39" s="1">
        <v>99</v>
      </c>
      <c r="AP39">
        <v>99</v>
      </c>
      <c r="AQ39">
        <v>99</v>
      </c>
      <c r="AR39">
        <v>99</v>
      </c>
      <c r="AS39" s="1">
        <v>0</v>
      </c>
      <c r="AT39" s="1">
        <v>0</v>
      </c>
      <c r="AU39">
        <v>0</v>
      </c>
      <c r="AV39" s="1">
        <v>0</v>
      </c>
      <c r="AW39" s="1">
        <v>0</v>
      </c>
      <c r="AX39" s="1">
        <v>0</v>
      </c>
      <c r="AY39" s="1">
        <v>0</v>
      </c>
      <c r="AZ39" s="1">
        <v>1</v>
      </c>
      <c r="BA39" s="1">
        <v>0</v>
      </c>
      <c r="BB39" s="1">
        <v>0</v>
      </c>
      <c r="BC39" s="1">
        <v>0</v>
      </c>
      <c r="BD39" s="1">
        <v>0</v>
      </c>
      <c r="BE39" s="1">
        <v>0</v>
      </c>
      <c r="BF39" s="1">
        <f>SUM(AS39:BE39)</f>
        <v>1</v>
      </c>
      <c r="BG39" s="12">
        <v>0</v>
      </c>
      <c r="BH39" s="1">
        <v>0</v>
      </c>
      <c r="BI39" s="1">
        <v>0</v>
      </c>
      <c r="BJ39" s="1">
        <f t="shared" si="2"/>
        <v>0</v>
      </c>
      <c r="BK39" s="1">
        <v>0</v>
      </c>
      <c r="BL39" s="25">
        <v>0</v>
      </c>
      <c r="BM39" s="1">
        <v>0</v>
      </c>
      <c r="BN39" s="1">
        <v>0</v>
      </c>
      <c r="BO39" s="1">
        <v>0</v>
      </c>
      <c r="BP39" s="1">
        <v>0</v>
      </c>
      <c r="BQ39" s="12"/>
      <c r="BR39" s="12"/>
      <c r="BS39" s="12"/>
      <c r="BT39" s="12"/>
      <c r="BU39" s="12"/>
      <c r="BV39" s="12"/>
      <c r="BW39" s="12"/>
      <c r="BX39" s="12"/>
      <c r="BY39" s="12"/>
      <c r="BZ39" s="12"/>
      <c r="CA39" s="12"/>
      <c r="CB39" s="15"/>
      <c r="CC39" s="12"/>
      <c r="CD39" s="12"/>
      <c r="CE39" s="12"/>
      <c r="CF39" s="12"/>
      <c r="CG39" s="12"/>
      <c r="CH39" s="12"/>
      <c r="CI39" s="12"/>
      <c r="CJ39" s="15"/>
      <c r="CK39" s="12"/>
      <c r="CL39" s="12"/>
      <c r="CM39" s="12"/>
      <c r="CN39" s="12"/>
      <c r="CO39" s="12"/>
      <c r="CP39" s="12"/>
      <c r="CQ39" s="12"/>
      <c r="CR39" s="12"/>
      <c r="CS39" s="12"/>
      <c r="CT39" s="12"/>
      <c r="CU39" s="12"/>
      <c r="CV39" s="12"/>
      <c r="CW39" s="12"/>
      <c r="CX39" s="12"/>
      <c r="CY39" s="12"/>
      <c r="CZ39" s="12"/>
      <c r="DA39" s="12"/>
      <c r="DB39" s="12"/>
      <c r="DC39" s="12"/>
    </row>
    <row r="40" spans="1:107" x14ac:dyDescent="0.2">
      <c r="A40" s="2">
        <v>39</v>
      </c>
      <c r="B40" s="5">
        <v>1</v>
      </c>
      <c r="C40" s="2">
        <v>3</v>
      </c>
      <c r="D40" s="1">
        <v>11</v>
      </c>
      <c r="E40" s="7">
        <v>43853</v>
      </c>
      <c r="F40" s="1">
        <v>0</v>
      </c>
      <c r="G40" s="5">
        <f t="shared" si="0"/>
        <v>39</v>
      </c>
      <c r="H40" s="19">
        <f t="shared" si="1"/>
        <v>148.19999999999999</v>
      </c>
      <c r="I40" s="50">
        <v>100</v>
      </c>
      <c r="J40" s="50">
        <v>157.10416666666666</v>
      </c>
      <c r="K40" s="50">
        <v>34.757219306353697</v>
      </c>
      <c r="L40" s="50">
        <v>40.625</v>
      </c>
      <c r="M40" s="50">
        <v>53.819444444444443</v>
      </c>
      <c r="N40" s="50">
        <v>5.5555555555555554</v>
      </c>
      <c r="O40" s="50">
        <v>100</v>
      </c>
      <c r="P40" s="50">
        <v>153.15625</v>
      </c>
      <c r="Q40" s="50">
        <v>34.830273227795317</v>
      </c>
      <c r="R40" s="50">
        <v>38.020833333333336</v>
      </c>
      <c r="S40" s="50">
        <v>53.645833333333329</v>
      </c>
      <c r="T40" s="50">
        <v>8.3333333333333339</v>
      </c>
      <c r="U40" s="50">
        <v>100</v>
      </c>
      <c r="V40" s="50">
        <v>165</v>
      </c>
      <c r="W40" s="50">
        <v>34.241760872037595</v>
      </c>
      <c r="X40" s="50">
        <v>45.833333333333336</v>
      </c>
      <c r="Y40" s="50">
        <v>54.166666666666664</v>
      </c>
      <c r="Z40" s="50">
        <v>0</v>
      </c>
      <c r="AA40" s="2">
        <v>1</v>
      </c>
      <c r="AB40">
        <v>1</v>
      </c>
      <c r="AC40">
        <v>7</v>
      </c>
      <c r="AD40">
        <v>1</v>
      </c>
      <c r="AE40" s="16">
        <v>0</v>
      </c>
      <c r="AF40" t="s">
        <v>875</v>
      </c>
      <c r="AG40" t="s">
        <v>875</v>
      </c>
      <c r="AH40" t="s">
        <v>875</v>
      </c>
      <c r="AI40" t="s">
        <v>875</v>
      </c>
      <c r="AJ40" t="s">
        <v>875</v>
      </c>
      <c r="AK40" t="s">
        <v>875</v>
      </c>
      <c r="AL40" t="s">
        <v>875</v>
      </c>
      <c r="AM40" s="1" t="s">
        <v>903</v>
      </c>
      <c r="AN40" s="1" t="s">
        <v>903</v>
      </c>
      <c r="AO40" s="1" t="s">
        <v>903</v>
      </c>
      <c r="AP40" s="1" t="s">
        <v>903</v>
      </c>
      <c r="AQ40" s="1" t="s">
        <v>903</v>
      </c>
      <c r="AR40" s="1" t="s">
        <v>903</v>
      </c>
      <c r="AS40" s="1" t="s">
        <v>903</v>
      </c>
      <c r="AT40" s="1" t="s">
        <v>903</v>
      </c>
      <c r="AU40" s="1" t="s">
        <v>903</v>
      </c>
      <c r="AV40" s="1" t="s">
        <v>903</v>
      </c>
      <c r="AW40" s="1" t="s">
        <v>903</v>
      </c>
      <c r="AX40" s="1" t="s">
        <v>903</v>
      </c>
      <c r="AY40" s="1" t="s">
        <v>903</v>
      </c>
      <c r="AZ40" s="1" t="s">
        <v>903</v>
      </c>
      <c r="BA40" s="1" t="s">
        <v>875</v>
      </c>
      <c r="BB40" s="1" t="s">
        <v>875</v>
      </c>
      <c r="BC40" s="1" t="s">
        <v>875</v>
      </c>
      <c r="BD40" s="1" t="s">
        <v>875</v>
      </c>
      <c r="BE40" s="1" t="s">
        <v>875</v>
      </c>
      <c r="BF40" s="1" t="s">
        <v>875</v>
      </c>
      <c r="BG40" s="12">
        <v>39</v>
      </c>
      <c r="BH40" s="1">
        <v>4</v>
      </c>
      <c r="BI40" s="1">
        <v>3.8</v>
      </c>
      <c r="BJ40" s="1">
        <f t="shared" si="2"/>
        <v>148.19999999999999</v>
      </c>
      <c r="BK40" s="1" t="s">
        <v>28</v>
      </c>
      <c r="BL40" s="25">
        <v>0</v>
      </c>
      <c r="BM40" s="1">
        <v>0</v>
      </c>
      <c r="BN40" s="1">
        <v>0</v>
      </c>
      <c r="BO40" s="1">
        <v>0</v>
      </c>
      <c r="BP40" s="1">
        <v>0</v>
      </c>
      <c r="BQ40" s="14">
        <v>43853.748010937503</v>
      </c>
      <c r="BR40" s="14" t="s">
        <v>89</v>
      </c>
      <c r="BS40" s="15">
        <v>34.733333333333334</v>
      </c>
      <c r="BT40" s="12" t="s">
        <v>90</v>
      </c>
      <c r="BU40" s="12">
        <v>2</v>
      </c>
      <c r="BV40" s="12" t="s">
        <v>91</v>
      </c>
      <c r="BW40" s="12" t="s">
        <v>92</v>
      </c>
      <c r="BX40" s="12">
        <v>0</v>
      </c>
      <c r="BY40" s="12" t="s">
        <v>93</v>
      </c>
      <c r="BZ40" s="12">
        <v>1</v>
      </c>
      <c r="CA40" s="12">
        <v>6</v>
      </c>
      <c r="CB40" s="15">
        <v>6.3</v>
      </c>
      <c r="CC40" s="12">
        <v>0</v>
      </c>
      <c r="CD40" s="12">
        <v>0</v>
      </c>
      <c r="CE40" s="12">
        <v>1</v>
      </c>
      <c r="CF40" s="12">
        <v>4</v>
      </c>
      <c r="CG40" s="12">
        <v>1</v>
      </c>
      <c r="CH40" s="12">
        <v>3</v>
      </c>
      <c r="CI40" s="12">
        <v>2</v>
      </c>
      <c r="CJ40" s="15">
        <v>4</v>
      </c>
      <c r="CK40" s="12">
        <v>3</v>
      </c>
      <c r="CL40" s="12">
        <v>3</v>
      </c>
      <c r="CM40" s="12">
        <v>2</v>
      </c>
      <c r="CN40" s="12">
        <v>1</v>
      </c>
      <c r="CO40" s="12">
        <v>2</v>
      </c>
      <c r="CP40" s="12" t="s">
        <v>94</v>
      </c>
      <c r="CQ40" s="12">
        <v>39</v>
      </c>
      <c r="CR40" s="12">
        <v>37</v>
      </c>
      <c r="CS40" s="12">
        <v>76</v>
      </c>
      <c r="CT40" s="12">
        <v>42</v>
      </c>
      <c r="CU40" s="12">
        <v>40</v>
      </c>
      <c r="CV40" s="12">
        <v>3.1</v>
      </c>
      <c r="CW40" s="12">
        <v>23</v>
      </c>
      <c r="CX40" s="12" t="b">
        <v>0</v>
      </c>
      <c r="CY40" s="12"/>
      <c r="CZ40" s="12">
        <v>0</v>
      </c>
      <c r="DA40" s="12">
        <v>156</v>
      </c>
      <c r="DB40" s="12">
        <v>125</v>
      </c>
      <c r="DC40" s="12">
        <v>81</v>
      </c>
    </row>
    <row r="41" spans="1:107" x14ac:dyDescent="0.2">
      <c r="A41" s="2">
        <v>40</v>
      </c>
      <c r="B41" s="5">
        <v>1</v>
      </c>
      <c r="C41" s="2">
        <v>3</v>
      </c>
      <c r="D41" s="1">
        <v>12</v>
      </c>
      <c r="E41" s="7">
        <v>43854</v>
      </c>
      <c r="F41" s="1">
        <v>0</v>
      </c>
      <c r="G41" s="5">
        <f t="shared" si="0"/>
        <v>0</v>
      </c>
      <c r="H41" s="19">
        <f t="shared" si="1"/>
        <v>0</v>
      </c>
      <c r="I41" s="50">
        <v>97.916666666666671</v>
      </c>
      <c r="J41" s="50">
        <v>146.83333333333334</v>
      </c>
      <c r="K41" s="50">
        <v>36.047531374227866</v>
      </c>
      <c r="L41" s="50">
        <v>26.595744680851062</v>
      </c>
      <c r="M41" s="50">
        <v>66.312056737588662</v>
      </c>
      <c r="N41" s="50">
        <v>7.0921985815602833</v>
      </c>
      <c r="O41" s="50">
        <v>96.875</v>
      </c>
      <c r="P41" s="50">
        <v>150.3763440860215</v>
      </c>
      <c r="Q41" s="50">
        <v>34.886015547474379</v>
      </c>
      <c r="R41" s="50">
        <v>25.806451612903224</v>
      </c>
      <c r="S41" s="50">
        <v>63.44086021505376</v>
      </c>
      <c r="T41" s="50">
        <v>10.75268817204301</v>
      </c>
      <c r="U41" s="50">
        <v>100</v>
      </c>
      <c r="V41" s="50">
        <v>139.96875</v>
      </c>
      <c r="W41" s="50">
        <v>38.17577908735327</v>
      </c>
      <c r="X41" s="50">
        <v>28.125</v>
      </c>
      <c r="Y41" s="50">
        <v>71.875</v>
      </c>
      <c r="Z41" s="50">
        <v>0</v>
      </c>
      <c r="AA41" s="25" t="s">
        <v>20</v>
      </c>
      <c r="AB41" t="s">
        <v>20</v>
      </c>
      <c r="AC41" t="s">
        <v>20</v>
      </c>
      <c r="AD41">
        <v>1</v>
      </c>
      <c r="AE41" s="16" t="s">
        <v>20</v>
      </c>
      <c r="AF41" s="16" t="s">
        <v>20</v>
      </c>
      <c r="AG41" s="16" t="s">
        <v>20</v>
      </c>
      <c r="AH41" s="16" t="s">
        <v>20</v>
      </c>
      <c r="AI41" s="16" t="s">
        <v>20</v>
      </c>
      <c r="AJ41" s="16" t="s">
        <v>20</v>
      </c>
      <c r="AK41" s="16" t="s">
        <v>20</v>
      </c>
      <c r="AL41" s="16" t="s">
        <v>20</v>
      </c>
      <c r="AM41" s="16" t="s">
        <v>20</v>
      </c>
      <c r="AN41" s="16" t="s">
        <v>20</v>
      </c>
      <c r="AO41" s="16" t="s">
        <v>20</v>
      </c>
      <c r="AP41" s="16" t="s">
        <v>20</v>
      </c>
      <c r="AQ41" s="16" t="s">
        <v>20</v>
      </c>
      <c r="AR41" s="16" t="s">
        <v>20</v>
      </c>
      <c r="AS41" t="s">
        <v>20</v>
      </c>
      <c r="AT41" t="s">
        <v>20</v>
      </c>
      <c r="AU41" t="s">
        <v>20</v>
      </c>
      <c r="AV41" t="s">
        <v>20</v>
      </c>
      <c r="AW41" t="s">
        <v>20</v>
      </c>
      <c r="AX41" t="s">
        <v>20</v>
      </c>
      <c r="AY41" t="s">
        <v>20</v>
      </c>
      <c r="AZ41" s="1" t="s">
        <v>20</v>
      </c>
      <c r="BA41" s="1" t="s">
        <v>20</v>
      </c>
      <c r="BB41" s="1" t="s">
        <v>20</v>
      </c>
      <c r="BC41" t="s">
        <v>20</v>
      </c>
      <c r="BD41" t="s">
        <v>20</v>
      </c>
      <c r="BE41" s="1" t="s">
        <v>20</v>
      </c>
      <c r="BF41" s="1" t="s">
        <v>20</v>
      </c>
      <c r="BG41" s="12">
        <v>0</v>
      </c>
      <c r="BH41" s="1">
        <v>0</v>
      </c>
      <c r="BI41" s="1">
        <v>0</v>
      </c>
      <c r="BJ41" s="1">
        <f t="shared" si="2"/>
        <v>0</v>
      </c>
      <c r="BK41" s="1">
        <v>0</v>
      </c>
      <c r="BL41" s="25">
        <v>0</v>
      </c>
      <c r="BM41" s="1">
        <v>0</v>
      </c>
      <c r="BN41" s="1">
        <v>0</v>
      </c>
      <c r="BO41" s="1">
        <v>0</v>
      </c>
      <c r="BP41" s="1">
        <v>0</v>
      </c>
      <c r="BQ41" s="12"/>
      <c r="BR41" s="12"/>
      <c r="BS41" s="12"/>
      <c r="BT41" s="12"/>
      <c r="BU41" s="12"/>
      <c r="BV41" s="12"/>
      <c r="BW41" s="12"/>
      <c r="BX41" s="12"/>
      <c r="BY41" s="12"/>
      <c r="BZ41" s="12"/>
      <c r="CA41" s="12"/>
      <c r="CB41" s="15"/>
      <c r="CC41" s="12"/>
      <c r="CD41" s="12"/>
      <c r="CE41" s="12"/>
      <c r="CF41" s="12"/>
      <c r="CG41" s="12"/>
      <c r="CH41" s="12"/>
      <c r="CI41" s="12"/>
      <c r="CJ41" s="15"/>
      <c r="CK41" s="12"/>
      <c r="CL41" s="12"/>
      <c r="CM41" s="12"/>
      <c r="CN41" s="12"/>
      <c r="CO41" s="12"/>
      <c r="CP41" s="12"/>
      <c r="CQ41" s="12"/>
      <c r="CR41" s="12"/>
      <c r="CS41" s="12"/>
      <c r="CT41" s="12"/>
      <c r="CU41" s="12"/>
      <c r="CV41" s="12"/>
      <c r="CW41" s="12"/>
      <c r="CX41" s="12"/>
      <c r="CY41" s="12"/>
      <c r="CZ41" s="12"/>
      <c r="DA41" s="12"/>
      <c r="DB41" s="12"/>
      <c r="DC41" s="12"/>
    </row>
    <row r="42" spans="1:107" x14ac:dyDescent="0.2">
      <c r="A42" s="2">
        <v>41</v>
      </c>
      <c r="B42" s="5">
        <v>1</v>
      </c>
      <c r="C42" s="2">
        <v>3</v>
      </c>
      <c r="D42" s="1">
        <v>13</v>
      </c>
      <c r="E42" s="7">
        <v>43855</v>
      </c>
      <c r="F42" s="1">
        <v>0</v>
      </c>
      <c r="G42" s="5">
        <f t="shared" si="0"/>
        <v>0</v>
      </c>
      <c r="H42" s="19">
        <f t="shared" si="1"/>
        <v>0</v>
      </c>
      <c r="I42" s="50">
        <v>100</v>
      </c>
      <c r="J42" s="50">
        <v>138.41319444444446</v>
      </c>
      <c r="K42" s="50">
        <v>37.72712005573424</v>
      </c>
      <c r="L42" s="50">
        <v>21.875</v>
      </c>
      <c r="M42" s="50">
        <v>67.361111111111114</v>
      </c>
      <c r="N42" s="50">
        <v>10.763888888888889</v>
      </c>
      <c r="O42" s="50">
        <v>100</v>
      </c>
      <c r="P42" s="50">
        <v>140.640625</v>
      </c>
      <c r="Q42" s="50">
        <v>42.800501656598193</v>
      </c>
      <c r="R42" s="50">
        <v>30.208333333333332</v>
      </c>
      <c r="S42" s="50">
        <v>53.645833333333343</v>
      </c>
      <c r="T42" s="50">
        <v>16.145833333333332</v>
      </c>
      <c r="U42" s="50">
        <v>100</v>
      </c>
      <c r="V42" s="50">
        <v>133.95833333333334</v>
      </c>
      <c r="W42" s="50">
        <v>22.678191226146311</v>
      </c>
      <c r="X42" s="50">
        <v>5.208333333333333</v>
      </c>
      <c r="Y42" s="50">
        <v>94.791666666666671</v>
      </c>
      <c r="Z42" s="50">
        <v>0</v>
      </c>
      <c r="AA42" s="25" t="s">
        <v>20</v>
      </c>
      <c r="AB42" t="s">
        <v>20</v>
      </c>
      <c r="AC42" t="s">
        <v>20</v>
      </c>
      <c r="AD42" t="s">
        <v>20</v>
      </c>
      <c r="AE42" s="16" t="s">
        <v>20</v>
      </c>
      <c r="AF42" s="16" t="s">
        <v>20</v>
      </c>
      <c r="AG42" s="16" t="s">
        <v>20</v>
      </c>
      <c r="AH42" s="16" t="s">
        <v>20</v>
      </c>
      <c r="AI42" s="16" t="s">
        <v>20</v>
      </c>
      <c r="AJ42" s="16" t="s">
        <v>20</v>
      </c>
      <c r="AK42" s="16" t="s">
        <v>20</v>
      </c>
      <c r="AL42" s="16" t="s">
        <v>20</v>
      </c>
      <c r="AM42" s="1" t="s">
        <v>20</v>
      </c>
      <c r="AN42" s="1" t="s">
        <v>20</v>
      </c>
      <c r="AO42" s="1" t="s">
        <v>20</v>
      </c>
      <c r="AP42" s="1" t="s">
        <v>20</v>
      </c>
      <c r="AQ42" s="1" t="s">
        <v>20</v>
      </c>
      <c r="AR42" s="1" t="s">
        <v>20</v>
      </c>
      <c r="AS42" t="s">
        <v>20</v>
      </c>
      <c r="AT42" t="s">
        <v>20</v>
      </c>
      <c r="AU42" t="s">
        <v>20</v>
      </c>
      <c r="AV42" t="s">
        <v>20</v>
      </c>
      <c r="AW42" t="s">
        <v>20</v>
      </c>
      <c r="AX42" t="s">
        <v>20</v>
      </c>
      <c r="AY42" t="s">
        <v>20</v>
      </c>
      <c r="AZ42" s="1" t="s">
        <v>20</v>
      </c>
      <c r="BA42" t="s">
        <v>20</v>
      </c>
      <c r="BB42" t="s">
        <v>20</v>
      </c>
      <c r="BC42" t="s">
        <v>20</v>
      </c>
      <c r="BD42" t="s">
        <v>20</v>
      </c>
      <c r="BE42" t="s">
        <v>20</v>
      </c>
      <c r="BF42" t="s">
        <v>20</v>
      </c>
      <c r="BG42" s="12">
        <v>0</v>
      </c>
      <c r="BH42" s="1">
        <v>0</v>
      </c>
      <c r="BI42" s="1">
        <v>0</v>
      </c>
      <c r="BJ42" s="1">
        <f t="shared" si="2"/>
        <v>0</v>
      </c>
      <c r="BK42" s="1">
        <v>0</v>
      </c>
      <c r="BL42" s="25">
        <v>0</v>
      </c>
      <c r="BM42" s="1">
        <v>0</v>
      </c>
      <c r="BN42" s="1">
        <v>0</v>
      </c>
      <c r="BO42" s="1">
        <v>0</v>
      </c>
      <c r="BP42" s="1">
        <v>0</v>
      </c>
      <c r="BQ42" s="12"/>
      <c r="BR42" s="12"/>
      <c r="BS42" s="12"/>
      <c r="BT42" s="12"/>
      <c r="BU42" s="12"/>
      <c r="BV42" s="12"/>
      <c r="BW42" s="12"/>
      <c r="BX42" s="12"/>
      <c r="BY42" s="12"/>
      <c r="BZ42" s="12"/>
      <c r="CA42" s="12"/>
      <c r="CB42" s="15"/>
      <c r="CC42" s="12"/>
      <c r="CD42" s="12"/>
      <c r="CE42" s="12"/>
      <c r="CF42" s="12"/>
      <c r="CG42" s="12"/>
      <c r="CH42" s="12"/>
      <c r="CI42" s="12"/>
      <c r="CJ42" s="15"/>
      <c r="CK42" s="12"/>
      <c r="CL42" s="12"/>
      <c r="CM42" s="12"/>
      <c r="CN42" s="12"/>
      <c r="CO42" s="12"/>
      <c r="CP42" s="12"/>
      <c r="CQ42" s="12"/>
      <c r="CR42" s="12"/>
      <c r="CS42" s="12"/>
      <c r="CT42" s="12"/>
      <c r="CU42" s="12"/>
      <c r="CV42" s="12"/>
      <c r="CW42" s="12"/>
      <c r="CX42" s="12"/>
      <c r="CY42" s="12"/>
      <c r="CZ42" s="12"/>
      <c r="DA42" s="12"/>
      <c r="DB42" s="12"/>
      <c r="DC42" s="12"/>
    </row>
    <row r="43" spans="1:107" x14ac:dyDescent="0.2">
      <c r="A43" s="2">
        <v>42</v>
      </c>
      <c r="B43" s="5">
        <v>1</v>
      </c>
      <c r="C43" s="2">
        <v>3</v>
      </c>
      <c r="D43" s="1">
        <v>14</v>
      </c>
      <c r="E43" s="7">
        <v>43856</v>
      </c>
      <c r="F43" s="1">
        <v>0</v>
      </c>
      <c r="G43" s="5">
        <f t="shared" si="0"/>
        <v>0</v>
      </c>
      <c r="H43" s="19">
        <f t="shared" si="1"/>
        <v>0</v>
      </c>
      <c r="I43" s="50">
        <v>58.680555555555557</v>
      </c>
      <c r="J43" s="50">
        <v>218.50887573964496</v>
      </c>
      <c r="K43" s="50">
        <v>34.378680473740665</v>
      </c>
      <c r="L43" s="50">
        <v>63.905325443786985</v>
      </c>
      <c r="M43" s="50">
        <v>35.502958579881657</v>
      </c>
      <c r="N43" s="50">
        <v>0.59171597633136097</v>
      </c>
      <c r="O43" s="50">
        <v>54.6875</v>
      </c>
      <c r="P43" s="50">
        <v>222.55238095238096</v>
      </c>
      <c r="Q43" s="50">
        <v>36.117924336225208</v>
      </c>
      <c r="R43" s="50">
        <v>60.952380952380949</v>
      </c>
      <c r="S43" s="50">
        <v>39.047619047619051</v>
      </c>
      <c r="T43" s="50">
        <v>0</v>
      </c>
      <c r="U43" s="50">
        <v>66.666666666666671</v>
      </c>
      <c r="V43" s="50">
        <v>211.875</v>
      </c>
      <c r="W43" s="50">
        <v>30.986385168369569</v>
      </c>
      <c r="X43" s="50">
        <v>68.75</v>
      </c>
      <c r="Y43" s="50">
        <v>29.6875</v>
      </c>
      <c r="Z43" s="50">
        <v>1.5625</v>
      </c>
      <c r="AA43" s="2">
        <v>0</v>
      </c>
      <c r="AB43">
        <v>1</v>
      </c>
      <c r="AC43">
        <v>7</v>
      </c>
      <c r="AD43" t="s">
        <v>20</v>
      </c>
      <c r="AE43" s="16">
        <v>0</v>
      </c>
      <c r="AF43" s="12" t="s">
        <v>20</v>
      </c>
      <c r="AG43" s="12" t="s">
        <v>20</v>
      </c>
      <c r="AH43" s="12" t="s">
        <v>20</v>
      </c>
      <c r="AI43" s="12" t="s">
        <v>20</v>
      </c>
      <c r="AJ43" s="12" t="s">
        <v>20</v>
      </c>
      <c r="AK43" s="12" t="s">
        <v>20</v>
      </c>
      <c r="AL43" s="12" t="s">
        <v>20</v>
      </c>
      <c r="AM43" s="16" t="s">
        <v>20</v>
      </c>
      <c r="AN43" s="16" t="s">
        <v>20</v>
      </c>
      <c r="AO43" s="16" t="s">
        <v>20</v>
      </c>
      <c r="AP43" s="16" t="s">
        <v>20</v>
      </c>
      <c r="AQ43" s="16" t="s">
        <v>20</v>
      </c>
      <c r="AR43" s="16" t="s">
        <v>20</v>
      </c>
      <c r="AS43" t="s">
        <v>20</v>
      </c>
      <c r="AT43" t="s">
        <v>20</v>
      </c>
      <c r="AU43" t="s">
        <v>20</v>
      </c>
      <c r="AV43" t="s">
        <v>20</v>
      </c>
      <c r="AW43" t="s">
        <v>20</v>
      </c>
      <c r="AX43" t="s">
        <v>20</v>
      </c>
      <c r="AY43" t="s">
        <v>20</v>
      </c>
      <c r="AZ43" s="1" t="s">
        <v>20</v>
      </c>
      <c r="BA43" s="1" t="s">
        <v>20</v>
      </c>
      <c r="BB43" s="1" t="s">
        <v>20</v>
      </c>
      <c r="BC43" t="s">
        <v>20</v>
      </c>
      <c r="BD43" t="s">
        <v>20</v>
      </c>
      <c r="BE43" s="1" t="s">
        <v>20</v>
      </c>
      <c r="BF43" s="1" t="s">
        <v>20</v>
      </c>
      <c r="BG43" s="12">
        <v>0</v>
      </c>
      <c r="BH43" s="1">
        <v>0</v>
      </c>
      <c r="BI43" s="1">
        <v>0</v>
      </c>
      <c r="BJ43" s="1">
        <f t="shared" si="2"/>
        <v>0</v>
      </c>
      <c r="BK43" s="1">
        <v>0</v>
      </c>
      <c r="BL43" s="25">
        <v>0</v>
      </c>
      <c r="BM43" s="1">
        <v>0</v>
      </c>
      <c r="BN43" s="1">
        <v>0</v>
      </c>
      <c r="BO43" s="1">
        <v>0</v>
      </c>
      <c r="BP43" s="1">
        <v>0</v>
      </c>
      <c r="BQ43" s="12"/>
      <c r="BR43" s="12"/>
      <c r="BS43" s="12"/>
      <c r="BT43" s="12"/>
      <c r="BU43" s="12"/>
      <c r="BV43" s="12"/>
      <c r="BW43" s="12"/>
      <c r="BX43" s="12"/>
      <c r="BY43" s="12"/>
      <c r="BZ43" s="12"/>
      <c r="CA43" s="12"/>
      <c r="CB43" s="15"/>
      <c r="CC43" s="12"/>
      <c r="CD43" s="12"/>
      <c r="CE43" s="12"/>
      <c r="CF43" s="12"/>
      <c r="CG43" s="12"/>
      <c r="CH43" s="12"/>
      <c r="CI43" s="12"/>
      <c r="CJ43" s="15"/>
      <c r="CK43" s="12"/>
      <c r="CL43" s="12"/>
      <c r="CM43" s="12"/>
      <c r="CN43" s="12"/>
      <c r="CO43" s="12"/>
      <c r="CP43" s="12"/>
      <c r="CQ43" s="12"/>
      <c r="CR43" s="12"/>
      <c r="CS43" s="12"/>
      <c r="CT43" s="12"/>
      <c r="CU43" s="12"/>
      <c r="CV43" s="12"/>
      <c r="CW43" s="12"/>
      <c r="CX43" s="12"/>
      <c r="CY43" s="12"/>
      <c r="CZ43" s="12"/>
      <c r="DA43" s="12"/>
      <c r="DB43" s="12"/>
      <c r="DC43" s="12"/>
    </row>
    <row r="44" spans="1:107" x14ac:dyDescent="0.2">
      <c r="A44" s="2">
        <v>43</v>
      </c>
      <c r="B44" s="5">
        <v>1</v>
      </c>
      <c r="C44" s="2">
        <v>3</v>
      </c>
      <c r="D44" s="1">
        <v>15</v>
      </c>
      <c r="E44" s="7">
        <v>43857</v>
      </c>
      <c r="F44" s="1">
        <v>0</v>
      </c>
      <c r="G44" s="5">
        <f t="shared" si="0"/>
        <v>0</v>
      </c>
      <c r="H44" s="19">
        <f t="shared" si="1"/>
        <v>0</v>
      </c>
      <c r="I44" s="50">
        <v>99.652777777777771</v>
      </c>
      <c r="J44" s="50">
        <v>170.81881533101046</v>
      </c>
      <c r="K44" s="50">
        <v>39.806042217566279</v>
      </c>
      <c r="L44" s="50">
        <v>39.024390243902438</v>
      </c>
      <c r="M44" s="50">
        <v>56.09756097560976</v>
      </c>
      <c r="N44" s="50">
        <v>4.8780487804878048</v>
      </c>
      <c r="O44" s="50">
        <v>99.479166666666671</v>
      </c>
      <c r="P44" s="50">
        <v>193.86387434554973</v>
      </c>
      <c r="Q44" s="50">
        <v>37.354717028018214</v>
      </c>
      <c r="R44" s="50">
        <v>58.638743455497384</v>
      </c>
      <c r="S44" s="50">
        <v>34.031413612565444</v>
      </c>
      <c r="T44" s="50">
        <v>7.329842931937173</v>
      </c>
      <c r="U44" s="50">
        <v>100</v>
      </c>
      <c r="V44" s="50">
        <v>124.96875</v>
      </c>
      <c r="W44" s="50">
        <v>12.357683708073804</v>
      </c>
      <c r="X44" s="50">
        <v>0</v>
      </c>
      <c r="Y44" s="50">
        <v>100</v>
      </c>
      <c r="Z44" s="50">
        <v>0</v>
      </c>
      <c r="AA44" s="2">
        <v>0</v>
      </c>
      <c r="AB44">
        <v>1</v>
      </c>
      <c r="AC44">
        <v>9</v>
      </c>
      <c r="AD44">
        <v>1</v>
      </c>
      <c r="AE44" s="16">
        <v>1</v>
      </c>
      <c r="AF44" s="12">
        <v>99</v>
      </c>
      <c r="AG44">
        <v>99</v>
      </c>
      <c r="AH44">
        <v>99</v>
      </c>
      <c r="AI44">
        <v>99</v>
      </c>
      <c r="AJ44">
        <v>99</v>
      </c>
      <c r="AK44">
        <v>99</v>
      </c>
      <c r="AL44">
        <v>1</v>
      </c>
      <c r="AM44" s="1">
        <v>99</v>
      </c>
      <c r="AN44" s="1">
        <v>99</v>
      </c>
      <c r="AO44" s="1">
        <v>99</v>
      </c>
      <c r="AP44" s="1">
        <v>99</v>
      </c>
      <c r="AQ44" s="1">
        <v>99</v>
      </c>
      <c r="AR44" s="1">
        <v>99</v>
      </c>
      <c r="AS44" s="1">
        <v>0</v>
      </c>
      <c r="AT44" s="1">
        <v>0</v>
      </c>
      <c r="AU44">
        <v>0</v>
      </c>
      <c r="AV44" s="1">
        <v>0</v>
      </c>
      <c r="AW44" s="1">
        <v>0</v>
      </c>
      <c r="AX44" s="1">
        <v>0</v>
      </c>
      <c r="AY44" s="1">
        <v>1</v>
      </c>
      <c r="AZ44" s="1">
        <v>0</v>
      </c>
      <c r="BA44" s="1">
        <v>0</v>
      </c>
      <c r="BB44" s="1">
        <v>0</v>
      </c>
      <c r="BC44" s="1">
        <v>0</v>
      </c>
      <c r="BD44" s="1">
        <v>0</v>
      </c>
      <c r="BE44" s="1">
        <v>0</v>
      </c>
      <c r="BF44" s="1">
        <f>SUM(AS44:BE44)</f>
        <v>1</v>
      </c>
      <c r="BG44" s="12">
        <v>0</v>
      </c>
      <c r="BH44" s="1">
        <v>0</v>
      </c>
      <c r="BI44" s="1">
        <v>0</v>
      </c>
      <c r="BJ44" s="1">
        <f t="shared" si="2"/>
        <v>0</v>
      </c>
      <c r="BK44" s="1">
        <v>0</v>
      </c>
      <c r="BL44" s="25">
        <v>0</v>
      </c>
      <c r="BM44" s="1">
        <v>0</v>
      </c>
      <c r="BN44" s="1">
        <v>0</v>
      </c>
      <c r="BO44" s="1">
        <v>0</v>
      </c>
      <c r="BP44" s="1">
        <v>0</v>
      </c>
      <c r="BQ44" s="12"/>
      <c r="BR44" s="12"/>
      <c r="BS44" s="12"/>
      <c r="BT44" s="12"/>
      <c r="BU44" s="12"/>
      <c r="BV44" s="12"/>
      <c r="BW44" s="12"/>
      <c r="BX44" s="12"/>
      <c r="BY44" s="12"/>
      <c r="BZ44" s="12"/>
      <c r="CA44" s="12"/>
      <c r="CB44" s="15"/>
      <c r="CC44" s="12"/>
      <c r="CD44" s="12"/>
      <c r="CE44" s="12"/>
      <c r="CF44" s="12"/>
      <c r="CG44" s="12"/>
      <c r="CH44" s="12"/>
      <c r="CI44" s="12"/>
      <c r="CJ44" s="15"/>
      <c r="CK44" s="12"/>
      <c r="CL44" s="12"/>
      <c r="CM44" s="12"/>
      <c r="CN44" s="12"/>
      <c r="CO44" s="12"/>
      <c r="CP44" s="12"/>
      <c r="CQ44" s="12"/>
      <c r="CR44" s="12"/>
      <c r="CS44" s="12"/>
      <c r="CT44" s="12"/>
      <c r="CU44" s="12"/>
      <c r="CV44" s="12"/>
      <c r="CW44" s="12"/>
      <c r="CX44" s="12"/>
      <c r="CY44" s="12"/>
      <c r="CZ44" s="12"/>
      <c r="DA44" s="12"/>
      <c r="DB44" s="12"/>
      <c r="DC44" s="12"/>
    </row>
    <row r="45" spans="1:107" x14ac:dyDescent="0.2">
      <c r="A45" s="2">
        <v>44</v>
      </c>
      <c r="B45" s="5">
        <v>1</v>
      </c>
      <c r="C45" s="2">
        <v>3</v>
      </c>
      <c r="D45" s="1">
        <v>16</v>
      </c>
      <c r="E45" s="7">
        <v>43858</v>
      </c>
      <c r="F45" s="1">
        <v>0</v>
      </c>
      <c r="G45" s="5">
        <f t="shared" si="0"/>
        <v>0</v>
      </c>
      <c r="H45" s="19">
        <f t="shared" si="1"/>
        <v>0</v>
      </c>
      <c r="I45" s="50">
        <v>100</v>
      </c>
      <c r="J45" s="50">
        <v>132.16319444444446</v>
      </c>
      <c r="K45" s="50">
        <v>15.519327748216496</v>
      </c>
      <c r="L45" s="50">
        <v>2.4305555555555554</v>
      </c>
      <c r="M45" s="50">
        <v>97.569444444444443</v>
      </c>
      <c r="N45" s="50">
        <v>0</v>
      </c>
      <c r="O45" s="50">
        <v>100</v>
      </c>
      <c r="P45" s="50">
        <v>132.3125</v>
      </c>
      <c r="Q45" s="50">
        <v>16.691502535579446</v>
      </c>
      <c r="R45" s="50">
        <v>3.6458333333333335</v>
      </c>
      <c r="S45" s="50">
        <v>96.354166666666671</v>
      </c>
      <c r="T45" s="50">
        <v>0</v>
      </c>
      <c r="U45" s="50">
        <v>100</v>
      </c>
      <c r="V45" s="50">
        <v>131.86458333333334</v>
      </c>
      <c r="W45" s="50">
        <v>12.918338817070486</v>
      </c>
      <c r="X45" s="50">
        <v>0</v>
      </c>
      <c r="Y45" s="50">
        <v>100</v>
      </c>
      <c r="Z45" s="50">
        <v>0</v>
      </c>
      <c r="AA45" s="25" t="s">
        <v>20</v>
      </c>
      <c r="AB45" t="s">
        <v>20</v>
      </c>
      <c r="AC45" t="s">
        <v>20</v>
      </c>
      <c r="AD45">
        <v>1</v>
      </c>
      <c r="AE45" s="16" t="s">
        <v>20</v>
      </c>
      <c r="AF45" s="16" t="s">
        <v>20</v>
      </c>
      <c r="AG45" s="16" t="s">
        <v>20</v>
      </c>
      <c r="AH45" s="16" t="s">
        <v>20</v>
      </c>
      <c r="AI45" s="16" t="s">
        <v>20</v>
      </c>
      <c r="AJ45" s="16" t="s">
        <v>20</v>
      </c>
      <c r="AK45" s="16" t="s">
        <v>20</v>
      </c>
      <c r="AL45" s="16" t="s">
        <v>20</v>
      </c>
      <c r="AM45" s="1" t="s">
        <v>20</v>
      </c>
      <c r="AN45" s="1" t="s">
        <v>20</v>
      </c>
      <c r="AO45" s="1" t="s">
        <v>20</v>
      </c>
      <c r="AP45" s="1" t="s">
        <v>20</v>
      </c>
      <c r="AQ45" s="1" t="s">
        <v>20</v>
      </c>
      <c r="AR45" s="1" t="s">
        <v>20</v>
      </c>
      <c r="AS45" t="s">
        <v>20</v>
      </c>
      <c r="AT45" t="s">
        <v>20</v>
      </c>
      <c r="AU45" t="s">
        <v>20</v>
      </c>
      <c r="AV45" t="s">
        <v>20</v>
      </c>
      <c r="AW45" t="s">
        <v>20</v>
      </c>
      <c r="AX45" t="s">
        <v>20</v>
      </c>
      <c r="AY45" t="s">
        <v>20</v>
      </c>
      <c r="AZ45" s="1" t="s">
        <v>20</v>
      </c>
      <c r="BA45" s="1" t="s">
        <v>20</v>
      </c>
      <c r="BB45" s="1" t="s">
        <v>20</v>
      </c>
      <c r="BC45" t="s">
        <v>20</v>
      </c>
      <c r="BD45" t="s">
        <v>20</v>
      </c>
      <c r="BE45" s="1" t="s">
        <v>20</v>
      </c>
      <c r="BF45" s="1" t="s">
        <v>20</v>
      </c>
      <c r="BG45" s="12">
        <v>0</v>
      </c>
      <c r="BH45" s="1">
        <v>0</v>
      </c>
      <c r="BI45" s="1">
        <v>0</v>
      </c>
      <c r="BJ45" s="1">
        <f t="shared" si="2"/>
        <v>0</v>
      </c>
      <c r="BK45" s="1">
        <v>0</v>
      </c>
      <c r="BL45" s="25">
        <v>0</v>
      </c>
      <c r="BM45" s="1">
        <v>0</v>
      </c>
      <c r="BN45" s="1">
        <v>0</v>
      </c>
      <c r="BO45" s="1">
        <v>0</v>
      </c>
      <c r="BP45" s="1">
        <v>0</v>
      </c>
      <c r="BQ45" s="12"/>
      <c r="BR45" s="12"/>
      <c r="BS45" s="12"/>
      <c r="BT45" s="12"/>
      <c r="BU45" s="12"/>
      <c r="BV45" s="12"/>
      <c r="BW45" s="12"/>
      <c r="BX45" s="12"/>
      <c r="BY45" s="12"/>
      <c r="BZ45" s="12"/>
      <c r="CA45" s="12"/>
      <c r="CB45" s="15"/>
      <c r="CC45" s="12"/>
      <c r="CD45" s="12"/>
      <c r="CE45" s="12"/>
      <c r="CF45" s="12"/>
      <c r="CG45" s="12"/>
      <c r="CH45" s="12"/>
      <c r="CI45" s="12"/>
      <c r="CJ45" s="15"/>
      <c r="CK45" s="12"/>
      <c r="CL45" s="12"/>
      <c r="CM45" s="12"/>
      <c r="CN45" s="12"/>
      <c r="CO45" s="12"/>
      <c r="CP45" s="12"/>
      <c r="CQ45" s="12"/>
      <c r="CR45" s="12"/>
      <c r="CS45" s="12"/>
      <c r="CT45" s="12"/>
      <c r="CU45" s="12"/>
      <c r="CV45" s="12"/>
      <c r="CW45" s="12"/>
      <c r="CX45" s="12"/>
      <c r="CY45" s="12"/>
      <c r="CZ45" s="12"/>
      <c r="DA45" s="12"/>
      <c r="DB45" s="12"/>
      <c r="DC45" s="12"/>
    </row>
    <row r="46" spans="1:107" x14ac:dyDescent="0.2">
      <c r="A46" s="2">
        <v>45</v>
      </c>
      <c r="B46" s="5">
        <v>1</v>
      </c>
      <c r="C46" s="2">
        <v>3</v>
      </c>
      <c r="D46" s="1">
        <v>17</v>
      </c>
      <c r="E46" s="7">
        <v>43859</v>
      </c>
      <c r="F46" s="1">
        <v>0</v>
      </c>
      <c r="G46" s="5">
        <f t="shared" si="0"/>
        <v>0</v>
      </c>
      <c r="H46" s="19">
        <f t="shared" si="1"/>
        <v>0</v>
      </c>
      <c r="I46" s="50">
        <v>50.347222222222221</v>
      </c>
      <c r="J46" s="50">
        <v>169.51724137931035</v>
      </c>
      <c r="K46" s="50">
        <v>37.528353421857986</v>
      </c>
      <c r="L46" s="50">
        <v>48.275862068965516</v>
      </c>
      <c r="M46" s="50">
        <v>40.689655172413794</v>
      </c>
      <c r="N46" s="50">
        <v>11.03448275862069</v>
      </c>
      <c r="O46" s="50">
        <v>64.583333333333329</v>
      </c>
      <c r="P46" s="50">
        <v>188.37096774193549</v>
      </c>
      <c r="Q46" s="50">
        <v>24.869361308332486</v>
      </c>
      <c r="R46" s="50">
        <v>56.451612903225808</v>
      </c>
      <c r="S46" s="50">
        <v>43.548387096774192</v>
      </c>
      <c r="T46" s="50">
        <v>0</v>
      </c>
      <c r="U46" s="50">
        <v>21.875</v>
      </c>
      <c r="V46" s="50">
        <v>58.19047619047619</v>
      </c>
      <c r="W46" s="50">
        <v>35.438581402534055</v>
      </c>
      <c r="X46" s="50">
        <v>0</v>
      </c>
      <c r="Y46" s="50">
        <v>23.80952380952381</v>
      </c>
      <c r="Z46" s="50">
        <v>76.19047619047619</v>
      </c>
      <c r="AA46" s="2">
        <v>0</v>
      </c>
      <c r="AB46">
        <v>1</v>
      </c>
      <c r="AC46">
        <v>9</v>
      </c>
      <c r="AD46" t="s">
        <v>20</v>
      </c>
      <c r="AE46" s="16">
        <v>1</v>
      </c>
      <c r="AF46" s="12">
        <v>99</v>
      </c>
      <c r="AG46">
        <v>99</v>
      </c>
      <c r="AH46">
        <v>99</v>
      </c>
      <c r="AI46">
        <v>99</v>
      </c>
      <c r="AJ46">
        <v>99</v>
      </c>
      <c r="AK46">
        <v>1</v>
      </c>
      <c r="AL46">
        <v>99</v>
      </c>
      <c r="AM46">
        <v>99</v>
      </c>
      <c r="AN46" s="1">
        <v>99</v>
      </c>
      <c r="AO46" s="1">
        <v>99</v>
      </c>
      <c r="AP46" s="1">
        <v>99</v>
      </c>
      <c r="AQ46" s="1">
        <v>99</v>
      </c>
      <c r="AR46" s="1">
        <v>99</v>
      </c>
      <c r="AS46" s="1">
        <v>0</v>
      </c>
      <c r="AT46" s="1">
        <v>0</v>
      </c>
      <c r="AU46" s="1">
        <v>0</v>
      </c>
      <c r="AV46" s="1">
        <v>0</v>
      </c>
      <c r="AW46" s="1">
        <v>0</v>
      </c>
      <c r="AX46" s="1">
        <v>1</v>
      </c>
      <c r="AY46" s="1">
        <v>0</v>
      </c>
      <c r="AZ46" s="1">
        <v>0</v>
      </c>
      <c r="BA46" s="1">
        <v>0</v>
      </c>
      <c r="BB46" s="1">
        <v>0</v>
      </c>
      <c r="BC46" s="1">
        <v>0</v>
      </c>
      <c r="BD46" s="1">
        <v>0</v>
      </c>
      <c r="BE46" s="1">
        <v>0</v>
      </c>
      <c r="BF46" s="1">
        <f>SUM(AS46:BE46)</f>
        <v>1</v>
      </c>
      <c r="BG46" s="12">
        <v>0</v>
      </c>
      <c r="BH46" s="1">
        <v>0</v>
      </c>
      <c r="BI46" s="1">
        <v>0</v>
      </c>
      <c r="BJ46" s="1">
        <f t="shared" si="2"/>
        <v>0</v>
      </c>
      <c r="BK46" s="1">
        <v>0</v>
      </c>
      <c r="BL46" s="25">
        <v>0</v>
      </c>
      <c r="BM46" s="1">
        <v>0</v>
      </c>
      <c r="BN46" s="1">
        <v>0</v>
      </c>
      <c r="BO46" s="1">
        <v>0</v>
      </c>
      <c r="BP46" s="1">
        <v>0</v>
      </c>
      <c r="BQ46" s="12"/>
      <c r="BR46" s="12"/>
      <c r="BS46" s="12"/>
      <c r="BT46" s="12"/>
      <c r="BU46" s="12"/>
      <c r="BV46" s="12"/>
      <c r="BW46" s="12"/>
      <c r="BX46" s="12"/>
      <c r="BY46" s="12"/>
      <c r="BZ46" s="12"/>
      <c r="CA46" s="12"/>
      <c r="CB46" s="15"/>
      <c r="CC46" s="12"/>
      <c r="CD46" s="12"/>
      <c r="CE46" s="12"/>
      <c r="CF46" s="12"/>
      <c r="CG46" s="12"/>
      <c r="CH46" s="12"/>
      <c r="CI46" s="12"/>
      <c r="CJ46" s="15"/>
      <c r="CK46" s="12"/>
      <c r="CL46" s="12"/>
      <c r="CM46" s="12"/>
      <c r="CN46" s="12"/>
      <c r="CO46" s="12"/>
      <c r="CP46" s="12"/>
      <c r="CQ46" s="12"/>
      <c r="CR46" s="12"/>
      <c r="CS46" s="12"/>
      <c r="CT46" s="12"/>
      <c r="CU46" s="12"/>
      <c r="CV46" s="12"/>
      <c r="CW46" s="12"/>
      <c r="CX46" s="12"/>
      <c r="CY46" s="12"/>
      <c r="CZ46" s="12"/>
      <c r="DA46" s="12"/>
      <c r="DB46" s="12"/>
      <c r="DC46" s="12"/>
    </row>
    <row r="47" spans="1:107" x14ac:dyDescent="0.2">
      <c r="A47" s="2">
        <v>46</v>
      </c>
      <c r="B47" s="5">
        <v>1</v>
      </c>
      <c r="C47" s="2">
        <v>3</v>
      </c>
      <c r="D47" s="1">
        <v>18</v>
      </c>
      <c r="E47" s="7">
        <v>43860</v>
      </c>
      <c r="F47" s="1">
        <v>0</v>
      </c>
      <c r="G47" s="5">
        <f t="shared" si="0"/>
        <v>19</v>
      </c>
      <c r="H47" s="19">
        <f t="shared" si="1"/>
        <v>72.2</v>
      </c>
      <c r="I47" s="50">
        <v>0</v>
      </c>
      <c r="J47" t="s">
        <v>20</v>
      </c>
      <c r="K47" t="s">
        <v>20</v>
      </c>
      <c r="L47" t="s">
        <v>20</v>
      </c>
      <c r="M47" t="s">
        <v>20</v>
      </c>
      <c r="N47" t="s">
        <v>20</v>
      </c>
      <c r="O47" s="50">
        <v>0</v>
      </c>
      <c r="P47" t="s">
        <v>20</v>
      </c>
      <c r="Q47" t="s">
        <v>20</v>
      </c>
      <c r="R47" t="s">
        <v>20</v>
      </c>
      <c r="S47" t="s">
        <v>20</v>
      </c>
      <c r="T47" t="s">
        <v>20</v>
      </c>
      <c r="U47" s="50">
        <v>0</v>
      </c>
      <c r="V47" t="s">
        <v>20</v>
      </c>
      <c r="W47" t="s">
        <v>20</v>
      </c>
      <c r="X47" t="s">
        <v>20</v>
      </c>
      <c r="Y47" t="s">
        <v>20</v>
      </c>
      <c r="Z47" t="s">
        <v>20</v>
      </c>
      <c r="AA47" s="2">
        <v>0</v>
      </c>
      <c r="AB47">
        <v>2</v>
      </c>
      <c r="AC47">
        <v>2</v>
      </c>
      <c r="AD47">
        <v>1</v>
      </c>
      <c r="AE47" s="16">
        <v>0</v>
      </c>
      <c r="AF47" t="s">
        <v>875</v>
      </c>
      <c r="AG47" t="s">
        <v>875</v>
      </c>
      <c r="AH47" t="s">
        <v>875</v>
      </c>
      <c r="AI47" t="s">
        <v>875</v>
      </c>
      <c r="AJ47" t="s">
        <v>875</v>
      </c>
      <c r="AK47" t="s">
        <v>875</v>
      </c>
      <c r="AL47" t="s">
        <v>875</v>
      </c>
      <c r="AM47" s="1" t="s">
        <v>903</v>
      </c>
      <c r="AN47" s="1" t="s">
        <v>903</v>
      </c>
      <c r="AO47" s="1" t="s">
        <v>903</v>
      </c>
      <c r="AP47" s="1" t="s">
        <v>903</v>
      </c>
      <c r="AQ47" s="1" t="s">
        <v>903</v>
      </c>
      <c r="AR47" s="1" t="s">
        <v>903</v>
      </c>
      <c r="AS47" s="1" t="s">
        <v>903</v>
      </c>
      <c r="AT47" s="1" t="s">
        <v>903</v>
      </c>
      <c r="AU47" s="1" t="s">
        <v>903</v>
      </c>
      <c r="AV47" s="1" t="s">
        <v>903</v>
      </c>
      <c r="AW47" s="1" t="s">
        <v>903</v>
      </c>
      <c r="AX47" s="1" t="s">
        <v>903</v>
      </c>
      <c r="AY47" s="1" t="s">
        <v>903</v>
      </c>
      <c r="AZ47" s="1" t="s">
        <v>903</v>
      </c>
      <c r="BA47" s="1" t="s">
        <v>875</v>
      </c>
      <c r="BB47" s="1" t="s">
        <v>875</v>
      </c>
      <c r="BC47" s="1" t="s">
        <v>875</v>
      </c>
      <c r="BD47" s="1" t="s">
        <v>875</v>
      </c>
      <c r="BE47" s="1" t="s">
        <v>875</v>
      </c>
      <c r="BF47" s="1" t="s">
        <v>875</v>
      </c>
      <c r="BG47" s="12">
        <v>19</v>
      </c>
      <c r="BH47" s="1">
        <v>4</v>
      </c>
      <c r="BI47" s="1">
        <v>3.8</v>
      </c>
      <c r="BJ47" s="1">
        <f t="shared" si="2"/>
        <v>72.2</v>
      </c>
      <c r="BK47" s="1" t="s">
        <v>28</v>
      </c>
      <c r="BL47" s="25">
        <v>0</v>
      </c>
      <c r="BM47" s="1">
        <v>0</v>
      </c>
      <c r="BN47" s="1">
        <v>0</v>
      </c>
      <c r="BO47" s="1">
        <v>0</v>
      </c>
      <c r="BP47" s="1">
        <v>0</v>
      </c>
      <c r="BQ47" s="14">
        <v>43860.759452407408</v>
      </c>
      <c r="BR47" s="14" t="s">
        <v>95</v>
      </c>
      <c r="BS47" s="15">
        <v>13.166666666666666</v>
      </c>
      <c r="BT47" s="12" t="s">
        <v>96</v>
      </c>
      <c r="BU47" s="12">
        <v>2</v>
      </c>
      <c r="BV47" s="12">
        <v>0</v>
      </c>
      <c r="BW47" s="12" t="s">
        <v>97</v>
      </c>
      <c r="BX47" s="12">
        <v>0</v>
      </c>
      <c r="BY47" s="12" t="s">
        <v>97</v>
      </c>
      <c r="BZ47" s="12">
        <v>1</v>
      </c>
      <c r="CA47" s="12">
        <v>9</v>
      </c>
      <c r="CB47" s="15">
        <v>5.8</v>
      </c>
      <c r="CC47" s="12">
        <v>0</v>
      </c>
      <c r="CD47" s="12">
        <v>0</v>
      </c>
      <c r="CE47" s="12">
        <v>2</v>
      </c>
      <c r="CF47" s="12">
        <v>3</v>
      </c>
      <c r="CG47" s="12">
        <v>2</v>
      </c>
      <c r="CH47" s="12">
        <v>3</v>
      </c>
      <c r="CI47" s="12">
        <v>1</v>
      </c>
      <c r="CJ47" s="15">
        <v>4</v>
      </c>
      <c r="CK47" s="12">
        <v>2</v>
      </c>
      <c r="CL47" s="12">
        <v>1</v>
      </c>
      <c r="CM47" s="12">
        <v>4</v>
      </c>
      <c r="CN47" s="12">
        <v>1</v>
      </c>
      <c r="CO47" s="12">
        <v>2</v>
      </c>
      <c r="CP47" s="12" t="s">
        <v>94</v>
      </c>
      <c r="CQ47" s="12">
        <v>29</v>
      </c>
      <c r="CR47" s="12">
        <v>25</v>
      </c>
      <c r="CS47" s="12">
        <v>85</v>
      </c>
      <c r="CT47" s="12">
        <v>52</v>
      </c>
      <c r="CU47" s="12">
        <v>30</v>
      </c>
      <c r="CV47" s="12">
        <v>3.7</v>
      </c>
      <c r="CW47" s="12">
        <v>248</v>
      </c>
      <c r="CX47" s="12" t="b">
        <v>0</v>
      </c>
      <c r="CY47" s="12"/>
      <c r="CZ47" s="12">
        <v>0</v>
      </c>
      <c r="DA47" s="12">
        <v>159</v>
      </c>
      <c r="DB47" s="12">
        <v>138</v>
      </c>
      <c r="DC47" s="12">
        <v>98</v>
      </c>
    </row>
    <row r="48" spans="1:107" x14ac:dyDescent="0.2">
      <c r="A48" s="2">
        <v>47</v>
      </c>
      <c r="B48" s="5">
        <v>1</v>
      </c>
      <c r="C48" s="2">
        <v>3</v>
      </c>
      <c r="D48" s="1">
        <v>19</v>
      </c>
      <c r="E48" s="7">
        <v>43861</v>
      </c>
      <c r="F48" s="1">
        <v>0</v>
      </c>
      <c r="G48" s="5">
        <f t="shared" si="0"/>
        <v>0</v>
      </c>
      <c r="H48" s="19">
        <f t="shared" si="1"/>
        <v>0</v>
      </c>
      <c r="I48" s="50">
        <v>98.263888888888886</v>
      </c>
      <c r="J48" s="50">
        <v>153.61484098939928</v>
      </c>
      <c r="K48" s="50">
        <v>36.014142988350244</v>
      </c>
      <c r="L48" s="50">
        <v>38.162544169611309</v>
      </c>
      <c r="M48" s="50">
        <v>55.830388692579504</v>
      </c>
      <c r="N48" s="50">
        <v>6.0070671378091873</v>
      </c>
      <c r="O48" s="50">
        <v>97.395833333333329</v>
      </c>
      <c r="P48" s="50">
        <v>135.524064171123</v>
      </c>
      <c r="Q48" s="50">
        <v>43.436513595894638</v>
      </c>
      <c r="R48" s="50">
        <v>26.737967914438503</v>
      </c>
      <c r="S48" s="50">
        <v>64.171122994652407</v>
      </c>
      <c r="T48" s="50">
        <v>9.0909090909090917</v>
      </c>
      <c r="U48" s="50">
        <v>100</v>
      </c>
      <c r="V48" s="50">
        <v>188.85416666666666</v>
      </c>
      <c r="W48" s="50">
        <v>10.609388337508889</v>
      </c>
      <c r="X48" s="50">
        <v>60.416666666666664</v>
      </c>
      <c r="Y48" s="50">
        <v>39.583333333333336</v>
      </c>
      <c r="Z48" s="50">
        <v>0</v>
      </c>
      <c r="AA48" s="2">
        <v>0</v>
      </c>
      <c r="AB48">
        <v>1</v>
      </c>
      <c r="AC48">
        <v>6</v>
      </c>
      <c r="AD48">
        <v>2</v>
      </c>
      <c r="AE48" s="16">
        <v>0</v>
      </c>
      <c r="AF48" t="s">
        <v>20</v>
      </c>
      <c r="AG48" t="s">
        <v>20</v>
      </c>
      <c r="AH48" t="s">
        <v>20</v>
      </c>
      <c r="AI48" t="s">
        <v>20</v>
      </c>
      <c r="AJ48" t="s">
        <v>20</v>
      </c>
      <c r="AK48" t="s">
        <v>20</v>
      </c>
      <c r="AL48" t="s">
        <v>20</v>
      </c>
      <c r="AM48" s="16" t="s">
        <v>20</v>
      </c>
      <c r="AN48" s="16" t="s">
        <v>20</v>
      </c>
      <c r="AO48" s="16" t="s">
        <v>20</v>
      </c>
      <c r="AP48" s="16" t="s">
        <v>20</v>
      </c>
      <c r="AQ48" s="16" t="s">
        <v>20</v>
      </c>
      <c r="AR48" s="16" t="s">
        <v>20</v>
      </c>
      <c r="AS48" t="s">
        <v>20</v>
      </c>
      <c r="AT48" t="s">
        <v>20</v>
      </c>
      <c r="AU48" t="s">
        <v>20</v>
      </c>
      <c r="AV48" t="s">
        <v>20</v>
      </c>
      <c r="AW48" t="s">
        <v>20</v>
      </c>
      <c r="AX48" t="s">
        <v>20</v>
      </c>
      <c r="AY48" t="s">
        <v>20</v>
      </c>
      <c r="AZ48" s="1" t="s">
        <v>20</v>
      </c>
      <c r="BA48" t="s">
        <v>20</v>
      </c>
      <c r="BB48" t="s">
        <v>20</v>
      </c>
      <c r="BC48" t="s">
        <v>20</v>
      </c>
      <c r="BD48" t="s">
        <v>20</v>
      </c>
      <c r="BE48" t="s">
        <v>20</v>
      </c>
      <c r="BF48" s="1" t="s">
        <v>20</v>
      </c>
      <c r="BG48" s="12">
        <v>0</v>
      </c>
      <c r="BH48" s="1">
        <v>0</v>
      </c>
      <c r="BI48" s="1">
        <v>0</v>
      </c>
      <c r="BJ48" s="1">
        <f t="shared" si="2"/>
        <v>0</v>
      </c>
      <c r="BK48" s="1">
        <v>0</v>
      </c>
      <c r="BL48" s="25">
        <v>0</v>
      </c>
      <c r="BM48" s="1">
        <v>0</v>
      </c>
      <c r="BN48" s="1">
        <v>0</v>
      </c>
      <c r="BO48" s="1">
        <v>0</v>
      </c>
      <c r="BP48" s="1">
        <v>0</v>
      </c>
      <c r="BQ48" s="12"/>
      <c r="BR48" s="12"/>
      <c r="BS48" s="12"/>
      <c r="BT48" s="12"/>
      <c r="BU48" s="12"/>
      <c r="BV48" s="12"/>
      <c r="BW48" s="12"/>
      <c r="BX48" s="12"/>
      <c r="BY48" s="12"/>
      <c r="BZ48" s="12"/>
      <c r="CA48" s="12"/>
      <c r="CB48" s="15"/>
      <c r="CC48" s="12"/>
      <c r="CD48" s="12"/>
      <c r="CE48" s="12"/>
      <c r="CF48" s="12"/>
      <c r="CG48" s="12"/>
      <c r="CH48" s="12"/>
      <c r="CI48" s="12"/>
      <c r="CJ48" s="15"/>
      <c r="CK48" s="12"/>
      <c r="CL48" s="12"/>
      <c r="CM48" s="12"/>
      <c r="CN48" s="12"/>
      <c r="CO48" s="12"/>
      <c r="CP48" s="12"/>
      <c r="CQ48" s="12"/>
      <c r="CR48" s="12"/>
      <c r="CS48" s="12"/>
      <c r="CT48" s="12"/>
      <c r="CU48" s="12"/>
      <c r="CV48" s="12"/>
      <c r="CW48" s="12"/>
      <c r="CX48" s="12"/>
      <c r="CY48" s="12"/>
      <c r="CZ48" s="12"/>
      <c r="DA48" s="12"/>
      <c r="DB48" s="12"/>
      <c r="DC48" s="12"/>
    </row>
    <row r="49" spans="1:107" x14ac:dyDescent="0.2">
      <c r="A49" s="2">
        <v>48</v>
      </c>
      <c r="B49" s="5">
        <v>1</v>
      </c>
      <c r="C49" s="2">
        <v>3</v>
      </c>
      <c r="D49" s="1">
        <v>20</v>
      </c>
      <c r="E49" s="7">
        <v>43862</v>
      </c>
      <c r="F49" s="1">
        <v>0</v>
      </c>
      <c r="G49" s="5">
        <f t="shared" si="0"/>
        <v>0</v>
      </c>
      <c r="H49" s="19">
        <f t="shared" si="1"/>
        <v>0</v>
      </c>
      <c r="I49" s="50">
        <v>99.305555555555557</v>
      </c>
      <c r="J49" s="50">
        <v>138.17482517482517</v>
      </c>
      <c r="K49" s="50">
        <v>43.450397266047702</v>
      </c>
      <c r="L49" s="50">
        <v>32.167832167832167</v>
      </c>
      <c r="M49" s="50">
        <v>57.342657342657347</v>
      </c>
      <c r="N49" s="50">
        <v>10.48951048951049</v>
      </c>
      <c r="O49" s="50">
        <v>100</v>
      </c>
      <c r="P49" s="50">
        <v>118.15104166666667</v>
      </c>
      <c r="Q49" s="50">
        <v>47.489790548901617</v>
      </c>
      <c r="R49" s="50">
        <v>19.791666666666668</v>
      </c>
      <c r="S49" s="50">
        <v>64.583333333333329</v>
      </c>
      <c r="T49" s="50">
        <v>15.625</v>
      </c>
      <c r="U49" s="50">
        <v>97.916666666666671</v>
      </c>
      <c r="V49" s="50">
        <v>179.07446808510639</v>
      </c>
      <c r="W49" s="50">
        <v>25.355662618532364</v>
      </c>
      <c r="X49" s="50">
        <v>57.446808510638299</v>
      </c>
      <c r="Y49" s="50">
        <v>42.553191489361701</v>
      </c>
      <c r="Z49" s="50">
        <v>0</v>
      </c>
      <c r="AA49" s="2">
        <v>1</v>
      </c>
      <c r="AB49">
        <v>2</v>
      </c>
      <c r="AC49">
        <v>2</v>
      </c>
      <c r="AD49">
        <v>1</v>
      </c>
      <c r="AE49" s="16">
        <v>0</v>
      </c>
      <c r="AF49" s="12">
        <v>99</v>
      </c>
      <c r="AG49">
        <v>99</v>
      </c>
      <c r="AH49">
        <v>1</v>
      </c>
      <c r="AI49">
        <v>99</v>
      </c>
      <c r="AJ49">
        <v>99</v>
      </c>
      <c r="AK49">
        <v>99</v>
      </c>
      <c r="AL49">
        <v>99</v>
      </c>
      <c r="AM49">
        <v>99</v>
      </c>
      <c r="AN49" s="1">
        <v>99</v>
      </c>
      <c r="AO49" s="1">
        <v>99</v>
      </c>
      <c r="AP49" s="1">
        <v>99</v>
      </c>
      <c r="AQ49" s="1">
        <v>99</v>
      </c>
      <c r="AR49" s="1">
        <v>99</v>
      </c>
      <c r="AS49" s="1">
        <v>0</v>
      </c>
      <c r="AT49" s="1">
        <v>0</v>
      </c>
      <c r="AU49" s="1">
        <v>1</v>
      </c>
      <c r="AV49" s="1">
        <v>0</v>
      </c>
      <c r="AW49" s="1">
        <v>0</v>
      </c>
      <c r="AX49" s="1">
        <v>0</v>
      </c>
      <c r="AY49" s="1">
        <v>0</v>
      </c>
      <c r="AZ49" s="1">
        <v>0</v>
      </c>
      <c r="BA49" s="1">
        <v>0</v>
      </c>
      <c r="BB49" s="1">
        <v>0</v>
      </c>
      <c r="BC49" s="1">
        <v>0</v>
      </c>
      <c r="BD49" s="1">
        <v>0</v>
      </c>
      <c r="BE49" s="1">
        <v>0</v>
      </c>
      <c r="BF49" s="1">
        <f>SUM(AS49:BE49)</f>
        <v>1</v>
      </c>
      <c r="BG49" s="12">
        <v>0</v>
      </c>
      <c r="BH49" s="1">
        <v>0</v>
      </c>
      <c r="BI49" s="1">
        <v>0</v>
      </c>
      <c r="BJ49" s="1">
        <f t="shared" si="2"/>
        <v>0</v>
      </c>
      <c r="BK49" s="1">
        <v>0</v>
      </c>
      <c r="BL49" s="25">
        <v>0</v>
      </c>
      <c r="BM49" s="1">
        <v>0</v>
      </c>
      <c r="BN49" s="1">
        <v>0</v>
      </c>
      <c r="BO49" s="1">
        <v>0</v>
      </c>
      <c r="BP49" s="1">
        <v>0</v>
      </c>
      <c r="BQ49" s="12"/>
      <c r="BR49" s="12"/>
      <c r="BS49" s="12"/>
      <c r="BT49" s="12"/>
      <c r="BU49" s="12"/>
      <c r="BV49" s="12"/>
      <c r="BW49" s="12"/>
      <c r="BX49" s="12"/>
      <c r="BY49" s="12"/>
      <c r="BZ49" s="12"/>
      <c r="CA49" s="12"/>
      <c r="CB49" s="15"/>
      <c r="CC49" s="12"/>
      <c r="CD49" s="12"/>
      <c r="CE49" s="12"/>
      <c r="CF49" s="12"/>
      <c r="CG49" s="12"/>
      <c r="CH49" s="12"/>
      <c r="CI49" s="12"/>
      <c r="CJ49" s="15"/>
      <c r="CK49" s="12"/>
      <c r="CL49" s="12"/>
      <c r="CM49" s="12"/>
      <c r="CN49" s="12"/>
      <c r="CO49" s="12"/>
      <c r="CP49" s="12"/>
      <c r="CQ49" s="12"/>
      <c r="CR49" s="12"/>
      <c r="CS49" s="12"/>
      <c r="CT49" s="12"/>
      <c r="CU49" s="12"/>
      <c r="CV49" s="12"/>
      <c r="CW49" s="12"/>
      <c r="CX49" s="12"/>
      <c r="CY49" s="12"/>
      <c r="CZ49" s="12"/>
      <c r="DA49" s="12"/>
      <c r="DB49" s="12"/>
      <c r="DC49" s="12"/>
    </row>
    <row r="50" spans="1:107" x14ac:dyDescent="0.2">
      <c r="A50" s="2">
        <v>49</v>
      </c>
      <c r="B50" s="5">
        <v>1</v>
      </c>
      <c r="C50" s="2">
        <v>3</v>
      </c>
      <c r="D50" s="1">
        <v>21</v>
      </c>
      <c r="E50" s="7">
        <v>43863</v>
      </c>
      <c r="F50" s="1">
        <v>0</v>
      </c>
      <c r="G50" s="5">
        <f t="shared" si="0"/>
        <v>0</v>
      </c>
      <c r="H50" s="19">
        <f t="shared" si="1"/>
        <v>0</v>
      </c>
      <c r="I50" s="50">
        <v>99.652777777777771</v>
      </c>
      <c r="J50" s="50">
        <v>124.46341463414635</v>
      </c>
      <c r="K50" s="50">
        <v>28.419451294860007</v>
      </c>
      <c r="L50" s="50">
        <v>5.5749128919860631</v>
      </c>
      <c r="M50" s="50">
        <v>93.379790940766554</v>
      </c>
      <c r="N50" s="50">
        <v>1.0452961672473868</v>
      </c>
      <c r="O50" s="50">
        <v>99.479166666666671</v>
      </c>
      <c r="P50" s="50">
        <v>121.06806282722513</v>
      </c>
      <c r="Q50" s="50">
        <v>27.753741775790402</v>
      </c>
      <c r="R50" s="50">
        <v>4.7120418848167542</v>
      </c>
      <c r="S50" s="50">
        <v>93.717277486910987</v>
      </c>
      <c r="T50" s="50">
        <v>1.5706806282722514</v>
      </c>
      <c r="U50" s="50">
        <v>100</v>
      </c>
      <c r="V50" s="50">
        <v>131.21875</v>
      </c>
      <c r="W50" s="50">
        <v>28.91241585006917</v>
      </c>
      <c r="X50" s="50">
        <v>7.291666666666667</v>
      </c>
      <c r="Y50" s="50">
        <v>92.708333333333329</v>
      </c>
      <c r="Z50" s="50">
        <v>0</v>
      </c>
      <c r="AA50" s="25" t="s">
        <v>20</v>
      </c>
      <c r="AB50" t="s">
        <v>20</v>
      </c>
      <c r="AC50" t="s">
        <v>20</v>
      </c>
      <c r="AD50">
        <v>1</v>
      </c>
      <c r="AE50" s="16" t="s">
        <v>20</v>
      </c>
      <c r="AF50" s="16" t="s">
        <v>20</v>
      </c>
      <c r="AG50" s="16" t="s">
        <v>20</v>
      </c>
      <c r="AH50" s="16" t="s">
        <v>20</v>
      </c>
      <c r="AI50" s="16" t="s">
        <v>20</v>
      </c>
      <c r="AJ50" s="16" t="s">
        <v>20</v>
      </c>
      <c r="AK50" s="16" t="s">
        <v>20</v>
      </c>
      <c r="AL50" s="16" t="s">
        <v>20</v>
      </c>
      <c r="AM50" s="1" t="s">
        <v>20</v>
      </c>
      <c r="AN50" s="1" t="s">
        <v>20</v>
      </c>
      <c r="AO50" s="1" t="s">
        <v>20</v>
      </c>
      <c r="AP50" s="1" t="s">
        <v>20</v>
      </c>
      <c r="AQ50" s="1" t="s">
        <v>20</v>
      </c>
      <c r="AR50" s="1" t="s">
        <v>20</v>
      </c>
      <c r="AS50" t="s">
        <v>20</v>
      </c>
      <c r="AT50" t="s">
        <v>20</v>
      </c>
      <c r="AU50" t="s">
        <v>20</v>
      </c>
      <c r="AV50" t="s">
        <v>20</v>
      </c>
      <c r="AW50" t="s">
        <v>20</v>
      </c>
      <c r="AX50" t="s">
        <v>20</v>
      </c>
      <c r="AY50" t="s">
        <v>20</v>
      </c>
      <c r="AZ50" s="1" t="s">
        <v>20</v>
      </c>
      <c r="BA50" s="1" t="s">
        <v>20</v>
      </c>
      <c r="BB50" s="1" t="s">
        <v>20</v>
      </c>
      <c r="BC50" t="s">
        <v>20</v>
      </c>
      <c r="BD50" t="s">
        <v>20</v>
      </c>
      <c r="BE50" s="1" t="s">
        <v>20</v>
      </c>
      <c r="BF50" t="s">
        <v>20</v>
      </c>
      <c r="BG50" s="12">
        <v>0</v>
      </c>
      <c r="BH50" s="1">
        <v>0</v>
      </c>
      <c r="BI50" s="1">
        <v>0</v>
      </c>
      <c r="BJ50" s="1">
        <f t="shared" si="2"/>
        <v>0</v>
      </c>
      <c r="BK50" s="1">
        <v>0</v>
      </c>
      <c r="BL50" s="25">
        <v>0</v>
      </c>
      <c r="BM50" s="1">
        <v>0</v>
      </c>
      <c r="BN50" s="1">
        <v>0</v>
      </c>
      <c r="BO50" s="1">
        <v>0</v>
      </c>
      <c r="BP50" s="1">
        <v>0</v>
      </c>
      <c r="BQ50" s="12"/>
      <c r="BR50" s="12"/>
      <c r="BS50" s="12"/>
      <c r="BT50" s="12"/>
      <c r="BU50" s="12"/>
      <c r="BV50" s="12"/>
      <c r="BW50" s="12"/>
      <c r="BX50" s="12"/>
      <c r="BY50" s="12"/>
      <c r="BZ50" s="12"/>
      <c r="CA50" s="12"/>
      <c r="CB50" s="15"/>
      <c r="CC50" s="12"/>
      <c r="CD50" s="12"/>
      <c r="CE50" s="12"/>
      <c r="CF50" s="12"/>
      <c r="CG50" s="12"/>
      <c r="CH50" s="12"/>
      <c r="CI50" s="12"/>
      <c r="CJ50" s="15"/>
      <c r="CK50" s="12"/>
      <c r="CL50" s="12"/>
      <c r="CM50" s="12"/>
      <c r="CN50" s="12"/>
      <c r="CO50" s="12"/>
      <c r="CP50" s="12"/>
      <c r="CQ50" s="12"/>
      <c r="CR50" s="12"/>
      <c r="CS50" s="12"/>
      <c r="CT50" s="12"/>
      <c r="CU50" s="12"/>
      <c r="CV50" s="12"/>
      <c r="CW50" s="12"/>
      <c r="CX50" s="12"/>
      <c r="CY50" s="12"/>
      <c r="CZ50" s="12"/>
      <c r="DA50" s="12"/>
      <c r="DB50" s="12"/>
      <c r="DC50" s="12"/>
    </row>
    <row r="51" spans="1:107" x14ac:dyDescent="0.2">
      <c r="A51" s="2">
        <v>50</v>
      </c>
      <c r="B51" s="5">
        <v>1</v>
      </c>
      <c r="C51" s="2">
        <v>3</v>
      </c>
      <c r="D51" s="1">
        <v>22</v>
      </c>
      <c r="E51" s="7">
        <v>43864</v>
      </c>
      <c r="F51" s="1">
        <v>0</v>
      </c>
      <c r="G51" s="5">
        <f t="shared" si="0"/>
        <v>0</v>
      </c>
      <c r="H51" s="19">
        <f t="shared" si="1"/>
        <v>0</v>
      </c>
      <c r="I51" s="50">
        <v>88.541666666666671</v>
      </c>
      <c r="J51" s="50">
        <v>191.25882352941176</v>
      </c>
      <c r="K51" s="50">
        <v>29.088939103198438</v>
      </c>
      <c r="L51" s="50">
        <v>54.901960784313722</v>
      </c>
      <c r="M51" s="50">
        <v>45.098039215686278</v>
      </c>
      <c r="N51" s="50">
        <v>0</v>
      </c>
      <c r="O51" s="50">
        <v>89.583333333333329</v>
      </c>
      <c r="P51" s="50">
        <v>175.73837209302326</v>
      </c>
      <c r="Q51" s="50">
        <v>31.30173263220323</v>
      </c>
      <c r="R51" s="50">
        <v>42.441860465116278</v>
      </c>
      <c r="S51" s="50">
        <v>57.558139534883722</v>
      </c>
      <c r="T51" s="50">
        <v>0</v>
      </c>
      <c r="U51" s="50">
        <v>86.458333333333329</v>
      </c>
      <c r="V51" s="50">
        <v>223.42168674698794</v>
      </c>
      <c r="W51" s="50">
        <v>18.590237764592032</v>
      </c>
      <c r="X51" s="50">
        <v>80.722891566265062</v>
      </c>
      <c r="Y51" s="50">
        <v>19.277108433734938</v>
      </c>
      <c r="Z51" s="50">
        <v>0</v>
      </c>
      <c r="AA51" s="25" t="s">
        <v>20</v>
      </c>
      <c r="AB51" t="s">
        <v>20</v>
      </c>
      <c r="AC51" t="s">
        <v>20</v>
      </c>
      <c r="AD51" t="s">
        <v>20</v>
      </c>
      <c r="AE51" s="16" t="s">
        <v>20</v>
      </c>
      <c r="AF51" s="16" t="s">
        <v>20</v>
      </c>
      <c r="AG51" s="16" t="s">
        <v>20</v>
      </c>
      <c r="AH51" s="16" t="s">
        <v>20</v>
      </c>
      <c r="AI51" s="16" t="s">
        <v>20</v>
      </c>
      <c r="AJ51" s="16" t="s">
        <v>20</v>
      </c>
      <c r="AK51" s="16" t="s">
        <v>20</v>
      </c>
      <c r="AL51" s="16" t="s">
        <v>20</v>
      </c>
      <c r="AM51" s="16" t="s">
        <v>20</v>
      </c>
      <c r="AN51" s="16" t="s">
        <v>20</v>
      </c>
      <c r="AO51" s="16" t="s">
        <v>20</v>
      </c>
      <c r="AP51" s="16" t="s">
        <v>20</v>
      </c>
      <c r="AQ51" s="16" t="s">
        <v>20</v>
      </c>
      <c r="AR51" s="16" t="s">
        <v>20</v>
      </c>
      <c r="AS51" t="s">
        <v>20</v>
      </c>
      <c r="AT51" t="s">
        <v>20</v>
      </c>
      <c r="AU51" t="s">
        <v>20</v>
      </c>
      <c r="AV51" t="s">
        <v>20</v>
      </c>
      <c r="AW51" t="s">
        <v>20</v>
      </c>
      <c r="AX51" t="s">
        <v>20</v>
      </c>
      <c r="AY51" t="s">
        <v>20</v>
      </c>
      <c r="AZ51" s="1" t="s">
        <v>20</v>
      </c>
      <c r="BA51" s="1" t="s">
        <v>20</v>
      </c>
      <c r="BB51" s="1" t="s">
        <v>20</v>
      </c>
      <c r="BC51" t="s">
        <v>20</v>
      </c>
      <c r="BD51" t="s">
        <v>20</v>
      </c>
      <c r="BE51" s="1" t="s">
        <v>20</v>
      </c>
      <c r="BF51" s="1" t="s">
        <v>20</v>
      </c>
      <c r="BG51" s="12">
        <v>0</v>
      </c>
      <c r="BH51" s="1">
        <v>0</v>
      </c>
      <c r="BI51" s="1">
        <v>0</v>
      </c>
      <c r="BJ51" s="1">
        <f t="shared" si="2"/>
        <v>0</v>
      </c>
      <c r="BK51" s="1">
        <v>0</v>
      </c>
      <c r="BL51" s="25">
        <v>0</v>
      </c>
      <c r="BM51" s="1">
        <v>0</v>
      </c>
      <c r="BN51" s="1">
        <v>0</v>
      </c>
      <c r="BO51" s="1">
        <v>0</v>
      </c>
      <c r="BP51" s="1">
        <v>0</v>
      </c>
      <c r="BQ51" s="12"/>
      <c r="BR51" s="12"/>
      <c r="BS51" s="12"/>
      <c r="BT51" s="12"/>
      <c r="BU51" s="12"/>
      <c r="BV51" s="12"/>
      <c r="BW51" s="12"/>
      <c r="BX51" s="12"/>
      <c r="BY51" s="12"/>
      <c r="BZ51" s="12"/>
      <c r="CA51" s="12"/>
      <c r="CB51" s="15"/>
      <c r="CC51" s="12"/>
      <c r="CD51" s="12"/>
      <c r="CE51" s="12"/>
      <c r="CF51" s="12"/>
      <c r="CG51" s="12"/>
      <c r="CH51" s="12"/>
      <c r="CI51" s="12"/>
      <c r="CJ51" s="15"/>
      <c r="CK51" s="12"/>
      <c r="CL51" s="12"/>
      <c r="CM51" s="12"/>
      <c r="CN51" s="12"/>
      <c r="CO51" s="12"/>
      <c r="CP51" s="12"/>
      <c r="CQ51" s="12"/>
      <c r="CR51" s="12"/>
      <c r="CS51" s="12"/>
      <c r="CT51" s="12"/>
      <c r="CU51" s="12"/>
      <c r="CV51" s="12"/>
      <c r="CW51" s="12"/>
      <c r="CX51" s="12"/>
      <c r="CY51" s="12"/>
      <c r="CZ51" s="12"/>
      <c r="DA51" s="12"/>
      <c r="DB51" s="12"/>
      <c r="DC51" s="12"/>
    </row>
    <row r="52" spans="1:107" x14ac:dyDescent="0.2">
      <c r="A52" s="2">
        <v>51</v>
      </c>
      <c r="B52" s="5">
        <v>1</v>
      </c>
      <c r="C52" s="2">
        <v>3</v>
      </c>
      <c r="D52" s="1">
        <v>23</v>
      </c>
      <c r="E52" s="7">
        <v>43865</v>
      </c>
      <c r="F52" s="1">
        <v>0</v>
      </c>
      <c r="G52" s="5">
        <f t="shared" si="0"/>
        <v>0</v>
      </c>
      <c r="H52" s="19">
        <f t="shared" si="1"/>
        <v>0</v>
      </c>
      <c r="I52" s="50">
        <v>91.666666666666671</v>
      </c>
      <c r="J52" s="50">
        <v>155.95833333333334</v>
      </c>
      <c r="K52" s="50">
        <v>19.168929663020762</v>
      </c>
      <c r="L52" s="50">
        <v>16.287878787878789</v>
      </c>
      <c r="M52" s="50">
        <v>83.712121212121218</v>
      </c>
      <c r="N52" s="50">
        <v>0</v>
      </c>
      <c r="O52" s="50">
        <v>95.3125</v>
      </c>
      <c r="P52" s="50">
        <v>145.15846994535519</v>
      </c>
      <c r="Q52" s="50">
        <v>19.144505528701639</v>
      </c>
      <c r="R52" s="50">
        <v>9.2896174863387984</v>
      </c>
      <c r="S52" s="50">
        <v>90.710382513661202</v>
      </c>
      <c r="T52" s="50">
        <v>0</v>
      </c>
      <c r="U52" s="50">
        <v>84.375</v>
      </c>
      <c r="V52" s="50">
        <v>180.35802469135803</v>
      </c>
      <c r="W52" s="50">
        <v>9.7882143573215998</v>
      </c>
      <c r="X52" s="50">
        <v>32.098765432098766</v>
      </c>
      <c r="Y52" s="50">
        <v>67.901234567901241</v>
      </c>
      <c r="Z52" s="50">
        <v>0</v>
      </c>
      <c r="AA52" s="2">
        <v>0</v>
      </c>
      <c r="AB52">
        <v>1</v>
      </c>
      <c r="AC52">
        <v>7</v>
      </c>
      <c r="AD52" t="s">
        <v>20</v>
      </c>
      <c r="AE52" s="16">
        <v>0</v>
      </c>
      <c r="AF52">
        <v>1</v>
      </c>
      <c r="AG52">
        <v>99</v>
      </c>
      <c r="AH52">
        <v>99</v>
      </c>
      <c r="AI52">
        <v>99</v>
      </c>
      <c r="AJ52">
        <v>99</v>
      </c>
      <c r="AK52">
        <v>99</v>
      </c>
      <c r="AL52">
        <v>99</v>
      </c>
      <c r="AM52" s="1">
        <v>99</v>
      </c>
      <c r="AN52" s="1">
        <v>99</v>
      </c>
      <c r="AO52" s="1">
        <v>99</v>
      </c>
      <c r="AP52" s="1">
        <v>99</v>
      </c>
      <c r="AQ52" s="1">
        <v>99</v>
      </c>
      <c r="AR52" s="1">
        <v>99</v>
      </c>
      <c r="AS52" s="1">
        <v>1</v>
      </c>
      <c r="AT52" s="1">
        <v>0</v>
      </c>
      <c r="AU52" s="1">
        <v>0</v>
      </c>
      <c r="AV52" s="1">
        <v>0</v>
      </c>
      <c r="AW52" s="1">
        <v>0</v>
      </c>
      <c r="AX52" s="1">
        <v>0</v>
      </c>
      <c r="AY52" s="1">
        <v>0</v>
      </c>
      <c r="AZ52" s="1">
        <v>0</v>
      </c>
      <c r="BA52" s="1">
        <v>0</v>
      </c>
      <c r="BB52" s="1">
        <v>0</v>
      </c>
      <c r="BC52" s="1">
        <v>0</v>
      </c>
      <c r="BD52" s="1">
        <v>0</v>
      </c>
      <c r="BE52" s="1">
        <v>0</v>
      </c>
      <c r="BF52" s="1">
        <f>SUM(AS52:BE52)</f>
        <v>1</v>
      </c>
      <c r="BG52" s="12">
        <v>0</v>
      </c>
      <c r="BH52" s="1">
        <v>0</v>
      </c>
      <c r="BI52" s="1">
        <v>0</v>
      </c>
      <c r="BJ52" s="1">
        <v>0</v>
      </c>
      <c r="BK52" s="1">
        <v>0</v>
      </c>
      <c r="BL52" s="25">
        <v>0</v>
      </c>
      <c r="BM52" s="1">
        <v>0</v>
      </c>
      <c r="BN52" s="1">
        <v>0</v>
      </c>
      <c r="BO52" s="1">
        <v>0</v>
      </c>
      <c r="BP52" s="1">
        <v>0</v>
      </c>
      <c r="BQ52" s="14"/>
      <c r="BR52" s="32"/>
      <c r="BS52" s="15"/>
      <c r="BT52" s="12"/>
      <c r="BU52" s="12"/>
      <c r="BV52" s="12"/>
      <c r="BW52" s="12"/>
      <c r="BX52" s="12"/>
      <c r="BY52" s="12"/>
      <c r="BZ52" s="12"/>
      <c r="CA52" s="12"/>
      <c r="CB52" s="15"/>
      <c r="CC52" s="12"/>
      <c r="CD52" s="12"/>
      <c r="CE52" s="12"/>
      <c r="CF52" s="12"/>
      <c r="CG52" s="12"/>
      <c r="CH52" s="12"/>
      <c r="CI52" s="12"/>
      <c r="CJ52" s="15"/>
      <c r="CK52" s="12"/>
      <c r="CL52" s="12"/>
      <c r="CM52" s="12"/>
      <c r="CN52" s="12"/>
      <c r="CO52" s="12"/>
      <c r="CP52" s="12"/>
      <c r="CQ52" s="12"/>
      <c r="CR52" s="12"/>
      <c r="CS52" s="12"/>
      <c r="CT52" s="12"/>
      <c r="CU52" s="12"/>
      <c r="CV52" s="12"/>
      <c r="CW52" s="12"/>
      <c r="CX52" s="12"/>
      <c r="CY52" s="12"/>
      <c r="CZ52" s="12"/>
      <c r="DA52" s="12"/>
      <c r="DB52" s="12"/>
      <c r="DC52" s="12"/>
    </row>
    <row r="53" spans="1:107" x14ac:dyDescent="0.2">
      <c r="A53" s="2">
        <v>52</v>
      </c>
      <c r="B53" s="5">
        <v>1</v>
      </c>
      <c r="C53" s="2">
        <v>3</v>
      </c>
      <c r="D53" s="1">
        <v>24</v>
      </c>
      <c r="E53" s="7">
        <v>43866</v>
      </c>
      <c r="F53" s="1">
        <v>0</v>
      </c>
      <c r="G53" s="5">
        <f t="shared" si="0"/>
        <v>0</v>
      </c>
      <c r="H53" s="19">
        <f t="shared" si="1"/>
        <v>0</v>
      </c>
      <c r="I53" s="50">
        <v>95.138888888888886</v>
      </c>
      <c r="J53" s="50">
        <v>130.55839416058393</v>
      </c>
      <c r="K53" s="50">
        <v>44.228793272327067</v>
      </c>
      <c r="L53" s="50">
        <v>21.532846715328468</v>
      </c>
      <c r="M53" s="50">
        <v>60.583941605839414</v>
      </c>
      <c r="N53" s="50">
        <v>17.883211678832115</v>
      </c>
      <c r="O53" s="50">
        <v>96.354166666666671</v>
      </c>
      <c r="P53" s="50">
        <v>132.45945945945945</v>
      </c>
      <c r="Q53" s="50">
        <v>43.765752889758154</v>
      </c>
      <c r="R53" s="50">
        <v>21.081081081081081</v>
      </c>
      <c r="S53" s="50">
        <v>65.405405405405403</v>
      </c>
      <c r="T53" s="50">
        <v>13.513513513513514</v>
      </c>
      <c r="U53" s="50">
        <v>92.708333333333329</v>
      </c>
      <c r="V53" s="50">
        <v>126.6067415730337</v>
      </c>
      <c r="W53" s="50">
        <v>45.331167258087959</v>
      </c>
      <c r="X53" s="50">
        <v>22.471910112359552</v>
      </c>
      <c r="Y53" s="50">
        <v>50.561797752808985</v>
      </c>
      <c r="Z53" s="50">
        <v>26.966292134831459</v>
      </c>
      <c r="AA53" s="2">
        <v>1</v>
      </c>
      <c r="AB53">
        <v>1</v>
      </c>
      <c r="AC53">
        <v>6</v>
      </c>
      <c r="AD53">
        <v>1</v>
      </c>
      <c r="AE53" s="16">
        <v>0</v>
      </c>
      <c r="AF53" s="12">
        <v>99</v>
      </c>
      <c r="AG53">
        <v>99</v>
      </c>
      <c r="AH53">
        <v>1</v>
      </c>
      <c r="AI53">
        <v>99</v>
      </c>
      <c r="AJ53">
        <v>99</v>
      </c>
      <c r="AK53">
        <v>99</v>
      </c>
      <c r="AL53">
        <v>99</v>
      </c>
      <c r="AM53" s="1">
        <v>99</v>
      </c>
      <c r="AN53" s="1">
        <v>99</v>
      </c>
      <c r="AO53" s="1">
        <v>99</v>
      </c>
      <c r="AP53" s="1">
        <v>99</v>
      </c>
      <c r="AQ53" s="1">
        <v>99</v>
      </c>
      <c r="AR53" s="1">
        <v>99</v>
      </c>
      <c r="AS53" s="1">
        <v>0</v>
      </c>
      <c r="AT53" s="1">
        <v>0</v>
      </c>
      <c r="AU53" s="1">
        <v>1</v>
      </c>
      <c r="AV53" s="1">
        <v>0</v>
      </c>
      <c r="AW53" s="1">
        <v>0</v>
      </c>
      <c r="AX53" s="1">
        <v>0</v>
      </c>
      <c r="AY53" s="1">
        <v>0</v>
      </c>
      <c r="AZ53" s="1">
        <v>0</v>
      </c>
      <c r="BA53" s="1">
        <v>0</v>
      </c>
      <c r="BB53" s="1">
        <v>0</v>
      </c>
      <c r="BC53" s="1">
        <v>0</v>
      </c>
      <c r="BD53" s="1">
        <v>0</v>
      </c>
      <c r="BE53" s="1">
        <v>0</v>
      </c>
      <c r="BF53" s="1">
        <f>SUM(AS53:BE53)</f>
        <v>1</v>
      </c>
      <c r="BG53" s="12">
        <v>0</v>
      </c>
      <c r="BH53" s="12">
        <v>0</v>
      </c>
      <c r="BI53" s="1">
        <v>0</v>
      </c>
      <c r="BJ53" s="1">
        <f t="shared" ref="BJ53:BJ99" si="3">BG53*BI53</f>
        <v>0</v>
      </c>
      <c r="BK53" s="1">
        <v>0</v>
      </c>
      <c r="BL53" s="25">
        <v>0</v>
      </c>
      <c r="BM53" s="1">
        <v>0</v>
      </c>
      <c r="BN53" s="1">
        <v>0</v>
      </c>
      <c r="BO53" s="1">
        <v>0</v>
      </c>
      <c r="BP53" s="1">
        <v>0</v>
      </c>
      <c r="BQ53" s="12"/>
      <c r="BR53" s="12"/>
      <c r="BS53" s="12"/>
      <c r="BT53" s="12"/>
      <c r="BU53" s="12"/>
      <c r="BV53" s="12"/>
      <c r="BW53" s="12"/>
      <c r="BX53" s="12"/>
      <c r="BY53" s="12"/>
      <c r="BZ53" s="12"/>
      <c r="CA53" s="12"/>
      <c r="CB53" s="15"/>
      <c r="CC53" s="12"/>
      <c r="CD53" s="12"/>
      <c r="CE53" s="12"/>
      <c r="CF53" s="12"/>
      <c r="CG53" s="12"/>
      <c r="CH53" s="12"/>
      <c r="CI53" s="12"/>
      <c r="CJ53" s="15"/>
      <c r="CK53" s="12"/>
      <c r="CL53" s="12"/>
      <c r="CM53" s="12"/>
      <c r="CN53" s="12"/>
      <c r="CO53" s="12"/>
      <c r="CP53" s="12"/>
      <c r="CQ53" s="12"/>
      <c r="CR53" s="12"/>
      <c r="CS53" s="12"/>
      <c r="CT53" s="12"/>
      <c r="CU53" s="12"/>
      <c r="CV53" s="12"/>
      <c r="CW53" s="12"/>
      <c r="CX53" s="12"/>
      <c r="CY53" s="12"/>
      <c r="CZ53" s="12"/>
      <c r="DA53" s="12"/>
      <c r="DB53" s="12"/>
      <c r="DC53" s="12"/>
    </row>
    <row r="54" spans="1:107" x14ac:dyDescent="0.2">
      <c r="A54" s="2">
        <v>53</v>
      </c>
      <c r="B54" s="5">
        <v>1</v>
      </c>
      <c r="C54" s="2">
        <v>3</v>
      </c>
      <c r="D54" s="1">
        <v>25</v>
      </c>
      <c r="E54" s="7">
        <v>43867</v>
      </c>
      <c r="F54" s="1">
        <v>0</v>
      </c>
      <c r="G54" s="5">
        <f t="shared" si="0"/>
        <v>33</v>
      </c>
      <c r="H54" s="19">
        <f t="shared" si="1"/>
        <v>92.399999999999991</v>
      </c>
      <c r="I54" s="50">
        <v>85.416666666666671</v>
      </c>
      <c r="J54" s="50">
        <v>151.4308943089431</v>
      </c>
      <c r="K54" s="50">
        <v>44.176631134857871</v>
      </c>
      <c r="L54" s="50">
        <v>24.390243902439025</v>
      </c>
      <c r="M54" s="50">
        <v>69.105691056910572</v>
      </c>
      <c r="N54" s="50">
        <v>6.5040650406504064</v>
      </c>
      <c r="O54" s="50">
        <v>99.479166666666671</v>
      </c>
      <c r="P54" s="50">
        <v>156.16753926701571</v>
      </c>
      <c r="Q54" s="50">
        <v>45.65130973663517</v>
      </c>
      <c r="R54" s="50">
        <v>25.130890052356023</v>
      </c>
      <c r="S54" s="50">
        <v>66.492146596858632</v>
      </c>
      <c r="T54" s="50">
        <v>8.3769633507853403</v>
      </c>
      <c r="U54" s="50">
        <v>57.291666666666664</v>
      </c>
      <c r="V54" s="50">
        <v>134.98181818181817</v>
      </c>
      <c r="W54" s="50">
        <v>33.673472403921295</v>
      </c>
      <c r="X54" s="50">
        <v>21.818181818181817</v>
      </c>
      <c r="Y54" s="50">
        <v>78.181818181818187</v>
      </c>
      <c r="Z54" s="50">
        <v>0</v>
      </c>
      <c r="AA54" s="2">
        <v>2</v>
      </c>
      <c r="AB54">
        <v>2</v>
      </c>
      <c r="AC54">
        <v>8</v>
      </c>
      <c r="AD54">
        <v>1</v>
      </c>
      <c r="AE54" s="16">
        <v>0</v>
      </c>
      <c r="AF54" t="s">
        <v>875</v>
      </c>
      <c r="AG54" t="s">
        <v>875</v>
      </c>
      <c r="AH54" t="s">
        <v>875</v>
      </c>
      <c r="AI54" t="s">
        <v>875</v>
      </c>
      <c r="AJ54" t="s">
        <v>875</v>
      </c>
      <c r="AK54" t="s">
        <v>875</v>
      </c>
      <c r="AL54" t="s">
        <v>875</v>
      </c>
      <c r="AM54" s="1" t="s">
        <v>903</v>
      </c>
      <c r="AN54" s="1" t="s">
        <v>903</v>
      </c>
      <c r="AO54" s="1" t="s">
        <v>903</v>
      </c>
      <c r="AP54" s="1" t="s">
        <v>903</v>
      </c>
      <c r="AQ54" s="1" t="s">
        <v>903</v>
      </c>
      <c r="AR54" s="1" t="s">
        <v>903</v>
      </c>
      <c r="AS54" s="1" t="s">
        <v>903</v>
      </c>
      <c r="AT54" s="1" t="s">
        <v>903</v>
      </c>
      <c r="AU54" s="1" t="s">
        <v>903</v>
      </c>
      <c r="AV54" s="1" t="s">
        <v>903</v>
      </c>
      <c r="AW54" s="1" t="s">
        <v>903</v>
      </c>
      <c r="AX54" s="1" t="s">
        <v>903</v>
      </c>
      <c r="AY54" s="1" t="s">
        <v>903</v>
      </c>
      <c r="AZ54" s="1" t="s">
        <v>903</v>
      </c>
      <c r="BA54" s="1" t="s">
        <v>875</v>
      </c>
      <c r="BB54" s="1" t="s">
        <v>875</v>
      </c>
      <c r="BC54" s="1" t="s">
        <v>875</v>
      </c>
      <c r="BD54" s="1" t="s">
        <v>875</v>
      </c>
      <c r="BE54" s="1" t="s">
        <v>875</v>
      </c>
      <c r="BF54" s="1" t="s">
        <v>875</v>
      </c>
      <c r="BG54" s="12">
        <v>33</v>
      </c>
      <c r="BH54" s="1">
        <v>2</v>
      </c>
      <c r="BI54" s="1">
        <v>2.8</v>
      </c>
      <c r="BJ54" s="1">
        <f t="shared" si="3"/>
        <v>92.399999999999991</v>
      </c>
      <c r="BK54" s="1" t="s">
        <v>27</v>
      </c>
      <c r="BL54" s="25">
        <v>0</v>
      </c>
      <c r="BM54" s="1">
        <v>0</v>
      </c>
      <c r="BN54" s="1">
        <v>0</v>
      </c>
      <c r="BO54" s="1">
        <v>0</v>
      </c>
      <c r="BP54" s="1">
        <v>0</v>
      </c>
      <c r="BQ54" s="14">
        <v>43867.742265497684</v>
      </c>
      <c r="BR54" s="14" t="s">
        <v>100</v>
      </c>
      <c r="BS54" s="15">
        <v>22.583333333333332</v>
      </c>
      <c r="BT54" s="12" t="s">
        <v>80</v>
      </c>
      <c r="BU54" s="12">
        <v>1</v>
      </c>
      <c r="BV54" s="12" t="s">
        <v>101</v>
      </c>
      <c r="BW54" s="12" t="s">
        <v>102</v>
      </c>
      <c r="BX54" s="12" t="s">
        <v>103</v>
      </c>
      <c r="BY54" s="12" t="s">
        <v>104</v>
      </c>
      <c r="BZ54" s="12">
        <v>1</v>
      </c>
      <c r="CA54" s="12">
        <v>5</v>
      </c>
      <c r="CB54" s="15">
        <v>5.4</v>
      </c>
      <c r="CC54" s="12">
        <v>0</v>
      </c>
      <c r="CD54" s="12">
        <v>0</v>
      </c>
      <c r="CE54" s="12">
        <v>4</v>
      </c>
      <c r="CF54" s="12">
        <v>1</v>
      </c>
      <c r="CG54" s="12">
        <v>4</v>
      </c>
      <c r="CH54" s="12">
        <v>1</v>
      </c>
      <c r="CI54" s="12">
        <v>3</v>
      </c>
      <c r="CJ54" s="15">
        <v>2</v>
      </c>
      <c r="CK54" s="12">
        <v>1</v>
      </c>
      <c r="CL54" s="12">
        <v>3</v>
      </c>
      <c r="CM54" s="12">
        <v>2</v>
      </c>
      <c r="CN54" s="12">
        <v>2</v>
      </c>
      <c r="CO54" s="12">
        <v>2</v>
      </c>
      <c r="CP54" s="12" t="s">
        <v>105</v>
      </c>
      <c r="CQ54" s="12">
        <v>34</v>
      </c>
      <c r="CR54" s="12">
        <v>28</v>
      </c>
      <c r="CS54" s="12">
        <v>97</v>
      </c>
      <c r="CT54" s="12">
        <v>94</v>
      </c>
      <c r="CU54" s="12">
        <v>26</v>
      </c>
      <c r="CV54" s="12">
        <v>7.4</v>
      </c>
      <c r="CW54" s="12">
        <v>45</v>
      </c>
      <c r="CX54" s="12" t="b">
        <v>1</v>
      </c>
      <c r="CY54" s="12" t="s">
        <v>106</v>
      </c>
      <c r="CZ54" s="12">
        <v>0.02</v>
      </c>
      <c r="DA54" s="12"/>
      <c r="DB54" s="12"/>
      <c r="DC54" s="12"/>
    </row>
    <row r="55" spans="1:107" x14ac:dyDescent="0.2">
      <c r="A55" s="2">
        <v>54</v>
      </c>
      <c r="B55" s="5">
        <v>1</v>
      </c>
      <c r="C55" s="2">
        <v>3</v>
      </c>
      <c r="D55" s="1">
        <v>26</v>
      </c>
      <c r="E55" s="7">
        <v>43868</v>
      </c>
      <c r="F55" s="1">
        <v>0</v>
      </c>
      <c r="G55" s="5">
        <f t="shared" si="0"/>
        <v>0</v>
      </c>
      <c r="H55" s="19">
        <f t="shared" si="1"/>
        <v>0</v>
      </c>
      <c r="I55" s="50">
        <v>0</v>
      </c>
      <c r="J55" t="s">
        <v>20</v>
      </c>
      <c r="K55" t="s">
        <v>20</v>
      </c>
      <c r="L55" t="s">
        <v>20</v>
      </c>
      <c r="M55" t="s">
        <v>20</v>
      </c>
      <c r="N55" t="s">
        <v>20</v>
      </c>
      <c r="O55" s="50">
        <v>0</v>
      </c>
      <c r="P55" t="s">
        <v>20</v>
      </c>
      <c r="Q55" t="s">
        <v>20</v>
      </c>
      <c r="R55" t="s">
        <v>20</v>
      </c>
      <c r="S55" t="s">
        <v>20</v>
      </c>
      <c r="T55" t="s">
        <v>20</v>
      </c>
      <c r="U55" s="50">
        <v>0</v>
      </c>
      <c r="V55" t="s">
        <v>20</v>
      </c>
      <c r="W55" t="s">
        <v>20</v>
      </c>
      <c r="X55" t="s">
        <v>20</v>
      </c>
      <c r="Y55" t="s">
        <v>20</v>
      </c>
      <c r="Z55" t="s">
        <v>20</v>
      </c>
      <c r="AA55" s="2">
        <v>0</v>
      </c>
      <c r="AB55">
        <v>1</v>
      </c>
      <c r="AC55">
        <v>7</v>
      </c>
      <c r="AD55">
        <v>1</v>
      </c>
      <c r="AE55" s="16">
        <v>0</v>
      </c>
      <c r="AF55" s="12">
        <v>99</v>
      </c>
      <c r="AG55">
        <v>99</v>
      </c>
      <c r="AH55">
        <v>99</v>
      </c>
      <c r="AI55">
        <v>99</v>
      </c>
      <c r="AJ55">
        <v>99</v>
      </c>
      <c r="AK55">
        <v>99</v>
      </c>
      <c r="AL55">
        <v>1</v>
      </c>
      <c r="AM55">
        <v>99</v>
      </c>
      <c r="AN55" s="1">
        <v>99</v>
      </c>
      <c r="AO55" s="1">
        <v>99</v>
      </c>
      <c r="AP55" s="1">
        <v>99</v>
      </c>
      <c r="AQ55" s="1">
        <v>99</v>
      </c>
      <c r="AR55" s="1">
        <v>99</v>
      </c>
      <c r="AS55" s="1">
        <v>0</v>
      </c>
      <c r="AT55" s="1">
        <v>0</v>
      </c>
      <c r="AU55">
        <v>0</v>
      </c>
      <c r="AV55" s="1">
        <v>0</v>
      </c>
      <c r="AW55" s="1">
        <v>0</v>
      </c>
      <c r="AX55" s="1">
        <v>0</v>
      </c>
      <c r="AY55" s="1">
        <v>1</v>
      </c>
      <c r="AZ55" s="1">
        <v>0</v>
      </c>
      <c r="BA55" s="1">
        <v>0</v>
      </c>
      <c r="BB55" s="1">
        <v>0</v>
      </c>
      <c r="BC55" s="1">
        <v>0</v>
      </c>
      <c r="BD55" s="1">
        <v>0</v>
      </c>
      <c r="BE55" s="1">
        <v>0</v>
      </c>
      <c r="BF55" s="1">
        <f>SUM(AS55:BE55)</f>
        <v>1</v>
      </c>
      <c r="BG55" s="12">
        <v>0</v>
      </c>
      <c r="BH55" s="1">
        <v>0</v>
      </c>
      <c r="BI55" s="1">
        <v>0</v>
      </c>
      <c r="BJ55" s="1">
        <f t="shared" si="3"/>
        <v>0</v>
      </c>
      <c r="BK55" s="1">
        <v>0</v>
      </c>
      <c r="BL55" s="25">
        <v>0</v>
      </c>
      <c r="BM55" s="1">
        <v>0</v>
      </c>
      <c r="BN55" s="1">
        <v>0</v>
      </c>
      <c r="BO55" s="1">
        <v>0</v>
      </c>
      <c r="BP55" s="1">
        <v>0</v>
      </c>
      <c r="BQ55" s="12"/>
      <c r="BR55" s="12"/>
      <c r="BS55" s="12"/>
      <c r="BT55" s="12"/>
      <c r="BU55" s="12"/>
      <c r="BV55" s="12"/>
      <c r="BW55" s="12"/>
      <c r="BX55" s="12"/>
      <c r="BY55" s="12"/>
      <c r="BZ55" s="12"/>
      <c r="CA55" s="12"/>
      <c r="CB55" s="15"/>
      <c r="CC55" s="12"/>
      <c r="CD55" s="12"/>
      <c r="CE55" s="12"/>
      <c r="CF55" s="12"/>
      <c r="CG55" s="12"/>
      <c r="CH55" s="12"/>
      <c r="CI55" s="12"/>
      <c r="CJ55" s="15"/>
      <c r="CK55" s="12"/>
      <c r="CL55" s="12"/>
      <c r="CM55" s="12"/>
      <c r="CN55" s="12"/>
      <c r="CO55" s="12"/>
      <c r="CP55" s="12"/>
      <c r="CQ55" s="12"/>
      <c r="CR55" s="12"/>
      <c r="CS55" s="12"/>
      <c r="CT55" s="12"/>
      <c r="CU55" s="12"/>
      <c r="CV55" s="12"/>
      <c r="CW55" s="12"/>
      <c r="CX55" s="12"/>
      <c r="CY55" s="12"/>
      <c r="CZ55" s="12"/>
      <c r="DA55" s="12"/>
      <c r="DB55" s="12"/>
      <c r="DC55" s="12"/>
    </row>
    <row r="56" spans="1:107" x14ac:dyDescent="0.2">
      <c r="A56" s="2">
        <v>55</v>
      </c>
      <c r="B56" s="5">
        <v>1</v>
      </c>
      <c r="C56" s="2">
        <v>3</v>
      </c>
      <c r="D56" s="1">
        <v>27</v>
      </c>
      <c r="E56" s="7">
        <v>43869</v>
      </c>
      <c r="F56" s="1">
        <v>0</v>
      </c>
      <c r="G56" s="5">
        <f t="shared" si="0"/>
        <v>0</v>
      </c>
      <c r="H56" s="19">
        <f t="shared" si="1"/>
        <v>0</v>
      </c>
      <c r="I56" s="50">
        <v>45.138888888888886</v>
      </c>
      <c r="J56" s="50">
        <v>107.96923076923076</v>
      </c>
      <c r="K56" s="50">
        <v>42.585987140424507</v>
      </c>
      <c r="L56" s="50">
        <v>7.6923076923076925</v>
      </c>
      <c r="M56" s="50">
        <v>68.461538461538453</v>
      </c>
      <c r="N56" s="50">
        <v>23.846153846153847</v>
      </c>
      <c r="O56" s="50">
        <v>17.708333333333332</v>
      </c>
      <c r="P56" s="50">
        <v>135.94117647058823</v>
      </c>
      <c r="Q56" s="50">
        <v>11.387335224713894</v>
      </c>
      <c r="R56" s="50">
        <v>0</v>
      </c>
      <c r="S56" s="50">
        <v>100</v>
      </c>
      <c r="T56" s="50">
        <v>0</v>
      </c>
      <c r="U56" s="50">
        <v>100</v>
      </c>
      <c r="V56" s="50">
        <v>98.0625</v>
      </c>
      <c r="W56" s="50">
        <v>50.044378240879695</v>
      </c>
      <c r="X56" s="50">
        <v>10.416666666666666</v>
      </c>
      <c r="Y56" s="50">
        <v>57.291666666666664</v>
      </c>
      <c r="Z56" s="50">
        <v>32.291666666666664</v>
      </c>
      <c r="AA56" s="25" t="s">
        <v>20</v>
      </c>
      <c r="AB56" t="s">
        <v>20</v>
      </c>
      <c r="AC56" t="s">
        <v>20</v>
      </c>
      <c r="AD56">
        <v>1</v>
      </c>
      <c r="AE56" s="16" t="s">
        <v>20</v>
      </c>
      <c r="AF56" s="16" t="s">
        <v>20</v>
      </c>
      <c r="AG56" s="16" t="s">
        <v>20</v>
      </c>
      <c r="AH56" s="16" t="s">
        <v>20</v>
      </c>
      <c r="AI56" s="16" t="s">
        <v>20</v>
      </c>
      <c r="AJ56" s="16" t="s">
        <v>20</v>
      </c>
      <c r="AK56" s="16" t="s">
        <v>20</v>
      </c>
      <c r="AL56" s="16" t="s">
        <v>20</v>
      </c>
      <c r="AM56" s="1" t="s">
        <v>20</v>
      </c>
      <c r="AN56" s="1" t="s">
        <v>20</v>
      </c>
      <c r="AO56" s="1" t="s">
        <v>20</v>
      </c>
      <c r="AP56" s="1" t="s">
        <v>20</v>
      </c>
      <c r="AQ56" s="1" t="s">
        <v>20</v>
      </c>
      <c r="AR56" s="1" t="s">
        <v>20</v>
      </c>
      <c r="AS56" t="s">
        <v>20</v>
      </c>
      <c r="AT56" t="s">
        <v>20</v>
      </c>
      <c r="AU56" t="s">
        <v>20</v>
      </c>
      <c r="AV56" t="s">
        <v>20</v>
      </c>
      <c r="AW56" t="s">
        <v>20</v>
      </c>
      <c r="AX56" t="s">
        <v>20</v>
      </c>
      <c r="AY56" t="s">
        <v>20</v>
      </c>
      <c r="AZ56" s="1" t="s">
        <v>20</v>
      </c>
      <c r="BA56" t="s">
        <v>20</v>
      </c>
      <c r="BB56" t="s">
        <v>20</v>
      </c>
      <c r="BC56" t="s">
        <v>20</v>
      </c>
      <c r="BD56" t="s">
        <v>20</v>
      </c>
      <c r="BE56" t="s">
        <v>20</v>
      </c>
      <c r="BF56" s="1" t="s">
        <v>20</v>
      </c>
      <c r="BG56" s="12">
        <v>0</v>
      </c>
      <c r="BH56" s="1">
        <v>0</v>
      </c>
      <c r="BI56" s="1">
        <v>0</v>
      </c>
      <c r="BJ56" s="1">
        <f t="shared" si="3"/>
        <v>0</v>
      </c>
      <c r="BK56" s="1">
        <v>0</v>
      </c>
      <c r="BL56" s="25">
        <v>0</v>
      </c>
      <c r="BM56" s="1">
        <v>0</v>
      </c>
      <c r="BN56" s="1">
        <v>0</v>
      </c>
      <c r="BO56" s="1">
        <v>0</v>
      </c>
      <c r="BP56" s="1">
        <v>0</v>
      </c>
      <c r="BQ56" s="12"/>
      <c r="BR56" s="12"/>
      <c r="BS56" s="12"/>
      <c r="BT56" s="12"/>
      <c r="BU56" s="12"/>
      <c r="BV56" s="12"/>
      <c r="BW56" s="12"/>
      <c r="BX56" s="12"/>
      <c r="BY56" s="12"/>
      <c r="BZ56" s="12"/>
      <c r="CA56" s="12"/>
      <c r="CB56" s="15"/>
      <c r="CC56" s="12"/>
      <c r="CD56" s="12"/>
      <c r="CE56" s="12"/>
      <c r="CF56" s="12"/>
      <c r="CG56" s="12"/>
      <c r="CH56" s="12"/>
      <c r="CI56" s="12"/>
      <c r="CJ56" s="15"/>
      <c r="CK56" s="12"/>
      <c r="CL56" s="12"/>
      <c r="CM56" s="12"/>
      <c r="CN56" s="12"/>
      <c r="CO56" s="12"/>
      <c r="CP56" s="12"/>
      <c r="CQ56" s="12"/>
      <c r="CR56" s="12"/>
      <c r="CS56" s="12"/>
      <c r="CT56" s="12"/>
      <c r="CU56" s="12"/>
      <c r="CV56" s="12"/>
      <c r="CW56" s="12"/>
      <c r="CX56" s="12"/>
      <c r="CY56" s="12"/>
      <c r="CZ56" s="12"/>
      <c r="DA56" s="12"/>
      <c r="DB56" s="12"/>
      <c r="DC56" s="12"/>
    </row>
    <row r="57" spans="1:107" x14ac:dyDescent="0.2">
      <c r="A57" s="2">
        <v>56</v>
      </c>
      <c r="B57" s="5">
        <v>1</v>
      </c>
      <c r="C57" s="2">
        <v>3</v>
      </c>
      <c r="D57" s="1">
        <v>28</v>
      </c>
      <c r="E57" s="7">
        <v>43870</v>
      </c>
      <c r="F57" s="1">
        <v>0</v>
      </c>
      <c r="G57" s="5">
        <f t="shared" si="0"/>
        <v>0</v>
      </c>
      <c r="H57" s="19">
        <f t="shared" si="1"/>
        <v>0</v>
      </c>
      <c r="I57" s="50">
        <v>98.958333333333329</v>
      </c>
      <c r="J57" s="50">
        <v>143.66315789473686</v>
      </c>
      <c r="K57" s="50">
        <v>39.296397630461257</v>
      </c>
      <c r="L57" s="50">
        <v>22.456140350877192</v>
      </c>
      <c r="M57" s="50">
        <v>74.385964912280699</v>
      </c>
      <c r="N57" s="50">
        <v>3.1578947368421053</v>
      </c>
      <c r="O57" s="50">
        <v>98.958333333333329</v>
      </c>
      <c r="P57" s="50">
        <v>148.1157894736842</v>
      </c>
      <c r="Q57" s="50">
        <v>40.567730341664898</v>
      </c>
      <c r="R57" s="50">
        <v>23.157894736842106</v>
      </c>
      <c r="S57" s="50">
        <v>76.84210526315789</v>
      </c>
      <c r="T57" s="50">
        <v>0</v>
      </c>
      <c r="U57" s="50">
        <v>98.958333333333329</v>
      </c>
      <c r="V57" s="50">
        <v>134.7578947368421</v>
      </c>
      <c r="W57" s="50">
        <v>35.196001865697468</v>
      </c>
      <c r="X57" s="50">
        <v>21.05263157894737</v>
      </c>
      <c r="Y57" s="50">
        <v>69.473684210526315</v>
      </c>
      <c r="Z57" s="50">
        <v>9.473684210526315</v>
      </c>
      <c r="AA57" s="2">
        <v>0</v>
      </c>
      <c r="AB57">
        <v>1</v>
      </c>
      <c r="AC57">
        <v>9</v>
      </c>
      <c r="AD57" t="s">
        <v>20</v>
      </c>
      <c r="AE57" s="16">
        <v>1</v>
      </c>
      <c r="AF57" s="12">
        <v>99</v>
      </c>
      <c r="AG57">
        <v>99</v>
      </c>
      <c r="AH57">
        <v>99</v>
      </c>
      <c r="AI57">
        <v>99</v>
      </c>
      <c r="AJ57">
        <v>99</v>
      </c>
      <c r="AK57">
        <v>99</v>
      </c>
      <c r="AL57">
        <v>1</v>
      </c>
      <c r="AM57" s="1">
        <v>99</v>
      </c>
      <c r="AN57" s="1">
        <v>99</v>
      </c>
      <c r="AO57" s="1">
        <v>99</v>
      </c>
      <c r="AP57" s="1">
        <v>99</v>
      </c>
      <c r="AQ57" s="1">
        <v>99</v>
      </c>
      <c r="AR57" s="1">
        <v>99</v>
      </c>
      <c r="AS57" s="1">
        <v>0</v>
      </c>
      <c r="AT57" s="1">
        <v>0</v>
      </c>
      <c r="AU57">
        <v>0</v>
      </c>
      <c r="AV57" s="1">
        <v>0</v>
      </c>
      <c r="AW57" s="1">
        <v>0</v>
      </c>
      <c r="AX57" s="1">
        <v>0</v>
      </c>
      <c r="AY57" s="1">
        <v>1</v>
      </c>
      <c r="AZ57" s="1">
        <v>0</v>
      </c>
      <c r="BA57" s="1">
        <v>0</v>
      </c>
      <c r="BB57" s="1">
        <v>0</v>
      </c>
      <c r="BC57" s="1">
        <v>0</v>
      </c>
      <c r="BD57" s="1">
        <v>0</v>
      </c>
      <c r="BE57" s="1">
        <v>0</v>
      </c>
      <c r="BF57" s="1">
        <f>SUM(AS57:BE57)</f>
        <v>1</v>
      </c>
      <c r="BG57" s="12">
        <v>0</v>
      </c>
      <c r="BH57" s="1">
        <v>0</v>
      </c>
      <c r="BI57" s="1">
        <v>0</v>
      </c>
      <c r="BJ57" s="1">
        <f t="shared" si="3"/>
        <v>0</v>
      </c>
      <c r="BK57" s="1">
        <v>0</v>
      </c>
      <c r="BL57" s="25">
        <v>0</v>
      </c>
      <c r="BM57" s="1">
        <v>0</v>
      </c>
      <c r="BN57" s="1">
        <v>0</v>
      </c>
      <c r="BO57" s="1">
        <v>0</v>
      </c>
      <c r="BP57" s="1">
        <v>0</v>
      </c>
      <c r="BQ57" s="12"/>
      <c r="BR57" s="12"/>
      <c r="BS57" s="12"/>
      <c r="BT57" s="12"/>
      <c r="BU57" s="12"/>
      <c r="BV57" s="12"/>
      <c r="BW57" s="12"/>
      <c r="BX57" s="12"/>
      <c r="BY57" s="12"/>
      <c r="BZ57" s="12"/>
      <c r="CA57" s="12"/>
      <c r="CB57" s="15"/>
      <c r="CC57" s="12"/>
      <c r="CD57" s="12"/>
      <c r="CE57" s="12"/>
      <c r="CF57" s="12"/>
      <c r="CG57" s="12"/>
      <c r="CH57" s="12"/>
      <c r="CI57" s="12"/>
      <c r="CJ57" s="15"/>
      <c r="CK57" s="12"/>
      <c r="CL57" s="12"/>
      <c r="CM57" s="12"/>
      <c r="CN57" s="12"/>
      <c r="CO57" s="12"/>
      <c r="CP57" s="12"/>
      <c r="CQ57" s="12"/>
      <c r="CR57" s="12"/>
      <c r="CS57" s="12"/>
      <c r="CT57" s="12"/>
      <c r="CU57" s="12"/>
      <c r="CV57" s="12"/>
      <c r="CW57" s="12"/>
      <c r="CX57" s="12"/>
      <c r="CY57" s="12"/>
      <c r="CZ57" s="12"/>
      <c r="DA57" s="12"/>
      <c r="DB57" s="12"/>
      <c r="DC57" s="12"/>
    </row>
    <row r="58" spans="1:107" x14ac:dyDescent="0.2">
      <c r="A58" s="2">
        <v>57</v>
      </c>
      <c r="B58" s="5">
        <v>1</v>
      </c>
      <c r="C58" s="2">
        <v>3</v>
      </c>
      <c r="D58" s="1">
        <v>29</v>
      </c>
      <c r="E58" s="7">
        <v>43871</v>
      </c>
      <c r="F58" s="1">
        <v>1</v>
      </c>
      <c r="G58" s="5">
        <f t="shared" si="0"/>
        <v>0</v>
      </c>
      <c r="H58" s="19">
        <f t="shared" si="1"/>
        <v>0</v>
      </c>
      <c r="I58" s="50">
        <v>100</v>
      </c>
      <c r="J58" s="50">
        <v>135.08680555555554</v>
      </c>
      <c r="K58" s="50">
        <v>41.044731305372125</v>
      </c>
      <c r="L58" s="50">
        <v>23.263888888888889</v>
      </c>
      <c r="M58" s="50">
        <v>72.222222222222229</v>
      </c>
      <c r="N58" s="50">
        <v>4.5138888888888893</v>
      </c>
      <c r="O58" s="50">
        <v>100</v>
      </c>
      <c r="P58" s="50">
        <v>156.328125</v>
      </c>
      <c r="Q58" s="50">
        <v>36.010826322413656</v>
      </c>
      <c r="R58" s="50">
        <v>34.895833333333336</v>
      </c>
      <c r="S58" s="50">
        <v>59.895833333333321</v>
      </c>
      <c r="T58" s="50">
        <v>5.208333333333333</v>
      </c>
      <c r="U58" s="50">
        <v>100</v>
      </c>
      <c r="V58" s="50">
        <v>92.604166666666671</v>
      </c>
      <c r="W58" s="50">
        <v>14.496785220571981</v>
      </c>
      <c r="X58" s="50">
        <v>0</v>
      </c>
      <c r="Y58" s="50">
        <v>96.875</v>
      </c>
      <c r="Z58" s="50">
        <v>3.125</v>
      </c>
      <c r="AA58" s="2">
        <v>0</v>
      </c>
      <c r="AB58">
        <v>1</v>
      </c>
      <c r="AC58">
        <v>7</v>
      </c>
      <c r="AD58">
        <v>1</v>
      </c>
      <c r="AE58" s="16">
        <v>0</v>
      </c>
      <c r="AF58" s="12">
        <v>99</v>
      </c>
      <c r="AG58">
        <v>99</v>
      </c>
      <c r="AH58">
        <v>99</v>
      </c>
      <c r="AI58">
        <v>1</v>
      </c>
      <c r="AJ58">
        <v>99</v>
      </c>
      <c r="AK58">
        <v>99</v>
      </c>
      <c r="AL58">
        <v>99</v>
      </c>
      <c r="AM58">
        <v>99</v>
      </c>
      <c r="AN58" s="1">
        <v>99</v>
      </c>
      <c r="AO58" s="1">
        <v>99</v>
      </c>
      <c r="AP58" s="1">
        <v>99</v>
      </c>
      <c r="AQ58" s="1">
        <v>99</v>
      </c>
      <c r="AR58" s="1">
        <v>99</v>
      </c>
      <c r="AS58" s="1">
        <v>0</v>
      </c>
      <c r="AT58" s="1">
        <v>0</v>
      </c>
      <c r="AU58" s="1">
        <v>0</v>
      </c>
      <c r="AV58" s="1">
        <v>1</v>
      </c>
      <c r="AW58" s="1">
        <v>0</v>
      </c>
      <c r="AX58" s="1">
        <v>0</v>
      </c>
      <c r="AY58" s="1">
        <v>0</v>
      </c>
      <c r="AZ58" s="1">
        <v>0</v>
      </c>
      <c r="BA58" s="1">
        <v>0</v>
      </c>
      <c r="BB58" s="1">
        <v>0</v>
      </c>
      <c r="BC58" s="1">
        <v>0</v>
      </c>
      <c r="BD58" s="1">
        <v>0</v>
      </c>
      <c r="BE58" s="1">
        <v>0</v>
      </c>
      <c r="BF58" s="1">
        <f>SUM(AS58:BE58)</f>
        <v>1</v>
      </c>
      <c r="BG58" s="12">
        <v>0</v>
      </c>
      <c r="BH58" s="1">
        <v>0</v>
      </c>
      <c r="BI58" s="1">
        <v>0</v>
      </c>
      <c r="BJ58" s="1">
        <f t="shared" si="3"/>
        <v>0</v>
      </c>
      <c r="BK58" s="1">
        <v>0</v>
      </c>
      <c r="BL58" s="25">
        <v>0</v>
      </c>
      <c r="BM58" s="1">
        <v>0</v>
      </c>
      <c r="BN58" s="1">
        <v>0</v>
      </c>
      <c r="BO58" s="1">
        <v>0</v>
      </c>
      <c r="BP58" s="1">
        <v>0</v>
      </c>
      <c r="BQ58" s="12"/>
      <c r="BR58" s="12"/>
      <c r="BS58" s="12"/>
      <c r="BT58" s="12"/>
      <c r="BU58" s="12"/>
      <c r="BV58" s="12"/>
      <c r="BW58" s="12"/>
      <c r="BX58" s="12"/>
      <c r="BY58" s="12"/>
      <c r="BZ58" s="12"/>
      <c r="CA58" s="12"/>
      <c r="CB58" s="15"/>
      <c r="CC58" s="12"/>
      <c r="CD58" s="12"/>
      <c r="CE58" s="12"/>
      <c r="CF58" s="12"/>
      <c r="CG58" s="12"/>
      <c r="CH58" s="12"/>
      <c r="CI58" s="12"/>
      <c r="CJ58" s="15"/>
      <c r="CK58" s="12"/>
      <c r="CL58" s="12"/>
      <c r="CM58" s="12"/>
      <c r="CN58" s="12"/>
      <c r="CO58" s="12"/>
      <c r="CP58" s="12"/>
      <c r="CQ58" s="12"/>
      <c r="CR58" s="12"/>
      <c r="CS58" s="12"/>
      <c r="CT58" s="12"/>
      <c r="CU58" s="12"/>
      <c r="CV58" s="12"/>
      <c r="CW58" s="12"/>
      <c r="CX58" s="12"/>
      <c r="CY58" s="12"/>
      <c r="CZ58" s="12"/>
      <c r="DA58" s="12"/>
      <c r="DB58" s="12"/>
      <c r="DC58" s="12"/>
    </row>
    <row r="59" spans="1:107" x14ac:dyDescent="0.2">
      <c r="A59" s="2">
        <v>58</v>
      </c>
      <c r="B59" s="5">
        <v>1</v>
      </c>
      <c r="C59" s="2">
        <v>3</v>
      </c>
      <c r="D59" s="1">
        <v>30</v>
      </c>
      <c r="E59" s="7">
        <v>43872</v>
      </c>
      <c r="F59" s="1">
        <v>0</v>
      </c>
      <c r="G59" s="5">
        <f t="shared" si="0"/>
        <v>0</v>
      </c>
      <c r="H59" s="19">
        <f t="shared" si="1"/>
        <v>0</v>
      </c>
      <c r="I59" s="50">
        <v>100</v>
      </c>
      <c r="J59" s="50">
        <v>122.95833333333333</v>
      </c>
      <c r="K59" s="50">
        <v>28.404078363982698</v>
      </c>
      <c r="L59" s="50">
        <v>7.291666666666667</v>
      </c>
      <c r="M59" s="50">
        <v>89.583333333333329</v>
      </c>
      <c r="N59" s="50">
        <v>3.125</v>
      </c>
      <c r="O59" s="50">
        <v>100</v>
      </c>
      <c r="P59" s="50">
        <v>119</v>
      </c>
      <c r="Q59" s="50">
        <v>34.753745514891826</v>
      </c>
      <c r="R59" s="50">
        <v>10.9375</v>
      </c>
      <c r="S59" s="50">
        <v>84.375</v>
      </c>
      <c r="T59" s="50">
        <v>4.6875</v>
      </c>
      <c r="U59" s="50">
        <v>100</v>
      </c>
      <c r="V59" s="50">
        <v>130.875</v>
      </c>
      <c r="W59" s="50">
        <v>9.3949943555814972</v>
      </c>
      <c r="X59" s="50">
        <v>0</v>
      </c>
      <c r="Y59" s="50">
        <v>100</v>
      </c>
      <c r="Z59" s="50">
        <v>0</v>
      </c>
      <c r="AA59" s="2">
        <v>0</v>
      </c>
      <c r="AB59">
        <v>1</v>
      </c>
      <c r="AC59">
        <v>8</v>
      </c>
      <c r="AD59">
        <v>1</v>
      </c>
      <c r="AE59" s="16">
        <v>0</v>
      </c>
      <c r="AF59" s="12">
        <v>99</v>
      </c>
      <c r="AG59">
        <v>99</v>
      </c>
      <c r="AH59">
        <v>1</v>
      </c>
      <c r="AI59">
        <v>99</v>
      </c>
      <c r="AJ59">
        <v>99</v>
      </c>
      <c r="AK59">
        <v>99</v>
      </c>
      <c r="AL59">
        <v>99</v>
      </c>
      <c r="AM59">
        <v>99</v>
      </c>
      <c r="AN59" s="1">
        <v>99</v>
      </c>
      <c r="AO59" s="1">
        <v>99</v>
      </c>
      <c r="AP59" s="1">
        <v>99</v>
      </c>
      <c r="AQ59" s="1">
        <v>99</v>
      </c>
      <c r="AR59" s="1">
        <v>99</v>
      </c>
      <c r="AS59" s="1">
        <v>0</v>
      </c>
      <c r="AT59" s="1">
        <v>0</v>
      </c>
      <c r="AU59" s="1">
        <v>1</v>
      </c>
      <c r="AV59" s="1">
        <v>0</v>
      </c>
      <c r="AW59" s="1">
        <v>0</v>
      </c>
      <c r="AX59" s="1">
        <v>0</v>
      </c>
      <c r="AY59" s="1">
        <v>0</v>
      </c>
      <c r="AZ59" s="1">
        <v>0</v>
      </c>
      <c r="BA59" s="1">
        <v>0</v>
      </c>
      <c r="BB59" s="1">
        <v>0</v>
      </c>
      <c r="BC59" s="1">
        <v>0</v>
      </c>
      <c r="BD59" s="1">
        <v>0</v>
      </c>
      <c r="BE59" s="1">
        <v>0</v>
      </c>
      <c r="BF59" s="1">
        <f>SUM(AS59:BE59)</f>
        <v>1</v>
      </c>
      <c r="BG59" s="12">
        <v>0</v>
      </c>
      <c r="BH59" s="1">
        <v>0</v>
      </c>
      <c r="BI59" s="1">
        <v>0</v>
      </c>
      <c r="BJ59" s="1">
        <f t="shared" si="3"/>
        <v>0</v>
      </c>
      <c r="BK59" s="1">
        <v>0</v>
      </c>
      <c r="BL59" s="25">
        <v>0</v>
      </c>
      <c r="BM59" s="1">
        <v>0</v>
      </c>
      <c r="BN59" s="1">
        <v>0</v>
      </c>
      <c r="BO59" s="1">
        <v>0</v>
      </c>
      <c r="BP59" s="1">
        <v>0</v>
      </c>
      <c r="BQ59" s="12"/>
      <c r="BR59" s="12"/>
      <c r="BS59" s="12"/>
      <c r="BT59" s="12"/>
      <c r="BU59" s="12"/>
      <c r="BV59" s="12"/>
      <c r="BW59" s="12"/>
      <c r="BX59" s="12"/>
      <c r="BY59" s="12"/>
      <c r="BZ59" s="12"/>
      <c r="CA59" s="12"/>
      <c r="CB59" s="15"/>
      <c r="CC59" s="12"/>
      <c r="CD59" s="12"/>
      <c r="CE59" s="12"/>
      <c r="CF59" s="12"/>
      <c r="CG59" s="12"/>
      <c r="CH59" s="12"/>
      <c r="CI59" s="12"/>
      <c r="CJ59" s="15"/>
      <c r="CK59" s="12"/>
      <c r="CL59" s="12"/>
      <c r="CM59" s="12"/>
      <c r="CN59" s="12"/>
      <c r="CO59" s="12"/>
      <c r="CP59" s="12"/>
      <c r="CQ59" s="12"/>
      <c r="CR59" s="12"/>
      <c r="CS59" s="12"/>
      <c r="CT59" s="12"/>
      <c r="CU59" s="12"/>
      <c r="CV59" s="12"/>
      <c r="CW59" s="12"/>
      <c r="CX59" s="12"/>
      <c r="CY59" s="12"/>
      <c r="CZ59" s="12"/>
      <c r="DA59" s="12"/>
      <c r="DB59" s="12"/>
      <c r="DC59" s="12"/>
    </row>
    <row r="60" spans="1:107" x14ac:dyDescent="0.2">
      <c r="A60" s="2">
        <v>59</v>
      </c>
      <c r="B60" s="5">
        <v>1</v>
      </c>
      <c r="C60" s="2">
        <v>3</v>
      </c>
      <c r="D60" s="1">
        <v>31</v>
      </c>
      <c r="E60" s="7">
        <v>43873</v>
      </c>
      <c r="F60" s="1">
        <v>0</v>
      </c>
      <c r="G60" s="5">
        <f t="shared" si="0"/>
        <v>26</v>
      </c>
      <c r="H60" s="19">
        <f t="shared" si="1"/>
        <v>98.8</v>
      </c>
      <c r="I60" s="50">
        <v>93.402777777777771</v>
      </c>
      <c r="J60" s="50">
        <v>105.37174721189591</v>
      </c>
      <c r="K60" s="50">
        <v>33.960967372289595</v>
      </c>
      <c r="L60" s="50">
        <v>5.2044609665427508</v>
      </c>
      <c r="M60" s="50">
        <v>82.156133828996275</v>
      </c>
      <c r="N60" s="50">
        <v>12.639405204460967</v>
      </c>
      <c r="O60" s="50">
        <v>100</v>
      </c>
      <c r="P60" s="50">
        <v>111.00520833333333</v>
      </c>
      <c r="Q60" s="50">
        <v>33.819862468149623</v>
      </c>
      <c r="R60" s="50">
        <v>7.291666666666667</v>
      </c>
      <c r="S60" s="50">
        <v>76.041666666666657</v>
      </c>
      <c r="T60" s="50">
        <v>16.666666666666668</v>
      </c>
      <c r="U60" s="50">
        <v>80.208333333333329</v>
      </c>
      <c r="V60" s="50">
        <v>91.324675324675326</v>
      </c>
      <c r="W60" s="50">
        <v>28.838982222738693</v>
      </c>
      <c r="X60" s="50">
        <v>0</v>
      </c>
      <c r="Y60" s="50">
        <v>97.402597402597408</v>
      </c>
      <c r="Z60" s="50">
        <v>2.5974025974025974</v>
      </c>
      <c r="AA60" s="2">
        <v>0</v>
      </c>
      <c r="AB60">
        <v>1</v>
      </c>
      <c r="AC60">
        <v>9</v>
      </c>
      <c r="AD60">
        <v>1</v>
      </c>
      <c r="AE60" s="16">
        <v>0</v>
      </c>
      <c r="AF60" t="s">
        <v>875</v>
      </c>
      <c r="AG60" t="s">
        <v>875</v>
      </c>
      <c r="AH60" t="s">
        <v>875</v>
      </c>
      <c r="AI60" t="s">
        <v>875</v>
      </c>
      <c r="AJ60" t="s">
        <v>875</v>
      </c>
      <c r="AK60" t="s">
        <v>875</v>
      </c>
      <c r="AL60" t="s">
        <v>875</v>
      </c>
      <c r="AM60" s="1" t="s">
        <v>903</v>
      </c>
      <c r="AN60" s="1" t="s">
        <v>903</v>
      </c>
      <c r="AO60" s="1" t="s">
        <v>903</v>
      </c>
      <c r="AP60" s="1" t="s">
        <v>903</v>
      </c>
      <c r="AQ60" s="1" t="s">
        <v>903</v>
      </c>
      <c r="AR60" s="1" t="s">
        <v>903</v>
      </c>
      <c r="AS60" s="1" t="s">
        <v>903</v>
      </c>
      <c r="AT60" s="1" t="s">
        <v>903</v>
      </c>
      <c r="AU60" s="1" t="s">
        <v>903</v>
      </c>
      <c r="AV60" s="1" t="s">
        <v>903</v>
      </c>
      <c r="AW60" s="1" t="s">
        <v>903</v>
      </c>
      <c r="AX60" s="1" t="s">
        <v>903</v>
      </c>
      <c r="AY60" s="1" t="s">
        <v>903</v>
      </c>
      <c r="AZ60" s="1" t="s">
        <v>903</v>
      </c>
      <c r="BA60" s="1" t="s">
        <v>875</v>
      </c>
      <c r="BB60" s="1" t="s">
        <v>875</v>
      </c>
      <c r="BC60" s="1" t="s">
        <v>875</v>
      </c>
      <c r="BD60" s="1" t="s">
        <v>875</v>
      </c>
      <c r="BE60" s="1" t="s">
        <v>875</v>
      </c>
      <c r="BF60" s="1" t="s">
        <v>875</v>
      </c>
      <c r="BG60" s="12">
        <v>26</v>
      </c>
      <c r="BH60" s="1">
        <v>2</v>
      </c>
      <c r="BI60" s="1">
        <v>3.8</v>
      </c>
      <c r="BJ60" s="1">
        <f t="shared" si="3"/>
        <v>98.8</v>
      </c>
      <c r="BK60" s="1" t="s">
        <v>28</v>
      </c>
      <c r="BL60" s="25">
        <v>0</v>
      </c>
      <c r="BM60" s="1">
        <v>0</v>
      </c>
      <c r="BN60" s="1">
        <v>0</v>
      </c>
      <c r="BO60" s="1">
        <v>0</v>
      </c>
      <c r="BP60" s="1">
        <v>0</v>
      </c>
      <c r="BQ60" s="14">
        <v>43873.290269861114</v>
      </c>
      <c r="BR60" s="14" t="s">
        <v>107</v>
      </c>
      <c r="BS60" s="15">
        <v>19.583333333333332</v>
      </c>
      <c r="BT60" s="12" t="s">
        <v>108</v>
      </c>
      <c r="BU60" s="12">
        <v>2</v>
      </c>
      <c r="BV60" s="12" t="s">
        <v>109</v>
      </c>
      <c r="BW60" s="12" t="s">
        <v>110</v>
      </c>
      <c r="BX60" s="12" t="s">
        <v>109</v>
      </c>
      <c r="BY60" s="12" t="s">
        <v>111</v>
      </c>
      <c r="BZ60" s="12">
        <v>1</v>
      </c>
      <c r="CA60" s="12">
        <v>5</v>
      </c>
      <c r="CB60" s="15">
        <v>1.5</v>
      </c>
      <c r="CC60" s="12">
        <v>0</v>
      </c>
      <c r="CD60" s="12">
        <v>0</v>
      </c>
      <c r="CE60" s="12">
        <v>1</v>
      </c>
      <c r="CF60" s="12">
        <v>2</v>
      </c>
      <c r="CG60" s="12">
        <v>2</v>
      </c>
      <c r="CH60" s="12">
        <v>3</v>
      </c>
      <c r="CI60" s="12">
        <v>2</v>
      </c>
      <c r="CJ60" s="15">
        <v>2</v>
      </c>
      <c r="CK60" s="12">
        <v>1</v>
      </c>
      <c r="CL60" s="12">
        <v>3</v>
      </c>
      <c r="CM60" s="12">
        <v>1</v>
      </c>
      <c r="CN60" s="12">
        <v>3</v>
      </c>
      <c r="CO60" s="12">
        <v>1</v>
      </c>
      <c r="CP60" s="12" t="s">
        <v>94</v>
      </c>
      <c r="CQ60" s="12">
        <v>32</v>
      </c>
      <c r="CR60" s="12">
        <v>24</v>
      </c>
      <c r="CS60" s="12">
        <v>76</v>
      </c>
      <c r="CT60" s="12">
        <v>78</v>
      </c>
      <c r="CU60" s="12">
        <v>24</v>
      </c>
      <c r="CV60" s="12">
        <v>8.8000000000000007</v>
      </c>
      <c r="CW60" s="12">
        <v>315</v>
      </c>
      <c r="CX60" s="12" t="b">
        <v>0</v>
      </c>
      <c r="CY60" s="12"/>
      <c r="CZ60" s="12">
        <v>0</v>
      </c>
      <c r="DA60" s="12"/>
      <c r="DB60" s="12"/>
      <c r="DC60" s="12"/>
    </row>
    <row r="61" spans="1:107" x14ac:dyDescent="0.2">
      <c r="A61" s="2">
        <v>60</v>
      </c>
      <c r="B61" s="5">
        <v>1</v>
      </c>
      <c r="C61" s="2">
        <v>3</v>
      </c>
      <c r="D61" s="1">
        <v>32</v>
      </c>
      <c r="E61" s="7">
        <v>43874</v>
      </c>
      <c r="F61" s="1">
        <v>0</v>
      </c>
      <c r="G61" s="5">
        <f t="shared" si="0"/>
        <v>37</v>
      </c>
      <c r="H61" s="19">
        <f t="shared" si="1"/>
        <v>140.6</v>
      </c>
      <c r="I61" s="50">
        <v>97.222222222222229</v>
      </c>
      <c r="J61" s="50">
        <v>133.45714285714286</v>
      </c>
      <c r="K61" s="50">
        <v>55.253593666948781</v>
      </c>
      <c r="L61" s="50">
        <v>20.714285714285715</v>
      </c>
      <c r="M61" s="50">
        <v>66.428571428571416</v>
      </c>
      <c r="N61" s="50">
        <v>12.857142857142858</v>
      </c>
      <c r="O61" s="50">
        <v>96.354166666666671</v>
      </c>
      <c r="P61" s="50">
        <v>148.69189189189188</v>
      </c>
      <c r="Q61" s="50">
        <v>56.594719972755911</v>
      </c>
      <c r="R61" s="50">
        <v>31.351351351351351</v>
      </c>
      <c r="S61" s="50">
        <v>60</v>
      </c>
      <c r="T61" s="50">
        <v>8.6486486486486491</v>
      </c>
      <c r="U61" s="50">
        <v>98.958333333333329</v>
      </c>
      <c r="V61" s="50">
        <v>103.78947368421052</v>
      </c>
      <c r="W61" s="50">
        <v>29.400569556031936</v>
      </c>
      <c r="X61" s="50">
        <v>0</v>
      </c>
      <c r="Y61" s="50">
        <v>78.94736842105263</v>
      </c>
      <c r="Z61" s="50">
        <v>21.05263157894737</v>
      </c>
      <c r="AA61" s="2">
        <v>0</v>
      </c>
      <c r="AB61">
        <v>1</v>
      </c>
      <c r="AC61">
        <v>9</v>
      </c>
      <c r="AD61">
        <v>1</v>
      </c>
      <c r="AE61" s="16">
        <v>0</v>
      </c>
      <c r="AF61" t="s">
        <v>875</v>
      </c>
      <c r="AG61" t="s">
        <v>875</v>
      </c>
      <c r="AH61" t="s">
        <v>875</v>
      </c>
      <c r="AI61" t="s">
        <v>875</v>
      </c>
      <c r="AJ61" t="s">
        <v>875</v>
      </c>
      <c r="AK61" t="s">
        <v>875</v>
      </c>
      <c r="AL61" t="s">
        <v>875</v>
      </c>
      <c r="AM61" s="1" t="s">
        <v>903</v>
      </c>
      <c r="AN61" s="1" t="s">
        <v>903</v>
      </c>
      <c r="AO61" s="1" t="s">
        <v>903</v>
      </c>
      <c r="AP61" s="1" t="s">
        <v>903</v>
      </c>
      <c r="AQ61" s="1" t="s">
        <v>903</v>
      </c>
      <c r="AR61" s="1" t="s">
        <v>903</v>
      </c>
      <c r="AS61" s="1" t="s">
        <v>903</v>
      </c>
      <c r="AT61" s="1" t="s">
        <v>903</v>
      </c>
      <c r="AU61" s="1" t="s">
        <v>903</v>
      </c>
      <c r="AV61" s="1" t="s">
        <v>903</v>
      </c>
      <c r="AW61" s="1" t="s">
        <v>903</v>
      </c>
      <c r="AX61" s="1" t="s">
        <v>903</v>
      </c>
      <c r="AY61" s="1" t="s">
        <v>903</v>
      </c>
      <c r="AZ61" s="1" t="s">
        <v>903</v>
      </c>
      <c r="BA61" s="1" t="s">
        <v>875</v>
      </c>
      <c r="BB61" s="1" t="s">
        <v>875</v>
      </c>
      <c r="BC61" s="1" t="s">
        <v>875</v>
      </c>
      <c r="BD61" s="1" t="s">
        <v>875</v>
      </c>
      <c r="BE61" s="1" t="s">
        <v>875</v>
      </c>
      <c r="BF61" s="1" t="s">
        <v>875</v>
      </c>
      <c r="BG61" s="12">
        <v>37</v>
      </c>
      <c r="BH61" s="1">
        <v>3</v>
      </c>
      <c r="BI61" s="1">
        <v>3.8</v>
      </c>
      <c r="BJ61" s="1">
        <f t="shared" si="3"/>
        <v>140.6</v>
      </c>
      <c r="BK61" s="1" t="s">
        <v>28</v>
      </c>
      <c r="BL61" s="25">
        <v>0</v>
      </c>
      <c r="BM61" s="1">
        <v>0</v>
      </c>
      <c r="BN61" s="1">
        <v>0</v>
      </c>
      <c r="BO61" s="1">
        <v>0</v>
      </c>
      <c r="BP61" s="1">
        <v>0</v>
      </c>
      <c r="BQ61" s="14">
        <v>43874.755671967592</v>
      </c>
      <c r="BR61" s="14" t="s">
        <v>112</v>
      </c>
      <c r="BS61" s="15">
        <v>30.316666666666666</v>
      </c>
      <c r="BT61" s="12" t="s">
        <v>113</v>
      </c>
      <c r="BU61" s="12">
        <v>2</v>
      </c>
      <c r="BV61" s="12">
        <v>0</v>
      </c>
      <c r="BW61" s="12" t="s">
        <v>114</v>
      </c>
      <c r="BX61" s="12">
        <v>0</v>
      </c>
      <c r="BY61" s="12" t="s">
        <v>115</v>
      </c>
      <c r="BZ61" s="12">
        <v>1</v>
      </c>
      <c r="CA61" s="12">
        <v>6</v>
      </c>
      <c r="CB61" s="15">
        <v>2</v>
      </c>
      <c r="CC61" s="12">
        <v>0</v>
      </c>
      <c r="CD61" s="12">
        <v>0</v>
      </c>
      <c r="CE61" s="12">
        <v>1</v>
      </c>
      <c r="CF61" s="12">
        <v>2</v>
      </c>
      <c r="CG61" s="12">
        <v>2</v>
      </c>
      <c r="CH61" s="12">
        <v>2</v>
      </c>
      <c r="CI61" s="12">
        <v>1</v>
      </c>
      <c r="CJ61" s="15">
        <v>3</v>
      </c>
      <c r="CK61" s="12">
        <v>2</v>
      </c>
      <c r="CL61" s="12">
        <v>3</v>
      </c>
      <c r="CM61" s="12">
        <v>1</v>
      </c>
      <c r="CN61" s="12">
        <v>2</v>
      </c>
      <c r="CO61" s="12">
        <v>2</v>
      </c>
      <c r="CP61" s="12" t="s">
        <v>99</v>
      </c>
      <c r="CQ61" s="12">
        <v>39</v>
      </c>
      <c r="CR61" s="12">
        <v>36</v>
      </c>
      <c r="CS61" s="12">
        <v>99</v>
      </c>
      <c r="CT61" s="12">
        <v>90</v>
      </c>
      <c r="CU61" s="12">
        <v>39</v>
      </c>
      <c r="CV61" s="12">
        <v>3.8</v>
      </c>
      <c r="CW61" s="12">
        <v>315</v>
      </c>
      <c r="CX61" s="12" t="b">
        <v>0</v>
      </c>
      <c r="CY61" s="12"/>
      <c r="CZ61" s="12">
        <v>0</v>
      </c>
      <c r="DA61" s="12"/>
      <c r="DB61" s="12"/>
      <c r="DC61" s="12"/>
    </row>
    <row r="62" spans="1:107" x14ac:dyDescent="0.2">
      <c r="A62" s="2">
        <v>61</v>
      </c>
      <c r="B62" s="5">
        <v>1</v>
      </c>
      <c r="C62" s="2">
        <v>3</v>
      </c>
      <c r="D62" s="1">
        <v>33</v>
      </c>
      <c r="E62" s="7">
        <v>43875</v>
      </c>
      <c r="F62" s="1">
        <v>0</v>
      </c>
      <c r="G62" s="5">
        <f t="shared" si="0"/>
        <v>0</v>
      </c>
      <c r="H62" s="19">
        <f t="shared" si="1"/>
        <v>0</v>
      </c>
      <c r="I62" s="50">
        <v>96.180555555555557</v>
      </c>
      <c r="J62" s="50">
        <v>130.19855595667869</v>
      </c>
      <c r="K62" s="50">
        <v>44.776722728965233</v>
      </c>
      <c r="L62" s="50">
        <v>18.050541516245488</v>
      </c>
      <c r="M62" s="50">
        <v>66.4259927797834</v>
      </c>
      <c r="N62" s="50">
        <v>15.523465703971119</v>
      </c>
      <c r="O62" s="50">
        <v>95.833333333333329</v>
      </c>
      <c r="P62" s="50">
        <v>137.16847826086956</v>
      </c>
      <c r="Q62" s="50">
        <v>48.614293064507642</v>
      </c>
      <c r="R62" s="50">
        <v>26.630434782608695</v>
      </c>
      <c r="S62" s="50">
        <v>54.891304347826093</v>
      </c>
      <c r="T62" s="50">
        <v>18.478260869565219</v>
      </c>
      <c r="U62" s="50">
        <v>96.875</v>
      </c>
      <c r="V62" s="50">
        <v>116.40860215053763</v>
      </c>
      <c r="W62" s="50">
        <v>27.991703894167877</v>
      </c>
      <c r="X62" s="50">
        <v>1.075268817204301</v>
      </c>
      <c r="Y62" s="50">
        <v>89.247311827956992</v>
      </c>
      <c r="Z62" s="50">
        <v>9.67741935483871</v>
      </c>
      <c r="AA62" s="2">
        <v>0</v>
      </c>
      <c r="AB62">
        <v>1</v>
      </c>
      <c r="AC62">
        <v>7</v>
      </c>
      <c r="AD62">
        <v>1</v>
      </c>
      <c r="AE62" s="16">
        <v>0</v>
      </c>
      <c r="AF62" t="s">
        <v>20</v>
      </c>
      <c r="AG62" t="s">
        <v>20</v>
      </c>
      <c r="AH62" t="s">
        <v>20</v>
      </c>
      <c r="AI62" t="s">
        <v>20</v>
      </c>
      <c r="AJ62" t="s">
        <v>20</v>
      </c>
      <c r="AK62" t="s">
        <v>20</v>
      </c>
      <c r="AL62" t="s">
        <v>20</v>
      </c>
      <c r="AM62" s="16" t="s">
        <v>20</v>
      </c>
      <c r="AN62" s="16" t="s">
        <v>20</v>
      </c>
      <c r="AO62" s="16" t="s">
        <v>20</v>
      </c>
      <c r="AP62" s="16" t="s">
        <v>20</v>
      </c>
      <c r="AQ62" s="16" t="s">
        <v>20</v>
      </c>
      <c r="AR62" s="16" t="s">
        <v>20</v>
      </c>
      <c r="AS62" t="s">
        <v>20</v>
      </c>
      <c r="AT62" t="s">
        <v>20</v>
      </c>
      <c r="AU62" t="s">
        <v>20</v>
      </c>
      <c r="AV62" t="s">
        <v>20</v>
      </c>
      <c r="AW62" t="s">
        <v>20</v>
      </c>
      <c r="AX62" t="s">
        <v>20</v>
      </c>
      <c r="AY62" t="s">
        <v>20</v>
      </c>
      <c r="AZ62" s="1" t="s">
        <v>20</v>
      </c>
      <c r="BA62" s="1" t="s">
        <v>20</v>
      </c>
      <c r="BB62" s="1" t="s">
        <v>20</v>
      </c>
      <c r="BC62" t="s">
        <v>20</v>
      </c>
      <c r="BD62" t="s">
        <v>20</v>
      </c>
      <c r="BE62" s="1" t="s">
        <v>20</v>
      </c>
      <c r="BF62" s="1" t="s">
        <v>20</v>
      </c>
      <c r="BG62" s="12">
        <v>0</v>
      </c>
      <c r="BH62" s="1">
        <v>0</v>
      </c>
      <c r="BI62" s="1">
        <v>0</v>
      </c>
      <c r="BJ62" s="1">
        <f t="shared" si="3"/>
        <v>0</v>
      </c>
      <c r="BK62" s="1">
        <v>0</v>
      </c>
      <c r="BL62" s="25">
        <v>0</v>
      </c>
      <c r="BM62" s="1">
        <v>0</v>
      </c>
      <c r="BN62" s="1">
        <v>0</v>
      </c>
      <c r="BO62" s="1">
        <v>0</v>
      </c>
      <c r="BP62" s="1">
        <v>0</v>
      </c>
      <c r="BQ62" s="12"/>
      <c r="BR62" s="12"/>
      <c r="BS62" s="12"/>
      <c r="BT62" s="12"/>
      <c r="BU62" s="12"/>
      <c r="BV62" s="12"/>
      <c r="BW62" s="12"/>
      <c r="BX62" s="12"/>
      <c r="BY62" s="12"/>
      <c r="BZ62" s="12"/>
      <c r="CA62" s="12"/>
      <c r="CB62" s="15"/>
      <c r="CC62" s="12"/>
      <c r="CD62" s="12"/>
      <c r="CE62" s="12"/>
      <c r="CF62" s="12"/>
      <c r="CG62" s="12"/>
      <c r="CH62" s="12"/>
      <c r="CI62" s="12"/>
      <c r="CJ62" s="15"/>
      <c r="CK62" s="12"/>
      <c r="CL62" s="12"/>
      <c r="CM62" s="12"/>
      <c r="CN62" s="12"/>
      <c r="CO62" s="12"/>
      <c r="CP62" s="12"/>
      <c r="CQ62" s="12"/>
      <c r="CR62" s="12"/>
      <c r="CS62" s="12"/>
      <c r="CT62" s="12"/>
      <c r="CU62" s="12"/>
      <c r="CV62" s="12"/>
      <c r="CW62" s="12"/>
      <c r="CX62" s="12"/>
      <c r="CY62" s="12"/>
      <c r="CZ62" s="12"/>
      <c r="DA62" s="12"/>
      <c r="DB62" s="12"/>
      <c r="DC62" s="12"/>
    </row>
    <row r="63" spans="1:107" x14ac:dyDescent="0.2">
      <c r="A63" s="2">
        <v>62</v>
      </c>
      <c r="B63" s="5">
        <v>1</v>
      </c>
      <c r="C63" s="2">
        <v>3</v>
      </c>
      <c r="D63" s="1">
        <v>34</v>
      </c>
      <c r="E63" s="7">
        <v>43876</v>
      </c>
      <c r="F63" s="1">
        <v>0</v>
      </c>
      <c r="G63" s="5">
        <f t="shared" si="0"/>
        <v>0</v>
      </c>
      <c r="H63" s="19">
        <f t="shared" si="1"/>
        <v>0</v>
      </c>
      <c r="I63" s="50">
        <v>54.166666666666664</v>
      </c>
      <c r="J63" s="50">
        <v>123.44871794871794</v>
      </c>
      <c r="K63" s="50">
        <v>34.824230104787077</v>
      </c>
      <c r="L63" s="50">
        <v>10.256410256410257</v>
      </c>
      <c r="M63" s="50">
        <v>78.84615384615384</v>
      </c>
      <c r="N63" s="50">
        <v>10.897435897435898</v>
      </c>
      <c r="O63" s="50">
        <v>81.25</v>
      </c>
      <c r="P63" s="50">
        <v>123.44871794871794</v>
      </c>
      <c r="Q63" s="50">
        <v>34.824230104787077</v>
      </c>
      <c r="R63" s="50">
        <v>10.256410256410257</v>
      </c>
      <c r="S63" s="50">
        <v>78.84615384615384</v>
      </c>
      <c r="T63" s="50">
        <v>10.897435897435898</v>
      </c>
      <c r="U63" s="50">
        <v>0</v>
      </c>
      <c r="V63" t="s">
        <v>20</v>
      </c>
      <c r="W63" t="s">
        <v>20</v>
      </c>
      <c r="X63" t="s">
        <v>20</v>
      </c>
      <c r="Y63" t="s">
        <v>20</v>
      </c>
      <c r="Z63" t="s">
        <v>20</v>
      </c>
      <c r="AA63" s="2">
        <v>0</v>
      </c>
      <c r="AB63">
        <v>2</v>
      </c>
      <c r="AC63">
        <v>8</v>
      </c>
      <c r="AD63">
        <v>1</v>
      </c>
      <c r="AE63" s="16">
        <v>0</v>
      </c>
      <c r="AF63" s="12">
        <v>99</v>
      </c>
      <c r="AG63">
        <v>99</v>
      </c>
      <c r="AH63">
        <v>99</v>
      </c>
      <c r="AI63">
        <v>99</v>
      </c>
      <c r="AJ63">
        <v>99</v>
      </c>
      <c r="AK63">
        <v>99</v>
      </c>
      <c r="AL63">
        <v>1</v>
      </c>
      <c r="AM63">
        <v>99</v>
      </c>
      <c r="AN63" s="1">
        <v>99</v>
      </c>
      <c r="AO63" s="1">
        <v>99</v>
      </c>
      <c r="AP63" s="1">
        <v>99</v>
      </c>
      <c r="AQ63" s="1">
        <v>99</v>
      </c>
      <c r="AR63" s="1">
        <v>99</v>
      </c>
      <c r="AS63" s="1">
        <v>0</v>
      </c>
      <c r="AT63" s="1">
        <v>0</v>
      </c>
      <c r="AU63">
        <v>0</v>
      </c>
      <c r="AV63" s="1">
        <v>0</v>
      </c>
      <c r="AW63" s="1">
        <v>0</v>
      </c>
      <c r="AX63" s="1">
        <v>0</v>
      </c>
      <c r="AY63" s="1">
        <v>1</v>
      </c>
      <c r="AZ63" s="1">
        <v>0</v>
      </c>
      <c r="BA63" s="1">
        <v>0</v>
      </c>
      <c r="BB63" s="1">
        <v>0</v>
      </c>
      <c r="BC63" s="1">
        <v>0</v>
      </c>
      <c r="BD63" s="1">
        <v>0</v>
      </c>
      <c r="BE63" s="1">
        <v>0</v>
      </c>
      <c r="BF63" s="1">
        <f>SUM(AS63:BE63)</f>
        <v>1</v>
      </c>
      <c r="BG63" s="12">
        <v>0</v>
      </c>
      <c r="BH63" s="1">
        <v>0</v>
      </c>
      <c r="BI63" s="1">
        <v>0</v>
      </c>
      <c r="BJ63" s="1">
        <f t="shared" si="3"/>
        <v>0</v>
      </c>
      <c r="BK63" s="1">
        <v>0</v>
      </c>
      <c r="BL63" s="25">
        <v>0</v>
      </c>
      <c r="BM63" s="1">
        <v>0</v>
      </c>
      <c r="BN63" s="1">
        <v>0</v>
      </c>
      <c r="BO63" s="1">
        <v>0</v>
      </c>
      <c r="BP63" s="1">
        <v>0</v>
      </c>
      <c r="BQ63" s="12"/>
      <c r="BR63" s="12"/>
      <c r="BS63" s="12"/>
      <c r="BT63" s="12"/>
      <c r="BU63" s="12"/>
      <c r="BV63" s="12"/>
      <c r="BW63" s="12"/>
      <c r="BX63" s="12"/>
      <c r="BY63" s="12"/>
      <c r="BZ63" s="12"/>
      <c r="CA63" s="12"/>
      <c r="CB63" s="15"/>
      <c r="CC63" s="12"/>
      <c r="CD63" s="12"/>
      <c r="CE63" s="12"/>
      <c r="CF63" s="12"/>
      <c r="CG63" s="12"/>
      <c r="CH63" s="12"/>
      <c r="CI63" s="12"/>
      <c r="CJ63" s="15"/>
      <c r="CK63" s="12"/>
      <c r="CL63" s="12"/>
      <c r="CM63" s="12"/>
      <c r="CN63" s="12"/>
      <c r="CO63" s="12"/>
      <c r="CP63" s="12"/>
      <c r="CQ63" s="12"/>
      <c r="CR63" s="12"/>
      <c r="CS63" s="12"/>
      <c r="CT63" s="12"/>
      <c r="CU63" s="12"/>
      <c r="CV63" s="12"/>
      <c r="CW63" s="12"/>
      <c r="CX63" s="12"/>
      <c r="CY63" s="12"/>
      <c r="CZ63" s="12"/>
      <c r="DA63" s="12"/>
      <c r="DB63" s="12"/>
      <c r="DC63" s="12"/>
    </row>
    <row r="64" spans="1:107" x14ac:dyDescent="0.2">
      <c r="A64" s="2">
        <v>63</v>
      </c>
      <c r="B64" s="5">
        <v>1</v>
      </c>
      <c r="C64" s="2">
        <v>3</v>
      </c>
      <c r="D64" s="1">
        <v>35</v>
      </c>
      <c r="E64" s="7">
        <v>43877</v>
      </c>
      <c r="F64" s="1">
        <v>0</v>
      </c>
      <c r="G64" s="5">
        <f t="shared" si="0"/>
        <v>0</v>
      </c>
      <c r="H64" s="19">
        <f t="shared" si="1"/>
        <v>0</v>
      </c>
      <c r="I64" s="50">
        <v>81.944444444444443</v>
      </c>
      <c r="J64" s="50">
        <v>126.77542372881356</v>
      </c>
      <c r="K64" s="50">
        <v>50.868113973729059</v>
      </c>
      <c r="L64" s="50">
        <v>17.796610169491526</v>
      </c>
      <c r="M64" s="50">
        <v>69.915254237288138</v>
      </c>
      <c r="N64" s="50">
        <v>12.288135593220339</v>
      </c>
      <c r="O64" s="50">
        <v>72.916666666666671</v>
      </c>
      <c r="P64" s="50">
        <v>93.242857142857147</v>
      </c>
      <c r="Q64" s="50">
        <v>20.819739446134715</v>
      </c>
      <c r="R64" s="50">
        <v>0</v>
      </c>
      <c r="S64" s="50">
        <v>85</v>
      </c>
      <c r="T64" s="50">
        <v>15</v>
      </c>
      <c r="U64" s="50">
        <v>100</v>
      </c>
      <c r="V64" s="50">
        <v>175.67708333333334</v>
      </c>
      <c r="W64" s="50">
        <v>42.83361731555226</v>
      </c>
      <c r="X64" s="50">
        <v>43.75</v>
      </c>
      <c r="Y64" s="50">
        <v>47.916666666666664</v>
      </c>
      <c r="Z64" s="50">
        <v>8.3333333333333339</v>
      </c>
      <c r="AA64" s="2">
        <v>0</v>
      </c>
      <c r="AB64">
        <v>1</v>
      </c>
      <c r="AC64">
        <v>6</v>
      </c>
      <c r="AD64">
        <v>1</v>
      </c>
      <c r="AE64" s="16">
        <v>0</v>
      </c>
      <c r="AF64" s="1" t="s">
        <v>20</v>
      </c>
      <c r="AG64" s="1" t="s">
        <v>20</v>
      </c>
      <c r="AH64" s="1" t="s">
        <v>20</v>
      </c>
      <c r="AI64" s="1" t="s">
        <v>20</v>
      </c>
      <c r="AJ64" s="1" t="s">
        <v>20</v>
      </c>
      <c r="AK64" s="1" t="s">
        <v>20</v>
      </c>
      <c r="AL64" s="1" t="s">
        <v>20</v>
      </c>
      <c r="AM64" s="1" t="s">
        <v>20</v>
      </c>
      <c r="AN64" s="1" t="s">
        <v>20</v>
      </c>
      <c r="AO64" s="1" t="s">
        <v>20</v>
      </c>
      <c r="AP64" s="1" t="s">
        <v>20</v>
      </c>
      <c r="AQ64" s="1" t="s">
        <v>20</v>
      </c>
      <c r="AR64" s="1" t="s">
        <v>20</v>
      </c>
      <c r="AS64" t="s">
        <v>20</v>
      </c>
      <c r="AT64" t="s">
        <v>20</v>
      </c>
      <c r="AU64" t="s">
        <v>20</v>
      </c>
      <c r="AV64" t="s">
        <v>20</v>
      </c>
      <c r="AW64" t="s">
        <v>20</v>
      </c>
      <c r="AX64" t="s">
        <v>20</v>
      </c>
      <c r="AY64" t="s">
        <v>20</v>
      </c>
      <c r="AZ64" s="1" t="s">
        <v>20</v>
      </c>
      <c r="BA64" s="1" t="s">
        <v>20</v>
      </c>
      <c r="BB64" s="1" t="s">
        <v>20</v>
      </c>
      <c r="BC64" t="s">
        <v>20</v>
      </c>
      <c r="BD64" t="s">
        <v>20</v>
      </c>
      <c r="BE64" s="1" t="s">
        <v>20</v>
      </c>
      <c r="BF64" t="s">
        <v>20</v>
      </c>
      <c r="BG64" s="12">
        <v>0</v>
      </c>
      <c r="BH64" s="1">
        <v>0</v>
      </c>
      <c r="BI64" s="1">
        <v>0</v>
      </c>
      <c r="BJ64" s="1">
        <f t="shared" si="3"/>
        <v>0</v>
      </c>
      <c r="BK64" s="1">
        <v>0</v>
      </c>
      <c r="BL64" s="25">
        <v>0</v>
      </c>
      <c r="BM64" s="1">
        <v>0</v>
      </c>
      <c r="BN64" s="1">
        <v>0</v>
      </c>
      <c r="BO64" s="1">
        <v>0</v>
      </c>
      <c r="BP64" s="1">
        <v>0</v>
      </c>
      <c r="BQ64" s="12"/>
      <c r="BR64" s="12"/>
      <c r="BS64" s="12"/>
      <c r="BT64" s="12"/>
      <c r="BU64" s="12"/>
      <c r="BV64" s="12"/>
      <c r="BW64" s="12"/>
      <c r="BX64" s="12"/>
      <c r="BY64" s="12"/>
      <c r="BZ64" s="12"/>
      <c r="CA64" s="12"/>
      <c r="CB64" s="15"/>
      <c r="CC64" s="12"/>
      <c r="CD64" s="12"/>
      <c r="CE64" s="12"/>
      <c r="CF64" s="12"/>
      <c r="CG64" s="12"/>
      <c r="CH64" s="12"/>
      <c r="CI64" s="12"/>
      <c r="CJ64" s="15"/>
      <c r="CK64" s="12"/>
      <c r="CL64" s="12"/>
      <c r="CM64" s="12"/>
      <c r="CN64" s="12"/>
      <c r="CO64" s="12"/>
      <c r="CP64" s="12"/>
      <c r="CQ64" s="12"/>
      <c r="CR64" s="12"/>
      <c r="CS64" s="12"/>
      <c r="CT64" s="12"/>
      <c r="CU64" s="12"/>
      <c r="CV64" s="12"/>
      <c r="CW64" s="12"/>
      <c r="CX64" s="12"/>
      <c r="CY64" s="12"/>
      <c r="CZ64" s="12"/>
      <c r="DA64" s="12"/>
      <c r="DB64" s="12"/>
      <c r="DC64" s="12"/>
    </row>
    <row r="65" spans="1:107" x14ac:dyDescent="0.2">
      <c r="A65" s="2">
        <v>64</v>
      </c>
      <c r="B65" s="5">
        <v>1</v>
      </c>
      <c r="C65" s="2">
        <v>3</v>
      </c>
      <c r="D65" s="1">
        <v>36</v>
      </c>
      <c r="E65" s="7">
        <v>43878</v>
      </c>
      <c r="F65" s="1">
        <v>0</v>
      </c>
      <c r="G65" s="5">
        <f t="shared" si="0"/>
        <v>0</v>
      </c>
      <c r="H65" s="19">
        <f t="shared" si="1"/>
        <v>0</v>
      </c>
      <c r="I65" s="50">
        <v>99.305555555555557</v>
      </c>
      <c r="J65" s="50">
        <v>158.21678321678323</v>
      </c>
      <c r="K65" s="50">
        <v>50.397581494251042</v>
      </c>
      <c r="L65" s="50">
        <v>25.524475524475523</v>
      </c>
      <c r="M65" s="50">
        <v>69.230769230769241</v>
      </c>
      <c r="N65" s="50">
        <v>5.244755244755245</v>
      </c>
      <c r="O65" s="50">
        <v>98.958333333333329</v>
      </c>
      <c r="P65" s="50">
        <v>191.5</v>
      </c>
      <c r="Q65" s="50">
        <v>40.779348829659178</v>
      </c>
      <c r="R65" s="50">
        <v>38.421052631578945</v>
      </c>
      <c r="S65" s="50">
        <v>61.578947368421055</v>
      </c>
      <c r="T65" s="50">
        <v>0</v>
      </c>
      <c r="U65" s="50">
        <v>100</v>
      </c>
      <c r="V65" s="50">
        <v>92.34375</v>
      </c>
      <c r="W65" s="50">
        <v>19.998042499678007</v>
      </c>
      <c r="X65" s="50">
        <v>0</v>
      </c>
      <c r="Y65" s="50">
        <v>84.375</v>
      </c>
      <c r="Z65" s="50">
        <v>15.625</v>
      </c>
      <c r="AA65" s="2">
        <v>0</v>
      </c>
      <c r="AB65">
        <v>1</v>
      </c>
      <c r="AC65">
        <v>8</v>
      </c>
      <c r="AD65">
        <v>1</v>
      </c>
      <c r="AE65" s="16">
        <v>0</v>
      </c>
      <c r="AF65" s="1" t="s">
        <v>20</v>
      </c>
      <c r="AG65" s="1" t="s">
        <v>20</v>
      </c>
      <c r="AH65" s="1" t="s">
        <v>20</v>
      </c>
      <c r="AI65" s="1" t="s">
        <v>20</v>
      </c>
      <c r="AJ65" s="1" t="s">
        <v>20</v>
      </c>
      <c r="AK65" s="1" t="s">
        <v>20</v>
      </c>
      <c r="AL65" s="1" t="s">
        <v>20</v>
      </c>
      <c r="AM65" s="16" t="s">
        <v>20</v>
      </c>
      <c r="AN65" s="16" t="s">
        <v>20</v>
      </c>
      <c r="AO65" s="16" t="s">
        <v>20</v>
      </c>
      <c r="AP65" s="16" t="s">
        <v>20</v>
      </c>
      <c r="AQ65" s="16" t="s">
        <v>20</v>
      </c>
      <c r="AR65" s="16" t="s">
        <v>20</v>
      </c>
      <c r="AS65" t="s">
        <v>20</v>
      </c>
      <c r="AT65" t="s">
        <v>20</v>
      </c>
      <c r="AU65" t="s">
        <v>20</v>
      </c>
      <c r="AV65" t="s">
        <v>20</v>
      </c>
      <c r="AW65" t="s">
        <v>20</v>
      </c>
      <c r="AX65" t="s">
        <v>20</v>
      </c>
      <c r="AY65" t="s">
        <v>20</v>
      </c>
      <c r="AZ65" s="1" t="s">
        <v>20</v>
      </c>
      <c r="BA65" t="s">
        <v>20</v>
      </c>
      <c r="BB65" t="s">
        <v>20</v>
      </c>
      <c r="BC65" t="s">
        <v>20</v>
      </c>
      <c r="BD65" t="s">
        <v>20</v>
      </c>
      <c r="BE65" t="s">
        <v>20</v>
      </c>
      <c r="BF65" s="1" t="s">
        <v>20</v>
      </c>
      <c r="BG65" s="12">
        <v>0</v>
      </c>
      <c r="BH65" s="1">
        <v>0</v>
      </c>
      <c r="BI65" s="1">
        <v>0</v>
      </c>
      <c r="BJ65" s="1">
        <f t="shared" si="3"/>
        <v>0</v>
      </c>
      <c r="BK65" s="1">
        <v>0</v>
      </c>
      <c r="BL65" s="25">
        <v>0</v>
      </c>
      <c r="BM65" s="1">
        <v>0</v>
      </c>
      <c r="BN65" s="1">
        <v>0</v>
      </c>
      <c r="BO65" s="1">
        <v>0</v>
      </c>
      <c r="BP65" s="1">
        <v>0</v>
      </c>
      <c r="BQ65" s="12"/>
      <c r="BR65" s="12"/>
      <c r="BS65" s="12"/>
      <c r="BT65" s="12"/>
      <c r="BU65" s="12"/>
      <c r="BV65" s="12"/>
      <c r="BW65" s="12"/>
      <c r="BX65" s="12"/>
      <c r="BY65" s="12"/>
      <c r="BZ65" s="12"/>
      <c r="CA65" s="12"/>
      <c r="CB65" s="15"/>
      <c r="CC65" s="12"/>
      <c r="CD65" s="12"/>
      <c r="CE65" s="12"/>
      <c r="CF65" s="12"/>
      <c r="CG65" s="12"/>
      <c r="CH65" s="12"/>
      <c r="CI65" s="12"/>
      <c r="CJ65" s="15"/>
      <c r="CK65" s="12"/>
      <c r="CL65" s="12"/>
      <c r="CM65" s="12"/>
      <c r="CN65" s="12"/>
      <c r="CO65" s="12"/>
      <c r="CP65" s="12"/>
      <c r="CQ65" s="12"/>
      <c r="CR65" s="12"/>
      <c r="CS65" s="12"/>
      <c r="CT65" s="12"/>
      <c r="CU65" s="12"/>
      <c r="CV65" s="12"/>
      <c r="CW65" s="12"/>
      <c r="CX65" s="12"/>
      <c r="CY65" s="12"/>
      <c r="CZ65" s="12"/>
      <c r="DA65" s="12"/>
      <c r="DB65" s="12"/>
      <c r="DC65" s="12"/>
    </row>
    <row r="66" spans="1:107" x14ac:dyDescent="0.2">
      <c r="A66" s="2">
        <v>65</v>
      </c>
      <c r="B66" s="5">
        <v>1</v>
      </c>
      <c r="C66" s="2">
        <v>3</v>
      </c>
      <c r="D66" s="1">
        <v>37</v>
      </c>
      <c r="E66" s="7">
        <v>43879</v>
      </c>
      <c r="F66" s="1">
        <v>0</v>
      </c>
      <c r="G66" s="5">
        <f t="shared" ref="G66:G129" si="4">SUM(BG66,BL66)</f>
        <v>0</v>
      </c>
      <c r="H66" s="19">
        <f t="shared" ref="H66:H129" si="5">SUM(BJ66,BO66)</f>
        <v>0</v>
      </c>
      <c r="I66" s="50">
        <v>97.222222222222229</v>
      </c>
      <c r="J66" s="50">
        <v>203.5</v>
      </c>
      <c r="K66" s="50">
        <v>31.34681307315158</v>
      </c>
      <c r="L66" s="50">
        <v>64.285714285714292</v>
      </c>
      <c r="M66" s="50">
        <v>35.714285714285708</v>
      </c>
      <c r="N66" s="50">
        <v>0</v>
      </c>
      <c r="O66" s="50">
        <v>95.833333333333329</v>
      </c>
      <c r="P66" s="50">
        <v>203.05978260869566</v>
      </c>
      <c r="Q66" s="50">
        <v>35.516885358291887</v>
      </c>
      <c r="R66" s="50">
        <v>64.673913043478265</v>
      </c>
      <c r="S66" s="50">
        <v>35.326086956521735</v>
      </c>
      <c r="T66" s="50">
        <v>0</v>
      </c>
      <c r="U66" s="50">
        <v>100</v>
      </c>
      <c r="V66" s="50">
        <v>204.34375</v>
      </c>
      <c r="W66" s="50">
        <v>21.5001046461478</v>
      </c>
      <c r="X66" s="50">
        <v>63.541666666666664</v>
      </c>
      <c r="Y66" s="50">
        <v>36.458333333333336</v>
      </c>
      <c r="Z66" s="50">
        <v>0</v>
      </c>
      <c r="AA66" s="25" t="s">
        <v>20</v>
      </c>
      <c r="AB66" t="s">
        <v>20</v>
      </c>
      <c r="AC66" t="s">
        <v>20</v>
      </c>
      <c r="AD66">
        <v>1</v>
      </c>
      <c r="AE66" s="16" t="s">
        <v>20</v>
      </c>
      <c r="AF66" s="16" t="s">
        <v>20</v>
      </c>
      <c r="AG66" s="16" t="s">
        <v>20</v>
      </c>
      <c r="AH66" s="16" t="s">
        <v>20</v>
      </c>
      <c r="AI66" s="16" t="s">
        <v>20</v>
      </c>
      <c r="AJ66" s="16" t="s">
        <v>20</v>
      </c>
      <c r="AK66" s="16" t="s">
        <v>20</v>
      </c>
      <c r="AL66" s="16" t="s">
        <v>20</v>
      </c>
      <c r="AM66" s="1" t="s">
        <v>20</v>
      </c>
      <c r="AN66" s="1" t="s">
        <v>20</v>
      </c>
      <c r="AO66" s="1" t="s">
        <v>20</v>
      </c>
      <c r="AP66" s="1" t="s">
        <v>20</v>
      </c>
      <c r="AQ66" s="1" t="s">
        <v>20</v>
      </c>
      <c r="AR66" s="1" t="s">
        <v>20</v>
      </c>
      <c r="AS66" t="s">
        <v>20</v>
      </c>
      <c r="AT66" t="s">
        <v>20</v>
      </c>
      <c r="AU66" t="s">
        <v>20</v>
      </c>
      <c r="AV66" t="s">
        <v>20</v>
      </c>
      <c r="AW66" t="s">
        <v>20</v>
      </c>
      <c r="AX66" t="s">
        <v>20</v>
      </c>
      <c r="AY66" t="s">
        <v>20</v>
      </c>
      <c r="AZ66" s="1" t="s">
        <v>20</v>
      </c>
      <c r="BA66" s="1" t="s">
        <v>20</v>
      </c>
      <c r="BB66" s="1" t="s">
        <v>20</v>
      </c>
      <c r="BC66" t="s">
        <v>20</v>
      </c>
      <c r="BD66" t="s">
        <v>20</v>
      </c>
      <c r="BE66" s="1" t="s">
        <v>20</v>
      </c>
      <c r="BF66" s="1" t="s">
        <v>20</v>
      </c>
      <c r="BG66" s="12">
        <v>0</v>
      </c>
      <c r="BH66" s="1">
        <v>0</v>
      </c>
      <c r="BI66" s="1">
        <v>0</v>
      </c>
      <c r="BJ66" s="1">
        <f t="shared" si="3"/>
        <v>0</v>
      </c>
      <c r="BK66" s="1">
        <v>0</v>
      </c>
      <c r="BL66" s="25">
        <v>0</v>
      </c>
      <c r="BM66" s="1">
        <v>0</v>
      </c>
      <c r="BN66" s="1">
        <v>0</v>
      </c>
      <c r="BO66" s="1">
        <v>0</v>
      </c>
      <c r="BP66" s="1">
        <v>0</v>
      </c>
      <c r="BQ66" s="12"/>
      <c r="BR66" s="12"/>
      <c r="BS66" s="12"/>
      <c r="BT66" s="12"/>
      <c r="BU66" s="12"/>
      <c r="BV66" s="12"/>
      <c r="BW66" s="12"/>
      <c r="BX66" s="12"/>
      <c r="BY66" s="12"/>
      <c r="BZ66" s="12"/>
      <c r="CA66" s="12"/>
      <c r="CB66" s="15"/>
      <c r="CC66" s="12"/>
      <c r="CD66" s="12"/>
      <c r="CE66" s="12"/>
      <c r="CF66" s="12"/>
      <c r="CG66" s="12"/>
      <c r="CH66" s="12"/>
      <c r="CI66" s="12"/>
      <c r="CJ66" s="15"/>
      <c r="CK66" s="12"/>
      <c r="CL66" s="12"/>
      <c r="CM66" s="12"/>
      <c r="CN66" s="12"/>
      <c r="CO66" s="12"/>
      <c r="CP66" s="12"/>
      <c r="CQ66" s="12"/>
      <c r="CR66" s="12"/>
      <c r="CS66" s="12"/>
      <c r="CT66" s="12"/>
      <c r="CU66" s="12"/>
      <c r="CV66" s="12"/>
      <c r="CW66" s="12"/>
      <c r="CX66" s="12"/>
      <c r="CY66" s="12"/>
      <c r="CZ66" s="12"/>
      <c r="DA66" s="12"/>
      <c r="DB66" s="12"/>
      <c r="DC66" s="12"/>
    </row>
    <row r="67" spans="1:107" x14ac:dyDescent="0.2">
      <c r="A67" s="2">
        <v>66</v>
      </c>
      <c r="B67" s="5">
        <v>1</v>
      </c>
      <c r="C67" s="2">
        <v>3</v>
      </c>
      <c r="D67" s="1">
        <v>38</v>
      </c>
      <c r="E67" s="7">
        <v>43880</v>
      </c>
      <c r="F67" s="1">
        <v>0</v>
      </c>
      <c r="G67" s="5">
        <f t="shared" si="4"/>
        <v>0</v>
      </c>
      <c r="H67" s="19">
        <f t="shared" si="5"/>
        <v>0</v>
      </c>
      <c r="I67" s="50">
        <v>98.263888888888886</v>
      </c>
      <c r="J67" s="50">
        <v>160.25088339222614</v>
      </c>
      <c r="K67" s="50">
        <v>43.327203232305237</v>
      </c>
      <c r="L67" s="50">
        <v>31.448763250883392</v>
      </c>
      <c r="M67" s="50">
        <v>60.42402826855124</v>
      </c>
      <c r="N67" s="50">
        <v>8.1272084805653702</v>
      </c>
      <c r="O67" s="50">
        <v>100</v>
      </c>
      <c r="P67" s="50">
        <v>143.28125</v>
      </c>
      <c r="Q67" s="50">
        <v>47.550767084471758</v>
      </c>
      <c r="R67" s="50">
        <v>22.916666666666668</v>
      </c>
      <c r="S67" s="50">
        <v>65.104166666666657</v>
      </c>
      <c r="T67" s="50">
        <v>11.979166666666666</v>
      </c>
      <c r="U67" s="50">
        <v>94.791666666666671</v>
      </c>
      <c r="V67" s="50">
        <v>196.05494505494505</v>
      </c>
      <c r="W67" s="50">
        <v>29.494036291305758</v>
      </c>
      <c r="X67" s="50">
        <v>49.450549450549453</v>
      </c>
      <c r="Y67" s="50">
        <v>50.549450549450547</v>
      </c>
      <c r="Z67" s="50">
        <v>0</v>
      </c>
      <c r="AA67" s="2">
        <v>0</v>
      </c>
      <c r="AB67">
        <v>1</v>
      </c>
      <c r="AC67">
        <v>8</v>
      </c>
      <c r="AD67" t="s">
        <v>20</v>
      </c>
      <c r="AE67" s="16">
        <v>0</v>
      </c>
      <c r="AF67" s="12">
        <v>99</v>
      </c>
      <c r="AG67">
        <v>99</v>
      </c>
      <c r="AH67">
        <v>99</v>
      </c>
      <c r="AI67">
        <v>99</v>
      </c>
      <c r="AJ67">
        <v>99</v>
      </c>
      <c r="AK67" s="1">
        <v>1</v>
      </c>
      <c r="AL67">
        <v>99</v>
      </c>
      <c r="AM67" s="1">
        <v>99</v>
      </c>
      <c r="AN67" s="1">
        <v>99</v>
      </c>
      <c r="AO67" s="1">
        <v>99</v>
      </c>
      <c r="AP67" s="1">
        <v>99</v>
      </c>
      <c r="AQ67" s="1">
        <v>99</v>
      </c>
      <c r="AR67" s="1">
        <v>99</v>
      </c>
      <c r="AS67" s="1">
        <v>0</v>
      </c>
      <c r="AT67" s="1">
        <v>0</v>
      </c>
      <c r="AU67">
        <v>0</v>
      </c>
      <c r="AV67" s="1">
        <v>0</v>
      </c>
      <c r="AW67" s="1">
        <v>0</v>
      </c>
      <c r="AX67" s="1">
        <v>1</v>
      </c>
      <c r="AY67" s="1">
        <v>0</v>
      </c>
      <c r="AZ67" s="1">
        <v>0</v>
      </c>
      <c r="BA67" s="1">
        <v>0</v>
      </c>
      <c r="BB67" s="1">
        <v>0</v>
      </c>
      <c r="BC67" s="1">
        <v>0</v>
      </c>
      <c r="BD67" s="1">
        <v>0</v>
      </c>
      <c r="BE67" s="1">
        <v>0</v>
      </c>
      <c r="BF67" s="1">
        <f>SUM(AS67:BE67)</f>
        <v>1</v>
      </c>
      <c r="BG67" s="12">
        <v>0</v>
      </c>
      <c r="BH67" s="1">
        <v>0</v>
      </c>
      <c r="BI67" s="1">
        <v>0</v>
      </c>
      <c r="BJ67" s="1">
        <f t="shared" si="3"/>
        <v>0</v>
      </c>
      <c r="BK67" s="1">
        <v>0</v>
      </c>
      <c r="BL67" s="25">
        <v>0</v>
      </c>
      <c r="BM67" s="1">
        <v>0</v>
      </c>
      <c r="BN67" s="1">
        <v>0</v>
      </c>
      <c r="BO67" s="1">
        <v>0</v>
      </c>
      <c r="BP67" s="1">
        <v>0</v>
      </c>
      <c r="BQ67" s="12"/>
      <c r="BR67" s="12"/>
      <c r="BS67" s="12"/>
      <c r="BT67" s="12"/>
      <c r="BU67" s="12"/>
      <c r="BV67" s="12"/>
      <c r="BW67" s="12"/>
      <c r="BX67" s="12"/>
      <c r="BY67" s="12"/>
      <c r="BZ67" s="12"/>
      <c r="CA67" s="12"/>
      <c r="CB67" s="15"/>
      <c r="CC67" s="12"/>
      <c r="CD67" s="12"/>
      <c r="CE67" s="12"/>
      <c r="CF67" s="12"/>
      <c r="CG67" s="12"/>
      <c r="CH67" s="12"/>
      <c r="CI67" s="12"/>
      <c r="CJ67" s="15"/>
      <c r="CK67" s="12"/>
      <c r="CL67" s="12"/>
      <c r="CM67" s="12"/>
      <c r="CN67" s="12"/>
      <c r="CO67" s="12"/>
      <c r="CP67" s="12"/>
      <c r="CQ67" s="12"/>
      <c r="CR67" s="12"/>
      <c r="CS67" s="12"/>
      <c r="CT67" s="12"/>
      <c r="CU67" s="12"/>
      <c r="CV67" s="12"/>
      <c r="CW67" s="12"/>
      <c r="CX67" s="12"/>
      <c r="CY67" s="12"/>
      <c r="CZ67" s="12"/>
      <c r="DA67" s="12"/>
      <c r="DB67" s="12"/>
      <c r="DC67" s="12"/>
    </row>
    <row r="68" spans="1:107" x14ac:dyDescent="0.2">
      <c r="A68" s="2">
        <v>67</v>
      </c>
      <c r="B68" s="5">
        <v>1</v>
      </c>
      <c r="C68" s="2">
        <v>3</v>
      </c>
      <c r="D68" s="1">
        <v>39</v>
      </c>
      <c r="E68" s="7">
        <v>43881</v>
      </c>
      <c r="F68" s="1">
        <v>0</v>
      </c>
      <c r="G68" s="5">
        <f t="shared" si="4"/>
        <v>0</v>
      </c>
      <c r="H68" s="19">
        <f t="shared" si="5"/>
        <v>0</v>
      </c>
      <c r="I68" s="50">
        <v>88.888888888888886</v>
      </c>
      <c r="J68" s="50">
        <v>163.0703125</v>
      </c>
      <c r="K68" s="50">
        <v>43.679327881606149</v>
      </c>
      <c r="L68" s="50">
        <v>37.890625</v>
      </c>
      <c r="M68" s="50">
        <v>53.125</v>
      </c>
      <c r="N68" s="50">
        <v>8.984375</v>
      </c>
      <c r="O68" s="50">
        <v>96.354166666666671</v>
      </c>
      <c r="P68" s="50">
        <v>125.96216216216216</v>
      </c>
      <c r="Q68" s="50">
        <v>34.87011454200298</v>
      </c>
      <c r="R68" s="50">
        <v>14.054054054054054</v>
      </c>
      <c r="S68" s="50">
        <v>73.513513513513516</v>
      </c>
      <c r="T68" s="50">
        <v>12.432432432432432</v>
      </c>
      <c r="U68" s="50">
        <v>73.958333333333329</v>
      </c>
      <c r="V68" s="50">
        <v>259.76056338028167</v>
      </c>
      <c r="W68" s="50">
        <v>6.5423739144008746</v>
      </c>
      <c r="X68" s="50">
        <v>100</v>
      </c>
      <c r="Y68" s="50">
        <v>0</v>
      </c>
      <c r="Z68" s="50">
        <v>0</v>
      </c>
      <c r="AA68" s="2">
        <v>0</v>
      </c>
      <c r="AB68">
        <v>1</v>
      </c>
      <c r="AC68">
        <v>6</v>
      </c>
      <c r="AD68">
        <v>1</v>
      </c>
      <c r="AE68" s="16">
        <v>0</v>
      </c>
      <c r="AF68" s="12">
        <v>99</v>
      </c>
      <c r="AG68">
        <v>99</v>
      </c>
      <c r="AH68" s="1">
        <v>1</v>
      </c>
      <c r="AI68">
        <v>99</v>
      </c>
      <c r="AJ68">
        <v>99</v>
      </c>
      <c r="AK68">
        <v>99</v>
      </c>
      <c r="AL68">
        <v>99</v>
      </c>
      <c r="AM68" s="1">
        <v>99</v>
      </c>
      <c r="AN68" s="1">
        <v>99</v>
      </c>
      <c r="AO68" s="1">
        <v>99</v>
      </c>
      <c r="AP68" s="1">
        <v>99</v>
      </c>
      <c r="AQ68" s="1">
        <v>99</v>
      </c>
      <c r="AR68" s="1">
        <v>99</v>
      </c>
      <c r="AS68" s="1">
        <v>0</v>
      </c>
      <c r="AT68" s="1">
        <v>0</v>
      </c>
      <c r="AU68" s="1">
        <v>1</v>
      </c>
      <c r="AV68" s="1">
        <v>0</v>
      </c>
      <c r="AW68" s="1">
        <v>0</v>
      </c>
      <c r="AX68" s="1">
        <v>0</v>
      </c>
      <c r="AY68" s="1">
        <v>0</v>
      </c>
      <c r="AZ68" s="1">
        <v>0</v>
      </c>
      <c r="BA68" s="1">
        <v>0</v>
      </c>
      <c r="BB68" s="1">
        <v>0</v>
      </c>
      <c r="BC68" s="1">
        <v>0</v>
      </c>
      <c r="BD68" s="1">
        <v>0</v>
      </c>
      <c r="BE68" s="1">
        <v>0</v>
      </c>
      <c r="BF68" s="1">
        <f>SUM(AS68:BE68)</f>
        <v>1</v>
      </c>
      <c r="BG68" s="12">
        <v>0</v>
      </c>
      <c r="BH68" s="1">
        <v>0</v>
      </c>
      <c r="BI68" s="1">
        <v>0</v>
      </c>
      <c r="BJ68" s="1">
        <f t="shared" si="3"/>
        <v>0</v>
      </c>
      <c r="BK68" s="1">
        <v>0</v>
      </c>
      <c r="BL68" s="25">
        <v>0</v>
      </c>
      <c r="BM68" s="1">
        <v>0</v>
      </c>
      <c r="BN68" s="1">
        <v>0</v>
      </c>
      <c r="BO68" s="1">
        <v>0</v>
      </c>
      <c r="BP68" s="1">
        <v>0</v>
      </c>
      <c r="BQ68" s="12"/>
      <c r="BR68" s="12"/>
      <c r="BS68" s="12"/>
      <c r="BT68" s="12"/>
      <c r="BU68" s="12"/>
      <c r="BV68" s="12"/>
      <c r="BW68" s="12"/>
      <c r="BX68" s="12"/>
      <c r="BY68" s="12"/>
      <c r="BZ68" s="12"/>
      <c r="CA68" s="12"/>
      <c r="CB68" s="15"/>
      <c r="CC68" s="12"/>
      <c r="CD68" s="12"/>
      <c r="CE68" s="12"/>
      <c r="CF68" s="12"/>
      <c r="CG68" s="12"/>
      <c r="CH68" s="12"/>
      <c r="CI68" s="12"/>
      <c r="CJ68" s="15"/>
      <c r="CK68" s="12"/>
      <c r="CL68" s="12"/>
      <c r="CM68" s="12"/>
      <c r="CN68" s="12"/>
      <c r="CO68" s="12"/>
      <c r="CP68" s="12"/>
      <c r="CQ68" s="12"/>
      <c r="CR68" s="12"/>
      <c r="CS68" s="12"/>
      <c r="CT68" s="12"/>
      <c r="CU68" s="12"/>
      <c r="CV68" s="12"/>
      <c r="CW68" s="12"/>
      <c r="CX68" s="12"/>
      <c r="CY68" s="12"/>
      <c r="CZ68" s="12"/>
      <c r="DA68" s="12"/>
      <c r="DB68" s="12"/>
      <c r="DC68" s="12"/>
    </row>
    <row r="69" spans="1:107" x14ac:dyDescent="0.2">
      <c r="A69" s="2">
        <v>68</v>
      </c>
      <c r="B69" s="5">
        <v>1</v>
      </c>
      <c r="C69" s="2">
        <v>3</v>
      </c>
      <c r="D69" s="1">
        <v>40</v>
      </c>
      <c r="E69" s="7">
        <v>43882</v>
      </c>
      <c r="F69" s="1">
        <v>0</v>
      </c>
      <c r="G69" s="5">
        <f t="shared" si="4"/>
        <v>0</v>
      </c>
      <c r="H69" s="19">
        <f t="shared" si="5"/>
        <v>0</v>
      </c>
      <c r="I69" s="50">
        <v>96.527777777777771</v>
      </c>
      <c r="J69" s="50">
        <v>143.33093525179856</v>
      </c>
      <c r="K69" s="50">
        <v>44.169955722183289</v>
      </c>
      <c r="L69" s="50">
        <v>20.503597122302157</v>
      </c>
      <c r="M69" s="50">
        <v>70.143884892086334</v>
      </c>
      <c r="N69" s="50">
        <v>9.3525179856115113</v>
      </c>
      <c r="O69" s="50">
        <v>94.791666666666671</v>
      </c>
      <c r="P69" s="50">
        <v>155.63186813186815</v>
      </c>
      <c r="Q69" s="50">
        <v>45.80637887511795</v>
      </c>
      <c r="R69" s="50">
        <v>31.318681318681318</v>
      </c>
      <c r="S69" s="50">
        <v>60.439560439560445</v>
      </c>
      <c r="T69" s="50">
        <v>8.2417582417582409</v>
      </c>
      <c r="U69" s="50">
        <v>100</v>
      </c>
      <c r="V69" s="50">
        <v>120.01041666666667</v>
      </c>
      <c r="W69" s="50">
        <v>28.432718981386422</v>
      </c>
      <c r="X69" s="50">
        <v>0</v>
      </c>
      <c r="Y69" s="50">
        <v>88.541666666666671</v>
      </c>
      <c r="Z69" s="50">
        <v>11.458333333333334</v>
      </c>
      <c r="AA69" s="25" t="s">
        <v>20</v>
      </c>
      <c r="AB69" t="s">
        <v>20</v>
      </c>
      <c r="AC69" t="s">
        <v>20</v>
      </c>
      <c r="AD69">
        <v>1</v>
      </c>
      <c r="AE69" s="16" t="s">
        <v>20</v>
      </c>
      <c r="AF69" s="16" t="s">
        <v>20</v>
      </c>
      <c r="AG69" s="16" t="s">
        <v>20</v>
      </c>
      <c r="AH69" s="16" t="s">
        <v>20</v>
      </c>
      <c r="AI69" s="16" t="s">
        <v>20</v>
      </c>
      <c r="AJ69" s="16" t="s">
        <v>20</v>
      </c>
      <c r="AK69" s="16" t="s">
        <v>20</v>
      </c>
      <c r="AL69" s="16" t="s">
        <v>20</v>
      </c>
      <c r="AM69" s="16" t="s">
        <v>20</v>
      </c>
      <c r="AN69" s="16" t="s">
        <v>20</v>
      </c>
      <c r="AO69" s="16" t="s">
        <v>20</v>
      </c>
      <c r="AP69" s="16" t="s">
        <v>20</v>
      </c>
      <c r="AQ69" s="16" t="s">
        <v>20</v>
      </c>
      <c r="AR69" s="16" t="s">
        <v>20</v>
      </c>
      <c r="AS69" t="s">
        <v>20</v>
      </c>
      <c r="AT69" t="s">
        <v>20</v>
      </c>
      <c r="AU69" t="s">
        <v>20</v>
      </c>
      <c r="AV69" t="s">
        <v>20</v>
      </c>
      <c r="AW69" t="s">
        <v>20</v>
      </c>
      <c r="AX69" t="s">
        <v>20</v>
      </c>
      <c r="AY69" t="s">
        <v>20</v>
      </c>
      <c r="AZ69" s="1" t="s">
        <v>20</v>
      </c>
      <c r="BA69" s="1" t="s">
        <v>20</v>
      </c>
      <c r="BB69" s="1" t="s">
        <v>20</v>
      </c>
      <c r="BC69" t="s">
        <v>20</v>
      </c>
      <c r="BD69" t="s">
        <v>20</v>
      </c>
      <c r="BE69" s="1" t="s">
        <v>20</v>
      </c>
      <c r="BF69" s="1" t="s">
        <v>20</v>
      </c>
      <c r="BG69" s="12">
        <v>0</v>
      </c>
      <c r="BH69" s="1">
        <v>0</v>
      </c>
      <c r="BI69" s="1">
        <v>0</v>
      </c>
      <c r="BJ69" s="1">
        <f t="shared" si="3"/>
        <v>0</v>
      </c>
      <c r="BK69" s="1">
        <v>0</v>
      </c>
      <c r="BL69" s="25">
        <v>0</v>
      </c>
      <c r="BM69" s="1">
        <v>0</v>
      </c>
      <c r="BN69" s="1">
        <v>0</v>
      </c>
      <c r="BO69" s="1">
        <v>0</v>
      </c>
      <c r="BP69" s="1">
        <v>0</v>
      </c>
      <c r="BQ69" s="12"/>
      <c r="BR69" s="12"/>
      <c r="BS69" s="12"/>
      <c r="BT69" s="12"/>
      <c r="BU69" s="12"/>
      <c r="BV69" s="12"/>
      <c r="BW69" s="12"/>
      <c r="BX69" s="12"/>
      <c r="BY69" s="12"/>
      <c r="BZ69" s="12"/>
      <c r="CA69" s="12"/>
      <c r="CB69" s="15"/>
      <c r="CC69" s="12"/>
      <c r="CD69" s="12"/>
      <c r="CE69" s="12"/>
      <c r="CF69" s="12"/>
      <c r="CG69" s="12"/>
      <c r="CH69" s="12"/>
      <c r="CI69" s="12"/>
      <c r="CJ69" s="15"/>
      <c r="CK69" s="12"/>
      <c r="CL69" s="12"/>
      <c r="CM69" s="12"/>
      <c r="CN69" s="12"/>
      <c r="CO69" s="12"/>
      <c r="CP69" s="12"/>
      <c r="CQ69" s="12"/>
      <c r="CR69" s="12"/>
      <c r="CS69" s="12"/>
      <c r="CT69" s="12"/>
      <c r="CU69" s="12"/>
      <c r="CV69" s="12"/>
      <c r="CW69" s="12"/>
      <c r="CX69" s="12"/>
      <c r="CY69" s="12"/>
      <c r="CZ69" s="12"/>
      <c r="DA69" s="12"/>
      <c r="DB69" s="12"/>
      <c r="DC69" s="12"/>
    </row>
    <row r="70" spans="1:107" x14ac:dyDescent="0.2">
      <c r="A70" s="2">
        <v>69</v>
      </c>
      <c r="B70" s="5">
        <v>1</v>
      </c>
      <c r="C70" s="2">
        <v>3</v>
      </c>
      <c r="D70" s="1">
        <v>41</v>
      </c>
      <c r="E70" s="7">
        <v>43883</v>
      </c>
      <c r="F70" s="1">
        <v>0</v>
      </c>
      <c r="G70" s="5">
        <f t="shared" si="4"/>
        <v>37</v>
      </c>
      <c r="H70" s="19">
        <f t="shared" si="5"/>
        <v>159.1</v>
      </c>
      <c r="I70" s="50">
        <v>98.958333333333329</v>
      </c>
      <c r="J70" s="50">
        <v>142.56140350877192</v>
      </c>
      <c r="K70" s="50">
        <v>48.784125181446029</v>
      </c>
      <c r="L70" s="50">
        <v>20</v>
      </c>
      <c r="M70" s="50">
        <v>77.543859649122808</v>
      </c>
      <c r="N70" s="50">
        <v>2.4561403508771931</v>
      </c>
      <c r="O70" s="50">
        <v>100</v>
      </c>
      <c r="P70" s="50">
        <v>146.83333333333334</v>
      </c>
      <c r="Q70" s="50">
        <v>52.64772650738788</v>
      </c>
      <c r="R70" s="50">
        <v>26.041666666666668</v>
      </c>
      <c r="S70" s="50">
        <v>70.3125</v>
      </c>
      <c r="T70" s="50">
        <v>3.6458333333333335</v>
      </c>
      <c r="U70" s="50">
        <v>96.875</v>
      </c>
      <c r="V70" s="50">
        <v>133.74193548387098</v>
      </c>
      <c r="W70" s="50">
        <v>36.689088457134829</v>
      </c>
      <c r="X70" s="50">
        <v>7.5268817204301079</v>
      </c>
      <c r="Y70" s="50">
        <v>92.473118279569889</v>
      </c>
      <c r="Z70" s="50">
        <v>0</v>
      </c>
      <c r="AA70" s="2">
        <v>1</v>
      </c>
      <c r="AB70">
        <v>2</v>
      </c>
      <c r="AC70">
        <v>8</v>
      </c>
      <c r="AD70" t="s">
        <v>20</v>
      </c>
      <c r="AE70" s="16">
        <v>0</v>
      </c>
      <c r="AF70" t="s">
        <v>875</v>
      </c>
      <c r="AG70" t="s">
        <v>875</v>
      </c>
      <c r="AH70" t="s">
        <v>875</v>
      </c>
      <c r="AI70" t="s">
        <v>875</v>
      </c>
      <c r="AJ70" t="s">
        <v>875</v>
      </c>
      <c r="AK70" t="s">
        <v>875</v>
      </c>
      <c r="AL70" t="s">
        <v>875</v>
      </c>
      <c r="AM70" s="1" t="s">
        <v>903</v>
      </c>
      <c r="AN70" s="1" t="s">
        <v>903</v>
      </c>
      <c r="AO70" s="1" t="s">
        <v>903</v>
      </c>
      <c r="AP70" s="1" t="s">
        <v>903</v>
      </c>
      <c r="AQ70" s="1" t="s">
        <v>903</v>
      </c>
      <c r="AR70" s="1" t="s">
        <v>903</v>
      </c>
      <c r="AS70" s="1" t="s">
        <v>903</v>
      </c>
      <c r="AT70" s="1" t="s">
        <v>903</v>
      </c>
      <c r="AU70" s="1" t="s">
        <v>903</v>
      </c>
      <c r="AV70" s="1" t="s">
        <v>903</v>
      </c>
      <c r="AW70" s="1" t="s">
        <v>903</v>
      </c>
      <c r="AX70" s="1" t="s">
        <v>903</v>
      </c>
      <c r="AY70" s="1" t="s">
        <v>903</v>
      </c>
      <c r="AZ70" s="1" t="s">
        <v>903</v>
      </c>
      <c r="BA70" s="1" t="s">
        <v>875</v>
      </c>
      <c r="BB70" s="1" t="s">
        <v>875</v>
      </c>
      <c r="BC70" s="1" t="s">
        <v>875</v>
      </c>
      <c r="BD70" s="1" t="s">
        <v>875</v>
      </c>
      <c r="BE70" s="1" t="s">
        <v>875</v>
      </c>
      <c r="BF70" s="1" t="s">
        <v>875</v>
      </c>
      <c r="BG70" s="12">
        <v>37</v>
      </c>
      <c r="BH70" s="1">
        <v>3</v>
      </c>
      <c r="BI70" s="1">
        <v>4.3</v>
      </c>
      <c r="BJ70" s="1">
        <f t="shared" si="3"/>
        <v>159.1</v>
      </c>
      <c r="BK70" s="1" t="s">
        <v>22</v>
      </c>
      <c r="BL70" s="25">
        <v>0</v>
      </c>
      <c r="BM70" s="1">
        <v>0</v>
      </c>
      <c r="BN70" s="1">
        <v>0</v>
      </c>
      <c r="BO70" s="1">
        <v>0</v>
      </c>
      <c r="BP70" s="1">
        <v>0</v>
      </c>
      <c r="BQ70" s="14">
        <v>43883.716143611113</v>
      </c>
      <c r="BR70" s="14" t="s">
        <v>116</v>
      </c>
      <c r="BS70" s="15">
        <v>31.883333333333333</v>
      </c>
      <c r="BT70" s="12" t="s">
        <v>117</v>
      </c>
      <c r="BU70" s="12"/>
      <c r="BV70" s="12">
        <v>0</v>
      </c>
      <c r="BW70" s="12" t="s">
        <v>118</v>
      </c>
      <c r="BX70" s="12">
        <v>0</v>
      </c>
      <c r="BY70" s="12" t="s">
        <v>119</v>
      </c>
      <c r="BZ70" s="12">
        <v>1</v>
      </c>
      <c r="CA70" s="12">
        <v>0</v>
      </c>
      <c r="CB70" s="15">
        <v>1.5</v>
      </c>
      <c r="CC70" s="12">
        <v>0</v>
      </c>
      <c r="CD70" s="12">
        <v>0</v>
      </c>
      <c r="CE70" s="12">
        <v>4</v>
      </c>
      <c r="CF70" s="12">
        <v>3</v>
      </c>
      <c r="CG70" s="12">
        <v>2</v>
      </c>
      <c r="CH70" s="12">
        <v>2</v>
      </c>
      <c r="CI70" s="12">
        <v>4</v>
      </c>
      <c r="CJ70" s="15">
        <v>3</v>
      </c>
      <c r="CK70" s="12">
        <v>1</v>
      </c>
      <c r="CL70" s="12">
        <v>3</v>
      </c>
      <c r="CM70" s="12">
        <v>1</v>
      </c>
      <c r="CN70" s="12">
        <v>2</v>
      </c>
      <c r="CO70" s="12">
        <v>4</v>
      </c>
      <c r="CP70" s="12" t="s">
        <v>88</v>
      </c>
      <c r="CQ70" s="12">
        <v>42</v>
      </c>
      <c r="CR70" s="12">
        <v>35</v>
      </c>
      <c r="CS70" s="12">
        <v>10</v>
      </c>
      <c r="CT70" s="12">
        <v>31</v>
      </c>
      <c r="CU70" s="12">
        <v>34</v>
      </c>
      <c r="CV70" s="12">
        <v>11.5</v>
      </c>
      <c r="CW70" s="12">
        <v>315</v>
      </c>
      <c r="CX70" s="12" t="b">
        <v>0</v>
      </c>
      <c r="CY70" s="12"/>
      <c r="CZ70" s="12">
        <v>0</v>
      </c>
      <c r="DA70" s="12">
        <v>153</v>
      </c>
      <c r="DB70" s="12">
        <v>132</v>
      </c>
      <c r="DC70" s="12">
        <v>88</v>
      </c>
    </row>
    <row r="71" spans="1:107" x14ac:dyDescent="0.2">
      <c r="A71" s="2">
        <v>70</v>
      </c>
      <c r="B71" s="5">
        <v>1</v>
      </c>
      <c r="C71" s="2">
        <v>3</v>
      </c>
      <c r="D71" s="1">
        <v>42</v>
      </c>
      <c r="E71" s="7">
        <v>43884</v>
      </c>
      <c r="F71" s="1">
        <v>0</v>
      </c>
      <c r="G71" s="5">
        <f t="shared" si="4"/>
        <v>0</v>
      </c>
      <c r="H71" s="19">
        <f t="shared" si="5"/>
        <v>0</v>
      </c>
      <c r="I71" s="50">
        <v>65.625</v>
      </c>
      <c r="J71" s="50">
        <v>142.30158730158729</v>
      </c>
      <c r="K71" s="50">
        <v>34.631901728218388</v>
      </c>
      <c r="L71" s="50">
        <v>25.396825396825395</v>
      </c>
      <c r="M71" s="50">
        <v>71.957671957671963</v>
      </c>
      <c r="N71" s="50">
        <v>2.6455026455026456</v>
      </c>
      <c r="O71" s="50">
        <v>52.083333333333336</v>
      </c>
      <c r="P71" s="50">
        <v>163.63999999999999</v>
      </c>
      <c r="Q71" s="50">
        <v>31.600841365351652</v>
      </c>
      <c r="R71" s="50">
        <v>46</v>
      </c>
      <c r="S71" s="50">
        <v>54</v>
      </c>
      <c r="T71" s="50">
        <v>0</v>
      </c>
      <c r="U71" s="50">
        <v>92.708333333333329</v>
      </c>
      <c r="V71" s="50">
        <v>118.32584269662921</v>
      </c>
      <c r="W71" s="50">
        <v>27.791944897520974</v>
      </c>
      <c r="X71" s="50">
        <v>2.2471910112359552</v>
      </c>
      <c r="Y71" s="50">
        <v>92.13483146067415</v>
      </c>
      <c r="Z71" s="50">
        <v>5.617977528089888</v>
      </c>
      <c r="AA71" s="25" t="s">
        <v>20</v>
      </c>
      <c r="AB71" t="s">
        <v>20</v>
      </c>
      <c r="AC71" t="s">
        <v>20</v>
      </c>
      <c r="AD71">
        <v>1</v>
      </c>
      <c r="AE71" s="16" t="s">
        <v>20</v>
      </c>
      <c r="AF71" s="16" t="s">
        <v>20</v>
      </c>
      <c r="AG71" s="16" t="s">
        <v>20</v>
      </c>
      <c r="AH71" s="16" t="s">
        <v>20</v>
      </c>
      <c r="AI71" s="16" t="s">
        <v>20</v>
      </c>
      <c r="AJ71" s="16" t="s">
        <v>20</v>
      </c>
      <c r="AK71" s="16" t="s">
        <v>20</v>
      </c>
      <c r="AL71" s="16" t="s">
        <v>20</v>
      </c>
      <c r="AM71" s="1" t="s">
        <v>20</v>
      </c>
      <c r="AN71" s="1" t="s">
        <v>20</v>
      </c>
      <c r="AO71" s="1" t="s">
        <v>20</v>
      </c>
      <c r="AP71" s="1" t="s">
        <v>20</v>
      </c>
      <c r="AQ71" s="1" t="s">
        <v>20</v>
      </c>
      <c r="AR71" s="1" t="s">
        <v>20</v>
      </c>
      <c r="AS71" t="s">
        <v>20</v>
      </c>
      <c r="AT71" t="s">
        <v>20</v>
      </c>
      <c r="AU71" t="s">
        <v>20</v>
      </c>
      <c r="AV71" t="s">
        <v>20</v>
      </c>
      <c r="AW71" t="s">
        <v>20</v>
      </c>
      <c r="AX71" t="s">
        <v>20</v>
      </c>
      <c r="AY71" t="s">
        <v>20</v>
      </c>
      <c r="AZ71" s="1" t="s">
        <v>20</v>
      </c>
      <c r="BA71" t="s">
        <v>20</v>
      </c>
      <c r="BB71" t="s">
        <v>20</v>
      </c>
      <c r="BC71" t="s">
        <v>20</v>
      </c>
      <c r="BD71" t="s">
        <v>20</v>
      </c>
      <c r="BE71" t="s">
        <v>20</v>
      </c>
      <c r="BF71" t="s">
        <v>20</v>
      </c>
      <c r="BG71" s="12">
        <v>0</v>
      </c>
      <c r="BH71" s="1">
        <v>0</v>
      </c>
      <c r="BI71" s="1">
        <v>0</v>
      </c>
      <c r="BJ71" s="1">
        <f t="shared" si="3"/>
        <v>0</v>
      </c>
      <c r="BK71" s="1">
        <v>0</v>
      </c>
      <c r="BL71" s="25">
        <v>0</v>
      </c>
      <c r="BM71" s="1">
        <v>0</v>
      </c>
      <c r="BN71" s="1">
        <v>0</v>
      </c>
      <c r="BO71" s="1">
        <v>0</v>
      </c>
      <c r="BP71" s="1">
        <v>0</v>
      </c>
      <c r="BQ71" s="12"/>
      <c r="BR71" s="12"/>
      <c r="BS71" s="12"/>
      <c r="BT71" s="12"/>
      <c r="BU71" s="12"/>
      <c r="BV71" s="12"/>
      <c r="BW71" s="12"/>
      <c r="BX71" s="12"/>
      <c r="BY71" s="12"/>
      <c r="BZ71" s="12"/>
      <c r="CA71" s="12"/>
      <c r="CB71" s="15"/>
      <c r="CC71" s="12"/>
      <c r="CD71" s="12"/>
      <c r="CE71" s="12"/>
      <c r="CF71" s="12"/>
      <c r="CG71" s="12"/>
      <c r="CH71" s="12"/>
      <c r="CI71" s="12"/>
      <c r="CJ71" s="15"/>
      <c r="CK71" s="12"/>
      <c r="CL71" s="12"/>
      <c r="CM71" s="12"/>
      <c r="CN71" s="12"/>
      <c r="CO71" s="12"/>
      <c r="CP71" s="12"/>
      <c r="CQ71" s="12"/>
      <c r="CR71" s="12"/>
      <c r="CS71" s="12"/>
      <c r="CT71" s="12"/>
      <c r="CU71" s="12"/>
      <c r="CV71" s="12"/>
      <c r="CW71" s="12"/>
      <c r="CX71" s="12"/>
      <c r="CY71" s="12"/>
      <c r="CZ71" s="12"/>
      <c r="DA71" s="12"/>
      <c r="DB71" s="12"/>
      <c r="DC71" s="12"/>
    </row>
    <row r="72" spans="1:107" x14ac:dyDescent="0.2">
      <c r="A72" s="2">
        <v>71</v>
      </c>
      <c r="B72" s="5">
        <v>1</v>
      </c>
      <c r="C72" s="2">
        <v>3</v>
      </c>
      <c r="D72" s="1">
        <v>43</v>
      </c>
      <c r="E72" s="7">
        <v>43885</v>
      </c>
      <c r="F72" s="1">
        <v>0</v>
      </c>
      <c r="G72" s="5">
        <f t="shared" si="4"/>
        <v>0</v>
      </c>
      <c r="H72" s="19">
        <f t="shared" si="5"/>
        <v>0</v>
      </c>
      <c r="I72" s="50">
        <v>89.236111111111114</v>
      </c>
      <c r="J72" s="50">
        <v>126.07392996108949</v>
      </c>
      <c r="K72" s="50">
        <v>29.416680028974724</v>
      </c>
      <c r="L72" s="50">
        <v>5.4474708171206228</v>
      </c>
      <c r="M72" s="50">
        <v>87.548638132295721</v>
      </c>
      <c r="N72" s="50">
        <v>7.0038910505836576</v>
      </c>
      <c r="O72" s="50">
        <v>83.854166666666671</v>
      </c>
      <c r="P72" s="50">
        <v>119.37267080745342</v>
      </c>
      <c r="Q72" s="50">
        <v>25.15524735191628</v>
      </c>
      <c r="R72" s="50">
        <v>1.8633540372670807</v>
      </c>
      <c r="S72" s="50">
        <v>93.788819875776397</v>
      </c>
      <c r="T72" s="50">
        <v>4.3478260869565215</v>
      </c>
      <c r="U72" s="50">
        <v>100</v>
      </c>
      <c r="V72" s="50">
        <v>137.3125</v>
      </c>
      <c r="W72" s="50">
        <v>32.438553484528555</v>
      </c>
      <c r="X72" s="50">
        <v>11.458333333333334</v>
      </c>
      <c r="Y72" s="50">
        <v>77.083333333333343</v>
      </c>
      <c r="Z72" s="50">
        <v>11.458333333333334</v>
      </c>
      <c r="AA72" s="25" t="s">
        <v>20</v>
      </c>
      <c r="AB72" t="s">
        <v>20</v>
      </c>
      <c r="AC72" t="s">
        <v>20</v>
      </c>
      <c r="AD72" t="s">
        <v>20</v>
      </c>
      <c r="AE72" s="16" t="s">
        <v>20</v>
      </c>
      <c r="AF72" s="16" t="s">
        <v>20</v>
      </c>
      <c r="AG72" s="16" t="s">
        <v>20</v>
      </c>
      <c r="AH72" s="16" t="s">
        <v>20</v>
      </c>
      <c r="AI72" s="16" t="s">
        <v>20</v>
      </c>
      <c r="AJ72" s="16" t="s">
        <v>20</v>
      </c>
      <c r="AK72" s="16" t="s">
        <v>20</v>
      </c>
      <c r="AL72" s="16" t="s">
        <v>20</v>
      </c>
      <c r="AM72" s="16" t="s">
        <v>20</v>
      </c>
      <c r="AN72" s="16" t="s">
        <v>20</v>
      </c>
      <c r="AO72" s="16" t="s">
        <v>20</v>
      </c>
      <c r="AP72" s="16" t="s">
        <v>20</v>
      </c>
      <c r="AQ72" s="16" t="s">
        <v>20</v>
      </c>
      <c r="AR72" s="16" t="s">
        <v>20</v>
      </c>
      <c r="AS72" t="s">
        <v>20</v>
      </c>
      <c r="AT72" t="s">
        <v>20</v>
      </c>
      <c r="AU72" t="s">
        <v>20</v>
      </c>
      <c r="AV72" t="s">
        <v>20</v>
      </c>
      <c r="AW72" t="s">
        <v>20</v>
      </c>
      <c r="AX72" t="s">
        <v>20</v>
      </c>
      <c r="AY72" t="s">
        <v>20</v>
      </c>
      <c r="AZ72" s="1" t="s">
        <v>20</v>
      </c>
      <c r="BA72" s="1" t="s">
        <v>20</v>
      </c>
      <c r="BB72" s="1" t="s">
        <v>20</v>
      </c>
      <c r="BC72" t="s">
        <v>20</v>
      </c>
      <c r="BD72" t="s">
        <v>20</v>
      </c>
      <c r="BE72" s="1" t="s">
        <v>20</v>
      </c>
      <c r="BF72" s="1" t="s">
        <v>20</v>
      </c>
      <c r="BG72" s="12">
        <v>0</v>
      </c>
      <c r="BH72" s="12">
        <v>0</v>
      </c>
      <c r="BI72" s="1">
        <v>0</v>
      </c>
      <c r="BJ72" s="1">
        <f t="shared" si="3"/>
        <v>0</v>
      </c>
      <c r="BK72" s="1">
        <v>0</v>
      </c>
      <c r="BL72" s="25">
        <v>0</v>
      </c>
      <c r="BM72" s="1">
        <v>0</v>
      </c>
      <c r="BN72" s="1">
        <v>0</v>
      </c>
      <c r="BO72" s="1">
        <v>0</v>
      </c>
      <c r="BP72" s="1">
        <v>0</v>
      </c>
      <c r="BQ72" s="12"/>
      <c r="BR72" s="12"/>
      <c r="BS72" s="12"/>
      <c r="BT72" s="12"/>
      <c r="BU72" s="12"/>
      <c r="BV72" s="12"/>
      <c r="BW72" s="12"/>
      <c r="BX72" s="12"/>
      <c r="BY72" s="12"/>
      <c r="BZ72" s="12"/>
      <c r="CA72" s="12"/>
      <c r="CB72" s="15"/>
      <c r="CC72" s="12"/>
      <c r="CD72" s="12"/>
      <c r="CE72" s="12"/>
      <c r="CF72" s="12"/>
      <c r="CG72" s="12"/>
      <c r="CH72" s="12"/>
      <c r="CI72" s="12"/>
      <c r="CJ72" s="15"/>
      <c r="CK72" s="12"/>
      <c r="CL72" s="12"/>
      <c r="CM72" s="12"/>
      <c r="CN72" s="12"/>
      <c r="CO72" s="12"/>
      <c r="CP72" s="12"/>
      <c r="CQ72" s="12"/>
      <c r="CR72" s="12"/>
      <c r="CS72" s="12"/>
      <c r="CT72" s="12"/>
      <c r="CU72" s="12"/>
      <c r="CV72" s="12"/>
      <c r="CW72" s="12"/>
      <c r="CX72" s="12"/>
      <c r="CY72" s="12"/>
      <c r="CZ72" s="12"/>
      <c r="DA72" s="12"/>
      <c r="DB72" s="12"/>
      <c r="DC72" s="12"/>
    </row>
    <row r="73" spans="1:107" x14ac:dyDescent="0.2">
      <c r="A73" s="2">
        <v>72</v>
      </c>
      <c r="B73" s="5">
        <v>1</v>
      </c>
      <c r="C73" s="2">
        <v>3</v>
      </c>
      <c r="D73" s="1">
        <v>44</v>
      </c>
      <c r="E73" s="7">
        <v>43886</v>
      </c>
      <c r="F73" s="1">
        <v>0</v>
      </c>
      <c r="G73" s="5">
        <f t="shared" si="4"/>
        <v>30</v>
      </c>
      <c r="H73" s="19">
        <f t="shared" si="5"/>
        <v>129</v>
      </c>
      <c r="I73" s="50">
        <v>100</v>
      </c>
      <c r="J73" s="50">
        <v>128.19444444444446</v>
      </c>
      <c r="K73" s="50">
        <v>36.814663660558686</v>
      </c>
      <c r="L73" s="50">
        <v>15.277777777777779</v>
      </c>
      <c r="M73" s="50">
        <v>71.180555555555557</v>
      </c>
      <c r="N73" s="50">
        <v>13.541666666666666</v>
      </c>
      <c r="O73" s="50">
        <v>100</v>
      </c>
      <c r="P73" s="50">
        <v>121.30208333333333</v>
      </c>
      <c r="Q73" s="50">
        <v>33.357158738381955</v>
      </c>
      <c r="R73" s="50">
        <v>5.729166666666667</v>
      </c>
      <c r="S73" s="50">
        <v>81.770833333333329</v>
      </c>
      <c r="T73" s="50">
        <v>12.5</v>
      </c>
      <c r="U73" s="50">
        <v>100</v>
      </c>
      <c r="V73" s="50">
        <v>141.97916666666666</v>
      </c>
      <c r="W73" s="50">
        <v>39.524401887834848</v>
      </c>
      <c r="X73" s="50">
        <v>34.375</v>
      </c>
      <c r="Y73" s="50">
        <v>50</v>
      </c>
      <c r="Z73" s="50">
        <v>15.625</v>
      </c>
      <c r="AA73" s="2">
        <v>0</v>
      </c>
      <c r="AB73">
        <v>1</v>
      </c>
      <c r="AC73">
        <v>10</v>
      </c>
      <c r="AD73" t="s">
        <v>20</v>
      </c>
      <c r="AE73" s="16">
        <v>0</v>
      </c>
      <c r="AF73" t="s">
        <v>875</v>
      </c>
      <c r="AG73" t="s">
        <v>875</v>
      </c>
      <c r="AH73" t="s">
        <v>875</v>
      </c>
      <c r="AI73" t="s">
        <v>875</v>
      </c>
      <c r="AJ73" t="s">
        <v>875</v>
      </c>
      <c r="AK73" t="s">
        <v>875</v>
      </c>
      <c r="AL73" t="s">
        <v>875</v>
      </c>
      <c r="AM73" s="1" t="s">
        <v>903</v>
      </c>
      <c r="AN73" s="1" t="s">
        <v>903</v>
      </c>
      <c r="AO73" s="1" t="s">
        <v>903</v>
      </c>
      <c r="AP73" s="1" t="s">
        <v>903</v>
      </c>
      <c r="AQ73" s="1" t="s">
        <v>903</v>
      </c>
      <c r="AR73" s="1" t="s">
        <v>903</v>
      </c>
      <c r="AS73" s="1" t="s">
        <v>903</v>
      </c>
      <c r="AT73" s="1" t="s">
        <v>903</v>
      </c>
      <c r="AU73" s="1" t="s">
        <v>903</v>
      </c>
      <c r="AV73" s="1" t="s">
        <v>903</v>
      </c>
      <c r="AW73" s="1" t="s">
        <v>903</v>
      </c>
      <c r="AX73" s="1" t="s">
        <v>903</v>
      </c>
      <c r="AY73" s="1" t="s">
        <v>903</v>
      </c>
      <c r="AZ73" s="1" t="s">
        <v>903</v>
      </c>
      <c r="BA73" s="1" t="s">
        <v>875</v>
      </c>
      <c r="BB73" s="1" t="s">
        <v>875</v>
      </c>
      <c r="BC73" s="1" t="s">
        <v>875</v>
      </c>
      <c r="BD73" s="1" t="s">
        <v>875</v>
      </c>
      <c r="BE73" s="1" t="s">
        <v>875</v>
      </c>
      <c r="BF73" s="1" t="s">
        <v>875</v>
      </c>
      <c r="BG73" s="12">
        <v>30</v>
      </c>
      <c r="BH73" s="1">
        <v>3</v>
      </c>
      <c r="BI73" s="1">
        <v>4.3</v>
      </c>
      <c r="BJ73" s="1">
        <f t="shared" si="3"/>
        <v>129</v>
      </c>
      <c r="BK73" s="1" t="s">
        <v>21</v>
      </c>
      <c r="BL73" s="25">
        <v>0</v>
      </c>
      <c r="BM73" s="1">
        <v>0</v>
      </c>
      <c r="BN73" s="1">
        <v>0</v>
      </c>
      <c r="BO73" s="1">
        <v>0</v>
      </c>
      <c r="BP73" s="1">
        <v>0</v>
      </c>
      <c r="BQ73" s="12"/>
      <c r="BR73" s="12"/>
      <c r="BS73" s="12"/>
      <c r="BT73" s="12"/>
      <c r="BU73" s="12"/>
      <c r="BV73" s="12"/>
      <c r="BW73" s="12"/>
      <c r="BX73" s="12"/>
      <c r="BY73" s="12"/>
      <c r="BZ73" s="12"/>
      <c r="CA73" s="12"/>
      <c r="CB73" s="15"/>
      <c r="CC73" s="12"/>
      <c r="CD73" s="12"/>
      <c r="CE73" s="12"/>
      <c r="CF73" s="12"/>
      <c r="CG73" s="12"/>
      <c r="CH73" s="12"/>
      <c r="CI73" s="12"/>
      <c r="CJ73" s="15"/>
      <c r="CK73" s="12"/>
      <c r="CL73" s="12"/>
      <c r="CM73" s="12"/>
      <c r="CN73" s="12"/>
      <c r="CO73" s="12"/>
      <c r="CP73" s="12"/>
      <c r="CQ73" s="12"/>
      <c r="CR73" s="12"/>
      <c r="CS73" s="12"/>
      <c r="CT73" s="12"/>
      <c r="CU73" s="12"/>
      <c r="CV73" s="12"/>
      <c r="CW73" s="12"/>
      <c r="CX73" s="12"/>
      <c r="CY73" s="12"/>
      <c r="CZ73" s="12"/>
      <c r="DA73" s="12"/>
      <c r="DB73" s="12"/>
      <c r="DC73" s="12"/>
    </row>
    <row r="74" spans="1:107" x14ac:dyDescent="0.2">
      <c r="A74" s="2">
        <v>73</v>
      </c>
      <c r="B74" s="5">
        <v>1</v>
      </c>
      <c r="C74" s="2">
        <v>3</v>
      </c>
      <c r="D74" s="1">
        <v>45</v>
      </c>
      <c r="E74" s="7">
        <v>43887</v>
      </c>
      <c r="F74" s="1">
        <v>0</v>
      </c>
      <c r="G74" s="5">
        <f t="shared" si="4"/>
        <v>0</v>
      </c>
      <c r="H74" s="19">
        <f t="shared" si="5"/>
        <v>0</v>
      </c>
      <c r="I74" s="50">
        <v>93.055555555555557</v>
      </c>
      <c r="J74" s="50">
        <v>131.0597014925373</v>
      </c>
      <c r="K74" s="50">
        <v>31.255003742500108</v>
      </c>
      <c r="L74" s="50">
        <v>8.5820895522388057</v>
      </c>
      <c r="M74" s="50">
        <v>80.597014925373131</v>
      </c>
      <c r="N74" s="50">
        <v>10.82089552238806</v>
      </c>
      <c r="O74" s="50">
        <v>89.583333333333329</v>
      </c>
      <c r="P74" s="50">
        <v>139.87790697674419</v>
      </c>
      <c r="Q74" s="50">
        <v>24.675251659082907</v>
      </c>
      <c r="R74" s="50">
        <v>13.372093023255815</v>
      </c>
      <c r="S74" s="50">
        <v>82.558139534883722</v>
      </c>
      <c r="T74" s="50">
        <v>4.0697674418604652</v>
      </c>
      <c r="U74" s="50">
        <v>100</v>
      </c>
      <c r="V74" s="50">
        <v>115.26041666666667</v>
      </c>
      <c r="W74" s="50">
        <v>40.495030804360113</v>
      </c>
      <c r="X74" s="50">
        <v>0</v>
      </c>
      <c r="Y74" s="50">
        <v>77.083333333333329</v>
      </c>
      <c r="Z74" s="50">
        <v>22.916666666666668</v>
      </c>
      <c r="AA74" s="2">
        <v>0</v>
      </c>
      <c r="AB74">
        <v>2</v>
      </c>
      <c r="AC74">
        <v>8</v>
      </c>
      <c r="AD74">
        <v>1</v>
      </c>
      <c r="AE74" s="16">
        <v>0</v>
      </c>
      <c r="AF74" s="12">
        <v>99</v>
      </c>
      <c r="AG74">
        <v>99</v>
      </c>
      <c r="AH74" s="1">
        <v>1</v>
      </c>
      <c r="AI74">
        <v>99</v>
      </c>
      <c r="AJ74">
        <v>99</v>
      </c>
      <c r="AK74">
        <v>99</v>
      </c>
      <c r="AL74">
        <v>99</v>
      </c>
      <c r="AM74">
        <v>99</v>
      </c>
      <c r="AN74" s="1">
        <v>99</v>
      </c>
      <c r="AO74" s="1">
        <v>99</v>
      </c>
      <c r="AP74" s="1">
        <v>99</v>
      </c>
      <c r="AQ74" s="1">
        <v>99</v>
      </c>
      <c r="AR74" s="1">
        <v>99</v>
      </c>
      <c r="AS74" s="1">
        <v>0</v>
      </c>
      <c r="AT74" s="1">
        <v>0</v>
      </c>
      <c r="AU74" s="1">
        <v>1</v>
      </c>
      <c r="AV74" s="1">
        <v>0</v>
      </c>
      <c r="AW74" s="1">
        <v>0</v>
      </c>
      <c r="AX74" s="1">
        <v>0</v>
      </c>
      <c r="AY74" s="1">
        <v>0</v>
      </c>
      <c r="AZ74" s="1">
        <v>0</v>
      </c>
      <c r="BA74" s="1">
        <v>0</v>
      </c>
      <c r="BB74" s="1">
        <v>0</v>
      </c>
      <c r="BC74" s="1">
        <v>0</v>
      </c>
      <c r="BD74" s="1">
        <v>0</v>
      </c>
      <c r="BE74" s="1">
        <v>0</v>
      </c>
      <c r="BF74" s="1">
        <f>SUM(AS74:BE74)</f>
        <v>1</v>
      </c>
      <c r="BG74" s="12">
        <v>0</v>
      </c>
      <c r="BH74" s="1">
        <v>0</v>
      </c>
      <c r="BI74" s="1">
        <v>0</v>
      </c>
      <c r="BJ74" s="1">
        <f t="shared" si="3"/>
        <v>0</v>
      </c>
      <c r="BK74" s="1">
        <v>0</v>
      </c>
      <c r="BL74" s="25">
        <v>0</v>
      </c>
      <c r="BM74" s="1">
        <v>0</v>
      </c>
      <c r="BN74" s="1">
        <v>0</v>
      </c>
      <c r="BO74" s="1">
        <v>0</v>
      </c>
      <c r="BP74" s="1">
        <v>0</v>
      </c>
      <c r="BQ74" s="12"/>
      <c r="BR74" s="12"/>
      <c r="BS74" s="12"/>
      <c r="BT74" s="12"/>
      <c r="BU74" s="12"/>
      <c r="BV74" s="12"/>
      <c r="BW74" s="12"/>
      <c r="BX74" s="12"/>
      <c r="BY74" s="12"/>
      <c r="BZ74" s="12"/>
      <c r="CA74" s="12"/>
      <c r="CB74" s="15"/>
      <c r="CC74" s="12"/>
      <c r="CD74" s="12"/>
      <c r="CE74" s="12"/>
      <c r="CF74" s="12"/>
      <c r="CG74" s="12"/>
      <c r="CH74" s="12"/>
      <c r="CI74" s="12"/>
      <c r="CJ74" s="15"/>
      <c r="CK74" s="12"/>
      <c r="CL74" s="12"/>
      <c r="CM74" s="12"/>
      <c r="CN74" s="12"/>
      <c r="CO74" s="12"/>
      <c r="CP74" s="12"/>
      <c r="CQ74" s="12"/>
      <c r="CR74" s="12"/>
      <c r="CS74" s="12"/>
      <c r="CT74" s="12"/>
      <c r="CU74" s="12"/>
      <c r="CV74" s="12"/>
      <c r="CW74" s="12"/>
      <c r="CX74" s="12"/>
      <c r="CY74" s="12"/>
      <c r="CZ74" s="12"/>
      <c r="DA74" s="12"/>
      <c r="DB74" s="12"/>
      <c r="DC74" s="12"/>
    </row>
    <row r="75" spans="1:107" x14ac:dyDescent="0.2">
      <c r="A75" s="2">
        <v>74</v>
      </c>
      <c r="B75" s="5">
        <v>1</v>
      </c>
      <c r="C75" s="2">
        <v>3</v>
      </c>
      <c r="D75" s="1">
        <v>46</v>
      </c>
      <c r="E75" s="7">
        <v>43888</v>
      </c>
      <c r="F75" s="1">
        <v>0</v>
      </c>
      <c r="G75" s="5">
        <f t="shared" si="4"/>
        <v>53</v>
      </c>
      <c r="H75" s="19">
        <f t="shared" si="5"/>
        <v>227.89999999999998</v>
      </c>
      <c r="I75" s="50">
        <v>100</v>
      </c>
      <c r="J75" s="50">
        <v>124.14583333333333</v>
      </c>
      <c r="K75" s="50">
        <v>39.695566802767821</v>
      </c>
      <c r="L75" s="50">
        <v>13.541666666666666</v>
      </c>
      <c r="M75" s="50">
        <v>77.083333333333329</v>
      </c>
      <c r="N75" s="50">
        <v>9.375</v>
      </c>
      <c r="O75" s="50">
        <v>100</v>
      </c>
      <c r="P75" s="50">
        <v>131.16145833333334</v>
      </c>
      <c r="Q75" s="50">
        <v>41.080348427590827</v>
      </c>
      <c r="R75" s="50">
        <v>20.3125</v>
      </c>
      <c r="S75" s="50">
        <v>69.270833333333329</v>
      </c>
      <c r="T75" s="50">
        <v>10.416666666666666</v>
      </c>
      <c r="U75" s="50">
        <v>100</v>
      </c>
      <c r="V75" s="50">
        <v>110.11458333333333</v>
      </c>
      <c r="W75" s="50">
        <v>31.476959170468124</v>
      </c>
      <c r="X75" s="50">
        <v>0</v>
      </c>
      <c r="Y75" s="50">
        <v>92.708333333333329</v>
      </c>
      <c r="Z75" s="50">
        <v>7.291666666666667</v>
      </c>
      <c r="AA75" s="2">
        <v>0</v>
      </c>
      <c r="AB75">
        <v>1</v>
      </c>
      <c r="AC75">
        <v>9</v>
      </c>
      <c r="AD75">
        <v>1</v>
      </c>
      <c r="AE75" s="16">
        <v>0</v>
      </c>
      <c r="AF75" t="s">
        <v>875</v>
      </c>
      <c r="AG75" t="s">
        <v>875</v>
      </c>
      <c r="AH75" t="s">
        <v>875</v>
      </c>
      <c r="AI75" t="s">
        <v>875</v>
      </c>
      <c r="AJ75" t="s">
        <v>875</v>
      </c>
      <c r="AK75" t="s">
        <v>875</v>
      </c>
      <c r="AL75" t="s">
        <v>875</v>
      </c>
      <c r="AM75" s="1" t="s">
        <v>903</v>
      </c>
      <c r="AN75" s="1" t="s">
        <v>903</v>
      </c>
      <c r="AO75" s="1" t="s">
        <v>903</v>
      </c>
      <c r="AP75" s="1" t="s">
        <v>903</v>
      </c>
      <c r="AQ75" s="1" t="s">
        <v>903</v>
      </c>
      <c r="AR75" s="1" t="s">
        <v>903</v>
      </c>
      <c r="AS75" s="1" t="s">
        <v>903</v>
      </c>
      <c r="AT75" s="1" t="s">
        <v>903</v>
      </c>
      <c r="AU75" s="1" t="s">
        <v>903</v>
      </c>
      <c r="AV75" s="1" t="s">
        <v>903</v>
      </c>
      <c r="AW75" s="1" t="s">
        <v>903</v>
      </c>
      <c r="AX75" s="1" t="s">
        <v>903</v>
      </c>
      <c r="AY75" s="1" t="s">
        <v>903</v>
      </c>
      <c r="AZ75" s="1" t="s">
        <v>903</v>
      </c>
      <c r="BA75" s="1" t="s">
        <v>875</v>
      </c>
      <c r="BB75" s="1" t="s">
        <v>875</v>
      </c>
      <c r="BC75" s="1" t="s">
        <v>875</v>
      </c>
      <c r="BD75" s="1" t="s">
        <v>875</v>
      </c>
      <c r="BE75" s="1" t="s">
        <v>875</v>
      </c>
      <c r="BF75" s="1" t="s">
        <v>875</v>
      </c>
      <c r="BG75" s="12">
        <v>53</v>
      </c>
      <c r="BH75" s="1">
        <v>3</v>
      </c>
      <c r="BI75" s="1">
        <v>4.3</v>
      </c>
      <c r="BJ75" s="1">
        <f t="shared" si="3"/>
        <v>227.89999999999998</v>
      </c>
      <c r="BK75" s="1" t="s">
        <v>22</v>
      </c>
      <c r="BL75" s="25">
        <v>0</v>
      </c>
      <c r="BM75" s="1">
        <v>0</v>
      </c>
      <c r="BN75" s="1">
        <v>0</v>
      </c>
      <c r="BO75" s="1">
        <v>0</v>
      </c>
      <c r="BP75" s="1">
        <v>0</v>
      </c>
      <c r="BQ75" s="14">
        <v>43888.805999201388</v>
      </c>
      <c r="BR75" s="14" t="s">
        <v>120</v>
      </c>
      <c r="BS75" s="15">
        <v>38.616666666666667</v>
      </c>
      <c r="BT75" s="12" t="s">
        <v>117</v>
      </c>
      <c r="BU75" s="12"/>
      <c r="BV75" s="12" t="s">
        <v>109</v>
      </c>
      <c r="BW75" s="12" t="s">
        <v>121</v>
      </c>
      <c r="BX75" s="12" t="s">
        <v>109</v>
      </c>
      <c r="BY75" s="12" t="s">
        <v>122</v>
      </c>
      <c r="BZ75" s="12">
        <v>1</v>
      </c>
      <c r="CA75" s="12">
        <v>0</v>
      </c>
      <c r="CB75" s="15">
        <v>2.6</v>
      </c>
      <c r="CC75" s="12">
        <v>0</v>
      </c>
      <c r="CD75" s="12">
        <v>0</v>
      </c>
      <c r="CE75" s="12">
        <v>3</v>
      </c>
      <c r="CF75" s="12">
        <v>3</v>
      </c>
      <c r="CG75" s="12">
        <v>1</v>
      </c>
      <c r="CH75" s="12">
        <v>2</v>
      </c>
      <c r="CI75" s="12">
        <v>1</v>
      </c>
      <c r="CJ75" s="15">
        <v>3</v>
      </c>
      <c r="CK75" s="12">
        <v>2</v>
      </c>
      <c r="CL75" s="12">
        <v>3</v>
      </c>
      <c r="CM75" s="12">
        <v>1</v>
      </c>
      <c r="CN75" s="12">
        <v>2</v>
      </c>
      <c r="CO75" s="12">
        <v>3</v>
      </c>
      <c r="CP75" s="12" t="s">
        <v>99</v>
      </c>
      <c r="CQ75" s="12">
        <v>32</v>
      </c>
      <c r="CR75" s="12">
        <v>21</v>
      </c>
      <c r="CS75" s="12">
        <v>98</v>
      </c>
      <c r="CT75" s="12">
        <v>42</v>
      </c>
      <c r="CU75" s="12">
        <v>17</v>
      </c>
      <c r="CV75" s="12">
        <v>18.2</v>
      </c>
      <c r="CW75" s="12">
        <v>270</v>
      </c>
      <c r="CX75" s="12" t="b">
        <v>0</v>
      </c>
      <c r="CY75" s="12"/>
      <c r="CZ75" s="12">
        <v>0</v>
      </c>
      <c r="DA75" s="12">
        <v>170</v>
      </c>
      <c r="DB75" s="12">
        <v>138</v>
      </c>
      <c r="DC75" s="12">
        <v>70</v>
      </c>
    </row>
    <row r="76" spans="1:107" x14ac:dyDescent="0.2">
      <c r="A76" s="2">
        <v>75</v>
      </c>
      <c r="B76" s="5">
        <v>1</v>
      </c>
      <c r="C76" s="2">
        <v>3</v>
      </c>
      <c r="D76" s="1">
        <v>47</v>
      </c>
      <c r="E76" s="7">
        <v>43889</v>
      </c>
      <c r="F76" s="1">
        <v>0</v>
      </c>
      <c r="G76" s="5">
        <f t="shared" si="4"/>
        <v>29</v>
      </c>
      <c r="H76" s="19">
        <f t="shared" si="5"/>
        <v>124.69999999999999</v>
      </c>
      <c r="I76" s="50">
        <v>100</v>
      </c>
      <c r="J76" s="50">
        <v>138.75347222222223</v>
      </c>
      <c r="K76" s="50">
        <v>32.297876851141133</v>
      </c>
      <c r="L76" s="50">
        <v>17.013888888888889</v>
      </c>
      <c r="M76" s="50">
        <v>72.222222222222229</v>
      </c>
      <c r="N76" s="50">
        <v>10.763888888888889</v>
      </c>
      <c r="O76" s="50">
        <v>100</v>
      </c>
      <c r="P76" s="50">
        <v>132.81770833333334</v>
      </c>
      <c r="Q76" s="50">
        <v>38.890925031230879</v>
      </c>
      <c r="R76" s="50">
        <v>25.520833333333332</v>
      </c>
      <c r="S76" s="50">
        <v>58.333333333333343</v>
      </c>
      <c r="T76" s="50">
        <v>16.145833333333332</v>
      </c>
      <c r="U76" s="50">
        <v>100</v>
      </c>
      <c r="V76" s="50">
        <v>150.625</v>
      </c>
      <c r="W76" s="50">
        <v>14.685403250047806</v>
      </c>
      <c r="X76" s="50">
        <v>0</v>
      </c>
      <c r="Y76" s="50">
        <v>100</v>
      </c>
      <c r="Z76" s="50">
        <v>0</v>
      </c>
      <c r="AA76" s="2">
        <v>0</v>
      </c>
      <c r="AB76">
        <v>1</v>
      </c>
      <c r="AC76">
        <v>9</v>
      </c>
      <c r="AD76">
        <v>2</v>
      </c>
      <c r="AE76" s="16">
        <v>0</v>
      </c>
      <c r="AF76" t="s">
        <v>875</v>
      </c>
      <c r="AG76" t="s">
        <v>875</v>
      </c>
      <c r="AH76" t="s">
        <v>875</v>
      </c>
      <c r="AI76" t="s">
        <v>875</v>
      </c>
      <c r="AJ76" t="s">
        <v>875</v>
      </c>
      <c r="AK76" t="s">
        <v>875</v>
      </c>
      <c r="AL76" t="s">
        <v>875</v>
      </c>
      <c r="AM76" s="1" t="s">
        <v>903</v>
      </c>
      <c r="AN76" s="1" t="s">
        <v>903</v>
      </c>
      <c r="AO76" s="1" t="s">
        <v>903</v>
      </c>
      <c r="AP76" s="1" t="s">
        <v>903</v>
      </c>
      <c r="AQ76" s="1" t="s">
        <v>903</v>
      </c>
      <c r="AR76" s="1" t="s">
        <v>903</v>
      </c>
      <c r="AS76" s="1" t="s">
        <v>903</v>
      </c>
      <c r="AT76" s="1" t="s">
        <v>903</v>
      </c>
      <c r="AU76" s="1" t="s">
        <v>903</v>
      </c>
      <c r="AV76" s="1" t="s">
        <v>903</v>
      </c>
      <c r="AW76" s="1" t="s">
        <v>903</v>
      </c>
      <c r="AX76" s="1" t="s">
        <v>903</v>
      </c>
      <c r="AY76" s="1" t="s">
        <v>903</v>
      </c>
      <c r="AZ76" s="1" t="s">
        <v>903</v>
      </c>
      <c r="BA76" s="1" t="s">
        <v>875</v>
      </c>
      <c r="BB76" s="1" t="s">
        <v>875</v>
      </c>
      <c r="BC76" s="1" t="s">
        <v>875</v>
      </c>
      <c r="BD76" s="1" t="s">
        <v>875</v>
      </c>
      <c r="BE76" s="1" t="s">
        <v>875</v>
      </c>
      <c r="BF76" s="1" t="s">
        <v>875</v>
      </c>
      <c r="BG76" s="12">
        <v>29</v>
      </c>
      <c r="BH76" s="1">
        <v>2</v>
      </c>
      <c r="BI76" s="1">
        <v>4.3</v>
      </c>
      <c r="BJ76" s="1">
        <f t="shared" si="3"/>
        <v>124.69999999999999</v>
      </c>
      <c r="BK76" s="1" t="s">
        <v>22</v>
      </c>
      <c r="BL76" s="25">
        <v>0</v>
      </c>
      <c r="BM76" s="1">
        <v>0</v>
      </c>
      <c r="BN76" s="1">
        <v>0</v>
      </c>
      <c r="BO76" s="1">
        <v>0</v>
      </c>
      <c r="BP76" s="1">
        <v>0</v>
      </c>
      <c r="BQ76" s="12"/>
      <c r="BR76" s="12"/>
      <c r="BS76" s="12"/>
      <c r="BT76" s="12"/>
      <c r="BU76" s="12"/>
      <c r="BV76" s="12"/>
      <c r="BW76" s="12"/>
      <c r="BX76" s="12"/>
      <c r="BY76" s="12"/>
      <c r="BZ76" s="12"/>
      <c r="CA76" s="12"/>
      <c r="CB76" s="15"/>
      <c r="CC76" s="12"/>
      <c r="CD76" s="12"/>
      <c r="CE76" s="12"/>
      <c r="CF76" s="12"/>
      <c r="CG76" s="12"/>
      <c r="CH76" s="12"/>
      <c r="CI76" s="12"/>
      <c r="CJ76" s="15"/>
      <c r="CK76" s="12"/>
      <c r="CL76" s="12"/>
      <c r="CM76" s="12"/>
      <c r="CN76" s="12"/>
      <c r="CO76" s="12"/>
      <c r="CP76" s="12"/>
      <c r="CQ76" s="12"/>
      <c r="CR76" s="12"/>
      <c r="CS76" s="12"/>
      <c r="CT76" s="12"/>
      <c r="CU76" s="12"/>
      <c r="CV76" s="12"/>
      <c r="CW76" s="12"/>
      <c r="CX76" s="12"/>
      <c r="CY76" s="12"/>
      <c r="CZ76" s="12"/>
      <c r="DA76" s="12"/>
      <c r="DB76" s="12"/>
      <c r="DC76" s="12"/>
    </row>
    <row r="77" spans="1:107" x14ac:dyDescent="0.2">
      <c r="A77" s="2">
        <v>76</v>
      </c>
      <c r="B77" s="5">
        <v>1</v>
      </c>
      <c r="C77" s="2">
        <v>3</v>
      </c>
      <c r="D77" s="1">
        <v>48</v>
      </c>
      <c r="E77" s="7">
        <v>43890</v>
      </c>
      <c r="F77" s="1">
        <v>0</v>
      </c>
      <c r="G77" s="5">
        <f t="shared" si="4"/>
        <v>0</v>
      </c>
      <c r="H77" s="19">
        <f t="shared" si="5"/>
        <v>0</v>
      </c>
      <c r="I77" s="50">
        <v>100</v>
      </c>
      <c r="J77" s="50">
        <v>115.23611111111111</v>
      </c>
      <c r="K77" s="50">
        <v>36.629881155329905</v>
      </c>
      <c r="L77" s="50">
        <v>5.208333333333333</v>
      </c>
      <c r="M77" s="50">
        <v>75</v>
      </c>
      <c r="N77" s="50">
        <v>19.791666666666668</v>
      </c>
      <c r="O77" s="50">
        <v>100</v>
      </c>
      <c r="P77" s="50">
        <v>110.0625</v>
      </c>
      <c r="Q77" s="50">
        <v>35.809822416248799</v>
      </c>
      <c r="R77" s="50">
        <v>2.0833333333333335</v>
      </c>
      <c r="S77" s="50">
        <v>73.4375</v>
      </c>
      <c r="T77" s="50">
        <v>24.479166666666668</v>
      </c>
      <c r="U77" s="50">
        <v>100</v>
      </c>
      <c r="V77" s="50">
        <v>125.58333333333333</v>
      </c>
      <c r="W77" s="50">
        <v>36.467202604803468</v>
      </c>
      <c r="X77" s="50">
        <v>11.458333333333334</v>
      </c>
      <c r="Y77" s="50">
        <v>78.125</v>
      </c>
      <c r="Z77" s="50">
        <v>10.416666666666666</v>
      </c>
      <c r="AA77" s="25" t="s">
        <v>20</v>
      </c>
      <c r="AB77" t="s">
        <v>20</v>
      </c>
      <c r="AC77" t="s">
        <v>20</v>
      </c>
      <c r="AD77">
        <v>1</v>
      </c>
      <c r="AE77" s="16" t="s">
        <v>20</v>
      </c>
      <c r="AF77" s="16" t="s">
        <v>20</v>
      </c>
      <c r="AG77" s="16" t="s">
        <v>20</v>
      </c>
      <c r="AH77" s="16" t="s">
        <v>20</v>
      </c>
      <c r="AI77" s="16" t="s">
        <v>20</v>
      </c>
      <c r="AJ77" s="16" t="s">
        <v>20</v>
      </c>
      <c r="AK77" s="16" t="s">
        <v>20</v>
      </c>
      <c r="AL77" s="16" t="s">
        <v>20</v>
      </c>
      <c r="AM77" s="1" t="s">
        <v>20</v>
      </c>
      <c r="AN77" s="1" t="s">
        <v>20</v>
      </c>
      <c r="AO77" s="1" t="s">
        <v>20</v>
      </c>
      <c r="AP77" s="1" t="s">
        <v>20</v>
      </c>
      <c r="AQ77" s="1" t="s">
        <v>20</v>
      </c>
      <c r="AR77" s="1" t="s">
        <v>20</v>
      </c>
      <c r="AS77" t="s">
        <v>20</v>
      </c>
      <c r="AT77" t="s">
        <v>20</v>
      </c>
      <c r="AU77" t="s">
        <v>20</v>
      </c>
      <c r="AV77" t="s">
        <v>20</v>
      </c>
      <c r="AW77" t="s">
        <v>20</v>
      </c>
      <c r="AX77" t="s">
        <v>20</v>
      </c>
      <c r="AY77" t="s">
        <v>20</v>
      </c>
      <c r="AZ77" s="1" t="s">
        <v>20</v>
      </c>
      <c r="BA77" s="1" t="s">
        <v>20</v>
      </c>
      <c r="BB77" s="1" t="s">
        <v>20</v>
      </c>
      <c r="BC77" t="s">
        <v>20</v>
      </c>
      <c r="BD77" t="s">
        <v>20</v>
      </c>
      <c r="BE77" s="1" t="s">
        <v>20</v>
      </c>
      <c r="BF77" s="1" t="s">
        <v>20</v>
      </c>
      <c r="BG77" s="12">
        <v>0</v>
      </c>
      <c r="BH77" s="1">
        <v>0</v>
      </c>
      <c r="BI77" s="1">
        <v>0</v>
      </c>
      <c r="BJ77" s="1">
        <f t="shared" si="3"/>
        <v>0</v>
      </c>
      <c r="BK77" s="1">
        <v>0</v>
      </c>
      <c r="BL77" s="25">
        <v>0</v>
      </c>
      <c r="BM77" s="1">
        <v>0</v>
      </c>
      <c r="BN77" s="1">
        <v>0</v>
      </c>
      <c r="BO77" s="1">
        <v>0</v>
      </c>
      <c r="BP77" s="1">
        <v>0</v>
      </c>
      <c r="BQ77" s="12"/>
      <c r="BR77" s="12"/>
      <c r="BS77" s="12"/>
      <c r="BT77" s="12"/>
      <c r="BU77" s="12"/>
      <c r="BV77" s="12"/>
      <c r="BW77" s="12"/>
      <c r="BX77" s="12"/>
      <c r="BY77" s="12"/>
      <c r="BZ77" s="12"/>
      <c r="CA77" s="12"/>
      <c r="CB77" s="15"/>
      <c r="CC77" s="12"/>
      <c r="CD77" s="12"/>
      <c r="CE77" s="12"/>
      <c r="CF77" s="12"/>
      <c r="CG77" s="12"/>
      <c r="CH77" s="12"/>
      <c r="CI77" s="12"/>
      <c r="CJ77" s="15"/>
      <c r="CK77" s="12"/>
      <c r="CL77" s="12"/>
      <c r="CM77" s="12"/>
      <c r="CN77" s="12"/>
      <c r="CO77" s="12"/>
      <c r="CP77" s="12"/>
      <c r="CQ77" s="12"/>
      <c r="CR77" s="12"/>
      <c r="CS77" s="12"/>
      <c r="CT77" s="12"/>
      <c r="CU77" s="12"/>
      <c r="CV77" s="12"/>
      <c r="CW77" s="12"/>
      <c r="CX77" s="12"/>
      <c r="CY77" s="12"/>
      <c r="CZ77" s="12"/>
      <c r="DA77" s="12"/>
      <c r="DB77" s="12"/>
      <c r="DC77" s="12"/>
    </row>
    <row r="78" spans="1:107" x14ac:dyDescent="0.2">
      <c r="A78" s="2">
        <v>77</v>
      </c>
      <c r="B78" s="5">
        <v>1</v>
      </c>
      <c r="C78" s="2">
        <v>3</v>
      </c>
      <c r="D78" s="1">
        <v>49</v>
      </c>
      <c r="E78" s="7">
        <v>43891</v>
      </c>
      <c r="F78" s="1">
        <v>0</v>
      </c>
      <c r="G78" s="5">
        <f t="shared" si="4"/>
        <v>0</v>
      </c>
      <c r="H78" s="19">
        <f t="shared" si="5"/>
        <v>0</v>
      </c>
      <c r="I78" s="50">
        <v>81.25</v>
      </c>
      <c r="J78" s="50">
        <v>112.16666666666667</v>
      </c>
      <c r="K78" s="50">
        <v>46.559683918993912</v>
      </c>
      <c r="L78" s="50">
        <v>17.094017094017094</v>
      </c>
      <c r="M78" s="50">
        <v>55.128205128205131</v>
      </c>
      <c r="N78" s="50">
        <v>27.777777777777779</v>
      </c>
      <c r="O78" s="50">
        <v>73.4375</v>
      </c>
      <c r="P78" s="50">
        <v>131.73049645390071</v>
      </c>
      <c r="Q78" s="50">
        <v>41.263996773086191</v>
      </c>
      <c r="R78" s="50">
        <v>28.368794326241133</v>
      </c>
      <c r="S78" s="50">
        <v>57.446808510638306</v>
      </c>
      <c r="T78" s="50">
        <v>14.184397163120567</v>
      </c>
      <c r="U78" s="50">
        <v>96.875</v>
      </c>
      <c r="V78" s="50">
        <v>82.505376344086017</v>
      </c>
      <c r="W78" s="50">
        <v>37.064832547994115</v>
      </c>
      <c r="X78" s="50">
        <v>0</v>
      </c>
      <c r="Y78" s="50">
        <v>51.612903225806448</v>
      </c>
      <c r="Z78" s="50">
        <v>48.387096774193552</v>
      </c>
      <c r="AA78" s="2">
        <v>0</v>
      </c>
      <c r="AB78">
        <v>1</v>
      </c>
      <c r="AC78">
        <v>6</v>
      </c>
      <c r="AD78" t="s">
        <v>20</v>
      </c>
      <c r="AE78" s="16">
        <v>0</v>
      </c>
      <c r="AF78" s="12">
        <v>99</v>
      </c>
      <c r="AG78">
        <v>99</v>
      </c>
      <c r="AH78" s="1">
        <v>1</v>
      </c>
      <c r="AI78">
        <v>99</v>
      </c>
      <c r="AJ78">
        <v>99</v>
      </c>
      <c r="AK78">
        <v>99</v>
      </c>
      <c r="AL78">
        <v>99</v>
      </c>
      <c r="AM78" s="1">
        <v>99</v>
      </c>
      <c r="AN78" s="1">
        <v>99</v>
      </c>
      <c r="AO78" s="1">
        <v>99</v>
      </c>
      <c r="AP78" s="1">
        <v>99</v>
      </c>
      <c r="AQ78" s="1">
        <v>99</v>
      </c>
      <c r="AR78" s="1">
        <v>99</v>
      </c>
      <c r="AS78" s="1">
        <v>0</v>
      </c>
      <c r="AT78" s="1">
        <v>0</v>
      </c>
      <c r="AU78" s="1">
        <v>1</v>
      </c>
      <c r="AV78" s="1">
        <v>0</v>
      </c>
      <c r="AW78" s="1">
        <v>0</v>
      </c>
      <c r="AX78" s="1">
        <v>0</v>
      </c>
      <c r="AY78" s="1">
        <v>0</v>
      </c>
      <c r="AZ78" s="1">
        <v>0</v>
      </c>
      <c r="BA78" s="1">
        <v>0</v>
      </c>
      <c r="BB78" s="1">
        <v>0</v>
      </c>
      <c r="BC78" s="1">
        <v>0</v>
      </c>
      <c r="BD78" s="1">
        <v>0</v>
      </c>
      <c r="BE78" s="1">
        <v>0</v>
      </c>
      <c r="BF78" s="1">
        <f>SUM(AS78:BE78)</f>
        <v>1</v>
      </c>
      <c r="BG78" s="12">
        <v>0</v>
      </c>
      <c r="BH78" s="1">
        <v>0</v>
      </c>
      <c r="BI78" s="1">
        <v>0</v>
      </c>
      <c r="BJ78" s="1">
        <f t="shared" si="3"/>
        <v>0</v>
      </c>
      <c r="BK78" s="1">
        <v>0</v>
      </c>
      <c r="BL78" s="25">
        <v>0</v>
      </c>
      <c r="BM78" s="1">
        <v>0</v>
      </c>
      <c r="BN78" s="1">
        <v>0</v>
      </c>
      <c r="BO78" s="1">
        <v>0</v>
      </c>
      <c r="BP78" s="1">
        <v>0</v>
      </c>
      <c r="BQ78" s="12"/>
      <c r="BR78" s="12"/>
      <c r="BS78" s="12"/>
      <c r="BT78" s="12"/>
      <c r="BU78" s="12"/>
      <c r="BV78" s="12"/>
      <c r="BW78" s="12"/>
      <c r="BX78" s="12"/>
      <c r="BY78" s="12"/>
      <c r="BZ78" s="12"/>
      <c r="CA78" s="12"/>
      <c r="CB78" s="15"/>
      <c r="CC78" s="12"/>
      <c r="CD78" s="12"/>
      <c r="CE78" s="12"/>
      <c r="CF78" s="12"/>
      <c r="CG78" s="12"/>
      <c r="CH78" s="12"/>
      <c r="CI78" s="12"/>
      <c r="CJ78" s="15"/>
      <c r="CK78" s="12"/>
      <c r="CL78" s="12"/>
      <c r="CM78" s="12"/>
      <c r="CN78" s="12"/>
      <c r="CO78" s="12"/>
      <c r="CP78" s="12"/>
      <c r="CQ78" s="12"/>
      <c r="CR78" s="12"/>
      <c r="CS78" s="12"/>
      <c r="CT78" s="12"/>
      <c r="CU78" s="12"/>
      <c r="CV78" s="12"/>
      <c r="CW78" s="12"/>
      <c r="CX78" s="12"/>
      <c r="CY78" s="12"/>
      <c r="CZ78" s="12"/>
      <c r="DA78" s="12"/>
      <c r="DB78" s="12"/>
      <c r="DC78" s="12"/>
    </row>
    <row r="79" spans="1:107" x14ac:dyDescent="0.2">
      <c r="A79" s="2">
        <v>78</v>
      </c>
      <c r="B79" s="5">
        <v>1</v>
      </c>
      <c r="C79" s="2">
        <v>3</v>
      </c>
      <c r="D79" s="1">
        <v>50</v>
      </c>
      <c r="E79" s="7">
        <v>43892</v>
      </c>
      <c r="F79" s="1">
        <v>0</v>
      </c>
      <c r="G79" s="5">
        <f t="shared" si="4"/>
        <v>0</v>
      </c>
      <c r="H79" s="19">
        <f t="shared" si="5"/>
        <v>0</v>
      </c>
      <c r="I79" s="50">
        <v>96.180555555555557</v>
      </c>
      <c r="J79" s="50">
        <v>181.44765342960289</v>
      </c>
      <c r="K79" s="50">
        <v>19.174822832437485</v>
      </c>
      <c r="L79" s="50">
        <v>52.707581227436826</v>
      </c>
      <c r="M79" s="50">
        <v>47.292418772563174</v>
      </c>
      <c r="N79" s="50">
        <v>0</v>
      </c>
      <c r="O79" s="50">
        <v>94.270833333333329</v>
      </c>
      <c r="P79" s="50">
        <v>193.20441988950276</v>
      </c>
      <c r="Q79" s="50">
        <v>17.019750292120694</v>
      </c>
      <c r="R79" s="50">
        <v>66.298342541436469</v>
      </c>
      <c r="S79" s="50">
        <v>33.701657458563531</v>
      </c>
      <c r="T79" s="50">
        <v>0</v>
      </c>
      <c r="U79" s="50">
        <v>100</v>
      </c>
      <c r="V79" s="50">
        <v>159.28125</v>
      </c>
      <c r="W79" s="50">
        <v>16.707621080002586</v>
      </c>
      <c r="X79" s="50">
        <v>27.083333333333332</v>
      </c>
      <c r="Y79" s="50">
        <v>72.916666666666671</v>
      </c>
      <c r="Z79" s="50">
        <v>0</v>
      </c>
      <c r="AA79" s="25" t="s">
        <v>20</v>
      </c>
      <c r="AB79" t="s">
        <v>20</v>
      </c>
      <c r="AC79" t="s">
        <v>20</v>
      </c>
      <c r="AD79">
        <v>1</v>
      </c>
      <c r="AE79" s="16" t="s">
        <v>20</v>
      </c>
      <c r="AF79" s="16" t="s">
        <v>20</v>
      </c>
      <c r="AG79" s="16" t="s">
        <v>20</v>
      </c>
      <c r="AH79" s="16" t="s">
        <v>20</v>
      </c>
      <c r="AI79" s="16" t="s">
        <v>20</v>
      </c>
      <c r="AJ79" s="16" t="s">
        <v>20</v>
      </c>
      <c r="AK79" s="16" t="s">
        <v>20</v>
      </c>
      <c r="AL79" s="16" t="s">
        <v>20</v>
      </c>
      <c r="AM79" s="16" t="s">
        <v>20</v>
      </c>
      <c r="AN79" s="16" t="s">
        <v>20</v>
      </c>
      <c r="AO79" s="16" t="s">
        <v>20</v>
      </c>
      <c r="AP79" s="16" t="s">
        <v>20</v>
      </c>
      <c r="AQ79" s="16" t="s">
        <v>20</v>
      </c>
      <c r="AR79" s="16" t="s">
        <v>20</v>
      </c>
      <c r="AS79" t="s">
        <v>20</v>
      </c>
      <c r="AT79" t="s">
        <v>20</v>
      </c>
      <c r="AU79" t="s">
        <v>20</v>
      </c>
      <c r="AV79" t="s">
        <v>20</v>
      </c>
      <c r="AW79" t="s">
        <v>20</v>
      </c>
      <c r="AX79" t="s">
        <v>20</v>
      </c>
      <c r="AY79" t="s">
        <v>20</v>
      </c>
      <c r="AZ79" s="1" t="s">
        <v>20</v>
      </c>
      <c r="BA79" t="s">
        <v>20</v>
      </c>
      <c r="BB79" t="s">
        <v>20</v>
      </c>
      <c r="BC79" t="s">
        <v>20</v>
      </c>
      <c r="BD79" t="s">
        <v>20</v>
      </c>
      <c r="BE79" t="s">
        <v>20</v>
      </c>
      <c r="BF79" s="1" t="s">
        <v>20</v>
      </c>
      <c r="BG79" s="12">
        <v>0</v>
      </c>
      <c r="BH79" s="1">
        <v>0</v>
      </c>
      <c r="BI79" s="1">
        <v>0</v>
      </c>
      <c r="BJ79" s="1">
        <f t="shared" si="3"/>
        <v>0</v>
      </c>
      <c r="BK79" s="1">
        <v>0</v>
      </c>
      <c r="BL79" s="25">
        <v>0</v>
      </c>
      <c r="BM79" s="1">
        <v>0</v>
      </c>
      <c r="BN79" s="1">
        <v>0</v>
      </c>
      <c r="BO79" s="1">
        <v>0</v>
      </c>
      <c r="BP79" s="1">
        <v>0</v>
      </c>
      <c r="BQ79" s="12"/>
      <c r="BR79" s="12"/>
      <c r="BS79" s="12"/>
      <c r="BT79" s="12"/>
      <c r="BU79" s="12"/>
      <c r="BV79" s="12"/>
      <c r="BW79" s="12"/>
      <c r="BX79" s="12"/>
      <c r="BY79" s="12"/>
      <c r="BZ79" s="12"/>
      <c r="CA79" s="12"/>
      <c r="CB79" s="15"/>
      <c r="CC79" s="12"/>
      <c r="CD79" s="12"/>
      <c r="CE79" s="12"/>
      <c r="CF79" s="12"/>
      <c r="CG79" s="12"/>
      <c r="CH79" s="12"/>
      <c r="CI79" s="12"/>
      <c r="CJ79" s="15"/>
      <c r="CK79" s="12"/>
      <c r="CL79" s="12"/>
      <c r="CM79" s="12"/>
      <c r="CN79" s="12"/>
      <c r="CO79" s="12"/>
      <c r="CP79" s="12"/>
      <c r="CQ79" s="12"/>
      <c r="CR79" s="12"/>
      <c r="CS79" s="12"/>
      <c r="CT79" s="12"/>
      <c r="CU79" s="12"/>
      <c r="CV79" s="12"/>
      <c r="CW79" s="12"/>
      <c r="CX79" s="12"/>
      <c r="CY79" s="12"/>
      <c r="CZ79" s="12"/>
      <c r="DA79" s="12"/>
      <c r="DB79" s="12"/>
      <c r="DC79" s="12"/>
    </row>
    <row r="80" spans="1:107" x14ac:dyDescent="0.2">
      <c r="A80" s="2">
        <v>79</v>
      </c>
      <c r="B80" s="5">
        <v>1</v>
      </c>
      <c r="C80" s="2">
        <v>3</v>
      </c>
      <c r="D80" s="1">
        <v>51</v>
      </c>
      <c r="E80" s="7">
        <v>43893</v>
      </c>
      <c r="F80" s="1">
        <v>0</v>
      </c>
      <c r="G80" s="5">
        <f t="shared" si="4"/>
        <v>0</v>
      </c>
      <c r="H80" s="19">
        <f t="shared" si="5"/>
        <v>0</v>
      </c>
      <c r="I80" s="50">
        <v>84.375</v>
      </c>
      <c r="J80" s="50">
        <v>115.91358024691358</v>
      </c>
      <c r="K80" s="50">
        <v>33.998623709816286</v>
      </c>
      <c r="L80" s="50">
        <v>8.6419753086419746</v>
      </c>
      <c r="M80" s="50">
        <v>84.773662551440324</v>
      </c>
      <c r="N80" s="50">
        <v>6.5843621399176957</v>
      </c>
      <c r="O80" s="50">
        <v>100</v>
      </c>
      <c r="P80" s="50">
        <v>114.171875</v>
      </c>
      <c r="Q80" s="50">
        <v>36.598437872022345</v>
      </c>
      <c r="R80" s="50">
        <v>10.9375</v>
      </c>
      <c r="S80" s="50">
        <v>82.291666666666671</v>
      </c>
      <c r="T80" s="50">
        <v>6.770833333333333</v>
      </c>
      <c r="U80" s="50">
        <v>53.125</v>
      </c>
      <c r="V80" s="50">
        <v>122.47058823529412</v>
      </c>
      <c r="W80" s="50">
        <v>22.973963868521889</v>
      </c>
      <c r="X80" s="50">
        <v>0</v>
      </c>
      <c r="Y80" s="50">
        <v>94.117647058823536</v>
      </c>
      <c r="Z80" s="50">
        <v>5.882352941176471</v>
      </c>
      <c r="AA80" s="25" t="s">
        <v>20</v>
      </c>
      <c r="AB80" t="s">
        <v>20</v>
      </c>
      <c r="AC80" t="s">
        <v>20</v>
      </c>
      <c r="AD80" t="s">
        <v>20</v>
      </c>
      <c r="AE80" s="16" t="s">
        <v>20</v>
      </c>
      <c r="AF80" s="16" t="s">
        <v>20</v>
      </c>
      <c r="AG80" s="16" t="s">
        <v>20</v>
      </c>
      <c r="AH80" s="16" t="s">
        <v>20</v>
      </c>
      <c r="AI80" s="16" t="s">
        <v>20</v>
      </c>
      <c r="AJ80" s="16" t="s">
        <v>20</v>
      </c>
      <c r="AK80" s="16" t="s">
        <v>20</v>
      </c>
      <c r="AL80" s="16" t="s">
        <v>20</v>
      </c>
      <c r="AM80" s="1" t="s">
        <v>20</v>
      </c>
      <c r="AN80" s="1" t="s">
        <v>20</v>
      </c>
      <c r="AO80" s="1" t="s">
        <v>20</v>
      </c>
      <c r="AP80" s="1" t="s">
        <v>20</v>
      </c>
      <c r="AQ80" s="1" t="s">
        <v>20</v>
      </c>
      <c r="AR80" s="1" t="s">
        <v>20</v>
      </c>
      <c r="AS80" t="s">
        <v>20</v>
      </c>
      <c r="AT80" t="s">
        <v>20</v>
      </c>
      <c r="AU80" t="s">
        <v>20</v>
      </c>
      <c r="AV80" t="s">
        <v>20</v>
      </c>
      <c r="AW80" t="s">
        <v>20</v>
      </c>
      <c r="AX80" t="s">
        <v>20</v>
      </c>
      <c r="AY80" t="s">
        <v>20</v>
      </c>
      <c r="AZ80" s="1" t="s">
        <v>20</v>
      </c>
      <c r="BA80" s="1" t="s">
        <v>20</v>
      </c>
      <c r="BB80" s="1" t="s">
        <v>20</v>
      </c>
      <c r="BC80" t="s">
        <v>20</v>
      </c>
      <c r="BD80" t="s">
        <v>20</v>
      </c>
      <c r="BE80" s="1" t="s">
        <v>20</v>
      </c>
      <c r="BF80" t="s">
        <v>20</v>
      </c>
      <c r="BG80" s="12">
        <v>0</v>
      </c>
      <c r="BH80" s="1">
        <v>0</v>
      </c>
      <c r="BI80" s="1">
        <v>0</v>
      </c>
      <c r="BJ80" s="1">
        <f t="shared" si="3"/>
        <v>0</v>
      </c>
      <c r="BK80" s="1">
        <v>0</v>
      </c>
      <c r="BL80" s="25">
        <v>0</v>
      </c>
      <c r="BM80" s="1">
        <v>0</v>
      </c>
      <c r="BN80" s="1">
        <v>0</v>
      </c>
      <c r="BO80" s="1">
        <v>0</v>
      </c>
      <c r="BP80" s="1">
        <v>0</v>
      </c>
      <c r="BQ80" s="12"/>
      <c r="BR80" s="12"/>
      <c r="BS80" s="12"/>
      <c r="BT80" s="12"/>
      <c r="BU80" s="12"/>
      <c r="BV80" s="12"/>
      <c r="BW80" s="12"/>
      <c r="BX80" s="12"/>
      <c r="BY80" s="12"/>
      <c r="BZ80" s="12"/>
      <c r="CA80" s="12"/>
      <c r="CB80" s="15"/>
      <c r="CC80" s="12"/>
      <c r="CD80" s="12"/>
      <c r="CE80" s="12"/>
      <c r="CF80" s="12"/>
      <c r="CG80" s="12"/>
      <c r="CH80" s="12"/>
      <c r="CI80" s="12"/>
      <c r="CJ80" s="15"/>
      <c r="CK80" s="12"/>
      <c r="CL80" s="12"/>
      <c r="CM80" s="12"/>
      <c r="CN80" s="12"/>
      <c r="CO80" s="12"/>
      <c r="CP80" s="12"/>
      <c r="CQ80" s="12"/>
      <c r="CR80" s="12"/>
      <c r="CS80" s="12"/>
      <c r="CT80" s="12"/>
      <c r="CU80" s="12"/>
      <c r="CV80" s="12"/>
      <c r="CW80" s="12"/>
      <c r="CX80" s="12"/>
      <c r="CY80" s="12"/>
      <c r="CZ80" s="12"/>
      <c r="DA80" s="12"/>
      <c r="DB80" s="12"/>
      <c r="DC80" s="12"/>
    </row>
    <row r="81" spans="1:107" x14ac:dyDescent="0.2">
      <c r="A81" s="2">
        <v>80</v>
      </c>
      <c r="B81" s="5">
        <v>1</v>
      </c>
      <c r="C81" s="2">
        <v>3</v>
      </c>
      <c r="D81" s="1">
        <v>52</v>
      </c>
      <c r="E81" s="7">
        <v>43894</v>
      </c>
      <c r="F81" s="1">
        <v>0</v>
      </c>
      <c r="G81" s="5">
        <f t="shared" si="4"/>
        <v>73</v>
      </c>
      <c r="H81" s="19">
        <f t="shared" si="5"/>
        <v>313.89999999999998</v>
      </c>
      <c r="I81" s="50">
        <v>89.930555555555557</v>
      </c>
      <c r="J81" s="50">
        <v>135.76833976833976</v>
      </c>
      <c r="K81" s="50">
        <v>18.983526999403391</v>
      </c>
      <c r="L81" s="50">
        <v>1.1583011583011582</v>
      </c>
      <c r="M81" s="50">
        <v>95.366795366795373</v>
      </c>
      <c r="N81" s="50">
        <v>3.4749034749034751</v>
      </c>
      <c r="O81" s="50">
        <v>84.895833333333329</v>
      </c>
      <c r="P81" s="50">
        <v>144.25766871165644</v>
      </c>
      <c r="Q81" s="50">
        <v>14.097587610100426</v>
      </c>
      <c r="R81" s="50">
        <v>1.8404907975460123</v>
      </c>
      <c r="S81" s="50">
        <v>98.159509202453989</v>
      </c>
      <c r="T81" s="50">
        <v>0</v>
      </c>
      <c r="U81" s="50">
        <v>100</v>
      </c>
      <c r="V81" s="50">
        <v>121.35416666666667</v>
      </c>
      <c r="W81" s="50">
        <v>22.794008977699178</v>
      </c>
      <c r="X81" s="50">
        <v>0</v>
      </c>
      <c r="Y81" s="50">
        <v>90.625</v>
      </c>
      <c r="Z81" s="50">
        <v>9.375</v>
      </c>
      <c r="AA81" s="2">
        <v>0</v>
      </c>
      <c r="AB81">
        <v>1</v>
      </c>
      <c r="AC81">
        <v>9</v>
      </c>
      <c r="AD81" t="s">
        <v>20</v>
      </c>
      <c r="AE81" s="16">
        <v>0</v>
      </c>
      <c r="AF81" t="s">
        <v>875</v>
      </c>
      <c r="AG81" t="s">
        <v>875</v>
      </c>
      <c r="AH81" t="s">
        <v>875</v>
      </c>
      <c r="AI81" t="s">
        <v>875</v>
      </c>
      <c r="AJ81" t="s">
        <v>875</v>
      </c>
      <c r="AK81" t="s">
        <v>875</v>
      </c>
      <c r="AL81" t="s">
        <v>875</v>
      </c>
      <c r="AM81" s="1" t="s">
        <v>903</v>
      </c>
      <c r="AN81" s="1" t="s">
        <v>903</v>
      </c>
      <c r="AO81" s="1" t="s">
        <v>903</v>
      </c>
      <c r="AP81" s="1" t="s">
        <v>903</v>
      </c>
      <c r="AQ81" s="1" t="s">
        <v>903</v>
      </c>
      <c r="AR81" s="1" t="s">
        <v>903</v>
      </c>
      <c r="AS81" s="1" t="s">
        <v>903</v>
      </c>
      <c r="AT81" s="1" t="s">
        <v>903</v>
      </c>
      <c r="AU81" s="1" t="s">
        <v>903</v>
      </c>
      <c r="AV81" s="1" t="s">
        <v>903</v>
      </c>
      <c r="AW81" s="1" t="s">
        <v>903</v>
      </c>
      <c r="AX81" s="1" t="s">
        <v>903</v>
      </c>
      <c r="AY81" s="1" t="s">
        <v>903</v>
      </c>
      <c r="AZ81" s="1" t="s">
        <v>903</v>
      </c>
      <c r="BA81" s="1" t="s">
        <v>875</v>
      </c>
      <c r="BB81" s="1" t="s">
        <v>875</v>
      </c>
      <c r="BC81" s="1" t="s">
        <v>875</v>
      </c>
      <c r="BD81" s="1" t="s">
        <v>875</v>
      </c>
      <c r="BE81" s="1" t="s">
        <v>875</v>
      </c>
      <c r="BF81" s="1" t="s">
        <v>875</v>
      </c>
      <c r="BG81" s="12">
        <v>73</v>
      </c>
      <c r="BH81" s="1">
        <v>2</v>
      </c>
      <c r="BI81" s="1">
        <v>4.3</v>
      </c>
      <c r="BJ81" s="1">
        <f t="shared" si="3"/>
        <v>313.89999999999998</v>
      </c>
      <c r="BK81" s="1" t="s">
        <v>22</v>
      </c>
      <c r="BL81" s="25">
        <v>0</v>
      </c>
      <c r="BM81" s="1">
        <v>0</v>
      </c>
      <c r="BN81" s="1">
        <v>0</v>
      </c>
      <c r="BO81" s="1">
        <v>0</v>
      </c>
      <c r="BP81" s="1">
        <v>0</v>
      </c>
      <c r="BQ81" s="14">
        <v>43894.805470763888</v>
      </c>
      <c r="BR81" s="14" t="s">
        <v>123</v>
      </c>
      <c r="BS81" s="15">
        <v>60.283333333333331</v>
      </c>
      <c r="BT81" s="12" t="s">
        <v>117</v>
      </c>
      <c r="BU81" s="12"/>
      <c r="BV81" s="12" t="s">
        <v>109</v>
      </c>
      <c r="BW81" s="12" t="s">
        <v>124</v>
      </c>
      <c r="BX81" s="12" t="s">
        <v>109</v>
      </c>
      <c r="BY81" s="12" t="s">
        <v>125</v>
      </c>
      <c r="BZ81" s="12">
        <v>1</v>
      </c>
      <c r="CA81" s="12">
        <v>0</v>
      </c>
      <c r="CB81" s="15">
        <v>1</v>
      </c>
      <c r="CC81" s="12">
        <v>0</v>
      </c>
      <c r="CD81" s="12">
        <v>0</v>
      </c>
      <c r="CE81" s="12">
        <v>1</v>
      </c>
      <c r="CF81" s="12">
        <v>4</v>
      </c>
      <c r="CG81" s="12">
        <v>2</v>
      </c>
      <c r="CH81" s="12">
        <v>4</v>
      </c>
      <c r="CI81" s="12">
        <v>1</v>
      </c>
      <c r="CJ81" s="15">
        <v>2</v>
      </c>
      <c r="CK81" s="12">
        <v>1</v>
      </c>
      <c r="CL81" s="12">
        <v>4</v>
      </c>
      <c r="CM81" s="12">
        <v>2</v>
      </c>
      <c r="CN81" s="12">
        <v>3</v>
      </c>
      <c r="CO81" s="12">
        <v>2</v>
      </c>
      <c r="CP81" s="12" t="s">
        <v>83</v>
      </c>
      <c r="CQ81" s="12">
        <v>45</v>
      </c>
      <c r="CR81" s="12">
        <v>39</v>
      </c>
      <c r="CS81" s="12">
        <v>10</v>
      </c>
      <c r="CT81" s="12">
        <v>47</v>
      </c>
      <c r="CU81" s="12">
        <v>36</v>
      </c>
      <c r="CV81" s="12">
        <v>13.6</v>
      </c>
      <c r="CW81" s="12">
        <v>270</v>
      </c>
      <c r="CX81" s="12" t="b">
        <v>0</v>
      </c>
      <c r="CY81" s="12"/>
      <c r="CZ81" s="12">
        <v>0</v>
      </c>
      <c r="DA81" s="12">
        <v>164</v>
      </c>
      <c r="DB81" s="12">
        <v>134</v>
      </c>
      <c r="DC81" s="12">
        <v>80</v>
      </c>
    </row>
    <row r="82" spans="1:107" x14ac:dyDescent="0.2">
      <c r="A82" s="2">
        <v>81</v>
      </c>
      <c r="B82" s="5">
        <v>1</v>
      </c>
      <c r="C82" s="2">
        <v>3</v>
      </c>
      <c r="D82" s="1">
        <v>53</v>
      </c>
      <c r="E82" s="7">
        <v>43895</v>
      </c>
      <c r="F82" s="1">
        <v>0</v>
      </c>
      <c r="G82" s="5">
        <f t="shared" si="4"/>
        <v>13</v>
      </c>
      <c r="H82" s="19">
        <f t="shared" si="5"/>
        <v>55.9</v>
      </c>
      <c r="I82" s="50">
        <v>99.652777777777771</v>
      </c>
      <c r="J82" s="50">
        <v>134.66898954703834</v>
      </c>
      <c r="K82" s="50">
        <v>41.883342662852343</v>
      </c>
      <c r="L82" s="50">
        <v>18.466898954703833</v>
      </c>
      <c r="M82" s="50">
        <v>80.139372822299649</v>
      </c>
      <c r="N82" s="50">
        <v>1.3937282229965158</v>
      </c>
      <c r="O82" s="50">
        <v>99.479166666666671</v>
      </c>
      <c r="P82" s="50">
        <v>143.16753926701571</v>
      </c>
      <c r="Q82" s="50">
        <v>46.85788513730531</v>
      </c>
      <c r="R82" s="50">
        <v>27.748691099476439</v>
      </c>
      <c r="S82" s="50">
        <v>70.157068062827221</v>
      </c>
      <c r="T82" s="50">
        <v>2.0942408376963351</v>
      </c>
      <c r="U82" s="50">
        <v>100</v>
      </c>
      <c r="V82" s="50">
        <v>117.76041666666667</v>
      </c>
      <c r="W82" s="50">
        <v>10.143701659515092</v>
      </c>
      <c r="X82" s="50">
        <v>0</v>
      </c>
      <c r="Y82" s="50">
        <v>100</v>
      </c>
      <c r="Z82" s="50">
        <v>0</v>
      </c>
      <c r="AA82" s="2">
        <v>0</v>
      </c>
      <c r="AB82">
        <v>1</v>
      </c>
      <c r="AC82">
        <v>8</v>
      </c>
      <c r="AD82">
        <v>1</v>
      </c>
      <c r="AE82" s="16">
        <v>0</v>
      </c>
      <c r="AF82" t="s">
        <v>875</v>
      </c>
      <c r="AG82" t="s">
        <v>875</v>
      </c>
      <c r="AH82" t="s">
        <v>875</v>
      </c>
      <c r="AI82" t="s">
        <v>875</v>
      </c>
      <c r="AJ82" t="s">
        <v>875</v>
      </c>
      <c r="AK82" t="s">
        <v>875</v>
      </c>
      <c r="AL82" t="s">
        <v>875</v>
      </c>
      <c r="AM82" s="1" t="s">
        <v>903</v>
      </c>
      <c r="AN82" s="1" t="s">
        <v>903</v>
      </c>
      <c r="AO82" s="1" t="s">
        <v>903</v>
      </c>
      <c r="AP82" s="1" t="s">
        <v>903</v>
      </c>
      <c r="AQ82" s="1" t="s">
        <v>903</v>
      </c>
      <c r="AR82" s="1" t="s">
        <v>903</v>
      </c>
      <c r="AS82" s="1" t="s">
        <v>903</v>
      </c>
      <c r="AT82" s="1" t="s">
        <v>903</v>
      </c>
      <c r="AU82" s="1" t="s">
        <v>903</v>
      </c>
      <c r="AV82" s="1" t="s">
        <v>903</v>
      </c>
      <c r="AW82" s="1" t="s">
        <v>903</v>
      </c>
      <c r="AX82" s="1" t="s">
        <v>903</v>
      </c>
      <c r="AY82" s="1" t="s">
        <v>903</v>
      </c>
      <c r="AZ82" s="1" t="s">
        <v>903</v>
      </c>
      <c r="BA82" s="1" t="s">
        <v>875</v>
      </c>
      <c r="BB82" s="1" t="s">
        <v>875</v>
      </c>
      <c r="BC82" s="1" t="s">
        <v>875</v>
      </c>
      <c r="BD82" s="1" t="s">
        <v>875</v>
      </c>
      <c r="BE82" s="1" t="s">
        <v>875</v>
      </c>
      <c r="BF82" s="1" t="s">
        <v>875</v>
      </c>
      <c r="BG82" s="12">
        <v>13</v>
      </c>
      <c r="BH82" s="1">
        <v>2</v>
      </c>
      <c r="BI82" s="1">
        <v>4.3</v>
      </c>
      <c r="BJ82" s="1">
        <f t="shared" si="3"/>
        <v>55.9</v>
      </c>
      <c r="BK82" s="1" t="s">
        <v>22</v>
      </c>
      <c r="BL82" s="25">
        <v>0</v>
      </c>
      <c r="BM82" s="1">
        <v>0</v>
      </c>
      <c r="BN82" s="1">
        <v>0</v>
      </c>
      <c r="BO82" s="1">
        <v>0</v>
      </c>
      <c r="BP82" s="1">
        <v>0</v>
      </c>
      <c r="BQ82" s="14">
        <v>43895.227725902776</v>
      </c>
      <c r="BR82" s="14" t="s">
        <v>126</v>
      </c>
      <c r="BS82" s="15">
        <v>4.2666666666666666</v>
      </c>
      <c r="BT82" s="12" t="s">
        <v>117</v>
      </c>
      <c r="BU82" s="12"/>
      <c r="BV82" s="12" t="s">
        <v>109</v>
      </c>
      <c r="BW82" s="12" t="s">
        <v>127</v>
      </c>
      <c r="BX82" s="12" t="s">
        <v>128</v>
      </c>
      <c r="BY82" s="12" t="s">
        <v>129</v>
      </c>
      <c r="BZ82" s="12">
        <v>0</v>
      </c>
      <c r="CA82" s="12">
        <v>0</v>
      </c>
      <c r="CB82" s="15">
        <v>6</v>
      </c>
      <c r="CC82" s="12">
        <v>0</v>
      </c>
      <c r="CD82" s="12">
        <v>0</v>
      </c>
      <c r="CE82" s="12">
        <v>1</v>
      </c>
      <c r="CF82" s="12">
        <v>3</v>
      </c>
      <c r="CG82" s="12">
        <v>1</v>
      </c>
      <c r="CH82" s="12">
        <v>3</v>
      </c>
      <c r="CI82" s="12">
        <v>2</v>
      </c>
      <c r="CJ82" s="15">
        <v>2</v>
      </c>
      <c r="CK82" s="12">
        <v>2</v>
      </c>
      <c r="CL82" s="12">
        <v>3</v>
      </c>
      <c r="CM82" s="12">
        <v>2</v>
      </c>
      <c r="CN82" s="12">
        <v>2</v>
      </c>
      <c r="CO82" s="12">
        <v>2</v>
      </c>
      <c r="CP82" s="12" t="s">
        <v>130</v>
      </c>
      <c r="CQ82" s="12">
        <v>34</v>
      </c>
      <c r="CR82" s="12">
        <v>26</v>
      </c>
      <c r="CS82" s="12">
        <v>11</v>
      </c>
      <c r="CT82" s="12">
        <v>71</v>
      </c>
      <c r="CU82" s="12">
        <v>26</v>
      </c>
      <c r="CV82" s="12">
        <v>9.8000000000000007</v>
      </c>
      <c r="CW82" s="12">
        <v>293</v>
      </c>
      <c r="CX82" s="12" t="b">
        <v>0</v>
      </c>
      <c r="CY82" s="12"/>
      <c r="CZ82" s="12">
        <v>0</v>
      </c>
      <c r="DA82" s="12"/>
      <c r="DB82" s="12"/>
      <c r="DC82" s="12"/>
    </row>
    <row r="83" spans="1:107" x14ac:dyDescent="0.2">
      <c r="A83" s="2">
        <v>82</v>
      </c>
      <c r="B83" s="5">
        <v>1</v>
      </c>
      <c r="C83" s="2">
        <v>3</v>
      </c>
      <c r="D83" s="1">
        <v>54</v>
      </c>
      <c r="E83" s="7">
        <v>43896</v>
      </c>
      <c r="F83" s="1">
        <v>0</v>
      </c>
      <c r="G83" s="5">
        <f t="shared" si="4"/>
        <v>0</v>
      </c>
      <c r="H83" s="19">
        <f t="shared" si="5"/>
        <v>0</v>
      </c>
      <c r="I83" s="50">
        <v>86.805555555555557</v>
      </c>
      <c r="J83" s="50">
        <v>162.74799999999999</v>
      </c>
      <c r="K83" s="50">
        <v>27.215069542345155</v>
      </c>
      <c r="L83" s="50">
        <v>40.4</v>
      </c>
      <c r="M83" s="50">
        <v>56.4</v>
      </c>
      <c r="N83" s="50">
        <v>3.2</v>
      </c>
      <c r="O83" s="50">
        <v>100</v>
      </c>
      <c r="P83" s="50">
        <v>167.29166666666666</v>
      </c>
      <c r="Q83" s="50">
        <v>24.035182268391807</v>
      </c>
      <c r="R83" s="50">
        <v>39.0625</v>
      </c>
      <c r="S83" s="50">
        <v>60.9375</v>
      </c>
      <c r="T83" s="50">
        <v>0</v>
      </c>
      <c r="U83" s="50">
        <v>60.416666666666664</v>
      </c>
      <c r="V83" s="50">
        <v>147.70689655172413</v>
      </c>
      <c r="W83" s="50">
        <v>36.159250631404845</v>
      </c>
      <c r="X83" s="50">
        <v>44.827586206896555</v>
      </c>
      <c r="Y83" s="50">
        <v>41.379310344827587</v>
      </c>
      <c r="Z83" s="50">
        <v>13.793103448275861</v>
      </c>
      <c r="AA83" s="2">
        <v>1</v>
      </c>
      <c r="AB83">
        <v>2</v>
      </c>
      <c r="AC83">
        <v>4</v>
      </c>
      <c r="AD83">
        <v>1</v>
      </c>
      <c r="AE83" s="16">
        <v>0</v>
      </c>
      <c r="AF83" s="12">
        <v>99</v>
      </c>
      <c r="AG83">
        <v>99</v>
      </c>
      <c r="AH83">
        <v>99</v>
      </c>
      <c r="AI83" s="1">
        <v>1</v>
      </c>
      <c r="AJ83">
        <v>99</v>
      </c>
      <c r="AK83">
        <v>99</v>
      </c>
      <c r="AL83">
        <v>99</v>
      </c>
      <c r="AM83" s="1">
        <v>99</v>
      </c>
      <c r="AN83" s="1">
        <v>99</v>
      </c>
      <c r="AO83" s="1">
        <v>99</v>
      </c>
      <c r="AP83" s="1">
        <v>99</v>
      </c>
      <c r="AQ83" s="1">
        <v>99</v>
      </c>
      <c r="AR83" s="1">
        <v>99</v>
      </c>
      <c r="AS83" s="1">
        <v>0</v>
      </c>
      <c r="AT83" s="1">
        <v>0</v>
      </c>
      <c r="AU83" s="1">
        <v>0</v>
      </c>
      <c r="AV83" s="1">
        <v>1</v>
      </c>
      <c r="AW83" s="1">
        <v>0</v>
      </c>
      <c r="AX83" s="1">
        <v>0</v>
      </c>
      <c r="AY83" s="1">
        <v>0</v>
      </c>
      <c r="AZ83" s="1">
        <v>0</v>
      </c>
      <c r="BA83" s="1">
        <v>0</v>
      </c>
      <c r="BB83" s="1">
        <v>0</v>
      </c>
      <c r="BC83" s="1">
        <v>0</v>
      </c>
      <c r="BD83" s="1">
        <v>0</v>
      </c>
      <c r="BE83" s="1">
        <v>0</v>
      </c>
      <c r="BF83" s="1">
        <f>SUM(AS83:BE83)</f>
        <v>1</v>
      </c>
      <c r="BG83" s="12">
        <v>0</v>
      </c>
      <c r="BH83" s="1">
        <v>0</v>
      </c>
      <c r="BI83" s="1">
        <v>0</v>
      </c>
      <c r="BJ83" s="1">
        <f t="shared" si="3"/>
        <v>0</v>
      </c>
      <c r="BK83" s="1">
        <v>0</v>
      </c>
      <c r="BL83" s="25">
        <v>0</v>
      </c>
      <c r="BM83" s="1">
        <v>0</v>
      </c>
      <c r="BN83" s="1">
        <v>0</v>
      </c>
      <c r="BO83" s="1">
        <v>0</v>
      </c>
      <c r="BP83" s="1">
        <v>0</v>
      </c>
      <c r="BQ83" s="12"/>
      <c r="BR83" s="12"/>
      <c r="BS83" s="12"/>
      <c r="BT83" s="12"/>
      <c r="BU83" s="12"/>
      <c r="BV83" s="12"/>
      <c r="BW83" s="12"/>
      <c r="BX83" s="12"/>
      <c r="BY83" s="12"/>
      <c r="BZ83" s="12"/>
      <c r="CA83" s="12"/>
      <c r="CB83" s="15"/>
      <c r="CC83" s="12"/>
      <c r="CD83" s="12"/>
      <c r="CE83" s="12"/>
      <c r="CF83" s="12"/>
      <c r="CG83" s="12"/>
      <c r="CH83" s="12"/>
      <c r="CI83" s="12"/>
      <c r="CJ83" s="15"/>
      <c r="CK83" s="12"/>
      <c r="CL83" s="12"/>
      <c r="CM83" s="12"/>
      <c r="CN83" s="12"/>
      <c r="CO83" s="12"/>
      <c r="CP83" s="12"/>
      <c r="CQ83" s="12"/>
      <c r="CR83" s="12"/>
      <c r="CS83" s="12"/>
      <c r="CT83" s="12"/>
      <c r="CU83" s="12"/>
      <c r="CV83" s="12"/>
      <c r="CW83" s="12"/>
      <c r="CX83" s="12"/>
      <c r="CY83" s="12"/>
      <c r="CZ83" s="12"/>
      <c r="DA83" s="12"/>
      <c r="DB83" s="12"/>
      <c r="DC83" s="12"/>
    </row>
    <row r="84" spans="1:107" x14ac:dyDescent="0.2">
      <c r="A84" s="2">
        <v>83</v>
      </c>
      <c r="B84" s="5">
        <v>1</v>
      </c>
      <c r="C84" s="2">
        <v>3</v>
      </c>
      <c r="D84" s="1">
        <v>55</v>
      </c>
      <c r="E84" s="7">
        <v>43897</v>
      </c>
      <c r="F84" s="1">
        <v>0</v>
      </c>
      <c r="G84" s="5">
        <f t="shared" si="4"/>
        <v>0</v>
      </c>
      <c r="H84" s="19">
        <f t="shared" si="5"/>
        <v>0</v>
      </c>
      <c r="I84" s="50">
        <v>93.055555555555557</v>
      </c>
      <c r="J84" s="50">
        <v>188.47014925373134</v>
      </c>
      <c r="K84" s="50">
        <v>48.788868854351342</v>
      </c>
      <c r="L84" s="50">
        <v>42.910447761194028</v>
      </c>
      <c r="M84" s="50">
        <v>50.746268656716417</v>
      </c>
      <c r="N84" s="50">
        <v>6.3432835820895521</v>
      </c>
      <c r="O84" s="50">
        <v>100</v>
      </c>
      <c r="P84" s="50">
        <v>173.9375</v>
      </c>
      <c r="Q84" s="50">
        <v>52.307722790791232</v>
      </c>
      <c r="R84" s="50">
        <v>37.5</v>
      </c>
      <c r="S84" s="50">
        <v>53.645833333333336</v>
      </c>
      <c r="T84" s="50">
        <v>8.8541666666666661</v>
      </c>
      <c r="U84" s="50">
        <v>79.166666666666671</v>
      </c>
      <c r="V84" s="50">
        <v>225.18421052631578</v>
      </c>
      <c r="W84" s="50">
        <v>37.453666484431487</v>
      </c>
      <c r="X84" s="50">
        <v>56.578947368421055</v>
      </c>
      <c r="Y84" s="50">
        <v>43.421052631578945</v>
      </c>
      <c r="Z84" s="50">
        <v>0</v>
      </c>
      <c r="AA84" s="2">
        <v>2</v>
      </c>
      <c r="AB84">
        <v>1</v>
      </c>
      <c r="AC84">
        <v>7</v>
      </c>
      <c r="AD84">
        <v>1</v>
      </c>
      <c r="AE84" s="16">
        <v>0</v>
      </c>
      <c r="AF84" s="12">
        <v>99</v>
      </c>
      <c r="AG84">
        <v>99</v>
      </c>
      <c r="AH84">
        <v>99</v>
      </c>
      <c r="AI84">
        <v>99</v>
      </c>
      <c r="AJ84">
        <v>99</v>
      </c>
      <c r="AK84">
        <v>99</v>
      </c>
      <c r="AL84" s="1">
        <v>1</v>
      </c>
      <c r="AM84" s="1">
        <v>99</v>
      </c>
      <c r="AN84" s="1">
        <v>99</v>
      </c>
      <c r="AO84" s="1">
        <v>99</v>
      </c>
      <c r="AP84" s="1">
        <v>99</v>
      </c>
      <c r="AQ84" s="1">
        <v>99</v>
      </c>
      <c r="AR84" s="1">
        <v>99</v>
      </c>
      <c r="AS84" s="1">
        <v>0</v>
      </c>
      <c r="AT84" s="1">
        <v>0</v>
      </c>
      <c r="AU84">
        <v>0</v>
      </c>
      <c r="AV84" s="1">
        <v>0</v>
      </c>
      <c r="AW84" s="1">
        <v>0</v>
      </c>
      <c r="AX84" s="1">
        <v>0</v>
      </c>
      <c r="AY84" s="1">
        <v>1</v>
      </c>
      <c r="AZ84" s="1">
        <v>0</v>
      </c>
      <c r="BA84" s="1">
        <v>0</v>
      </c>
      <c r="BB84" s="1">
        <v>0</v>
      </c>
      <c r="BC84" s="1">
        <v>0</v>
      </c>
      <c r="BD84" s="1">
        <v>0</v>
      </c>
      <c r="BE84" s="1">
        <v>0</v>
      </c>
      <c r="BF84" s="1">
        <f>SUM(AS84:BE84)</f>
        <v>1</v>
      </c>
      <c r="BG84" s="12">
        <v>0</v>
      </c>
      <c r="BH84" s="1">
        <v>0</v>
      </c>
      <c r="BI84" s="1">
        <v>0</v>
      </c>
      <c r="BJ84" s="1">
        <f t="shared" si="3"/>
        <v>0</v>
      </c>
      <c r="BK84" s="1">
        <v>0</v>
      </c>
      <c r="BL84" s="25">
        <v>0</v>
      </c>
      <c r="BM84" s="1">
        <v>0</v>
      </c>
      <c r="BN84" s="1">
        <v>0</v>
      </c>
      <c r="BO84" s="1">
        <v>0</v>
      </c>
      <c r="BP84" s="1">
        <v>0</v>
      </c>
      <c r="BQ84" s="12"/>
      <c r="BR84" s="12"/>
      <c r="BS84" s="12"/>
      <c r="BT84" s="12"/>
      <c r="BU84" s="12"/>
      <c r="BV84" s="12"/>
      <c r="BW84" s="12"/>
      <c r="BX84" s="12"/>
      <c r="BY84" s="12"/>
      <c r="BZ84" s="12"/>
      <c r="CA84" s="12"/>
      <c r="CB84" s="15"/>
      <c r="CC84" s="12"/>
      <c r="CD84" s="12"/>
      <c r="CE84" s="12"/>
      <c r="CF84" s="12"/>
      <c r="CG84" s="12"/>
      <c r="CH84" s="12"/>
      <c r="CI84" s="12"/>
      <c r="CJ84" s="15"/>
      <c r="CK84" s="12"/>
      <c r="CL84" s="12"/>
      <c r="CM84" s="12"/>
      <c r="CN84" s="12"/>
      <c r="CO84" s="12"/>
      <c r="CP84" s="12"/>
      <c r="CQ84" s="12"/>
      <c r="CR84" s="12"/>
      <c r="CS84" s="12"/>
      <c r="CT84" s="12"/>
      <c r="CU84" s="12"/>
      <c r="CV84" s="12"/>
      <c r="CW84" s="12"/>
      <c r="CX84" s="12"/>
      <c r="CY84" s="12"/>
      <c r="CZ84" s="12"/>
      <c r="DA84" s="12"/>
      <c r="DB84" s="12"/>
      <c r="DC84" s="12"/>
    </row>
    <row r="85" spans="1:107" x14ac:dyDescent="0.2">
      <c r="A85" s="2">
        <v>84</v>
      </c>
      <c r="B85" s="5">
        <v>1</v>
      </c>
      <c r="C85" s="2">
        <v>3</v>
      </c>
      <c r="D85" s="1">
        <v>56</v>
      </c>
      <c r="E85" s="7">
        <v>43898</v>
      </c>
      <c r="F85" s="1">
        <v>0</v>
      </c>
      <c r="G85" s="5">
        <f t="shared" si="4"/>
        <v>0</v>
      </c>
      <c r="H85" s="19">
        <f t="shared" si="5"/>
        <v>0</v>
      </c>
      <c r="I85" s="50">
        <v>71.875</v>
      </c>
      <c r="J85" s="50">
        <v>120.28019323671498</v>
      </c>
      <c r="K85" s="50">
        <v>41.901391620541716</v>
      </c>
      <c r="L85" s="50">
        <v>17.874396135265702</v>
      </c>
      <c r="M85" s="50">
        <v>74.39613526570048</v>
      </c>
      <c r="N85" s="50">
        <v>7.7294685990338161</v>
      </c>
      <c r="O85" s="50">
        <v>66.145833333333329</v>
      </c>
      <c r="P85" s="50">
        <v>103.46456692913385</v>
      </c>
      <c r="Q85" s="50">
        <v>39.16353696135679</v>
      </c>
      <c r="R85" s="50">
        <v>9.4488188976377945</v>
      </c>
      <c r="S85" s="50">
        <v>77.952755905511808</v>
      </c>
      <c r="T85" s="50">
        <v>12.598425196850394</v>
      </c>
      <c r="U85" s="50">
        <v>83.333333333333329</v>
      </c>
      <c r="V85" s="50">
        <v>146.97499999999999</v>
      </c>
      <c r="W85" s="50">
        <v>36.185702101370879</v>
      </c>
      <c r="X85" s="50">
        <v>31.25</v>
      </c>
      <c r="Y85" s="50">
        <v>68.75</v>
      </c>
      <c r="Z85" s="50">
        <v>0</v>
      </c>
      <c r="AA85" s="2">
        <v>0</v>
      </c>
      <c r="AB85">
        <v>1</v>
      </c>
      <c r="AC85">
        <v>6</v>
      </c>
      <c r="AD85">
        <v>1</v>
      </c>
      <c r="AE85" s="16">
        <v>0</v>
      </c>
      <c r="AF85" s="1" t="s">
        <v>20</v>
      </c>
      <c r="AG85" s="1" t="s">
        <v>20</v>
      </c>
      <c r="AH85" s="1" t="s">
        <v>20</v>
      </c>
      <c r="AI85" s="1" t="s">
        <v>20</v>
      </c>
      <c r="AJ85" s="1" t="s">
        <v>20</v>
      </c>
      <c r="AK85" s="1" t="s">
        <v>20</v>
      </c>
      <c r="AL85" s="1" t="s">
        <v>20</v>
      </c>
      <c r="AM85" s="16" t="s">
        <v>20</v>
      </c>
      <c r="AN85" s="16" t="s">
        <v>20</v>
      </c>
      <c r="AO85" s="16" t="s">
        <v>20</v>
      </c>
      <c r="AP85" s="16" t="s">
        <v>20</v>
      </c>
      <c r="AQ85" s="16" t="s">
        <v>20</v>
      </c>
      <c r="AR85" s="16" t="s">
        <v>20</v>
      </c>
      <c r="AS85" t="s">
        <v>20</v>
      </c>
      <c r="AT85" t="s">
        <v>20</v>
      </c>
      <c r="AU85" t="s">
        <v>20</v>
      </c>
      <c r="AV85" t="s">
        <v>20</v>
      </c>
      <c r="AW85" t="s">
        <v>20</v>
      </c>
      <c r="AX85" t="s">
        <v>20</v>
      </c>
      <c r="AY85" t="s">
        <v>20</v>
      </c>
      <c r="AZ85" s="1" t="s">
        <v>20</v>
      </c>
      <c r="BA85" s="1" t="s">
        <v>20</v>
      </c>
      <c r="BB85" s="1" t="s">
        <v>20</v>
      </c>
      <c r="BC85" t="s">
        <v>20</v>
      </c>
      <c r="BD85" t="s">
        <v>20</v>
      </c>
      <c r="BE85" s="1" t="s">
        <v>20</v>
      </c>
      <c r="BF85" s="1" t="s">
        <v>20</v>
      </c>
      <c r="BG85" s="12">
        <v>0</v>
      </c>
      <c r="BH85" s="1">
        <v>0</v>
      </c>
      <c r="BI85" s="1">
        <v>0</v>
      </c>
      <c r="BJ85" s="1">
        <f t="shared" si="3"/>
        <v>0</v>
      </c>
      <c r="BK85" s="1">
        <v>0</v>
      </c>
      <c r="BL85" s="25">
        <v>0</v>
      </c>
      <c r="BM85" s="1">
        <v>0</v>
      </c>
      <c r="BN85" s="1">
        <v>0</v>
      </c>
      <c r="BO85" s="1">
        <v>0</v>
      </c>
      <c r="BP85" s="1">
        <v>0</v>
      </c>
      <c r="BQ85" s="12"/>
      <c r="BR85" s="12"/>
      <c r="BS85" s="12"/>
      <c r="BT85" s="12"/>
      <c r="BU85" s="12"/>
      <c r="BV85" s="12"/>
      <c r="BW85" s="12"/>
      <c r="BX85" s="12"/>
      <c r="BY85" s="12"/>
      <c r="BZ85" s="12"/>
      <c r="CA85" s="12"/>
      <c r="CB85" s="15"/>
      <c r="CC85" s="12"/>
      <c r="CD85" s="12"/>
      <c r="CE85" s="12"/>
      <c r="CF85" s="12"/>
      <c r="CG85" s="12"/>
      <c r="CH85" s="12"/>
      <c r="CI85" s="12"/>
      <c r="CJ85" s="15"/>
      <c r="CK85" s="12"/>
      <c r="CL85" s="12"/>
      <c r="CM85" s="12"/>
      <c r="CN85" s="12"/>
      <c r="CO85" s="12"/>
      <c r="CP85" s="12"/>
      <c r="CQ85" s="12"/>
      <c r="CR85" s="12"/>
      <c r="CS85" s="12"/>
      <c r="CT85" s="12"/>
      <c r="CU85" s="12"/>
      <c r="CV85" s="12"/>
      <c r="CW85" s="12"/>
      <c r="CX85" s="12"/>
      <c r="CY85" s="12"/>
      <c r="CZ85" s="12"/>
      <c r="DA85" s="12"/>
      <c r="DB85" s="12"/>
      <c r="DC85" s="12"/>
    </row>
    <row r="86" spans="1:107" x14ac:dyDescent="0.2">
      <c r="A86" s="2">
        <v>85</v>
      </c>
      <c r="B86" s="5">
        <v>1</v>
      </c>
      <c r="C86" s="2">
        <v>3</v>
      </c>
      <c r="D86" s="1">
        <v>57</v>
      </c>
      <c r="E86" s="7">
        <v>43899</v>
      </c>
      <c r="F86" s="1">
        <v>1</v>
      </c>
      <c r="G86" s="5">
        <f t="shared" si="4"/>
        <v>0</v>
      </c>
      <c r="H86" s="19">
        <f t="shared" si="5"/>
        <v>0</v>
      </c>
      <c r="I86" s="50">
        <v>95.138888888888886</v>
      </c>
      <c r="J86" s="50">
        <v>141.18248175182481</v>
      </c>
      <c r="K86" s="50">
        <v>51.180107727861184</v>
      </c>
      <c r="L86" s="50">
        <v>37.591240875912412</v>
      </c>
      <c r="M86" s="50">
        <v>36.861313868613138</v>
      </c>
      <c r="N86" s="50">
        <v>25.547445255474454</v>
      </c>
      <c r="O86" s="50">
        <v>92.708333333333329</v>
      </c>
      <c r="P86" s="50">
        <v>141.60112359550561</v>
      </c>
      <c r="Q86" s="50">
        <v>49.417495894612088</v>
      </c>
      <c r="R86" s="50">
        <v>35.955056179775283</v>
      </c>
      <c r="S86" s="50">
        <v>43.82022471910112</v>
      </c>
      <c r="T86" s="50">
        <v>20.224719101123597</v>
      </c>
      <c r="U86" s="50">
        <v>100</v>
      </c>
      <c r="V86" s="50">
        <v>140.40625</v>
      </c>
      <c r="W86" s="50">
        <v>54.612759322852973</v>
      </c>
      <c r="X86" s="50">
        <v>40.625</v>
      </c>
      <c r="Y86" s="50">
        <v>23.958333333333336</v>
      </c>
      <c r="Z86" s="50">
        <v>35.416666666666664</v>
      </c>
      <c r="AA86" s="2">
        <v>0</v>
      </c>
      <c r="AB86">
        <v>1</v>
      </c>
      <c r="AC86">
        <v>7</v>
      </c>
      <c r="AD86">
        <v>1</v>
      </c>
      <c r="AE86" s="16">
        <v>0</v>
      </c>
      <c r="AF86" s="12">
        <v>99</v>
      </c>
      <c r="AG86">
        <v>99</v>
      </c>
      <c r="AH86">
        <v>99</v>
      </c>
      <c r="AI86">
        <v>99</v>
      </c>
      <c r="AJ86">
        <v>99</v>
      </c>
      <c r="AK86" s="1">
        <v>1</v>
      </c>
      <c r="AL86">
        <v>99</v>
      </c>
      <c r="AM86">
        <v>99</v>
      </c>
      <c r="AN86" s="1">
        <v>99</v>
      </c>
      <c r="AO86" s="1">
        <v>99</v>
      </c>
      <c r="AP86" s="1">
        <v>99</v>
      </c>
      <c r="AQ86" s="1">
        <v>99</v>
      </c>
      <c r="AR86" s="1">
        <v>99</v>
      </c>
      <c r="AS86" s="1">
        <v>0</v>
      </c>
      <c r="AT86" s="1">
        <v>0</v>
      </c>
      <c r="AU86">
        <v>0</v>
      </c>
      <c r="AV86" s="1">
        <v>0</v>
      </c>
      <c r="AW86" s="1">
        <v>0</v>
      </c>
      <c r="AX86" s="1">
        <v>1</v>
      </c>
      <c r="AY86" s="1">
        <v>0</v>
      </c>
      <c r="AZ86" s="1">
        <v>0</v>
      </c>
      <c r="BA86" s="1">
        <v>0</v>
      </c>
      <c r="BB86" s="1">
        <v>0</v>
      </c>
      <c r="BC86" s="1">
        <v>0</v>
      </c>
      <c r="BD86" s="1">
        <v>0</v>
      </c>
      <c r="BE86" s="1">
        <v>0</v>
      </c>
      <c r="BF86" s="1">
        <f>SUM(AS86:BE86)</f>
        <v>1</v>
      </c>
      <c r="BG86" s="12">
        <v>0</v>
      </c>
      <c r="BH86" s="1">
        <v>0</v>
      </c>
      <c r="BI86" s="1">
        <v>0</v>
      </c>
      <c r="BJ86" s="1">
        <f t="shared" si="3"/>
        <v>0</v>
      </c>
      <c r="BK86" s="1">
        <v>0</v>
      </c>
      <c r="BL86" s="25">
        <v>0</v>
      </c>
      <c r="BM86" s="1">
        <v>0</v>
      </c>
      <c r="BN86" s="1">
        <v>0</v>
      </c>
      <c r="BO86" s="1">
        <v>0</v>
      </c>
      <c r="BP86" s="1">
        <v>0</v>
      </c>
      <c r="BQ86" s="12"/>
      <c r="BR86" s="12"/>
      <c r="BS86" s="12"/>
      <c r="BT86" s="12"/>
      <c r="BU86" s="12"/>
      <c r="BV86" s="12"/>
      <c r="BW86" s="12"/>
      <c r="BX86" s="12"/>
      <c r="BY86" s="12"/>
      <c r="BZ86" s="12"/>
      <c r="CA86" s="12"/>
      <c r="CB86" s="15"/>
      <c r="CC86" s="12"/>
      <c r="CD86" s="12"/>
      <c r="CE86" s="12"/>
      <c r="CF86" s="12"/>
      <c r="CG86" s="12"/>
      <c r="CH86" s="12"/>
      <c r="CI86" s="12"/>
      <c r="CJ86" s="15"/>
      <c r="CK86" s="12"/>
      <c r="CL86" s="12"/>
      <c r="CM86" s="12"/>
      <c r="CN86" s="12"/>
      <c r="CO86" s="12"/>
      <c r="CP86" s="12"/>
      <c r="CQ86" s="12"/>
      <c r="CR86" s="12"/>
      <c r="CS86" s="12"/>
      <c r="CT86" s="12"/>
      <c r="CU86" s="12"/>
      <c r="CV86" s="12"/>
      <c r="CW86" s="12"/>
      <c r="CX86" s="12"/>
      <c r="CY86" s="12"/>
      <c r="CZ86" s="12"/>
      <c r="DA86" s="12"/>
      <c r="DB86" s="12"/>
      <c r="DC86" s="12"/>
    </row>
    <row r="87" spans="1:107" x14ac:dyDescent="0.2">
      <c r="A87" s="2">
        <v>86</v>
      </c>
      <c r="B87" s="5">
        <v>1</v>
      </c>
      <c r="C87" s="2">
        <v>3</v>
      </c>
      <c r="D87" s="1">
        <v>58</v>
      </c>
      <c r="E87" s="7">
        <v>43900</v>
      </c>
      <c r="F87" s="1">
        <v>0</v>
      </c>
      <c r="G87" s="5">
        <f t="shared" si="4"/>
        <v>0</v>
      </c>
      <c r="H87" s="19">
        <f t="shared" si="5"/>
        <v>0</v>
      </c>
      <c r="I87" s="50">
        <v>100</v>
      </c>
      <c r="J87" s="50">
        <v>127.39930555555556</v>
      </c>
      <c r="K87" s="50">
        <v>30.370006905674622</v>
      </c>
      <c r="L87" s="50">
        <v>6.9444444444444446</v>
      </c>
      <c r="M87" s="50">
        <v>86.458333333333329</v>
      </c>
      <c r="N87" s="50">
        <v>6.5972222222222223</v>
      </c>
      <c r="O87" s="50">
        <v>100</v>
      </c>
      <c r="P87" s="50">
        <v>130.484375</v>
      </c>
      <c r="Q87" s="50">
        <v>35.346905553472389</v>
      </c>
      <c r="R87" s="50">
        <v>10.416666666666666</v>
      </c>
      <c r="S87" s="50">
        <v>79.6875</v>
      </c>
      <c r="T87" s="50">
        <v>9.8958333333333339</v>
      </c>
      <c r="U87" s="50">
        <v>100</v>
      </c>
      <c r="V87" s="50">
        <v>121.22916666666667</v>
      </c>
      <c r="W87" s="50">
        <v>11.308009722910016</v>
      </c>
      <c r="X87" s="50">
        <v>0</v>
      </c>
      <c r="Y87" s="50">
        <v>100</v>
      </c>
      <c r="Z87" s="50">
        <v>0</v>
      </c>
      <c r="AA87" s="25" t="s">
        <v>20</v>
      </c>
      <c r="AB87" t="s">
        <v>20</v>
      </c>
      <c r="AC87" t="s">
        <v>20</v>
      </c>
      <c r="AD87">
        <v>1</v>
      </c>
      <c r="AE87" s="16" t="s">
        <v>20</v>
      </c>
      <c r="AF87" s="16" t="s">
        <v>20</v>
      </c>
      <c r="AG87" s="16" t="s">
        <v>20</v>
      </c>
      <c r="AH87" s="16" t="s">
        <v>20</v>
      </c>
      <c r="AI87" s="16" t="s">
        <v>20</v>
      </c>
      <c r="AJ87" s="16" t="s">
        <v>20</v>
      </c>
      <c r="AK87" s="16" t="s">
        <v>20</v>
      </c>
      <c r="AL87" s="16" t="s">
        <v>20</v>
      </c>
      <c r="AM87" s="1" t="s">
        <v>20</v>
      </c>
      <c r="AN87" s="1" t="s">
        <v>20</v>
      </c>
      <c r="AO87" s="1" t="s">
        <v>20</v>
      </c>
      <c r="AP87" s="1" t="s">
        <v>20</v>
      </c>
      <c r="AQ87" s="1" t="s">
        <v>20</v>
      </c>
      <c r="AR87" s="1" t="s">
        <v>20</v>
      </c>
      <c r="AS87" t="s">
        <v>20</v>
      </c>
      <c r="AT87" t="s">
        <v>20</v>
      </c>
      <c r="AU87" t="s">
        <v>20</v>
      </c>
      <c r="AV87" t="s">
        <v>20</v>
      </c>
      <c r="AW87" t="s">
        <v>20</v>
      </c>
      <c r="AX87" t="s">
        <v>20</v>
      </c>
      <c r="AY87" t="s">
        <v>20</v>
      </c>
      <c r="AZ87" s="1" t="s">
        <v>20</v>
      </c>
      <c r="BA87" t="s">
        <v>20</v>
      </c>
      <c r="BB87" t="s">
        <v>20</v>
      </c>
      <c r="BC87" t="s">
        <v>20</v>
      </c>
      <c r="BD87" t="s">
        <v>20</v>
      </c>
      <c r="BE87" t="s">
        <v>20</v>
      </c>
      <c r="BF87" s="1" t="s">
        <v>20</v>
      </c>
      <c r="BG87" s="12">
        <v>0</v>
      </c>
      <c r="BH87" s="1">
        <v>0</v>
      </c>
      <c r="BI87" s="1">
        <v>0</v>
      </c>
      <c r="BJ87" s="1">
        <f t="shared" si="3"/>
        <v>0</v>
      </c>
      <c r="BK87" s="1">
        <v>0</v>
      </c>
      <c r="BL87" s="25">
        <v>0</v>
      </c>
      <c r="BM87" s="1">
        <v>0</v>
      </c>
      <c r="BN87" s="1">
        <v>0</v>
      </c>
      <c r="BO87" s="1">
        <v>0</v>
      </c>
      <c r="BP87" s="1">
        <v>0</v>
      </c>
      <c r="BQ87" s="12"/>
      <c r="BR87" s="12"/>
      <c r="BS87" s="12"/>
      <c r="BT87" s="12"/>
      <c r="BU87" s="12"/>
      <c r="BV87" s="12"/>
      <c r="BW87" s="12"/>
      <c r="BX87" s="12"/>
      <c r="BY87" s="12"/>
      <c r="BZ87" s="12"/>
      <c r="CA87" s="12"/>
      <c r="CB87" s="15"/>
      <c r="CC87" s="12"/>
      <c r="CD87" s="12"/>
      <c r="CE87" s="12"/>
      <c r="CF87" s="12"/>
      <c r="CG87" s="12"/>
      <c r="CH87" s="12"/>
      <c r="CI87" s="12"/>
      <c r="CJ87" s="15"/>
      <c r="CK87" s="12"/>
      <c r="CL87" s="12"/>
      <c r="CM87" s="12"/>
      <c r="CN87" s="12"/>
      <c r="CO87" s="12"/>
      <c r="CP87" s="12"/>
      <c r="CQ87" s="12"/>
      <c r="CR87" s="12"/>
      <c r="CS87" s="12"/>
      <c r="CT87" s="12"/>
      <c r="CU87" s="12"/>
      <c r="CV87" s="12"/>
      <c r="CW87" s="12"/>
      <c r="CX87" s="12"/>
      <c r="CY87" s="12"/>
      <c r="CZ87" s="12"/>
      <c r="DA87" s="12"/>
      <c r="DB87" s="12"/>
      <c r="DC87" s="12"/>
    </row>
    <row r="88" spans="1:107" x14ac:dyDescent="0.2">
      <c r="A88" s="2">
        <v>87</v>
      </c>
      <c r="B88" s="5">
        <v>1</v>
      </c>
      <c r="C88" s="2">
        <v>3</v>
      </c>
      <c r="D88" s="1">
        <v>59</v>
      </c>
      <c r="E88" s="7">
        <v>43901</v>
      </c>
      <c r="F88" s="1">
        <v>0</v>
      </c>
      <c r="G88" s="5">
        <f t="shared" si="4"/>
        <v>0</v>
      </c>
      <c r="H88" s="19">
        <f t="shared" si="5"/>
        <v>0</v>
      </c>
      <c r="I88" s="50">
        <v>94.791666666666671</v>
      </c>
      <c r="J88" s="50">
        <v>138.44322344322345</v>
      </c>
      <c r="K88" s="50">
        <v>21.810148706034408</v>
      </c>
      <c r="L88" s="50">
        <v>5.1282051282051286</v>
      </c>
      <c r="M88" s="50">
        <v>93.772893772893781</v>
      </c>
      <c r="N88" s="50">
        <v>1.098901098901099</v>
      </c>
      <c r="O88" s="50">
        <v>92.1875</v>
      </c>
      <c r="P88" s="50">
        <v>128.38983050847457</v>
      </c>
      <c r="Q88" s="50">
        <v>25.116280105083014</v>
      </c>
      <c r="R88" s="50">
        <v>6.2146892655367232</v>
      </c>
      <c r="S88" s="50">
        <v>92.090395480225993</v>
      </c>
      <c r="T88" s="50">
        <v>1.6949152542372881</v>
      </c>
      <c r="U88" s="50">
        <v>100</v>
      </c>
      <c r="V88" s="50">
        <v>156.97916666666666</v>
      </c>
      <c r="W88" s="50">
        <v>7.7607750025791642</v>
      </c>
      <c r="X88" s="50">
        <v>3.125</v>
      </c>
      <c r="Y88" s="50">
        <v>96.875</v>
      </c>
      <c r="Z88" s="50">
        <v>0</v>
      </c>
      <c r="AA88" s="2">
        <v>0</v>
      </c>
      <c r="AB88">
        <v>1</v>
      </c>
      <c r="AC88">
        <v>8</v>
      </c>
      <c r="AD88" t="s">
        <v>20</v>
      </c>
      <c r="AE88" s="16">
        <v>0</v>
      </c>
      <c r="AF88" s="12">
        <v>99</v>
      </c>
      <c r="AG88">
        <v>99</v>
      </c>
      <c r="AH88">
        <v>99</v>
      </c>
      <c r="AI88" s="1">
        <v>1</v>
      </c>
      <c r="AJ88">
        <v>99</v>
      </c>
      <c r="AK88">
        <v>99</v>
      </c>
      <c r="AL88">
        <v>99</v>
      </c>
      <c r="AM88">
        <v>99</v>
      </c>
      <c r="AN88" s="1">
        <v>99</v>
      </c>
      <c r="AO88" s="1">
        <v>99</v>
      </c>
      <c r="AP88" s="1">
        <v>99</v>
      </c>
      <c r="AQ88" s="1">
        <v>99</v>
      </c>
      <c r="AR88" s="1">
        <v>99</v>
      </c>
      <c r="AS88" s="1">
        <v>0</v>
      </c>
      <c r="AT88" s="1">
        <v>0</v>
      </c>
      <c r="AU88" s="1">
        <v>0</v>
      </c>
      <c r="AV88" s="1">
        <v>1</v>
      </c>
      <c r="AW88" s="1">
        <v>0</v>
      </c>
      <c r="AX88" s="1">
        <v>0</v>
      </c>
      <c r="AY88" s="1">
        <v>0</v>
      </c>
      <c r="AZ88" s="1">
        <v>0</v>
      </c>
      <c r="BA88" s="1">
        <v>0</v>
      </c>
      <c r="BB88" s="1">
        <v>0</v>
      </c>
      <c r="BC88" s="1">
        <v>0</v>
      </c>
      <c r="BD88" s="1">
        <v>0</v>
      </c>
      <c r="BE88" s="1">
        <v>0</v>
      </c>
      <c r="BF88" s="1">
        <f>SUM(AS88:BE88)</f>
        <v>1</v>
      </c>
      <c r="BG88" s="12">
        <v>0</v>
      </c>
      <c r="BH88" s="1">
        <v>0</v>
      </c>
      <c r="BI88" s="1">
        <v>0</v>
      </c>
      <c r="BJ88" s="1">
        <f t="shared" si="3"/>
        <v>0</v>
      </c>
      <c r="BK88" s="1">
        <v>0</v>
      </c>
      <c r="BL88" s="25">
        <v>0</v>
      </c>
      <c r="BM88" s="1">
        <v>0</v>
      </c>
      <c r="BN88" s="1">
        <v>0</v>
      </c>
      <c r="BO88" s="1">
        <v>0</v>
      </c>
      <c r="BP88" s="1">
        <v>0</v>
      </c>
      <c r="BQ88" s="12"/>
      <c r="BR88" s="12"/>
      <c r="BS88" s="12"/>
      <c r="BT88" s="12"/>
      <c r="BU88" s="12"/>
      <c r="BV88" s="12"/>
      <c r="BW88" s="12"/>
      <c r="BX88" s="12"/>
      <c r="BY88" s="12"/>
      <c r="BZ88" s="12"/>
      <c r="CA88" s="12"/>
      <c r="CB88" s="15"/>
      <c r="CC88" s="12"/>
      <c r="CD88" s="12"/>
      <c r="CE88" s="12"/>
      <c r="CF88" s="12"/>
      <c r="CG88" s="12"/>
      <c r="CH88" s="12"/>
      <c r="CI88" s="12"/>
      <c r="CJ88" s="15"/>
      <c r="CK88" s="12"/>
      <c r="CL88" s="12"/>
      <c r="CM88" s="12"/>
      <c r="CN88" s="12"/>
      <c r="CO88" s="12"/>
      <c r="CP88" s="12"/>
      <c r="CQ88" s="12"/>
      <c r="CR88" s="12"/>
      <c r="CS88" s="12"/>
      <c r="CT88" s="12"/>
      <c r="CU88" s="12"/>
      <c r="CV88" s="12"/>
      <c r="CW88" s="12"/>
      <c r="CX88" s="12"/>
      <c r="CY88" s="12"/>
      <c r="CZ88" s="12"/>
      <c r="DA88" s="12"/>
      <c r="DB88" s="12"/>
      <c r="DC88" s="12"/>
    </row>
    <row r="89" spans="1:107" x14ac:dyDescent="0.2">
      <c r="A89" s="2">
        <v>88</v>
      </c>
      <c r="B89" s="5">
        <v>1</v>
      </c>
      <c r="C89" s="2">
        <v>3</v>
      </c>
      <c r="D89" s="1">
        <v>60</v>
      </c>
      <c r="E89" s="7">
        <v>43902</v>
      </c>
      <c r="F89" s="1">
        <v>0</v>
      </c>
      <c r="G89" s="5">
        <f t="shared" si="4"/>
        <v>0</v>
      </c>
      <c r="H89" s="19">
        <f t="shared" si="5"/>
        <v>0</v>
      </c>
      <c r="I89" s="50">
        <v>81.25</v>
      </c>
      <c r="J89" s="50">
        <v>141.61111111111111</v>
      </c>
      <c r="K89" s="50">
        <v>18.033389527755038</v>
      </c>
      <c r="L89" s="50">
        <v>4.2735042735042734</v>
      </c>
      <c r="M89" s="50">
        <v>95.726495726495727</v>
      </c>
      <c r="N89" s="50">
        <v>0</v>
      </c>
      <c r="O89" s="50">
        <v>100</v>
      </c>
      <c r="P89" s="50">
        <v>146.19791666666666</v>
      </c>
      <c r="Q89" s="50">
        <v>17.163838955067227</v>
      </c>
      <c r="R89" s="50">
        <v>5.208333333333333</v>
      </c>
      <c r="S89" s="50">
        <v>94.791666666666671</v>
      </c>
      <c r="T89" s="50">
        <v>0</v>
      </c>
      <c r="U89" s="50">
        <v>43.75</v>
      </c>
      <c r="V89" s="50">
        <v>120.64285714285714</v>
      </c>
      <c r="W89" s="50">
        <v>12.40278885081511</v>
      </c>
      <c r="X89" s="50">
        <v>0</v>
      </c>
      <c r="Y89" s="50">
        <v>100</v>
      </c>
      <c r="Z89" s="50">
        <v>0</v>
      </c>
      <c r="AA89" s="2">
        <v>0</v>
      </c>
      <c r="AB89">
        <v>1</v>
      </c>
      <c r="AC89">
        <v>10</v>
      </c>
      <c r="AD89">
        <v>1</v>
      </c>
      <c r="AE89" s="16">
        <v>0</v>
      </c>
      <c r="AF89" s="12">
        <v>99</v>
      </c>
      <c r="AG89">
        <v>99</v>
      </c>
      <c r="AH89" s="1">
        <v>1</v>
      </c>
      <c r="AI89">
        <v>99</v>
      </c>
      <c r="AJ89">
        <v>99</v>
      </c>
      <c r="AK89">
        <v>99</v>
      </c>
      <c r="AL89">
        <v>99</v>
      </c>
      <c r="AM89">
        <v>99</v>
      </c>
      <c r="AN89" s="1">
        <v>99</v>
      </c>
      <c r="AO89" s="1">
        <v>99</v>
      </c>
      <c r="AP89" s="1">
        <v>99</v>
      </c>
      <c r="AQ89" s="1">
        <v>99</v>
      </c>
      <c r="AR89" s="1">
        <v>99</v>
      </c>
      <c r="AS89" s="1">
        <v>0</v>
      </c>
      <c r="AT89" s="1">
        <v>0</v>
      </c>
      <c r="AU89" s="1">
        <v>1</v>
      </c>
      <c r="AV89" s="1">
        <v>0</v>
      </c>
      <c r="AW89" s="1">
        <v>0</v>
      </c>
      <c r="AX89" s="1">
        <v>0</v>
      </c>
      <c r="AY89" s="1">
        <v>0</v>
      </c>
      <c r="AZ89" s="1">
        <v>0</v>
      </c>
      <c r="BA89" s="1">
        <v>0</v>
      </c>
      <c r="BB89" s="1">
        <v>0</v>
      </c>
      <c r="BC89" s="1">
        <v>0</v>
      </c>
      <c r="BD89" s="1">
        <v>0</v>
      </c>
      <c r="BE89" s="1">
        <v>0</v>
      </c>
      <c r="BF89" s="1">
        <f>SUM(AS89:BE89)</f>
        <v>1</v>
      </c>
      <c r="BG89" s="12">
        <v>0</v>
      </c>
      <c r="BH89" s="1">
        <v>0</v>
      </c>
      <c r="BI89" s="1">
        <v>0</v>
      </c>
      <c r="BJ89" s="1">
        <f t="shared" si="3"/>
        <v>0</v>
      </c>
      <c r="BK89" s="1">
        <v>0</v>
      </c>
      <c r="BL89" s="25">
        <v>0</v>
      </c>
      <c r="BM89" s="1">
        <v>0</v>
      </c>
      <c r="BN89" s="1">
        <v>0</v>
      </c>
      <c r="BO89" s="1">
        <v>0</v>
      </c>
      <c r="BP89" s="1">
        <v>0</v>
      </c>
      <c r="BQ89" s="12"/>
      <c r="BR89" s="12"/>
      <c r="BS89" s="12"/>
      <c r="BT89" s="12"/>
      <c r="BU89" s="12"/>
      <c r="BV89" s="12"/>
      <c r="BW89" s="12"/>
      <c r="BX89" s="12"/>
      <c r="BY89" s="12"/>
      <c r="BZ89" s="12"/>
      <c r="CA89" s="12"/>
      <c r="CB89" s="15"/>
      <c r="CC89" s="12"/>
      <c r="CD89" s="12"/>
      <c r="CE89" s="12"/>
      <c r="CF89" s="12"/>
      <c r="CG89" s="12"/>
      <c r="CH89" s="12"/>
      <c r="CI89" s="12"/>
      <c r="CJ89" s="15"/>
      <c r="CK89" s="12"/>
      <c r="CL89" s="12"/>
      <c r="CM89" s="12"/>
      <c r="CN89" s="12"/>
      <c r="CO89" s="12"/>
      <c r="CP89" s="12"/>
      <c r="CQ89" s="12"/>
      <c r="CR89" s="12"/>
      <c r="CS89" s="12"/>
      <c r="CT89" s="12"/>
      <c r="CU89" s="12"/>
      <c r="CV89" s="12"/>
      <c r="CW89" s="12"/>
      <c r="CX89" s="12"/>
      <c r="CY89" s="12"/>
      <c r="CZ89" s="12"/>
      <c r="DA89" s="12"/>
      <c r="DB89" s="12"/>
      <c r="DC89" s="12"/>
    </row>
    <row r="90" spans="1:107" x14ac:dyDescent="0.2">
      <c r="A90" s="2">
        <v>89</v>
      </c>
      <c r="B90" s="5">
        <v>1</v>
      </c>
      <c r="C90" s="2">
        <v>3</v>
      </c>
      <c r="D90" s="1">
        <v>61</v>
      </c>
      <c r="E90" s="7">
        <v>43903</v>
      </c>
      <c r="F90" s="1">
        <v>0</v>
      </c>
      <c r="G90" s="5">
        <f t="shared" si="4"/>
        <v>38</v>
      </c>
      <c r="H90" s="19">
        <f t="shared" si="5"/>
        <v>163.4</v>
      </c>
      <c r="I90" s="50">
        <v>78.819444444444443</v>
      </c>
      <c r="J90" s="50">
        <v>160.07929515418502</v>
      </c>
      <c r="K90" s="50">
        <v>34.044208884149924</v>
      </c>
      <c r="L90" s="50">
        <v>35.242290748898675</v>
      </c>
      <c r="M90" s="50">
        <v>62.555066079295152</v>
      </c>
      <c r="N90" s="50">
        <v>2.2026431718061672</v>
      </c>
      <c r="O90" s="50">
        <v>68.229166666666671</v>
      </c>
      <c r="P90" s="50">
        <v>132.96946564885496</v>
      </c>
      <c r="Q90" s="50">
        <v>29.160143572383006</v>
      </c>
      <c r="R90" s="50">
        <v>14.503816793893129</v>
      </c>
      <c r="S90" s="50">
        <v>81.679389312977108</v>
      </c>
      <c r="T90" s="50">
        <v>3.8167938931297711</v>
      </c>
      <c r="U90" s="50">
        <v>100</v>
      </c>
      <c r="V90" s="50">
        <v>197.07291666666666</v>
      </c>
      <c r="W90" s="50">
        <v>25.93228688908259</v>
      </c>
      <c r="X90" s="50">
        <v>63.541666666666664</v>
      </c>
      <c r="Y90" s="50">
        <v>36.458333333333336</v>
      </c>
      <c r="Z90" s="50">
        <v>0</v>
      </c>
      <c r="AA90" s="2">
        <v>0</v>
      </c>
      <c r="AB90">
        <v>1</v>
      </c>
      <c r="AC90">
        <v>5</v>
      </c>
      <c r="AD90">
        <v>1</v>
      </c>
      <c r="AE90" s="16">
        <v>0</v>
      </c>
      <c r="AF90" t="s">
        <v>875</v>
      </c>
      <c r="AG90" t="s">
        <v>875</v>
      </c>
      <c r="AH90" t="s">
        <v>875</v>
      </c>
      <c r="AI90" t="s">
        <v>875</v>
      </c>
      <c r="AJ90" t="s">
        <v>875</v>
      </c>
      <c r="AK90" t="s">
        <v>875</v>
      </c>
      <c r="AL90" t="s">
        <v>875</v>
      </c>
      <c r="AM90" s="1" t="s">
        <v>903</v>
      </c>
      <c r="AN90" s="1" t="s">
        <v>903</v>
      </c>
      <c r="AO90" s="1" t="s">
        <v>903</v>
      </c>
      <c r="AP90" s="1" t="s">
        <v>903</v>
      </c>
      <c r="AQ90" s="1" t="s">
        <v>903</v>
      </c>
      <c r="AR90" s="1" t="s">
        <v>903</v>
      </c>
      <c r="AS90" s="1" t="s">
        <v>903</v>
      </c>
      <c r="AT90" s="1" t="s">
        <v>903</v>
      </c>
      <c r="AU90" s="1" t="s">
        <v>903</v>
      </c>
      <c r="AV90" s="1" t="s">
        <v>903</v>
      </c>
      <c r="AW90" s="1" t="s">
        <v>903</v>
      </c>
      <c r="AX90" s="1" t="s">
        <v>903</v>
      </c>
      <c r="AY90" s="1" t="s">
        <v>903</v>
      </c>
      <c r="AZ90" s="1" t="s">
        <v>903</v>
      </c>
      <c r="BA90" s="1" t="s">
        <v>875</v>
      </c>
      <c r="BB90" s="1" t="s">
        <v>875</v>
      </c>
      <c r="BC90" s="1" t="s">
        <v>875</v>
      </c>
      <c r="BD90" s="1" t="s">
        <v>875</v>
      </c>
      <c r="BE90" s="1" t="s">
        <v>875</v>
      </c>
      <c r="BF90" s="1" t="s">
        <v>875</v>
      </c>
      <c r="BG90" s="12">
        <v>38</v>
      </c>
      <c r="BH90" s="1">
        <v>2</v>
      </c>
      <c r="BI90" s="1">
        <v>4.3</v>
      </c>
      <c r="BJ90" s="1">
        <f t="shared" si="3"/>
        <v>163.4</v>
      </c>
      <c r="BK90" s="1" t="s">
        <v>22</v>
      </c>
      <c r="BL90" s="25">
        <v>0</v>
      </c>
      <c r="BM90" s="1">
        <v>0</v>
      </c>
      <c r="BN90" s="1">
        <v>0</v>
      </c>
      <c r="BO90" s="1">
        <v>0</v>
      </c>
      <c r="BP90" s="1">
        <v>0</v>
      </c>
      <c r="BQ90" s="14">
        <v>43903.768627847225</v>
      </c>
      <c r="BR90" s="14" t="s">
        <v>131</v>
      </c>
      <c r="BS90" s="15">
        <v>32.033333333333331</v>
      </c>
      <c r="BT90" s="12" t="s">
        <v>117</v>
      </c>
      <c r="BU90" s="12"/>
      <c r="BV90" s="12" t="s">
        <v>132</v>
      </c>
      <c r="BW90" s="12" t="s">
        <v>133</v>
      </c>
      <c r="BX90" s="12" t="s">
        <v>109</v>
      </c>
      <c r="BY90" s="12" t="s">
        <v>134</v>
      </c>
      <c r="BZ90" s="12">
        <v>1</v>
      </c>
      <c r="CA90" s="12">
        <v>0</v>
      </c>
      <c r="CB90" s="15">
        <v>5</v>
      </c>
      <c r="CC90" s="12">
        <v>22</v>
      </c>
      <c r="CD90" s="12">
        <v>0</v>
      </c>
      <c r="CE90" s="12">
        <v>1</v>
      </c>
      <c r="CF90" s="12">
        <v>2</v>
      </c>
      <c r="CG90" s="12">
        <v>2</v>
      </c>
      <c r="CH90" s="12">
        <v>3</v>
      </c>
      <c r="CI90" s="12">
        <v>2</v>
      </c>
      <c r="CJ90" s="15">
        <v>2</v>
      </c>
      <c r="CK90" s="12">
        <v>1</v>
      </c>
      <c r="CL90" s="12">
        <v>3</v>
      </c>
      <c r="CM90" s="12">
        <v>2</v>
      </c>
      <c r="CN90" s="12">
        <v>2</v>
      </c>
      <c r="CO90" s="12">
        <v>2</v>
      </c>
      <c r="CP90" s="12" t="s">
        <v>94</v>
      </c>
      <c r="CQ90" s="12">
        <v>59</v>
      </c>
      <c r="CR90" s="12">
        <v>59</v>
      </c>
      <c r="CS90" s="12">
        <v>76</v>
      </c>
      <c r="CT90" s="12">
        <v>69</v>
      </c>
      <c r="CU90" s="12">
        <v>53</v>
      </c>
      <c r="CV90" s="12">
        <v>14.4</v>
      </c>
      <c r="CW90" s="12">
        <v>270</v>
      </c>
      <c r="CX90" s="12" t="b">
        <v>0</v>
      </c>
      <c r="CY90" s="12"/>
      <c r="CZ90" s="12">
        <v>0</v>
      </c>
      <c r="DA90" s="12">
        <v>160</v>
      </c>
      <c r="DB90" s="12">
        <v>135</v>
      </c>
      <c r="DC90" s="12">
        <v>88</v>
      </c>
    </row>
    <row r="91" spans="1:107" x14ac:dyDescent="0.2">
      <c r="A91" s="2">
        <v>90</v>
      </c>
      <c r="B91" s="5">
        <v>1</v>
      </c>
      <c r="C91" s="2">
        <v>3</v>
      </c>
      <c r="D91" s="1">
        <v>62</v>
      </c>
      <c r="E91" s="7">
        <v>43904</v>
      </c>
      <c r="F91" s="1">
        <v>0</v>
      </c>
      <c r="G91" s="5">
        <f t="shared" si="4"/>
        <v>0</v>
      </c>
      <c r="H91" s="19">
        <f t="shared" si="5"/>
        <v>0</v>
      </c>
      <c r="I91" s="50">
        <v>10.416666666666666</v>
      </c>
      <c r="J91" s="50">
        <v>82.1</v>
      </c>
      <c r="K91" s="50">
        <v>11.123689205673633</v>
      </c>
      <c r="L91" s="50">
        <v>0</v>
      </c>
      <c r="M91" s="50">
        <v>90</v>
      </c>
      <c r="N91" s="50">
        <v>10</v>
      </c>
      <c r="O91" s="50">
        <v>15.625</v>
      </c>
      <c r="P91" s="50">
        <v>82.1</v>
      </c>
      <c r="Q91" s="50">
        <v>11.123689205673633</v>
      </c>
      <c r="R91" s="50">
        <v>0</v>
      </c>
      <c r="S91" s="50">
        <v>90</v>
      </c>
      <c r="T91" s="50">
        <v>10</v>
      </c>
      <c r="U91" s="50">
        <v>0</v>
      </c>
      <c r="V91" t="s">
        <v>20</v>
      </c>
      <c r="W91" t="s">
        <v>20</v>
      </c>
      <c r="X91" t="s">
        <v>20</v>
      </c>
      <c r="Y91" t="s">
        <v>20</v>
      </c>
      <c r="Z91" t="s">
        <v>20</v>
      </c>
      <c r="AA91" s="25" t="s">
        <v>20</v>
      </c>
      <c r="AB91" t="s">
        <v>20</v>
      </c>
      <c r="AC91" t="s">
        <v>20</v>
      </c>
      <c r="AD91">
        <v>1</v>
      </c>
      <c r="AE91" s="16" t="s">
        <v>20</v>
      </c>
      <c r="AF91" s="16" t="s">
        <v>20</v>
      </c>
      <c r="AG91" s="16" t="s">
        <v>20</v>
      </c>
      <c r="AH91" s="16" t="s">
        <v>20</v>
      </c>
      <c r="AI91" s="16" t="s">
        <v>20</v>
      </c>
      <c r="AJ91" s="16" t="s">
        <v>20</v>
      </c>
      <c r="AK91" s="16" t="s">
        <v>20</v>
      </c>
      <c r="AL91" s="16" t="s">
        <v>20</v>
      </c>
      <c r="AM91" s="16" t="s">
        <v>20</v>
      </c>
      <c r="AN91" s="16" t="s">
        <v>20</v>
      </c>
      <c r="AO91" s="16" t="s">
        <v>20</v>
      </c>
      <c r="AP91" s="16" t="s">
        <v>20</v>
      </c>
      <c r="AQ91" s="16" t="s">
        <v>20</v>
      </c>
      <c r="AR91" s="16" t="s">
        <v>20</v>
      </c>
      <c r="AS91" t="s">
        <v>20</v>
      </c>
      <c r="AT91" t="s">
        <v>20</v>
      </c>
      <c r="AU91" t="s">
        <v>20</v>
      </c>
      <c r="AV91" t="s">
        <v>20</v>
      </c>
      <c r="AW91" t="s">
        <v>20</v>
      </c>
      <c r="AX91" t="s">
        <v>20</v>
      </c>
      <c r="AY91" t="s">
        <v>20</v>
      </c>
      <c r="AZ91" s="1" t="s">
        <v>20</v>
      </c>
      <c r="BA91" s="1" t="s">
        <v>20</v>
      </c>
      <c r="BB91" s="1" t="s">
        <v>20</v>
      </c>
      <c r="BC91" t="s">
        <v>20</v>
      </c>
      <c r="BD91" t="s">
        <v>20</v>
      </c>
      <c r="BE91" s="1" t="s">
        <v>20</v>
      </c>
      <c r="BF91" s="1" t="s">
        <v>20</v>
      </c>
      <c r="BG91" s="12">
        <v>0</v>
      </c>
      <c r="BH91" s="1">
        <v>0</v>
      </c>
      <c r="BI91" s="1">
        <v>0</v>
      </c>
      <c r="BJ91" s="1">
        <f t="shared" si="3"/>
        <v>0</v>
      </c>
      <c r="BK91" s="1">
        <v>0</v>
      </c>
      <c r="BL91" s="25">
        <v>0</v>
      </c>
      <c r="BM91" s="1">
        <v>0</v>
      </c>
      <c r="BN91" s="1">
        <v>0</v>
      </c>
      <c r="BO91" s="1">
        <v>0</v>
      </c>
      <c r="BP91" s="1">
        <v>0</v>
      </c>
      <c r="BQ91" s="12"/>
      <c r="BR91" s="12"/>
      <c r="BS91" s="12"/>
      <c r="BT91" s="12"/>
      <c r="BU91" s="12"/>
      <c r="BV91" s="12"/>
      <c r="BW91" s="12"/>
      <c r="BX91" s="12"/>
      <c r="BY91" s="12"/>
      <c r="BZ91" s="12"/>
      <c r="CA91" s="12"/>
      <c r="CB91" s="15"/>
      <c r="CC91" s="12"/>
      <c r="CD91" s="12"/>
      <c r="CE91" s="12"/>
      <c r="CF91" s="12"/>
      <c r="CG91" s="12"/>
      <c r="CH91" s="12"/>
      <c r="CI91" s="12"/>
      <c r="CJ91" s="15"/>
      <c r="CK91" s="12"/>
      <c r="CL91" s="12"/>
      <c r="CM91" s="12"/>
      <c r="CN91" s="12"/>
      <c r="CO91" s="12"/>
      <c r="CP91" s="12"/>
      <c r="CQ91" s="12"/>
      <c r="CR91" s="12"/>
      <c r="CS91" s="12"/>
      <c r="CT91" s="12"/>
      <c r="CU91" s="12"/>
      <c r="CV91" s="12"/>
      <c r="CW91" s="12"/>
      <c r="CX91" s="12"/>
      <c r="CY91" s="12"/>
      <c r="CZ91" s="12"/>
      <c r="DA91" s="12"/>
      <c r="DB91" s="12"/>
      <c r="DC91" s="12"/>
    </row>
    <row r="92" spans="1:107" x14ac:dyDescent="0.2">
      <c r="A92" s="2">
        <v>91</v>
      </c>
      <c r="B92" s="5">
        <v>1</v>
      </c>
      <c r="C92" s="2">
        <v>3</v>
      </c>
      <c r="D92" s="1">
        <v>63</v>
      </c>
      <c r="E92" s="7">
        <v>43905</v>
      </c>
      <c r="F92" s="1">
        <v>0</v>
      </c>
      <c r="G92" s="5">
        <f t="shared" si="4"/>
        <v>0</v>
      </c>
      <c r="H92" s="19">
        <f t="shared" si="5"/>
        <v>0</v>
      </c>
      <c r="I92" s="50">
        <v>71.180555555555557</v>
      </c>
      <c r="J92" s="50">
        <v>113.70731707317073</v>
      </c>
      <c r="K92" s="50">
        <v>38.468668154926227</v>
      </c>
      <c r="L92" s="50">
        <v>1.9512195121951219</v>
      </c>
      <c r="M92" s="50">
        <v>79.512195121951223</v>
      </c>
      <c r="N92" s="50">
        <v>18.536585365853657</v>
      </c>
      <c r="O92" s="50">
        <v>56.770833333333336</v>
      </c>
      <c r="P92" s="50">
        <v>96.045871559633028</v>
      </c>
      <c r="Q92" s="50">
        <v>38.088123755212706</v>
      </c>
      <c r="R92" s="50">
        <v>3.669724770642202</v>
      </c>
      <c r="S92" s="50">
        <v>75.22935779816514</v>
      </c>
      <c r="T92" s="50">
        <v>21.100917431192659</v>
      </c>
      <c r="U92" s="50">
        <v>100</v>
      </c>
      <c r="V92" s="50">
        <v>133.76041666666666</v>
      </c>
      <c r="W92" s="50">
        <v>31.920253760207846</v>
      </c>
      <c r="X92" s="50">
        <v>0</v>
      </c>
      <c r="Y92" s="50">
        <v>84.375</v>
      </c>
      <c r="Z92" s="50">
        <v>15.625</v>
      </c>
      <c r="AA92" s="25" t="s">
        <v>20</v>
      </c>
      <c r="AB92" t="s">
        <v>20</v>
      </c>
      <c r="AC92" t="s">
        <v>20</v>
      </c>
      <c r="AD92" t="s">
        <v>20</v>
      </c>
      <c r="AE92" s="16" t="s">
        <v>20</v>
      </c>
      <c r="AF92" s="16" t="s">
        <v>20</v>
      </c>
      <c r="AG92" s="16" t="s">
        <v>20</v>
      </c>
      <c r="AH92" s="16" t="s">
        <v>20</v>
      </c>
      <c r="AI92" s="16" t="s">
        <v>20</v>
      </c>
      <c r="AJ92" s="16" t="s">
        <v>20</v>
      </c>
      <c r="AK92" s="16" t="s">
        <v>20</v>
      </c>
      <c r="AL92" s="16" t="s">
        <v>20</v>
      </c>
      <c r="AM92" s="1" t="s">
        <v>20</v>
      </c>
      <c r="AN92" s="1" t="s">
        <v>20</v>
      </c>
      <c r="AO92" s="1" t="s">
        <v>20</v>
      </c>
      <c r="AP92" s="1" t="s">
        <v>20</v>
      </c>
      <c r="AQ92" s="1" t="s">
        <v>20</v>
      </c>
      <c r="AR92" s="1" t="s">
        <v>20</v>
      </c>
      <c r="AS92" t="s">
        <v>20</v>
      </c>
      <c r="AT92" t="s">
        <v>20</v>
      </c>
      <c r="AU92" t="s">
        <v>20</v>
      </c>
      <c r="AV92" t="s">
        <v>20</v>
      </c>
      <c r="AW92" t="s">
        <v>20</v>
      </c>
      <c r="AX92" t="s">
        <v>20</v>
      </c>
      <c r="AY92" t="s">
        <v>20</v>
      </c>
      <c r="AZ92" s="1" t="s">
        <v>20</v>
      </c>
      <c r="BA92" s="1" t="s">
        <v>20</v>
      </c>
      <c r="BB92" s="1" t="s">
        <v>20</v>
      </c>
      <c r="BC92" t="s">
        <v>20</v>
      </c>
      <c r="BD92" t="s">
        <v>20</v>
      </c>
      <c r="BE92" s="1" t="s">
        <v>20</v>
      </c>
      <c r="BF92" t="s">
        <v>20</v>
      </c>
      <c r="BG92" s="12">
        <v>0</v>
      </c>
      <c r="BH92" s="1">
        <v>0</v>
      </c>
      <c r="BI92" s="1">
        <v>0</v>
      </c>
      <c r="BJ92" s="1">
        <f t="shared" si="3"/>
        <v>0</v>
      </c>
      <c r="BK92" s="1">
        <v>0</v>
      </c>
      <c r="BL92" s="25">
        <v>0</v>
      </c>
      <c r="BM92" s="1">
        <v>0</v>
      </c>
      <c r="BN92" s="1">
        <v>0</v>
      </c>
      <c r="BO92" s="1">
        <v>0</v>
      </c>
      <c r="BP92" s="1">
        <v>0</v>
      </c>
      <c r="BQ92" s="12"/>
      <c r="BR92" s="12"/>
      <c r="BS92" s="12"/>
      <c r="BT92" s="12"/>
      <c r="BU92" s="12"/>
      <c r="BV92" s="12"/>
      <c r="BW92" s="12"/>
      <c r="BX92" s="12"/>
      <c r="BY92" s="12"/>
      <c r="BZ92" s="12"/>
      <c r="CA92" s="12"/>
      <c r="CB92" s="15"/>
      <c r="CC92" s="12"/>
      <c r="CD92" s="12"/>
      <c r="CE92" s="12"/>
      <c r="CF92" s="12"/>
      <c r="CG92" s="12"/>
      <c r="CH92" s="12"/>
      <c r="CI92" s="12"/>
      <c r="CJ92" s="15"/>
      <c r="CK92" s="12"/>
      <c r="CL92" s="12"/>
      <c r="CM92" s="12"/>
      <c r="CN92" s="12"/>
      <c r="CO92" s="12"/>
      <c r="CP92" s="12"/>
      <c r="CQ92" s="12"/>
      <c r="CR92" s="12"/>
      <c r="CS92" s="12"/>
      <c r="CT92" s="12"/>
      <c r="CU92" s="12"/>
      <c r="CV92" s="12"/>
      <c r="CW92" s="12"/>
      <c r="CX92" s="12"/>
      <c r="CY92" s="12"/>
      <c r="CZ92" s="12"/>
      <c r="DA92" s="12"/>
      <c r="DB92" s="12"/>
      <c r="DC92" s="12"/>
    </row>
    <row r="93" spans="1:107" x14ac:dyDescent="0.2">
      <c r="A93" s="2">
        <v>92</v>
      </c>
      <c r="B93" s="5">
        <v>1</v>
      </c>
      <c r="C93" s="2">
        <v>3</v>
      </c>
      <c r="D93" s="1">
        <v>64</v>
      </c>
      <c r="E93" s="7">
        <v>43906</v>
      </c>
      <c r="F93" s="1">
        <v>0</v>
      </c>
      <c r="G93" s="5">
        <f t="shared" si="4"/>
        <v>0</v>
      </c>
      <c r="H93" s="19">
        <f t="shared" si="5"/>
        <v>0</v>
      </c>
      <c r="I93" s="50">
        <v>55.208333333333336</v>
      </c>
      <c r="J93" s="50">
        <v>111.42138364779875</v>
      </c>
      <c r="K93" s="50">
        <v>31.826229872149476</v>
      </c>
      <c r="L93" s="50">
        <v>0.62893081761006286</v>
      </c>
      <c r="M93" s="50">
        <v>87.421383647798734</v>
      </c>
      <c r="N93" s="50">
        <v>11.949685534591195</v>
      </c>
      <c r="O93" s="50">
        <v>82.8125</v>
      </c>
      <c r="P93" s="50">
        <v>111.42138364779875</v>
      </c>
      <c r="Q93" s="50">
        <v>31.826229872149476</v>
      </c>
      <c r="R93" s="50">
        <v>0.62893081761006286</v>
      </c>
      <c r="S93" s="50">
        <v>87.421383647798734</v>
      </c>
      <c r="T93" s="50">
        <v>11.949685534591195</v>
      </c>
      <c r="U93" s="50">
        <v>0</v>
      </c>
      <c r="V93" t="s">
        <v>20</v>
      </c>
      <c r="W93" t="s">
        <v>20</v>
      </c>
      <c r="X93" t="s">
        <v>20</v>
      </c>
      <c r="Y93" t="s">
        <v>20</v>
      </c>
      <c r="Z93" t="s">
        <v>20</v>
      </c>
      <c r="AA93" s="25" t="s">
        <v>20</v>
      </c>
      <c r="AB93" t="s">
        <v>20</v>
      </c>
      <c r="AC93" t="s">
        <v>20</v>
      </c>
      <c r="AD93" t="s">
        <v>20</v>
      </c>
      <c r="AE93" s="16" t="s">
        <v>20</v>
      </c>
      <c r="AF93" s="16" t="s">
        <v>20</v>
      </c>
      <c r="AG93" s="16" t="s">
        <v>20</v>
      </c>
      <c r="AH93" s="16" t="s">
        <v>20</v>
      </c>
      <c r="AI93" s="16" t="s">
        <v>20</v>
      </c>
      <c r="AJ93" s="16" t="s">
        <v>20</v>
      </c>
      <c r="AK93" s="16" t="s">
        <v>20</v>
      </c>
      <c r="AL93" s="16" t="s">
        <v>20</v>
      </c>
      <c r="AM93" s="16" t="s">
        <v>20</v>
      </c>
      <c r="AN93" s="16" t="s">
        <v>20</v>
      </c>
      <c r="AO93" s="16" t="s">
        <v>20</v>
      </c>
      <c r="AP93" s="16" t="s">
        <v>20</v>
      </c>
      <c r="AQ93" s="16" t="s">
        <v>20</v>
      </c>
      <c r="AR93" s="16" t="s">
        <v>20</v>
      </c>
      <c r="AS93" t="s">
        <v>20</v>
      </c>
      <c r="AT93" t="s">
        <v>20</v>
      </c>
      <c r="AU93" t="s">
        <v>20</v>
      </c>
      <c r="AV93" t="s">
        <v>20</v>
      </c>
      <c r="AW93" t="s">
        <v>20</v>
      </c>
      <c r="AX93" t="s">
        <v>20</v>
      </c>
      <c r="AY93" t="s">
        <v>20</v>
      </c>
      <c r="AZ93" s="1" t="s">
        <v>20</v>
      </c>
      <c r="BA93" t="s">
        <v>20</v>
      </c>
      <c r="BB93" t="s">
        <v>20</v>
      </c>
      <c r="BC93" t="s">
        <v>20</v>
      </c>
      <c r="BD93" t="s">
        <v>20</v>
      </c>
      <c r="BE93" t="s">
        <v>20</v>
      </c>
      <c r="BF93" s="1" t="s">
        <v>20</v>
      </c>
      <c r="BG93" s="12">
        <v>0</v>
      </c>
      <c r="BH93" s="1">
        <v>0</v>
      </c>
      <c r="BI93" s="1">
        <v>0</v>
      </c>
      <c r="BJ93" s="1">
        <f t="shared" si="3"/>
        <v>0</v>
      </c>
      <c r="BK93" s="1">
        <v>0</v>
      </c>
      <c r="BL93" s="25">
        <v>0</v>
      </c>
      <c r="BM93" s="1">
        <v>0</v>
      </c>
      <c r="BN93" s="1">
        <v>0</v>
      </c>
      <c r="BO93" s="1">
        <v>0</v>
      </c>
      <c r="BP93" s="1">
        <v>0</v>
      </c>
      <c r="BQ93" s="12"/>
      <c r="BR93" s="12"/>
      <c r="BS93" s="12"/>
      <c r="BT93" s="12"/>
      <c r="BU93" s="12"/>
      <c r="BV93" s="12"/>
      <c r="BW93" s="12"/>
      <c r="BX93" s="12"/>
      <c r="BY93" s="12"/>
      <c r="BZ93" s="12"/>
      <c r="CA93" s="12"/>
      <c r="CB93" s="15"/>
      <c r="CC93" s="12"/>
      <c r="CD93" s="12"/>
      <c r="CE93" s="12"/>
      <c r="CF93" s="12"/>
      <c r="CG93" s="12"/>
      <c r="CH93" s="12"/>
      <c r="CI93" s="12"/>
      <c r="CJ93" s="15"/>
      <c r="CK93" s="12"/>
      <c r="CL93" s="12"/>
      <c r="CM93" s="12"/>
      <c r="CN93" s="12"/>
      <c r="CO93" s="12"/>
      <c r="CP93" s="12"/>
      <c r="CQ93" s="12"/>
      <c r="CR93" s="12"/>
      <c r="CS93" s="12"/>
      <c r="CT93" s="12"/>
      <c r="CU93" s="12"/>
      <c r="CV93" s="12"/>
      <c r="CW93" s="12"/>
      <c r="CX93" s="12"/>
      <c r="CY93" s="12"/>
      <c r="CZ93" s="12"/>
      <c r="DA93" s="12"/>
      <c r="DB93" s="12"/>
      <c r="DC93" s="12"/>
    </row>
    <row r="94" spans="1:107" x14ac:dyDescent="0.2">
      <c r="A94" s="2">
        <v>93</v>
      </c>
      <c r="B94" s="5">
        <v>1</v>
      </c>
      <c r="C94" s="2">
        <v>3</v>
      </c>
      <c r="D94" s="1">
        <v>65</v>
      </c>
      <c r="E94" s="7">
        <v>43907</v>
      </c>
      <c r="F94" s="1">
        <v>0</v>
      </c>
      <c r="G94" s="5">
        <f t="shared" si="4"/>
        <v>0</v>
      </c>
      <c r="H94" s="19">
        <f t="shared" si="5"/>
        <v>0</v>
      </c>
      <c r="I94" s="50">
        <v>97.222222222222229</v>
      </c>
      <c r="J94" s="50">
        <v>110.54642857142858</v>
      </c>
      <c r="K94" s="50">
        <v>31.678982599401504</v>
      </c>
      <c r="L94" s="50">
        <v>0</v>
      </c>
      <c r="M94" s="50">
        <v>87.142857142857139</v>
      </c>
      <c r="N94" s="50">
        <v>12.857142857142858</v>
      </c>
      <c r="O94" s="50">
        <v>95.833333333333329</v>
      </c>
      <c r="P94" s="50">
        <v>103.0054347826087</v>
      </c>
      <c r="Q94" s="50">
        <v>24.269077993106052</v>
      </c>
      <c r="R94" s="50">
        <v>0</v>
      </c>
      <c r="S94" s="50">
        <v>92.391304347826093</v>
      </c>
      <c r="T94" s="50">
        <v>7.6086956521739131</v>
      </c>
      <c r="U94" s="50">
        <v>100</v>
      </c>
      <c r="V94" s="50">
        <v>125</v>
      </c>
      <c r="W94" s="50">
        <v>36.456613002018543</v>
      </c>
      <c r="X94" s="50">
        <v>0</v>
      </c>
      <c r="Y94" s="50">
        <v>77.083333333333329</v>
      </c>
      <c r="Z94" s="50">
        <v>22.916666666666668</v>
      </c>
      <c r="AA94" s="2">
        <v>0</v>
      </c>
      <c r="AB94">
        <v>1</v>
      </c>
      <c r="AC94">
        <v>9</v>
      </c>
      <c r="AD94" t="s">
        <v>20</v>
      </c>
      <c r="AE94" s="16">
        <v>0</v>
      </c>
      <c r="AF94" s="12">
        <v>99</v>
      </c>
      <c r="AG94">
        <v>99</v>
      </c>
      <c r="AH94" s="1">
        <v>1</v>
      </c>
      <c r="AI94">
        <v>99</v>
      </c>
      <c r="AJ94">
        <v>99</v>
      </c>
      <c r="AK94">
        <v>99</v>
      </c>
      <c r="AL94">
        <v>99</v>
      </c>
      <c r="AM94" s="1">
        <v>99</v>
      </c>
      <c r="AN94" s="1">
        <v>99</v>
      </c>
      <c r="AO94" s="1">
        <v>99</v>
      </c>
      <c r="AP94" s="1">
        <v>99</v>
      </c>
      <c r="AQ94" s="1">
        <v>99</v>
      </c>
      <c r="AR94" s="1">
        <v>99</v>
      </c>
      <c r="AS94" s="1">
        <v>0</v>
      </c>
      <c r="AT94" s="1">
        <v>0</v>
      </c>
      <c r="AU94" s="1">
        <v>1</v>
      </c>
      <c r="AV94" s="1">
        <v>0</v>
      </c>
      <c r="AW94" s="1">
        <v>0</v>
      </c>
      <c r="AX94" s="1">
        <v>0</v>
      </c>
      <c r="AY94" s="1">
        <v>0</v>
      </c>
      <c r="AZ94" s="1">
        <v>0</v>
      </c>
      <c r="BA94" s="1">
        <v>0</v>
      </c>
      <c r="BB94" s="1">
        <v>0</v>
      </c>
      <c r="BC94" s="1">
        <v>0</v>
      </c>
      <c r="BD94" s="1">
        <v>0</v>
      </c>
      <c r="BE94" s="1">
        <v>0</v>
      </c>
      <c r="BF94" s="1">
        <f>SUM(AS94:BE94)</f>
        <v>1</v>
      </c>
      <c r="BG94" s="12">
        <v>0</v>
      </c>
      <c r="BH94" s="1">
        <v>0</v>
      </c>
      <c r="BI94" s="1">
        <v>0</v>
      </c>
      <c r="BJ94" s="1">
        <f t="shared" si="3"/>
        <v>0</v>
      </c>
      <c r="BK94" s="1">
        <v>0</v>
      </c>
      <c r="BL94" s="25">
        <v>0</v>
      </c>
      <c r="BM94" s="1">
        <v>0</v>
      </c>
      <c r="BN94" s="1">
        <v>0</v>
      </c>
      <c r="BO94" s="1">
        <v>0</v>
      </c>
      <c r="BP94" s="1">
        <v>0</v>
      </c>
      <c r="BQ94" s="12"/>
      <c r="BR94" s="12"/>
      <c r="BS94" s="12"/>
      <c r="BT94" s="12"/>
      <c r="BU94" s="12"/>
      <c r="BV94" s="12"/>
      <c r="BW94" s="12"/>
      <c r="BX94" s="12"/>
      <c r="BY94" s="12"/>
      <c r="BZ94" s="12"/>
      <c r="CA94" s="12"/>
      <c r="CB94" s="15"/>
      <c r="CC94" s="12"/>
      <c r="CD94" s="12"/>
      <c r="CE94" s="12"/>
      <c r="CF94" s="12"/>
      <c r="CG94" s="12"/>
      <c r="CH94" s="12"/>
      <c r="CI94" s="12"/>
      <c r="CJ94" s="15"/>
      <c r="CK94" s="12"/>
      <c r="CL94" s="12"/>
      <c r="CM94" s="12"/>
      <c r="CN94" s="12"/>
      <c r="CO94" s="12"/>
      <c r="CP94" s="12"/>
      <c r="CQ94" s="12"/>
      <c r="CR94" s="12"/>
      <c r="CS94" s="12"/>
      <c r="CT94" s="12"/>
      <c r="CU94" s="12"/>
      <c r="CV94" s="12"/>
      <c r="CW94" s="12"/>
      <c r="CX94" s="12"/>
      <c r="CY94" s="12"/>
      <c r="CZ94" s="12"/>
      <c r="DA94" s="12"/>
      <c r="DB94" s="12"/>
      <c r="DC94" s="12"/>
    </row>
    <row r="95" spans="1:107" x14ac:dyDescent="0.2">
      <c r="A95" s="2">
        <v>94</v>
      </c>
      <c r="B95" s="5">
        <v>1</v>
      </c>
      <c r="C95" s="2">
        <v>3</v>
      </c>
      <c r="D95" s="1">
        <v>66</v>
      </c>
      <c r="E95" s="7">
        <v>43908</v>
      </c>
      <c r="F95" s="1">
        <v>0</v>
      </c>
      <c r="G95" s="5">
        <f t="shared" si="4"/>
        <v>0</v>
      </c>
      <c r="H95" s="19">
        <f t="shared" si="5"/>
        <v>0</v>
      </c>
      <c r="I95" s="50">
        <v>96.527777777777771</v>
      </c>
      <c r="J95" s="50">
        <v>138.72302158273382</v>
      </c>
      <c r="K95" s="50">
        <v>52.579632060431642</v>
      </c>
      <c r="L95" s="50">
        <v>34.89208633093525</v>
      </c>
      <c r="M95" s="50">
        <v>56.474820143884884</v>
      </c>
      <c r="N95" s="50">
        <v>8.6330935251798557</v>
      </c>
      <c r="O95" s="50">
        <v>94.791666666666671</v>
      </c>
      <c r="P95" s="50">
        <v>154.85164835164835</v>
      </c>
      <c r="Q95" s="50">
        <v>46.902190223757096</v>
      </c>
      <c r="R95" s="50">
        <v>43.956043956043956</v>
      </c>
      <c r="S95" s="50">
        <v>55.494505494505496</v>
      </c>
      <c r="T95" s="50">
        <v>0.5494505494505495</v>
      </c>
      <c r="U95" s="50">
        <v>100</v>
      </c>
      <c r="V95" s="50">
        <v>108.14583333333333</v>
      </c>
      <c r="W95" s="50">
        <v>58.623449245666038</v>
      </c>
      <c r="X95" s="50">
        <v>17.708333333333332</v>
      </c>
      <c r="Y95" s="50">
        <v>58.333333333333343</v>
      </c>
      <c r="Z95" s="50">
        <v>23.958333333333332</v>
      </c>
      <c r="AA95" s="2">
        <v>0</v>
      </c>
      <c r="AB95">
        <v>1</v>
      </c>
      <c r="AC95">
        <v>5</v>
      </c>
      <c r="AD95">
        <v>1</v>
      </c>
      <c r="AE95" s="16">
        <v>0</v>
      </c>
      <c r="AF95" s="12">
        <v>99</v>
      </c>
      <c r="AG95">
        <v>99</v>
      </c>
      <c r="AH95">
        <v>99</v>
      </c>
      <c r="AI95">
        <v>99</v>
      </c>
      <c r="AJ95" s="1">
        <v>1</v>
      </c>
      <c r="AK95">
        <v>99</v>
      </c>
      <c r="AL95">
        <v>99</v>
      </c>
      <c r="AM95" s="1">
        <v>99</v>
      </c>
      <c r="AN95" s="1">
        <v>99</v>
      </c>
      <c r="AO95" s="1">
        <v>99</v>
      </c>
      <c r="AP95" s="1">
        <v>99</v>
      </c>
      <c r="AQ95" s="1">
        <v>99</v>
      </c>
      <c r="AR95" s="1">
        <v>99</v>
      </c>
      <c r="AS95" s="1">
        <v>0</v>
      </c>
      <c r="AT95" s="1">
        <v>0</v>
      </c>
      <c r="AU95">
        <v>0</v>
      </c>
      <c r="AV95" s="1">
        <v>0</v>
      </c>
      <c r="AW95" s="1">
        <v>1</v>
      </c>
      <c r="AX95" s="1">
        <v>0</v>
      </c>
      <c r="AY95" s="1">
        <v>0</v>
      </c>
      <c r="AZ95" s="1">
        <v>0</v>
      </c>
      <c r="BA95" s="1">
        <v>0</v>
      </c>
      <c r="BB95" s="1">
        <v>0</v>
      </c>
      <c r="BC95" s="1">
        <v>0</v>
      </c>
      <c r="BD95" s="1">
        <v>0</v>
      </c>
      <c r="BE95" s="1">
        <v>0</v>
      </c>
      <c r="BF95" s="1">
        <f>SUM(AS95:BE95)</f>
        <v>1</v>
      </c>
      <c r="BG95" s="12">
        <v>0</v>
      </c>
      <c r="BH95" s="1">
        <v>0</v>
      </c>
      <c r="BI95" s="1">
        <v>0</v>
      </c>
      <c r="BJ95" s="1">
        <f t="shared" si="3"/>
        <v>0</v>
      </c>
      <c r="BK95" s="1">
        <v>0</v>
      </c>
      <c r="BL95" s="25">
        <v>0</v>
      </c>
      <c r="BM95" s="1">
        <v>0</v>
      </c>
      <c r="BN95" s="1">
        <v>0</v>
      </c>
      <c r="BO95" s="1">
        <v>0</v>
      </c>
      <c r="BP95" s="1">
        <v>0</v>
      </c>
      <c r="BQ95" s="12"/>
      <c r="BR95" s="12"/>
      <c r="BS95" s="12"/>
      <c r="BT95" s="12"/>
      <c r="BU95" s="12"/>
      <c r="BV95" s="12"/>
      <c r="BW95" s="12"/>
      <c r="BX95" s="12"/>
      <c r="BY95" s="12"/>
      <c r="BZ95" s="12"/>
      <c r="CA95" s="12"/>
      <c r="CB95" s="15"/>
      <c r="CC95" s="12"/>
      <c r="CD95" s="12"/>
      <c r="CE95" s="12"/>
      <c r="CF95" s="12"/>
      <c r="CG95" s="12"/>
      <c r="CH95" s="12"/>
      <c r="CI95" s="12"/>
      <c r="CJ95" s="15"/>
      <c r="CK95" s="12"/>
      <c r="CL95" s="12"/>
      <c r="CM95" s="12"/>
      <c r="CN95" s="12"/>
      <c r="CO95" s="12"/>
      <c r="CP95" s="12"/>
      <c r="CQ95" s="12"/>
      <c r="CR95" s="12"/>
      <c r="CS95" s="12"/>
      <c r="CT95" s="12"/>
      <c r="CU95" s="12"/>
      <c r="CV95" s="12"/>
      <c r="CW95" s="12"/>
      <c r="CX95" s="12"/>
      <c r="CY95" s="12"/>
      <c r="CZ95" s="12"/>
      <c r="DA95" s="12"/>
      <c r="DB95" s="12"/>
      <c r="DC95" s="12"/>
    </row>
    <row r="96" spans="1:107" x14ac:dyDescent="0.2">
      <c r="A96" s="2">
        <v>95</v>
      </c>
      <c r="B96" s="5">
        <v>1</v>
      </c>
      <c r="C96" s="2">
        <v>3</v>
      </c>
      <c r="D96" s="1">
        <v>67</v>
      </c>
      <c r="E96" s="7">
        <v>43909</v>
      </c>
      <c r="F96" s="1">
        <v>0</v>
      </c>
      <c r="G96" s="5">
        <f t="shared" si="4"/>
        <v>0</v>
      </c>
      <c r="H96" s="19">
        <f t="shared" si="5"/>
        <v>0</v>
      </c>
      <c r="I96" s="50">
        <v>94.791666666666671</v>
      </c>
      <c r="J96" s="50">
        <v>154.17582417582418</v>
      </c>
      <c r="K96" s="50">
        <v>37.68822161892318</v>
      </c>
      <c r="L96" s="50">
        <v>19.413919413919412</v>
      </c>
      <c r="M96" s="50">
        <v>80.586080586080584</v>
      </c>
      <c r="N96" s="50">
        <v>0</v>
      </c>
      <c r="O96" s="50">
        <v>100</v>
      </c>
      <c r="P96" s="50">
        <v>164.30729166666666</v>
      </c>
      <c r="Q96" s="50">
        <v>40.510042588694077</v>
      </c>
      <c r="R96" s="50">
        <v>27.604166666666668</v>
      </c>
      <c r="S96" s="50">
        <v>72.395833333333329</v>
      </c>
      <c r="T96" s="50">
        <v>0</v>
      </c>
      <c r="U96" s="50">
        <v>84.375</v>
      </c>
      <c r="V96" s="50">
        <v>130.16049382716051</v>
      </c>
      <c r="W96" s="50">
        <v>6.5060136896153118</v>
      </c>
      <c r="X96" s="50">
        <v>0</v>
      </c>
      <c r="Y96" s="50">
        <v>100</v>
      </c>
      <c r="Z96" s="50">
        <v>0</v>
      </c>
      <c r="AA96" s="2">
        <v>0</v>
      </c>
      <c r="AB96">
        <v>1</v>
      </c>
      <c r="AC96">
        <v>7</v>
      </c>
      <c r="AD96">
        <v>1</v>
      </c>
      <c r="AE96" s="16">
        <v>0</v>
      </c>
      <c r="AF96" s="12">
        <v>99</v>
      </c>
      <c r="AG96">
        <v>99</v>
      </c>
      <c r="AH96">
        <v>99</v>
      </c>
      <c r="AI96">
        <v>99</v>
      </c>
      <c r="AJ96">
        <v>99</v>
      </c>
      <c r="AK96" s="1">
        <v>1</v>
      </c>
      <c r="AL96">
        <v>99</v>
      </c>
      <c r="AM96" s="1">
        <v>99</v>
      </c>
      <c r="AN96" s="1">
        <v>99</v>
      </c>
      <c r="AO96" s="1">
        <v>99</v>
      </c>
      <c r="AP96" s="1">
        <v>99</v>
      </c>
      <c r="AQ96" s="1">
        <v>99</v>
      </c>
      <c r="AR96" s="1">
        <v>99</v>
      </c>
      <c r="AS96" s="1">
        <v>0</v>
      </c>
      <c r="AT96" s="1">
        <v>0</v>
      </c>
      <c r="AU96">
        <v>0</v>
      </c>
      <c r="AV96" s="1">
        <v>0</v>
      </c>
      <c r="AW96" s="1">
        <v>0</v>
      </c>
      <c r="AX96" s="1">
        <v>1</v>
      </c>
      <c r="AY96" s="1">
        <v>0</v>
      </c>
      <c r="AZ96" s="1">
        <v>0</v>
      </c>
      <c r="BA96" s="1">
        <v>0</v>
      </c>
      <c r="BB96" s="1">
        <v>0</v>
      </c>
      <c r="BC96" s="1">
        <v>0</v>
      </c>
      <c r="BD96" s="1">
        <v>0</v>
      </c>
      <c r="BE96" s="1">
        <v>0</v>
      </c>
      <c r="BF96" s="1">
        <f>SUM(AS96:BE96)</f>
        <v>1</v>
      </c>
      <c r="BG96" s="12">
        <v>0</v>
      </c>
      <c r="BH96" s="1">
        <v>0</v>
      </c>
      <c r="BI96" s="1">
        <v>0</v>
      </c>
      <c r="BJ96" s="1">
        <f t="shared" si="3"/>
        <v>0</v>
      </c>
      <c r="BK96" s="1">
        <v>0</v>
      </c>
      <c r="BL96" s="25">
        <v>0</v>
      </c>
      <c r="BM96" s="1">
        <v>0</v>
      </c>
      <c r="BN96" s="1">
        <v>0</v>
      </c>
      <c r="BO96" s="1">
        <v>0</v>
      </c>
      <c r="BP96" s="1">
        <v>0</v>
      </c>
      <c r="BQ96" s="12"/>
      <c r="BR96" s="12"/>
      <c r="BS96" s="12"/>
      <c r="BT96" s="12"/>
      <c r="BU96" s="12"/>
      <c r="BV96" s="12"/>
      <c r="BW96" s="12"/>
      <c r="BX96" s="12"/>
      <c r="BY96" s="12"/>
      <c r="BZ96" s="12"/>
      <c r="CA96" s="12"/>
      <c r="CB96" s="15"/>
      <c r="CC96" s="12"/>
      <c r="CD96" s="12"/>
      <c r="CE96" s="12"/>
      <c r="CF96" s="12"/>
      <c r="CG96" s="12"/>
      <c r="CH96" s="12"/>
      <c r="CI96" s="12"/>
      <c r="CJ96" s="15"/>
      <c r="CK96" s="12"/>
      <c r="CL96" s="12"/>
      <c r="CM96" s="12"/>
      <c r="CN96" s="12"/>
      <c r="CO96" s="12"/>
      <c r="CP96" s="12"/>
      <c r="CQ96" s="12"/>
      <c r="CR96" s="12"/>
      <c r="CS96" s="12"/>
      <c r="CT96" s="12"/>
      <c r="CU96" s="12"/>
      <c r="CV96" s="12"/>
      <c r="CW96" s="12"/>
      <c r="CX96" s="12"/>
      <c r="CY96" s="12"/>
      <c r="CZ96" s="12"/>
      <c r="DA96" s="12"/>
      <c r="DB96" s="12"/>
      <c r="DC96" s="12"/>
    </row>
    <row r="97" spans="1:109" x14ac:dyDescent="0.2">
      <c r="A97" s="2">
        <v>96</v>
      </c>
      <c r="B97" s="5">
        <v>1</v>
      </c>
      <c r="C97" s="2">
        <v>3</v>
      </c>
      <c r="D97" s="1">
        <v>68</v>
      </c>
      <c r="E97" s="7">
        <v>43910</v>
      </c>
      <c r="F97" s="1">
        <v>0</v>
      </c>
      <c r="G97" s="5">
        <f t="shared" si="4"/>
        <v>0</v>
      </c>
      <c r="H97" s="19">
        <f t="shared" si="5"/>
        <v>0</v>
      </c>
      <c r="I97" s="50">
        <v>92.013888888888886</v>
      </c>
      <c r="J97" s="50">
        <v>148.33207547169812</v>
      </c>
      <c r="K97" s="50">
        <v>30.979750201641906</v>
      </c>
      <c r="L97" s="50">
        <v>23.39622641509434</v>
      </c>
      <c r="M97" s="50">
        <v>72.830188679245296</v>
      </c>
      <c r="N97" s="50">
        <v>3.7735849056603774</v>
      </c>
      <c r="O97" s="50">
        <v>88.020833333333329</v>
      </c>
      <c r="P97" s="50">
        <v>123.18934911242603</v>
      </c>
      <c r="Q97" s="50">
        <v>24.033524171510166</v>
      </c>
      <c r="R97" s="50">
        <v>0</v>
      </c>
      <c r="S97" s="50">
        <v>94.082840236686394</v>
      </c>
      <c r="T97" s="50">
        <v>5.9171597633136095</v>
      </c>
      <c r="U97" s="50">
        <v>100</v>
      </c>
      <c r="V97" s="50">
        <v>192.59375</v>
      </c>
      <c r="W97" s="50">
        <v>18.089712780736043</v>
      </c>
      <c r="X97" s="50">
        <v>64.583333333333329</v>
      </c>
      <c r="Y97" s="50">
        <v>35.416666666666671</v>
      </c>
      <c r="Z97" s="50">
        <v>0</v>
      </c>
      <c r="AA97" s="25" t="s">
        <v>20</v>
      </c>
      <c r="AB97" t="s">
        <v>20</v>
      </c>
      <c r="AC97" t="s">
        <v>20</v>
      </c>
      <c r="AD97" s="1" t="s">
        <v>20</v>
      </c>
      <c r="AE97" s="16" t="s">
        <v>20</v>
      </c>
      <c r="AF97" s="16" t="s">
        <v>20</v>
      </c>
      <c r="AG97" s="16" t="s">
        <v>20</v>
      </c>
      <c r="AH97" s="16" t="s">
        <v>20</v>
      </c>
      <c r="AI97" s="16" t="s">
        <v>20</v>
      </c>
      <c r="AJ97" s="16" t="s">
        <v>20</v>
      </c>
      <c r="AK97" s="16" t="s">
        <v>20</v>
      </c>
      <c r="AL97" s="16" t="s">
        <v>20</v>
      </c>
      <c r="AM97" s="1" t="s">
        <v>20</v>
      </c>
      <c r="AN97" s="1" t="s">
        <v>20</v>
      </c>
      <c r="AO97" s="1" t="s">
        <v>20</v>
      </c>
      <c r="AP97" s="1" t="s">
        <v>20</v>
      </c>
      <c r="AQ97" s="1" t="s">
        <v>20</v>
      </c>
      <c r="AR97" s="1" t="s">
        <v>20</v>
      </c>
      <c r="AS97" t="s">
        <v>20</v>
      </c>
      <c r="AT97" t="s">
        <v>20</v>
      </c>
      <c r="AU97" t="s">
        <v>20</v>
      </c>
      <c r="AV97" t="s">
        <v>20</v>
      </c>
      <c r="AW97" t="s">
        <v>20</v>
      </c>
      <c r="AX97" t="s">
        <v>20</v>
      </c>
      <c r="AY97" t="s">
        <v>20</v>
      </c>
      <c r="AZ97" s="1" t="s">
        <v>20</v>
      </c>
      <c r="BA97" s="1" t="s">
        <v>20</v>
      </c>
      <c r="BB97" s="1" t="s">
        <v>20</v>
      </c>
      <c r="BC97" t="s">
        <v>20</v>
      </c>
      <c r="BD97" t="s">
        <v>20</v>
      </c>
      <c r="BE97" s="1" t="s">
        <v>20</v>
      </c>
      <c r="BF97" s="1" t="s">
        <v>20</v>
      </c>
      <c r="BG97" s="12">
        <v>0</v>
      </c>
      <c r="BH97" s="1">
        <v>0</v>
      </c>
      <c r="BI97" s="1">
        <v>0</v>
      </c>
      <c r="BJ97" s="1">
        <f t="shared" si="3"/>
        <v>0</v>
      </c>
      <c r="BK97" s="1">
        <v>0</v>
      </c>
      <c r="BL97" s="25">
        <v>0</v>
      </c>
      <c r="BM97" s="1">
        <v>0</v>
      </c>
      <c r="BN97" s="1">
        <v>0</v>
      </c>
      <c r="BO97" s="1">
        <v>0</v>
      </c>
      <c r="BP97" s="1">
        <v>0</v>
      </c>
      <c r="BQ97" s="12"/>
      <c r="BR97" s="12"/>
      <c r="BS97" s="12"/>
      <c r="BT97" s="12"/>
      <c r="BU97" s="12"/>
      <c r="BV97" s="12"/>
      <c r="BW97" s="12"/>
      <c r="BX97" s="12"/>
      <c r="BY97" s="12"/>
      <c r="BZ97" s="12"/>
      <c r="CA97" s="12"/>
      <c r="CB97" s="15"/>
      <c r="CC97" s="12"/>
      <c r="CD97" s="12"/>
      <c r="CE97" s="12"/>
      <c r="CF97" s="12"/>
      <c r="CG97" s="12"/>
      <c r="CH97" s="12"/>
      <c r="CI97" s="12"/>
      <c r="CJ97" s="15"/>
      <c r="CK97" s="12"/>
      <c r="CL97" s="12"/>
      <c r="CM97" s="12"/>
      <c r="CN97" s="12"/>
      <c r="CO97" s="12"/>
      <c r="CP97" s="12"/>
      <c r="CQ97" s="12"/>
      <c r="CR97" s="12"/>
      <c r="CS97" s="12"/>
      <c r="CT97" s="12"/>
      <c r="CU97" s="12"/>
      <c r="CV97" s="12"/>
      <c r="CW97" s="12"/>
      <c r="CX97" s="12"/>
      <c r="CY97" s="12"/>
      <c r="CZ97" s="12"/>
      <c r="DA97" s="12"/>
      <c r="DB97" s="12"/>
      <c r="DC97" s="12"/>
    </row>
    <row r="98" spans="1:109" x14ac:dyDescent="0.2">
      <c r="A98" s="2">
        <v>97</v>
      </c>
      <c r="B98" s="5">
        <v>1</v>
      </c>
      <c r="C98" s="2">
        <v>3</v>
      </c>
      <c r="D98" s="1">
        <v>69</v>
      </c>
      <c r="E98" s="7">
        <v>43911</v>
      </c>
      <c r="F98" s="1">
        <v>0</v>
      </c>
      <c r="G98" s="5">
        <f t="shared" si="4"/>
        <v>0</v>
      </c>
      <c r="H98" s="19">
        <f t="shared" si="5"/>
        <v>0</v>
      </c>
      <c r="I98" s="50">
        <v>78.819444444444443</v>
      </c>
      <c r="J98" s="50">
        <v>141.43171806167402</v>
      </c>
      <c r="K98" s="50">
        <v>23.883933338550683</v>
      </c>
      <c r="L98" s="50">
        <v>11.013215859030836</v>
      </c>
      <c r="M98" s="50">
        <v>87.665198237885463</v>
      </c>
      <c r="N98" s="50">
        <v>1.3215859030837005</v>
      </c>
      <c r="O98" s="50">
        <v>88.020833333333329</v>
      </c>
      <c r="P98" s="50">
        <v>130.85207100591717</v>
      </c>
      <c r="Q98" s="50">
        <v>22.978701948309563</v>
      </c>
      <c r="R98" s="50">
        <v>2.3668639053254439</v>
      </c>
      <c r="S98" s="50">
        <v>95.857988165680467</v>
      </c>
      <c r="T98" s="50">
        <v>1.7751479289940828</v>
      </c>
      <c r="U98" s="50">
        <v>60.416666666666664</v>
      </c>
      <c r="V98" s="50">
        <v>172.25862068965517</v>
      </c>
      <c r="W98" s="50">
        <v>13.745654643849942</v>
      </c>
      <c r="X98" s="50">
        <v>36.206896551724135</v>
      </c>
      <c r="Y98" s="50">
        <v>63.793103448275865</v>
      </c>
      <c r="Z98" s="50">
        <v>0</v>
      </c>
      <c r="AA98" s="25" t="s">
        <v>20</v>
      </c>
      <c r="AB98" t="s">
        <v>20</v>
      </c>
      <c r="AC98" t="s">
        <v>20</v>
      </c>
      <c r="AD98" s="1" t="s">
        <v>20</v>
      </c>
      <c r="AE98" s="16" t="s">
        <v>20</v>
      </c>
      <c r="AF98" s="16" t="s">
        <v>20</v>
      </c>
      <c r="AG98" s="16" t="s">
        <v>20</v>
      </c>
      <c r="AH98" s="16" t="s">
        <v>20</v>
      </c>
      <c r="AI98" s="16" t="s">
        <v>20</v>
      </c>
      <c r="AJ98" s="16" t="s">
        <v>20</v>
      </c>
      <c r="AK98" s="16" t="s">
        <v>20</v>
      </c>
      <c r="AL98" s="16" t="s">
        <v>20</v>
      </c>
      <c r="AM98" s="16" t="s">
        <v>20</v>
      </c>
      <c r="AN98" s="16" t="s">
        <v>20</v>
      </c>
      <c r="AO98" s="16" t="s">
        <v>20</v>
      </c>
      <c r="AP98" s="16" t="s">
        <v>20</v>
      </c>
      <c r="AQ98" s="16" t="s">
        <v>20</v>
      </c>
      <c r="AR98" s="16" t="s">
        <v>20</v>
      </c>
      <c r="AS98" t="s">
        <v>20</v>
      </c>
      <c r="AT98" t="s">
        <v>20</v>
      </c>
      <c r="AU98" t="s">
        <v>20</v>
      </c>
      <c r="AV98" t="s">
        <v>20</v>
      </c>
      <c r="AW98" t="s">
        <v>20</v>
      </c>
      <c r="AX98" t="s">
        <v>20</v>
      </c>
      <c r="AY98" t="s">
        <v>20</v>
      </c>
      <c r="AZ98" s="1" t="s">
        <v>20</v>
      </c>
      <c r="BA98" s="1" t="s">
        <v>20</v>
      </c>
      <c r="BB98" s="1" t="s">
        <v>20</v>
      </c>
      <c r="BC98" t="s">
        <v>20</v>
      </c>
      <c r="BD98" t="s">
        <v>20</v>
      </c>
      <c r="BE98" s="1" t="s">
        <v>20</v>
      </c>
      <c r="BF98" s="1" t="s">
        <v>20</v>
      </c>
      <c r="BG98" s="12">
        <v>0</v>
      </c>
      <c r="BH98" s="1">
        <v>0</v>
      </c>
      <c r="BI98" s="1">
        <v>0</v>
      </c>
      <c r="BJ98" s="1">
        <f t="shared" si="3"/>
        <v>0</v>
      </c>
      <c r="BK98" s="1">
        <v>0</v>
      </c>
      <c r="BL98" s="25">
        <v>0</v>
      </c>
      <c r="BM98" s="1">
        <v>0</v>
      </c>
      <c r="BN98" s="1">
        <v>0</v>
      </c>
      <c r="BO98" s="1">
        <v>0</v>
      </c>
      <c r="BP98" s="1">
        <v>0</v>
      </c>
      <c r="BQ98" s="12"/>
      <c r="BR98" s="12"/>
      <c r="BS98" s="12"/>
      <c r="BT98" s="12"/>
      <c r="BU98" s="12"/>
      <c r="BV98" s="12"/>
      <c r="BW98" s="12"/>
      <c r="BX98" s="12"/>
      <c r="BY98" s="12"/>
      <c r="BZ98" s="12"/>
      <c r="CA98" s="12"/>
      <c r="CB98" s="15"/>
      <c r="CC98" s="12"/>
      <c r="CD98" s="12"/>
      <c r="CE98" s="12"/>
      <c r="CF98" s="12"/>
      <c r="CG98" s="12"/>
      <c r="CH98" s="12"/>
      <c r="CI98" s="12"/>
      <c r="CJ98" s="15"/>
      <c r="CK98" s="12"/>
      <c r="CL98" s="12"/>
      <c r="CM98" s="12"/>
      <c r="CN98" s="12"/>
      <c r="CO98" s="12"/>
      <c r="CP98" s="12"/>
      <c r="CQ98" s="12"/>
      <c r="CR98" s="12"/>
      <c r="CS98" s="12"/>
      <c r="CT98" s="12"/>
      <c r="CU98" s="12"/>
      <c r="CV98" s="12"/>
      <c r="CW98" s="12"/>
      <c r="CX98" s="12"/>
      <c r="CY98" s="12"/>
      <c r="CZ98" s="12"/>
      <c r="DA98" s="12"/>
      <c r="DB98" s="12"/>
      <c r="DC98" s="12"/>
    </row>
    <row r="99" spans="1:109" x14ac:dyDescent="0.2">
      <c r="A99" s="2">
        <v>98</v>
      </c>
      <c r="B99" s="5">
        <v>1</v>
      </c>
      <c r="C99" s="2">
        <v>3</v>
      </c>
      <c r="D99" s="1">
        <v>70</v>
      </c>
      <c r="E99" s="7">
        <v>43912</v>
      </c>
      <c r="F99" s="1">
        <v>0</v>
      </c>
      <c r="G99" s="5">
        <f t="shared" si="4"/>
        <v>0</v>
      </c>
      <c r="H99" s="19">
        <f t="shared" si="5"/>
        <v>0</v>
      </c>
      <c r="I99" s="50">
        <v>19.097222222222221</v>
      </c>
      <c r="J99" s="50">
        <v>100.38181818181818</v>
      </c>
      <c r="K99" s="50">
        <v>21.002092475426569</v>
      </c>
      <c r="L99" s="50">
        <v>0</v>
      </c>
      <c r="M99" s="50">
        <v>87.27272727272728</v>
      </c>
      <c r="N99" s="50">
        <v>12.727272727272727</v>
      </c>
      <c r="O99" s="50">
        <v>28.645833333333332</v>
      </c>
      <c r="P99" s="50">
        <v>100.38181818181818</v>
      </c>
      <c r="Q99" s="50">
        <v>21.002092475426569</v>
      </c>
      <c r="R99" s="50">
        <v>0</v>
      </c>
      <c r="S99" s="50">
        <v>87.27272727272728</v>
      </c>
      <c r="T99" s="50">
        <v>12.727272727272727</v>
      </c>
      <c r="U99" s="50">
        <v>0</v>
      </c>
      <c r="V99" t="s">
        <v>20</v>
      </c>
      <c r="W99" t="s">
        <v>20</v>
      </c>
      <c r="X99" t="s">
        <v>20</v>
      </c>
      <c r="Y99" t="s">
        <v>20</v>
      </c>
      <c r="Z99" t="s">
        <v>20</v>
      </c>
      <c r="AA99" s="25" t="s">
        <v>20</v>
      </c>
      <c r="AB99" t="s">
        <v>20</v>
      </c>
      <c r="AC99" t="s">
        <v>20</v>
      </c>
      <c r="AD99" s="1" t="s">
        <v>20</v>
      </c>
      <c r="AE99" s="16" t="s">
        <v>20</v>
      </c>
      <c r="AF99" s="16" t="s">
        <v>20</v>
      </c>
      <c r="AG99" s="16" t="s">
        <v>20</v>
      </c>
      <c r="AH99" s="16" t="s">
        <v>20</v>
      </c>
      <c r="AI99" s="16" t="s">
        <v>20</v>
      </c>
      <c r="AJ99" s="16" t="s">
        <v>20</v>
      </c>
      <c r="AK99" s="16" t="s">
        <v>20</v>
      </c>
      <c r="AL99" s="16" t="s">
        <v>20</v>
      </c>
      <c r="AM99" s="1" t="s">
        <v>20</v>
      </c>
      <c r="AN99" s="1" t="s">
        <v>20</v>
      </c>
      <c r="AO99" s="1" t="s">
        <v>20</v>
      </c>
      <c r="AP99" s="1" t="s">
        <v>20</v>
      </c>
      <c r="AQ99" s="1" t="s">
        <v>20</v>
      </c>
      <c r="AR99" s="1" t="s">
        <v>20</v>
      </c>
      <c r="AS99" t="s">
        <v>20</v>
      </c>
      <c r="AT99" t="s">
        <v>20</v>
      </c>
      <c r="AU99" t="s">
        <v>20</v>
      </c>
      <c r="AV99" t="s">
        <v>20</v>
      </c>
      <c r="AW99" t="s">
        <v>20</v>
      </c>
      <c r="AX99" t="s">
        <v>20</v>
      </c>
      <c r="AY99" t="s">
        <v>20</v>
      </c>
      <c r="AZ99" s="1" t="s">
        <v>20</v>
      </c>
      <c r="BA99" t="s">
        <v>20</v>
      </c>
      <c r="BB99" t="s">
        <v>20</v>
      </c>
      <c r="BC99" t="s">
        <v>20</v>
      </c>
      <c r="BD99" t="s">
        <v>20</v>
      </c>
      <c r="BE99" t="s">
        <v>20</v>
      </c>
      <c r="BF99" t="s">
        <v>20</v>
      </c>
      <c r="BG99" s="12">
        <v>0</v>
      </c>
      <c r="BH99" s="1">
        <v>0</v>
      </c>
      <c r="BI99" s="1">
        <v>0</v>
      </c>
      <c r="BJ99" s="1">
        <f t="shared" si="3"/>
        <v>0</v>
      </c>
      <c r="BK99" s="1">
        <v>0</v>
      </c>
      <c r="BL99" s="25">
        <v>0</v>
      </c>
      <c r="BM99" s="1">
        <v>0</v>
      </c>
      <c r="BN99" s="1">
        <v>0</v>
      </c>
      <c r="BO99" s="1">
        <v>0</v>
      </c>
      <c r="BP99" s="1">
        <v>0</v>
      </c>
      <c r="BQ99" s="12"/>
      <c r="BR99" s="12"/>
      <c r="BS99" s="12"/>
      <c r="BT99" s="12"/>
      <c r="BU99" s="12"/>
      <c r="BV99" s="12"/>
      <c r="BW99" s="12"/>
      <c r="BX99" s="12"/>
      <c r="BY99" s="12"/>
      <c r="BZ99" s="12"/>
      <c r="CA99" s="12"/>
      <c r="CB99" s="15"/>
      <c r="CC99" s="12"/>
      <c r="CD99" s="12"/>
      <c r="CE99" s="12"/>
      <c r="CF99" s="12"/>
      <c r="CG99" s="12"/>
      <c r="CH99" s="12"/>
      <c r="CI99" s="12"/>
      <c r="CJ99" s="15"/>
      <c r="CK99" s="12"/>
      <c r="CL99" s="12"/>
      <c r="CM99" s="12"/>
      <c r="CN99" s="12"/>
      <c r="CO99" s="12"/>
      <c r="CP99" s="12"/>
      <c r="CQ99" s="12"/>
      <c r="CR99" s="12"/>
      <c r="CS99" s="12"/>
      <c r="CT99" s="12"/>
      <c r="CU99" s="12"/>
      <c r="CV99" s="12"/>
      <c r="CW99" s="12"/>
      <c r="CX99" s="12"/>
      <c r="CY99" s="12"/>
      <c r="CZ99" s="12"/>
      <c r="DA99" s="12"/>
      <c r="DB99" s="12"/>
      <c r="DC99" s="12"/>
    </row>
    <row r="100" spans="1:109" x14ac:dyDescent="0.2">
      <c r="A100" s="2">
        <v>99</v>
      </c>
      <c r="B100" s="5">
        <v>2</v>
      </c>
      <c r="C100" s="2">
        <v>1</v>
      </c>
      <c r="D100">
        <v>1</v>
      </c>
      <c r="E100" s="52">
        <v>43802</v>
      </c>
      <c r="F100" s="1">
        <v>0</v>
      </c>
      <c r="G100" s="5">
        <f t="shared" si="4"/>
        <v>30</v>
      </c>
      <c r="H100" s="19">
        <f t="shared" si="5"/>
        <v>315</v>
      </c>
      <c r="I100">
        <v>93.75</v>
      </c>
      <c r="J100">
        <v>169.3</v>
      </c>
      <c r="K100">
        <v>34.350522876801499</v>
      </c>
      <c r="L100">
        <v>44.444444444444443</v>
      </c>
      <c r="M100">
        <v>53.703703703703702</v>
      </c>
      <c r="N100">
        <v>1.8518518518518519</v>
      </c>
      <c r="O100">
        <v>100</v>
      </c>
      <c r="P100">
        <v>148.4375</v>
      </c>
      <c r="Q100">
        <v>36.316229373416469</v>
      </c>
      <c r="R100">
        <v>22.916666666666668</v>
      </c>
      <c r="S100">
        <v>74.479166666666657</v>
      </c>
      <c r="T100">
        <v>2.6041666666666665</v>
      </c>
      <c r="U100">
        <v>81.25</v>
      </c>
      <c r="V100">
        <v>220.65384615384616</v>
      </c>
      <c r="W100">
        <v>13.214474292530602</v>
      </c>
      <c r="X100">
        <v>97.435897435897431</v>
      </c>
      <c r="Y100">
        <v>2.5641025641025692</v>
      </c>
      <c r="Z100">
        <v>0</v>
      </c>
      <c r="AA100" s="2" t="s">
        <v>878</v>
      </c>
      <c r="AB100" t="s">
        <v>878</v>
      </c>
      <c r="AC100" t="s">
        <v>878</v>
      </c>
      <c r="AD100" t="s">
        <v>878</v>
      </c>
      <c r="AE100" t="s">
        <v>878</v>
      </c>
      <c r="AF100" t="s">
        <v>878</v>
      </c>
      <c r="AG100" t="s">
        <v>878</v>
      </c>
      <c r="AH100" t="s">
        <v>878</v>
      </c>
      <c r="AI100" t="s">
        <v>878</v>
      </c>
      <c r="AJ100" t="s">
        <v>878</v>
      </c>
      <c r="AK100" t="s">
        <v>878</v>
      </c>
      <c r="AL100" t="s">
        <v>878</v>
      </c>
      <c r="AM100" t="s">
        <v>878</v>
      </c>
      <c r="AN100" t="s">
        <v>878</v>
      </c>
      <c r="AO100" t="s">
        <v>878</v>
      </c>
      <c r="AP100" t="s">
        <v>878</v>
      </c>
      <c r="AQ100" t="s">
        <v>878</v>
      </c>
      <c r="AR100" t="s">
        <v>878</v>
      </c>
      <c r="AS100" t="s">
        <v>878</v>
      </c>
      <c r="AT100" t="s">
        <v>878</v>
      </c>
      <c r="AU100" t="s">
        <v>878</v>
      </c>
      <c r="AV100" t="s">
        <v>878</v>
      </c>
      <c r="AW100" t="s">
        <v>878</v>
      </c>
      <c r="AX100" t="s">
        <v>878</v>
      </c>
      <c r="AY100" t="s">
        <v>878</v>
      </c>
      <c r="AZ100" t="s">
        <v>878</v>
      </c>
      <c r="BA100" t="s">
        <v>878</v>
      </c>
      <c r="BB100" t="s">
        <v>878</v>
      </c>
      <c r="BC100" t="s">
        <v>878</v>
      </c>
      <c r="BD100" t="s">
        <v>878</v>
      </c>
      <c r="BE100" t="s">
        <v>878</v>
      </c>
      <c r="BF100" t="s">
        <v>878</v>
      </c>
      <c r="BG100">
        <v>30</v>
      </c>
      <c r="BH100">
        <v>3</v>
      </c>
      <c r="BI100">
        <v>10.5</v>
      </c>
      <c r="BJ100">
        <v>315</v>
      </c>
      <c r="BK100" t="s">
        <v>24</v>
      </c>
      <c r="BL100" s="25">
        <v>0</v>
      </c>
      <c r="BM100" s="1">
        <v>0</v>
      </c>
      <c r="BN100" s="1">
        <v>0</v>
      </c>
      <c r="BO100" s="1">
        <v>0</v>
      </c>
      <c r="BP100" s="1">
        <v>0</v>
      </c>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row>
    <row r="101" spans="1:109" customFormat="1" x14ac:dyDescent="0.2">
      <c r="A101" s="2">
        <v>100</v>
      </c>
      <c r="B101" s="2">
        <v>2</v>
      </c>
      <c r="C101" s="2">
        <v>1</v>
      </c>
      <c r="D101">
        <v>2</v>
      </c>
      <c r="E101" s="52">
        <v>43803</v>
      </c>
      <c r="F101" s="1">
        <v>0</v>
      </c>
      <c r="G101" s="5">
        <f t="shared" si="4"/>
        <v>0</v>
      </c>
      <c r="H101" s="19">
        <f t="shared" si="5"/>
        <v>0</v>
      </c>
      <c r="I101">
        <v>70.486111111111114</v>
      </c>
      <c r="J101">
        <v>126.48275862068965</v>
      </c>
      <c r="K101">
        <v>28.442511869453178</v>
      </c>
      <c r="L101">
        <v>1.4778325123152709</v>
      </c>
      <c r="M101">
        <v>90.64039408866995</v>
      </c>
      <c r="N101">
        <v>7.8817733990147785</v>
      </c>
      <c r="O101">
        <v>100</v>
      </c>
      <c r="P101">
        <v>129.55208333333334</v>
      </c>
      <c r="Q101">
        <v>26.646711979235654</v>
      </c>
      <c r="R101">
        <v>1.5625</v>
      </c>
      <c r="S101">
        <v>92.1875</v>
      </c>
      <c r="T101">
        <v>6.25</v>
      </c>
      <c r="U101">
        <v>11.458333333333334</v>
      </c>
      <c r="V101">
        <v>72.909090909090907</v>
      </c>
      <c r="W101">
        <v>8.961609555797482</v>
      </c>
      <c r="X101">
        <v>0</v>
      </c>
      <c r="Y101">
        <v>63.636363636363633</v>
      </c>
      <c r="Z101">
        <v>36.363636363636367</v>
      </c>
      <c r="AA101" s="2" t="s">
        <v>878</v>
      </c>
      <c r="AB101" t="s">
        <v>878</v>
      </c>
      <c r="AC101" t="s">
        <v>878</v>
      </c>
      <c r="AD101" t="s">
        <v>878</v>
      </c>
      <c r="AE101" t="s">
        <v>878</v>
      </c>
      <c r="AF101" t="s">
        <v>878</v>
      </c>
      <c r="AG101" t="s">
        <v>878</v>
      </c>
      <c r="AH101" t="s">
        <v>878</v>
      </c>
      <c r="AI101" t="s">
        <v>878</v>
      </c>
      <c r="AJ101" t="s">
        <v>878</v>
      </c>
      <c r="AK101" t="s">
        <v>878</v>
      </c>
      <c r="AL101" t="s">
        <v>878</v>
      </c>
      <c r="AM101" t="s">
        <v>878</v>
      </c>
      <c r="AN101" t="s">
        <v>878</v>
      </c>
      <c r="AO101" t="s">
        <v>878</v>
      </c>
      <c r="AP101" t="s">
        <v>878</v>
      </c>
      <c r="AQ101" t="s">
        <v>878</v>
      </c>
      <c r="AR101" t="s">
        <v>878</v>
      </c>
      <c r="AS101" t="s">
        <v>878</v>
      </c>
      <c r="AT101" t="s">
        <v>878</v>
      </c>
      <c r="AU101" t="s">
        <v>878</v>
      </c>
      <c r="AV101" t="s">
        <v>878</v>
      </c>
      <c r="AW101" t="s">
        <v>878</v>
      </c>
      <c r="AX101" t="s">
        <v>878</v>
      </c>
      <c r="AY101" t="s">
        <v>878</v>
      </c>
      <c r="AZ101" t="s">
        <v>878</v>
      </c>
      <c r="BA101" t="s">
        <v>878</v>
      </c>
      <c r="BB101" t="s">
        <v>878</v>
      </c>
      <c r="BC101" t="s">
        <v>878</v>
      </c>
      <c r="BD101" t="s">
        <v>878</v>
      </c>
      <c r="BE101" t="s">
        <v>878</v>
      </c>
      <c r="BF101" t="s">
        <v>878</v>
      </c>
      <c r="BG101" s="12">
        <v>0</v>
      </c>
      <c r="BH101" s="1">
        <v>0</v>
      </c>
      <c r="BI101" s="1">
        <v>0</v>
      </c>
      <c r="BJ101" s="1">
        <f>BG101*BI101</f>
        <v>0</v>
      </c>
      <c r="BK101" s="1">
        <v>0</v>
      </c>
      <c r="BL101" s="25">
        <v>0</v>
      </c>
      <c r="BM101" s="1">
        <v>0</v>
      </c>
      <c r="BN101" s="1">
        <v>0</v>
      </c>
      <c r="BO101" s="1">
        <v>0</v>
      </c>
      <c r="BP101" s="1">
        <v>0</v>
      </c>
    </row>
    <row r="102" spans="1:109" customFormat="1" x14ac:dyDescent="0.2">
      <c r="A102" s="2">
        <v>101</v>
      </c>
      <c r="B102" s="2">
        <v>2</v>
      </c>
      <c r="C102" s="2">
        <v>1</v>
      </c>
      <c r="D102">
        <v>3</v>
      </c>
      <c r="E102" s="52">
        <v>43804</v>
      </c>
      <c r="F102" s="1">
        <v>0</v>
      </c>
      <c r="G102" s="5">
        <f t="shared" si="4"/>
        <v>30</v>
      </c>
      <c r="H102" s="19">
        <f t="shared" si="5"/>
        <v>315</v>
      </c>
      <c r="I102">
        <v>81.25</v>
      </c>
      <c r="J102">
        <v>122.14102564102564</v>
      </c>
      <c r="K102">
        <v>32.868297803857317</v>
      </c>
      <c r="L102">
        <v>7.2649572649572649</v>
      </c>
      <c r="M102">
        <v>81.623931623931625</v>
      </c>
      <c r="N102">
        <v>11.111111111111111</v>
      </c>
      <c r="O102">
        <v>71.875</v>
      </c>
      <c r="P102">
        <v>110.68840579710145</v>
      </c>
      <c r="Q102">
        <v>32.02306098426866</v>
      </c>
      <c r="R102">
        <v>0.72463768115942029</v>
      </c>
      <c r="S102">
        <v>83.333333333333329</v>
      </c>
      <c r="T102">
        <v>15.942028985507246</v>
      </c>
      <c r="U102">
        <v>100</v>
      </c>
      <c r="V102">
        <v>138.60416666666666</v>
      </c>
      <c r="W102">
        <v>29.541526620906854</v>
      </c>
      <c r="X102">
        <v>16.666666666666668</v>
      </c>
      <c r="Y102">
        <v>79.166666666666657</v>
      </c>
      <c r="Z102">
        <v>4.166666666666667</v>
      </c>
      <c r="AA102" s="2" t="s">
        <v>878</v>
      </c>
      <c r="AB102" t="s">
        <v>878</v>
      </c>
      <c r="AC102" t="s">
        <v>878</v>
      </c>
      <c r="AD102" t="s">
        <v>878</v>
      </c>
      <c r="AE102" t="s">
        <v>878</v>
      </c>
      <c r="AF102" t="s">
        <v>878</v>
      </c>
      <c r="AG102" t="s">
        <v>878</v>
      </c>
      <c r="AH102" t="s">
        <v>878</v>
      </c>
      <c r="AI102" t="s">
        <v>878</v>
      </c>
      <c r="AJ102" t="s">
        <v>878</v>
      </c>
      <c r="AK102" t="s">
        <v>878</v>
      </c>
      <c r="AL102" t="s">
        <v>878</v>
      </c>
      <c r="AM102" t="s">
        <v>878</v>
      </c>
      <c r="AN102" t="s">
        <v>878</v>
      </c>
      <c r="AO102" t="s">
        <v>878</v>
      </c>
      <c r="AP102" t="s">
        <v>878</v>
      </c>
      <c r="AQ102" t="s">
        <v>878</v>
      </c>
      <c r="AR102" t="s">
        <v>878</v>
      </c>
      <c r="AS102" t="s">
        <v>878</v>
      </c>
      <c r="AT102" t="s">
        <v>878</v>
      </c>
      <c r="AU102" t="s">
        <v>878</v>
      </c>
      <c r="AV102" t="s">
        <v>878</v>
      </c>
      <c r="AW102" t="s">
        <v>878</v>
      </c>
      <c r="AX102" t="s">
        <v>878</v>
      </c>
      <c r="AY102" t="s">
        <v>878</v>
      </c>
      <c r="AZ102" t="s">
        <v>878</v>
      </c>
      <c r="BA102" t="s">
        <v>878</v>
      </c>
      <c r="BB102" t="s">
        <v>878</v>
      </c>
      <c r="BC102" t="s">
        <v>878</v>
      </c>
      <c r="BD102" t="s">
        <v>878</v>
      </c>
      <c r="BE102" t="s">
        <v>878</v>
      </c>
      <c r="BF102" t="s">
        <v>878</v>
      </c>
      <c r="BG102">
        <v>30</v>
      </c>
      <c r="BH102">
        <v>3</v>
      </c>
      <c r="BI102">
        <v>10.5</v>
      </c>
      <c r="BJ102">
        <v>315</v>
      </c>
      <c r="BK102" t="s">
        <v>24</v>
      </c>
      <c r="BL102" s="25">
        <v>0</v>
      </c>
      <c r="BM102" s="1">
        <v>0</v>
      </c>
      <c r="BN102" s="1">
        <v>0</v>
      </c>
      <c r="BO102" s="1">
        <v>0</v>
      </c>
      <c r="BP102" s="1">
        <v>0</v>
      </c>
    </row>
    <row r="103" spans="1:109" customFormat="1" x14ac:dyDescent="0.2">
      <c r="A103" s="2">
        <v>102</v>
      </c>
      <c r="B103" s="2">
        <v>2</v>
      </c>
      <c r="C103" s="2">
        <v>1</v>
      </c>
      <c r="D103">
        <v>4</v>
      </c>
      <c r="E103" s="52">
        <v>43805</v>
      </c>
      <c r="F103" s="1">
        <v>0</v>
      </c>
      <c r="G103" s="5">
        <f t="shared" si="4"/>
        <v>0</v>
      </c>
      <c r="H103" s="19">
        <f t="shared" si="5"/>
        <v>0</v>
      </c>
      <c r="I103">
        <v>100</v>
      </c>
      <c r="J103">
        <v>119.17361111111111</v>
      </c>
      <c r="K103">
        <v>35.239336214526084</v>
      </c>
      <c r="L103">
        <v>10.763888888888889</v>
      </c>
      <c r="M103">
        <v>80.555555555555557</v>
      </c>
      <c r="N103">
        <v>8.6805555555555554</v>
      </c>
      <c r="O103">
        <v>100</v>
      </c>
      <c r="P103">
        <v>117.28645833333333</v>
      </c>
      <c r="Q103">
        <v>34.109067050586034</v>
      </c>
      <c r="R103">
        <v>6.770833333333333</v>
      </c>
      <c r="S103">
        <v>83.854166666666671</v>
      </c>
      <c r="T103">
        <v>9.375</v>
      </c>
      <c r="U103">
        <v>100</v>
      </c>
      <c r="V103">
        <v>122.94791666666667</v>
      </c>
      <c r="W103">
        <v>37.173226098342255</v>
      </c>
      <c r="X103">
        <v>18.75</v>
      </c>
      <c r="Y103">
        <v>73.958333333333329</v>
      </c>
      <c r="Z103">
        <v>7.291666666666667</v>
      </c>
      <c r="AA103" s="2" t="s">
        <v>878</v>
      </c>
      <c r="AB103" t="s">
        <v>878</v>
      </c>
      <c r="AC103" t="s">
        <v>878</v>
      </c>
      <c r="AD103" t="s">
        <v>878</v>
      </c>
      <c r="AE103" t="s">
        <v>878</v>
      </c>
      <c r="AF103" t="s">
        <v>878</v>
      </c>
      <c r="AG103" t="s">
        <v>878</v>
      </c>
      <c r="AH103" t="s">
        <v>878</v>
      </c>
      <c r="AI103" t="s">
        <v>878</v>
      </c>
      <c r="AJ103" t="s">
        <v>878</v>
      </c>
      <c r="AK103" t="s">
        <v>878</v>
      </c>
      <c r="AL103" t="s">
        <v>878</v>
      </c>
      <c r="AM103" t="s">
        <v>878</v>
      </c>
      <c r="AN103" t="s">
        <v>878</v>
      </c>
      <c r="AO103" t="s">
        <v>878</v>
      </c>
      <c r="AP103" t="s">
        <v>878</v>
      </c>
      <c r="AQ103" t="s">
        <v>878</v>
      </c>
      <c r="AR103" t="s">
        <v>878</v>
      </c>
      <c r="AS103" t="s">
        <v>878</v>
      </c>
      <c r="AT103" t="s">
        <v>878</v>
      </c>
      <c r="AU103" t="s">
        <v>878</v>
      </c>
      <c r="AV103" t="s">
        <v>878</v>
      </c>
      <c r="AW103" t="s">
        <v>878</v>
      </c>
      <c r="AX103" t="s">
        <v>878</v>
      </c>
      <c r="AY103" t="s">
        <v>878</v>
      </c>
      <c r="AZ103" t="s">
        <v>878</v>
      </c>
      <c r="BA103" t="s">
        <v>878</v>
      </c>
      <c r="BB103" t="s">
        <v>878</v>
      </c>
      <c r="BC103" t="s">
        <v>878</v>
      </c>
      <c r="BD103" t="s">
        <v>878</v>
      </c>
      <c r="BE103" t="s">
        <v>878</v>
      </c>
      <c r="BF103" t="s">
        <v>878</v>
      </c>
      <c r="BG103" s="12">
        <v>0</v>
      </c>
      <c r="BH103" s="1">
        <v>0</v>
      </c>
      <c r="BI103" s="1">
        <v>0</v>
      </c>
      <c r="BJ103" s="1">
        <f t="shared" ref="BJ103:BJ113" si="6">BG103*BI103</f>
        <v>0</v>
      </c>
      <c r="BK103" s="1">
        <v>0</v>
      </c>
      <c r="BL103" s="25">
        <v>0</v>
      </c>
      <c r="BM103" s="1">
        <v>0</v>
      </c>
      <c r="BN103" s="1">
        <v>0</v>
      </c>
      <c r="BO103" s="1">
        <v>0</v>
      </c>
      <c r="BP103" s="1">
        <v>0</v>
      </c>
    </row>
    <row r="104" spans="1:109" customFormat="1" x14ac:dyDescent="0.2">
      <c r="A104" s="2">
        <v>103</v>
      </c>
      <c r="B104" s="2">
        <v>2</v>
      </c>
      <c r="C104" s="2">
        <v>1</v>
      </c>
      <c r="D104">
        <v>5</v>
      </c>
      <c r="E104" s="52">
        <v>43806</v>
      </c>
      <c r="F104" s="1">
        <v>0</v>
      </c>
      <c r="G104" s="5">
        <f t="shared" si="4"/>
        <v>0</v>
      </c>
      <c r="H104" s="19">
        <f t="shared" si="5"/>
        <v>0</v>
      </c>
      <c r="I104">
        <v>100</v>
      </c>
      <c r="J104">
        <v>133.88194444444446</v>
      </c>
      <c r="K104">
        <v>50.542093713297341</v>
      </c>
      <c r="L104">
        <v>23.611111111111111</v>
      </c>
      <c r="M104">
        <v>64.583333333333329</v>
      </c>
      <c r="N104">
        <v>11.805555555555555</v>
      </c>
      <c r="O104">
        <v>100</v>
      </c>
      <c r="P104">
        <v>110.13541666666667</v>
      </c>
      <c r="Q104">
        <v>46.974037499718811</v>
      </c>
      <c r="R104">
        <v>9.375</v>
      </c>
      <c r="S104">
        <v>77.604166666666671</v>
      </c>
      <c r="T104">
        <v>13.020833333333334</v>
      </c>
      <c r="U104">
        <v>100</v>
      </c>
      <c r="V104">
        <v>181.375</v>
      </c>
      <c r="W104">
        <v>39.112604574709636</v>
      </c>
      <c r="X104">
        <v>52.083333333333336</v>
      </c>
      <c r="Y104">
        <v>38.541666666666664</v>
      </c>
      <c r="Z104">
        <v>9.375</v>
      </c>
      <c r="AA104" s="2" t="s">
        <v>878</v>
      </c>
      <c r="AB104" t="s">
        <v>878</v>
      </c>
      <c r="AC104" t="s">
        <v>878</v>
      </c>
      <c r="AD104" t="s">
        <v>878</v>
      </c>
      <c r="AE104" t="s">
        <v>878</v>
      </c>
      <c r="AF104" t="s">
        <v>878</v>
      </c>
      <c r="AG104" t="s">
        <v>878</v>
      </c>
      <c r="AH104" t="s">
        <v>878</v>
      </c>
      <c r="AI104" t="s">
        <v>878</v>
      </c>
      <c r="AJ104" t="s">
        <v>878</v>
      </c>
      <c r="AK104" t="s">
        <v>878</v>
      </c>
      <c r="AL104" t="s">
        <v>878</v>
      </c>
      <c r="AM104" t="s">
        <v>878</v>
      </c>
      <c r="AN104" t="s">
        <v>878</v>
      </c>
      <c r="AO104" t="s">
        <v>878</v>
      </c>
      <c r="AP104" t="s">
        <v>878</v>
      </c>
      <c r="AQ104" t="s">
        <v>878</v>
      </c>
      <c r="AR104" t="s">
        <v>878</v>
      </c>
      <c r="AS104" t="s">
        <v>878</v>
      </c>
      <c r="AT104" t="s">
        <v>878</v>
      </c>
      <c r="AU104" t="s">
        <v>878</v>
      </c>
      <c r="AV104" t="s">
        <v>878</v>
      </c>
      <c r="AW104" t="s">
        <v>878</v>
      </c>
      <c r="AX104" t="s">
        <v>878</v>
      </c>
      <c r="AY104" t="s">
        <v>878</v>
      </c>
      <c r="AZ104" t="s">
        <v>878</v>
      </c>
      <c r="BA104" t="s">
        <v>878</v>
      </c>
      <c r="BB104" t="s">
        <v>878</v>
      </c>
      <c r="BC104" t="s">
        <v>878</v>
      </c>
      <c r="BD104" t="s">
        <v>878</v>
      </c>
      <c r="BE104" t="s">
        <v>878</v>
      </c>
      <c r="BF104" t="s">
        <v>878</v>
      </c>
      <c r="BG104" s="12">
        <v>0</v>
      </c>
      <c r="BH104" s="1">
        <v>0</v>
      </c>
      <c r="BI104" s="1">
        <v>0</v>
      </c>
      <c r="BJ104" s="1">
        <f t="shared" si="6"/>
        <v>0</v>
      </c>
      <c r="BK104" s="1">
        <v>0</v>
      </c>
      <c r="BL104" s="25">
        <v>0</v>
      </c>
      <c r="BM104" s="1">
        <v>0</v>
      </c>
      <c r="BN104" s="1">
        <v>0</v>
      </c>
      <c r="BO104" s="1">
        <v>0</v>
      </c>
      <c r="BP104" s="1">
        <v>0</v>
      </c>
    </row>
    <row r="105" spans="1:109" customFormat="1" x14ac:dyDescent="0.2">
      <c r="A105" s="2">
        <v>104</v>
      </c>
      <c r="B105" s="2">
        <v>2</v>
      </c>
      <c r="C105" s="2">
        <v>1</v>
      </c>
      <c r="D105">
        <v>6</v>
      </c>
      <c r="E105" s="52">
        <v>43807</v>
      </c>
      <c r="F105" s="1">
        <v>0</v>
      </c>
      <c r="G105" s="5">
        <f t="shared" si="4"/>
        <v>0</v>
      </c>
      <c r="H105" s="19">
        <f t="shared" si="5"/>
        <v>0</v>
      </c>
      <c r="I105">
        <v>100</v>
      </c>
      <c r="J105">
        <v>182.72222222222223</v>
      </c>
      <c r="K105">
        <v>32.858043479819194</v>
      </c>
      <c r="L105">
        <v>44.791666666666664</v>
      </c>
      <c r="M105">
        <v>53.472222222222221</v>
      </c>
      <c r="N105">
        <v>1.7361111111111112</v>
      </c>
      <c r="O105">
        <v>100</v>
      </c>
      <c r="P105">
        <v>152.27083333333334</v>
      </c>
      <c r="Q105">
        <v>29.613856935298081</v>
      </c>
      <c r="R105">
        <v>21.354166666666668</v>
      </c>
      <c r="S105">
        <v>76.041666666666657</v>
      </c>
      <c r="T105">
        <v>2.6041666666666665</v>
      </c>
      <c r="U105">
        <v>100</v>
      </c>
      <c r="V105">
        <v>243.625</v>
      </c>
      <c r="W105">
        <v>14.096510419248707</v>
      </c>
      <c r="X105">
        <v>91.666666666666671</v>
      </c>
      <c r="Y105">
        <v>8.3333333333333286</v>
      </c>
      <c r="Z105">
        <v>0</v>
      </c>
      <c r="AA105" s="2" t="s">
        <v>878</v>
      </c>
      <c r="AB105" t="s">
        <v>878</v>
      </c>
      <c r="AC105" t="s">
        <v>878</v>
      </c>
      <c r="AD105" t="s">
        <v>878</v>
      </c>
      <c r="AE105" t="s">
        <v>878</v>
      </c>
      <c r="AF105" t="s">
        <v>878</v>
      </c>
      <c r="AG105" t="s">
        <v>878</v>
      </c>
      <c r="AH105" t="s">
        <v>878</v>
      </c>
      <c r="AI105" t="s">
        <v>878</v>
      </c>
      <c r="AJ105" t="s">
        <v>878</v>
      </c>
      <c r="AK105" t="s">
        <v>878</v>
      </c>
      <c r="AL105" t="s">
        <v>878</v>
      </c>
      <c r="AM105" t="s">
        <v>878</v>
      </c>
      <c r="AN105" t="s">
        <v>878</v>
      </c>
      <c r="AO105" t="s">
        <v>878</v>
      </c>
      <c r="AP105" t="s">
        <v>878</v>
      </c>
      <c r="AQ105" t="s">
        <v>878</v>
      </c>
      <c r="AR105" t="s">
        <v>878</v>
      </c>
      <c r="AS105" t="s">
        <v>878</v>
      </c>
      <c r="AT105" t="s">
        <v>878</v>
      </c>
      <c r="AU105" t="s">
        <v>878</v>
      </c>
      <c r="AV105" t="s">
        <v>878</v>
      </c>
      <c r="AW105" t="s">
        <v>878</v>
      </c>
      <c r="AX105" t="s">
        <v>878</v>
      </c>
      <c r="AY105" t="s">
        <v>878</v>
      </c>
      <c r="AZ105" t="s">
        <v>878</v>
      </c>
      <c r="BA105" t="s">
        <v>878</v>
      </c>
      <c r="BB105" t="s">
        <v>878</v>
      </c>
      <c r="BC105" t="s">
        <v>878</v>
      </c>
      <c r="BD105" t="s">
        <v>878</v>
      </c>
      <c r="BE105" t="s">
        <v>878</v>
      </c>
      <c r="BF105" t="s">
        <v>878</v>
      </c>
      <c r="BG105" s="12">
        <v>0</v>
      </c>
      <c r="BH105" s="1">
        <v>0</v>
      </c>
      <c r="BI105" s="1">
        <v>0</v>
      </c>
      <c r="BJ105" s="1">
        <f t="shared" si="6"/>
        <v>0</v>
      </c>
      <c r="BK105" s="1">
        <v>0</v>
      </c>
      <c r="BL105" s="25">
        <v>0</v>
      </c>
      <c r="BM105" s="1">
        <v>0</v>
      </c>
      <c r="BN105" s="1">
        <v>0</v>
      </c>
      <c r="BO105" s="1">
        <v>0</v>
      </c>
      <c r="BP105" s="1">
        <v>0</v>
      </c>
    </row>
    <row r="106" spans="1:109" customFormat="1" x14ac:dyDescent="0.2">
      <c r="A106" s="2">
        <v>105</v>
      </c>
      <c r="B106" s="2">
        <v>2</v>
      </c>
      <c r="C106" s="2">
        <v>1</v>
      </c>
      <c r="D106">
        <v>7</v>
      </c>
      <c r="E106" s="52">
        <v>43808</v>
      </c>
      <c r="F106" s="1">
        <v>0</v>
      </c>
      <c r="G106" s="5">
        <f t="shared" si="4"/>
        <v>0</v>
      </c>
      <c r="H106" s="19">
        <f t="shared" si="5"/>
        <v>0</v>
      </c>
      <c r="I106">
        <v>100</v>
      </c>
      <c r="J106">
        <v>142.73611111111111</v>
      </c>
      <c r="K106">
        <v>36.545087413334286</v>
      </c>
      <c r="L106">
        <v>25.694444444444443</v>
      </c>
      <c r="M106">
        <v>73.263888888888886</v>
      </c>
      <c r="N106">
        <v>1.0416666666666667</v>
      </c>
      <c r="O106">
        <v>100</v>
      </c>
      <c r="P106">
        <v>146.95833333333334</v>
      </c>
      <c r="Q106">
        <v>38.024955727519526</v>
      </c>
      <c r="R106">
        <v>29.6875</v>
      </c>
      <c r="S106">
        <v>68.75</v>
      </c>
      <c r="T106">
        <v>1.5625</v>
      </c>
      <c r="U106">
        <v>100</v>
      </c>
      <c r="V106">
        <v>134.29166666666666</v>
      </c>
      <c r="W106">
        <v>31.889147996034406</v>
      </c>
      <c r="X106">
        <v>17.708333333333332</v>
      </c>
      <c r="Y106">
        <v>82.291666666666671</v>
      </c>
      <c r="Z106">
        <v>0</v>
      </c>
      <c r="AA106" s="2" t="s">
        <v>878</v>
      </c>
      <c r="AB106" t="s">
        <v>878</v>
      </c>
      <c r="AC106" t="s">
        <v>878</v>
      </c>
      <c r="AD106" t="s">
        <v>878</v>
      </c>
      <c r="AE106" t="s">
        <v>878</v>
      </c>
      <c r="AF106" t="s">
        <v>878</v>
      </c>
      <c r="AG106" t="s">
        <v>878</v>
      </c>
      <c r="AH106" t="s">
        <v>878</v>
      </c>
      <c r="AI106" t="s">
        <v>878</v>
      </c>
      <c r="AJ106" t="s">
        <v>878</v>
      </c>
      <c r="AK106" t="s">
        <v>878</v>
      </c>
      <c r="AL106" t="s">
        <v>878</v>
      </c>
      <c r="AM106" t="s">
        <v>878</v>
      </c>
      <c r="AN106" t="s">
        <v>878</v>
      </c>
      <c r="AO106" t="s">
        <v>878</v>
      </c>
      <c r="AP106" t="s">
        <v>878</v>
      </c>
      <c r="AQ106" t="s">
        <v>878</v>
      </c>
      <c r="AR106" t="s">
        <v>878</v>
      </c>
      <c r="AS106" t="s">
        <v>878</v>
      </c>
      <c r="AT106" t="s">
        <v>878</v>
      </c>
      <c r="AU106" t="s">
        <v>878</v>
      </c>
      <c r="AV106" t="s">
        <v>878</v>
      </c>
      <c r="AW106" t="s">
        <v>878</v>
      </c>
      <c r="AX106" t="s">
        <v>878</v>
      </c>
      <c r="AY106" t="s">
        <v>878</v>
      </c>
      <c r="AZ106" t="s">
        <v>878</v>
      </c>
      <c r="BA106" t="s">
        <v>878</v>
      </c>
      <c r="BB106" t="s">
        <v>878</v>
      </c>
      <c r="BC106" t="s">
        <v>878</v>
      </c>
      <c r="BD106" t="s">
        <v>878</v>
      </c>
      <c r="BE106" t="s">
        <v>878</v>
      </c>
      <c r="BF106" t="s">
        <v>878</v>
      </c>
      <c r="BG106" s="12">
        <v>0</v>
      </c>
      <c r="BH106" s="1">
        <v>0</v>
      </c>
      <c r="BI106" s="1">
        <v>0</v>
      </c>
      <c r="BJ106" s="1">
        <f t="shared" si="6"/>
        <v>0</v>
      </c>
      <c r="BK106" s="1">
        <v>0</v>
      </c>
      <c r="BL106" s="25">
        <v>0</v>
      </c>
      <c r="BM106" s="1">
        <v>0</v>
      </c>
      <c r="BN106" s="1">
        <v>0</v>
      </c>
      <c r="BO106" s="1">
        <v>0</v>
      </c>
      <c r="BP106" s="1">
        <v>0</v>
      </c>
    </row>
    <row r="107" spans="1:109" customFormat="1" x14ac:dyDescent="0.2">
      <c r="A107" s="2">
        <v>106</v>
      </c>
      <c r="B107" s="2">
        <v>2</v>
      </c>
      <c r="C107" s="2">
        <v>1</v>
      </c>
      <c r="D107">
        <v>8</v>
      </c>
      <c r="E107" s="52">
        <v>43809</v>
      </c>
      <c r="F107" s="1">
        <v>0</v>
      </c>
      <c r="G107" s="5">
        <f t="shared" si="4"/>
        <v>0</v>
      </c>
      <c r="H107" s="19">
        <f t="shared" si="5"/>
        <v>0</v>
      </c>
      <c r="I107">
        <v>100</v>
      </c>
      <c r="J107">
        <v>133.64930555555554</v>
      </c>
      <c r="K107">
        <v>32.430603888514085</v>
      </c>
      <c r="L107">
        <v>18.055555555555557</v>
      </c>
      <c r="M107">
        <v>77.777777777777771</v>
      </c>
      <c r="N107">
        <v>4.166666666666667</v>
      </c>
      <c r="O107">
        <v>100</v>
      </c>
      <c r="P107">
        <v>141.015625</v>
      </c>
      <c r="Q107">
        <v>29.923056824366935</v>
      </c>
      <c r="R107">
        <v>21.875</v>
      </c>
      <c r="S107">
        <v>75.520833333333329</v>
      </c>
      <c r="T107">
        <v>2.6041666666666665</v>
      </c>
      <c r="U107">
        <v>100</v>
      </c>
      <c r="V107">
        <v>118.91666666666667</v>
      </c>
      <c r="W107">
        <v>35.345747284926468</v>
      </c>
      <c r="X107">
        <v>10.416666666666666</v>
      </c>
      <c r="Y107">
        <v>82.291666666666657</v>
      </c>
      <c r="Z107">
        <v>7.291666666666667</v>
      </c>
      <c r="AA107" s="2" t="s">
        <v>878</v>
      </c>
      <c r="AB107" t="s">
        <v>878</v>
      </c>
      <c r="AC107" t="s">
        <v>878</v>
      </c>
      <c r="AD107" t="s">
        <v>878</v>
      </c>
      <c r="AE107" t="s">
        <v>878</v>
      </c>
      <c r="AF107" t="s">
        <v>878</v>
      </c>
      <c r="AG107" t="s">
        <v>878</v>
      </c>
      <c r="AH107" t="s">
        <v>878</v>
      </c>
      <c r="AI107" t="s">
        <v>878</v>
      </c>
      <c r="AJ107" t="s">
        <v>878</v>
      </c>
      <c r="AK107" t="s">
        <v>878</v>
      </c>
      <c r="AL107" t="s">
        <v>878</v>
      </c>
      <c r="AM107" t="s">
        <v>878</v>
      </c>
      <c r="AN107" t="s">
        <v>878</v>
      </c>
      <c r="AO107" t="s">
        <v>878</v>
      </c>
      <c r="AP107" t="s">
        <v>878</v>
      </c>
      <c r="AQ107" t="s">
        <v>878</v>
      </c>
      <c r="AR107" t="s">
        <v>878</v>
      </c>
      <c r="AS107" t="s">
        <v>878</v>
      </c>
      <c r="AT107" t="s">
        <v>878</v>
      </c>
      <c r="AU107" t="s">
        <v>878</v>
      </c>
      <c r="AV107" t="s">
        <v>878</v>
      </c>
      <c r="AW107" t="s">
        <v>878</v>
      </c>
      <c r="AX107" t="s">
        <v>878</v>
      </c>
      <c r="AY107" t="s">
        <v>878</v>
      </c>
      <c r="AZ107" t="s">
        <v>878</v>
      </c>
      <c r="BA107" t="s">
        <v>878</v>
      </c>
      <c r="BB107" t="s">
        <v>878</v>
      </c>
      <c r="BC107" t="s">
        <v>878</v>
      </c>
      <c r="BD107" t="s">
        <v>878</v>
      </c>
      <c r="BE107" t="s">
        <v>878</v>
      </c>
      <c r="BF107" t="s">
        <v>878</v>
      </c>
      <c r="BG107" s="12">
        <v>0</v>
      </c>
      <c r="BH107" s="1">
        <v>0</v>
      </c>
      <c r="BI107" s="1">
        <v>0</v>
      </c>
      <c r="BJ107" s="1">
        <f t="shared" si="6"/>
        <v>0</v>
      </c>
      <c r="BK107" s="1">
        <v>0</v>
      </c>
      <c r="BL107" s="25">
        <v>0</v>
      </c>
      <c r="BM107" s="1">
        <v>0</v>
      </c>
      <c r="BN107" s="1">
        <v>0</v>
      </c>
      <c r="BO107" s="1">
        <v>0</v>
      </c>
      <c r="BP107" s="1">
        <v>0</v>
      </c>
    </row>
    <row r="108" spans="1:109" customFormat="1" x14ac:dyDescent="0.2">
      <c r="A108" s="2">
        <v>107</v>
      </c>
      <c r="B108" s="2">
        <v>2</v>
      </c>
      <c r="C108" s="2">
        <v>1</v>
      </c>
      <c r="D108">
        <v>9</v>
      </c>
      <c r="E108" s="52">
        <v>43810</v>
      </c>
      <c r="F108" s="1">
        <v>0</v>
      </c>
      <c r="G108" s="5">
        <f t="shared" si="4"/>
        <v>0</v>
      </c>
      <c r="H108" s="19">
        <f t="shared" si="5"/>
        <v>0</v>
      </c>
      <c r="I108">
        <v>100</v>
      </c>
      <c r="J108">
        <v>155.62152777777777</v>
      </c>
      <c r="K108">
        <v>37.494474587634031</v>
      </c>
      <c r="L108">
        <v>34.027777777777779</v>
      </c>
      <c r="M108">
        <v>61.111111111111114</v>
      </c>
      <c r="N108">
        <v>4.8611111111111107</v>
      </c>
      <c r="O108">
        <v>100</v>
      </c>
      <c r="P108">
        <v>142.86979166666666</v>
      </c>
      <c r="Q108">
        <v>27.48742298090141</v>
      </c>
      <c r="R108">
        <v>23.4375</v>
      </c>
      <c r="S108">
        <v>75</v>
      </c>
      <c r="T108">
        <v>1.5625</v>
      </c>
      <c r="U108">
        <v>100</v>
      </c>
      <c r="V108">
        <v>181.125</v>
      </c>
      <c r="W108">
        <v>43.469480269669177</v>
      </c>
      <c r="X108">
        <v>55.208333333333336</v>
      </c>
      <c r="Y108">
        <v>33.333333333333329</v>
      </c>
      <c r="Z108">
        <v>11.458333333333334</v>
      </c>
      <c r="AA108" s="2" t="s">
        <v>878</v>
      </c>
      <c r="AB108" t="s">
        <v>878</v>
      </c>
      <c r="AC108" t="s">
        <v>878</v>
      </c>
      <c r="AD108" t="s">
        <v>878</v>
      </c>
      <c r="AE108" t="s">
        <v>878</v>
      </c>
      <c r="AF108" t="s">
        <v>878</v>
      </c>
      <c r="AG108" t="s">
        <v>878</v>
      </c>
      <c r="AH108" t="s">
        <v>878</v>
      </c>
      <c r="AI108" t="s">
        <v>878</v>
      </c>
      <c r="AJ108" t="s">
        <v>878</v>
      </c>
      <c r="AK108" t="s">
        <v>878</v>
      </c>
      <c r="AL108" t="s">
        <v>878</v>
      </c>
      <c r="AM108" t="s">
        <v>878</v>
      </c>
      <c r="AN108" t="s">
        <v>878</v>
      </c>
      <c r="AO108" t="s">
        <v>878</v>
      </c>
      <c r="AP108" t="s">
        <v>878</v>
      </c>
      <c r="AQ108" t="s">
        <v>878</v>
      </c>
      <c r="AR108" t="s">
        <v>878</v>
      </c>
      <c r="AS108" t="s">
        <v>878</v>
      </c>
      <c r="AT108" t="s">
        <v>878</v>
      </c>
      <c r="AU108" t="s">
        <v>878</v>
      </c>
      <c r="AV108" t="s">
        <v>878</v>
      </c>
      <c r="AW108" t="s">
        <v>878</v>
      </c>
      <c r="AX108" t="s">
        <v>878</v>
      </c>
      <c r="AY108" t="s">
        <v>878</v>
      </c>
      <c r="AZ108" t="s">
        <v>878</v>
      </c>
      <c r="BA108" t="s">
        <v>878</v>
      </c>
      <c r="BB108" t="s">
        <v>878</v>
      </c>
      <c r="BC108" t="s">
        <v>878</v>
      </c>
      <c r="BD108" t="s">
        <v>878</v>
      </c>
      <c r="BE108" t="s">
        <v>878</v>
      </c>
      <c r="BF108" t="s">
        <v>878</v>
      </c>
      <c r="BG108" s="12">
        <v>0</v>
      </c>
      <c r="BH108" s="1">
        <v>0</v>
      </c>
      <c r="BI108" s="1">
        <v>0</v>
      </c>
      <c r="BJ108" s="1">
        <f t="shared" si="6"/>
        <v>0</v>
      </c>
      <c r="BK108" s="1">
        <v>0</v>
      </c>
      <c r="BL108" s="25">
        <v>0</v>
      </c>
      <c r="BM108" s="1">
        <v>0</v>
      </c>
      <c r="BN108" s="1">
        <v>0</v>
      </c>
      <c r="BO108" s="1">
        <v>0</v>
      </c>
      <c r="BP108" s="1">
        <v>0</v>
      </c>
    </row>
    <row r="109" spans="1:109" customFormat="1" x14ac:dyDescent="0.2">
      <c r="A109" s="2">
        <v>108</v>
      </c>
      <c r="B109" s="2">
        <v>2</v>
      </c>
      <c r="C109" s="2">
        <v>1</v>
      </c>
      <c r="D109">
        <v>10</v>
      </c>
      <c r="E109" s="52">
        <v>43811</v>
      </c>
      <c r="F109" s="1">
        <v>0</v>
      </c>
      <c r="G109" s="5">
        <f t="shared" si="4"/>
        <v>0</v>
      </c>
      <c r="H109" s="19">
        <f t="shared" si="5"/>
        <v>0</v>
      </c>
      <c r="I109">
        <v>100</v>
      </c>
      <c r="J109">
        <v>160.125</v>
      </c>
      <c r="K109">
        <v>49.755887452145515</v>
      </c>
      <c r="L109">
        <v>34.375</v>
      </c>
      <c r="M109">
        <v>48.958333333333329</v>
      </c>
      <c r="N109">
        <v>16.666666666666668</v>
      </c>
      <c r="O109">
        <v>100</v>
      </c>
      <c r="P109">
        <v>133.03125</v>
      </c>
      <c r="Q109">
        <v>51.711473122864959</v>
      </c>
      <c r="R109">
        <v>21.875</v>
      </c>
      <c r="S109">
        <v>53.645833333333329</v>
      </c>
      <c r="T109">
        <v>24.479166666666668</v>
      </c>
      <c r="U109">
        <v>100</v>
      </c>
      <c r="V109">
        <v>214.3125</v>
      </c>
      <c r="W109">
        <v>33.682959086227804</v>
      </c>
      <c r="X109">
        <v>59.375</v>
      </c>
      <c r="Y109">
        <v>39.583333333333336</v>
      </c>
      <c r="Z109">
        <v>1.0416666666666667</v>
      </c>
      <c r="AA109" s="2" t="s">
        <v>878</v>
      </c>
      <c r="AB109" t="s">
        <v>878</v>
      </c>
      <c r="AC109" t="s">
        <v>878</v>
      </c>
      <c r="AD109" t="s">
        <v>878</v>
      </c>
      <c r="AE109" t="s">
        <v>878</v>
      </c>
      <c r="AF109" t="s">
        <v>878</v>
      </c>
      <c r="AG109" t="s">
        <v>878</v>
      </c>
      <c r="AH109" t="s">
        <v>878</v>
      </c>
      <c r="AI109" t="s">
        <v>878</v>
      </c>
      <c r="AJ109" t="s">
        <v>878</v>
      </c>
      <c r="AK109" t="s">
        <v>878</v>
      </c>
      <c r="AL109" t="s">
        <v>878</v>
      </c>
      <c r="AM109" t="s">
        <v>878</v>
      </c>
      <c r="AN109" t="s">
        <v>878</v>
      </c>
      <c r="AO109" t="s">
        <v>878</v>
      </c>
      <c r="AP109" t="s">
        <v>878</v>
      </c>
      <c r="AQ109" t="s">
        <v>878</v>
      </c>
      <c r="AR109" t="s">
        <v>878</v>
      </c>
      <c r="AS109" t="s">
        <v>878</v>
      </c>
      <c r="AT109" t="s">
        <v>878</v>
      </c>
      <c r="AU109" t="s">
        <v>878</v>
      </c>
      <c r="AV109" t="s">
        <v>878</v>
      </c>
      <c r="AW109" t="s">
        <v>878</v>
      </c>
      <c r="AX109" t="s">
        <v>878</v>
      </c>
      <c r="AY109" t="s">
        <v>878</v>
      </c>
      <c r="AZ109" t="s">
        <v>878</v>
      </c>
      <c r="BA109" t="s">
        <v>878</v>
      </c>
      <c r="BB109" t="s">
        <v>878</v>
      </c>
      <c r="BC109" t="s">
        <v>878</v>
      </c>
      <c r="BD109" t="s">
        <v>878</v>
      </c>
      <c r="BE109" t="s">
        <v>878</v>
      </c>
      <c r="BF109" t="s">
        <v>878</v>
      </c>
      <c r="BG109" s="12">
        <v>0</v>
      </c>
      <c r="BH109" s="1">
        <v>0</v>
      </c>
      <c r="BI109" s="1">
        <v>0</v>
      </c>
      <c r="BJ109" s="1">
        <f t="shared" si="6"/>
        <v>0</v>
      </c>
      <c r="BK109" s="1">
        <v>0</v>
      </c>
      <c r="BL109" s="25">
        <v>0</v>
      </c>
      <c r="BM109" s="1">
        <v>0</v>
      </c>
      <c r="BN109" s="1">
        <v>0</v>
      </c>
      <c r="BO109" s="1">
        <v>0</v>
      </c>
      <c r="BP109" s="1">
        <v>0</v>
      </c>
    </row>
    <row r="110" spans="1:109" customFormat="1" x14ac:dyDescent="0.2">
      <c r="A110" s="2">
        <v>109</v>
      </c>
      <c r="B110" s="2">
        <v>2</v>
      </c>
      <c r="C110" s="2">
        <v>1</v>
      </c>
      <c r="D110">
        <v>11</v>
      </c>
      <c r="E110" s="52">
        <v>43812</v>
      </c>
      <c r="F110" s="1">
        <v>0</v>
      </c>
      <c r="G110" s="5">
        <f t="shared" si="4"/>
        <v>0</v>
      </c>
      <c r="H110" s="19">
        <f t="shared" si="5"/>
        <v>0</v>
      </c>
      <c r="I110">
        <v>100</v>
      </c>
      <c r="J110">
        <v>148.74652777777777</v>
      </c>
      <c r="K110">
        <v>44.666976207766631</v>
      </c>
      <c r="L110">
        <v>27.083333333333332</v>
      </c>
      <c r="M110">
        <v>61.458333333333336</v>
      </c>
      <c r="N110">
        <v>11.458333333333334</v>
      </c>
      <c r="O110">
        <v>100</v>
      </c>
      <c r="P110">
        <v>143.78125</v>
      </c>
      <c r="Q110">
        <v>36.875901952658637</v>
      </c>
      <c r="R110">
        <v>18.75</v>
      </c>
      <c r="S110">
        <v>77.604166666666671</v>
      </c>
      <c r="T110">
        <v>3.6458333333333335</v>
      </c>
      <c r="U110">
        <v>100</v>
      </c>
      <c r="V110">
        <v>158.67708333333334</v>
      </c>
      <c r="W110">
        <v>54.703368279821298</v>
      </c>
      <c r="X110">
        <v>43.75</v>
      </c>
      <c r="Y110">
        <v>29.166666666666668</v>
      </c>
      <c r="Z110">
        <v>27.083333333333332</v>
      </c>
      <c r="AA110" s="2" t="s">
        <v>878</v>
      </c>
      <c r="AB110" t="s">
        <v>878</v>
      </c>
      <c r="AC110" t="s">
        <v>878</v>
      </c>
      <c r="AD110" t="s">
        <v>878</v>
      </c>
      <c r="AE110" t="s">
        <v>878</v>
      </c>
      <c r="AF110" t="s">
        <v>878</v>
      </c>
      <c r="AG110" t="s">
        <v>878</v>
      </c>
      <c r="AH110" t="s">
        <v>878</v>
      </c>
      <c r="AI110" t="s">
        <v>878</v>
      </c>
      <c r="AJ110" t="s">
        <v>878</v>
      </c>
      <c r="AK110" t="s">
        <v>878</v>
      </c>
      <c r="AL110" t="s">
        <v>878</v>
      </c>
      <c r="AM110" t="s">
        <v>878</v>
      </c>
      <c r="AN110" t="s">
        <v>878</v>
      </c>
      <c r="AO110" t="s">
        <v>878</v>
      </c>
      <c r="AP110" t="s">
        <v>878</v>
      </c>
      <c r="AQ110" t="s">
        <v>878</v>
      </c>
      <c r="AR110" t="s">
        <v>878</v>
      </c>
      <c r="AS110" t="s">
        <v>878</v>
      </c>
      <c r="AT110" t="s">
        <v>878</v>
      </c>
      <c r="AU110" t="s">
        <v>878</v>
      </c>
      <c r="AV110" t="s">
        <v>878</v>
      </c>
      <c r="AW110" t="s">
        <v>878</v>
      </c>
      <c r="AX110" t="s">
        <v>878</v>
      </c>
      <c r="AY110" t="s">
        <v>878</v>
      </c>
      <c r="AZ110" t="s">
        <v>878</v>
      </c>
      <c r="BA110" t="s">
        <v>878</v>
      </c>
      <c r="BB110" t="s">
        <v>878</v>
      </c>
      <c r="BC110" t="s">
        <v>878</v>
      </c>
      <c r="BD110" t="s">
        <v>878</v>
      </c>
      <c r="BE110" t="s">
        <v>878</v>
      </c>
      <c r="BF110" t="s">
        <v>878</v>
      </c>
      <c r="BG110" s="12">
        <v>0</v>
      </c>
      <c r="BH110" s="1">
        <v>0</v>
      </c>
      <c r="BI110" s="1">
        <v>0</v>
      </c>
      <c r="BJ110" s="1">
        <f t="shared" si="6"/>
        <v>0</v>
      </c>
      <c r="BK110" s="1">
        <v>0</v>
      </c>
      <c r="BL110" s="25">
        <v>0</v>
      </c>
      <c r="BM110" s="1">
        <v>0</v>
      </c>
      <c r="BN110" s="1">
        <v>0</v>
      </c>
      <c r="BO110" s="1">
        <v>0</v>
      </c>
      <c r="BP110" s="1">
        <v>0</v>
      </c>
    </row>
    <row r="111" spans="1:109" customFormat="1" x14ac:dyDescent="0.2">
      <c r="A111" s="2">
        <v>110</v>
      </c>
      <c r="B111" s="2">
        <v>2</v>
      </c>
      <c r="C111" s="2">
        <v>1</v>
      </c>
      <c r="D111">
        <v>12</v>
      </c>
      <c r="E111" s="52">
        <v>43813</v>
      </c>
      <c r="F111" s="1">
        <v>0</v>
      </c>
      <c r="G111" s="5">
        <f t="shared" si="4"/>
        <v>0</v>
      </c>
      <c r="H111" s="19">
        <f t="shared" si="5"/>
        <v>0</v>
      </c>
      <c r="I111">
        <v>67.013888888888886</v>
      </c>
      <c r="J111">
        <v>117.74093264248705</v>
      </c>
      <c r="K111">
        <v>39.153025351643187</v>
      </c>
      <c r="L111">
        <v>6.7357512953367875</v>
      </c>
      <c r="M111">
        <v>77.202072538860108</v>
      </c>
      <c r="N111">
        <v>16.062176165803109</v>
      </c>
      <c r="O111">
        <v>98.958333333333329</v>
      </c>
      <c r="P111">
        <v>115.42105263157895</v>
      </c>
      <c r="Q111">
        <v>36.865205172671871</v>
      </c>
      <c r="R111">
        <v>5.2631578947368425</v>
      </c>
      <c r="S111">
        <v>78.421052631578945</v>
      </c>
      <c r="T111">
        <v>16.315789473684209</v>
      </c>
      <c r="U111">
        <v>3.125</v>
      </c>
      <c r="V111">
        <v>264.66666666666669</v>
      </c>
      <c r="W111">
        <v>1.9388922315290495</v>
      </c>
      <c r="X111">
        <v>100</v>
      </c>
      <c r="Y111">
        <v>0</v>
      </c>
      <c r="Z111">
        <v>0</v>
      </c>
      <c r="AA111" s="2" t="s">
        <v>878</v>
      </c>
      <c r="AB111" t="s">
        <v>878</v>
      </c>
      <c r="AC111" t="s">
        <v>878</v>
      </c>
      <c r="AD111" t="s">
        <v>878</v>
      </c>
      <c r="AE111" t="s">
        <v>878</v>
      </c>
      <c r="AF111" t="s">
        <v>878</v>
      </c>
      <c r="AG111" t="s">
        <v>878</v>
      </c>
      <c r="AH111" t="s">
        <v>878</v>
      </c>
      <c r="AI111" t="s">
        <v>878</v>
      </c>
      <c r="AJ111" t="s">
        <v>878</v>
      </c>
      <c r="AK111" t="s">
        <v>878</v>
      </c>
      <c r="AL111" t="s">
        <v>878</v>
      </c>
      <c r="AM111" t="s">
        <v>878</v>
      </c>
      <c r="AN111" t="s">
        <v>878</v>
      </c>
      <c r="AO111" t="s">
        <v>878</v>
      </c>
      <c r="AP111" t="s">
        <v>878</v>
      </c>
      <c r="AQ111" t="s">
        <v>878</v>
      </c>
      <c r="AR111" t="s">
        <v>878</v>
      </c>
      <c r="AS111" t="s">
        <v>878</v>
      </c>
      <c r="AT111" t="s">
        <v>878</v>
      </c>
      <c r="AU111" t="s">
        <v>878</v>
      </c>
      <c r="AV111" t="s">
        <v>878</v>
      </c>
      <c r="AW111" t="s">
        <v>878</v>
      </c>
      <c r="AX111" t="s">
        <v>878</v>
      </c>
      <c r="AY111" t="s">
        <v>878</v>
      </c>
      <c r="AZ111" t="s">
        <v>878</v>
      </c>
      <c r="BA111" t="s">
        <v>878</v>
      </c>
      <c r="BB111" t="s">
        <v>878</v>
      </c>
      <c r="BC111" t="s">
        <v>878</v>
      </c>
      <c r="BD111" t="s">
        <v>878</v>
      </c>
      <c r="BE111" t="s">
        <v>878</v>
      </c>
      <c r="BF111" t="s">
        <v>878</v>
      </c>
      <c r="BG111" s="12">
        <v>0</v>
      </c>
      <c r="BH111" s="1">
        <v>0</v>
      </c>
      <c r="BI111" s="1">
        <v>0</v>
      </c>
      <c r="BJ111" s="1">
        <f t="shared" si="6"/>
        <v>0</v>
      </c>
      <c r="BK111" s="1">
        <v>0</v>
      </c>
      <c r="BL111" s="25">
        <v>0</v>
      </c>
      <c r="BM111" s="1">
        <v>0</v>
      </c>
      <c r="BN111" s="1">
        <v>0</v>
      </c>
      <c r="BO111" s="1">
        <v>0</v>
      </c>
      <c r="BP111" s="1">
        <v>0</v>
      </c>
    </row>
    <row r="112" spans="1:109" customFormat="1" x14ac:dyDescent="0.2">
      <c r="A112" s="2">
        <v>111</v>
      </c>
      <c r="B112" s="2">
        <v>2</v>
      </c>
      <c r="C112" s="2">
        <v>1</v>
      </c>
      <c r="D112">
        <v>13</v>
      </c>
      <c r="E112" s="52">
        <v>43814</v>
      </c>
      <c r="F112" s="1">
        <v>0</v>
      </c>
      <c r="G112" s="5">
        <f t="shared" si="4"/>
        <v>0</v>
      </c>
      <c r="H112" s="19">
        <f t="shared" si="5"/>
        <v>0</v>
      </c>
      <c r="I112">
        <v>94.444444444444443</v>
      </c>
      <c r="J112">
        <v>153.19117647058823</v>
      </c>
      <c r="K112">
        <v>34.143029503506625</v>
      </c>
      <c r="L112">
        <v>29.044117647058822</v>
      </c>
      <c r="M112">
        <v>64.338235294117652</v>
      </c>
      <c r="N112">
        <v>6.617647058823529</v>
      </c>
      <c r="O112">
        <v>91.666666666666671</v>
      </c>
      <c r="P112">
        <v>125.5625</v>
      </c>
      <c r="Q112">
        <v>30.73095015221708</v>
      </c>
      <c r="R112">
        <v>7.3863636363636367</v>
      </c>
      <c r="S112">
        <v>82.386363636363626</v>
      </c>
      <c r="T112">
        <v>10.227272727272727</v>
      </c>
      <c r="U112">
        <v>100</v>
      </c>
      <c r="V112">
        <v>203.84375</v>
      </c>
      <c r="W112">
        <v>15.929349813683286</v>
      </c>
      <c r="X112">
        <v>68.75</v>
      </c>
      <c r="Y112">
        <v>31.25</v>
      </c>
      <c r="Z112">
        <v>0</v>
      </c>
      <c r="AA112" s="2" t="s">
        <v>878</v>
      </c>
      <c r="AB112" t="s">
        <v>878</v>
      </c>
      <c r="AC112" t="s">
        <v>878</v>
      </c>
      <c r="AD112" t="s">
        <v>878</v>
      </c>
      <c r="AE112" t="s">
        <v>878</v>
      </c>
      <c r="AF112" t="s">
        <v>878</v>
      </c>
      <c r="AG112" t="s">
        <v>878</v>
      </c>
      <c r="AH112" t="s">
        <v>878</v>
      </c>
      <c r="AI112" t="s">
        <v>878</v>
      </c>
      <c r="AJ112" t="s">
        <v>878</v>
      </c>
      <c r="AK112" t="s">
        <v>878</v>
      </c>
      <c r="AL112" t="s">
        <v>878</v>
      </c>
      <c r="AM112" t="s">
        <v>878</v>
      </c>
      <c r="AN112" t="s">
        <v>878</v>
      </c>
      <c r="AO112" t="s">
        <v>878</v>
      </c>
      <c r="AP112" t="s">
        <v>878</v>
      </c>
      <c r="AQ112" t="s">
        <v>878</v>
      </c>
      <c r="AR112" t="s">
        <v>878</v>
      </c>
      <c r="AS112" t="s">
        <v>878</v>
      </c>
      <c r="AT112" t="s">
        <v>878</v>
      </c>
      <c r="AU112" t="s">
        <v>878</v>
      </c>
      <c r="AV112" t="s">
        <v>878</v>
      </c>
      <c r="AW112" t="s">
        <v>878</v>
      </c>
      <c r="AX112" t="s">
        <v>878</v>
      </c>
      <c r="AY112" t="s">
        <v>878</v>
      </c>
      <c r="AZ112" t="s">
        <v>878</v>
      </c>
      <c r="BA112" t="s">
        <v>878</v>
      </c>
      <c r="BB112" t="s">
        <v>878</v>
      </c>
      <c r="BC112" t="s">
        <v>878</v>
      </c>
      <c r="BD112" t="s">
        <v>878</v>
      </c>
      <c r="BE112" t="s">
        <v>878</v>
      </c>
      <c r="BF112" t="s">
        <v>878</v>
      </c>
      <c r="BG112" s="12">
        <v>0</v>
      </c>
      <c r="BH112" s="1">
        <v>0</v>
      </c>
      <c r="BI112" s="1">
        <v>0</v>
      </c>
      <c r="BJ112" s="1">
        <f t="shared" si="6"/>
        <v>0</v>
      </c>
      <c r="BK112" s="1">
        <v>0</v>
      </c>
      <c r="BL112" s="25">
        <v>0</v>
      </c>
      <c r="BM112" s="1">
        <v>0</v>
      </c>
      <c r="BN112" s="1">
        <v>0</v>
      </c>
      <c r="BO112" s="1">
        <v>0</v>
      </c>
      <c r="BP112" s="1">
        <v>0</v>
      </c>
    </row>
    <row r="113" spans="1:109" customFormat="1" x14ac:dyDescent="0.2">
      <c r="A113" s="2">
        <v>112</v>
      </c>
      <c r="B113" s="2">
        <v>2</v>
      </c>
      <c r="C113" s="2">
        <v>1</v>
      </c>
      <c r="D113">
        <v>14</v>
      </c>
      <c r="E113" s="52">
        <v>43815</v>
      </c>
      <c r="F113" s="1">
        <v>0</v>
      </c>
      <c r="G113" s="5">
        <f t="shared" si="4"/>
        <v>0</v>
      </c>
      <c r="H113" s="19">
        <f t="shared" si="5"/>
        <v>0</v>
      </c>
      <c r="I113">
        <v>100</v>
      </c>
      <c r="J113">
        <v>191.69097222222223</v>
      </c>
      <c r="K113">
        <v>37.195850002905523</v>
      </c>
      <c r="L113">
        <v>67.013888888888886</v>
      </c>
      <c r="M113">
        <v>24.305555555555557</v>
      </c>
      <c r="N113">
        <v>8.6805555555555554</v>
      </c>
      <c r="O113">
        <v>100</v>
      </c>
      <c r="P113">
        <v>157.78125</v>
      </c>
      <c r="Q113">
        <v>37.486558740910503</v>
      </c>
      <c r="R113">
        <v>50.520833333333336</v>
      </c>
      <c r="S113">
        <v>36.458333333333329</v>
      </c>
      <c r="T113">
        <v>13.020833333333334</v>
      </c>
      <c r="U113">
        <v>100</v>
      </c>
      <c r="V113">
        <v>259.51041666666669</v>
      </c>
      <c r="W113">
        <v>14.175211917656764</v>
      </c>
      <c r="X113">
        <v>100</v>
      </c>
      <c r="Y113">
        <v>0</v>
      </c>
      <c r="Z113">
        <v>0</v>
      </c>
      <c r="AA113" s="2" t="s">
        <v>878</v>
      </c>
      <c r="AB113" t="s">
        <v>878</v>
      </c>
      <c r="AC113" t="s">
        <v>878</v>
      </c>
      <c r="AD113" t="s">
        <v>878</v>
      </c>
      <c r="AE113" t="s">
        <v>878</v>
      </c>
      <c r="AF113" t="s">
        <v>878</v>
      </c>
      <c r="AG113" t="s">
        <v>878</v>
      </c>
      <c r="AH113" t="s">
        <v>878</v>
      </c>
      <c r="AI113" t="s">
        <v>878</v>
      </c>
      <c r="AJ113" t="s">
        <v>878</v>
      </c>
      <c r="AK113" t="s">
        <v>878</v>
      </c>
      <c r="AL113" t="s">
        <v>878</v>
      </c>
      <c r="AM113" t="s">
        <v>878</v>
      </c>
      <c r="AN113" t="s">
        <v>878</v>
      </c>
      <c r="AO113" t="s">
        <v>878</v>
      </c>
      <c r="AP113" t="s">
        <v>878</v>
      </c>
      <c r="AQ113" t="s">
        <v>878</v>
      </c>
      <c r="AR113" t="s">
        <v>878</v>
      </c>
      <c r="AS113" t="s">
        <v>878</v>
      </c>
      <c r="AT113" t="s">
        <v>878</v>
      </c>
      <c r="AU113" t="s">
        <v>878</v>
      </c>
      <c r="AV113" t="s">
        <v>878</v>
      </c>
      <c r="AW113" t="s">
        <v>878</v>
      </c>
      <c r="AX113" t="s">
        <v>878</v>
      </c>
      <c r="AY113" t="s">
        <v>878</v>
      </c>
      <c r="AZ113" t="s">
        <v>878</v>
      </c>
      <c r="BA113" t="s">
        <v>878</v>
      </c>
      <c r="BB113" t="s">
        <v>878</v>
      </c>
      <c r="BC113" t="s">
        <v>878</v>
      </c>
      <c r="BD113" t="s">
        <v>878</v>
      </c>
      <c r="BE113" t="s">
        <v>878</v>
      </c>
      <c r="BF113" t="s">
        <v>878</v>
      </c>
      <c r="BG113" s="12">
        <v>0</v>
      </c>
      <c r="BH113" s="1">
        <v>0</v>
      </c>
      <c r="BI113" s="1">
        <v>0</v>
      </c>
      <c r="BJ113" s="1">
        <f t="shared" si="6"/>
        <v>0</v>
      </c>
      <c r="BK113" s="1">
        <v>0</v>
      </c>
      <c r="BL113" s="25">
        <v>0</v>
      </c>
      <c r="BM113" s="1">
        <v>0</v>
      </c>
      <c r="BN113" s="1">
        <v>0</v>
      </c>
      <c r="BO113" s="1">
        <v>0</v>
      </c>
      <c r="BP113" s="1">
        <v>0</v>
      </c>
    </row>
    <row r="114" spans="1:109" customFormat="1" x14ac:dyDescent="0.2">
      <c r="A114" s="2">
        <v>113</v>
      </c>
      <c r="B114" s="2">
        <v>2</v>
      </c>
      <c r="C114" s="2">
        <v>2</v>
      </c>
      <c r="D114">
        <v>1</v>
      </c>
      <c r="E114" s="52">
        <v>43816</v>
      </c>
      <c r="F114" s="1">
        <v>0</v>
      </c>
      <c r="G114" s="5">
        <f t="shared" si="4"/>
        <v>0</v>
      </c>
      <c r="H114" s="19">
        <f t="shared" si="5"/>
        <v>0</v>
      </c>
      <c r="I114">
        <v>100</v>
      </c>
      <c r="J114">
        <v>202.54513888888889</v>
      </c>
      <c r="K114">
        <v>48.153185914722094</v>
      </c>
      <c r="L114">
        <v>49.305555555555557</v>
      </c>
      <c r="M114">
        <v>50.694444444444443</v>
      </c>
      <c r="N114">
        <v>0</v>
      </c>
      <c r="O114">
        <v>100</v>
      </c>
      <c r="P114">
        <v>169.84895833333334</v>
      </c>
      <c r="Q114">
        <v>42.05884929307642</v>
      </c>
      <c r="R114">
        <v>39.0625</v>
      </c>
      <c r="S114">
        <v>60.9375</v>
      </c>
      <c r="T114">
        <v>0</v>
      </c>
      <c r="U114">
        <v>100</v>
      </c>
      <c r="V114">
        <v>267.9375</v>
      </c>
      <c r="W114">
        <v>40.877315751905179</v>
      </c>
      <c r="X114">
        <v>69.791666666666671</v>
      </c>
      <c r="Y114">
        <v>30.208333333333329</v>
      </c>
      <c r="Z114">
        <v>0</v>
      </c>
      <c r="AA114" s="2">
        <v>0</v>
      </c>
      <c r="AB114">
        <v>1</v>
      </c>
      <c r="AC114">
        <v>7</v>
      </c>
      <c r="AD114" t="s">
        <v>20</v>
      </c>
      <c r="AE114" t="s">
        <v>20</v>
      </c>
      <c r="AF114" t="s">
        <v>879</v>
      </c>
      <c r="AG114" t="s">
        <v>879</v>
      </c>
      <c r="AH114" t="s">
        <v>879</v>
      </c>
      <c r="AI114" t="s">
        <v>879</v>
      </c>
      <c r="AJ114" t="s">
        <v>879</v>
      </c>
      <c r="AK114" t="s">
        <v>879</v>
      </c>
      <c r="AL114" t="s">
        <v>878</v>
      </c>
      <c r="AM114" t="s">
        <v>878</v>
      </c>
      <c r="AN114" t="s">
        <v>878</v>
      </c>
      <c r="AO114" t="s">
        <v>878</v>
      </c>
      <c r="AP114" t="s">
        <v>878</v>
      </c>
      <c r="AQ114" t="s">
        <v>878</v>
      </c>
      <c r="AR114" t="s">
        <v>878</v>
      </c>
      <c r="AS114" t="s">
        <v>879</v>
      </c>
      <c r="AT114" t="s">
        <v>879</v>
      </c>
      <c r="AU114" t="s">
        <v>879</v>
      </c>
      <c r="AV114" t="s">
        <v>879</v>
      </c>
      <c r="AW114" t="s">
        <v>879</v>
      </c>
      <c r="AX114" t="s">
        <v>879</v>
      </c>
      <c r="AY114" t="s">
        <v>879</v>
      </c>
      <c r="AZ114" t="s">
        <v>878</v>
      </c>
      <c r="BA114" t="s">
        <v>878</v>
      </c>
      <c r="BB114" t="s">
        <v>878</v>
      </c>
      <c r="BC114" t="s">
        <v>878</v>
      </c>
      <c r="BD114" t="s">
        <v>878</v>
      </c>
      <c r="BE114" t="s">
        <v>878</v>
      </c>
      <c r="BF114" t="s">
        <v>878</v>
      </c>
      <c r="BG114" s="12">
        <v>0</v>
      </c>
      <c r="BH114" s="12">
        <v>0</v>
      </c>
      <c r="BI114" s="12">
        <v>0</v>
      </c>
      <c r="BJ114" s="12">
        <v>0</v>
      </c>
      <c r="BK114" s="12">
        <v>0</v>
      </c>
      <c r="BL114" s="25">
        <v>0</v>
      </c>
      <c r="BM114" s="1">
        <v>0</v>
      </c>
      <c r="BN114" s="1">
        <v>0</v>
      </c>
      <c r="BO114" s="1">
        <v>0</v>
      </c>
      <c r="BP114" s="1">
        <v>0</v>
      </c>
    </row>
    <row r="115" spans="1:109" customFormat="1" x14ac:dyDescent="0.2">
      <c r="A115" s="2">
        <v>114</v>
      </c>
      <c r="B115" s="2">
        <v>2</v>
      </c>
      <c r="C115" s="2">
        <v>2</v>
      </c>
      <c r="D115">
        <v>2</v>
      </c>
      <c r="E115" s="52">
        <v>43817</v>
      </c>
      <c r="F115" s="1">
        <v>0</v>
      </c>
      <c r="G115" s="5">
        <f t="shared" si="4"/>
        <v>0</v>
      </c>
      <c r="H115" s="19">
        <f t="shared" si="5"/>
        <v>0</v>
      </c>
      <c r="I115">
        <v>100</v>
      </c>
      <c r="J115">
        <v>163.04166666666666</v>
      </c>
      <c r="K115">
        <v>44.211091035800727</v>
      </c>
      <c r="L115">
        <v>38.541666666666664</v>
      </c>
      <c r="M115">
        <v>51.041666666666671</v>
      </c>
      <c r="N115">
        <v>10.416666666666666</v>
      </c>
      <c r="O115">
        <v>100</v>
      </c>
      <c r="P115">
        <v>124.95833333333333</v>
      </c>
      <c r="Q115">
        <v>37.047412943916484</v>
      </c>
      <c r="R115">
        <v>14.0625</v>
      </c>
      <c r="S115">
        <v>70.3125</v>
      </c>
      <c r="T115">
        <v>15.625</v>
      </c>
      <c r="U115">
        <v>100</v>
      </c>
      <c r="V115">
        <v>239.20833333333334</v>
      </c>
      <c r="W115">
        <v>21.294116995137248</v>
      </c>
      <c r="X115">
        <v>87.5</v>
      </c>
      <c r="Y115">
        <v>12.5</v>
      </c>
      <c r="Z115">
        <v>0</v>
      </c>
      <c r="AA115" s="2">
        <v>2</v>
      </c>
      <c r="AB115">
        <v>1</v>
      </c>
      <c r="AC115">
        <v>7</v>
      </c>
      <c r="AD115">
        <v>1</v>
      </c>
      <c r="AE115" t="s">
        <v>20</v>
      </c>
      <c r="AF115" t="s">
        <v>879</v>
      </c>
      <c r="AG115" t="s">
        <v>879</v>
      </c>
      <c r="AH115" t="s">
        <v>879</v>
      </c>
      <c r="AI115" t="s">
        <v>879</v>
      </c>
      <c r="AJ115" t="s">
        <v>879</v>
      </c>
      <c r="AK115" t="s">
        <v>879</v>
      </c>
      <c r="AL115" t="s">
        <v>878</v>
      </c>
      <c r="AM115" t="s">
        <v>878</v>
      </c>
      <c r="AN115" t="s">
        <v>878</v>
      </c>
      <c r="AO115" t="s">
        <v>878</v>
      </c>
      <c r="AP115" t="s">
        <v>878</v>
      </c>
      <c r="AQ115" t="s">
        <v>878</v>
      </c>
      <c r="AR115" t="s">
        <v>878</v>
      </c>
      <c r="AS115" t="s">
        <v>879</v>
      </c>
      <c r="AT115" t="s">
        <v>879</v>
      </c>
      <c r="AU115" t="s">
        <v>879</v>
      </c>
      <c r="AV115" t="s">
        <v>879</v>
      </c>
      <c r="AW115" t="s">
        <v>879</v>
      </c>
      <c r="AX115" t="s">
        <v>879</v>
      </c>
      <c r="AY115" t="s">
        <v>879</v>
      </c>
      <c r="AZ115" t="s">
        <v>878</v>
      </c>
      <c r="BA115" t="s">
        <v>878</v>
      </c>
      <c r="BB115" t="s">
        <v>878</v>
      </c>
      <c r="BC115" t="s">
        <v>878</v>
      </c>
      <c r="BD115" t="s">
        <v>878</v>
      </c>
      <c r="BE115" t="s">
        <v>878</v>
      </c>
      <c r="BF115" t="s">
        <v>878</v>
      </c>
      <c r="BG115" s="12">
        <v>0</v>
      </c>
      <c r="BH115" s="12">
        <v>0</v>
      </c>
      <c r="BI115" s="12">
        <v>0</v>
      </c>
      <c r="BJ115" s="12">
        <v>0</v>
      </c>
      <c r="BK115" s="12">
        <v>0</v>
      </c>
      <c r="BL115" s="25">
        <v>0</v>
      </c>
      <c r="BM115" s="1">
        <v>0</v>
      </c>
      <c r="BN115" s="1">
        <v>0</v>
      </c>
      <c r="BO115" s="1">
        <v>0</v>
      </c>
      <c r="BP115" s="1">
        <v>0</v>
      </c>
    </row>
    <row r="116" spans="1:109" customFormat="1" x14ac:dyDescent="0.2">
      <c r="A116" s="2">
        <v>115</v>
      </c>
      <c r="B116" s="2">
        <v>2</v>
      </c>
      <c r="C116" s="2">
        <v>2</v>
      </c>
      <c r="D116">
        <v>3</v>
      </c>
      <c r="E116" s="52">
        <v>43818</v>
      </c>
      <c r="F116" s="1">
        <v>0</v>
      </c>
      <c r="G116" s="5">
        <f t="shared" si="4"/>
        <v>21.6</v>
      </c>
      <c r="H116" s="19">
        <f t="shared" si="5"/>
        <v>226.8</v>
      </c>
      <c r="I116">
        <v>100</v>
      </c>
      <c r="J116">
        <v>136.82291666666666</v>
      </c>
      <c r="K116">
        <v>48.467604891333522</v>
      </c>
      <c r="L116">
        <v>27.777777777777779</v>
      </c>
      <c r="M116">
        <v>60.763888888888893</v>
      </c>
      <c r="N116">
        <v>11.458333333333334</v>
      </c>
      <c r="O116">
        <v>100</v>
      </c>
      <c r="P116">
        <v>127.47395833333333</v>
      </c>
      <c r="Q116">
        <v>39.938888080331076</v>
      </c>
      <c r="R116">
        <v>20.3125</v>
      </c>
      <c r="S116">
        <v>72.916666666666671</v>
      </c>
      <c r="T116">
        <v>6.770833333333333</v>
      </c>
      <c r="U116">
        <v>100</v>
      </c>
      <c r="V116">
        <v>155.52083333333334</v>
      </c>
      <c r="W116">
        <v>55.849763972882855</v>
      </c>
      <c r="X116">
        <v>42.708333333333336</v>
      </c>
      <c r="Y116">
        <v>36.458333333333329</v>
      </c>
      <c r="Z116">
        <v>20.833333333333332</v>
      </c>
      <c r="AA116" s="2">
        <v>1</v>
      </c>
      <c r="AB116">
        <v>3</v>
      </c>
      <c r="AC116">
        <v>7</v>
      </c>
      <c r="AD116">
        <v>2</v>
      </c>
      <c r="AE116" t="s">
        <v>20</v>
      </c>
      <c r="AF116" t="s">
        <v>879</v>
      </c>
      <c r="AG116" t="s">
        <v>879</v>
      </c>
      <c r="AH116" t="s">
        <v>879</v>
      </c>
      <c r="AI116" t="s">
        <v>879</v>
      </c>
      <c r="AJ116" t="s">
        <v>879</v>
      </c>
      <c r="AK116" t="s">
        <v>879</v>
      </c>
      <c r="AL116" t="s">
        <v>878</v>
      </c>
      <c r="AM116" t="s">
        <v>878</v>
      </c>
      <c r="AN116" t="s">
        <v>878</v>
      </c>
      <c r="AO116" t="s">
        <v>878</v>
      </c>
      <c r="AP116" t="s">
        <v>878</v>
      </c>
      <c r="AQ116" t="s">
        <v>878</v>
      </c>
      <c r="AR116" t="s">
        <v>878</v>
      </c>
      <c r="AS116" t="s">
        <v>879</v>
      </c>
      <c r="AT116" t="s">
        <v>879</v>
      </c>
      <c r="AU116" t="s">
        <v>879</v>
      </c>
      <c r="AV116" t="s">
        <v>879</v>
      </c>
      <c r="AW116" t="s">
        <v>879</v>
      </c>
      <c r="AX116" t="s">
        <v>879</v>
      </c>
      <c r="AY116" t="s">
        <v>879</v>
      </c>
      <c r="AZ116" t="s">
        <v>878</v>
      </c>
      <c r="BA116" t="s">
        <v>878</v>
      </c>
      <c r="BB116" t="s">
        <v>878</v>
      </c>
      <c r="BC116" t="s">
        <v>878</v>
      </c>
      <c r="BD116" t="s">
        <v>878</v>
      </c>
      <c r="BE116" t="s">
        <v>878</v>
      </c>
      <c r="BF116" t="s">
        <v>878</v>
      </c>
      <c r="BG116">
        <v>21.6</v>
      </c>
      <c r="BH116">
        <v>5</v>
      </c>
      <c r="BI116">
        <v>10.5</v>
      </c>
      <c r="BJ116" s="1">
        <f>BG116*BI116</f>
        <v>226.8</v>
      </c>
      <c r="BK116" t="s">
        <v>24</v>
      </c>
      <c r="BL116" s="25">
        <v>0</v>
      </c>
      <c r="BM116" s="1">
        <v>0</v>
      </c>
      <c r="BN116" s="1">
        <v>0</v>
      </c>
      <c r="BO116" s="1">
        <v>0</v>
      </c>
      <c r="BP116" s="1">
        <v>0</v>
      </c>
    </row>
    <row r="117" spans="1:109" customFormat="1" x14ac:dyDescent="0.2">
      <c r="A117" s="2">
        <v>116</v>
      </c>
      <c r="B117" s="2">
        <v>2</v>
      </c>
      <c r="C117" s="2">
        <v>2</v>
      </c>
      <c r="D117">
        <v>4</v>
      </c>
      <c r="E117" s="52">
        <v>43819</v>
      </c>
      <c r="F117" s="1">
        <v>0</v>
      </c>
      <c r="G117" s="5">
        <f t="shared" si="4"/>
        <v>25.7</v>
      </c>
      <c r="H117" s="19">
        <f t="shared" si="5"/>
        <v>269.84999999999997</v>
      </c>
      <c r="I117">
        <v>100</v>
      </c>
      <c r="J117">
        <v>145.16319444444446</v>
      </c>
      <c r="K117">
        <v>45.778800753323729</v>
      </c>
      <c r="L117">
        <v>30.208333333333332</v>
      </c>
      <c r="M117">
        <v>57.291666666666671</v>
      </c>
      <c r="N117">
        <v>12.5</v>
      </c>
      <c r="O117">
        <v>100</v>
      </c>
      <c r="P117">
        <v>157.36458333333334</v>
      </c>
      <c r="Q117">
        <v>43.161882221820413</v>
      </c>
      <c r="R117">
        <v>35.9375</v>
      </c>
      <c r="S117">
        <v>55.729166666666664</v>
      </c>
      <c r="T117">
        <v>8.3333333333333339</v>
      </c>
      <c r="U117">
        <v>100</v>
      </c>
      <c r="V117">
        <v>120.76041666666667</v>
      </c>
      <c r="W117">
        <v>46.575613748183244</v>
      </c>
      <c r="X117">
        <v>18.75</v>
      </c>
      <c r="Y117">
        <v>60.416666666666671</v>
      </c>
      <c r="Z117">
        <v>20.833333333333332</v>
      </c>
      <c r="AA117" s="2">
        <v>1</v>
      </c>
      <c r="AB117">
        <v>4</v>
      </c>
      <c r="AC117">
        <v>8</v>
      </c>
      <c r="AD117">
        <v>1</v>
      </c>
      <c r="AE117" t="s">
        <v>20</v>
      </c>
      <c r="AF117" t="s">
        <v>879</v>
      </c>
      <c r="AG117" t="s">
        <v>879</v>
      </c>
      <c r="AH117" t="s">
        <v>879</v>
      </c>
      <c r="AI117" t="s">
        <v>879</v>
      </c>
      <c r="AJ117" t="s">
        <v>879</v>
      </c>
      <c r="AK117" t="s">
        <v>879</v>
      </c>
      <c r="AL117" t="s">
        <v>878</v>
      </c>
      <c r="AM117" t="s">
        <v>878</v>
      </c>
      <c r="AN117" t="s">
        <v>878</v>
      </c>
      <c r="AO117" t="s">
        <v>878</v>
      </c>
      <c r="AP117" t="s">
        <v>878</v>
      </c>
      <c r="AQ117" t="s">
        <v>878</v>
      </c>
      <c r="AR117" t="s">
        <v>878</v>
      </c>
      <c r="AS117" t="s">
        <v>879</v>
      </c>
      <c r="AT117" t="s">
        <v>879</v>
      </c>
      <c r="AU117" t="s">
        <v>879</v>
      </c>
      <c r="AV117" t="s">
        <v>879</v>
      </c>
      <c r="AW117" t="s">
        <v>879</v>
      </c>
      <c r="AX117" t="s">
        <v>879</v>
      </c>
      <c r="AY117" t="s">
        <v>879</v>
      </c>
      <c r="AZ117" t="s">
        <v>878</v>
      </c>
      <c r="BA117" t="s">
        <v>878</v>
      </c>
      <c r="BB117" t="s">
        <v>878</v>
      </c>
      <c r="BC117" t="s">
        <v>878</v>
      </c>
      <c r="BD117" t="s">
        <v>878</v>
      </c>
      <c r="BE117" t="s">
        <v>878</v>
      </c>
      <c r="BF117" t="s">
        <v>878</v>
      </c>
      <c r="BG117">
        <v>25.7</v>
      </c>
      <c r="BH117">
        <v>5</v>
      </c>
      <c r="BI117">
        <v>10.5</v>
      </c>
      <c r="BJ117" s="1">
        <f>BG117*BI117</f>
        <v>269.84999999999997</v>
      </c>
      <c r="BK117" t="s">
        <v>24</v>
      </c>
      <c r="BL117" s="25">
        <v>0</v>
      </c>
      <c r="BM117" s="1">
        <v>0</v>
      </c>
      <c r="BN117" s="1">
        <v>0</v>
      </c>
      <c r="BO117" s="1">
        <v>0</v>
      </c>
      <c r="BP117" s="1">
        <v>0</v>
      </c>
    </row>
    <row r="118" spans="1:109" customFormat="1" x14ac:dyDescent="0.2">
      <c r="A118" s="2">
        <v>117</v>
      </c>
      <c r="B118" s="2">
        <v>2</v>
      </c>
      <c r="C118" s="2">
        <v>2</v>
      </c>
      <c r="D118">
        <v>5</v>
      </c>
      <c r="E118" s="52">
        <v>43820</v>
      </c>
      <c r="F118" s="1">
        <v>0</v>
      </c>
      <c r="G118" s="5">
        <f t="shared" si="4"/>
        <v>0</v>
      </c>
      <c r="H118" s="19">
        <f t="shared" si="5"/>
        <v>0</v>
      </c>
      <c r="I118">
        <v>100</v>
      </c>
      <c r="J118">
        <v>136.88194444444446</v>
      </c>
      <c r="K118">
        <v>36.910194933286448</v>
      </c>
      <c r="L118">
        <v>27.430555555555557</v>
      </c>
      <c r="M118">
        <v>64.583333333333329</v>
      </c>
      <c r="N118">
        <v>7.9861111111111107</v>
      </c>
      <c r="O118">
        <v>100</v>
      </c>
      <c r="P118">
        <v>116.46354166666667</v>
      </c>
      <c r="Q118">
        <v>38.703618774472403</v>
      </c>
      <c r="R118">
        <v>14.583333333333334</v>
      </c>
      <c r="S118">
        <v>73.4375</v>
      </c>
      <c r="T118">
        <v>11.979166666666666</v>
      </c>
      <c r="U118">
        <v>100</v>
      </c>
      <c r="V118">
        <v>177.71875</v>
      </c>
      <c r="W118">
        <v>18.651796986223317</v>
      </c>
      <c r="X118">
        <v>53.125</v>
      </c>
      <c r="Y118">
        <v>46.875</v>
      </c>
      <c r="Z118">
        <v>0</v>
      </c>
      <c r="AA118" s="2">
        <v>2</v>
      </c>
      <c r="AB118">
        <v>1</v>
      </c>
      <c r="AC118">
        <v>5</v>
      </c>
      <c r="AD118">
        <v>2</v>
      </c>
      <c r="AE118" t="s">
        <v>20</v>
      </c>
      <c r="AF118" t="s">
        <v>879</v>
      </c>
      <c r="AG118" t="s">
        <v>879</v>
      </c>
      <c r="AH118" t="s">
        <v>879</v>
      </c>
      <c r="AI118" t="s">
        <v>879</v>
      </c>
      <c r="AJ118" t="s">
        <v>879</v>
      </c>
      <c r="AK118" t="s">
        <v>879</v>
      </c>
      <c r="AL118" t="s">
        <v>878</v>
      </c>
      <c r="AM118" t="s">
        <v>878</v>
      </c>
      <c r="AN118" t="s">
        <v>878</v>
      </c>
      <c r="AO118" t="s">
        <v>878</v>
      </c>
      <c r="AP118" t="s">
        <v>878</v>
      </c>
      <c r="AQ118" t="s">
        <v>878</v>
      </c>
      <c r="AR118" t="s">
        <v>878</v>
      </c>
      <c r="AS118" t="s">
        <v>879</v>
      </c>
      <c r="AT118" t="s">
        <v>879</v>
      </c>
      <c r="AU118" t="s">
        <v>879</v>
      </c>
      <c r="AV118" t="s">
        <v>879</v>
      </c>
      <c r="AW118" t="s">
        <v>879</v>
      </c>
      <c r="AX118" t="s">
        <v>879</v>
      </c>
      <c r="AY118" t="s">
        <v>879</v>
      </c>
      <c r="AZ118" t="s">
        <v>878</v>
      </c>
      <c r="BA118" t="s">
        <v>878</v>
      </c>
      <c r="BB118" t="s">
        <v>878</v>
      </c>
      <c r="BC118" t="s">
        <v>878</v>
      </c>
      <c r="BD118" t="s">
        <v>878</v>
      </c>
      <c r="BE118" t="s">
        <v>878</v>
      </c>
      <c r="BF118" t="s">
        <v>878</v>
      </c>
      <c r="BG118">
        <v>0</v>
      </c>
      <c r="BH118">
        <v>0</v>
      </c>
      <c r="BI118">
        <v>0</v>
      </c>
      <c r="BJ118">
        <v>0</v>
      </c>
      <c r="BK118">
        <v>0</v>
      </c>
      <c r="BL118" s="25">
        <v>0</v>
      </c>
      <c r="BM118" s="1">
        <v>0</v>
      </c>
      <c r="BN118" s="1">
        <v>0</v>
      </c>
      <c r="BO118" s="1">
        <v>0</v>
      </c>
      <c r="BP118" s="1">
        <v>0</v>
      </c>
    </row>
    <row r="119" spans="1:109" customFormat="1" x14ac:dyDescent="0.2">
      <c r="A119" s="2">
        <v>118</v>
      </c>
      <c r="B119" s="2">
        <v>2</v>
      </c>
      <c r="C119" s="2">
        <v>2</v>
      </c>
      <c r="D119">
        <v>6</v>
      </c>
      <c r="E119" s="52">
        <v>43821</v>
      </c>
      <c r="F119" s="1">
        <v>0</v>
      </c>
      <c r="G119" s="5">
        <f t="shared" si="4"/>
        <v>0</v>
      </c>
      <c r="H119" s="19">
        <f t="shared" si="5"/>
        <v>0</v>
      </c>
      <c r="I119">
        <v>100</v>
      </c>
      <c r="J119">
        <v>168.23958333333334</v>
      </c>
      <c r="K119">
        <v>48.996837133508762</v>
      </c>
      <c r="L119">
        <v>26.041666666666668</v>
      </c>
      <c r="M119">
        <v>66.319444444444443</v>
      </c>
      <c r="N119">
        <v>7.6388888888888893</v>
      </c>
      <c r="O119">
        <v>100</v>
      </c>
      <c r="P119">
        <v>156.921875</v>
      </c>
      <c r="Q119">
        <v>49.249247842983038</v>
      </c>
      <c r="R119">
        <v>27.083333333333332</v>
      </c>
      <c r="S119">
        <v>61.458333333333336</v>
      </c>
      <c r="T119">
        <v>11.458333333333334</v>
      </c>
      <c r="U119">
        <v>100</v>
      </c>
      <c r="V119">
        <v>190.875</v>
      </c>
      <c r="W119">
        <v>46.101731792745717</v>
      </c>
      <c r="X119">
        <v>23.958333333333332</v>
      </c>
      <c r="Y119">
        <v>76.041666666666671</v>
      </c>
      <c r="Z119">
        <v>0</v>
      </c>
      <c r="AA119" s="2">
        <v>2</v>
      </c>
      <c r="AB119">
        <v>1</v>
      </c>
      <c r="AC119">
        <v>2</v>
      </c>
      <c r="AD119">
        <v>1</v>
      </c>
      <c r="AE119" t="s">
        <v>20</v>
      </c>
      <c r="AF119" t="s">
        <v>879</v>
      </c>
      <c r="AG119" t="s">
        <v>879</v>
      </c>
      <c r="AH119" t="s">
        <v>879</v>
      </c>
      <c r="AI119" t="s">
        <v>879</v>
      </c>
      <c r="AJ119" t="s">
        <v>879</v>
      </c>
      <c r="AK119" t="s">
        <v>879</v>
      </c>
      <c r="AL119" t="s">
        <v>878</v>
      </c>
      <c r="AM119" t="s">
        <v>878</v>
      </c>
      <c r="AN119" t="s">
        <v>878</v>
      </c>
      <c r="AO119" t="s">
        <v>878</v>
      </c>
      <c r="AP119" t="s">
        <v>878</v>
      </c>
      <c r="AQ119" t="s">
        <v>878</v>
      </c>
      <c r="AR119" t="s">
        <v>878</v>
      </c>
      <c r="AS119" t="s">
        <v>879</v>
      </c>
      <c r="AT119" t="s">
        <v>879</v>
      </c>
      <c r="AU119" t="s">
        <v>879</v>
      </c>
      <c r="AV119" t="s">
        <v>879</v>
      </c>
      <c r="AW119" t="s">
        <v>879</v>
      </c>
      <c r="AX119" t="s">
        <v>879</v>
      </c>
      <c r="AY119" t="s">
        <v>879</v>
      </c>
      <c r="AZ119" t="s">
        <v>878</v>
      </c>
      <c r="BA119" t="s">
        <v>878</v>
      </c>
      <c r="BB119" t="s">
        <v>878</v>
      </c>
      <c r="BC119" t="s">
        <v>878</v>
      </c>
      <c r="BD119" t="s">
        <v>878</v>
      </c>
      <c r="BE119" t="s">
        <v>878</v>
      </c>
      <c r="BF119" t="s">
        <v>878</v>
      </c>
      <c r="BG119">
        <v>0</v>
      </c>
      <c r="BH119">
        <v>0</v>
      </c>
      <c r="BI119">
        <v>0</v>
      </c>
      <c r="BJ119">
        <v>0</v>
      </c>
      <c r="BK119">
        <v>0</v>
      </c>
      <c r="BL119" s="25">
        <v>0</v>
      </c>
      <c r="BM119" s="1">
        <v>0</v>
      </c>
      <c r="BN119" s="1">
        <v>0</v>
      </c>
      <c r="BO119" s="1">
        <v>0</v>
      </c>
      <c r="BP119" s="1">
        <v>0</v>
      </c>
    </row>
    <row r="120" spans="1:109" customFormat="1" x14ac:dyDescent="0.2">
      <c r="A120" s="2">
        <v>119</v>
      </c>
      <c r="B120" s="2">
        <v>2</v>
      </c>
      <c r="C120" s="2">
        <v>2</v>
      </c>
      <c r="D120">
        <v>7</v>
      </c>
      <c r="E120" s="52">
        <v>43822</v>
      </c>
      <c r="F120" s="1">
        <v>0</v>
      </c>
      <c r="G120" s="5">
        <f t="shared" si="4"/>
        <v>0</v>
      </c>
      <c r="H120" s="19">
        <f t="shared" si="5"/>
        <v>0</v>
      </c>
      <c r="I120">
        <v>89.236111111111114</v>
      </c>
      <c r="J120">
        <v>153.65758754863813</v>
      </c>
      <c r="K120">
        <v>44.598375630721193</v>
      </c>
      <c r="L120">
        <v>28.01556420233463</v>
      </c>
      <c r="M120">
        <v>66.92607003891051</v>
      </c>
      <c r="N120">
        <v>5.0583657587548636</v>
      </c>
      <c r="O120">
        <v>100</v>
      </c>
      <c r="P120">
        <v>131.890625</v>
      </c>
      <c r="Q120">
        <v>32.683160274245346</v>
      </c>
      <c r="R120">
        <v>14.583333333333334</v>
      </c>
      <c r="S120">
        <v>79.6875</v>
      </c>
      <c r="T120">
        <v>5.729166666666667</v>
      </c>
      <c r="U120">
        <v>67.708333333333329</v>
      </c>
      <c r="V120">
        <v>217.95384615384614</v>
      </c>
      <c r="W120">
        <v>40.049436629012668</v>
      </c>
      <c r="X120">
        <v>67.692307692307693</v>
      </c>
      <c r="Y120">
        <v>29.23076923076923</v>
      </c>
      <c r="Z120">
        <v>3.0769230769230771</v>
      </c>
      <c r="AA120" s="2">
        <v>1</v>
      </c>
      <c r="AB120">
        <v>3</v>
      </c>
      <c r="AC120">
        <v>8</v>
      </c>
      <c r="AD120">
        <v>2</v>
      </c>
      <c r="AE120" t="s">
        <v>20</v>
      </c>
      <c r="AF120" t="s">
        <v>879</v>
      </c>
      <c r="AG120" t="s">
        <v>879</v>
      </c>
      <c r="AH120" t="s">
        <v>879</v>
      </c>
      <c r="AI120" t="s">
        <v>879</v>
      </c>
      <c r="AJ120" t="s">
        <v>879</v>
      </c>
      <c r="AK120" t="s">
        <v>879</v>
      </c>
      <c r="AL120" t="s">
        <v>878</v>
      </c>
      <c r="AM120" t="s">
        <v>878</v>
      </c>
      <c r="AN120" t="s">
        <v>878</v>
      </c>
      <c r="AO120" t="s">
        <v>878</v>
      </c>
      <c r="AP120" t="s">
        <v>878</v>
      </c>
      <c r="AQ120" t="s">
        <v>878</v>
      </c>
      <c r="AR120" t="s">
        <v>878</v>
      </c>
      <c r="AS120" t="s">
        <v>879</v>
      </c>
      <c r="AT120" t="s">
        <v>879</v>
      </c>
      <c r="AU120" t="s">
        <v>879</v>
      </c>
      <c r="AV120" t="s">
        <v>879</v>
      </c>
      <c r="AW120" t="s">
        <v>879</v>
      </c>
      <c r="AX120" t="s">
        <v>879</v>
      </c>
      <c r="AY120" t="s">
        <v>879</v>
      </c>
      <c r="AZ120" t="s">
        <v>878</v>
      </c>
      <c r="BA120" t="s">
        <v>878</v>
      </c>
      <c r="BB120" t="s">
        <v>878</v>
      </c>
      <c r="BC120" t="s">
        <v>878</v>
      </c>
      <c r="BD120" t="s">
        <v>878</v>
      </c>
      <c r="BE120" t="s">
        <v>878</v>
      </c>
      <c r="BF120" t="s">
        <v>878</v>
      </c>
      <c r="BG120">
        <v>0</v>
      </c>
      <c r="BH120">
        <v>0</v>
      </c>
      <c r="BI120">
        <v>0</v>
      </c>
      <c r="BJ120">
        <v>0</v>
      </c>
      <c r="BK120">
        <v>0</v>
      </c>
      <c r="BL120" s="25">
        <v>0</v>
      </c>
      <c r="BM120" s="1">
        <v>0</v>
      </c>
      <c r="BN120" s="1">
        <v>0</v>
      </c>
      <c r="BO120" s="1">
        <v>0</v>
      </c>
      <c r="BP120" s="1">
        <v>0</v>
      </c>
    </row>
    <row r="121" spans="1:109" customFormat="1" x14ac:dyDescent="0.2">
      <c r="A121" s="2">
        <v>120</v>
      </c>
      <c r="B121" s="2">
        <v>2</v>
      </c>
      <c r="C121" s="2">
        <v>2</v>
      </c>
      <c r="D121">
        <v>8</v>
      </c>
      <c r="E121" s="52">
        <v>43823</v>
      </c>
      <c r="F121" s="1">
        <v>0</v>
      </c>
      <c r="G121" s="5">
        <f t="shared" si="4"/>
        <v>0</v>
      </c>
      <c r="H121" s="19">
        <f t="shared" si="5"/>
        <v>0</v>
      </c>
      <c r="I121">
        <v>78.472222222222229</v>
      </c>
      <c r="J121">
        <v>142.13716814159292</v>
      </c>
      <c r="K121">
        <v>50.321677415411166</v>
      </c>
      <c r="L121">
        <v>26.991150442477878</v>
      </c>
      <c r="M121">
        <v>60.176991150442475</v>
      </c>
      <c r="N121">
        <v>12.831858407079647</v>
      </c>
      <c r="O121">
        <v>85.9375</v>
      </c>
      <c r="P121">
        <v>154.53939393939393</v>
      </c>
      <c r="Q121">
        <v>50.182920851263638</v>
      </c>
      <c r="R121">
        <v>36.363636363636367</v>
      </c>
      <c r="S121">
        <v>47.878787878787875</v>
      </c>
      <c r="T121">
        <v>15.757575757575758</v>
      </c>
      <c r="U121">
        <v>63.541666666666664</v>
      </c>
      <c r="V121">
        <v>108.59016393442623</v>
      </c>
      <c r="W121">
        <v>31.611558593421943</v>
      </c>
      <c r="X121">
        <v>1.639344262295082</v>
      </c>
      <c r="Y121">
        <v>93.442622950819668</v>
      </c>
      <c r="Z121">
        <v>4.918032786885246</v>
      </c>
      <c r="AA121" s="2">
        <v>3</v>
      </c>
      <c r="AB121">
        <v>2</v>
      </c>
      <c r="AC121">
        <v>8</v>
      </c>
      <c r="AD121">
        <v>2</v>
      </c>
      <c r="AE121" t="s">
        <v>20</v>
      </c>
      <c r="AF121" t="s">
        <v>879</v>
      </c>
      <c r="AG121" t="s">
        <v>879</v>
      </c>
      <c r="AH121" t="s">
        <v>879</v>
      </c>
      <c r="AI121" t="s">
        <v>879</v>
      </c>
      <c r="AJ121" t="s">
        <v>879</v>
      </c>
      <c r="AK121" t="s">
        <v>879</v>
      </c>
      <c r="AL121" t="s">
        <v>878</v>
      </c>
      <c r="AM121" t="s">
        <v>878</v>
      </c>
      <c r="AN121" t="s">
        <v>878</v>
      </c>
      <c r="AO121" t="s">
        <v>878</v>
      </c>
      <c r="AP121" t="s">
        <v>878</v>
      </c>
      <c r="AQ121" t="s">
        <v>878</v>
      </c>
      <c r="AR121" t="s">
        <v>878</v>
      </c>
      <c r="AS121" t="s">
        <v>879</v>
      </c>
      <c r="AT121" t="s">
        <v>879</v>
      </c>
      <c r="AU121" t="s">
        <v>879</v>
      </c>
      <c r="AV121" t="s">
        <v>879</v>
      </c>
      <c r="AW121" t="s">
        <v>879</v>
      </c>
      <c r="AX121" t="s">
        <v>879</v>
      </c>
      <c r="AY121" t="s">
        <v>879</v>
      </c>
      <c r="AZ121" t="s">
        <v>878</v>
      </c>
      <c r="BA121" t="s">
        <v>878</v>
      </c>
      <c r="BB121" t="s">
        <v>878</v>
      </c>
      <c r="BC121" t="s">
        <v>878</v>
      </c>
      <c r="BD121" t="s">
        <v>878</v>
      </c>
      <c r="BE121" t="s">
        <v>878</v>
      </c>
      <c r="BF121" t="s">
        <v>878</v>
      </c>
      <c r="BG121">
        <v>0</v>
      </c>
      <c r="BH121">
        <v>0</v>
      </c>
      <c r="BI121">
        <v>0</v>
      </c>
      <c r="BJ121">
        <v>0</v>
      </c>
      <c r="BK121">
        <v>0</v>
      </c>
      <c r="BL121" s="25">
        <v>0</v>
      </c>
      <c r="BM121" s="1">
        <v>0</v>
      </c>
      <c r="BN121" s="1">
        <v>0</v>
      </c>
      <c r="BO121" s="1">
        <v>0</v>
      </c>
      <c r="BP121" s="1">
        <v>0</v>
      </c>
    </row>
    <row r="122" spans="1:109" customFormat="1" x14ac:dyDescent="0.2">
      <c r="A122" s="2">
        <v>121</v>
      </c>
      <c r="B122" s="2">
        <v>2</v>
      </c>
      <c r="C122" s="2">
        <v>2</v>
      </c>
      <c r="D122">
        <v>9</v>
      </c>
      <c r="E122" s="52">
        <v>43824</v>
      </c>
      <c r="F122" s="1">
        <v>0</v>
      </c>
      <c r="G122" s="5">
        <f t="shared" si="4"/>
        <v>0</v>
      </c>
      <c r="H122" s="19">
        <f t="shared" si="5"/>
        <v>0</v>
      </c>
      <c r="I122">
        <v>100</v>
      </c>
      <c r="J122">
        <v>157.89930555555554</v>
      </c>
      <c r="K122">
        <v>39.619107491617008</v>
      </c>
      <c r="L122">
        <v>35.416666666666664</v>
      </c>
      <c r="M122">
        <v>61.458333333333343</v>
      </c>
      <c r="N122">
        <v>3.125</v>
      </c>
      <c r="O122">
        <v>100</v>
      </c>
      <c r="P122">
        <v>161.36458333333334</v>
      </c>
      <c r="Q122">
        <v>37.14864726617153</v>
      </c>
      <c r="R122">
        <v>38.541666666666664</v>
      </c>
      <c r="S122">
        <v>56.770833333333336</v>
      </c>
      <c r="T122">
        <v>4.6875</v>
      </c>
      <c r="U122">
        <v>100</v>
      </c>
      <c r="V122">
        <v>150.96875</v>
      </c>
      <c r="W122">
        <v>44.560749973943402</v>
      </c>
      <c r="X122">
        <v>29.166666666666668</v>
      </c>
      <c r="Y122">
        <v>70.833333333333329</v>
      </c>
      <c r="Z122">
        <v>0</v>
      </c>
      <c r="AA122" s="2">
        <v>1</v>
      </c>
      <c r="AB122">
        <v>1</v>
      </c>
      <c r="AC122">
        <v>9</v>
      </c>
      <c r="AD122">
        <v>1</v>
      </c>
      <c r="AE122" t="s">
        <v>20</v>
      </c>
      <c r="AF122" t="s">
        <v>879</v>
      </c>
      <c r="AG122" t="s">
        <v>879</v>
      </c>
      <c r="AH122" t="s">
        <v>879</v>
      </c>
      <c r="AI122" t="s">
        <v>879</v>
      </c>
      <c r="AJ122" t="s">
        <v>879</v>
      </c>
      <c r="AK122" t="s">
        <v>879</v>
      </c>
      <c r="AL122" t="s">
        <v>878</v>
      </c>
      <c r="AM122" t="s">
        <v>878</v>
      </c>
      <c r="AN122" t="s">
        <v>878</v>
      </c>
      <c r="AO122" t="s">
        <v>878</v>
      </c>
      <c r="AP122" t="s">
        <v>878</v>
      </c>
      <c r="AQ122" t="s">
        <v>878</v>
      </c>
      <c r="AR122" t="s">
        <v>878</v>
      </c>
      <c r="AS122" t="s">
        <v>879</v>
      </c>
      <c r="AT122" t="s">
        <v>879</v>
      </c>
      <c r="AU122" t="s">
        <v>879</v>
      </c>
      <c r="AV122" t="s">
        <v>879</v>
      </c>
      <c r="AW122" t="s">
        <v>879</v>
      </c>
      <c r="AX122" t="s">
        <v>879</v>
      </c>
      <c r="AY122" t="s">
        <v>879</v>
      </c>
      <c r="AZ122" t="s">
        <v>878</v>
      </c>
      <c r="BA122" t="s">
        <v>878</v>
      </c>
      <c r="BB122" t="s">
        <v>878</v>
      </c>
      <c r="BC122" t="s">
        <v>878</v>
      </c>
      <c r="BD122" t="s">
        <v>878</v>
      </c>
      <c r="BE122" t="s">
        <v>878</v>
      </c>
      <c r="BF122" t="s">
        <v>878</v>
      </c>
      <c r="BG122">
        <v>0</v>
      </c>
      <c r="BH122">
        <v>0</v>
      </c>
      <c r="BI122">
        <v>0</v>
      </c>
      <c r="BJ122">
        <v>0</v>
      </c>
      <c r="BK122">
        <v>0</v>
      </c>
      <c r="BL122" s="25">
        <v>0</v>
      </c>
      <c r="BM122" s="1">
        <v>0</v>
      </c>
      <c r="BN122" s="1">
        <v>0</v>
      </c>
      <c r="BO122" s="1">
        <v>0</v>
      </c>
      <c r="BP122" s="1">
        <v>0</v>
      </c>
      <c r="BV122" s="16"/>
      <c r="BW122" s="16"/>
    </row>
    <row r="123" spans="1:109" customFormat="1" x14ac:dyDescent="0.2">
      <c r="A123" s="2">
        <v>122</v>
      </c>
      <c r="B123" s="2">
        <v>2</v>
      </c>
      <c r="C123" s="2">
        <v>2</v>
      </c>
      <c r="D123">
        <v>10</v>
      </c>
      <c r="E123" s="52">
        <v>43825</v>
      </c>
      <c r="F123" s="1">
        <v>0</v>
      </c>
      <c r="G123" s="5">
        <f t="shared" si="4"/>
        <v>0</v>
      </c>
      <c r="H123" s="19">
        <f t="shared" si="5"/>
        <v>0</v>
      </c>
      <c r="I123">
        <v>100</v>
      </c>
      <c r="J123">
        <v>146.47569444444446</v>
      </c>
      <c r="K123">
        <v>29.540510938631449</v>
      </c>
      <c r="L123">
        <v>28.819444444444443</v>
      </c>
      <c r="M123">
        <v>71.180555555555557</v>
      </c>
      <c r="N123">
        <v>0</v>
      </c>
      <c r="O123">
        <v>100</v>
      </c>
      <c r="P123">
        <v>135.44791666666666</v>
      </c>
      <c r="Q123">
        <v>34.018883810895737</v>
      </c>
      <c r="R123">
        <v>26.041666666666668</v>
      </c>
      <c r="S123">
        <v>73.958333333333329</v>
      </c>
      <c r="T123">
        <v>0</v>
      </c>
      <c r="U123">
        <v>100</v>
      </c>
      <c r="V123">
        <v>168.53125</v>
      </c>
      <c r="W123">
        <v>15.129764368066407</v>
      </c>
      <c r="X123">
        <v>34.375</v>
      </c>
      <c r="Y123">
        <v>65.625</v>
      </c>
      <c r="Z123">
        <v>0</v>
      </c>
      <c r="AA123" s="2">
        <v>0</v>
      </c>
      <c r="AB123">
        <v>1</v>
      </c>
      <c r="AC123">
        <v>7</v>
      </c>
      <c r="AD123">
        <v>1</v>
      </c>
      <c r="AE123" t="s">
        <v>20</v>
      </c>
      <c r="AF123" t="s">
        <v>879</v>
      </c>
      <c r="AG123" t="s">
        <v>879</v>
      </c>
      <c r="AH123" t="s">
        <v>879</v>
      </c>
      <c r="AI123" t="s">
        <v>879</v>
      </c>
      <c r="AJ123" t="s">
        <v>879</v>
      </c>
      <c r="AK123" t="s">
        <v>879</v>
      </c>
      <c r="AL123" t="s">
        <v>878</v>
      </c>
      <c r="AM123" t="s">
        <v>878</v>
      </c>
      <c r="AN123" t="s">
        <v>878</v>
      </c>
      <c r="AO123" t="s">
        <v>878</v>
      </c>
      <c r="AP123" t="s">
        <v>878</v>
      </c>
      <c r="AQ123" t="s">
        <v>878</v>
      </c>
      <c r="AR123" t="s">
        <v>878</v>
      </c>
      <c r="AS123" t="s">
        <v>879</v>
      </c>
      <c r="AT123" t="s">
        <v>879</v>
      </c>
      <c r="AU123" t="s">
        <v>879</v>
      </c>
      <c r="AV123" t="s">
        <v>879</v>
      </c>
      <c r="AW123" t="s">
        <v>879</v>
      </c>
      <c r="AX123" t="s">
        <v>879</v>
      </c>
      <c r="AY123" t="s">
        <v>879</v>
      </c>
      <c r="AZ123" t="s">
        <v>878</v>
      </c>
      <c r="BA123" t="s">
        <v>878</v>
      </c>
      <c r="BB123" t="s">
        <v>878</v>
      </c>
      <c r="BC123" t="s">
        <v>878</v>
      </c>
      <c r="BD123" t="s">
        <v>878</v>
      </c>
      <c r="BE123" t="s">
        <v>878</v>
      </c>
      <c r="BF123" t="s">
        <v>878</v>
      </c>
      <c r="BG123">
        <v>0</v>
      </c>
      <c r="BH123">
        <v>0</v>
      </c>
      <c r="BI123">
        <v>0</v>
      </c>
      <c r="BJ123">
        <v>0</v>
      </c>
      <c r="BK123">
        <v>0</v>
      </c>
      <c r="BL123" s="25">
        <v>0</v>
      </c>
      <c r="BM123" s="1">
        <v>0</v>
      </c>
      <c r="BN123" s="1">
        <v>0</v>
      </c>
      <c r="BO123" s="1">
        <v>0</v>
      </c>
      <c r="BP123" s="1">
        <v>0</v>
      </c>
    </row>
    <row r="124" spans="1:109" customFormat="1" x14ac:dyDescent="0.2">
      <c r="A124" s="2">
        <v>123</v>
      </c>
      <c r="B124" s="2">
        <v>2</v>
      </c>
      <c r="C124" s="2">
        <v>2</v>
      </c>
      <c r="D124">
        <v>11</v>
      </c>
      <c r="E124" s="52">
        <v>43826</v>
      </c>
      <c r="F124" s="1">
        <v>0</v>
      </c>
      <c r="G124" s="5">
        <f t="shared" si="4"/>
        <v>0</v>
      </c>
      <c r="H124" s="19">
        <f t="shared" si="5"/>
        <v>0</v>
      </c>
      <c r="I124">
        <v>100</v>
      </c>
      <c r="J124">
        <v>205.45138888888889</v>
      </c>
      <c r="K124">
        <v>42.891056736904005</v>
      </c>
      <c r="L124">
        <v>53.472222222222221</v>
      </c>
      <c r="M124">
        <v>44.791666666666664</v>
      </c>
      <c r="N124">
        <v>1.7361111111111112</v>
      </c>
      <c r="O124">
        <v>100</v>
      </c>
      <c r="P124">
        <v>190.42708333333334</v>
      </c>
      <c r="Q124">
        <v>33.551716347409034</v>
      </c>
      <c r="R124">
        <v>50.520833333333336</v>
      </c>
      <c r="S124">
        <v>49.479166666666664</v>
      </c>
      <c r="T124">
        <v>0</v>
      </c>
      <c r="U124">
        <v>100</v>
      </c>
      <c r="V124">
        <v>235.5</v>
      </c>
      <c r="W124">
        <v>50.032617044601061</v>
      </c>
      <c r="X124">
        <v>59.375</v>
      </c>
      <c r="Y124">
        <v>35.416666666666664</v>
      </c>
      <c r="Z124">
        <v>5.208333333333333</v>
      </c>
      <c r="AA124" s="2">
        <v>0</v>
      </c>
      <c r="AB124">
        <v>1</v>
      </c>
      <c r="AC124">
        <v>2</v>
      </c>
      <c r="AD124">
        <v>3</v>
      </c>
      <c r="AE124" t="s">
        <v>20</v>
      </c>
      <c r="AF124" t="s">
        <v>879</v>
      </c>
      <c r="AG124" t="s">
        <v>879</v>
      </c>
      <c r="AH124" t="s">
        <v>879</v>
      </c>
      <c r="AI124" t="s">
        <v>879</v>
      </c>
      <c r="AJ124" t="s">
        <v>879</v>
      </c>
      <c r="AK124" t="s">
        <v>879</v>
      </c>
      <c r="AL124" t="s">
        <v>878</v>
      </c>
      <c r="AM124" t="s">
        <v>878</v>
      </c>
      <c r="AN124" t="s">
        <v>878</v>
      </c>
      <c r="AO124" t="s">
        <v>878</v>
      </c>
      <c r="AP124" t="s">
        <v>878</v>
      </c>
      <c r="AQ124" t="s">
        <v>878</v>
      </c>
      <c r="AR124" t="s">
        <v>878</v>
      </c>
      <c r="AS124" t="s">
        <v>879</v>
      </c>
      <c r="AT124" t="s">
        <v>879</v>
      </c>
      <c r="AU124" t="s">
        <v>879</v>
      </c>
      <c r="AV124" t="s">
        <v>879</v>
      </c>
      <c r="AW124" t="s">
        <v>879</v>
      </c>
      <c r="AX124" t="s">
        <v>879</v>
      </c>
      <c r="AY124" t="s">
        <v>879</v>
      </c>
      <c r="AZ124" t="s">
        <v>878</v>
      </c>
      <c r="BA124" t="s">
        <v>878</v>
      </c>
      <c r="BB124" t="s">
        <v>878</v>
      </c>
      <c r="BC124" t="s">
        <v>878</v>
      </c>
      <c r="BD124" t="s">
        <v>878</v>
      </c>
      <c r="BE124" t="s">
        <v>878</v>
      </c>
      <c r="BF124" t="s">
        <v>878</v>
      </c>
      <c r="BG124">
        <v>0</v>
      </c>
      <c r="BH124">
        <v>0</v>
      </c>
      <c r="BI124">
        <v>0</v>
      </c>
      <c r="BJ124">
        <v>0</v>
      </c>
      <c r="BK124">
        <v>0</v>
      </c>
      <c r="BL124" s="25">
        <v>0</v>
      </c>
      <c r="BM124" s="1">
        <v>0</v>
      </c>
      <c r="BN124" s="1">
        <v>0</v>
      </c>
      <c r="BO124" s="1">
        <v>0</v>
      </c>
      <c r="BP124" s="1">
        <v>0</v>
      </c>
    </row>
    <row r="125" spans="1:109" customFormat="1" x14ac:dyDescent="0.2">
      <c r="A125" s="2">
        <v>124</v>
      </c>
      <c r="B125" s="2">
        <v>2</v>
      </c>
      <c r="C125" s="2">
        <v>2</v>
      </c>
      <c r="D125">
        <v>12</v>
      </c>
      <c r="E125" s="52">
        <v>43827</v>
      </c>
      <c r="F125" s="1">
        <v>0</v>
      </c>
      <c r="G125" s="5">
        <f t="shared" si="4"/>
        <v>0</v>
      </c>
      <c r="H125" s="19">
        <f t="shared" si="5"/>
        <v>0</v>
      </c>
      <c r="I125">
        <v>100</v>
      </c>
      <c r="J125">
        <v>185.29513888888889</v>
      </c>
      <c r="K125">
        <v>34.238932505591066</v>
      </c>
      <c r="L125">
        <v>57.291666666666664</v>
      </c>
      <c r="M125">
        <v>39.236111111111114</v>
      </c>
      <c r="N125">
        <v>3.4722222222222223</v>
      </c>
      <c r="O125">
        <v>100</v>
      </c>
      <c r="P125">
        <v>157.64583333333334</v>
      </c>
      <c r="Q125">
        <v>38.03408151705478</v>
      </c>
      <c r="R125">
        <v>35.9375</v>
      </c>
      <c r="S125">
        <v>58.854166666666664</v>
      </c>
      <c r="T125">
        <v>5.208333333333333</v>
      </c>
      <c r="U125">
        <v>100</v>
      </c>
      <c r="V125">
        <v>240.59375</v>
      </c>
      <c r="W125">
        <v>7.1579230065340349</v>
      </c>
      <c r="X125">
        <v>100</v>
      </c>
      <c r="Y125">
        <v>0</v>
      </c>
      <c r="Z125">
        <v>0</v>
      </c>
      <c r="AA125" s="2">
        <v>2</v>
      </c>
      <c r="AB125">
        <v>1</v>
      </c>
      <c r="AC125">
        <v>9</v>
      </c>
      <c r="AD125">
        <v>2</v>
      </c>
      <c r="AE125" t="s">
        <v>20</v>
      </c>
      <c r="AF125" t="s">
        <v>879</v>
      </c>
      <c r="AG125" t="s">
        <v>879</v>
      </c>
      <c r="AH125" t="s">
        <v>879</v>
      </c>
      <c r="AI125" t="s">
        <v>879</v>
      </c>
      <c r="AJ125" t="s">
        <v>879</v>
      </c>
      <c r="AK125" t="s">
        <v>879</v>
      </c>
      <c r="AL125" t="s">
        <v>878</v>
      </c>
      <c r="AM125" t="s">
        <v>878</v>
      </c>
      <c r="AN125" t="s">
        <v>878</v>
      </c>
      <c r="AO125" t="s">
        <v>878</v>
      </c>
      <c r="AP125" t="s">
        <v>878</v>
      </c>
      <c r="AQ125" t="s">
        <v>878</v>
      </c>
      <c r="AR125" t="s">
        <v>878</v>
      </c>
      <c r="AS125" t="s">
        <v>879</v>
      </c>
      <c r="AT125" t="s">
        <v>879</v>
      </c>
      <c r="AU125" t="s">
        <v>879</v>
      </c>
      <c r="AV125" t="s">
        <v>879</v>
      </c>
      <c r="AW125" t="s">
        <v>879</v>
      </c>
      <c r="AX125" t="s">
        <v>879</v>
      </c>
      <c r="AY125" t="s">
        <v>879</v>
      </c>
      <c r="AZ125" t="s">
        <v>878</v>
      </c>
      <c r="BA125" t="s">
        <v>878</v>
      </c>
      <c r="BB125" t="s">
        <v>878</v>
      </c>
      <c r="BC125" t="s">
        <v>878</v>
      </c>
      <c r="BD125" t="s">
        <v>878</v>
      </c>
      <c r="BE125" t="s">
        <v>878</v>
      </c>
      <c r="BF125" t="s">
        <v>878</v>
      </c>
      <c r="BG125">
        <v>0</v>
      </c>
      <c r="BH125">
        <v>0</v>
      </c>
      <c r="BI125">
        <v>0</v>
      </c>
      <c r="BJ125">
        <v>0</v>
      </c>
      <c r="BK125">
        <v>0</v>
      </c>
      <c r="BL125" s="25">
        <v>0</v>
      </c>
      <c r="BM125" s="1">
        <v>0</v>
      </c>
      <c r="BN125" s="1">
        <v>0</v>
      </c>
      <c r="BO125" s="1">
        <v>0</v>
      </c>
      <c r="BP125" s="1">
        <v>0</v>
      </c>
    </row>
    <row r="126" spans="1:109" customFormat="1" x14ac:dyDescent="0.2">
      <c r="A126" s="2">
        <v>125</v>
      </c>
      <c r="B126" s="2">
        <v>2</v>
      </c>
      <c r="C126" s="2">
        <v>2</v>
      </c>
      <c r="D126">
        <v>13</v>
      </c>
      <c r="E126" s="52">
        <v>43828</v>
      </c>
      <c r="F126" s="1">
        <v>0</v>
      </c>
      <c r="G126" s="5">
        <f t="shared" si="4"/>
        <v>0</v>
      </c>
      <c r="H126" s="19">
        <f t="shared" si="5"/>
        <v>0</v>
      </c>
      <c r="I126">
        <v>100</v>
      </c>
      <c r="J126">
        <v>167.79166666666666</v>
      </c>
      <c r="K126">
        <v>44.368144721349076</v>
      </c>
      <c r="L126">
        <v>33.333333333333336</v>
      </c>
      <c r="M126">
        <v>64.583333333333329</v>
      </c>
      <c r="N126">
        <v>2.0833333333333335</v>
      </c>
      <c r="O126">
        <v>100</v>
      </c>
      <c r="P126">
        <v>173.421875</v>
      </c>
      <c r="Q126">
        <v>47.036603482020837</v>
      </c>
      <c r="R126">
        <v>37.5</v>
      </c>
      <c r="S126">
        <v>59.375</v>
      </c>
      <c r="T126">
        <v>3.125</v>
      </c>
      <c r="U126">
        <v>100</v>
      </c>
      <c r="V126">
        <v>156.53125</v>
      </c>
      <c r="W126">
        <v>35.987042869586872</v>
      </c>
      <c r="X126">
        <v>25</v>
      </c>
      <c r="Y126">
        <v>75</v>
      </c>
      <c r="Z126">
        <v>0</v>
      </c>
      <c r="AA126" s="2">
        <v>1</v>
      </c>
      <c r="AB126">
        <v>2</v>
      </c>
      <c r="AC126">
        <v>9</v>
      </c>
      <c r="AD126">
        <v>3</v>
      </c>
      <c r="AE126" t="s">
        <v>20</v>
      </c>
      <c r="AF126" t="s">
        <v>879</v>
      </c>
      <c r="AG126" t="s">
        <v>879</v>
      </c>
      <c r="AH126" t="s">
        <v>879</v>
      </c>
      <c r="AI126" t="s">
        <v>879</v>
      </c>
      <c r="AJ126" t="s">
        <v>879</v>
      </c>
      <c r="AK126" t="s">
        <v>879</v>
      </c>
      <c r="AL126" t="s">
        <v>878</v>
      </c>
      <c r="AM126" t="s">
        <v>878</v>
      </c>
      <c r="AN126" t="s">
        <v>878</v>
      </c>
      <c r="AO126" t="s">
        <v>878</v>
      </c>
      <c r="AP126" t="s">
        <v>878</v>
      </c>
      <c r="AQ126" t="s">
        <v>878</v>
      </c>
      <c r="AR126" t="s">
        <v>878</v>
      </c>
      <c r="AS126" t="s">
        <v>879</v>
      </c>
      <c r="AT126" t="s">
        <v>879</v>
      </c>
      <c r="AU126" t="s">
        <v>879</v>
      </c>
      <c r="AV126" t="s">
        <v>879</v>
      </c>
      <c r="AW126" t="s">
        <v>879</v>
      </c>
      <c r="AX126" t="s">
        <v>879</v>
      </c>
      <c r="AY126" t="s">
        <v>879</v>
      </c>
      <c r="AZ126" t="s">
        <v>878</v>
      </c>
      <c r="BA126" t="s">
        <v>878</v>
      </c>
      <c r="BB126" t="s">
        <v>878</v>
      </c>
      <c r="BC126" t="s">
        <v>878</v>
      </c>
      <c r="BD126" t="s">
        <v>878</v>
      </c>
      <c r="BE126" t="s">
        <v>878</v>
      </c>
      <c r="BF126" t="s">
        <v>878</v>
      </c>
      <c r="BG126">
        <v>0</v>
      </c>
      <c r="BH126">
        <v>0</v>
      </c>
      <c r="BI126">
        <v>0</v>
      </c>
      <c r="BJ126">
        <v>0</v>
      </c>
      <c r="BK126">
        <v>0</v>
      </c>
      <c r="BL126" s="25">
        <v>0</v>
      </c>
      <c r="BM126" s="1">
        <v>0</v>
      </c>
      <c r="BN126" s="1">
        <v>0</v>
      </c>
      <c r="BO126" s="1">
        <v>0</v>
      </c>
      <c r="BP126" s="1">
        <v>0</v>
      </c>
    </row>
    <row r="127" spans="1:109" customFormat="1" x14ac:dyDescent="0.2">
      <c r="A127" s="2">
        <v>126</v>
      </c>
      <c r="B127" s="2">
        <v>2</v>
      </c>
      <c r="C127" s="2">
        <v>2</v>
      </c>
      <c r="D127">
        <v>14</v>
      </c>
      <c r="E127" s="52">
        <v>43829</v>
      </c>
      <c r="F127" s="1">
        <v>0</v>
      </c>
      <c r="G127" s="5">
        <f t="shared" si="4"/>
        <v>0</v>
      </c>
      <c r="H127" s="19">
        <f t="shared" si="5"/>
        <v>0</v>
      </c>
      <c r="I127">
        <v>100</v>
      </c>
      <c r="J127">
        <v>137.05208333333334</v>
      </c>
      <c r="K127">
        <v>37.374267651131262</v>
      </c>
      <c r="L127">
        <v>21.527777777777779</v>
      </c>
      <c r="M127">
        <v>76.041666666666671</v>
      </c>
      <c r="N127">
        <v>2.4305555555555554</v>
      </c>
      <c r="O127">
        <v>100</v>
      </c>
      <c r="P127">
        <v>134.92708333333334</v>
      </c>
      <c r="Q127">
        <v>39.387440628408761</v>
      </c>
      <c r="R127">
        <v>18.75</v>
      </c>
      <c r="S127">
        <v>77.604166666666671</v>
      </c>
      <c r="T127">
        <v>3.6458333333333335</v>
      </c>
      <c r="U127">
        <v>100</v>
      </c>
      <c r="V127">
        <v>141.30208333333334</v>
      </c>
      <c r="W127">
        <v>33.349546861785043</v>
      </c>
      <c r="X127">
        <v>27.083333333333332</v>
      </c>
      <c r="Y127">
        <v>72.916666666666671</v>
      </c>
      <c r="Z127">
        <v>0</v>
      </c>
      <c r="AA127" s="2">
        <v>1</v>
      </c>
      <c r="AB127">
        <v>1</v>
      </c>
      <c r="AC127">
        <v>9</v>
      </c>
      <c r="AD127">
        <v>4</v>
      </c>
      <c r="AE127" t="s">
        <v>20</v>
      </c>
      <c r="AF127" t="s">
        <v>879</v>
      </c>
      <c r="AG127" t="s">
        <v>879</v>
      </c>
      <c r="AH127" t="s">
        <v>879</v>
      </c>
      <c r="AI127" t="s">
        <v>879</v>
      </c>
      <c r="AJ127" t="s">
        <v>879</v>
      </c>
      <c r="AK127" t="s">
        <v>879</v>
      </c>
      <c r="AL127" t="s">
        <v>878</v>
      </c>
      <c r="AM127" t="s">
        <v>878</v>
      </c>
      <c r="AN127" t="s">
        <v>878</v>
      </c>
      <c r="AO127" t="s">
        <v>878</v>
      </c>
      <c r="AP127" t="s">
        <v>878</v>
      </c>
      <c r="AQ127" t="s">
        <v>878</v>
      </c>
      <c r="AR127" t="s">
        <v>878</v>
      </c>
      <c r="AS127" t="s">
        <v>879</v>
      </c>
      <c r="AT127" t="s">
        <v>879</v>
      </c>
      <c r="AU127" t="s">
        <v>879</v>
      </c>
      <c r="AV127" t="s">
        <v>879</v>
      </c>
      <c r="AW127" t="s">
        <v>879</v>
      </c>
      <c r="AX127" t="s">
        <v>879</v>
      </c>
      <c r="AY127" t="s">
        <v>879</v>
      </c>
      <c r="AZ127" t="s">
        <v>878</v>
      </c>
      <c r="BA127" t="s">
        <v>878</v>
      </c>
      <c r="BB127" t="s">
        <v>878</v>
      </c>
      <c r="BC127" t="s">
        <v>878</v>
      </c>
      <c r="BD127" t="s">
        <v>878</v>
      </c>
      <c r="BE127" t="s">
        <v>878</v>
      </c>
      <c r="BF127" t="s">
        <v>878</v>
      </c>
      <c r="BG127">
        <v>0</v>
      </c>
      <c r="BH127">
        <v>0</v>
      </c>
      <c r="BI127">
        <v>0</v>
      </c>
      <c r="BJ127">
        <v>0</v>
      </c>
      <c r="BK127">
        <v>0</v>
      </c>
      <c r="BL127" s="25">
        <v>0</v>
      </c>
      <c r="BM127" s="1">
        <v>0</v>
      </c>
      <c r="BN127" s="1">
        <v>0</v>
      </c>
      <c r="BO127" s="1">
        <v>0</v>
      </c>
      <c r="BP127" s="1">
        <v>0</v>
      </c>
    </row>
    <row r="128" spans="1:109" customFormat="1" x14ac:dyDescent="0.2">
      <c r="A128" s="2">
        <v>127</v>
      </c>
      <c r="B128" s="5">
        <v>2</v>
      </c>
      <c r="C128" s="5">
        <v>3</v>
      </c>
      <c r="D128" s="1">
        <v>1</v>
      </c>
      <c r="E128" s="7">
        <v>43836</v>
      </c>
      <c r="F128" s="1">
        <v>0</v>
      </c>
      <c r="G128" s="5">
        <f t="shared" si="4"/>
        <v>28</v>
      </c>
      <c r="H128" s="19">
        <f t="shared" si="5"/>
        <v>224</v>
      </c>
      <c r="I128">
        <v>100</v>
      </c>
      <c r="J128">
        <v>188.98263888888889</v>
      </c>
      <c r="K128">
        <v>36.933704073985481</v>
      </c>
      <c r="L128">
        <v>46.875</v>
      </c>
      <c r="M128">
        <v>51.736111111111114</v>
      </c>
      <c r="N128">
        <v>1.3888888888888888</v>
      </c>
      <c r="O128">
        <v>100</v>
      </c>
      <c r="P128">
        <v>145.77083333333334</v>
      </c>
      <c r="Q128">
        <v>26.352956153199273</v>
      </c>
      <c r="R128">
        <v>20.3125</v>
      </c>
      <c r="S128">
        <v>77.604166666666671</v>
      </c>
      <c r="T128">
        <v>2.0833333333333335</v>
      </c>
      <c r="U128">
        <v>100</v>
      </c>
      <c r="V128">
        <v>275.40625</v>
      </c>
      <c r="W128">
        <v>7.5252672535762182</v>
      </c>
      <c r="X128">
        <v>100</v>
      </c>
      <c r="Y128">
        <v>0</v>
      </c>
      <c r="Z128">
        <v>0</v>
      </c>
      <c r="AA128" s="2">
        <v>1</v>
      </c>
      <c r="AB128" s="1">
        <v>1</v>
      </c>
      <c r="AC128" s="1">
        <v>8</v>
      </c>
      <c r="AD128" s="1" t="s">
        <v>20</v>
      </c>
      <c r="AE128" s="16">
        <v>0</v>
      </c>
      <c r="AF128" t="s">
        <v>875</v>
      </c>
      <c r="AG128" t="s">
        <v>875</v>
      </c>
      <c r="AH128" t="s">
        <v>875</v>
      </c>
      <c r="AI128" t="s">
        <v>875</v>
      </c>
      <c r="AJ128" t="s">
        <v>875</v>
      </c>
      <c r="AK128" t="s">
        <v>875</v>
      </c>
      <c r="AL128" t="s">
        <v>875</v>
      </c>
      <c r="AM128" s="1" t="s">
        <v>903</v>
      </c>
      <c r="AN128" s="1" t="s">
        <v>903</v>
      </c>
      <c r="AO128" s="1" t="s">
        <v>903</v>
      </c>
      <c r="AP128" s="1" t="s">
        <v>903</v>
      </c>
      <c r="AQ128" s="1" t="s">
        <v>903</v>
      </c>
      <c r="AR128" s="1" t="s">
        <v>903</v>
      </c>
      <c r="AS128" s="1" t="s">
        <v>903</v>
      </c>
      <c r="AT128" s="1" t="s">
        <v>903</v>
      </c>
      <c r="AU128" s="1" t="s">
        <v>903</v>
      </c>
      <c r="AV128" s="1" t="s">
        <v>903</v>
      </c>
      <c r="AW128" s="1" t="s">
        <v>903</v>
      </c>
      <c r="AX128" s="1" t="s">
        <v>903</v>
      </c>
      <c r="AY128" s="1" t="s">
        <v>903</v>
      </c>
      <c r="AZ128" s="1" t="s">
        <v>903</v>
      </c>
      <c r="BA128" s="1" t="s">
        <v>875</v>
      </c>
      <c r="BB128" s="1" t="s">
        <v>875</v>
      </c>
      <c r="BC128" s="1" t="s">
        <v>875</v>
      </c>
      <c r="BD128" s="1" t="s">
        <v>875</v>
      </c>
      <c r="BE128" s="1" t="s">
        <v>875</v>
      </c>
      <c r="BF128" s="1" t="s">
        <v>875</v>
      </c>
      <c r="BG128" s="12">
        <v>28</v>
      </c>
      <c r="BH128" s="1">
        <v>7</v>
      </c>
      <c r="BI128" s="1">
        <v>8</v>
      </c>
      <c r="BJ128" s="1">
        <f t="shared" ref="BJ128:BJ159" si="7">BG128*BI128</f>
        <v>224</v>
      </c>
      <c r="BK128" s="1" t="s">
        <v>29</v>
      </c>
      <c r="BL128" s="25">
        <v>0</v>
      </c>
      <c r="BM128" s="1">
        <v>0</v>
      </c>
      <c r="BN128" s="1">
        <v>0</v>
      </c>
      <c r="BO128" s="1">
        <v>0</v>
      </c>
      <c r="BP128" s="1">
        <v>0</v>
      </c>
      <c r="BQ128" s="14">
        <v>43836.57383011574</v>
      </c>
      <c r="BR128" s="14" t="s">
        <v>135</v>
      </c>
      <c r="BS128" s="15">
        <v>27.433333333333334</v>
      </c>
      <c r="BT128" s="12" t="s">
        <v>136</v>
      </c>
      <c r="BU128" s="12">
        <v>3</v>
      </c>
      <c r="BV128" s="12" t="s">
        <v>137</v>
      </c>
      <c r="BW128" s="12" t="s">
        <v>138</v>
      </c>
      <c r="BX128" s="12" t="s">
        <v>139</v>
      </c>
      <c r="BY128" s="12" t="s">
        <v>140</v>
      </c>
      <c r="BZ128" s="12">
        <v>1</v>
      </c>
      <c r="CA128" s="12">
        <v>15</v>
      </c>
      <c r="CB128" s="15">
        <v>6.7</v>
      </c>
      <c r="CC128" s="12">
        <v>60</v>
      </c>
      <c r="CD128" s="12">
        <v>0</v>
      </c>
      <c r="CE128" s="12">
        <v>1</v>
      </c>
      <c r="CF128" s="12" t="s">
        <v>20</v>
      </c>
      <c r="CG128" s="12" t="s">
        <v>20</v>
      </c>
      <c r="CH128" s="12" t="s">
        <v>20</v>
      </c>
      <c r="CI128" s="12" t="s">
        <v>20</v>
      </c>
      <c r="CJ128" s="15">
        <v>7</v>
      </c>
      <c r="CK128" s="12">
        <v>1</v>
      </c>
      <c r="CL128" s="12"/>
      <c r="CM128" s="12"/>
      <c r="CN128" s="12"/>
      <c r="CO128" s="12"/>
      <c r="CP128" s="12" t="s">
        <v>141</v>
      </c>
      <c r="CQ128" s="12">
        <v>41</v>
      </c>
      <c r="CR128" s="12">
        <v>36</v>
      </c>
      <c r="CS128" s="12">
        <v>30</v>
      </c>
      <c r="CT128" s="12">
        <v>73</v>
      </c>
      <c r="CU128" s="12">
        <v>36</v>
      </c>
      <c r="CV128" s="12">
        <v>7.6</v>
      </c>
      <c r="CW128" s="12">
        <v>293</v>
      </c>
      <c r="CX128" s="12" t="b">
        <v>0</v>
      </c>
      <c r="CY128" s="12"/>
      <c r="CZ128" s="12">
        <v>0</v>
      </c>
      <c r="DA128" s="12"/>
      <c r="DB128" s="12"/>
      <c r="DC128" s="12"/>
      <c r="DD128" s="1"/>
      <c r="DE128" s="34"/>
    </row>
    <row r="129" spans="1:107" x14ac:dyDescent="0.2">
      <c r="A129" s="2">
        <v>128</v>
      </c>
      <c r="B129" s="5">
        <v>2</v>
      </c>
      <c r="C129" s="5">
        <v>3</v>
      </c>
      <c r="D129" s="1">
        <v>2</v>
      </c>
      <c r="E129" s="7">
        <v>43837</v>
      </c>
      <c r="F129" s="1">
        <v>0</v>
      </c>
      <c r="G129" s="5">
        <f t="shared" si="4"/>
        <v>0</v>
      </c>
      <c r="H129" s="19">
        <f t="shared" si="5"/>
        <v>0</v>
      </c>
      <c r="I129">
        <v>100</v>
      </c>
      <c r="J129">
        <v>171.54513888888889</v>
      </c>
      <c r="K129">
        <v>42.654590014394309</v>
      </c>
      <c r="L129">
        <v>41.666666666666664</v>
      </c>
      <c r="M129">
        <v>55.208333333333336</v>
      </c>
      <c r="N129">
        <v>3.125</v>
      </c>
      <c r="O129">
        <v>100</v>
      </c>
      <c r="P129">
        <v>146.125</v>
      </c>
      <c r="Q129">
        <v>36.423990687529127</v>
      </c>
      <c r="R129">
        <v>29.166666666666668</v>
      </c>
      <c r="S129">
        <v>66.145833333333329</v>
      </c>
      <c r="T129">
        <v>4.6875</v>
      </c>
      <c r="U129">
        <v>100</v>
      </c>
      <c r="V129">
        <v>222.38541666666666</v>
      </c>
      <c r="W129">
        <v>36.425055556098727</v>
      </c>
      <c r="X129">
        <v>66.666666666666671</v>
      </c>
      <c r="Y129">
        <v>33.333333333333329</v>
      </c>
      <c r="Z129">
        <v>0</v>
      </c>
      <c r="AA129" s="2">
        <v>1</v>
      </c>
      <c r="AB129">
        <v>2</v>
      </c>
      <c r="AC129">
        <v>8</v>
      </c>
      <c r="AD129">
        <v>3</v>
      </c>
      <c r="AE129" s="16">
        <v>0</v>
      </c>
      <c r="AF129" t="s">
        <v>20</v>
      </c>
      <c r="AG129" t="s">
        <v>20</v>
      </c>
      <c r="AH129" t="s">
        <v>20</v>
      </c>
      <c r="AI129" t="s">
        <v>20</v>
      </c>
      <c r="AJ129" t="s">
        <v>20</v>
      </c>
      <c r="AK129" t="s">
        <v>20</v>
      </c>
      <c r="AL129" t="s">
        <v>20</v>
      </c>
      <c r="AM129" s="16" t="s">
        <v>20</v>
      </c>
      <c r="AN129" s="16" t="s">
        <v>20</v>
      </c>
      <c r="AO129" s="16" t="s">
        <v>20</v>
      </c>
      <c r="AP129" s="16" t="s">
        <v>20</v>
      </c>
      <c r="AQ129" s="16" t="s">
        <v>20</v>
      </c>
      <c r="AR129" s="16" t="s">
        <v>20</v>
      </c>
      <c r="AS129" t="s">
        <v>20</v>
      </c>
      <c r="AT129" t="s">
        <v>20</v>
      </c>
      <c r="AU129" t="s">
        <v>20</v>
      </c>
      <c r="AV129" t="s">
        <v>20</v>
      </c>
      <c r="AW129" t="s">
        <v>20</v>
      </c>
      <c r="AX129" t="s">
        <v>20</v>
      </c>
      <c r="AY129" t="s">
        <v>20</v>
      </c>
      <c r="AZ129" s="1" t="s">
        <v>20</v>
      </c>
      <c r="BA129" s="1" t="s">
        <v>20</v>
      </c>
      <c r="BB129" s="1" t="s">
        <v>20</v>
      </c>
      <c r="BC129" t="s">
        <v>20</v>
      </c>
      <c r="BD129" t="s">
        <v>20</v>
      </c>
      <c r="BE129" s="1" t="s">
        <v>20</v>
      </c>
      <c r="BF129" s="1" t="s">
        <v>20</v>
      </c>
      <c r="BG129" s="12">
        <v>0</v>
      </c>
      <c r="BH129" s="1">
        <v>0</v>
      </c>
      <c r="BI129" s="1">
        <v>0</v>
      </c>
      <c r="BJ129" s="1">
        <f t="shared" si="7"/>
        <v>0</v>
      </c>
      <c r="BK129" s="1">
        <v>0</v>
      </c>
      <c r="BL129" s="25">
        <v>0</v>
      </c>
      <c r="BM129" s="1">
        <v>0</v>
      </c>
      <c r="BN129" s="1">
        <v>0</v>
      </c>
      <c r="BO129" s="1">
        <v>0</v>
      </c>
      <c r="BP129" s="1">
        <v>0</v>
      </c>
      <c r="BQ129" s="12"/>
      <c r="BR129" s="12"/>
      <c r="BS129" s="12"/>
      <c r="BT129" s="12"/>
      <c r="BU129" s="12"/>
      <c r="BV129" s="12"/>
      <c r="BW129" s="12"/>
      <c r="BX129" s="12"/>
      <c r="BY129" s="12"/>
      <c r="BZ129" s="12"/>
      <c r="CA129" s="12"/>
      <c r="CB129" s="15"/>
      <c r="CC129" s="12"/>
      <c r="CD129" s="12"/>
      <c r="CE129" s="12"/>
      <c r="CF129" s="12"/>
      <c r="CG129" s="12"/>
      <c r="CH129" s="12"/>
      <c r="CI129" s="12"/>
      <c r="CJ129" s="15"/>
      <c r="CK129" s="12"/>
      <c r="CL129" s="12"/>
      <c r="CM129" s="12"/>
      <c r="CN129" s="12"/>
      <c r="CO129" s="12"/>
      <c r="CP129" s="12"/>
      <c r="CQ129" s="12"/>
      <c r="CR129" s="12"/>
      <c r="CS129" s="12"/>
      <c r="CT129" s="12"/>
      <c r="CU129" s="12"/>
      <c r="CV129" s="12"/>
      <c r="CW129" s="12"/>
      <c r="CX129" s="12"/>
      <c r="CY129" s="12"/>
      <c r="CZ129" s="12"/>
      <c r="DA129" s="12"/>
      <c r="DB129" s="12"/>
      <c r="DC129" s="12"/>
    </row>
    <row r="130" spans="1:107" x14ac:dyDescent="0.2">
      <c r="A130" s="2">
        <v>129</v>
      </c>
      <c r="B130" s="5">
        <v>2</v>
      </c>
      <c r="C130" s="5">
        <v>3</v>
      </c>
      <c r="D130" s="1">
        <v>3</v>
      </c>
      <c r="E130" s="7">
        <v>43838</v>
      </c>
      <c r="F130" s="1">
        <v>0</v>
      </c>
      <c r="G130" s="5">
        <f t="shared" ref="G130:G193" si="8">SUM(BG130,BL130)</f>
        <v>0</v>
      </c>
      <c r="H130" s="19">
        <f t="shared" ref="H130:H193" si="9">SUM(BJ130,BO130)</f>
        <v>0</v>
      </c>
      <c r="I130">
        <v>90.625</v>
      </c>
      <c r="J130">
        <v>133.13793103448276</v>
      </c>
      <c r="K130">
        <v>38.466756751454596</v>
      </c>
      <c r="L130">
        <v>16.091954022988507</v>
      </c>
      <c r="M130">
        <v>80.459770114942529</v>
      </c>
      <c r="N130">
        <v>3.4482758620689653</v>
      </c>
      <c r="O130">
        <v>94.791666666666671</v>
      </c>
      <c r="P130">
        <v>124.46703296703296</v>
      </c>
      <c r="Q130">
        <v>40.852599677810964</v>
      </c>
      <c r="R130">
        <v>9.3406593406593412</v>
      </c>
      <c r="S130">
        <v>85.714285714285708</v>
      </c>
      <c r="T130">
        <v>4.9450549450549453</v>
      </c>
      <c r="U130">
        <v>82.291666666666671</v>
      </c>
      <c r="V130">
        <v>153.1139240506329</v>
      </c>
      <c r="W130">
        <v>30.378588466906486</v>
      </c>
      <c r="X130">
        <v>31.645569620253166</v>
      </c>
      <c r="Y130">
        <v>68.35443037974683</v>
      </c>
      <c r="Z130">
        <v>0</v>
      </c>
      <c r="AA130" s="2">
        <v>1</v>
      </c>
      <c r="AB130">
        <v>2</v>
      </c>
      <c r="AC130">
        <v>0</v>
      </c>
      <c r="AD130">
        <v>3</v>
      </c>
      <c r="AE130" s="16">
        <v>0</v>
      </c>
      <c r="AF130" s="12">
        <v>99</v>
      </c>
      <c r="AG130">
        <v>99</v>
      </c>
      <c r="AH130">
        <v>2</v>
      </c>
      <c r="AI130">
        <v>99</v>
      </c>
      <c r="AJ130">
        <v>99</v>
      </c>
      <c r="AK130">
        <v>99</v>
      </c>
      <c r="AL130">
        <v>99</v>
      </c>
      <c r="AM130" s="1">
        <v>99</v>
      </c>
      <c r="AN130" s="1">
        <v>99</v>
      </c>
      <c r="AO130" s="1">
        <v>99</v>
      </c>
      <c r="AP130">
        <v>99</v>
      </c>
      <c r="AQ130" s="1">
        <v>1</v>
      </c>
      <c r="AR130">
        <v>99</v>
      </c>
      <c r="AS130" s="1">
        <v>0</v>
      </c>
      <c r="AT130" s="1">
        <v>0</v>
      </c>
      <c r="AU130" s="1">
        <v>1</v>
      </c>
      <c r="AV130" s="1">
        <v>0</v>
      </c>
      <c r="AW130" s="1">
        <v>0</v>
      </c>
      <c r="AX130" s="1">
        <v>0</v>
      </c>
      <c r="AY130" s="1">
        <v>0</v>
      </c>
      <c r="AZ130" s="1">
        <v>0</v>
      </c>
      <c r="BA130" s="1">
        <v>0</v>
      </c>
      <c r="BB130" s="1">
        <v>0</v>
      </c>
      <c r="BC130" s="1">
        <v>0</v>
      </c>
      <c r="BD130" s="1">
        <v>1</v>
      </c>
      <c r="BE130" s="1">
        <v>0</v>
      </c>
      <c r="BF130" s="1">
        <f t="shared" ref="BF130:BF136" si="10">SUM(AS130:BE130)</f>
        <v>2</v>
      </c>
      <c r="BG130" s="12">
        <v>0</v>
      </c>
      <c r="BH130" s="1">
        <v>0</v>
      </c>
      <c r="BI130" s="1">
        <v>0</v>
      </c>
      <c r="BJ130" s="1">
        <f t="shared" si="7"/>
        <v>0</v>
      </c>
      <c r="BK130" s="1">
        <v>0</v>
      </c>
      <c r="BL130" s="25">
        <v>0</v>
      </c>
      <c r="BM130" s="1">
        <v>0</v>
      </c>
      <c r="BN130" s="1">
        <v>0</v>
      </c>
      <c r="BO130" s="1">
        <v>0</v>
      </c>
      <c r="BP130" s="1">
        <v>0</v>
      </c>
      <c r="BQ130" s="12"/>
      <c r="BR130" s="12"/>
      <c r="BS130" s="12"/>
      <c r="BT130" s="12"/>
      <c r="BU130" s="12"/>
      <c r="BV130" s="12"/>
      <c r="BW130" s="12"/>
      <c r="BX130" s="12"/>
      <c r="BY130" s="12"/>
      <c r="BZ130" s="12"/>
      <c r="CA130" s="12"/>
      <c r="CB130" s="15"/>
      <c r="CC130" s="12"/>
      <c r="CD130" s="12"/>
      <c r="CE130" s="12"/>
      <c r="CF130" s="12"/>
      <c r="CG130" s="12"/>
      <c r="CH130" s="12"/>
      <c r="CI130" s="12"/>
      <c r="CJ130" s="15"/>
      <c r="CK130" s="12"/>
      <c r="CL130" s="12"/>
      <c r="CM130" s="12"/>
      <c r="CN130" s="12"/>
      <c r="CO130" s="12"/>
      <c r="CP130" s="12"/>
      <c r="CQ130" s="12"/>
      <c r="CR130" s="12"/>
      <c r="CS130" s="12"/>
      <c r="CT130" s="12"/>
      <c r="CU130" s="12"/>
      <c r="CV130" s="12"/>
      <c r="CW130" s="12"/>
      <c r="CX130" s="12"/>
      <c r="CY130" s="12"/>
      <c r="CZ130" s="12"/>
      <c r="DA130" s="12"/>
      <c r="DB130" s="12"/>
      <c r="DC130" s="12"/>
    </row>
    <row r="131" spans="1:107" x14ac:dyDescent="0.2">
      <c r="A131" s="2">
        <v>130</v>
      </c>
      <c r="B131" s="5">
        <v>2</v>
      </c>
      <c r="C131" s="5">
        <v>3</v>
      </c>
      <c r="D131" s="1">
        <v>4</v>
      </c>
      <c r="E131" s="7">
        <v>43839</v>
      </c>
      <c r="F131" s="1">
        <v>0</v>
      </c>
      <c r="G131" s="5">
        <f t="shared" si="8"/>
        <v>0</v>
      </c>
      <c r="H131" s="19">
        <f t="shared" si="9"/>
        <v>0</v>
      </c>
      <c r="I131">
        <v>72.569444444444443</v>
      </c>
      <c r="J131">
        <v>199.13397129186603</v>
      </c>
      <c r="K131">
        <v>36.291983947830445</v>
      </c>
      <c r="L131">
        <v>53.588516746411486</v>
      </c>
      <c r="M131">
        <v>43.540669856459331</v>
      </c>
      <c r="N131">
        <v>2.8708133971291865</v>
      </c>
      <c r="O131">
        <v>70.3125</v>
      </c>
      <c r="P131">
        <v>173.56296296296296</v>
      </c>
      <c r="Q131">
        <v>36.073213036414877</v>
      </c>
      <c r="R131">
        <v>42.222222222222221</v>
      </c>
      <c r="S131">
        <v>53.333333333333336</v>
      </c>
      <c r="T131">
        <v>4.4444444444444446</v>
      </c>
      <c r="U131">
        <v>77.083333333333329</v>
      </c>
      <c r="V131">
        <v>245.78378378378378</v>
      </c>
      <c r="W131">
        <v>26.589224326971252</v>
      </c>
      <c r="X131">
        <v>74.324324324324323</v>
      </c>
      <c r="Y131">
        <v>25.675675675675677</v>
      </c>
      <c r="Z131">
        <v>0</v>
      </c>
      <c r="AA131" s="2">
        <v>1</v>
      </c>
      <c r="AB131">
        <v>1</v>
      </c>
      <c r="AC131">
        <v>3</v>
      </c>
      <c r="AD131">
        <v>1</v>
      </c>
      <c r="AE131" s="16">
        <v>0</v>
      </c>
      <c r="AF131" s="12">
        <v>99</v>
      </c>
      <c r="AG131">
        <v>99</v>
      </c>
      <c r="AH131">
        <v>2</v>
      </c>
      <c r="AI131">
        <v>99</v>
      </c>
      <c r="AJ131">
        <v>99</v>
      </c>
      <c r="AK131">
        <v>99</v>
      </c>
      <c r="AL131">
        <v>99</v>
      </c>
      <c r="AM131">
        <v>99</v>
      </c>
      <c r="AN131">
        <v>99</v>
      </c>
      <c r="AO131" s="1">
        <v>99</v>
      </c>
      <c r="AP131" s="1">
        <v>99</v>
      </c>
      <c r="AQ131" s="1">
        <v>1</v>
      </c>
      <c r="AR131" s="1">
        <v>99</v>
      </c>
      <c r="AS131" s="1">
        <v>0</v>
      </c>
      <c r="AT131" s="1">
        <v>0</v>
      </c>
      <c r="AU131" s="1">
        <v>1</v>
      </c>
      <c r="AV131" s="1">
        <v>0</v>
      </c>
      <c r="AW131" s="1">
        <v>0</v>
      </c>
      <c r="AX131" s="1">
        <v>0</v>
      </c>
      <c r="AY131" s="1">
        <v>0</v>
      </c>
      <c r="AZ131" s="1">
        <v>0</v>
      </c>
      <c r="BA131" s="1">
        <v>0</v>
      </c>
      <c r="BB131" s="1">
        <v>0</v>
      </c>
      <c r="BC131" s="1">
        <v>0</v>
      </c>
      <c r="BD131" s="1">
        <v>1</v>
      </c>
      <c r="BE131" s="1">
        <v>0</v>
      </c>
      <c r="BF131" s="1">
        <f t="shared" si="10"/>
        <v>2</v>
      </c>
      <c r="BG131" s="12">
        <v>0</v>
      </c>
      <c r="BH131" s="1">
        <v>0</v>
      </c>
      <c r="BI131" s="1">
        <v>0</v>
      </c>
      <c r="BJ131" s="1">
        <f t="shared" si="7"/>
        <v>0</v>
      </c>
      <c r="BK131" s="1">
        <v>0</v>
      </c>
      <c r="BL131" s="25">
        <v>0</v>
      </c>
      <c r="BM131" s="1">
        <v>0</v>
      </c>
      <c r="BN131" s="1">
        <v>0</v>
      </c>
      <c r="BO131" s="1">
        <v>0</v>
      </c>
      <c r="BP131" s="1">
        <v>0</v>
      </c>
      <c r="BQ131" s="12"/>
      <c r="BR131" s="12"/>
      <c r="BS131" s="12"/>
      <c r="BT131" s="12"/>
      <c r="BU131" s="12"/>
      <c r="BV131" s="12"/>
      <c r="BW131" s="12"/>
      <c r="BX131" s="12"/>
      <c r="BY131" s="12"/>
      <c r="BZ131" s="12"/>
      <c r="CA131" s="12"/>
      <c r="CB131" s="15"/>
      <c r="CC131" s="12"/>
      <c r="CD131" s="12"/>
      <c r="CE131" s="12"/>
      <c r="CF131" s="12"/>
      <c r="CG131" s="12"/>
      <c r="CH131" s="12"/>
      <c r="CI131" s="12"/>
      <c r="CJ131" s="15"/>
      <c r="CK131" s="12"/>
      <c r="CL131" s="12"/>
      <c r="CM131" s="12"/>
      <c r="CN131" s="12"/>
      <c r="CO131" s="12"/>
      <c r="CP131" s="12"/>
      <c r="CQ131" s="12"/>
      <c r="CR131" s="12"/>
      <c r="CS131" s="12"/>
      <c r="CT131" s="12"/>
      <c r="CU131" s="12"/>
      <c r="CV131" s="12"/>
      <c r="CW131" s="12"/>
      <c r="CX131" s="12"/>
      <c r="CY131" s="12"/>
      <c r="CZ131" s="12"/>
      <c r="DA131" s="12"/>
      <c r="DB131" s="12"/>
      <c r="DC131" s="12"/>
    </row>
    <row r="132" spans="1:107" x14ac:dyDescent="0.2">
      <c r="A132" s="2">
        <v>131</v>
      </c>
      <c r="B132" s="5">
        <v>2</v>
      </c>
      <c r="C132" s="5">
        <v>3</v>
      </c>
      <c r="D132" s="1">
        <v>5</v>
      </c>
      <c r="E132" s="7">
        <v>43840</v>
      </c>
      <c r="F132" s="1">
        <v>0</v>
      </c>
      <c r="G132" s="5">
        <f t="shared" si="8"/>
        <v>0</v>
      </c>
      <c r="H132" s="19">
        <f t="shared" si="9"/>
        <v>0</v>
      </c>
      <c r="I132">
        <v>60.763888888888886</v>
      </c>
      <c r="J132">
        <v>226.90285714285713</v>
      </c>
      <c r="K132">
        <v>25.642465317795462</v>
      </c>
      <c r="L132">
        <v>77.142857142857139</v>
      </c>
      <c r="M132">
        <v>22.857142857142861</v>
      </c>
      <c r="N132">
        <v>0</v>
      </c>
      <c r="O132">
        <v>41.145833333333336</v>
      </c>
      <c r="P132">
        <v>242.08860759493672</v>
      </c>
      <c r="Q132">
        <v>30.987607003025158</v>
      </c>
      <c r="R132">
        <v>69.620253164556956</v>
      </c>
      <c r="S132">
        <v>30.379746835443044</v>
      </c>
      <c r="T132">
        <v>0</v>
      </c>
      <c r="U132">
        <v>100</v>
      </c>
      <c r="V132">
        <v>214.40625</v>
      </c>
      <c r="W132">
        <v>16.359612250056564</v>
      </c>
      <c r="X132">
        <v>83.333333333333329</v>
      </c>
      <c r="Y132">
        <v>16.666666666666671</v>
      </c>
      <c r="Z132">
        <v>0</v>
      </c>
      <c r="AA132" s="2">
        <v>0</v>
      </c>
      <c r="AB132">
        <v>1</v>
      </c>
      <c r="AC132">
        <v>5</v>
      </c>
      <c r="AD132">
        <v>3</v>
      </c>
      <c r="AE132" s="16">
        <v>0</v>
      </c>
      <c r="AF132" s="12">
        <v>99</v>
      </c>
      <c r="AG132">
        <v>99</v>
      </c>
      <c r="AH132">
        <v>2</v>
      </c>
      <c r="AI132">
        <v>99</v>
      </c>
      <c r="AJ132">
        <v>99</v>
      </c>
      <c r="AK132">
        <v>99</v>
      </c>
      <c r="AL132">
        <v>99</v>
      </c>
      <c r="AM132" s="1">
        <v>99</v>
      </c>
      <c r="AN132" s="1">
        <v>99</v>
      </c>
      <c r="AO132" s="1">
        <v>99</v>
      </c>
      <c r="AP132">
        <v>99</v>
      </c>
      <c r="AQ132" s="1">
        <v>1</v>
      </c>
      <c r="AR132">
        <v>99</v>
      </c>
      <c r="AS132" s="1">
        <v>0</v>
      </c>
      <c r="AT132" s="1">
        <v>0</v>
      </c>
      <c r="AU132" s="1">
        <v>1</v>
      </c>
      <c r="AV132" s="1">
        <v>0</v>
      </c>
      <c r="AW132" s="1">
        <v>0</v>
      </c>
      <c r="AX132" s="1">
        <v>0</v>
      </c>
      <c r="AY132" s="1">
        <v>0</v>
      </c>
      <c r="AZ132" s="1">
        <v>0</v>
      </c>
      <c r="BA132" s="1">
        <v>0</v>
      </c>
      <c r="BB132" s="1">
        <v>0</v>
      </c>
      <c r="BC132" s="1">
        <v>0</v>
      </c>
      <c r="BD132" s="1">
        <v>1</v>
      </c>
      <c r="BE132" s="1">
        <v>0</v>
      </c>
      <c r="BF132" s="1">
        <f t="shared" si="10"/>
        <v>2</v>
      </c>
      <c r="BG132" s="12">
        <v>0</v>
      </c>
      <c r="BH132" s="1">
        <v>0</v>
      </c>
      <c r="BI132" s="1">
        <v>0</v>
      </c>
      <c r="BJ132" s="1">
        <f t="shared" si="7"/>
        <v>0</v>
      </c>
      <c r="BK132" s="1">
        <v>0</v>
      </c>
      <c r="BL132" s="25">
        <v>0</v>
      </c>
      <c r="BM132" s="1">
        <v>0</v>
      </c>
      <c r="BN132" s="1">
        <v>0</v>
      </c>
      <c r="BO132" s="1">
        <v>0</v>
      </c>
      <c r="BP132" s="1">
        <v>0</v>
      </c>
      <c r="BQ132" s="12"/>
      <c r="BR132" s="12"/>
      <c r="BS132" s="12"/>
      <c r="BT132" s="12"/>
      <c r="BU132" s="12"/>
      <c r="BV132" s="12"/>
      <c r="BW132" s="12"/>
      <c r="BX132" s="12"/>
      <c r="BY132" s="12"/>
      <c r="BZ132" s="12"/>
      <c r="CA132" s="12"/>
      <c r="CB132" s="15"/>
      <c r="CC132" s="12"/>
      <c r="CD132" s="12"/>
      <c r="CE132" s="12"/>
      <c r="CF132" s="12"/>
      <c r="CG132" s="12"/>
      <c r="CH132" s="12"/>
      <c r="CI132" s="12"/>
      <c r="CJ132" s="15"/>
      <c r="CK132" s="12"/>
      <c r="CL132" s="12"/>
      <c r="CM132" s="12"/>
      <c r="CN132" s="12"/>
      <c r="CO132" s="12"/>
      <c r="CP132" s="12"/>
      <c r="CQ132" s="12"/>
      <c r="CR132" s="12"/>
      <c r="CS132" s="12"/>
      <c r="CT132" s="12"/>
      <c r="CU132" s="12"/>
      <c r="CV132" s="12"/>
      <c r="CW132" s="12"/>
      <c r="CX132" s="12"/>
      <c r="CY132" s="12"/>
      <c r="CZ132" s="12"/>
      <c r="DA132" s="12"/>
      <c r="DB132" s="12"/>
      <c r="DC132" s="12"/>
    </row>
    <row r="133" spans="1:107" x14ac:dyDescent="0.2">
      <c r="A133" s="2">
        <v>132</v>
      </c>
      <c r="B133" s="5">
        <v>2</v>
      </c>
      <c r="C133" s="5">
        <v>3</v>
      </c>
      <c r="D133" s="1">
        <v>6</v>
      </c>
      <c r="E133" s="7">
        <v>43841</v>
      </c>
      <c r="F133" s="1">
        <v>0</v>
      </c>
      <c r="G133" s="5">
        <f t="shared" si="8"/>
        <v>0</v>
      </c>
      <c r="H133" s="19">
        <f t="shared" si="9"/>
        <v>0</v>
      </c>
      <c r="I133">
        <v>100</v>
      </c>
      <c r="J133">
        <v>183.96180555555554</v>
      </c>
      <c r="K133">
        <v>31.752073983987923</v>
      </c>
      <c r="L133">
        <v>48.611111111111114</v>
      </c>
      <c r="M133">
        <v>50</v>
      </c>
      <c r="N133">
        <v>1.3888888888888888</v>
      </c>
      <c r="O133">
        <v>100</v>
      </c>
      <c r="P133">
        <v>157.578125</v>
      </c>
      <c r="Q133">
        <v>29.747258875272632</v>
      </c>
      <c r="R133">
        <v>28.645833333333332</v>
      </c>
      <c r="S133">
        <v>69.270833333333343</v>
      </c>
      <c r="T133">
        <v>2.0833333333333335</v>
      </c>
      <c r="U133">
        <v>100</v>
      </c>
      <c r="V133">
        <v>236.72916666666666</v>
      </c>
      <c r="W133">
        <v>17.259289016699004</v>
      </c>
      <c r="X133">
        <v>88.541666666666671</v>
      </c>
      <c r="Y133">
        <v>11.458333333333329</v>
      </c>
      <c r="Z133">
        <v>0</v>
      </c>
      <c r="AA133" s="2">
        <v>1</v>
      </c>
      <c r="AB133">
        <v>1</v>
      </c>
      <c r="AC133">
        <v>4</v>
      </c>
      <c r="AD133">
        <v>3</v>
      </c>
      <c r="AE133" s="16">
        <v>0</v>
      </c>
      <c r="AF133" s="12">
        <v>99</v>
      </c>
      <c r="AG133">
        <v>99</v>
      </c>
      <c r="AH133">
        <v>2</v>
      </c>
      <c r="AI133">
        <v>99</v>
      </c>
      <c r="AJ133">
        <v>99</v>
      </c>
      <c r="AK133">
        <v>99</v>
      </c>
      <c r="AL133">
        <v>99</v>
      </c>
      <c r="AM133">
        <v>99</v>
      </c>
      <c r="AN133" s="1">
        <v>99</v>
      </c>
      <c r="AO133" s="1">
        <v>99</v>
      </c>
      <c r="AP133">
        <v>99</v>
      </c>
      <c r="AQ133">
        <v>1</v>
      </c>
      <c r="AR133">
        <v>99</v>
      </c>
      <c r="AS133" s="1">
        <v>0</v>
      </c>
      <c r="AT133" s="1">
        <v>0</v>
      </c>
      <c r="AU133" s="1">
        <v>1</v>
      </c>
      <c r="AV133" s="1">
        <v>0</v>
      </c>
      <c r="AW133" s="1">
        <v>0</v>
      </c>
      <c r="AX133" s="1">
        <v>0</v>
      </c>
      <c r="AY133" s="1">
        <v>0</v>
      </c>
      <c r="AZ133" s="1">
        <v>0</v>
      </c>
      <c r="BA133" s="1">
        <v>0</v>
      </c>
      <c r="BB133" s="1">
        <v>0</v>
      </c>
      <c r="BC133" s="1">
        <v>0</v>
      </c>
      <c r="BD133" s="1">
        <v>1</v>
      </c>
      <c r="BE133" s="1">
        <v>0</v>
      </c>
      <c r="BF133" s="1">
        <f t="shared" si="10"/>
        <v>2</v>
      </c>
      <c r="BG133" s="12">
        <v>0</v>
      </c>
      <c r="BH133" s="1">
        <v>0</v>
      </c>
      <c r="BI133" s="1">
        <v>0</v>
      </c>
      <c r="BJ133" s="1">
        <f t="shared" si="7"/>
        <v>0</v>
      </c>
      <c r="BK133" s="1">
        <v>0</v>
      </c>
      <c r="BL133" s="25">
        <v>0</v>
      </c>
      <c r="BM133" s="1">
        <v>0</v>
      </c>
      <c r="BN133" s="1">
        <v>0</v>
      </c>
      <c r="BO133" s="1">
        <v>0</v>
      </c>
      <c r="BP133" s="1">
        <v>0</v>
      </c>
      <c r="BQ133" s="12"/>
      <c r="BR133" s="12"/>
      <c r="BS133" s="12"/>
      <c r="BT133" s="12"/>
      <c r="BU133" s="12"/>
      <c r="BV133" s="12"/>
      <c r="BW133" s="12"/>
      <c r="BX133" s="12"/>
      <c r="BY133" s="12"/>
      <c r="BZ133" s="12"/>
      <c r="CA133" s="12"/>
      <c r="CB133" s="15"/>
      <c r="CC133" s="12"/>
      <c r="CD133" s="12"/>
      <c r="CE133" s="12"/>
      <c r="CF133" s="12"/>
      <c r="CG133" s="12"/>
      <c r="CH133" s="12"/>
      <c r="CI133" s="12"/>
      <c r="CJ133" s="15"/>
      <c r="CK133" s="12"/>
      <c r="CL133" s="12"/>
      <c r="CM133" s="12"/>
      <c r="CN133" s="12"/>
      <c r="CO133" s="12"/>
      <c r="CP133" s="12"/>
      <c r="CQ133" s="12"/>
      <c r="CR133" s="12"/>
      <c r="CS133" s="12"/>
      <c r="CT133" s="12"/>
      <c r="CU133" s="12"/>
      <c r="CV133" s="12"/>
      <c r="CW133" s="12"/>
      <c r="CX133" s="12"/>
      <c r="CY133" s="12"/>
      <c r="CZ133" s="12"/>
      <c r="DA133" s="12"/>
      <c r="DB133" s="12"/>
      <c r="DC133" s="12"/>
    </row>
    <row r="134" spans="1:107" x14ac:dyDescent="0.2">
      <c r="A134" s="2">
        <v>133</v>
      </c>
      <c r="B134" s="5">
        <v>2</v>
      </c>
      <c r="C134" s="5">
        <v>3</v>
      </c>
      <c r="D134" s="1">
        <v>7</v>
      </c>
      <c r="E134" s="7">
        <v>43842</v>
      </c>
      <c r="F134" s="1">
        <v>0</v>
      </c>
      <c r="G134" s="5">
        <f t="shared" si="8"/>
        <v>0</v>
      </c>
      <c r="H134" s="19">
        <f t="shared" si="9"/>
        <v>0</v>
      </c>
      <c r="I134">
        <v>100</v>
      </c>
      <c r="J134">
        <v>145.70138888888889</v>
      </c>
      <c r="K134">
        <v>32.739647805296556</v>
      </c>
      <c r="L134">
        <v>25.694444444444443</v>
      </c>
      <c r="M134">
        <v>71.527777777777786</v>
      </c>
      <c r="N134">
        <v>2.7777777777777777</v>
      </c>
      <c r="O134">
        <v>100</v>
      </c>
      <c r="P134">
        <v>158.93229166666666</v>
      </c>
      <c r="Q134">
        <v>33.436580703793922</v>
      </c>
      <c r="R134">
        <v>38.541666666666664</v>
      </c>
      <c r="S134">
        <v>57.291666666666671</v>
      </c>
      <c r="T134">
        <v>4.166666666666667</v>
      </c>
      <c r="U134">
        <v>100</v>
      </c>
      <c r="V134">
        <v>119.23958333333333</v>
      </c>
      <c r="W134">
        <v>9.7519862040259202</v>
      </c>
      <c r="X134">
        <v>0</v>
      </c>
      <c r="Y134">
        <v>100</v>
      </c>
      <c r="Z134">
        <v>0</v>
      </c>
      <c r="AA134" s="2">
        <v>1</v>
      </c>
      <c r="AB134">
        <v>2</v>
      </c>
      <c r="AC134">
        <v>7</v>
      </c>
      <c r="AD134">
        <v>3</v>
      </c>
      <c r="AE134" s="16">
        <v>0</v>
      </c>
      <c r="AF134" s="12">
        <v>99</v>
      </c>
      <c r="AG134">
        <v>99</v>
      </c>
      <c r="AH134">
        <v>2</v>
      </c>
      <c r="AI134">
        <v>99</v>
      </c>
      <c r="AJ134">
        <v>99</v>
      </c>
      <c r="AK134">
        <v>99</v>
      </c>
      <c r="AL134">
        <v>99</v>
      </c>
      <c r="AM134" s="1">
        <v>99</v>
      </c>
      <c r="AN134">
        <v>99</v>
      </c>
      <c r="AO134" s="1">
        <v>99</v>
      </c>
      <c r="AP134" s="1">
        <v>99</v>
      </c>
      <c r="AQ134" s="1">
        <v>1</v>
      </c>
      <c r="AR134" s="1">
        <v>99</v>
      </c>
      <c r="AS134" s="1">
        <v>0</v>
      </c>
      <c r="AT134" s="1">
        <v>0</v>
      </c>
      <c r="AU134" s="1">
        <v>1</v>
      </c>
      <c r="AV134" s="1">
        <v>0</v>
      </c>
      <c r="AW134" s="1">
        <v>0</v>
      </c>
      <c r="AX134" s="1">
        <v>0</v>
      </c>
      <c r="AY134" s="1">
        <v>0</v>
      </c>
      <c r="AZ134" s="1">
        <v>0</v>
      </c>
      <c r="BA134" s="1">
        <v>0</v>
      </c>
      <c r="BB134" s="1">
        <v>0</v>
      </c>
      <c r="BC134" s="1">
        <v>0</v>
      </c>
      <c r="BD134" s="1">
        <v>1</v>
      </c>
      <c r="BE134" s="1">
        <v>0</v>
      </c>
      <c r="BF134" s="1">
        <f t="shared" si="10"/>
        <v>2</v>
      </c>
      <c r="BG134" s="12">
        <v>0</v>
      </c>
      <c r="BH134" s="1">
        <v>0</v>
      </c>
      <c r="BI134" s="1">
        <v>0</v>
      </c>
      <c r="BJ134" s="1">
        <f t="shared" si="7"/>
        <v>0</v>
      </c>
      <c r="BK134" s="1">
        <v>0</v>
      </c>
      <c r="BL134" s="25">
        <v>0</v>
      </c>
      <c r="BM134" s="1">
        <v>0</v>
      </c>
      <c r="BN134" s="1">
        <v>0</v>
      </c>
      <c r="BO134" s="1">
        <v>0</v>
      </c>
      <c r="BP134" s="1">
        <v>0</v>
      </c>
      <c r="BQ134" s="12"/>
      <c r="BR134" s="12"/>
      <c r="BS134" s="12"/>
      <c r="BT134" s="12"/>
      <c r="BU134" s="12"/>
      <c r="BV134" s="12"/>
      <c r="BW134" s="12"/>
      <c r="BX134" s="12"/>
      <c r="BY134" s="12"/>
      <c r="BZ134" s="12"/>
      <c r="CA134" s="12"/>
      <c r="CB134" s="15"/>
      <c r="CC134" s="12"/>
      <c r="CD134" s="12"/>
      <c r="CE134" s="12"/>
      <c r="CF134" s="12"/>
      <c r="CG134" s="12"/>
      <c r="CH134" s="12"/>
      <c r="CI134" s="12"/>
      <c r="CJ134" s="15"/>
      <c r="CK134" s="12"/>
      <c r="CL134" s="12"/>
      <c r="CM134" s="12"/>
      <c r="CN134" s="12"/>
      <c r="CO134" s="12"/>
      <c r="CP134" s="12"/>
      <c r="CQ134" s="12"/>
      <c r="CR134" s="12"/>
      <c r="CS134" s="12"/>
      <c r="CT134" s="12"/>
      <c r="CU134" s="12"/>
      <c r="CV134" s="12"/>
      <c r="CW134" s="12"/>
      <c r="CX134" s="12"/>
      <c r="CY134" s="12"/>
      <c r="CZ134" s="12"/>
      <c r="DA134" s="12"/>
      <c r="DB134" s="12"/>
      <c r="DC134" s="12"/>
    </row>
    <row r="135" spans="1:107" x14ac:dyDescent="0.2">
      <c r="A135" s="2">
        <v>134</v>
      </c>
      <c r="B135" s="5">
        <v>2</v>
      </c>
      <c r="C135" s="5">
        <v>3</v>
      </c>
      <c r="D135" s="1">
        <v>8</v>
      </c>
      <c r="E135" s="7">
        <v>43843</v>
      </c>
      <c r="F135" s="1">
        <v>0</v>
      </c>
      <c r="G135" s="5">
        <f t="shared" si="8"/>
        <v>0</v>
      </c>
      <c r="H135" s="19">
        <f t="shared" si="9"/>
        <v>0</v>
      </c>
      <c r="I135">
        <v>100</v>
      </c>
      <c r="J135">
        <v>180.88194444444446</v>
      </c>
      <c r="K135">
        <v>46.145657162171247</v>
      </c>
      <c r="L135">
        <v>48.611111111111114</v>
      </c>
      <c r="M135">
        <v>44.444444444444443</v>
      </c>
      <c r="N135">
        <v>6.9444444444444446</v>
      </c>
      <c r="O135">
        <v>100</v>
      </c>
      <c r="P135">
        <v>133.73958333333334</v>
      </c>
      <c r="Q135">
        <v>43.596443451514276</v>
      </c>
      <c r="R135">
        <v>22.916666666666668</v>
      </c>
      <c r="S135">
        <v>66.666666666666657</v>
      </c>
      <c r="T135">
        <v>10.416666666666666</v>
      </c>
      <c r="U135">
        <v>100</v>
      </c>
      <c r="V135">
        <v>275.16666666666669</v>
      </c>
      <c r="W135">
        <v>9.8746836508816411</v>
      </c>
      <c r="X135">
        <v>100</v>
      </c>
      <c r="Y135">
        <v>0</v>
      </c>
      <c r="Z135">
        <v>0</v>
      </c>
      <c r="AA135" s="2">
        <v>3</v>
      </c>
      <c r="AB135">
        <v>1</v>
      </c>
      <c r="AC135">
        <v>6</v>
      </c>
      <c r="AD135">
        <v>1</v>
      </c>
      <c r="AE135" s="16">
        <v>0</v>
      </c>
      <c r="AF135" s="12">
        <v>99</v>
      </c>
      <c r="AG135">
        <v>99</v>
      </c>
      <c r="AH135">
        <v>2</v>
      </c>
      <c r="AI135">
        <v>99</v>
      </c>
      <c r="AJ135">
        <v>99</v>
      </c>
      <c r="AK135">
        <v>99</v>
      </c>
      <c r="AL135">
        <v>99</v>
      </c>
      <c r="AM135">
        <v>99</v>
      </c>
      <c r="AN135" s="1">
        <v>99</v>
      </c>
      <c r="AO135" s="1">
        <v>99</v>
      </c>
      <c r="AP135">
        <v>99</v>
      </c>
      <c r="AQ135" s="1">
        <v>1</v>
      </c>
      <c r="AR135">
        <v>99</v>
      </c>
      <c r="AS135" s="1">
        <v>0</v>
      </c>
      <c r="AT135" s="1">
        <v>0</v>
      </c>
      <c r="AU135" s="1">
        <v>1</v>
      </c>
      <c r="AV135" s="1">
        <v>0</v>
      </c>
      <c r="AW135" s="1">
        <v>0</v>
      </c>
      <c r="AX135" s="1">
        <v>0</v>
      </c>
      <c r="AY135" s="1">
        <v>0</v>
      </c>
      <c r="AZ135" s="1">
        <v>0</v>
      </c>
      <c r="BA135" s="1">
        <v>0</v>
      </c>
      <c r="BB135" s="1">
        <v>0</v>
      </c>
      <c r="BC135" s="1">
        <v>0</v>
      </c>
      <c r="BD135" s="1">
        <v>1</v>
      </c>
      <c r="BE135" s="1">
        <v>0</v>
      </c>
      <c r="BF135" s="1">
        <f t="shared" si="10"/>
        <v>2</v>
      </c>
      <c r="BG135" s="12">
        <v>0</v>
      </c>
      <c r="BH135" s="1">
        <v>0</v>
      </c>
      <c r="BI135" s="1">
        <v>0</v>
      </c>
      <c r="BJ135" s="1">
        <f t="shared" si="7"/>
        <v>0</v>
      </c>
      <c r="BK135" s="1">
        <v>0</v>
      </c>
      <c r="BL135" s="25">
        <v>0</v>
      </c>
      <c r="BM135" s="1">
        <v>0</v>
      </c>
      <c r="BN135" s="1">
        <v>0</v>
      </c>
      <c r="BO135" s="1">
        <v>0</v>
      </c>
      <c r="BP135" s="1">
        <v>0</v>
      </c>
      <c r="BQ135" s="12"/>
      <c r="BR135" s="12"/>
      <c r="BS135" s="12"/>
      <c r="BT135" s="12"/>
      <c r="BU135" s="12"/>
      <c r="BV135" s="12"/>
      <c r="BW135" s="12"/>
      <c r="BX135" s="12"/>
      <c r="BY135" s="12"/>
      <c r="BZ135" s="12"/>
      <c r="CA135" s="12"/>
      <c r="CB135" s="15"/>
      <c r="CC135" s="12"/>
      <c r="CD135" s="12"/>
      <c r="CE135" s="12"/>
      <c r="CF135" s="12"/>
      <c r="CG135" s="12"/>
      <c r="CH135" s="12"/>
      <c r="CI135" s="12"/>
      <c r="CJ135" s="15"/>
      <c r="CK135" s="12"/>
      <c r="CL135" s="12"/>
      <c r="CM135" s="12"/>
      <c r="CN135" s="12"/>
      <c r="CO135" s="12"/>
      <c r="CP135" s="12"/>
      <c r="CQ135" s="12"/>
      <c r="CR135" s="12"/>
      <c r="CS135" s="12"/>
      <c r="CT135" s="12"/>
      <c r="CU135" s="12"/>
      <c r="CV135" s="12"/>
      <c r="CW135" s="12"/>
      <c r="CX135" s="12"/>
      <c r="CY135" s="12"/>
      <c r="CZ135" s="12"/>
      <c r="DA135" s="12"/>
      <c r="DB135" s="12"/>
      <c r="DC135" s="12"/>
    </row>
    <row r="136" spans="1:107" x14ac:dyDescent="0.2">
      <c r="A136" s="2">
        <v>135</v>
      </c>
      <c r="B136" s="5">
        <v>2</v>
      </c>
      <c r="C136" s="5">
        <v>3</v>
      </c>
      <c r="D136" s="1">
        <v>9</v>
      </c>
      <c r="E136" s="7">
        <v>43844</v>
      </c>
      <c r="F136" s="1">
        <v>0</v>
      </c>
      <c r="G136" s="5">
        <f t="shared" si="8"/>
        <v>0</v>
      </c>
      <c r="H136" s="19">
        <f t="shared" si="9"/>
        <v>0</v>
      </c>
      <c r="I136">
        <v>100</v>
      </c>
      <c r="J136">
        <v>160.45138888888889</v>
      </c>
      <c r="K136">
        <v>35.697139605443084</v>
      </c>
      <c r="L136">
        <v>36.805555555555557</v>
      </c>
      <c r="M136">
        <v>59.375</v>
      </c>
      <c r="N136">
        <v>3.8194444444444446</v>
      </c>
      <c r="O136">
        <v>100</v>
      </c>
      <c r="P136">
        <v>153.48958333333334</v>
      </c>
      <c r="Q136">
        <v>37.560474557204806</v>
      </c>
      <c r="R136">
        <v>28.125</v>
      </c>
      <c r="S136">
        <v>66.666666666666671</v>
      </c>
      <c r="T136">
        <v>5.208333333333333</v>
      </c>
      <c r="U136">
        <v>100</v>
      </c>
      <c r="V136">
        <v>174.375</v>
      </c>
      <c r="W136">
        <v>31.066656813562261</v>
      </c>
      <c r="X136">
        <v>54.166666666666664</v>
      </c>
      <c r="Y136">
        <v>44.791666666666671</v>
      </c>
      <c r="Z136">
        <v>1.0416666666666667</v>
      </c>
      <c r="AA136" s="2">
        <v>1</v>
      </c>
      <c r="AB136">
        <v>1</v>
      </c>
      <c r="AC136">
        <v>7</v>
      </c>
      <c r="AD136">
        <v>3</v>
      </c>
      <c r="AE136" s="16">
        <v>0</v>
      </c>
      <c r="AF136" s="12">
        <v>99</v>
      </c>
      <c r="AG136">
        <v>99</v>
      </c>
      <c r="AH136">
        <v>2</v>
      </c>
      <c r="AI136">
        <v>99</v>
      </c>
      <c r="AJ136">
        <v>99</v>
      </c>
      <c r="AK136">
        <v>99</v>
      </c>
      <c r="AL136">
        <v>99</v>
      </c>
      <c r="AM136" s="1">
        <v>99</v>
      </c>
      <c r="AN136">
        <v>99</v>
      </c>
      <c r="AO136" s="1">
        <v>99</v>
      </c>
      <c r="AP136" s="1">
        <v>99</v>
      </c>
      <c r="AQ136" s="1">
        <v>1</v>
      </c>
      <c r="AR136" s="1">
        <v>99</v>
      </c>
      <c r="AS136" s="1">
        <v>0</v>
      </c>
      <c r="AT136" s="1">
        <v>0</v>
      </c>
      <c r="AU136" s="1">
        <v>1</v>
      </c>
      <c r="AV136" s="1">
        <v>0</v>
      </c>
      <c r="AW136" s="1">
        <v>0</v>
      </c>
      <c r="AX136" s="1">
        <v>0</v>
      </c>
      <c r="AY136" s="1">
        <v>0</v>
      </c>
      <c r="AZ136" s="1">
        <v>0</v>
      </c>
      <c r="BA136" s="1">
        <v>0</v>
      </c>
      <c r="BB136" s="1">
        <v>0</v>
      </c>
      <c r="BC136" s="1">
        <v>0</v>
      </c>
      <c r="BD136" s="1">
        <v>1</v>
      </c>
      <c r="BE136" s="1">
        <v>0</v>
      </c>
      <c r="BF136" s="1">
        <f t="shared" si="10"/>
        <v>2</v>
      </c>
      <c r="BG136" s="12">
        <v>0</v>
      </c>
      <c r="BH136" s="1">
        <v>0</v>
      </c>
      <c r="BI136" s="1">
        <v>0</v>
      </c>
      <c r="BJ136" s="1">
        <f t="shared" si="7"/>
        <v>0</v>
      </c>
      <c r="BK136" s="1">
        <v>0</v>
      </c>
      <c r="BL136" s="25">
        <v>0</v>
      </c>
      <c r="BM136" s="1">
        <v>0</v>
      </c>
      <c r="BN136" s="1">
        <v>0</v>
      </c>
      <c r="BO136" s="1">
        <v>0</v>
      </c>
      <c r="BP136" s="1">
        <v>0</v>
      </c>
      <c r="BQ136" s="12"/>
      <c r="BR136" s="12"/>
      <c r="BS136" s="12"/>
      <c r="BT136" s="12"/>
      <c r="BU136" s="12"/>
      <c r="BV136" s="12"/>
      <c r="BW136" s="12"/>
      <c r="BX136" s="12"/>
      <c r="BY136" s="12"/>
      <c r="BZ136" s="12"/>
      <c r="CA136" s="12"/>
      <c r="CB136" s="15"/>
      <c r="CC136" s="12"/>
      <c r="CD136" s="12"/>
      <c r="CE136" s="12"/>
      <c r="CF136" s="12"/>
      <c r="CG136" s="12"/>
      <c r="CH136" s="12"/>
      <c r="CI136" s="12"/>
      <c r="CJ136" s="15"/>
      <c r="CK136" s="12"/>
      <c r="CL136" s="12"/>
      <c r="CM136" s="12"/>
      <c r="CN136" s="12"/>
      <c r="CO136" s="12"/>
      <c r="CP136" s="12"/>
      <c r="CQ136" s="12"/>
      <c r="CR136" s="12"/>
      <c r="CS136" s="12"/>
      <c r="CT136" s="12"/>
      <c r="CU136" s="12"/>
      <c r="CV136" s="12"/>
      <c r="CW136" s="12"/>
      <c r="CX136" s="12"/>
      <c r="CY136" s="12"/>
      <c r="CZ136" s="12"/>
      <c r="DA136" s="12"/>
      <c r="DB136" s="12"/>
      <c r="DC136" s="12"/>
    </row>
    <row r="137" spans="1:107" x14ac:dyDescent="0.2">
      <c r="A137" s="2">
        <v>136</v>
      </c>
      <c r="B137" s="5">
        <v>2</v>
      </c>
      <c r="C137" s="5">
        <v>3</v>
      </c>
      <c r="D137" s="1">
        <v>10</v>
      </c>
      <c r="E137" s="7">
        <v>43845</v>
      </c>
      <c r="F137" s="1">
        <v>0</v>
      </c>
      <c r="G137" s="5">
        <f t="shared" si="8"/>
        <v>25</v>
      </c>
      <c r="H137" s="19">
        <f t="shared" si="9"/>
        <v>70</v>
      </c>
      <c r="I137">
        <v>100</v>
      </c>
      <c r="J137">
        <v>177.26736111111111</v>
      </c>
      <c r="K137">
        <v>43.954541704128722</v>
      </c>
      <c r="L137">
        <v>44.791666666666664</v>
      </c>
      <c r="M137">
        <v>47.222222222222229</v>
      </c>
      <c r="N137">
        <v>7.9861111111111107</v>
      </c>
      <c r="O137">
        <v>100</v>
      </c>
      <c r="P137">
        <v>155.32291666666666</v>
      </c>
      <c r="Q137">
        <v>35.142211691727361</v>
      </c>
      <c r="R137">
        <v>33.333333333333336</v>
      </c>
      <c r="S137">
        <v>59.895833333333321</v>
      </c>
      <c r="T137">
        <v>6.770833333333333</v>
      </c>
      <c r="U137">
        <v>100</v>
      </c>
      <c r="V137">
        <v>221.15625</v>
      </c>
      <c r="W137">
        <v>43.911827401647578</v>
      </c>
      <c r="X137">
        <v>67.708333333333329</v>
      </c>
      <c r="Y137">
        <v>21.875000000000007</v>
      </c>
      <c r="Z137">
        <v>10.416666666666666</v>
      </c>
      <c r="AA137" s="2">
        <v>2</v>
      </c>
      <c r="AB137">
        <v>1</v>
      </c>
      <c r="AC137">
        <v>7</v>
      </c>
      <c r="AD137">
        <v>1</v>
      </c>
      <c r="AE137" s="16">
        <v>0</v>
      </c>
      <c r="AF137" t="s">
        <v>875</v>
      </c>
      <c r="AG137" t="s">
        <v>875</v>
      </c>
      <c r="AH137" t="s">
        <v>875</v>
      </c>
      <c r="AI137" t="s">
        <v>875</v>
      </c>
      <c r="AJ137" t="s">
        <v>875</v>
      </c>
      <c r="AK137" t="s">
        <v>875</v>
      </c>
      <c r="AL137" t="s">
        <v>875</v>
      </c>
      <c r="AM137" s="1" t="s">
        <v>903</v>
      </c>
      <c r="AN137" s="1" t="s">
        <v>903</v>
      </c>
      <c r="AO137" s="1" t="s">
        <v>903</v>
      </c>
      <c r="AP137" s="1" t="s">
        <v>903</v>
      </c>
      <c r="AQ137" s="1" t="s">
        <v>903</v>
      </c>
      <c r="AR137" s="1" t="s">
        <v>903</v>
      </c>
      <c r="AS137" s="1" t="s">
        <v>903</v>
      </c>
      <c r="AT137" s="1" t="s">
        <v>903</v>
      </c>
      <c r="AU137" s="1" t="s">
        <v>903</v>
      </c>
      <c r="AV137" s="1" t="s">
        <v>903</v>
      </c>
      <c r="AW137" s="1" t="s">
        <v>903</v>
      </c>
      <c r="AX137" s="1" t="s">
        <v>903</v>
      </c>
      <c r="AY137" s="1" t="s">
        <v>903</v>
      </c>
      <c r="AZ137" s="1" t="s">
        <v>903</v>
      </c>
      <c r="BA137" s="1" t="s">
        <v>875</v>
      </c>
      <c r="BB137" s="1" t="s">
        <v>875</v>
      </c>
      <c r="BC137" s="1" t="s">
        <v>875</v>
      </c>
      <c r="BD137" s="1" t="s">
        <v>875</v>
      </c>
      <c r="BE137" s="1" t="s">
        <v>875</v>
      </c>
      <c r="BF137" s="1" t="s">
        <v>875</v>
      </c>
      <c r="BG137" s="12">
        <v>25</v>
      </c>
      <c r="BH137" s="1">
        <v>3</v>
      </c>
      <c r="BI137" s="1">
        <v>2.8</v>
      </c>
      <c r="BJ137" s="1">
        <f t="shared" si="7"/>
        <v>70</v>
      </c>
      <c r="BK137" s="1" t="s">
        <v>27</v>
      </c>
      <c r="BL137" s="25">
        <v>0</v>
      </c>
      <c r="BM137" s="1">
        <v>0</v>
      </c>
      <c r="BN137" s="1">
        <v>0</v>
      </c>
      <c r="BO137" s="1">
        <v>0</v>
      </c>
      <c r="BP137" s="1">
        <v>0</v>
      </c>
      <c r="BQ137" s="14">
        <v>43845.590657488428</v>
      </c>
      <c r="BR137" s="14" t="s">
        <v>142</v>
      </c>
      <c r="BS137" s="15">
        <v>23.933333333333334</v>
      </c>
      <c r="BT137" s="12" t="s">
        <v>143</v>
      </c>
      <c r="BU137" s="12">
        <v>1</v>
      </c>
      <c r="BV137" s="12" t="s">
        <v>109</v>
      </c>
      <c r="BW137" s="12" t="s">
        <v>144</v>
      </c>
      <c r="BX137" s="12" t="s">
        <v>139</v>
      </c>
      <c r="BY137" s="12" t="s">
        <v>145</v>
      </c>
      <c r="BZ137" s="12">
        <v>1</v>
      </c>
      <c r="CA137" s="12">
        <v>6</v>
      </c>
      <c r="CB137" s="15">
        <v>2.7</v>
      </c>
      <c r="CC137" s="12">
        <v>0</v>
      </c>
      <c r="CD137" s="12">
        <v>0</v>
      </c>
      <c r="CE137" s="12">
        <v>2</v>
      </c>
      <c r="CF137" s="12" t="s">
        <v>20</v>
      </c>
      <c r="CG137" s="12" t="s">
        <v>20</v>
      </c>
      <c r="CH137" s="12" t="s">
        <v>20</v>
      </c>
      <c r="CI137" s="12" t="s">
        <v>20</v>
      </c>
      <c r="CJ137" s="15">
        <v>3</v>
      </c>
      <c r="CK137" s="12">
        <v>2</v>
      </c>
      <c r="CL137" s="12">
        <v>0</v>
      </c>
      <c r="CM137" s="12">
        <v>0</v>
      </c>
      <c r="CN137" s="12">
        <v>0</v>
      </c>
      <c r="CO137" s="12">
        <v>0</v>
      </c>
      <c r="CP137" s="12" t="s">
        <v>88</v>
      </c>
      <c r="CQ137" s="12">
        <v>48</v>
      </c>
      <c r="CR137" s="12">
        <v>44</v>
      </c>
      <c r="CS137" s="12">
        <v>10</v>
      </c>
      <c r="CT137" s="12">
        <v>57</v>
      </c>
      <c r="CU137" s="12">
        <v>45</v>
      </c>
      <c r="CV137" s="12">
        <v>9.4</v>
      </c>
      <c r="CW137" s="12">
        <v>315</v>
      </c>
      <c r="CX137" s="12" t="b">
        <v>0</v>
      </c>
      <c r="CY137" s="12"/>
      <c r="CZ137" s="12">
        <v>0</v>
      </c>
      <c r="DA137" s="12"/>
      <c r="DB137" s="12"/>
      <c r="DC137" s="12"/>
    </row>
    <row r="138" spans="1:107" x14ac:dyDescent="0.2">
      <c r="A138" s="2">
        <v>137</v>
      </c>
      <c r="B138" s="5">
        <v>2</v>
      </c>
      <c r="C138" s="5">
        <v>3</v>
      </c>
      <c r="D138" s="1">
        <v>11</v>
      </c>
      <c r="E138" s="7">
        <v>43846</v>
      </c>
      <c r="F138" s="1">
        <v>0</v>
      </c>
      <c r="G138" s="5">
        <f t="shared" si="8"/>
        <v>0</v>
      </c>
      <c r="H138" s="19">
        <f t="shared" si="9"/>
        <v>0</v>
      </c>
      <c r="I138">
        <v>100</v>
      </c>
      <c r="J138">
        <v>141.44097222222223</v>
      </c>
      <c r="K138">
        <v>42.112107429007374</v>
      </c>
      <c r="L138">
        <v>30.555555555555557</v>
      </c>
      <c r="M138">
        <v>61.111111111111107</v>
      </c>
      <c r="N138">
        <v>8.3333333333333339</v>
      </c>
      <c r="O138">
        <v>100</v>
      </c>
      <c r="P138">
        <v>154.04166666666666</v>
      </c>
      <c r="Q138">
        <v>39.053057021033602</v>
      </c>
      <c r="R138">
        <v>37.5</v>
      </c>
      <c r="S138">
        <v>55.208333333333336</v>
      </c>
      <c r="T138">
        <v>7.291666666666667</v>
      </c>
      <c r="U138">
        <v>100</v>
      </c>
      <c r="V138">
        <v>116.23958333333333</v>
      </c>
      <c r="W138">
        <v>42.837610387024668</v>
      </c>
      <c r="X138">
        <v>16.666666666666668</v>
      </c>
      <c r="Y138">
        <v>72.916666666666657</v>
      </c>
      <c r="Z138">
        <v>10.416666666666666</v>
      </c>
      <c r="AA138" s="2">
        <v>1</v>
      </c>
      <c r="AB138">
        <v>1</v>
      </c>
      <c r="AC138">
        <v>8</v>
      </c>
      <c r="AD138">
        <v>2</v>
      </c>
      <c r="AE138" s="16">
        <v>0</v>
      </c>
      <c r="AF138" s="12">
        <v>99</v>
      </c>
      <c r="AG138">
        <v>99</v>
      </c>
      <c r="AH138">
        <v>99</v>
      </c>
      <c r="AI138">
        <v>99</v>
      </c>
      <c r="AJ138">
        <v>99</v>
      </c>
      <c r="AK138">
        <v>1</v>
      </c>
      <c r="AL138">
        <v>99</v>
      </c>
      <c r="AM138">
        <v>99</v>
      </c>
      <c r="AN138" s="1">
        <v>99</v>
      </c>
      <c r="AO138" s="1">
        <v>99</v>
      </c>
      <c r="AP138" s="1">
        <v>99</v>
      </c>
      <c r="AQ138" s="1">
        <v>99</v>
      </c>
      <c r="AR138" s="1">
        <v>99</v>
      </c>
      <c r="AS138" s="1">
        <v>0</v>
      </c>
      <c r="AT138" s="1">
        <v>0</v>
      </c>
      <c r="AU138" s="1">
        <v>0</v>
      </c>
      <c r="AV138" s="1">
        <v>0</v>
      </c>
      <c r="AW138" s="1">
        <v>0</v>
      </c>
      <c r="AX138" s="1">
        <v>1</v>
      </c>
      <c r="AY138" s="1">
        <v>0</v>
      </c>
      <c r="AZ138" s="1">
        <v>0</v>
      </c>
      <c r="BA138" s="1">
        <v>0</v>
      </c>
      <c r="BB138" s="1">
        <v>0</v>
      </c>
      <c r="BC138" s="1">
        <v>0</v>
      </c>
      <c r="BD138" s="1">
        <v>0</v>
      </c>
      <c r="BE138" s="1">
        <v>0</v>
      </c>
      <c r="BF138" s="1">
        <f>SUM(AS138:BE138)</f>
        <v>1</v>
      </c>
      <c r="BG138" s="12">
        <v>0</v>
      </c>
      <c r="BH138" s="1">
        <v>0</v>
      </c>
      <c r="BI138" s="1">
        <v>0</v>
      </c>
      <c r="BJ138" s="1">
        <f t="shared" si="7"/>
        <v>0</v>
      </c>
      <c r="BK138" s="1">
        <v>0</v>
      </c>
      <c r="BL138" s="25">
        <v>0</v>
      </c>
      <c r="BM138" s="1">
        <v>0</v>
      </c>
      <c r="BN138" s="1">
        <v>0</v>
      </c>
      <c r="BO138" s="1">
        <v>0</v>
      </c>
      <c r="BP138" s="1">
        <v>0</v>
      </c>
      <c r="BQ138" s="12"/>
      <c r="BR138" s="12"/>
      <c r="BS138" s="12"/>
      <c r="BT138" s="12"/>
      <c r="BU138" s="12"/>
      <c r="BV138" s="12"/>
      <c r="BW138" s="12"/>
      <c r="BX138" s="12"/>
      <c r="BY138" s="12"/>
      <c r="BZ138" s="12"/>
      <c r="CA138" s="12"/>
      <c r="CB138" s="15"/>
      <c r="CC138" s="12"/>
      <c r="CD138" s="12"/>
      <c r="CE138" s="12"/>
      <c r="CF138" s="12"/>
      <c r="CG138" s="12"/>
      <c r="CH138" s="12"/>
      <c r="CI138" s="12"/>
      <c r="CJ138" s="15"/>
      <c r="CK138" s="12"/>
      <c r="CL138" s="12"/>
      <c r="CM138" s="12"/>
      <c r="CN138" s="12"/>
      <c r="CO138" s="12"/>
      <c r="CP138" s="12"/>
      <c r="CQ138" s="12"/>
      <c r="CR138" s="12"/>
      <c r="CS138" s="12"/>
      <c r="CT138" s="12"/>
      <c r="CU138" s="12"/>
      <c r="CV138" s="12"/>
      <c r="CW138" s="12"/>
      <c r="CX138" s="12"/>
      <c r="CY138" s="12"/>
      <c r="CZ138" s="12"/>
      <c r="DA138" s="12"/>
      <c r="DB138" s="12"/>
      <c r="DC138" s="12"/>
    </row>
    <row r="139" spans="1:107" x14ac:dyDescent="0.2">
      <c r="A139" s="2">
        <v>138</v>
      </c>
      <c r="B139" s="5">
        <v>2</v>
      </c>
      <c r="C139" s="5">
        <v>3</v>
      </c>
      <c r="D139" s="1">
        <v>12</v>
      </c>
      <c r="E139" s="7">
        <v>43847</v>
      </c>
      <c r="F139" s="1">
        <v>0</v>
      </c>
      <c r="G139" s="5">
        <f t="shared" si="8"/>
        <v>0</v>
      </c>
      <c r="H139" s="19">
        <f t="shared" si="9"/>
        <v>0</v>
      </c>
      <c r="I139">
        <v>100</v>
      </c>
      <c r="J139">
        <v>167.35416666666666</v>
      </c>
      <c r="K139">
        <v>36.979484881394065</v>
      </c>
      <c r="L139">
        <v>44.791666666666664</v>
      </c>
      <c r="M139">
        <v>51.736111111111114</v>
      </c>
      <c r="N139">
        <v>3.4722222222222223</v>
      </c>
      <c r="O139">
        <v>100</v>
      </c>
      <c r="P139">
        <v>138.421875</v>
      </c>
      <c r="Q139">
        <v>37.940752053724815</v>
      </c>
      <c r="R139">
        <v>25</v>
      </c>
      <c r="S139">
        <v>69.791666666666671</v>
      </c>
      <c r="T139">
        <v>5.208333333333333</v>
      </c>
      <c r="U139">
        <v>100</v>
      </c>
      <c r="V139">
        <v>225.21875</v>
      </c>
      <c r="W139">
        <v>13.684058529932875</v>
      </c>
      <c r="X139">
        <v>84.375</v>
      </c>
      <c r="Y139">
        <v>15.625</v>
      </c>
      <c r="Z139">
        <v>0</v>
      </c>
      <c r="AA139" s="25" t="s">
        <v>20</v>
      </c>
      <c r="AB139" t="s">
        <v>20</v>
      </c>
      <c r="AC139" t="s">
        <v>20</v>
      </c>
      <c r="AD139">
        <v>1</v>
      </c>
      <c r="AE139" s="16" t="s">
        <v>20</v>
      </c>
      <c r="AF139" s="16" t="s">
        <v>20</v>
      </c>
      <c r="AG139" s="16" t="s">
        <v>20</v>
      </c>
      <c r="AH139" s="16" t="s">
        <v>20</v>
      </c>
      <c r="AI139" s="16" t="s">
        <v>20</v>
      </c>
      <c r="AJ139" s="16" t="s">
        <v>20</v>
      </c>
      <c r="AK139" s="16" t="s">
        <v>20</v>
      </c>
      <c r="AL139" s="16" t="s">
        <v>20</v>
      </c>
      <c r="AM139" s="1" t="s">
        <v>20</v>
      </c>
      <c r="AN139" s="1" t="s">
        <v>20</v>
      </c>
      <c r="AO139" s="1" t="s">
        <v>20</v>
      </c>
      <c r="AP139" s="1" t="s">
        <v>20</v>
      </c>
      <c r="AQ139" s="1" t="s">
        <v>20</v>
      </c>
      <c r="AR139" s="1" t="s">
        <v>20</v>
      </c>
      <c r="AS139" t="s">
        <v>20</v>
      </c>
      <c r="AT139" t="s">
        <v>20</v>
      </c>
      <c r="AU139" t="s">
        <v>20</v>
      </c>
      <c r="AV139" t="s">
        <v>20</v>
      </c>
      <c r="AW139" t="s">
        <v>20</v>
      </c>
      <c r="AX139" t="s">
        <v>20</v>
      </c>
      <c r="AY139" t="s">
        <v>20</v>
      </c>
      <c r="AZ139" s="1" t="s">
        <v>20</v>
      </c>
      <c r="BA139" s="1" t="s">
        <v>20</v>
      </c>
      <c r="BB139" s="1" t="s">
        <v>20</v>
      </c>
      <c r="BC139" t="s">
        <v>20</v>
      </c>
      <c r="BD139" t="s">
        <v>20</v>
      </c>
      <c r="BE139" s="1" t="s">
        <v>20</v>
      </c>
      <c r="BF139" s="1" t="s">
        <v>20</v>
      </c>
      <c r="BG139" s="12">
        <v>0</v>
      </c>
      <c r="BH139" s="1">
        <v>0</v>
      </c>
      <c r="BI139" s="1">
        <v>0</v>
      </c>
      <c r="BJ139" s="1">
        <f t="shared" si="7"/>
        <v>0</v>
      </c>
      <c r="BK139" s="1">
        <v>0</v>
      </c>
      <c r="BL139" s="25">
        <v>0</v>
      </c>
      <c r="BM139" s="1">
        <v>0</v>
      </c>
      <c r="BN139" s="1">
        <v>0</v>
      </c>
      <c r="BO139" s="1">
        <v>0</v>
      </c>
      <c r="BP139" s="1">
        <v>0</v>
      </c>
      <c r="BQ139" s="12"/>
      <c r="BR139" s="12"/>
      <c r="BS139" s="12"/>
      <c r="BT139" s="12"/>
      <c r="BU139" s="12"/>
      <c r="BV139" s="12"/>
      <c r="BW139" s="12"/>
      <c r="BX139" s="12"/>
      <c r="BY139" s="12"/>
      <c r="BZ139" s="12"/>
      <c r="CA139" s="12"/>
      <c r="CB139" s="15"/>
      <c r="CC139" s="12"/>
      <c r="CD139" s="12"/>
      <c r="CE139" s="12"/>
      <c r="CF139" s="12"/>
      <c r="CG139" s="12"/>
      <c r="CH139" s="12"/>
      <c r="CI139" s="12"/>
      <c r="CJ139" s="15"/>
      <c r="CK139" s="12"/>
      <c r="CL139" s="12"/>
      <c r="CM139" s="12"/>
      <c r="CN139" s="12"/>
      <c r="CO139" s="12"/>
      <c r="CP139" s="12"/>
      <c r="CQ139" s="12"/>
      <c r="CR139" s="12"/>
      <c r="CS139" s="12"/>
      <c r="CT139" s="12"/>
      <c r="CU139" s="12"/>
      <c r="CV139" s="12"/>
      <c r="CW139" s="12"/>
      <c r="CX139" s="12"/>
      <c r="CY139" s="12"/>
      <c r="CZ139" s="12"/>
      <c r="DA139" s="12"/>
      <c r="DB139" s="12"/>
      <c r="DC139" s="12"/>
    </row>
    <row r="140" spans="1:107" x14ac:dyDescent="0.2">
      <c r="A140" s="2">
        <v>139</v>
      </c>
      <c r="B140" s="5">
        <v>2</v>
      </c>
      <c r="C140" s="5">
        <v>3</v>
      </c>
      <c r="D140" s="1">
        <v>13</v>
      </c>
      <c r="E140" s="7">
        <v>43848</v>
      </c>
      <c r="F140" s="1">
        <v>0</v>
      </c>
      <c r="G140" s="5">
        <f t="shared" si="8"/>
        <v>20</v>
      </c>
      <c r="H140" s="19">
        <f t="shared" si="9"/>
        <v>210</v>
      </c>
      <c r="I140">
        <v>44.097222222222221</v>
      </c>
      <c r="J140">
        <v>130.91338582677164</v>
      </c>
      <c r="K140">
        <v>43.724276675259908</v>
      </c>
      <c r="L140">
        <v>20.472440944881889</v>
      </c>
      <c r="M140">
        <v>74.803149606299201</v>
      </c>
      <c r="N140">
        <v>4.7244094488188972</v>
      </c>
      <c r="O140">
        <v>48.4375</v>
      </c>
      <c r="P140">
        <v>126.83870967741936</v>
      </c>
      <c r="Q140">
        <v>49.018765381186292</v>
      </c>
      <c r="R140">
        <v>19.35483870967742</v>
      </c>
      <c r="S140">
        <v>74.193548387096769</v>
      </c>
      <c r="T140">
        <v>6.4516129032258061</v>
      </c>
      <c r="U140">
        <v>35.416666666666664</v>
      </c>
      <c r="V140">
        <v>142.05882352941177</v>
      </c>
      <c r="W140">
        <v>27.789618309585627</v>
      </c>
      <c r="X140">
        <v>23.529411764705884</v>
      </c>
      <c r="Y140">
        <v>76.470588235294116</v>
      </c>
      <c r="Z140">
        <v>0</v>
      </c>
      <c r="AA140" s="2">
        <v>0</v>
      </c>
      <c r="AB140">
        <v>1</v>
      </c>
      <c r="AC140">
        <v>3</v>
      </c>
      <c r="AD140" t="s">
        <v>20</v>
      </c>
      <c r="AE140" s="16">
        <v>0</v>
      </c>
      <c r="AF140" t="s">
        <v>875</v>
      </c>
      <c r="AG140" t="s">
        <v>875</v>
      </c>
      <c r="AH140" t="s">
        <v>875</v>
      </c>
      <c r="AI140" t="s">
        <v>875</v>
      </c>
      <c r="AJ140" t="s">
        <v>875</v>
      </c>
      <c r="AK140" t="s">
        <v>875</v>
      </c>
      <c r="AL140" t="s">
        <v>875</v>
      </c>
      <c r="AM140" s="1" t="s">
        <v>903</v>
      </c>
      <c r="AN140" s="1" t="s">
        <v>903</v>
      </c>
      <c r="AO140" s="1" t="s">
        <v>903</v>
      </c>
      <c r="AP140" s="1" t="s">
        <v>903</v>
      </c>
      <c r="AQ140" s="1" t="s">
        <v>903</v>
      </c>
      <c r="AR140" s="1" t="s">
        <v>903</v>
      </c>
      <c r="AS140" s="1" t="s">
        <v>903</v>
      </c>
      <c r="AT140" s="1" t="s">
        <v>903</v>
      </c>
      <c r="AU140" s="1" t="s">
        <v>903</v>
      </c>
      <c r="AV140" s="1" t="s">
        <v>903</v>
      </c>
      <c r="AW140" s="1" t="s">
        <v>903</v>
      </c>
      <c r="AX140" s="1" t="s">
        <v>903</v>
      </c>
      <c r="AY140" s="1" t="s">
        <v>903</v>
      </c>
      <c r="AZ140" s="1" t="s">
        <v>903</v>
      </c>
      <c r="BA140" s="1" t="s">
        <v>875</v>
      </c>
      <c r="BB140" s="1" t="s">
        <v>875</v>
      </c>
      <c r="BC140" s="1" t="s">
        <v>875</v>
      </c>
      <c r="BD140" s="1" t="s">
        <v>875</v>
      </c>
      <c r="BE140" s="1" t="s">
        <v>875</v>
      </c>
      <c r="BF140" s="1" t="s">
        <v>875</v>
      </c>
      <c r="BG140" s="12">
        <v>20</v>
      </c>
      <c r="BH140" s="1">
        <v>5</v>
      </c>
      <c r="BI140" s="1">
        <v>10.5</v>
      </c>
      <c r="BJ140" s="1">
        <f t="shared" si="7"/>
        <v>210</v>
      </c>
      <c r="BK140" s="1" t="s">
        <v>24</v>
      </c>
      <c r="BL140" s="25">
        <v>0</v>
      </c>
      <c r="BM140" s="1">
        <v>0</v>
      </c>
      <c r="BN140" s="1">
        <v>0</v>
      </c>
      <c r="BO140" s="1">
        <v>0</v>
      </c>
      <c r="BP140" s="1">
        <v>0</v>
      </c>
      <c r="BQ140" s="12"/>
      <c r="BR140" s="12"/>
      <c r="BS140" s="12"/>
      <c r="BT140" s="12"/>
      <c r="BU140" s="12"/>
      <c r="BV140" s="12"/>
      <c r="BW140" s="12"/>
      <c r="BX140" s="12"/>
      <c r="BY140" s="12"/>
      <c r="BZ140" s="12"/>
      <c r="CA140" s="12"/>
      <c r="CB140" s="15"/>
      <c r="CC140" s="12"/>
      <c r="CD140" s="12"/>
      <c r="CE140" s="12"/>
      <c r="CF140" s="12"/>
      <c r="CG140" s="12"/>
      <c r="CH140" s="12"/>
      <c r="CI140" s="12"/>
      <c r="CJ140" s="15"/>
      <c r="CK140" s="12"/>
      <c r="CL140" s="12"/>
      <c r="CM140" s="12"/>
      <c r="CN140" s="12"/>
      <c r="CO140" s="12"/>
      <c r="CP140" s="12"/>
      <c r="CQ140" s="12"/>
      <c r="CR140" s="12"/>
      <c r="CS140" s="12"/>
      <c r="CT140" s="12"/>
      <c r="CU140" s="12"/>
      <c r="CV140" s="12"/>
      <c r="CW140" s="12"/>
      <c r="CX140" s="12"/>
      <c r="CY140" s="12"/>
      <c r="CZ140" s="12"/>
      <c r="DA140" s="12"/>
      <c r="DB140" s="12"/>
      <c r="DC140" s="12"/>
    </row>
    <row r="141" spans="1:107" x14ac:dyDescent="0.2">
      <c r="A141" s="2">
        <v>140</v>
      </c>
      <c r="B141" s="5">
        <v>2</v>
      </c>
      <c r="C141" s="5">
        <v>3</v>
      </c>
      <c r="D141" s="1">
        <v>14</v>
      </c>
      <c r="E141" s="7">
        <v>43849</v>
      </c>
      <c r="F141" s="1">
        <v>0</v>
      </c>
      <c r="G141" s="5">
        <f t="shared" si="8"/>
        <v>22</v>
      </c>
      <c r="H141" s="19">
        <f t="shared" si="9"/>
        <v>231</v>
      </c>
      <c r="I141">
        <v>100</v>
      </c>
      <c r="J141">
        <v>158.32638888888889</v>
      </c>
      <c r="K141">
        <v>47.641823382561455</v>
      </c>
      <c r="L141">
        <v>34.375</v>
      </c>
      <c r="M141">
        <v>57.291666666666664</v>
      </c>
      <c r="N141">
        <v>8.3333333333333339</v>
      </c>
      <c r="O141">
        <v>100</v>
      </c>
      <c r="P141">
        <v>145.28645833333334</v>
      </c>
      <c r="Q141">
        <v>46.76048477545455</v>
      </c>
      <c r="R141">
        <v>30.208333333333332</v>
      </c>
      <c r="S141">
        <v>57.291666666666671</v>
      </c>
      <c r="T141">
        <v>12.5</v>
      </c>
      <c r="U141">
        <v>100</v>
      </c>
      <c r="V141">
        <v>184.40625</v>
      </c>
      <c r="W141">
        <v>44.974375199538237</v>
      </c>
      <c r="X141">
        <v>42.708333333333336</v>
      </c>
      <c r="Y141">
        <v>57.291666666666664</v>
      </c>
      <c r="Z141">
        <v>0</v>
      </c>
      <c r="AA141" s="2">
        <v>2</v>
      </c>
      <c r="AB141">
        <v>2</v>
      </c>
      <c r="AC141">
        <v>6</v>
      </c>
      <c r="AD141">
        <v>3</v>
      </c>
      <c r="AE141" s="16">
        <v>0</v>
      </c>
      <c r="AF141" t="s">
        <v>875</v>
      </c>
      <c r="AG141" t="s">
        <v>875</v>
      </c>
      <c r="AH141" t="s">
        <v>875</v>
      </c>
      <c r="AI141" t="s">
        <v>875</v>
      </c>
      <c r="AJ141" t="s">
        <v>875</v>
      </c>
      <c r="AK141" t="s">
        <v>875</v>
      </c>
      <c r="AL141" t="s">
        <v>875</v>
      </c>
      <c r="AM141" s="1" t="s">
        <v>903</v>
      </c>
      <c r="AN141" s="1" t="s">
        <v>903</v>
      </c>
      <c r="AO141" s="1" t="s">
        <v>903</v>
      </c>
      <c r="AP141" s="1" t="s">
        <v>903</v>
      </c>
      <c r="AQ141" s="1" t="s">
        <v>903</v>
      </c>
      <c r="AR141" s="1" t="s">
        <v>903</v>
      </c>
      <c r="AS141" s="1" t="s">
        <v>903</v>
      </c>
      <c r="AT141" s="1" t="s">
        <v>903</v>
      </c>
      <c r="AU141" s="1" t="s">
        <v>903</v>
      </c>
      <c r="AV141" s="1" t="s">
        <v>903</v>
      </c>
      <c r="AW141" s="1" t="s">
        <v>903</v>
      </c>
      <c r="AX141" s="1" t="s">
        <v>903</v>
      </c>
      <c r="AY141" s="1" t="s">
        <v>903</v>
      </c>
      <c r="AZ141" s="1" t="s">
        <v>903</v>
      </c>
      <c r="BA141" s="1" t="s">
        <v>875</v>
      </c>
      <c r="BB141" s="1" t="s">
        <v>875</v>
      </c>
      <c r="BC141" s="1" t="s">
        <v>875</v>
      </c>
      <c r="BD141" s="1" t="s">
        <v>875</v>
      </c>
      <c r="BE141" s="1" t="s">
        <v>875</v>
      </c>
      <c r="BF141" s="1" t="s">
        <v>875</v>
      </c>
      <c r="BG141" s="12">
        <v>22</v>
      </c>
      <c r="BH141" s="1">
        <v>5</v>
      </c>
      <c r="BI141" s="1">
        <v>10.5</v>
      </c>
      <c r="BJ141" s="1">
        <f t="shared" si="7"/>
        <v>231</v>
      </c>
      <c r="BK141" s="1" t="s">
        <v>24</v>
      </c>
      <c r="BL141" s="25">
        <v>0</v>
      </c>
      <c r="BM141" s="1">
        <v>0</v>
      </c>
      <c r="BN141" s="1">
        <v>0</v>
      </c>
      <c r="BO141" s="1">
        <v>0</v>
      </c>
      <c r="BP141" s="1">
        <v>0</v>
      </c>
      <c r="BQ141" s="12"/>
      <c r="BR141" s="12"/>
      <c r="BS141" s="12"/>
      <c r="BT141" s="12"/>
      <c r="BU141" s="12"/>
      <c r="BV141" s="12"/>
      <c r="BW141" s="12"/>
      <c r="BX141" s="12"/>
      <c r="BY141" s="12"/>
      <c r="BZ141" s="12"/>
      <c r="CA141" s="12"/>
      <c r="CB141" s="15"/>
      <c r="CC141" s="12"/>
      <c r="CD141" s="12"/>
      <c r="CE141" s="12"/>
      <c r="CF141" s="12"/>
      <c r="CG141" s="12"/>
      <c r="CH141" s="12"/>
      <c r="CI141" s="12"/>
      <c r="CJ141" s="15"/>
      <c r="CK141" s="12"/>
      <c r="CL141" s="12"/>
      <c r="CM141" s="12"/>
      <c r="CN141" s="12"/>
      <c r="CO141" s="12"/>
      <c r="CP141" s="12"/>
      <c r="CQ141" s="12"/>
      <c r="CR141" s="12"/>
      <c r="CS141" s="12"/>
      <c r="CT141" s="12"/>
      <c r="CU141" s="12"/>
      <c r="CV141" s="12"/>
      <c r="CW141" s="12"/>
      <c r="CX141" s="12"/>
      <c r="CY141" s="12"/>
      <c r="CZ141" s="12"/>
      <c r="DA141" s="12"/>
      <c r="DB141" s="12"/>
      <c r="DC141" s="12"/>
    </row>
    <row r="142" spans="1:107" x14ac:dyDescent="0.2">
      <c r="A142" s="2">
        <v>141</v>
      </c>
      <c r="B142" s="5">
        <v>2</v>
      </c>
      <c r="C142" s="5">
        <v>3</v>
      </c>
      <c r="D142" s="1">
        <v>15</v>
      </c>
      <c r="E142" s="7">
        <v>43850</v>
      </c>
      <c r="F142" s="1">
        <v>0</v>
      </c>
      <c r="G142" s="5">
        <f t="shared" si="8"/>
        <v>0</v>
      </c>
      <c r="H142" s="19">
        <f t="shared" si="9"/>
        <v>0</v>
      </c>
      <c r="I142">
        <v>28.125</v>
      </c>
      <c r="J142">
        <v>205.76543209876544</v>
      </c>
      <c r="K142">
        <v>30.746930056080966</v>
      </c>
      <c r="L142">
        <v>50.617283950617285</v>
      </c>
      <c r="M142">
        <v>49.382716049382715</v>
      </c>
      <c r="N142">
        <v>0</v>
      </c>
      <c r="O142">
        <v>16.666666666666668</v>
      </c>
      <c r="P142">
        <v>264.09375</v>
      </c>
      <c r="Q142">
        <v>24.034195502968991</v>
      </c>
      <c r="R142">
        <v>84.375</v>
      </c>
      <c r="S142">
        <v>15.625</v>
      </c>
      <c r="T142">
        <v>0</v>
      </c>
      <c r="U142">
        <v>51.041666666666664</v>
      </c>
      <c r="V142">
        <v>167.67346938775509</v>
      </c>
      <c r="W142">
        <v>10.665474729993294</v>
      </c>
      <c r="X142">
        <v>28.571428571428573</v>
      </c>
      <c r="Y142">
        <v>71.428571428571431</v>
      </c>
      <c r="Z142">
        <v>0</v>
      </c>
      <c r="AA142" s="2">
        <v>0</v>
      </c>
      <c r="AB142">
        <v>1</v>
      </c>
      <c r="AC142">
        <v>8</v>
      </c>
      <c r="AD142">
        <v>1</v>
      </c>
      <c r="AE142" s="16">
        <v>1</v>
      </c>
      <c r="AF142" s="12">
        <v>99</v>
      </c>
      <c r="AG142">
        <v>99</v>
      </c>
      <c r="AH142">
        <v>1</v>
      </c>
      <c r="AI142">
        <v>99</v>
      </c>
      <c r="AJ142">
        <v>99</v>
      </c>
      <c r="AK142">
        <v>2</v>
      </c>
      <c r="AL142">
        <v>3</v>
      </c>
      <c r="AM142">
        <v>99</v>
      </c>
      <c r="AN142" s="1">
        <v>99</v>
      </c>
      <c r="AO142" s="1">
        <v>99</v>
      </c>
      <c r="AP142" s="1">
        <v>99</v>
      </c>
      <c r="AQ142" s="1">
        <v>99</v>
      </c>
      <c r="AR142" s="1">
        <v>99</v>
      </c>
      <c r="AS142" s="1">
        <v>0</v>
      </c>
      <c r="AT142" s="1">
        <v>0</v>
      </c>
      <c r="AU142" s="1">
        <v>1</v>
      </c>
      <c r="AV142" s="1">
        <v>0</v>
      </c>
      <c r="AW142" s="1">
        <v>0</v>
      </c>
      <c r="AX142" s="1">
        <v>1</v>
      </c>
      <c r="AY142" s="1">
        <v>1</v>
      </c>
      <c r="AZ142" s="1">
        <v>0</v>
      </c>
      <c r="BA142" s="1">
        <v>0</v>
      </c>
      <c r="BB142" s="1">
        <v>0</v>
      </c>
      <c r="BC142" s="1">
        <v>0</v>
      </c>
      <c r="BD142" s="1">
        <v>0</v>
      </c>
      <c r="BE142" s="1">
        <v>0</v>
      </c>
      <c r="BF142" s="1">
        <f t="shared" ref="BF142:BF150" si="11">SUM(AS142:BE142)</f>
        <v>3</v>
      </c>
      <c r="BG142" s="12">
        <v>0</v>
      </c>
      <c r="BH142" s="1">
        <v>0</v>
      </c>
      <c r="BI142" s="1">
        <v>0</v>
      </c>
      <c r="BJ142" s="1">
        <f t="shared" si="7"/>
        <v>0</v>
      </c>
      <c r="BK142" s="1">
        <v>0</v>
      </c>
      <c r="BL142" s="25">
        <v>0</v>
      </c>
      <c r="BM142" s="1">
        <v>0</v>
      </c>
      <c r="BN142" s="1">
        <v>0</v>
      </c>
      <c r="BO142" s="1">
        <v>0</v>
      </c>
      <c r="BP142" s="1">
        <v>0</v>
      </c>
      <c r="BQ142" s="12"/>
      <c r="BR142" s="12"/>
      <c r="BS142" s="12"/>
      <c r="BT142" s="12"/>
      <c r="BU142" s="12"/>
      <c r="BV142" s="12"/>
      <c r="BW142" s="12"/>
      <c r="BX142" s="12"/>
      <c r="BY142" s="12"/>
      <c r="BZ142" s="12"/>
      <c r="CA142" s="12"/>
      <c r="CB142" s="15"/>
      <c r="CC142" s="12"/>
      <c r="CD142" s="12"/>
      <c r="CE142" s="12"/>
      <c r="CF142" s="12"/>
      <c r="CG142" s="12"/>
      <c r="CH142" s="12"/>
      <c r="CI142" s="12"/>
      <c r="CJ142" s="15"/>
      <c r="CK142" s="12"/>
      <c r="CL142" s="12"/>
      <c r="CM142" s="12"/>
      <c r="CN142" s="12"/>
      <c r="CO142" s="12"/>
      <c r="CP142" s="12"/>
      <c r="CQ142" s="12"/>
      <c r="CR142" s="12"/>
      <c r="CS142" s="12"/>
      <c r="CT142" s="12"/>
      <c r="CU142" s="12"/>
      <c r="CV142" s="12"/>
      <c r="CW142" s="12"/>
      <c r="CX142" s="12"/>
      <c r="CY142" s="12"/>
      <c r="CZ142" s="12"/>
      <c r="DA142" s="12"/>
      <c r="DB142" s="12"/>
      <c r="DC142" s="12"/>
    </row>
    <row r="143" spans="1:107" x14ac:dyDescent="0.2">
      <c r="A143" s="2">
        <v>142</v>
      </c>
      <c r="B143" s="5">
        <v>2</v>
      </c>
      <c r="C143" s="5">
        <v>3</v>
      </c>
      <c r="D143" s="1">
        <v>16</v>
      </c>
      <c r="E143" s="7">
        <v>43851</v>
      </c>
      <c r="F143" s="1">
        <v>0</v>
      </c>
      <c r="G143" s="5">
        <f t="shared" si="8"/>
        <v>0</v>
      </c>
      <c r="H143" s="19">
        <f t="shared" si="9"/>
        <v>0</v>
      </c>
      <c r="I143">
        <v>100</v>
      </c>
      <c r="J143">
        <v>174.26041666666666</v>
      </c>
      <c r="K143">
        <v>44.515595690158101</v>
      </c>
      <c r="L143">
        <v>37.847222222222221</v>
      </c>
      <c r="M143">
        <v>60.763888888888893</v>
      </c>
      <c r="N143">
        <v>1.3888888888888888</v>
      </c>
      <c r="O143">
        <v>100</v>
      </c>
      <c r="P143">
        <v>150.27083333333334</v>
      </c>
      <c r="Q143">
        <v>44.185849952895545</v>
      </c>
      <c r="R143">
        <v>32.291666666666664</v>
      </c>
      <c r="S143">
        <v>65.625000000000014</v>
      </c>
      <c r="T143">
        <v>2.0833333333333335</v>
      </c>
      <c r="U143">
        <v>100</v>
      </c>
      <c r="V143">
        <v>222.23958333333334</v>
      </c>
      <c r="W143">
        <v>34.345504733953675</v>
      </c>
      <c r="X143">
        <v>48.958333333333336</v>
      </c>
      <c r="Y143">
        <v>51.041666666666664</v>
      </c>
      <c r="Z143">
        <v>0</v>
      </c>
      <c r="AA143" s="2">
        <v>1</v>
      </c>
      <c r="AB143">
        <v>1</v>
      </c>
      <c r="AC143">
        <v>7</v>
      </c>
      <c r="AD143">
        <v>2</v>
      </c>
      <c r="AE143" s="16">
        <v>0</v>
      </c>
      <c r="AF143" s="12">
        <v>99</v>
      </c>
      <c r="AG143">
        <v>99</v>
      </c>
      <c r="AH143">
        <v>99</v>
      </c>
      <c r="AI143">
        <v>99</v>
      </c>
      <c r="AJ143">
        <v>99</v>
      </c>
      <c r="AK143">
        <v>99</v>
      </c>
      <c r="AL143">
        <v>99</v>
      </c>
      <c r="AM143">
        <v>99</v>
      </c>
      <c r="AN143" s="1">
        <v>99</v>
      </c>
      <c r="AO143" s="1">
        <v>99</v>
      </c>
      <c r="AP143">
        <v>99</v>
      </c>
      <c r="AQ143" s="1">
        <v>1</v>
      </c>
      <c r="AR143">
        <v>99</v>
      </c>
      <c r="AS143" s="1">
        <v>0</v>
      </c>
      <c r="AT143" s="1">
        <v>0</v>
      </c>
      <c r="AU143">
        <v>0</v>
      </c>
      <c r="AV143" s="1">
        <v>0</v>
      </c>
      <c r="AW143" s="1">
        <v>0</v>
      </c>
      <c r="AX143" s="1">
        <v>0</v>
      </c>
      <c r="AY143" s="1">
        <v>0</v>
      </c>
      <c r="AZ143" s="1">
        <v>0</v>
      </c>
      <c r="BA143" s="1">
        <v>0</v>
      </c>
      <c r="BB143" s="1">
        <v>0</v>
      </c>
      <c r="BC143" s="1">
        <v>0</v>
      </c>
      <c r="BD143" s="1">
        <v>1</v>
      </c>
      <c r="BE143" s="1">
        <v>0</v>
      </c>
      <c r="BF143" s="1">
        <f t="shared" si="11"/>
        <v>1</v>
      </c>
      <c r="BG143" s="12">
        <v>0</v>
      </c>
      <c r="BH143" s="1">
        <v>0</v>
      </c>
      <c r="BI143" s="1">
        <v>0</v>
      </c>
      <c r="BJ143" s="1">
        <f t="shared" si="7"/>
        <v>0</v>
      </c>
      <c r="BK143" s="1">
        <v>0</v>
      </c>
      <c r="BL143" s="25">
        <v>0</v>
      </c>
      <c r="BM143" s="1">
        <v>0</v>
      </c>
      <c r="BN143" s="1">
        <v>0</v>
      </c>
      <c r="BO143" s="1">
        <v>0</v>
      </c>
      <c r="BP143" s="1">
        <v>0</v>
      </c>
      <c r="BQ143" s="12"/>
      <c r="BR143" s="12"/>
      <c r="BS143" s="12"/>
      <c r="BT143" s="12"/>
      <c r="BU143" s="12"/>
      <c r="BV143" s="12"/>
      <c r="BW143" s="12"/>
      <c r="BX143" s="12"/>
      <c r="BY143" s="12"/>
      <c r="BZ143" s="12"/>
      <c r="CA143" s="12"/>
      <c r="CB143" s="15"/>
      <c r="CC143" s="12"/>
      <c r="CD143" s="12"/>
      <c r="CE143" s="12"/>
      <c r="CF143" s="12"/>
      <c r="CG143" s="12"/>
      <c r="CH143" s="12"/>
      <c r="CI143" s="12"/>
      <c r="CJ143" s="15"/>
      <c r="CK143" s="12"/>
      <c r="CL143" s="12"/>
      <c r="CM143" s="12"/>
      <c r="CN143" s="12"/>
      <c r="CO143" s="12"/>
      <c r="CP143" s="12"/>
      <c r="CQ143" s="12"/>
      <c r="CR143" s="12"/>
      <c r="CS143" s="12"/>
      <c r="CT143" s="12"/>
      <c r="CU143" s="12"/>
      <c r="CV143" s="12"/>
      <c r="CW143" s="12"/>
      <c r="CX143" s="12"/>
      <c r="CY143" s="12"/>
      <c r="CZ143" s="12"/>
      <c r="DA143" s="12"/>
      <c r="DB143" s="12"/>
      <c r="DC143" s="12"/>
    </row>
    <row r="144" spans="1:107" x14ac:dyDescent="0.2">
      <c r="A144" s="2">
        <v>143</v>
      </c>
      <c r="B144" s="5">
        <v>2</v>
      </c>
      <c r="C144" s="5">
        <v>3</v>
      </c>
      <c r="D144" s="1">
        <v>17</v>
      </c>
      <c r="E144" s="7">
        <v>43852</v>
      </c>
      <c r="F144" s="1">
        <v>0</v>
      </c>
      <c r="G144" s="5">
        <f t="shared" si="8"/>
        <v>0</v>
      </c>
      <c r="H144" s="19">
        <f t="shared" si="9"/>
        <v>0</v>
      </c>
      <c r="I144">
        <v>100</v>
      </c>
      <c r="J144">
        <v>192.29861111111111</v>
      </c>
      <c r="K144">
        <v>41.860385092234779</v>
      </c>
      <c r="L144">
        <v>42.361111111111114</v>
      </c>
      <c r="M144">
        <v>57.638888888888886</v>
      </c>
      <c r="N144">
        <v>0</v>
      </c>
      <c r="O144">
        <v>100</v>
      </c>
      <c r="P144">
        <v>171.02604166666666</v>
      </c>
      <c r="Q144">
        <v>31.781142478709668</v>
      </c>
      <c r="R144">
        <v>35.9375</v>
      </c>
      <c r="S144">
        <v>64.0625</v>
      </c>
      <c r="T144">
        <v>0</v>
      </c>
      <c r="U144">
        <v>100</v>
      </c>
      <c r="V144">
        <v>234.84375</v>
      </c>
      <c r="W144">
        <v>44.440392441110227</v>
      </c>
      <c r="X144">
        <v>55.208333333333336</v>
      </c>
      <c r="Y144">
        <v>44.791666666666664</v>
      </c>
      <c r="Z144">
        <v>0</v>
      </c>
      <c r="AA144" s="2">
        <v>1</v>
      </c>
      <c r="AB144">
        <v>1</v>
      </c>
      <c r="AC144">
        <v>8</v>
      </c>
      <c r="AD144">
        <v>2</v>
      </c>
      <c r="AE144" s="16">
        <v>0</v>
      </c>
      <c r="AF144" s="12">
        <v>99</v>
      </c>
      <c r="AG144">
        <v>99</v>
      </c>
      <c r="AH144">
        <v>1</v>
      </c>
      <c r="AI144">
        <v>99</v>
      </c>
      <c r="AJ144">
        <v>99</v>
      </c>
      <c r="AK144">
        <v>2</v>
      </c>
      <c r="AL144">
        <v>3</v>
      </c>
      <c r="AM144" s="1">
        <v>99</v>
      </c>
      <c r="AN144" s="1">
        <v>99</v>
      </c>
      <c r="AO144" s="1">
        <v>99</v>
      </c>
      <c r="AP144" s="1">
        <v>99</v>
      </c>
      <c r="AQ144" s="1">
        <v>99</v>
      </c>
      <c r="AR144" s="1">
        <v>99</v>
      </c>
      <c r="AS144" s="1">
        <v>0</v>
      </c>
      <c r="AT144" s="1">
        <v>0</v>
      </c>
      <c r="AU144" s="1">
        <v>1</v>
      </c>
      <c r="AV144" s="1">
        <v>0</v>
      </c>
      <c r="AW144" s="1">
        <v>0</v>
      </c>
      <c r="AX144" s="1">
        <v>1</v>
      </c>
      <c r="AY144" s="1">
        <v>1</v>
      </c>
      <c r="AZ144" s="1">
        <v>0</v>
      </c>
      <c r="BA144" s="1">
        <v>0</v>
      </c>
      <c r="BB144" s="1">
        <v>0</v>
      </c>
      <c r="BC144" s="1">
        <v>0</v>
      </c>
      <c r="BD144" s="1">
        <v>0</v>
      </c>
      <c r="BE144" s="1">
        <v>0</v>
      </c>
      <c r="BF144" s="1">
        <f t="shared" si="11"/>
        <v>3</v>
      </c>
      <c r="BG144" s="12">
        <v>0</v>
      </c>
      <c r="BH144" s="1">
        <v>0</v>
      </c>
      <c r="BI144" s="1">
        <v>0</v>
      </c>
      <c r="BJ144" s="1">
        <f t="shared" si="7"/>
        <v>0</v>
      </c>
      <c r="BK144" s="1">
        <v>0</v>
      </c>
      <c r="BL144" s="25">
        <v>0</v>
      </c>
      <c r="BM144" s="1">
        <v>0</v>
      </c>
      <c r="BN144" s="1">
        <v>0</v>
      </c>
      <c r="BO144" s="1">
        <v>0</v>
      </c>
      <c r="BP144" s="1">
        <v>0</v>
      </c>
      <c r="BQ144" s="12"/>
      <c r="BR144" s="12"/>
      <c r="BS144" s="12"/>
      <c r="BT144" s="12"/>
      <c r="BU144" s="12"/>
      <c r="BV144" s="12"/>
      <c r="BW144" s="12"/>
      <c r="BX144" s="12"/>
      <c r="BY144" s="12"/>
      <c r="BZ144" s="12"/>
      <c r="CA144" s="12"/>
      <c r="CB144" s="15"/>
      <c r="CC144" s="12"/>
      <c r="CD144" s="12"/>
      <c r="CE144" s="12"/>
      <c r="CF144" s="12"/>
      <c r="CG144" s="12"/>
      <c r="CH144" s="12"/>
      <c r="CI144" s="12"/>
      <c r="CJ144" s="15"/>
      <c r="CK144" s="12"/>
      <c r="CL144" s="12"/>
      <c r="CM144" s="12"/>
      <c r="CN144" s="12"/>
      <c r="CO144" s="12"/>
      <c r="CP144" s="12"/>
      <c r="CQ144" s="12"/>
      <c r="CR144" s="12"/>
      <c r="CS144" s="12"/>
      <c r="CT144" s="12"/>
      <c r="CU144" s="12"/>
      <c r="CV144" s="12"/>
      <c r="CW144" s="12"/>
      <c r="CX144" s="12"/>
      <c r="CY144" s="12"/>
      <c r="CZ144" s="12"/>
      <c r="DA144" s="12"/>
      <c r="DB144" s="12"/>
      <c r="DC144" s="12"/>
    </row>
    <row r="145" spans="1:107" x14ac:dyDescent="0.2">
      <c r="A145" s="2">
        <v>144</v>
      </c>
      <c r="B145" s="5">
        <v>2</v>
      </c>
      <c r="C145" s="5">
        <v>3</v>
      </c>
      <c r="D145" s="1">
        <v>18</v>
      </c>
      <c r="E145" s="7">
        <v>43853</v>
      </c>
      <c r="F145" s="1">
        <v>0</v>
      </c>
      <c r="G145" s="5">
        <f t="shared" si="8"/>
        <v>0</v>
      </c>
      <c r="H145" s="19">
        <f t="shared" si="9"/>
        <v>0</v>
      </c>
      <c r="I145">
        <v>100</v>
      </c>
      <c r="J145">
        <v>160.55902777777777</v>
      </c>
      <c r="K145">
        <v>51.570486227098506</v>
      </c>
      <c r="L145">
        <v>35.416666666666664</v>
      </c>
      <c r="M145">
        <v>53.819444444444457</v>
      </c>
      <c r="N145">
        <v>10.763888888888889</v>
      </c>
      <c r="O145">
        <v>100</v>
      </c>
      <c r="P145">
        <v>155.04166666666666</v>
      </c>
      <c r="Q145">
        <v>50.203128436523407</v>
      </c>
      <c r="R145">
        <v>33.333333333333336</v>
      </c>
      <c r="S145">
        <v>54.166666666666657</v>
      </c>
      <c r="T145">
        <v>12.5</v>
      </c>
      <c r="U145">
        <v>100</v>
      </c>
      <c r="V145">
        <v>171.59375</v>
      </c>
      <c r="W145">
        <v>53.243893808344147</v>
      </c>
      <c r="X145">
        <v>39.583333333333336</v>
      </c>
      <c r="Y145">
        <v>53.125</v>
      </c>
      <c r="Z145">
        <v>7.291666666666667</v>
      </c>
      <c r="AA145" s="2">
        <v>1</v>
      </c>
      <c r="AB145">
        <v>1</v>
      </c>
      <c r="AC145">
        <v>7</v>
      </c>
      <c r="AD145">
        <v>1</v>
      </c>
      <c r="AE145" s="16">
        <v>0</v>
      </c>
      <c r="AF145" s="12">
        <v>99</v>
      </c>
      <c r="AG145">
        <v>99</v>
      </c>
      <c r="AH145">
        <v>1</v>
      </c>
      <c r="AI145">
        <v>99</v>
      </c>
      <c r="AJ145">
        <v>99</v>
      </c>
      <c r="AK145">
        <v>2</v>
      </c>
      <c r="AL145">
        <v>99</v>
      </c>
      <c r="AM145" s="1">
        <v>99</v>
      </c>
      <c r="AN145" s="1">
        <v>99</v>
      </c>
      <c r="AO145" s="1">
        <v>99</v>
      </c>
      <c r="AP145" s="1">
        <v>99</v>
      </c>
      <c r="AQ145" s="1">
        <v>99</v>
      </c>
      <c r="AR145" s="1">
        <v>99</v>
      </c>
      <c r="AS145" s="1">
        <v>0</v>
      </c>
      <c r="AT145" s="1">
        <v>0</v>
      </c>
      <c r="AU145" s="1">
        <v>1</v>
      </c>
      <c r="AV145" s="1">
        <v>0</v>
      </c>
      <c r="AW145" s="1">
        <v>0</v>
      </c>
      <c r="AX145" s="1">
        <v>1</v>
      </c>
      <c r="AY145" s="1">
        <v>0</v>
      </c>
      <c r="AZ145" s="1">
        <v>0</v>
      </c>
      <c r="BA145" s="1">
        <v>0</v>
      </c>
      <c r="BB145" s="1">
        <v>0</v>
      </c>
      <c r="BC145" s="1">
        <v>0</v>
      </c>
      <c r="BD145" s="1">
        <v>0</v>
      </c>
      <c r="BE145" s="1">
        <v>0</v>
      </c>
      <c r="BF145" s="1">
        <f t="shared" si="11"/>
        <v>2</v>
      </c>
      <c r="BG145" s="12">
        <v>0</v>
      </c>
      <c r="BH145" s="1">
        <v>0</v>
      </c>
      <c r="BI145" s="1">
        <v>0</v>
      </c>
      <c r="BJ145" s="1">
        <f t="shared" si="7"/>
        <v>0</v>
      </c>
      <c r="BK145" s="1">
        <v>0</v>
      </c>
      <c r="BL145" s="25">
        <v>0</v>
      </c>
      <c r="BM145" s="1">
        <v>0</v>
      </c>
      <c r="BN145" s="1">
        <v>0</v>
      </c>
      <c r="BO145" s="1">
        <v>0</v>
      </c>
      <c r="BP145" s="1">
        <v>0</v>
      </c>
      <c r="BQ145" s="12"/>
      <c r="BR145" s="12"/>
      <c r="BS145" s="12"/>
      <c r="BT145" s="12"/>
      <c r="BU145" s="12"/>
      <c r="BV145" s="12"/>
      <c r="BW145" s="12"/>
      <c r="BX145" s="12"/>
      <c r="BY145" s="12"/>
      <c r="BZ145" s="12"/>
      <c r="CA145" s="12"/>
      <c r="CB145" s="15"/>
      <c r="CC145" s="12"/>
      <c r="CD145" s="12"/>
      <c r="CE145" s="12"/>
      <c r="CF145" s="12"/>
      <c r="CG145" s="12"/>
      <c r="CH145" s="12"/>
      <c r="CI145" s="12"/>
      <c r="CJ145" s="15"/>
      <c r="CK145" s="12"/>
      <c r="CL145" s="12"/>
      <c r="CM145" s="12"/>
      <c r="CN145" s="12"/>
      <c r="CO145" s="12"/>
      <c r="CP145" s="12"/>
      <c r="CQ145" s="12"/>
      <c r="CR145" s="12"/>
      <c r="CS145" s="12"/>
      <c r="CT145" s="12"/>
      <c r="CU145" s="12"/>
      <c r="CV145" s="12"/>
      <c r="CW145" s="12"/>
      <c r="CX145" s="12"/>
      <c r="CY145" s="12"/>
      <c r="CZ145" s="12"/>
      <c r="DA145" s="12"/>
      <c r="DB145" s="12"/>
      <c r="DC145" s="12"/>
    </row>
    <row r="146" spans="1:107" x14ac:dyDescent="0.2">
      <c r="A146" s="2">
        <v>145</v>
      </c>
      <c r="B146" s="5">
        <v>2</v>
      </c>
      <c r="C146" s="5">
        <v>3</v>
      </c>
      <c r="D146" s="1">
        <v>19</v>
      </c>
      <c r="E146" s="7">
        <v>43854</v>
      </c>
      <c r="F146" s="1">
        <v>0</v>
      </c>
      <c r="G146" s="5">
        <f t="shared" si="8"/>
        <v>0</v>
      </c>
      <c r="H146" s="19">
        <f t="shared" si="9"/>
        <v>0</v>
      </c>
      <c r="I146">
        <v>100</v>
      </c>
      <c r="J146">
        <v>167.87847222222223</v>
      </c>
      <c r="K146">
        <v>41.02881122149482</v>
      </c>
      <c r="L146">
        <v>36.805555555555557</v>
      </c>
      <c r="M146">
        <v>60.416666666666664</v>
      </c>
      <c r="N146">
        <v>2.7777777777777777</v>
      </c>
      <c r="O146">
        <v>100</v>
      </c>
      <c r="P146">
        <v>188.72395833333334</v>
      </c>
      <c r="Q146">
        <v>38.204678672162999</v>
      </c>
      <c r="R146">
        <v>51.5625</v>
      </c>
      <c r="S146">
        <v>44.270833333333336</v>
      </c>
      <c r="T146">
        <v>4.166666666666667</v>
      </c>
      <c r="U146">
        <v>100</v>
      </c>
      <c r="V146">
        <v>126.1875</v>
      </c>
      <c r="W146">
        <v>27.9737809098892</v>
      </c>
      <c r="X146">
        <v>7.291666666666667</v>
      </c>
      <c r="Y146">
        <v>92.708333333333329</v>
      </c>
      <c r="Z146">
        <v>0</v>
      </c>
      <c r="AA146" s="2">
        <v>1</v>
      </c>
      <c r="AB146">
        <v>1</v>
      </c>
      <c r="AC146">
        <v>7</v>
      </c>
      <c r="AD146">
        <v>2</v>
      </c>
      <c r="AE146" s="16">
        <v>1</v>
      </c>
      <c r="AF146" s="12">
        <v>99</v>
      </c>
      <c r="AG146">
        <v>99</v>
      </c>
      <c r="AH146">
        <v>99</v>
      </c>
      <c r="AI146">
        <v>99</v>
      </c>
      <c r="AJ146">
        <v>99</v>
      </c>
      <c r="AK146">
        <v>1</v>
      </c>
      <c r="AL146">
        <v>2</v>
      </c>
      <c r="AM146">
        <v>99</v>
      </c>
      <c r="AN146" s="1">
        <v>99</v>
      </c>
      <c r="AO146">
        <v>3</v>
      </c>
      <c r="AP146" s="1">
        <v>99</v>
      </c>
      <c r="AQ146">
        <v>99</v>
      </c>
      <c r="AR146" s="1">
        <v>99</v>
      </c>
      <c r="AS146" s="1">
        <v>0</v>
      </c>
      <c r="AT146" s="1">
        <v>0</v>
      </c>
      <c r="AU146">
        <v>0</v>
      </c>
      <c r="AV146" s="1">
        <v>0</v>
      </c>
      <c r="AW146" s="1">
        <v>0</v>
      </c>
      <c r="AX146" s="1">
        <v>1</v>
      </c>
      <c r="AY146" s="1">
        <v>1</v>
      </c>
      <c r="AZ146" s="1">
        <v>0</v>
      </c>
      <c r="BA146" s="1">
        <v>0</v>
      </c>
      <c r="BB146" s="1">
        <v>1</v>
      </c>
      <c r="BC146" s="1">
        <v>0</v>
      </c>
      <c r="BD146" s="1">
        <v>0</v>
      </c>
      <c r="BE146" s="1">
        <v>0</v>
      </c>
      <c r="BF146" s="1">
        <f t="shared" si="11"/>
        <v>3</v>
      </c>
      <c r="BG146" s="12">
        <v>0</v>
      </c>
      <c r="BH146" s="1">
        <v>0</v>
      </c>
      <c r="BI146" s="1">
        <v>0</v>
      </c>
      <c r="BJ146" s="1">
        <f t="shared" si="7"/>
        <v>0</v>
      </c>
      <c r="BK146" s="1">
        <v>0</v>
      </c>
      <c r="BL146" s="25">
        <v>0</v>
      </c>
      <c r="BM146" s="1">
        <v>0</v>
      </c>
      <c r="BN146" s="1">
        <v>0</v>
      </c>
      <c r="BO146" s="1">
        <v>0</v>
      </c>
      <c r="BP146" s="1">
        <v>0</v>
      </c>
      <c r="BQ146" s="12"/>
      <c r="BR146" s="12"/>
      <c r="BS146" s="12"/>
      <c r="BT146" s="12"/>
      <c r="BU146" s="12"/>
      <c r="BV146" s="12"/>
      <c r="BW146" s="12"/>
      <c r="BX146" s="12"/>
      <c r="BY146" s="12"/>
      <c r="BZ146" s="12"/>
      <c r="CA146" s="12"/>
      <c r="CB146" s="15"/>
      <c r="CC146" s="12"/>
      <c r="CD146" s="12"/>
      <c r="CE146" s="12"/>
      <c r="CF146" s="12"/>
      <c r="CG146" s="12"/>
      <c r="CH146" s="12"/>
      <c r="CI146" s="12"/>
      <c r="CJ146" s="15"/>
      <c r="CK146" s="12"/>
      <c r="CL146" s="12"/>
      <c r="CM146" s="12"/>
      <c r="CN146" s="12"/>
      <c r="CO146" s="12"/>
      <c r="CP146" s="12"/>
      <c r="CQ146" s="12"/>
      <c r="CR146" s="12"/>
      <c r="CS146" s="12"/>
      <c r="CT146" s="12"/>
      <c r="CU146" s="12"/>
      <c r="CV146" s="12"/>
      <c r="CW146" s="12"/>
      <c r="CX146" s="12"/>
      <c r="CY146" s="12"/>
      <c r="CZ146" s="12"/>
      <c r="DA146" s="12"/>
      <c r="DB146" s="12"/>
      <c r="DC146" s="12"/>
    </row>
    <row r="147" spans="1:107" x14ac:dyDescent="0.2">
      <c r="A147" s="2">
        <v>146</v>
      </c>
      <c r="B147" s="5">
        <v>2</v>
      </c>
      <c r="C147" s="5">
        <v>3</v>
      </c>
      <c r="D147" s="1">
        <v>20</v>
      </c>
      <c r="E147" s="7">
        <v>43855</v>
      </c>
      <c r="F147" s="1">
        <v>0</v>
      </c>
      <c r="G147" s="5">
        <f t="shared" si="8"/>
        <v>0</v>
      </c>
      <c r="H147" s="19">
        <f t="shared" si="9"/>
        <v>0</v>
      </c>
      <c r="I147">
        <v>100</v>
      </c>
      <c r="J147">
        <v>165.19097222222223</v>
      </c>
      <c r="K147">
        <v>30.977930660518464</v>
      </c>
      <c r="L147">
        <v>37.847222222222221</v>
      </c>
      <c r="M147">
        <v>60.416666666666664</v>
      </c>
      <c r="N147">
        <v>1.7361111111111112</v>
      </c>
      <c r="O147">
        <v>100</v>
      </c>
      <c r="P147">
        <v>161.27083333333334</v>
      </c>
      <c r="Q147">
        <v>37.118308012550983</v>
      </c>
      <c r="R147">
        <v>37.5</v>
      </c>
      <c r="S147">
        <v>59.895833333333336</v>
      </c>
      <c r="T147">
        <v>2.6041666666666665</v>
      </c>
      <c r="U147">
        <v>100</v>
      </c>
      <c r="V147">
        <v>173.03125</v>
      </c>
      <c r="W147">
        <v>14.314765961083204</v>
      </c>
      <c r="X147">
        <v>38.541666666666664</v>
      </c>
      <c r="Y147">
        <v>61.458333333333336</v>
      </c>
      <c r="Z147">
        <v>0</v>
      </c>
      <c r="AA147" s="2">
        <v>1</v>
      </c>
      <c r="AB147">
        <v>1</v>
      </c>
      <c r="AC147">
        <v>7</v>
      </c>
      <c r="AD147">
        <v>2</v>
      </c>
      <c r="AE147" s="16">
        <v>1</v>
      </c>
      <c r="AF147" s="12">
        <v>99</v>
      </c>
      <c r="AG147">
        <v>99</v>
      </c>
      <c r="AH147">
        <v>1</v>
      </c>
      <c r="AI147">
        <v>99</v>
      </c>
      <c r="AJ147">
        <v>99</v>
      </c>
      <c r="AK147">
        <v>2</v>
      </c>
      <c r="AL147">
        <v>99</v>
      </c>
      <c r="AM147">
        <v>99</v>
      </c>
      <c r="AN147" s="1">
        <v>99</v>
      </c>
      <c r="AO147" s="1">
        <v>99</v>
      </c>
      <c r="AP147" s="1">
        <v>99</v>
      </c>
      <c r="AQ147" s="1">
        <v>99</v>
      </c>
      <c r="AR147" s="1">
        <v>99</v>
      </c>
      <c r="AS147" s="1">
        <v>0</v>
      </c>
      <c r="AT147" s="1">
        <v>0</v>
      </c>
      <c r="AU147" s="1">
        <v>1</v>
      </c>
      <c r="AV147" s="1">
        <v>0</v>
      </c>
      <c r="AW147" s="1">
        <v>0</v>
      </c>
      <c r="AX147" s="1">
        <v>1</v>
      </c>
      <c r="AY147" s="1">
        <v>0</v>
      </c>
      <c r="AZ147" s="1">
        <v>0</v>
      </c>
      <c r="BA147" s="1">
        <v>0</v>
      </c>
      <c r="BB147" s="1">
        <v>0</v>
      </c>
      <c r="BC147" s="1">
        <v>0</v>
      </c>
      <c r="BD147" s="1">
        <v>0</v>
      </c>
      <c r="BE147" s="1">
        <v>0</v>
      </c>
      <c r="BF147" s="1">
        <f t="shared" si="11"/>
        <v>2</v>
      </c>
      <c r="BG147" s="12">
        <v>0</v>
      </c>
      <c r="BH147" s="1">
        <v>0</v>
      </c>
      <c r="BI147" s="1">
        <v>0</v>
      </c>
      <c r="BJ147" s="1">
        <f t="shared" si="7"/>
        <v>0</v>
      </c>
      <c r="BK147" s="1">
        <v>0</v>
      </c>
      <c r="BL147" s="25">
        <v>0</v>
      </c>
      <c r="BM147" s="1">
        <v>0</v>
      </c>
      <c r="BN147" s="1">
        <v>0</v>
      </c>
      <c r="BO147" s="1">
        <v>0</v>
      </c>
      <c r="BP147" s="1">
        <v>0</v>
      </c>
      <c r="BQ147" s="12"/>
      <c r="BR147" s="12"/>
      <c r="BS147" s="12"/>
      <c r="BT147" s="12"/>
      <c r="BU147" s="12"/>
      <c r="BV147" s="12"/>
      <c r="BW147" s="12"/>
      <c r="BX147" s="12"/>
      <c r="BY147" s="12"/>
      <c r="BZ147" s="12"/>
      <c r="CA147" s="12"/>
      <c r="CB147" s="15"/>
      <c r="CC147" s="12"/>
      <c r="CD147" s="12"/>
      <c r="CE147" s="12"/>
      <c r="CF147" s="12"/>
      <c r="CG147" s="12"/>
      <c r="CH147" s="12"/>
      <c r="CI147" s="12"/>
      <c r="CJ147" s="15"/>
      <c r="CK147" s="12"/>
      <c r="CL147" s="12"/>
      <c r="CM147" s="12"/>
      <c r="CN147" s="12"/>
      <c r="CO147" s="12"/>
      <c r="CP147" s="12"/>
      <c r="CQ147" s="12"/>
      <c r="CR147" s="12"/>
      <c r="CS147" s="12"/>
      <c r="CT147" s="12"/>
      <c r="CU147" s="12"/>
      <c r="CV147" s="12"/>
      <c r="CW147" s="12"/>
      <c r="CX147" s="12"/>
      <c r="CY147" s="12"/>
      <c r="CZ147" s="12"/>
      <c r="DA147" s="12"/>
      <c r="DB147" s="12"/>
      <c r="DC147" s="12"/>
    </row>
    <row r="148" spans="1:107" x14ac:dyDescent="0.2">
      <c r="A148" s="2">
        <v>147</v>
      </c>
      <c r="B148" s="5">
        <v>2</v>
      </c>
      <c r="C148" s="5">
        <v>3</v>
      </c>
      <c r="D148" s="1">
        <v>21</v>
      </c>
      <c r="E148" s="7">
        <v>43856</v>
      </c>
      <c r="F148" s="1">
        <v>0</v>
      </c>
      <c r="G148" s="5">
        <f t="shared" si="8"/>
        <v>0</v>
      </c>
      <c r="H148" s="19">
        <f t="shared" si="9"/>
        <v>0</v>
      </c>
      <c r="I148">
        <v>100</v>
      </c>
      <c r="J148">
        <v>181.17708333333334</v>
      </c>
      <c r="K148">
        <v>34.465763297612149</v>
      </c>
      <c r="L148">
        <v>54.166666666666664</v>
      </c>
      <c r="M148">
        <v>42.708333333333336</v>
      </c>
      <c r="N148">
        <v>3.125</v>
      </c>
      <c r="O148">
        <v>100</v>
      </c>
      <c r="P148">
        <v>154.29166666666666</v>
      </c>
      <c r="Q148">
        <v>37.319269286368851</v>
      </c>
      <c r="R148">
        <v>31.25</v>
      </c>
      <c r="S148">
        <v>64.0625</v>
      </c>
      <c r="T148">
        <v>4.6875</v>
      </c>
      <c r="U148">
        <v>100</v>
      </c>
      <c r="V148">
        <v>234.94791666666666</v>
      </c>
      <c r="W148">
        <v>11.510291272515804</v>
      </c>
      <c r="X148">
        <v>100</v>
      </c>
      <c r="Y148">
        <v>0</v>
      </c>
      <c r="Z148">
        <v>0</v>
      </c>
      <c r="AA148" s="2">
        <v>1</v>
      </c>
      <c r="AB148">
        <v>1</v>
      </c>
      <c r="AC148">
        <v>9</v>
      </c>
      <c r="AD148">
        <v>2</v>
      </c>
      <c r="AE148" s="16">
        <v>0</v>
      </c>
      <c r="AF148" s="12">
        <v>99</v>
      </c>
      <c r="AG148">
        <v>99</v>
      </c>
      <c r="AH148">
        <v>99</v>
      </c>
      <c r="AI148">
        <v>99</v>
      </c>
      <c r="AJ148">
        <v>99</v>
      </c>
      <c r="AK148">
        <v>1</v>
      </c>
      <c r="AL148">
        <v>2</v>
      </c>
      <c r="AM148" s="1">
        <v>99</v>
      </c>
      <c r="AN148" s="1">
        <v>99</v>
      </c>
      <c r="AO148" s="1">
        <v>99</v>
      </c>
      <c r="AP148" s="1">
        <v>99</v>
      </c>
      <c r="AQ148" s="1">
        <v>99</v>
      </c>
      <c r="AR148" s="1">
        <v>99</v>
      </c>
      <c r="AS148" s="1">
        <v>0</v>
      </c>
      <c r="AT148" s="1">
        <v>0</v>
      </c>
      <c r="AU148" s="1">
        <v>0</v>
      </c>
      <c r="AV148" s="1">
        <v>0</v>
      </c>
      <c r="AW148" s="1">
        <v>0</v>
      </c>
      <c r="AX148" s="1">
        <v>1</v>
      </c>
      <c r="AY148" s="1">
        <v>1</v>
      </c>
      <c r="AZ148" s="1">
        <v>0</v>
      </c>
      <c r="BA148" s="1">
        <v>0</v>
      </c>
      <c r="BB148" s="1">
        <v>0</v>
      </c>
      <c r="BC148" s="1">
        <v>0</v>
      </c>
      <c r="BD148" s="1">
        <v>0</v>
      </c>
      <c r="BE148" s="1">
        <v>0</v>
      </c>
      <c r="BF148" s="1">
        <f t="shared" si="11"/>
        <v>2</v>
      </c>
      <c r="BG148" s="12">
        <v>0</v>
      </c>
      <c r="BH148" s="1">
        <v>0</v>
      </c>
      <c r="BI148" s="1">
        <v>0</v>
      </c>
      <c r="BJ148" s="1">
        <f t="shared" si="7"/>
        <v>0</v>
      </c>
      <c r="BK148" s="1">
        <v>0</v>
      </c>
      <c r="BL148" s="25">
        <v>0</v>
      </c>
      <c r="BM148" s="1">
        <v>0</v>
      </c>
      <c r="BN148" s="1">
        <v>0</v>
      </c>
      <c r="BO148" s="1">
        <v>0</v>
      </c>
      <c r="BP148" s="1">
        <v>0</v>
      </c>
      <c r="BQ148" s="12"/>
      <c r="BR148" s="12"/>
      <c r="BS148" s="12"/>
      <c r="BT148" s="12"/>
      <c r="BU148" s="12"/>
      <c r="BV148" s="12"/>
      <c r="BW148" s="12"/>
      <c r="BX148" s="12"/>
      <c r="BY148" s="12"/>
      <c r="BZ148" s="12"/>
      <c r="CA148" s="12"/>
      <c r="CB148" s="15"/>
      <c r="CC148" s="12"/>
      <c r="CD148" s="12"/>
      <c r="CE148" s="12"/>
      <c r="CF148" s="12"/>
      <c r="CG148" s="12"/>
      <c r="CH148" s="12"/>
      <c r="CI148" s="12"/>
      <c r="CJ148" s="15"/>
      <c r="CK148" s="12"/>
      <c r="CL148" s="12"/>
      <c r="CM148" s="12"/>
      <c r="CN148" s="12"/>
      <c r="CO148" s="12"/>
      <c r="CP148" s="12"/>
      <c r="CQ148" s="12"/>
      <c r="CR148" s="12"/>
      <c r="CS148" s="12"/>
      <c r="CT148" s="12"/>
      <c r="CU148" s="12"/>
      <c r="CV148" s="12"/>
      <c r="CW148" s="12"/>
      <c r="CX148" s="12"/>
      <c r="CY148" s="12"/>
      <c r="CZ148" s="12"/>
      <c r="DA148" s="12"/>
      <c r="DB148" s="12"/>
      <c r="DC148" s="12"/>
    </row>
    <row r="149" spans="1:107" x14ac:dyDescent="0.2">
      <c r="A149" s="2">
        <v>148</v>
      </c>
      <c r="B149" s="5">
        <v>2</v>
      </c>
      <c r="C149" s="5">
        <v>3</v>
      </c>
      <c r="D149" s="1">
        <v>22</v>
      </c>
      <c r="E149" s="7">
        <v>43857</v>
      </c>
      <c r="F149" s="1">
        <v>0</v>
      </c>
      <c r="G149" s="5">
        <f t="shared" si="8"/>
        <v>0</v>
      </c>
      <c r="H149" s="19">
        <f t="shared" si="9"/>
        <v>0</v>
      </c>
      <c r="I149">
        <v>100</v>
      </c>
      <c r="J149">
        <v>221.38888888888889</v>
      </c>
      <c r="K149">
        <v>35.523694177129542</v>
      </c>
      <c r="L149">
        <v>67.013888888888886</v>
      </c>
      <c r="M149">
        <v>29.513888888888893</v>
      </c>
      <c r="N149">
        <v>3.4722222222222223</v>
      </c>
      <c r="O149">
        <v>100</v>
      </c>
      <c r="P149">
        <v>184.41666666666666</v>
      </c>
      <c r="Q149">
        <v>37.22522872772894</v>
      </c>
      <c r="R149">
        <v>50.520833333333336</v>
      </c>
      <c r="S149">
        <v>44.270833333333329</v>
      </c>
      <c r="T149">
        <v>5.208333333333333</v>
      </c>
      <c r="U149">
        <v>100</v>
      </c>
      <c r="V149">
        <v>295.33333333333331</v>
      </c>
      <c r="W149">
        <v>10.28384305253797</v>
      </c>
      <c r="X149">
        <v>100</v>
      </c>
      <c r="Y149">
        <v>0</v>
      </c>
      <c r="Z149">
        <v>0</v>
      </c>
      <c r="AA149" s="2">
        <v>1</v>
      </c>
      <c r="AB149">
        <v>1</v>
      </c>
      <c r="AC149">
        <v>9</v>
      </c>
      <c r="AD149">
        <v>1</v>
      </c>
      <c r="AE149" s="16">
        <v>0</v>
      </c>
      <c r="AF149" s="12">
        <v>99</v>
      </c>
      <c r="AG149">
        <v>99</v>
      </c>
      <c r="AH149">
        <v>99</v>
      </c>
      <c r="AI149">
        <v>1</v>
      </c>
      <c r="AJ149">
        <v>99</v>
      </c>
      <c r="AK149">
        <v>99</v>
      </c>
      <c r="AL149">
        <v>99</v>
      </c>
      <c r="AM149" s="1">
        <v>99</v>
      </c>
      <c r="AN149">
        <v>99</v>
      </c>
      <c r="AO149" s="1">
        <v>99</v>
      </c>
      <c r="AP149" s="1">
        <v>99</v>
      </c>
      <c r="AQ149" s="1">
        <v>99</v>
      </c>
      <c r="AR149" s="1">
        <v>99</v>
      </c>
      <c r="AS149" s="1">
        <v>0</v>
      </c>
      <c r="AT149" s="1">
        <v>0</v>
      </c>
      <c r="AU149">
        <v>0</v>
      </c>
      <c r="AV149" s="1">
        <v>1</v>
      </c>
      <c r="AW149" s="1">
        <v>0</v>
      </c>
      <c r="AX149" s="1">
        <v>0</v>
      </c>
      <c r="AY149" s="1">
        <v>0</v>
      </c>
      <c r="AZ149" s="1">
        <v>0</v>
      </c>
      <c r="BA149" s="1">
        <v>0</v>
      </c>
      <c r="BB149" s="1">
        <v>0</v>
      </c>
      <c r="BC149" s="1">
        <v>0</v>
      </c>
      <c r="BD149" s="1">
        <v>0</v>
      </c>
      <c r="BE149" s="1">
        <v>0</v>
      </c>
      <c r="BF149" s="1">
        <f t="shared" si="11"/>
        <v>1</v>
      </c>
      <c r="BG149" s="12">
        <v>0</v>
      </c>
      <c r="BH149" s="1">
        <v>0</v>
      </c>
      <c r="BI149" s="1">
        <v>0</v>
      </c>
      <c r="BJ149" s="1">
        <f t="shared" si="7"/>
        <v>0</v>
      </c>
      <c r="BK149" s="1">
        <v>0</v>
      </c>
      <c r="BL149" s="25">
        <v>0</v>
      </c>
      <c r="BM149" s="1">
        <v>0</v>
      </c>
      <c r="BN149" s="1">
        <v>0</v>
      </c>
      <c r="BO149" s="1">
        <v>0</v>
      </c>
      <c r="BP149" s="1">
        <v>0</v>
      </c>
      <c r="BQ149" s="12"/>
      <c r="BR149" s="12"/>
      <c r="BS149" s="12"/>
      <c r="BT149" s="12"/>
      <c r="BU149" s="12"/>
      <c r="BV149" s="12"/>
      <c r="BW149" s="12"/>
      <c r="BX149" s="12"/>
      <c r="BY149" s="12"/>
      <c r="BZ149" s="12"/>
      <c r="CA149" s="12"/>
      <c r="CB149" s="15"/>
      <c r="CC149" s="12"/>
      <c r="CD149" s="12"/>
      <c r="CE149" s="12"/>
      <c r="CF149" s="12"/>
      <c r="CG149" s="12"/>
      <c r="CH149" s="12"/>
      <c r="CI149" s="12"/>
      <c r="CJ149" s="15"/>
      <c r="CK149" s="12"/>
      <c r="CL149" s="12"/>
      <c r="CM149" s="12"/>
      <c r="CN149" s="12"/>
      <c r="CO149" s="12"/>
      <c r="CP149" s="12"/>
      <c r="CQ149" s="12"/>
      <c r="CR149" s="12"/>
      <c r="CS149" s="12"/>
      <c r="CT149" s="12"/>
      <c r="CU149" s="12"/>
      <c r="CV149" s="12"/>
      <c r="CW149" s="12"/>
      <c r="CX149" s="12"/>
      <c r="CY149" s="12"/>
      <c r="CZ149" s="12"/>
      <c r="DA149" s="12"/>
      <c r="DB149" s="12"/>
      <c r="DC149" s="12"/>
    </row>
    <row r="150" spans="1:107" x14ac:dyDescent="0.2">
      <c r="A150" s="2">
        <v>149</v>
      </c>
      <c r="B150" s="5">
        <v>2</v>
      </c>
      <c r="C150" s="5">
        <v>3</v>
      </c>
      <c r="D150" s="1">
        <v>23</v>
      </c>
      <c r="E150" s="7">
        <v>43858</v>
      </c>
      <c r="F150" s="1">
        <v>0</v>
      </c>
      <c r="G150" s="5">
        <f t="shared" si="8"/>
        <v>0</v>
      </c>
      <c r="H150" s="19">
        <f t="shared" si="9"/>
        <v>0</v>
      </c>
      <c r="I150">
        <v>100</v>
      </c>
      <c r="J150">
        <v>207.54861111111111</v>
      </c>
      <c r="K150">
        <v>35.989719599303875</v>
      </c>
      <c r="L150">
        <v>57.291666666666664</v>
      </c>
      <c r="M150">
        <v>42.708333333333336</v>
      </c>
      <c r="N150">
        <v>0</v>
      </c>
      <c r="O150">
        <v>100</v>
      </c>
      <c r="P150">
        <v>183.25520833333334</v>
      </c>
      <c r="Q150">
        <v>32.161029445348149</v>
      </c>
      <c r="R150">
        <v>44.270833333333336</v>
      </c>
      <c r="S150">
        <v>55.729166666666664</v>
      </c>
      <c r="T150">
        <v>0</v>
      </c>
      <c r="U150">
        <v>100</v>
      </c>
      <c r="V150">
        <v>256.13541666666669</v>
      </c>
      <c r="W150">
        <v>30.973933708398125</v>
      </c>
      <c r="X150">
        <v>83.333333333333329</v>
      </c>
      <c r="Y150">
        <v>16.666666666666671</v>
      </c>
      <c r="Z150">
        <v>0</v>
      </c>
      <c r="AA150" s="2">
        <v>1</v>
      </c>
      <c r="AB150">
        <v>1</v>
      </c>
      <c r="AC150">
        <v>9</v>
      </c>
      <c r="AD150">
        <v>2</v>
      </c>
      <c r="AE150" s="16">
        <v>0</v>
      </c>
      <c r="AF150" s="12">
        <v>99</v>
      </c>
      <c r="AG150">
        <v>99</v>
      </c>
      <c r="AH150">
        <v>1</v>
      </c>
      <c r="AI150">
        <v>99</v>
      </c>
      <c r="AJ150">
        <v>99</v>
      </c>
      <c r="AK150">
        <v>99</v>
      </c>
      <c r="AL150">
        <v>99</v>
      </c>
      <c r="AM150">
        <v>99</v>
      </c>
      <c r="AN150" s="1">
        <v>99</v>
      </c>
      <c r="AO150" s="1">
        <v>99</v>
      </c>
      <c r="AP150" s="1">
        <v>99</v>
      </c>
      <c r="AQ150" s="1">
        <v>99</v>
      </c>
      <c r="AR150" s="1">
        <v>99</v>
      </c>
      <c r="AS150" s="1">
        <v>0</v>
      </c>
      <c r="AT150" s="1">
        <v>0</v>
      </c>
      <c r="AU150" s="1">
        <v>1</v>
      </c>
      <c r="AV150" s="1">
        <v>0</v>
      </c>
      <c r="AW150" s="1">
        <v>0</v>
      </c>
      <c r="AX150" s="1">
        <v>0</v>
      </c>
      <c r="AY150" s="1">
        <v>0</v>
      </c>
      <c r="AZ150" s="1">
        <v>0</v>
      </c>
      <c r="BA150" s="1">
        <v>0</v>
      </c>
      <c r="BB150" s="1">
        <v>0</v>
      </c>
      <c r="BC150" s="1">
        <v>0</v>
      </c>
      <c r="BD150" s="1">
        <v>0</v>
      </c>
      <c r="BE150" s="1">
        <v>0</v>
      </c>
      <c r="BF150" s="1">
        <f t="shared" si="11"/>
        <v>1</v>
      </c>
      <c r="BG150" s="12">
        <v>0</v>
      </c>
      <c r="BH150" s="1">
        <v>0</v>
      </c>
      <c r="BI150" s="1">
        <v>0</v>
      </c>
      <c r="BJ150" s="1">
        <f t="shared" si="7"/>
        <v>0</v>
      </c>
      <c r="BK150" s="1">
        <v>0</v>
      </c>
      <c r="BL150" s="25">
        <v>0</v>
      </c>
      <c r="BM150" s="1">
        <v>0</v>
      </c>
      <c r="BN150" s="1">
        <v>0</v>
      </c>
      <c r="BO150" s="1">
        <v>0</v>
      </c>
      <c r="BP150" s="1">
        <v>0</v>
      </c>
      <c r="BQ150" s="12"/>
      <c r="BR150" s="12"/>
      <c r="BS150" s="12"/>
      <c r="BT150" s="12"/>
      <c r="BU150" s="12"/>
      <c r="BV150" s="12"/>
      <c r="BW150" s="12"/>
      <c r="BX150" s="12"/>
      <c r="BY150" s="12"/>
      <c r="BZ150" s="12"/>
      <c r="CA150" s="12"/>
      <c r="CB150" s="15"/>
      <c r="CC150" s="12"/>
      <c r="CD150" s="12"/>
      <c r="CE150" s="12"/>
      <c r="CF150" s="12"/>
      <c r="CG150" s="12"/>
      <c r="CH150" s="12"/>
      <c r="CI150" s="12"/>
      <c r="CJ150" s="15"/>
      <c r="CK150" s="12"/>
      <c r="CL150" s="12"/>
      <c r="CM150" s="12"/>
      <c r="CN150" s="12"/>
      <c r="CO150" s="12"/>
      <c r="CP150" s="12"/>
      <c r="CQ150" s="12"/>
      <c r="CR150" s="12"/>
      <c r="CS150" s="12"/>
      <c r="CT150" s="12"/>
      <c r="CU150" s="12"/>
      <c r="CV150" s="12"/>
      <c r="CW150" s="12"/>
      <c r="CX150" s="12"/>
      <c r="CY150" s="12"/>
      <c r="CZ150" s="12"/>
      <c r="DA150" s="12"/>
      <c r="DB150" s="12"/>
      <c r="DC150" s="12"/>
    </row>
    <row r="151" spans="1:107" x14ac:dyDescent="0.2">
      <c r="A151" s="2">
        <v>150</v>
      </c>
      <c r="B151" s="5">
        <v>2</v>
      </c>
      <c r="C151" s="5">
        <v>3</v>
      </c>
      <c r="D151" s="1">
        <v>24</v>
      </c>
      <c r="E151" s="49">
        <v>43859</v>
      </c>
      <c r="F151" s="1">
        <v>0</v>
      </c>
      <c r="G151" s="5">
        <f t="shared" si="8"/>
        <v>20</v>
      </c>
      <c r="H151" s="19">
        <f t="shared" si="9"/>
        <v>210</v>
      </c>
      <c r="I151">
        <v>97.222222222222229</v>
      </c>
      <c r="J151">
        <v>170.06785714285715</v>
      </c>
      <c r="K151">
        <v>33.838060772266012</v>
      </c>
      <c r="L151">
        <v>36.071428571428569</v>
      </c>
      <c r="M151">
        <v>63.928571428571431</v>
      </c>
      <c r="N151">
        <v>0</v>
      </c>
      <c r="O151">
        <v>95.833333333333329</v>
      </c>
      <c r="P151">
        <v>184.39673913043478</v>
      </c>
      <c r="Q151">
        <v>35.336121740960856</v>
      </c>
      <c r="R151">
        <v>53.260869565217391</v>
      </c>
      <c r="S151">
        <v>46.739130434782609</v>
      </c>
      <c r="T151">
        <v>0</v>
      </c>
      <c r="U151">
        <v>100</v>
      </c>
      <c r="V151">
        <v>142.60416666666666</v>
      </c>
      <c r="W151">
        <v>13.80779349108953</v>
      </c>
      <c r="X151">
        <v>3.125</v>
      </c>
      <c r="Y151">
        <v>96.875</v>
      </c>
      <c r="Z151">
        <v>0</v>
      </c>
      <c r="AA151" s="2">
        <v>0</v>
      </c>
      <c r="AB151">
        <v>1</v>
      </c>
      <c r="AC151">
        <v>7</v>
      </c>
      <c r="AD151">
        <v>1</v>
      </c>
      <c r="AE151" s="16">
        <v>0</v>
      </c>
      <c r="AF151" t="s">
        <v>875</v>
      </c>
      <c r="AG151" t="s">
        <v>875</v>
      </c>
      <c r="AH151" t="s">
        <v>875</v>
      </c>
      <c r="AI151" t="s">
        <v>875</v>
      </c>
      <c r="AJ151" t="s">
        <v>875</v>
      </c>
      <c r="AK151" t="s">
        <v>875</v>
      </c>
      <c r="AL151" t="s">
        <v>875</v>
      </c>
      <c r="AM151" s="1" t="s">
        <v>903</v>
      </c>
      <c r="AN151" s="1" t="s">
        <v>903</v>
      </c>
      <c r="AO151" s="1" t="s">
        <v>903</v>
      </c>
      <c r="AP151" s="1" t="s">
        <v>903</v>
      </c>
      <c r="AQ151" s="1" t="s">
        <v>903</v>
      </c>
      <c r="AR151" s="1" t="s">
        <v>903</v>
      </c>
      <c r="AS151" s="1" t="s">
        <v>903</v>
      </c>
      <c r="AT151" s="1" t="s">
        <v>903</v>
      </c>
      <c r="AU151" s="1" t="s">
        <v>903</v>
      </c>
      <c r="AV151" s="1" t="s">
        <v>903</v>
      </c>
      <c r="AW151" s="1" t="s">
        <v>903</v>
      </c>
      <c r="AX151" s="1" t="s">
        <v>903</v>
      </c>
      <c r="AY151" s="1" t="s">
        <v>903</v>
      </c>
      <c r="AZ151" s="1" t="s">
        <v>903</v>
      </c>
      <c r="BA151" s="1" t="s">
        <v>875</v>
      </c>
      <c r="BB151" s="1" t="s">
        <v>875</v>
      </c>
      <c r="BC151" s="1" t="s">
        <v>875</v>
      </c>
      <c r="BD151" s="1" t="s">
        <v>875</v>
      </c>
      <c r="BE151" s="1" t="s">
        <v>875</v>
      </c>
      <c r="BF151" s="1" t="s">
        <v>875</v>
      </c>
      <c r="BG151" s="12">
        <v>20</v>
      </c>
      <c r="BH151" s="12">
        <v>5</v>
      </c>
      <c r="BI151" s="12">
        <v>10.5</v>
      </c>
      <c r="BJ151" s="12">
        <f t="shared" si="7"/>
        <v>210</v>
      </c>
      <c r="BK151" s="12" t="s">
        <v>24</v>
      </c>
      <c r="BL151" s="25">
        <v>0</v>
      </c>
      <c r="BM151" s="12">
        <v>0</v>
      </c>
      <c r="BN151" s="12">
        <v>0</v>
      </c>
      <c r="BO151" s="12">
        <v>0</v>
      </c>
      <c r="BP151" s="12">
        <v>0</v>
      </c>
      <c r="BQ151" s="12"/>
      <c r="BR151" s="12"/>
      <c r="BS151" s="12"/>
      <c r="BT151" s="12"/>
      <c r="BU151" s="12"/>
      <c r="BV151" s="12"/>
      <c r="BW151" s="12"/>
      <c r="BX151" s="12"/>
      <c r="BY151" s="12"/>
      <c r="BZ151" s="12"/>
      <c r="CA151" s="12"/>
      <c r="CB151" s="15"/>
      <c r="CC151" s="12"/>
      <c r="CD151" s="12"/>
      <c r="CE151" s="12"/>
      <c r="CF151" s="12"/>
      <c r="CG151" s="12"/>
      <c r="CH151" s="12"/>
      <c r="CI151" s="12"/>
      <c r="CJ151" s="15"/>
      <c r="CK151" s="12"/>
      <c r="CL151" s="12"/>
      <c r="CM151" s="12"/>
      <c r="CN151" s="12"/>
      <c r="CO151" s="12"/>
      <c r="CP151" s="12"/>
      <c r="CQ151" s="12"/>
      <c r="CR151" s="12"/>
      <c r="CS151" s="12"/>
      <c r="CT151" s="12"/>
      <c r="CU151" s="12"/>
      <c r="CV151" s="12"/>
      <c r="CW151" s="12"/>
      <c r="CX151" s="12"/>
      <c r="CY151" s="12"/>
      <c r="CZ151" s="12"/>
      <c r="DA151" s="12"/>
      <c r="DB151" s="12"/>
      <c r="DC151" s="12"/>
    </row>
    <row r="152" spans="1:107" x14ac:dyDescent="0.2">
      <c r="A152" s="2">
        <v>151</v>
      </c>
      <c r="B152" s="5">
        <v>2</v>
      </c>
      <c r="C152" s="5">
        <v>3</v>
      </c>
      <c r="D152" s="1">
        <v>25</v>
      </c>
      <c r="E152" s="7">
        <v>43860</v>
      </c>
      <c r="F152" s="1">
        <v>0</v>
      </c>
      <c r="G152" s="5">
        <f t="shared" si="8"/>
        <v>0</v>
      </c>
      <c r="H152" s="19">
        <f t="shared" si="9"/>
        <v>0</v>
      </c>
      <c r="I152">
        <v>81.944444444444443</v>
      </c>
      <c r="J152">
        <v>156.73728813559322</v>
      </c>
      <c r="K152">
        <v>40.269318598374817</v>
      </c>
      <c r="L152">
        <v>42.796610169491522</v>
      </c>
      <c r="M152">
        <v>49.576271186440678</v>
      </c>
      <c r="N152">
        <v>7.6271186440677967</v>
      </c>
      <c r="O152">
        <v>100</v>
      </c>
      <c r="P152">
        <v>143.88541666666666</v>
      </c>
      <c r="Q152">
        <v>39.249053596473701</v>
      </c>
      <c r="R152">
        <v>36.458333333333336</v>
      </c>
      <c r="S152">
        <v>54.166666666666664</v>
      </c>
      <c r="T152">
        <v>9.375</v>
      </c>
      <c r="U152">
        <v>45.833333333333336</v>
      </c>
      <c r="V152">
        <v>212.81818181818181</v>
      </c>
      <c r="W152">
        <v>28.386973212187872</v>
      </c>
      <c r="X152">
        <v>70.454545454545453</v>
      </c>
      <c r="Y152">
        <v>29.545454545454547</v>
      </c>
      <c r="Z152">
        <v>0</v>
      </c>
      <c r="AA152" s="2">
        <v>1</v>
      </c>
      <c r="AB152">
        <v>1</v>
      </c>
      <c r="AC152">
        <v>9</v>
      </c>
      <c r="AD152">
        <v>2</v>
      </c>
      <c r="AE152" s="16">
        <v>0</v>
      </c>
      <c r="AF152" s="12">
        <v>99</v>
      </c>
      <c r="AG152">
        <v>99</v>
      </c>
      <c r="AH152">
        <v>1</v>
      </c>
      <c r="AI152">
        <v>99</v>
      </c>
      <c r="AJ152">
        <v>99</v>
      </c>
      <c r="AK152">
        <v>99</v>
      </c>
      <c r="AL152">
        <v>99</v>
      </c>
      <c r="AM152" s="1">
        <v>99</v>
      </c>
      <c r="AN152">
        <v>99</v>
      </c>
      <c r="AO152" s="1">
        <v>99</v>
      </c>
      <c r="AP152" s="1">
        <v>99</v>
      </c>
      <c r="AQ152">
        <v>99</v>
      </c>
      <c r="AR152" s="1">
        <v>99</v>
      </c>
      <c r="AS152" s="1">
        <v>0</v>
      </c>
      <c r="AT152" s="1">
        <v>0</v>
      </c>
      <c r="AU152" s="1">
        <v>1</v>
      </c>
      <c r="AV152" s="1">
        <v>0</v>
      </c>
      <c r="AW152" s="1">
        <v>0</v>
      </c>
      <c r="AX152" s="1">
        <v>0</v>
      </c>
      <c r="AY152" s="1">
        <v>0</v>
      </c>
      <c r="AZ152" s="1">
        <v>0</v>
      </c>
      <c r="BA152" s="1">
        <v>0</v>
      </c>
      <c r="BB152" s="1">
        <v>0</v>
      </c>
      <c r="BC152" s="1">
        <v>0</v>
      </c>
      <c r="BD152" s="1">
        <v>0</v>
      </c>
      <c r="BE152" s="1">
        <v>0</v>
      </c>
      <c r="BF152" s="1">
        <f>SUM(AS152:BE152)</f>
        <v>1</v>
      </c>
      <c r="BG152" s="12">
        <v>0</v>
      </c>
      <c r="BH152" s="1">
        <v>0</v>
      </c>
      <c r="BI152" s="1">
        <v>0</v>
      </c>
      <c r="BJ152" s="1">
        <f t="shared" si="7"/>
        <v>0</v>
      </c>
      <c r="BK152" s="1">
        <v>0</v>
      </c>
      <c r="BL152" s="25">
        <v>0</v>
      </c>
      <c r="BM152" s="1">
        <v>0</v>
      </c>
      <c r="BN152" s="1">
        <v>0</v>
      </c>
      <c r="BO152" s="1">
        <v>0</v>
      </c>
      <c r="BP152" s="1">
        <v>0</v>
      </c>
      <c r="BQ152" s="12"/>
      <c r="BR152" s="12"/>
      <c r="BS152" s="12"/>
      <c r="BT152" s="12"/>
      <c r="BU152" s="12"/>
      <c r="BV152" s="12"/>
      <c r="BW152" s="12"/>
      <c r="BX152" s="12"/>
      <c r="BY152" s="12"/>
      <c r="BZ152" s="12"/>
      <c r="CA152" s="12"/>
      <c r="CB152" s="15"/>
      <c r="CC152" s="12"/>
      <c r="CD152" s="12"/>
      <c r="CE152" s="12"/>
      <c r="CF152" s="12"/>
      <c r="CG152" s="12"/>
      <c r="CH152" s="12"/>
      <c r="CI152" s="12"/>
      <c r="CJ152" s="15"/>
      <c r="CK152" s="12"/>
      <c r="CL152" s="12"/>
      <c r="CM152" s="12"/>
      <c r="CN152" s="12"/>
      <c r="CO152" s="12"/>
      <c r="CP152" s="12"/>
      <c r="CQ152" s="12"/>
      <c r="CR152" s="12"/>
      <c r="CS152" s="12"/>
      <c r="CT152" s="12"/>
      <c r="CU152" s="12"/>
      <c r="CV152" s="12"/>
      <c r="CW152" s="12"/>
      <c r="CX152" s="12"/>
      <c r="CY152" s="12"/>
      <c r="CZ152" s="12"/>
      <c r="DA152" s="12"/>
      <c r="DB152" s="12"/>
      <c r="DC152" s="12"/>
    </row>
    <row r="153" spans="1:107" x14ac:dyDescent="0.2">
      <c r="A153" s="2">
        <v>152</v>
      </c>
      <c r="B153" s="5">
        <v>2</v>
      </c>
      <c r="C153" s="5">
        <v>3</v>
      </c>
      <c r="D153" s="1">
        <v>26</v>
      </c>
      <c r="E153" s="7">
        <v>43861</v>
      </c>
      <c r="F153" s="1">
        <v>0</v>
      </c>
      <c r="G153" s="5">
        <f t="shared" si="8"/>
        <v>0</v>
      </c>
      <c r="H153" s="19">
        <f t="shared" si="9"/>
        <v>0</v>
      </c>
      <c r="I153">
        <v>100</v>
      </c>
      <c r="J153">
        <v>184.79166666666666</v>
      </c>
      <c r="K153">
        <v>29.780528854683386</v>
      </c>
      <c r="L153">
        <v>48.611111111111114</v>
      </c>
      <c r="M153">
        <v>50.347222222222221</v>
      </c>
      <c r="N153">
        <v>1.0416666666666667</v>
      </c>
      <c r="O153">
        <v>100</v>
      </c>
      <c r="P153">
        <v>187.33854166666666</v>
      </c>
      <c r="Q153">
        <v>34.469514421471921</v>
      </c>
      <c r="R153">
        <v>46.354166666666664</v>
      </c>
      <c r="S153">
        <v>52.083333333333336</v>
      </c>
      <c r="T153">
        <v>1.5625</v>
      </c>
      <c r="U153">
        <v>100</v>
      </c>
      <c r="V153">
        <v>179.69791666666666</v>
      </c>
      <c r="W153">
        <v>14.997337342515131</v>
      </c>
      <c r="X153">
        <v>53.125</v>
      </c>
      <c r="Y153">
        <v>46.875</v>
      </c>
      <c r="Z153">
        <v>0</v>
      </c>
      <c r="AA153" s="2">
        <v>0</v>
      </c>
      <c r="AB153">
        <v>1</v>
      </c>
      <c r="AC153">
        <v>9</v>
      </c>
      <c r="AD153">
        <v>1</v>
      </c>
      <c r="AE153" s="16">
        <v>0</v>
      </c>
      <c r="AF153" s="12">
        <v>99</v>
      </c>
      <c r="AG153">
        <v>99</v>
      </c>
      <c r="AH153">
        <v>1</v>
      </c>
      <c r="AI153">
        <v>99</v>
      </c>
      <c r="AJ153">
        <v>99</v>
      </c>
      <c r="AK153">
        <v>99</v>
      </c>
      <c r="AL153">
        <v>99</v>
      </c>
      <c r="AM153">
        <v>99</v>
      </c>
      <c r="AN153" s="1">
        <v>99</v>
      </c>
      <c r="AO153" s="1">
        <v>99</v>
      </c>
      <c r="AP153" s="1">
        <v>99</v>
      </c>
      <c r="AQ153" s="1">
        <v>99</v>
      </c>
      <c r="AR153" s="1">
        <v>99</v>
      </c>
      <c r="AS153" s="1">
        <v>0</v>
      </c>
      <c r="AT153" s="1">
        <v>0</v>
      </c>
      <c r="AU153" s="1">
        <v>1</v>
      </c>
      <c r="AV153" s="1">
        <v>0</v>
      </c>
      <c r="AW153" s="1">
        <v>0</v>
      </c>
      <c r="AX153" s="1">
        <v>0</v>
      </c>
      <c r="AY153" s="1">
        <v>0</v>
      </c>
      <c r="AZ153" s="1">
        <v>0</v>
      </c>
      <c r="BA153" s="1">
        <v>0</v>
      </c>
      <c r="BB153" s="1">
        <v>0</v>
      </c>
      <c r="BC153" s="1">
        <v>0</v>
      </c>
      <c r="BD153" s="1">
        <v>0</v>
      </c>
      <c r="BE153" s="1">
        <v>0</v>
      </c>
      <c r="BF153" s="1">
        <f>SUM(AS153:BE153)</f>
        <v>1</v>
      </c>
      <c r="BG153" s="12">
        <v>0</v>
      </c>
      <c r="BH153" s="1">
        <v>0</v>
      </c>
      <c r="BI153" s="1">
        <v>0</v>
      </c>
      <c r="BJ153" s="1">
        <f t="shared" si="7"/>
        <v>0</v>
      </c>
      <c r="BK153" s="1">
        <v>0</v>
      </c>
      <c r="BL153" s="25">
        <v>0</v>
      </c>
      <c r="BM153" s="1">
        <v>0</v>
      </c>
      <c r="BN153" s="1">
        <v>0</v>
      </c>
      <c r="BO153" s="1">
        <v>0</v>
      </c>
      <c r="BP153" s="1">
        <v>0</v>
      </c>
      <c r="BQ153" s="12"/>
      <c r="BR153" s="12"/>
      <c r="BS153" s="12"/>
      <c r="BT153" s="12"/>
      <c r="BU153" s="12"/>
      <c r="BV153" s="12"/>
      <c r="BW153" s="12"/>
      <c r="BX153" s="12"/>
      <c r="BY153" s="12"/>
      <c r="BZ153" s="12"/>
      <c r="CA153" s="12"/>
      <c r="CB153" s="15"/>
      <c r="CC153" s="12"/>
      <c r="CD153" s="12"/>
      <c r="CE153" s="12"/>
      <c r="CF153" s="12"/>
      <c r="CG153" s="12"/>
      <c r="CH153" s="12"/>
      <c r="CI153" s="12"/>
      <c r="CJ153" s="15"/>
      <c r="CK153" s="12"/>
      <c r="CL153" s="12"/>
      <c r="CM153" s="12"/>
      <c r="CN153" s="12"/>
      <c r="CO153" s="12"/>
      <c r="CP153" s="12"/>
      <c r="CQ153" s="12"/>
      <c r="CR153" s="12"/>
      <c r="CS153" s="12"/>
      <c r="CT153" s="12"/>
      <c r="CU153" s="12"/>
      <c r="CV153" s="12"/>
      <c r="CW153" s="12"/>
      <c r="CX153" s="12"/>
      <c r="CY153" s="12"/>
      <c r="CZ153" s="12"/>
      <c r="DA153" s="12"/>
      <c r="DB153" s="12"/>
      <c r="DC153" s="12"/>
    </row>
    <row r="154" spans="1:107" x14ac:dyDescent="0.2">
      <c r="A154" s="2">
        <v>153</v>
      </c>
      <c r="B154" s="5">
        <v>2</v>
      </c>
      <c r="C154" s="5">
        <v>3</v>
      </c>
      <c r="D154" s="1">
        <v>27</v>
      </c>
      <c r="E154" s="7">
        <v>43862</v>
      </c>
      <c r="F154" s="1">
        <v>0</v>
      </c>
      <c r="G154" s="5">
        <f t="shared" si="8"/>
        <v>0</v>
      </c>
      <c r="H154" s="19">
        <f t="shared" si="9"/>
        <v>0</v>
      </c>
      <c r="I154">
        <v>100</v>
      </c>
      <c r="J154">
        <v>166.5625</v>
      </c>
      <c r="K154">
        <v>35.473935317967722</v>
      </c>
      <c r="L154">
        <v>39.583333333333336</v>
      </c>
      <c r="M154">
        <v>60.416666666666664</v>
      </c>
      <c r="N154">
        <v>0</v>
      </c>
      <c r="O154">
        <v>100</v>
      </c>
      <c r="P154">
        <v>189.5</v>
      </c>
      <c r="Q154">
        <v>30.752326305593275</v>
      </c>
      <c r="R154">
        <v>59.375</v>
      </c>
      <c r="S154">
        <v>40.625</v>
      </c>
      <c r="T154">
        <v>0</v>
      </c>
      <c r="U154">
        <v>100</v>
      </c>
      <c r="V154">
        <v>120.6875</v>
      </c>
      <c r="W154">
        <v>19.061203859835654</v>
      </c>
      <c r="X154">
        <v>0</v>
      </c>
      <c r="Y154">
        <v>100</v>
      </c>
      <c r="Z154">
        <v>0</v>
      </c>
      <c r="AA154" s="2">
        <v>0</v>
      </c>
      <c r="AB154">
        <v>1</v>
      </c>
      <c r="AC154">
        <v>7</v>
      </c>
      <c r="AD154">
        <v>1</v>
      </c>
      <c r="AE154" s="16">
        <v>1</v>
      </c>
      <c r="AF154" s="12">
        <v>99</v>
      </c>
      <c r="AG154">
        <v>99</v>
      </c>
      <c r="AH154">
        <v>99</v>
      </c>
      <c r="AI154">
        <v>99</v>
      </c>
      <c r="AJ154">
        <v>99</v>
      </c>
      <c r="AK154">
        <v>1</v>
      </c>
      <c r="AL154">
        <v>2</v>
      </c>
      <c r="AM154">
        <v>99</v>
      </c>
      <c r="AN154" s="1">
        <v>99</v>
      </c>
      <c r="AO154" s="1">
        <v>99</v>
      </c>
      <c r="AP154" s="1">
        <v>99</v>
      </c>
      <c r="AQ154" s="1">
        <v>99</v>
      </c>
      <c r="AR154" s="1">
        <v>99</v>
      </c>
      <c r="AS154" s="1">
        <v>0</v>
      </c>
      <c r="AT154" s="1">
        <v>0</v>
      </c>
      <c r="AU154">
        <v>0</v>
      </c>
      <c r="AV154" s="1">
        <v>0</v>
      </c>
      <c r="AW154" s="1">
        <v>0</v>
      </c>
      <c r="AX154" s="1">
        <v>1</v>
      </c>
      <c r="AY154" s="1">
        <v>1</v>
      </c>
      <c r="AZ154" s="1">
        <v>0</v>
      </c>
      <c r="BA154" s="1">
        <v>0</v>
      </c>
      <c r="BB154" s="1">
        <v>0</v>
      </c>
      <c r="BC154" s="1">
        <v>0</v>
      </c>
      <c r="BD154" s="1">
        <v>0</v>
      </c>
      <c r="BE154" s="1">
        <v>0</v>
      </c>
      <c r="BF154" s="1">
        <f>SUM(AS154:BE154)</f>
        <v>2</v>
      </c>
      <c r="BG154" s="12">
        <v>0</v>
      </c>
      <c r="BH154" s="1">
        <v>0</v>
      </c>
      <c r="BI154" s="1">
        <v>0</v>
      </c>
      <c r="BJ154" s="1">
        <f t="shared" si="7"/>
        <v>0</v>
      </c>
      <c r="BK154" s="1">
        <v>0</v>
      </c>
      <c r="BL154" s="25">
        <v>0</v>
      </c>
      <c r="BM154" s="1">
        <v>0</v>
      </c>
      <c r="BN154" s="1">
        <v>0</v>
      </c>
      <c r="BO154" s="1">
        <v>0</v>
      </c>
      <c r="BP154" s="1">
        <v>0</v>
      </c>
      <c r="BQ154" s="12"/>
      <c r="BR154" s="12"/>
      <c r="BS154" s="12"/>
      <c r="BT154" s="12"/>
      <c r="BU154" s="12"/>
      <c r="BV154" s="12"/>
      <c r="BW154" s="12"/>
      <c r="BX154" s="12"/>
      <c r="BY154" s="12"/>
      <c r="BZ154" s="12"/>
      <c r="CA154" s="12"/>
      <c r="CB154" s="15"/>
      <c r="CC154" s="12"/>
      <c r="CD154" s="12"/>
      <c r="CE154" s="12"/>
      <c r="CF154" s="12"/>
      <c r="CG154" s="12"/>
      <c r="CH154" s="12"/>
      <c r="CI154" s="12"/>
      <c r="CJ154" s="15"/>
      <c r="CK154" s="12"/>
      <c r="CL154" s="12"/>
      <c r="CM154" s="12"/>
      <c r="CN154" s="12"/>
      <c r="CO154" s="12"/>
      <c r="CP154" s="12"/>
      <c r="CQ154" s="12"/>
      <c r="CR154" s="12"/>
      <c r="CS154" s="12"/>
      <c r="CT154" s="12"/>
      <c r="CU154" s="12"/>
      <c r="CV154" s="12"/>
      <c r="CW154" s="12"/>
      <c r="CX154" s="12"/>
      <c r="CY154" s="12"/>
      <c r="CZ154" s="12"/>
      <c r="DA154" s="12"/>
      <c r="DB154" s="12"/>
      <c r="DC154" s="12"/>
    </row>
    <row r="155" spans="1:107" x14ac:dyDescent="0.2">
      <c r="A155" s="2">
        <v>154</v>
      </c>
      <c r="B155" s="5">
        <v>2</v>
      </c>
      <c r="C155" s="5">
        <v>3</v>
      </c>
      <c r="D155" s="1">
        <v>28</v>
      </c>
      <c r="E155" s="7">
        <v>43863</v>
      </c>
      <c r="F155" s="1">
        <v>0</v>
      </c>
      <c r="G155" s="5">
        <f t="shared" si="8"/>
        <v>0</v>
      </c>
      <c r="H155" s="19">
        <f t="shared" si="9"/>
        <v>0</v>
      </c>
      <c r="I155">
        <v>100</v>
      </c>
      <c r="J155">
        <v>165.09375</v>
      </c>
      <c r="K155">
        <v>34.319938913120573</v>
      </c>
      <c r="L155">
        <v>43.055555555555557</v>
      </c>
      <c r="M155">
        <v>52.083333333333329</v>
      </c>
      <c r="N155">
        <v>4.8611111111111107</v>
      </c>
      <c r="O155">
        <v>100</v>
      </c>
      <c r="P155">
        <v>155.55729166666666</v>
      </c>
      <c r="Q155">
        <v>38.500460458053446</v>
      </c>
      <c r="R155">
        <v>35.416666666666664</v>
      </c>
      <c r="S155">
        <v>57.291666666666679</v>
      </c>
      <c r="T155">
        <v>7.291666666666667</v>
      </c>
      <c r="U155">
        <v>100</v>
      </c>
      <c r="V155">
        <v>184.16666666666666</v>
      </c>
      <c r="W155">
        <v>23.890320181584581</v>
      </c>
      <c r="X155">
        <v>58.333333333333336</v>
      </c>
      <c r="Y155">
        <v>41.666666666666664</v>
      </c>
      <c r="Z155">
        <v>0</v>
      </c>
      <c r="AA155" s="2">
        <v>2</v>
      </c>
      <c r="AB155">
        <v>1</v>
      </c>
      <c r="AC155">
        <v>7</v>
      </c>
      <c r="AD155">
        <v>1</v>
      </c>
      <c r="AE155" s="16">
        <v>0</v>
      </c>
      <c r="AF155" s="12">
        <v>99</v>
      </c>
      <c r="AG155">
        <v>99</v>
      </c>
      <c r="AH155">
        <v>1</v>
      </c>
      <c r="AI155">
        <v>99</v>
      </c>
      <c r="AJ155">
        <v>99</v>
      </c>
      <c r="AK155">
        <v>99</v>
      </c>
      <c r="AL155">
        <v>99</v>
      </c>
      <c r="AM155" s="1">
        <v>99</v>
      </c>
      <c r="AN155" s="1">
        <v>99</v>
      </c>
      <c r="AO155" s="1">
        <v>99</v>
      </c>
      <c r="AP155" s="1">
        <v>99</v>
      </c>
      <c r="AQ155" s="1">
        <v>99</v>
      </c>
      <c r="AR155" s="1">
        <v>99</v>
      </c>
      <c r="AS155" s="1">
        <v>0</v>
      </c>
      <c r="AT155" s="1">
        <v>0</v>
      </c>
      <c r="AU155" s="1">
        <v>1</v>
      </c>
      <c r="AV155" s="1">
        <v>0</v>
      </c>
      <c r="AW155" s="1">
        <v>0</v>
      </c>
      <c r="AX155" s="1">
        <v>0</v>
      </c>
      <c r="AY155" s="1">
        <v>0</v>
      </c>
      <c r="AZ155" s="1">
        <v>0</v>
      </c>
      <c r="BA155" s="1">
        <v>0</v>
      </c>
      <c r="BB155" s="1">
        <v>0</v>
      </c>
      <c r="BC155" s="1">
        <v>0</v>
      </c>
      <c r="BD155" s="1">
        <v>0</v>
      </c>
      <c r="BE155" s="1">
        <v>0</v>
      </c>
      <c r="BF155" s="1">
        <f>SUM(AS155:BE155)</f>
        <v>1</v>
      </c>
      <c r="BG155" s="12">
        <v>0</v>
      </c>
      <c r="BH155" s="1">
        <v>0</v>
      </c>
      <c r="BI155" s="1">
        <v>0</v>
      </c>
      <c r="BJ155" s="1">
        <f t="shared" si="7"/>
        <v>0</v>
      </c>
      <c r="BK155" s="1">
        <v>0</v>
      </c>
      <c r="BL155" s="25">
        <v>0</v>
      </c>
      <c r="BM155" s="1">
        <v>0</v>
      </c>
      <c r="BN155" s="1">
        <v>0</v>
      </c>
      <c r="BO155" s="1">
        <v>0</v>
      </c>
      <c r="BP155" s="1">
        <v>0</v>
      </c>
      <c r="BQ155" s="12"/>
      <c r="BR155" s="12"/>
      <c r="BS155" s="12"/>
      <c r="BT155" s="12"/>
      <c r="BU155" s="12"/>
      <c r="BV155" s="12"/>
      <c r="BW155" s="12"/>
      <c r="BX155" s="12"/>
      <c r="BY155" s="12"/>
      <c r="BZ155" s="12"/>
      <c r="CA155" s="12"/>
      <c r="CB155" s="15"/>
      <c r="CC155" s="12"/>
      <c r="CD155" s="12"/>
      <c r="CE155" s="12"/>
      <c r="CF155" s="12"/>
      <c r="CG155" s="12"/>
      <c r="CH155" s="12"/>
      <c r="CI155" s="12"/>
      <c r="CJ155" s="15"/>
      <c r="CK155" s="12"/>
      <c r="CL155" s="12"/>
      <c r="CM155" s="12"/>
      <c r="CN155" s="12"/>
      <c r="CO155" s="12"/>
      <c r="CP155" s="12"/>
      <c r="CQ155" s="12"/>
      <c r="CR155" s="12"/>
      <c r="CS155" s="12"/>
      <c r="CT155" s="12"/>
      <c r="CU155" s="12"/>
      <c r="CV155" s="12"/>
      <c r="CW155" s="12"/>
      <c r="CX155" s="12"/>
      <c r="CY155" s="12"/>
      <c r="CZ155" s="12"/>
      <c r="DA155" s="12"/>
      <c r="DB155" s="12"/>
      <c r="DC155" s="12"/>
    </row>
    <row r="156" spans="1:107" x14ac:dyDescent="0.2">
      <c r="A156" s="2">
        <v>155</v>
      </c>
      <c r="B156" s="5">
        <v>2</v>
      </c>
      <c r="C156" s="5">
        <v>3</v>
      </c>
      <c r="D156" s="1">
        <v>29</v>
      </c>
      <c r="E156" s="7">
        <v>43864</v>
      </c>
      <c r="F156" s="1">
        <v>1</v>
      </c>
      <c r="G156" s="5">
        <f t="shared" si="8"/>
        <v>13</v>
      </c>
      <c r="H156" s="19">
        <f t="shared" si="9"/>
        <v>143</v>
      </c>
      <c r="I156">
        <v>100</v>
      </c>
      <c r="J156">
        <v>176.8125</v>
      </c>
      <c r="K156">
        <v>41.557340376484888</v>
      </c>
      <c r="L156">
        <v>40.972222222222221</v>
      </c>
      <c r="M156">
        <v>57.638888888888893</v>
      </c>
      <c r="N156">
        <v>1.3888888888888888</v>
      </c>
      <c r="O156">
        <v>100</v>
      </c>
      <c r="P156">
        <v>195.453125</v>
      </c>
      <c r="Q156">
        <v>40.361699525326934</v>
      </c>
      <c r="R156">
        <v>51.5625</v>
      </c>
      <c r="S156">
        <v>48.4375</v>
      </c>
      <c r="T156">
        <v>0</v>
      </c>
      <c r="U156">
        <v>100</v>
      </c>
      <c r="V156">
        <v>139.53125</v>
      </c>
      <c r="W156">
        <v>29.479890492318916</v>
      </c>
      <c r="X156">
        <v>19.791666666666668</v>
      </c>
      <c r="Y156">
        <v>76.041666666666657</v>
      </c>
      <c r="Z156">
        <v>4.166666666666667</v>
      </c>
      <c r="AA156" s="2">
        <v>0</v>
      </c>
      <c r="AB156">
        <v>1</v>
      </c>
      <c r="AC156">
        <v>8</v>
      </c>
      <c r="AD156">
        <v>1</v>
      </c>
      <c r="AE156" s="16">
        <v>0</v>
      </c>
      <c r="AF156" t="s">
        <v>875</v>
      </c>
      <c r="AG156" t="s">
        <v>875</v>
      </c>
      <c r="AH156" t="s">
        <v>875</v>
      </c>
      <c r="AI156" t="s">
        <v>875</v>
      </c>
      <c r="AJ156" t="s">
        <v>875</v>
      </c>
      <c r="AK156" t="s">
        <v>875</v>
      </c>
      <c r="AL156" t="s">
        <v>875</v>
      </c>
      <c r="AM156" s="1" t="s">
        <v>903</v>
      </c>
      <c r="AN156" s="1" t="s">
        <v>903</v>
      </c>
      <c r="AO156" s="1" t="s">
        <v>903</v>
      </c>
      <c r="AP156" s="1" t="s">
        <v>903</v>
      </c>
      <c r="AQ156" s="1" t="s">
        <v>903</v>
      </c>
      <c r="AR156" s="1" t="s">
        <v>903</v>
      </c>
      <c r="AS156" s="1" t="s">
        <v>903</v>
      </c>
      <c r="AT156" s="1" t="s">
        <v>903</v>
      </c>
      <c r="AU156" s="1" t="s">
        <v>903</v>
      </c>
      <c r="AV156" s="1" t="s">
        <v>903</v>
      </c>
      <c r="AW156" s="1" t="s">
        <v>903</v>
      </c>
      <c r="AX156" s="1" t="s">
        <v>903</v>
      </c>
      <c r="AY156" s="1" t="s">
        <v>903</v>
      </c>
      <c r="AZ156" s="1" t="s">
        <v>903</v>
      </c>
      <c r="BA156" s="1" t="s">
        <v>875</v>
      </c>
      <c r="BB156" s="1" t="s">
        <v>875</v>
      </c>
      <c r="BC156" s="1" t="s">
        <v>875</v>
      </c>
      <c r="BD156" s="1" t="s">
        <v>875</v>
      </c>
      <c r="BE156" s="1" t="s">
        <v>875</v>
      </c>
      <c r="BF156" s="1" t="s">
        <v>875</v>
      </c>
      <c r="BG156" s="12">
        <v>13</v>
      </c>
      <c r="BH156" s="1">
        <v>5</v>
      </c>
      <c r="BI156" s="1">
        <v>11</v>
      </c>
      <c r="BJ156" s="1">
        <f t="shared" si="7"/>
        <v>143</v>
      </c>
      <c r="BK156" s="1" t="s">
        <v>24</v>
      </c>
      <c r="BL156" s="25">
        <v>0</v>
      </c>
      <c r="BM156" s="1">
        <v>0</v>
      </c>
      <c r="BN156" s="1">
        <v>0</v>
      </c>
      <c r="BO156" s="1">
        <v>0</v>
      </c>
      <c r="BP156" s="1">
        <v>0</v>
      </c>
      <c r="BQ156" s="12"/>
      <c r="BR156" s="12"/>
      <c r="BS156" s="12"/>
      <c r="BT156" s="12"/>
      <c r="BU156" s="12"/>
      <c r="BV156" s="12"/>
      <c r="BW156" s="12"/>
      <c r="BX156" s="12"/>
      <c r="BY156" s="12"/>
      <c r="BZ156" s="12"/>
      <c r="CA156" s="12"/>
      <c r="CB156" s="15"/>
      <c r="CC156" s="12"/>
      <c r="CD156" s="12"/>
      <c r="CE156" s="12"/>
      <c r="CF156" s="12"/>
      <c r="CG156" s="12"/>
      <c r="CH156" s="12"/>
      <c r="CI156" s="12"/>
      <c r="CJ156" s="15"/>
      <c r="CK156" s="12"/>
      <c r="CL156" s="12"/>
      <c r="CM156" s="12"/>
      <c r="CN156" s="12"/>
      <c r="CO156" s="12"/>
      <c r="CP156" s="12"/>
      <c r="CQ156" s="12"/>
      <c r="CR156" s="12"/>
      <c r="CS156" s="12"/>
      <c r="CT156" s="12"/>
      <c r="CU156" s="12"/>
      <c r="CV156" s="12"/>
      <c r="CW156" s="12"/>
      <c r="CX156" s="12"/>
      <c r="CY156" s="12"/>
      <c r="CZ156" s="12"/>
      <c r="DA156" s="12"/>
      <c r="DB156" s="12"/>
      <c r="DC156" s="12"/>
    </row>
    <row r="157" spans="1:107" x14ac:dyDescent="0.2">
      <c r="A157" s="2">
        <v>156</v>
      </c>
      <c r="B157" s="5">
        <v>2</v>
      </c>
      <c r="C157" s="5">
        <v>3</v>
      </c>
      <c r="D157" s="1">
        <v>30</v>
      </c>
      <c r="E157" s="7">
        <v>43865</v>
      </c>
      <c r="F157" s="1">
        <v>0</v>
      </c>
      <c r="G157" s="5">
        <f t="shared" si="8"/>
        <v>22</v>
      </c>
      <c r="H157" s="19">
        <f t="shared" si="9"/>
        <v>176</v>
      </c>
      <c r="I157">
        <v>100</v>
      </c>
      <c r="J157">
        <v>165.93055555555554</v>
      </c>
      <c r="K157">
        <v>39.392973246859611</v>
      </c>
      <c r="L157">
        <v>36.805555555555557</v>
      </c>
      <c r="M157">
        <v>59.722222222222221</v>
      </c>
      <c r="N157">
        <v>3.4722222222222223</v>
      </c>
      <c r="O157">
        <v>100</v>
      </c>
      <c r="P157">
        <v>161.9375</v>
      </c>
      <c r="Q157">
        <v>28.564117028754879</v>
      </c>
      <c r="R157">
        <v>32.8125</v>
      </c>
      <c r="S157">
        <v>63.541666666666664</v>
      </c>
      <c r="T157">
        <v>3.6458333333333335</v>
      </c>
      <c r="U157">
        <v>100</v>
      </c>
      <c r="V157">
        <v>173.91666666666666</v>
      </c>
      <c r="W157">
        <v>53.04013189274243</v>
      </c>
      <c r="X157">
        <v>44.791666666666664</v>
      </c>
      <c r="Y157">
        <v>52.083333333333336</v>
      </c>
      <c r="Z157">
        <v>3.125</v>
      </c>
      <c r="AA157" s="2">
        <v>1</v>
      </c>
      <c r="AB157">
        <v>1</v>
      </c>
      <c r="AC157">
        <v>8</v>
      </c>
      <c r="AD157">
        <v>1</v>
      </c>
      <c r="AE157" s="16">
        <v>0</v>
      </c>
      <c r="AF157" t="s">
        <v>875</v>
      </c>
      <c r="AG157" t="s">
        <v>875</v>
      </c>
      <c r="AH157" t="s">
        <v>875</v>
      </c>
      <c r="AI157" t="s">
        <v>875</v>
      </c>
      <c r="AJ157" t="s">
        <v>875</v>
      </c>
      <c r="AK157" t="s">
        <v>875</v>
      </c>
      <c r="AL157" t="s">
        <v>875</v>
      </c>
      <c r="AM157" s="1" t="s">
        <v>903</v>
      </c>
      <c r="AN157" s="1" t="s">
        <v>903</v>
      </c>
      <c r="AO157" s="1" t="s">
        <v>903</v>
      </c>
      <c r="AP157" s="1" t="s">
        <v>903</v>
      </c>
      <c r="AQ157" s="1" t="s">
        <v>903</v>
      </c>
      <c r="AR157" s="1" t="s">
        <v>903</v>
      </c>
      <c r="AS157" s="1" t="s">
        <v>903</v>
      </c>
      <c r="AT157" s="1" t="s">
        <v>903</v>
      </c>
      <c r="AU157" s="1" t="s">
        <v>903</v>
      </c>
      <c r="AV157" s="1" t="s">
        <v>903</v>
      </c>
      <c r="AW157" s="1" t="s">
        <v>903</v>
      </c>
      <c r="AX157" s="1" t="s">
        <v>903</v>
      </c>
      <c r="AY157" s="1" t="s">
        <v>903</v>
      </c>
      <c r="AZ157" s="1" t="s">
        <v>903</v>
      </c>
      <c r="BA157" s="1" t="s">
        <v>875</v>
      </c>
      <c r="BB157" s="1" t="s">
        <v>875</v>
      </c>
      <c r="BC157" s="1" t="s">
        <v>875</v>
      </c>
      <c r="BD157" s="1" t="s">
        <v>875</v>
      </c>
      <c r="BE157" s="1" t="s">
        <v>875</v>
      </c>
      <c r="BF157" s="1" t="s">
        <v>875</v>
      </c>
      <c r="BG157" s="12">
        <v>22</v>
      </c>
      <c r="BH157" s="1">
        <v>5</v>
      </c>
      <c r="BI157" s="1">
        <v>8</v>
      </c>
      <c r="BJ157" s="1">
        <f t="shared" si="7"/>
        <v>176</v>
      </c>
      <c r="BK157" s="1" t="s">
        <v>29</v>
      </c>
      <c r="BL157" s="25">
        <v>0</v>
      </c>
      <c r="BM157" s="1">
        <v>0</v>
      </c>
      <c r="BN157" s="1">
        <v>0</v>
      </c>
      <c r="BO157" s="1">
        <v>0</v>
      </c>
      <c r="BP157" s="1">
        <v>0</v>
      </c>
      <c r="BQ157" s="14">
        <v>43865.481868923613</v>
      </c>
      <c r="BR157" s="14" t="s">
        <v>146</v>
      </c>
      <c r="BS157" s="15">
        <v>20.5</v>
      </c>
      <c r="BT157" s="12" t="s">
        <v>147</v>
      </c>
      <c r="BU157" s="12">
        <v>3</v>
      </c>
      <c r="BV157" s="12" t="s">
        <v>137</v>
      </c>
      <c r="BW157" s="12" t="s">
        <v>148</v>
      </c>
      <c r="BX157" s="12"/>
      <c r="BY157" s="12" t="s">
        <v>98</v>
      </c>
      <c r="BZ157" s="12">
        <v>1</v>
      </c>
      <c r="CA157" s="12">
        <v>5</v>
      </c>
      <c r="CB157" s="15">
        <v>5.5</v>
      </c>
      <c r="CC157" s="12">
        <v>60</v>
      </c>
      <c r="CD157" s="12">
        <v>0</v>
      </c>
      <c r="CE157" s="12">
        <v>1</v>
      </c>
      <c r="CF157" s="12">
        <v>3</v>
      </c>
      <c r="CG157" s="12">
        <v>1</v>
      </c>
      <c r="CH157" s="12">
        <v>1</v>
      </c>
      <c r="CI157" s="12">
        <v>1</v>
      </c>
      <c r="CJ157" s="15">
        <v>0</v>
      </c>
      <c r="CK157" s="12" t="s">
        <v>20</v>
      </c>
      <c r="CL157" s="12" t="s">
        <v>20</v>
      </c>
      <c r="CM157" s="12" t="s">
        <v>20</v>
      </c>
      <c r="CN157" s="12" t="s">
        <v>20</v>
      </c>
      <c r="CO157" s="12" t="s">
        <v>20</v>
      </c>
      <c r="CP157" s="12" t="s">
        <v>99</v>
      </c>
      <c r="CQ157" s="12">
        <v>46</v>
      </c>
      <c r="CR157" s="12">
        <v>45</v>
      </c>
      <c r="CS157" s="12">
        <v>98</v>
      </c>
      <c r="CT157" s="12">
        <v>70</v>
      </c>
      <c r="CU157" s="12">
        <v>49</v>
      </c>
      <c r="CV157" s="12">
        <v>2.5</v>
      </c>
      <c r="CW157" s="12">
        <v>338</v>
      </c>
      <c r="CX157" s="12" t="b">
        <v>0</v>
      </c>
      <c r="CY157" s="12"/>
      <c r="CZ157" s="12">
        <v>0</v>
      </c>
      <c r="DA157" s="12">
        <v>149</v>
      </c>
      <c r="DB157" s="12">
        <v>124</v>
      </c>
      <c r="DC157" s="12">
        <v>59</v>
      </c>
    </row>
    <row r="158" spans="1:107" x14ac:dyDescent="0.2">
      <c r="A158" s="2">
        <v>157</v>
      </c>
      <c r="B158" s="5">
        <v>2</v>
      </c>
      <c r="C158" s="5">
        <v>3</v>
      </c>
      <c r="D158" s="1">
        <v>31</v>
      </c>
      <c r="E158" s="7">
        <v>43866</v>
      </c>
      <c r="F158" s="1">
        <v>0</v>
      </c>
      <c r="G158" s="5">
        <f t="shared" si="8"/>
        <v>0</v>
      </c>
      <c r="H158" s="19">
        <f t="shared" si="9"/>
        <v>0</v>
      </c>
      <c r="I158">
        <v>100</v>
      </c>
      <c r="J158">
        <v>165.17708333333334</v>
      </c>
      <c r="K158">
        <v>34.646090429825236</v>
      </c>
      <c r="L158">
        <v>40.625</v>
      </c>
      <c r="M158">
        <v>58.680555555555557</v>
      </c>
      <c r="N158">
        <v>0.69444444444444442</v>
      </c>
      <c r="O158">
        <v>100</v>
      </c>
      <c r="P158">
        <v>145.484375</v>
      </c>
      <c r="Q158">
        <v>38.874626312090989</v>
      </c>
      <c r="R158">
        <v>22.916666666666668</v>
      </c>
      <c r="S158">
        <v>76.041666666666657</v>
      </c>
      <c r="T158">
        <v>1.0416666666666667</v>
      </c>
      <c r="U158">
        <v>100</v>
      </c>
      <c r="V158">
        <v>204.5625</v>
      </c>
      <c r="W158">
        <v>16.298648277034747</v>
      </c>
      <c r="X158">
        <v>76.041666666666671</v>
      </c>
      <c r="Y158">
        <v>23.958333333333329</v>
      </c>
      <c r="Z158">
        <v>0</v>
      </c>
      <c r="AA158" s="2">
        <v>1</v>
      </c>
      <c r="AB158">
        <v>1</v>
      </c>
      <c r="AC158">
        <v>7</v>
      </c>
      <c r="AD158">
        <v>2</v>
      </c>
      <c r="AE158" s="16">
        <v>0</v>
      </c>
      <c r="AF158" s="12">
        <v>99</v>
      </c>
      <c r="AG158">
        <v>99</v>
      </c>
      <c r="AH158">
        <v>1</v>
      </c>
      <c r="AI158">
        <v>99</v>
      </c>
      <c r="AJ158">
        <v>99</v>
      </c>
      <c r="AK158">
        <v>99</v>
      </c>
      <c r="AL158">
        <v>99</v>
      </c>
      <c r="AM158">
        <v>99</v>
      </c>
      <c r="AN158" s="1">
        <v>99</v>
      </c>
      <c r="AO158" s="1">
        <v>99</v>
      </c>
      <c r="AP158" s="1">
        <v>99</v>
      </c>
      <c r="AQ158" s="1">
        <v>99</v>
      </c>
      <c r="AR158" s="1">
        <v>99</v>
      </c>
      <c r="AS158" s="1">
        <v>0</v>
      </c>
      <c r="AT158" s="1">
        <v>0</v>
      </c>
      <c r="AU158" s="1">
        <v>1</v>
      </c>
      <c r="AV158" s="1">
        <v>0</v>
      </c>
      <c r="AW158" s="1">
        <v>0</v>
      </c>
      <c r="AX158" s="1">
        <v>0</v>
      </c>
      <c r="AY158" s="1">
        <v>0</v>
      </c>
      <c r="AZ158" s="1">
        <v>0</v>
      </c>
      <c r="BA158" s="1">
        <v>0</v>
      </c>
      <c r="BB158" s="1">
        <v>0</v>
      </c>
      <c r="BC158" s="1">
        <v>0</v>
      </c>
      <c r="BD158" s="1">
        <v>0</v>
      </c>
      <c r="BE158" s="1">
        <v>0</v>
      </c>
      <c r="BF158" s="1">
        <f t="shared" ref="BF158:BF176" si="12">SUM(AS158:BE158)</f>
        <v>1</v>
      </c>
      <c r="BG158" s="12">
        <v>0</v>
      </c>
      <c r="BH158" s="1">
        <v>0</v>
      </c>
      <c r="BI158" s="1">
        <v>0</v>
      </c>
      <c r="BJ158" s="1">
        <f t="shared" si="7"/>
        <v>0</v>
      </c>
      <c r="BK158" s="1">
        <v>0</v>
      </c>
      <c r="BL158" s="25">
        <v>0</v>
      </c>
      <c r="BM158" s="1">
        <v>0</v>
      </c>
      <c r="BN158" s="1">
        <v>0</v>
      </c>
      <c r="BO158" s="1">
        <v>0</v>
      </c>
      <c r="BP158" s="1">
        <v>0</v>
      </c>
      <c r="BQ158" s="12"/>
      <c r="BR158" s="12"/>
      <c r="BS158" s="12"/>
      <c r="BT158" s="12"/>
      <c r="BU158" s="12"/>
      <c r="BV158" s="12"/>
      <c r="BW158" s="12"/>
      <c r="BX158" s="12"/>
      <c r="BY158" s="12"/>
      <c r="BZ158" s="12"/>
      <c r="CA158" s="12"/>
      <c r="CB158" s="15"/>
      <c r="CC158" s="12"/>
      <c r="CD158" s="12"/>
      <c r="CE158" s="12"/>
      <c r="CF158" s="12"/>
      <c r="CG158" s="12"/>
      <c r="CH158" s="12"/>
      <c r="CI158" s="12"/>
      <c r="CJ158" s="15"/>
      <c r="CK158" s="12"/>
      <c r="CL158" s="12"/>
      <c r="CM158" s="12"/>
      <c r="CN158" s="12"/>
      <c r="CO158" s="12"/>
      <c r="CP158" s="12"/>
      <c r="CQ158" s="12"/>
      <c r="CR158" s="12"/>
      <c r="CS158" s="12"/>
      <c r="CT158" s="12"/>
      <c r="CU158" s="12"/>
      <c r="CV158" s="12"/>
      <c r="CW158" s="12"/>
      <c r="CX158" s="12"/>
      <c r="CY158" s="12"/>
      <c r="CZ158" s="12"/>
      <c r="DA158" s="12"/>
      <c r="DB158" s="12"/>
      <c r="DC158" s="12"/>
    </row>
    <row r="159" spans="1:107" x14ac:dyDescent="0.2">
      <c r="A159" s="2">
        <v>158</v>
      </c>
      <c r="B159" s="5">
        <v>2</v>
      </c>
      <c r="C159" s="5">
        <v>3</v>
      </c>
      <c r="D159" s="1">
        <v>32</v>
      </c>
      <c r="E159" s="7">
        <v>43867</v>
      </c>
      <c r="F159" s="1">
        <v>0</v>
      </c>
      <c r="G159" s="5">
        <f t="shared" si="8"/>
        <v>0</v>
      </c>
      <c r="H159" s="19">
        <f t="shared" si="9"/>
        <v>0</v>
      </c>
      <c r="I159">
        <v>100</v>
      </c>
      <c r="J159">
        <v>181.69097222222223</v>
      </c>
      <c r="K159">
        <v>30.396209054107832</v>
      </c>
      <c r="L159">
        <v>60.416666666666664</v>
      </c>
      <c r="M159">
        <v>39.583333333333336</v>
      </c>
      <c r="N159">
        <v>0</v>
      </c>
      <c r="O159">
        <v>100</v>
      </c>
      <c r="P159">
        <v>181.75</v>
      </c>
      <c r="Q159">
        <v>35.788552831932165</v>
      </c>
      <c r="R159">
        <v>52.604166666666664</v>
      </c>
      <c r="S159">
        <v>47.395833333333336</v>
      </c>
      <c r="T159">
        <v>0</v>
      </c>
      <c r="U159">
        <v>100</v>
      </c>
      <c r="V159">
        <v>181.57291666666666</v>
      </c>
      <c r="W159">
        <v>14.653171200543154</v>
      </c>
      <c r="X159">
        <v>76.041666666666671</v>
      </c>
      <c r="Y159">
        <v>23.958333333333329</v>
      </c>
      <c r="Z159">
        <v>0</v>
      </c>
      <c r="AA159" s="2">
        <v>0</v>
      </c>
      <c r="AB159">
        <v>1</v>
      </c>
      <c r="AC159">
        <v>5</v>
      </c>
      <c r="AD159">
        <v>1</v>
      </c>
      <c r="AE159" s="16">
        <v>0</v>
      </c>
      <c r="AF159" s="12">
        <v>99</v>
      </c>
      <c r="AG159">
        <v>99</v>
      </c>
      <c r="AH159">
        <v>1</v>
      </c>
      <c r="AI159">
        <v>99</v>
      </c>
      <c r="AJ159">
        <v>99</v>
      </c>
      <c r="AK159">
        <v>99</v>
      </c>
      <c r="AL159">
        <v>99</v>
      </c>
      <c r="AM159" s="1">
        <v>99</v>
      </c>
      <c r="AN159" s="1">
        <v>99</v>
      </c>
      <c r="AO159" s="1">
        <v>99</v>
      </c>
      <c r="AP159" s="1">
        <v>99</v>
      </c>
      <c r="AQ159" s="1">
        <v>99</v>
      </c>
      <c r="AR159" s="1">
        <v>99</v>
      </c>
      <c r="AS159" s="1">
        <v>0</v>
      </c>
      <c r="AT159" s="1">
        <v>0</v>
      </c>
      <c r="AU159" s="1">
        <v>1</v>
      </c>
      <c r="AV159" s="1">
        <v>0</v>
      </c>
      <c r="AW159" s="1">
        <v>0</v>
      </c>
      <c r="AX159" s="1">
        <v>0</v>
      </c>
      <c r="AY159" s="1">
        <v>0</v>
      </c>
      <c r="AZ159" s="1">
        <v>0</v>
      </c>
      <c r="BA159" s="1">
        <v>0</v>
      </c>
      <c r="BB159" s="1">
        <v>0</v>
      </c>
      <c r="BC159" s="1">
        <v>0</v>
      </c>
      <c r="BD159" s="1">
        <v>0</v>
      </c>
      <c r="BE159" s="1">
        <v>0</v>
      </c>
      <c r="BF159" s="1">
        <f t="shared" si="12"/>
        <v>1</v>
      </c>
      <c r="BG159" s="12">
        <v>0</v>
      </c>
      <c r="BH159" s="1">
        <v>0</v>
      </c>
      <c r="BI159" s="1">
        <v>0</v>
      </c>
      <c r="BJ159" s="1">
        <f t="shared" si="7"/>
        <v>0</v>
      </c>
      <c r="BK159" s="1">
        <v>0</v>
      </c>
      <c r="BL159" s="25">
        <v>0</v>
      </c>
      <c r="BM159" s="1">
        <v>0</v>
      </c>
      <c r="BN159" s="1">
        <v>0</v>
      </c>
      <c r="BO159" s="1">
        <v>0</v>
      </c>
      <c r="BP159" s="1">
        <v>0</v>
      </c>
      <c r="BQ159" s="12"/>
      <c r="BR159" s="12"/>
      <c r="BS159" s="12"/>
      <c r="BT159" s="12"/>
      <c r="BU159" s="12"/>
      <c r="BV159" s="12"/>
      <c r="BW159" s="12"/>
      <c r="BX159" s="12"/>
      <c r="BY159" s="12"/>
      <c r="BZ159" s="12"/>
      <c r="CA159" s="12"/>
      <c r="CB159" s="15"/>
      <c r="CC159" s="12"/>
      <c r="CD159" s="12"/>
      <c r="CE159" s="12"/>
      <c r="CF159" s="12"/>
      <c r="CG159" s="12"/>
      <c r="CH159" s="12"/>
      <c r="CI159" s="12"/>
      <c r="CJ159" s="15"/>
      <c r="CK159" s="12"/>
      <c r="CL159" s="12"/>
      <c r="CM159" s="12"/>
      <c r="CN159" s="12"/>
      <c r="CO159" s="12"/>
      <c r="CP159" s="12"/>
      <c r="CQ159" s="12"/>
      <c r="CR159" s="12"/>
      <c r="CS159" s="12"/>
      <c r="CT159" s="12"/>
      <c r="CU159" s="12"/>
      <c r="CV159" s="12"/>
      <c r="CW159" s="12"/>
      <c r="CX159" s="12"/>
      <c r="CY159" s="12"/>
      <c r="CZ159" s="12"/>
      <c r="DA159" s="12"/>
      <c r="DB159" s="12"/>
      <c r="DC159" s="12"/>
    </row>
    <row r="160" spans="1:107" x14ac:dyDescent="0.2">
      <c r="A160" s="2">
        <v>159</v>
      </c>
      <c r="B160" s="5">
        <v>2</v>
      </c>
      <c r="C160" s="5">
        <v>3</v>
      </c>
      <c r="D160" s="1">
        <v>33</v>
      </c>
      <c r="E160" s="7">
        <v>43868</v>
      </c>
      <c r="F160" s="1">
        <v>0</v>
      </c>
      <c r="G160" s="5">
        <f t="shared" si="8"/>
        <v>0</v>
      </c>
      <c r="H160" s="19">
        <f t="shared" si="9"/>
        <v>0</v>
      </c>
      <c r="I160">
        <v>100</v>
      </c>
      <c r="J160">
        <v>194.55555555555554</v>
      </c>
      <c r="K160">
        <v>20.873848541109894</v>
      </c>
      <c r="L160">
        <v>68.055555555555557</v>
      </c>
      <c r="M160">
        <v>31.944444444444443</v>
      </c>
      <c r="N160">
        <v>0</v>
      </c>
      <c r="O160">
        <v>100</v>
      </c>
      <c r="P160">
        <v>197.56770833333334</v>
      </c>
      <c r="Q160">
        <v>24.310511412373017</v>
      </c>
      <c r="R160">
        <v>65.625</v>
      </c>
      <c r="S160">
        <v>34.375</v>
      </c>
      <c r="T160">
        <v>0</v>
      </c>
      <c r="U160">
        <v>100</v>
      </c>
      <c r="V160">
        <v>188.53125</v>
      </c>
      <c r="W160">
        <v>9.0254284899940007</v>
      </c>
      <c r="X160">
        <v>72.916666666666671</v>
      </c>
      <c r="Y160">
        <v>27.083333333333329</v>
      </c>
      <c r="Z160">
        <v>0</v>
      </c>
      <c r="AA160" s="2">
        <v>0</v>
      </c>
      <c r="AB160">
        <v>1</v>
      </c>
      <c r="AC160">
        <v>9</v>
      </c>
      <c r="AD160">
        <v>2</v>
      </c>
      <c r="AE160" s="16">
        <v>0</v>
      </c>
      <c r="AF160" s="12">
        <v>99</v>
      </c>
      <c r="AG160">
        <v>99</v>
      </c>
      <c r="AH160">
        <v>1</v>
      </c>
      <c r="AI160">
        <v>99</v>
      </c>
      <c r="AJ160">
        <v>99</v>
      </c>
      <c r="AK160">
        <v>99</v>
      </c>
      <c r="AL160">
        <v>99</v>
      </c>
      <c r="AM160">
        <v>99</v>
      </c>
      <c r="AN160" s="1">
        <v>99</v>
      </c>
      <c r="AO160" s="1">
        <v>99</v>
      </c>
      <c r="AP160" s="1">
        <v>99</v>
      </c>
      <c r="AQ160" s="1">
        <v>99</v>
      </c>
      <c r="AR160" s="1">
        <v>99</v>
      </c>
      <c r="AS160" s="1">
        <v>0</v>
      </c>
      <c r="AT160" s="1">
        <v>0</v>
      </c>
      <c r="AU160" s="1">
        <v>1</v>
      </c>
      <c r="AV160" s="1">
        <v>0</v>
      </c>
      <c r="AW160" s="1">
        <v>0</v>
      </c>
      <c r="AX160" s="1">
        <v>0</v>
      </c>
      <c r="AY160" s="1">
        <v>0</v>
      </c>
      <c r="AZ160" s="1">
        <v>0</v>
      </c>
      <c r="BA160" s="1">
        <v>0</v>
      </c>
      <c r="BB160" s="1">
        <v>0</v>
      </c>
      <c r="BC160" s="1">
        <v>0</v>
      </c>
      <c r="BD160" s="1">
        <v>0</v>
      </c>
      <c r="BE160" s="1">
        <v>0</v>
      </c>
      <c r="BF160" s="1">
        <f t="shared" si="12"/>
        <v>1</v>
      </c>
      <c r="BG160" s="12">
        <v>0</v>
      </c>
      <c r="BH160" s="1">
        <v>0</v>
      </c>
      <c r="BI160" s="1">
        <v>0</v>
      </c>
      <c r="BJ160" s="1">
        <f t="shared" ref="BJ160:BJ191" si="13">BG160*BI160</f>
        <v>0</v>
      </c>
      <c r="BK160" s="1">
        <v>0</v>
      </c>
      <c r="BL160" s="25">
        <v>0</v>
      </c>
      <c r="BM160" s="1">
        <v>0</v>
      </c>
      <c r="BN160" s="1">
        <v>0</v>
      </c>
      <c r="BO160" s="1">
        <v>0</v>
      </c>
      <c r="BP160" s="1">
        <v>0</v>
      </c>
      <c r="BQ160" s="12"/>
      <c r="BR160" s="12"/>
      <c r="BS160" s="12"/>
      <c r="BT160" s="12"/>
      <c r="BU160" s="12"/>
      <c r="BV160" s="12"/>
      <c r="BW160" s="12"/>
      <c r="BX160" s="12"/>
      <c r="BY160" s="12"/>
      <c r="BZ160" s="12"/>
      <c r="CA160" s="12"/>
      <c r="CB160" s="15"/>
      <c r="CC160" s="12"/>
      <c r="CD160" s="12"/>
      <c r="CE160" s="12"/>
      <c r="CF160" s="12"/>
      <c r="CG160" s="12"/>
      <c r="CH160" s="12"/>
      <c r="CI160" s="12"/>
      <c r="CJ160" s="15"/>
      <c r="CK160" s="12"/>
      <c r="CL160" s="12"/>
      <c r="CM160" s="12"/>
      <c r="CN160" s="12"/>
      <c r="CO160" s="12"/>
      <c r="CP160" s="12"/>
      <c r="CQ160" s="12"/>
      <c r="CR160" s="12"/>
      <c r="CS160" s="12"/>
      <c r="CT160" s="12"/>
      <c r="CU160" s="12"/>
      <c r="CV160" s="12"/>
      <c r="CW160" s="12"/>
      <c r="CX160" s="12"/>
      <c r="CY160" s="12"/>
      <c r="CZ160" s="12"/>
      <c r="DA160" s="12"/>
      <c r="DB160" s="12"/>
      <c r="DC160" s="12"/>
    </row>
    <row r="161" spans="1:107" x14ac:dyDescent="0.2">
      <c r="A161" s="2">
        <v>160</v>
      </c>
      <c r="B161" s="5">
        <v>2</v>
      </c>
      <c r="C161" s="5">
        <v>3</v>
      </c>
      <c r="D161" s="1">
        <v>34</v>
      </c>
      <c r="E161" s="7">
        <v>43869</v>
      </c>
      <c r="F161" s="1">
        <v>0</v>
      </c>
      <c r="G161" s="5">
        <f t="shared" si="8"/>
        <v>0</v>
      </c>
      <c r="H161" s="19">
        <f t="shared" si="9"/>
        <v>0</v>
      </c>
      <c r="I161">
        <v>100</v>
      </c>
      <c r="J161">
        <v>167.875</v>
      </c>
      <c r="K161">
        <v>42.038048493512242</v>
      </c>
      <c r="L161">
        <v>45.138888888888886</v>
      </c>
      <c r="M161">
        <v>52.430555555555557</v>
      </c>
      <c r="N161">
        <v>2.4305555555555554</v>
      </c>
      <c r="O161">
        <v>100</v>
      </c>
      <c r="P161">
        <v>134.453125</v>
      </c>
      <c r="Q161">
        <v>38.865883250974932</v>
      </c>
      <c r="R161">
        <v>22.395833333333332</v>
      </c>
      <c r="S161">
        <v>73.958333333333343</v>
      </c>
      <c r="T161">
        <v>3.6458333333333335</v>
      </c>
      <c r="U161">
        <v>100</v>
      </c>
      <c r="V161">
        <v>234.71875</v>
      </c>
      <c r="W161">
        <v>22.47514914778419</v>
      </c>
      <c r="X161">
        <v>90.625</v>
      </c>
      <c r="Y161">
        <v>9.375</v>
      </c>
      <c r="Z161">
        <v>0</v>
      </c>
      <c r="AA161" s="2">
        <v>2</v>
      </c>
      <c r="AB161">
        <v>1</v>
      </c>
      <c r="AC161">
        <v>7</v>
      </c>
      <c r="AD161">
        <v>3</v>
      </c>
      <c r="AE161" s="16">
        <v>0</v>
      </c>
      <c r="AF161" s="12">
        <v>99</v>
      </c>
      <c r="AG161">
        <v>99</v>
      </c>
      <c r="AH161">
        <v>1</v>
      </c>
      <c r="AI161">
        <v>99</v>
      </c>
      <c r="AJ161">
        <v>99</v>
      </c>
      <c r="AK161">
        <v>99</v>
      </c>
      <c r="AL161">
        <v>99</v>
      </c>
      <c r="AM161" s="1">
        <v>99</v>
      </c>
      <c r="AN161" s="1">
        <v>99</v>
      </c>
      <c r="AO161" s="1">
        <v>99</v>
      </c>
      <c r="AP161" s="1">
        <v>99</v>
      </c>
      <c r="AQ161" s="1">
        <v>99</v>
      </c>
      <c r="AR161" s="1">
        <v>99</v>
      </c>
      <c r="AS161" s="1">
        <v>0</v>
      </c>
      <c r="AT161" s="1">
        <v>0</v>
      </c>
      <c r="AU161" s="1">
        <v>1</v>
      </c>
      <c r="AV161" s="1">
        <v>0</v>
      </c>
      <c r="AW161" s="1">
        <v>0</v>
      </c>
      <c r="AX161" s="1">
        <v>0</v>
      </c>
      <c r="AY161" s="1">
        <v>0</v>
      </c>
      <c r="AZ161" s="1">
        <v>0</v>
      </c>
      <c r="BA161" s="1">
        <v>0</v>
      </c>
      <c r="BB161" s="1">
        <v>0</v>
      </c>
      <c r="BC161" s="1">
        <v>0</v>
      </c>
      <c r="BD161" s="1">
        <v>0</v>
      </c>
      <c r="BE161" s="1">
        <v>0</v>
      </c>
      <c r="BF161" s="1">
        <f t="shared" si="12"/>
        <v>1</v>
      </c>
      <c r="BG161" s="12">
        <v>0</v>
      </c>
      <c r="BH161" s="1">
        <v>0</v>
      </c>
      <c r="BI161" s="1">
        <v>0</v>
      </c>
      <c r="BJ161" s="1">
        <f t="shared" si="13"/>
        <v>0</v>
      </c>
      <c r="BK161" s="1">
        <v>0</v>
      </c>
      <c r="BL161" s="25">
        <v>0</v>
      </c>
      <c r="BM161" s="1">
        <v>0</v>
      </c>
      <c r="BN161" s="1">
        <v>0</v>
      </c>
      <c r="BO161" s="1">
        <v>0</v>
      </c>
      <c r="BP161" s="1">
        <v>0</v>
      </c>
      <c r="BQ161" s="12"/>
      <c r="BR161" s="12"/>
      <c r="BS161" s="12"/>
      <c r="BT161" s="12"/>
      <c r="BU161" s="12"/>
      <c r="BV161" s="12"/>
      <c r="BW161" s="12"/>
      <c r="BX161" s="12"/>
      <c r="BY161" s="12"/>
      <c r="BZ161" s="12"/>
      <c r="CA161" s="12"/>
      <c r="CB161" s="15"/>
      <c r="CC161" s="12"/>
      <c r="CD161" s="12"/>
      <c r="CE161" s="12"/>
      <c r="CF161" s="12"/>
      <c r="CG161" s="12"/>
      <c r="CH161" s="12"/>
      <c r="CI161" s="12"/>
      <c r="CJ161" s="15"/>
      <c r="CK161" s="12"/>
      <c r="CL161" s="12"/>
      <c r="CM161" s="12"/>
      <c r="CN161" s="12"/>
      <c r="CO161" s="12"/>
      <c r="CP161" s="12"/>
      <c r="CQ161" s="12"/>
      <c r="CR161" s="12"/>
      <c r="CS161" s="12"/>
      <c r="CT161" s="12"/>
      <c r="CU161" s="12"/>
      <c r="CV161" s="12"/>
      <c r="CW161" s="12"/>
      <c r="CX161" s="12"/>
      <c r="CY161" s="12"/>
      <c r="CZ161" s="12"/>
      <c r="DA161" s="12"/>
      <c r="DB161" s="12"/>
      <c r="DC161" s="12"/>
    </row>
    <row r="162" spans="1:107" x14ac:dyDescent="0.2">
      <c r="A162" s="2">
        <v>161</v>
      </c>
      <c r="B162" s="5">
        <v>2</v>
      </c>
      <c r="C162" s="5">
        <v>3</v>
      </c>
      <c r="D162" s="1">
        <v>35</v>
      </c>
      <c r="E162" s="7">
        <v>43870</v>
      </c>
      <c r="F162" s="1">
        <v>0</v>
      </c>
      <c r="G162" s="5">
        <f t="shared" si="8"/>
        <v>0</v>
      </c>
      <c r="H162" s="19">
        <f t="shared" si="9"/>
        <v>0</v>
      </c>
      <c r="I162">
        <v>74.305555555555557</v>
      </c>
      <c r="J162">
        <v>140.44392523364485</v>
      </c>
      <c r="K162">
        <v>42.403501127976952</v>
      </c>
      <c r="L162">
        <v>27.570093457943926</v>
      </c>
      <c r="M162">
        <v>66.355140186915889</v>
      </c>
      <c r="N162">
        <v>6.0747663551401869</v>
      </c>
      <c r="O162">
        <v>100</v>
      </c>
      <c r="P162">
        <v>145.875</v>
      </c>
      <c r="Q162">
        <v>41.497446609240889</v>
      </c>
      <c r="R162">
        <v>30.729166666666668</v>
      </c>
      <c r="S162">
        <v>62.499999999999993</v>
      </c>
      <c r="T162">
        <v>6.770833333333333</v>
      </c>
      <c r="U162">
        <v>22.916666666666668</v>
      </c>
      <c r="V162">
        <v>93.045454545454547</v>
      </c>
      <c r="W162">
        <v>4.8573659925821193</v>
      </c>
      <c r="X162">
        <v>0</v>
      </c>
      <c r="Y162">
        <v>100</v>
      </c>
      <c r="Z162">
        <v>0</v>
      </c>
      <c r="AA162" s="2">
        <v>1</v>
      </c>
      <c r="AB162">
        <v>1</v>
      </c>
      <c r="AC162">
        <v>8</v>
      </c>
      <c r="AD162">
        <v>2</v>
      </c>
      <c r="AE162" s="16">
        <v>0</v>
      </c>
      <c r="AF162" s="12">
        <v>99</v>
      </c>
      <c r="AG162">
        <v>99</v>
      </c>
      <c r="AH162">
        <v>1</v>
      </c>
      <c r="AI162">
        <v>99</v>
      </c>
      <c r="AJ162">
        <v>99</v>
      </c>
      <c r="AK162">
        <v>99</v>
      </c>
      <c r="AL162">
        <v>99</v>
      </c>
      <c r="AM162">
        <v>99</v>
      </c>
      <c r="AN162" s="1">
        <v>99</v>
      </c>
      <c r="AO162" s="1">
        <v>99</v>
      </c>
      <c r="AP162" s="1">
        <v>99</v>
      </c>
      <c r="AQ162" s="1">
        <v>99</v>
      </c>
      <c r="AR162" s="1">
        <v>99</v>
      </c>
      <c r="AS162" s="1">
        <v>0</v>
      </c>
      <c r="AT162" s="1">
        <v>0</v>
      </c>
      <c r="AU162" s="1">
        <v>1</v>
      </c>
      <c r="AV162" s="1">
        <v>0</v>
      </c>
      <c r="AW162" s="1">
        <v>0</v>
      </c>
      <c r="AX162" s="1">
        <v>0</v>
      </c>
      <c r="AY162" s="1">
        <v>0</v>
      </c>
      <c r="AZ162" s="1">
        <v>0</v>
      </c>
      <c r="BA162" s="1">
        <v>0</v>
      </c>
      <c r="BB162" s="1">
        <v>0</v>
      </c>
      <c r="BC162" s="1">
        <v>0</v>
      </c>
      <c r="BD162" s="1">
        <v>0</v>
      </c>
      <c r="BE162" s="1">
        <v>0</v>
      </c>
      <c r="BF162" s="1">
        <f t="shared" si="12"/>
        <v>1</v>
      </c>
      <c r="BG162" s="12">
        <v>0</v>
      </c>
      <c r="BH162" s="1">
        <v>0</v>
      </c>
      <c r="BI162" s="1">
        <v>0</v>
      </c>
      <c r="BJ162" s="1">
        <f t="shared" si="13"/>
        <v>0</v>
      </c>
      <c r="BK162" s="1">
        <v>0</v>
      </c>
      <c r="BL162" s="25">
        <v>0</v>
      </c>
      <c r="BM162" s="1">
        <v>0</v>
      </c>
      <c r="BN162" s="1">
        <v>0</v>
      </c>
      <c r="BO162" s="1">
        <v>0</v>
      </c>
      <c r="BP162" s="1">
        <v>0</v>
      </c>
      <c r="BQ162" s="12"/>
      <c r="BR162" s="12"/>
      <c r="BS162" s="12"/>
      <c r="BT162" s="12"/>
      <c r="BU162" s="12"/>
      <c r="BV162" s="12"/>
      <c r="BW162" s="12"/>
      <c r="BX162" s="12"/>
      <c r="BY162" s="12"/>
      <c r="BZ162" s="12"/>
      <c r="CA162" s="12"/>
      <c r="CB162" s="15"/>
      <c r="CC162" s="12"/>
      <c r="CD162" s="12"/>
      <c r="CE162" s="12"/>
      <c r="CF162" s="12"/>
      <c r="CG162" s="12"/>
      <c r="CH162" s="12"/>
      <c r="CI162" s="12"/>
      <c r="CJ162" s="15"/>
      <c r="CK162" s="12"/>
      <c r="CL162" s="12"/>
      <c r="CM162" s="12"/>
      <c r="CN162" s="12"/>
      <c r="CO162" s="12"/>
      <c r="CP162" s="12"/>
      <c r="CQ162" s="12"/>
      <c r="CR162" s="12"/>
      <c r="CS162" s="12"/>
      <c r="CT162" s="12"/>
      <c r="CU162" s="12"/>
      <c r="CV162" s="12"/>
      <c r="CW162" s="12"/>
      <c r="CX162" s="12"/>
      <c r="CY162" s="12"/>
      <c r="CZ162" s="12"/>
      <c r="DA162" s="12"/>
      <c r="DB162" s="12"/>
      <c r="DC162" s="12"/>
    </row>
    <row r="163" spans="1:107" x14ac:dyDescent="0.2">
      <c r="A163" s="2">
        <v>162</v>
      </c>
      <c r="B163" s="5">
        <v>2</v>
      </c>
      <c r="C163" s="5">
        <v>3</v>
      </c>
      <c r="D163" s="1">
        <v>36</v>
      </c>
      <c r="E163" s="7">
        <v>43871</v>
      </c>
      <c r="F163" s="1">
        <v>0</v>
      </c>
      <c r="G163" s="5">
        <f t="shared" si="8"/>
        <v>0</v>
      </c>
      <c r="H163" s="19">
        <f t="shared" si="9"/>
        <v>0</v>
      </c>
      <c r="I163">
        <v>78.819444444444443</v>
      </c>
      <c r="J163">
        <v>149.9691629955947</v>
      </c>
      <c r="K163">
        <v>41.721006957469328</v>
      </c>
      <c r="L163">
        <v>32.158590308370044</v>
      </c>
      <c r="M163">
        <v>60.792951541850229</v>
      </c>
      <c r="N163">
        <v>7.0484581497797354</v>
      </c>
      <c r="O163">
        <v>68.229166666666671</v>
      </c>
      <c r="P163">
        <v>142.87786259541986</v>
      </c>
      <c r="Q163">
        <v>48.156961576997872</v>
      </c>
      <c r="R163">
        <v>22.137404580152673</v>
      </c>
      <c r="S163">
        <v>73.282442748091597</v>
      </c>
      <c r="T163">
        <v>4.5801526717557248</v>
      </c>
      <c r="U163">
        <v>100</v>
      </c>
      <c r="V163">
        <v>159.64583333333334</v>
      </c>
      <c r="W163">
        <v>32.371645186015819</v>
      </c>
      <c r="X163">
        <v>45.833333333333336</v>
      </c>
      <c r="Y163">
        <v>43.75</v>
      </c>
      <c r="Z163">
        <v>10.416666666666666</v>
      </c>
      <c r="AA163" s="2">
        <v>2</v>
      </c>
      <c r="AB163">
        <v>1</v>
      </c>
      <c r="AC163">
        <v>8</v>
      </c>
      <c r="AD163">
        <v>1</v>
      </c>
      <c r="AE163" s="16">
        <v>0</v>
      </c>
      <c r="AF163" s="12">
        <v>99</v>
      </c>
      <c r="AG163">
        <v>99</v>
      </c>
      <c r="AH163">
        <v>1</v>
      </c>
      <c r="AI163">
        <v>99</v>
      </c>
      <c r="AJ163">
        <v>99</v>
      </c>
      <c r="AK163">
        <v>99</v>
      </c>
      <c r="AL163">
        <v>99</v>
      </c>
      <c r="AM163" s="1">
        <v>99</v>
      </c>
      <c r="AN163" s="1">
        <v>99</v>
      </c>
      <c r="AO163" s="1">
        <v>99</v>
      </c>
      <c r="AP163" s="1">
        <v>99</v>
      </c>
      <c r="AQ163" s="1">
        <v>99</v>
      </c>
      <c r="AR163" s="1">
        <v>99</v>
      </c>
      <c r="AS163" s="1">
        <v>0</v>
      </c>
      <c r="AT163" s="1">
        <v>0</v>
      </c>
      <c r="AU163" s="1">
        <v>1</v>
      </c>
      <c r="AV163" s="1">
        <v>0</v>
      </c>
      <c r="AW163" s="1">
        <v>0</v>
      </c>
      <c r="AX163" s="1">
        <v>0</v>
      </c>
      <c r="AY163" s="1">
        <v>0</v>
      </c>
      <c r="AZ163" s="1">
        <v>0</v>
      </c>
      <c r="BA163" s="1">
        <v>0</v>
      </c>
      <c r="BB163" s="1">
        <v>0</v>
      </c>
      <c r="BC163" s="1">
        <v>0</v>
      </c>
      <c r="BD163" s="1">
        <v>0</v>
      </c>
      <c r="BE163" s="1">
        <v>0</v>
      </c>
      <c r="BF163" s="1">
        <f t="shared" si="12"/>
        <v>1</v>
      </c>
      <c r="BG163" s="12">
        <v>0</v>
      </c>
      <c r="BH163" s="1">
        <v>0</v>
      </c>
      <c r="BI163" s="1">
        <v>0</v>
      </c>
      <c r="BJ163" s="1">
        <f t="shared" si="13"/>
        <v>0</v>
      </c>
      <c r="BK163" s="1">
        <v>0</v>
      </c>
      <c r="BL163" s="25">
        <v>0</v>
      </c>
      <c r="BM163" s="1">
        <v>0</v>
      </c>
      <c r="BN163" s="1">
        <v>0</v>
      </c>
      <c r="BO163" s="1">
        <v>0</v>
      </c>
      <c r="BP163" s="1">
        <v>0</v>
      </c>
      <c r="BQ163" s="12"/>
      <c r="BR163" s="12"/>
      <c r="BS163" s="12"/>
      <c r="BT163" s="12"/>
      <c r="BU163" s="12"/>
      <c r="BV163" s="12"/>
      <c r="BW163" s="12"/>
      <c r="BX163" s="12"/>
      <c r="BY163" s="12"/>
      <c r="BZ163" s="12"/>
      <c r="CA163" s="12"/>
      <c r="CB163" s="15"/>
      <c r="CC163" s="12"/>
      <c r="CD163" s="12"/>
      <c r="CE163" s="12"/>
      <c r="CF163" s="12"/>
      <c r="CG163" s="12"/>
      <c r="CH163" s="12"/>
      <c r="CI163" s="12"/>
      <c r="CJ163" s="15"/>
      <c r="CK163" s="12"/>
      <c r="CL163" s="12"/>
      <c r="CM163" s="12"/>
      <c r="CN163" s="12"/>
      <c r="CO163" s="12"/>
      <c r="CP163" s="12"/>
      <c r="CQ163" s="12"/>
      <c r="CR163" s="12"/>
      <c r="CS163" s="12"/>
      <c r="CT163" s="12"/>
      <c r="CU163" s="12"/>
      <c r="CV163" s="12"/>
      <c r="CW163" s="12"/>
      <c r="CX163" s="12"/>
      <c r="CY163" s="12"/>
      <c r="CZ163" s="12"/>
      <c r="DA163" s="12"/>
      <c r="DB163" s="12"/>
      <c r="DC163" s="12"/>
    </row>
    <row r="164" spans="1:107" x14ac:dyDescent="0.2">
      <c r="A164" s="2">
        <v>163</v>
      </c>
      <c r="B164" s="5">
        <v>2</v>
      </c>
      <c r="C164" s="5">
        <v>3</v>
      </c>
      <c r="D164" s="1">
        <v>37</v>
      </c>
      <c r="E164" s="7">
        <v>43872</v>
      </c>
      <c r="F164" s="1">
        <v>0</v>
      </c>
      <c r="G164" s="5">
        <f t="shared" si="8"/>
        <v>0</v>
      </c>
      <c r="H164" s="19">
        <f t="shared" si="9"/>
        <v>0</v>
      </c>
      <c r="I164">
        <v>100</v>
      </c>
      <c r="J164">
        <v>172.32638888888889</v>
      </c>
      <c r="K164">
        <v>30.591919654081124</v>
      </c>
      <c r="L164">
        <v>50.347222222222221</v>
      </c>
      <c r="M164">
        <v>45.486111111111114</v>
      </c>
      <c r="N164">
        <v>4.166666666666667</v>
      </c>
      <c r="O164">
        <v>100</v>
      </c>
      <c r="P164">
        <v>151.46875</v>
      </c>
      <c r="Q164">
        <v>32.910680835549378</v>
      </c>
      <c r="R164">
        <v>32.8125</v>
      </c>
      <c r="S164">
        <v>60.9375</v>
      </c>
      <c r="T164">
        <v>6.25</v>
      </c>
      <c r="U164">
        <v>100</v>
      </c>
      <c r="V164">
        <v>214.04166666666666</v>
      </c>
      <c r="W164">
        <v>12.898839604728575</v>
      </c>
      <c r="X164">
        <v>85.416666666666671</v>
      </c>
      <c r="Y164">
        <v>14.583333333333329</v>
      </c>
      <c r="Z164">
        <v>0</v>
      </c>
      <c r="AA164" s="2">
        <v>2</v>
      </c>
      <c r="AB164">
        <v>1</v>
      </c>
      <c r="AC164">
        <v>8</v>
      </c>
      <c r="AD164">
        <v>2</v>
      </c>
      <c r="AE164" s="16">
        <v>0</v>
      </c>
      <c r="AF164" s="12">
        <v>99</v>
      </c>
      <c r="AG164">
        <v>99</v>
      </c>
      <c r="AH164">
        <v>1</v>
      </c>
      <c r="AI164">
        <v>99</v>
      </c>
      <c r="AJ164">
        <v>99</v>
      </c>
      <c r="AK164">
        <v>99</v>
      </c>
      <c r="AL164">
        <v>99</v>
      </c>
      <c r="AM164">
        <v>99</v>
      </c>
      <c r="AN164" s="1">
        <v>99</v>
      </c>
      <c r="AO164" s="1">
        <v>99</v>
      </c>
      <c r="AP164" s="1">
        <v>99</v>
      </c>
      <c r="AQ164" s="1">
        <v>99</v>
      </c>
      <c r="AR164" s="1">
        <v>99</v>
      </c>
      <c r="AS164" s="1">
        <v>0</v>
      </c>
      <c r="AT164" s="1">
        <v>0</v>
      </c>
      <c r="AU164" s="1">
        <v>1</v>
      </c>
      <c r="AV164" s="1">
        <v>0</v>
      </c>
      <c r="AW164" s="1">
        <v>0</v>
      </c>
      <c r="AX164" s="1">
        <v>0</v>
      </c>
      <c r="AY164" s="1">
        <v>0</v>
      </c>
      <c r="AZ164" s="1">
        <v>0</v>
      </c>
      <c r="BA164" s="1">
        <v>0</v>
      </c>
      <c r="BB164" s="1">
        <v>0</v>
      </c>
      <c r="BC164" s="1">
        <v>0</v>
      </c>
      <c r="BD164" s="1">
        <v>0</v>
      </c>
      <c r="BE164" s="1">
        <v>0</v>
      </c>
      <c r="BF164" s="1">
        <f t="shared" si="12"/>
        <v>1</v>
      </c>
      <c r="BG164" s="12">
        <v>0</v>
      </c>
      <c r="BH164" s="1">
        <v>0</v>
      </c>
      <c r="BI164" s="1">
        <v>0</v>
      </c>
      <c r="BJ164" s="1">
        <f t="shared" si="13"/>
        <v>0</v>
      </c>
      <c r="BK164" s="1">
        <v>0</v>
      </c>
      <c r="BL164" s="25">
        <v>0</v>
      </c>
      <c r="BM164" s="1">
        <v>0</v>
      </c>
      <c r="BN164" s="1">
        <v>0</v>
      </c>
      <c r="BO164" s="1">
        <v>0</v>
      </c>
      <c r="BP164" s="1">
        <v>0</v>
      </c>
      <c r="BQ164" s="12"/>
      <c r="BR164" s="12"/>
      <c r="BS164" s="12"/>
      <c r="BT164" s="12"/>
      <c r="BU164" s="12"/>
      <c r="BV164" s="12"/>
      <c r="BW164" s="12"/>
      <c r="BX164" s="12"/>
      <c r="BY164" s="12"/>
      <c r="BZ164" s="12"/>
      <c r="CA164" s="12"/>
      <c r="CB164" s="15"/>
      <c r="CC164" s="12"/>
      <c r="CD164" s="12"/>
      <c r="CE164" s="12"/>
      <c r="CF164" s="12"/>
      <c r="CG164" s="12"/>
      <c r="CH164" s="12"/>
      <c r="CI164" s="12"/>
      <c r="CJ164" s="15"/>
      <c r="CK164" s="12"/>
      <c r="CL164" s="12"/>
      <c r="CM164" s="12"/>
      <c r="CN164" s="12"/>
      <c r="CO164" s="12"/>
      <c r="CP164" s="12"/>
      <c r="CQ164" s="12"/>
      <c r="CR164" s="12"/>
      <c r="CS164" s="12"/>
      <c r="CT164" s="12"/>
      <c r="CU164" s="12"/>
      <c r="CV164" s="12"/>
      <c r="CW164" s="12"/>
      <c r="CX164" s="12"/>
      <c r="CY164" s="12"/>
      <c r="CZ164" s="12"/>
      <c r="DA164" s="12"/>
      <c r="DB164" s="12"/>
      <c r="DC164" s="12"/>
    </row>
    <row r="165" spans="1:107" x14ac:dyDescent="0.2">
      <c r="A165" s="2">
        <v>164</v>
      </c>
      <c r="B165" s="5">
        <v>2</v>
      </c>
      <c r="C165" s="5">
        <v>3</v>
      </c>
      <c r="D165" s="1">
        <v>38</v>
      </c>
      <c r="E165" s="7">
        <v>43873</v>
      </c>
      <c r="F165" s="1">
        <v>0</v>
      </c>
      <c r="G165" s="5">
        <f t="shared" si="8"/>
        <v>0</v>
      </c>
      <c r="H165" s="19">
        <f t="shared" si="9"/>
        <v>0</v>
      </c>
      <c r="I165">
        <v>100</v>
      </c>
      <c r="J165">
        <v>156.26388888888889</v>
      </c>
      <c r="K165">
        <v>35.257730825680937</v>
      </c>
      <c r="L165">
        <v>33.680555555555557</v>
      </c>
      <c r="M165">
        <v>66.319444444444443</v>
      </c>
      <c r="N165">
        <v>0</v>
      </c>
      <c r="O165">
        <v>100</v>
      </c>
      <c r="P165">
        <v>172.3125</v>
      </c>
      <c r="Q165">
        <v>34.434852512823362</v>
      </c>
      <c r="R165">
        <v>48.4375</v>
      </c>
      <c r="S165">
        <v>51.5625</v>
      </c>
      <c r="T165">
        <v>0</v>
      </c>
      <c r="U165">
        <v>100</v>
      </c>
      <c r="V165">
        <v>124.16666666666667</v>
      </c>
      <c r="W165">
        <v>18.544917190841691</v>
      </c>
      <c r="X165">
        <v>4.166666666666667</v>
      </c>
      <c r="Y165">
        <v>95.833333333333329</v>
      </c>
      <c r="Z165">
        <v>0</v>
      </c>
      <c r="AA165" s="2">
        <v>0</v>
      </c>
      <c r="AB165">
        <v>1</v>
      </c>
      <c r="AC165">
        <v>9</v>
      </c>
      <c r="AD165">
        <v>1</v>
      </c>
      <c r="AE165" s="16">
        <v>0</v>
      </c>
      <c r="AF165" s="12">
        <v>99</v>
      </c>
      <c r="AG165">
        <v>99</v>
      </c>
      <c r="AH165">
        <v>1</v>
      </c>
      <c r="AI165">
        <v>99</v>
      </c>
      <c r="AJ165">
        <v>99</v>
      </c>
      <c r="AK165">
        <v>99</v>
      </c>
      <c r="AL165">
        <v>99</v>
      </c>
      <c r="AM165" s="1">
        <v>99</v>
      </c>
      <c r="AN165" s="1">
        <v>99</v>
      </c>
      <c r="AO165" s="1">
        <v>99</v>
      </c>
      <c r="AP165" s="1">
        <v>99</v>
      </c>
      <c r="AQ165" s="1">
        <v>99</v>
      </c>
      <c r="AR165" s="1">
        <v>99</v>
      </c>
      <c r="AS165" s="1">
        <v>0</v>
      </c>
      <c r="AT165" s="1">
        <v>0</v>
      </c>
      <c r="AU165" s="1">
        <v>1</v>
      </c>
      <c r="AV165" s="1">
        <v>0</v>
      </c>
      <c r="AW165" s="1">
        <v>0</v>
      </c>
      <c r="AX165" s="1">
        <v>0</v>
      </c>
      <c r="AY165" s="1">
        <v>0</v>
      </c>
      <c r="AZ165" s="1">
        <v>0</v>
      </c>
      <c r="BA165" s="1">
        <v>0</v>
      </c>
      <c r="BB165" s="1">
        <v>0</v>
      </c>
      <c r="BC165" s="1">
        <v>0</v>
      </c>
      <c r="BD165" s="1">
        <v>0</v>
      </c>
      <c r="BE165" s="1">
        <v>0</v>
      </c>
      <c r="BF165" s="1">
        <f t="shared" si="12"/>
        <v>1</v>
      </c>
      <c r="BG165" s="12">
        <v>0</v>
      </c>
      <c r="BH165" s="1">
        <v>0</v>
      </c>
      <c r="BI165" s="1">
        <v>0</v>
      </c>
      <c r="BJ165" s="1">
        <f t="shared" si="13"/>
        <v>0</v>
      </c>
      <c r="BK165" s="1">
        <v>0</v>
      </c>
      <c r="BL165" s="25">
        <v>0</v>
      </c>
      <c r="BM165" s="1">
        <v>0</v>
      </c>
      <c r="BN165" s="1">
        <v>0</v>
      </c>
      <c r="BO165" s="1">
        <v>0</v>
      </c>
      <c r="BP165" s="1">
        <v>0</v>
      </c>
      <c r="BQ165" s="12"/>
      <c r="BR165" s="12"/>
      <c r="BS165" s="12"/>
      <c r="BT165" s="12"/>
      <c r="BU165" s="12"/>
      <c r="BV165" s="12"/>
      <c r="BW165" s="12"/>
      <c r="BX165" s="12"/>
      <c r="BY165" s="12"/>
      <c r="BZ165" s="12"/>
      <c r="CA165" s="12"/>
      <c r="CB165" s="15"/>
      <c r="CC165" s="12"/>
      <c r="CD165" s="12"/>
      <c r="CE165" s="12"/>
      <c r="CF165" s="12"/>
      <c r="CG165" s="12"/>
      <c r="CH165" s="12"/>
      <c r="CI165" s="12"/>
      <c r="CJ165" s="15"/>
      <c r="CK165" s="12"/>
      <c r="CL165" s="12"/>
      <c r="CM165" s="12"/>
      <c r="CN165" s="12"/>
      <c r="CO165" s="12"/>
      <c r="CP165" s="12"/>
      <c r="CQ165" s="12"/>
      <c r="CR165" s="12"/>
      <c r="CS165" s="12"/>
      <c r="CT165" s="12"/>
      <c r="CU165" s="12"/>
      <c r="CV165" s="12"/>
      <c r="CW165" s="12"/>
      <c r="CX165" s="12"/>
      <c r="CY165" s="12"/>
      <c r="CZ165" s="12"/>
      <c r="DA165" s="12"/>
      <c r="DB165" s="12"/>
      <c r="DC165" s="12"/>
    </row>
    <row r="166" spans="1:107" x14ac:dyDescent="0.2">
      <c r="A166" s="2">
        <v>165</v>
      </c>
      <c r="B166" s="5">
        <v>2</v>
      </c>
      <c r="C166" s="5">
        <v>3</v>
      </c>
      <c r="D166" s="1">
        <v>39</v>
      </c>
      <c r="E166" s="7">
        <v>43874</v>
      </c>
      <c r="F166" s="1">
        <v>0</v>
      </c>
      <c r="G166" s="5">
        <f t="shared" si="8"/>
        <v>0</v>
      </c>
      <c r="H166" s="19">
        <f t="shared" si="9"/>
        <v>0</v>
      </c>
      <c r="I166">
        <v>100</v>
      </c>
      <c r="J166">
        <v>194.23611111111111</v>
      </c>
      <c r="K166">
        <v>40.126297239109526</v>
      </c>
      <c r="L166">
        <v>53.819444444444443</v>
      </c>
      <c r="M166">
        <v>45.486111111111114</v>
      </c>
      <c r="N166">
        <v>0.69444444444444442</v>
      </c>
      <c r="O166">
        <v>100</v>
      </c>
      <c r="P166">
        <v>177.55208333333334</v>
      </c>
      <c r="Q166">
        <v>47.41496851736585</v>
      </c>
      <c r="R166">
        <v>39.0625</v>
      </c>
      <c r="S166">
        <v>59.895833333333336</v>
      </c>
      <c r="T166">
        <v>1.0416666666666667</v>
      </c>
      <c r="U166">
        <v>100</v>
      </c>
      <c r="V166">
        <v>227.60416666666666</v>
      </c>
      <c r="W166">
        <v>21.5900530687856</v>
      </c>
      <c r="X166">
        <v>83.333333333333329</v>
      </c>
      <c r="Y166">
        <v>16.666666666666671</v>
      </c>
      <c r="Z166">
        <v>0</v>
      </c>
      <c r="AA166" s="2">
        <v>0</v>
      </c>
      <c r="AB166">
        <v>1</v>
      </c>
      <c r="AC166">
        <v>6</v>
      </c>
      <c r="AD166">
        <v>1</v>
      </c>
      <c r="AE166" s="16">
        <v>0</v>
      </c>
      <c r="AF166" s="12">
        <v>99</v>
      </c>
      <c r="AG166">
        <v>99</v>
      </c>
      <c r="AH166">
        <v>1</v>
      </c>
      <c r="AI166">
        <v>99</v>
      </c>
      <c r="AJ166">
        <v>99</v>
      </c>
      <c r="AK166">
        <v>99</v>
      </c>
      <c r="AL166">
        <v>99</v>
      </c>
      <c r="AM166">
        <v>99</v>
      </c>
      <c r="AN166">
        <v>99</v>
      </c>
      <c r="AO166" s="1">
        <v>99</v>
      </c>
      <c r="AP166" s="1">
        <v>99</v>
      </c>
      <c r="AQ166">
        <v>99</v>
      </c>
      <c r="AR166" s="1">
        <v>99</v>
      </c>
      <c r="AS166" s="1">
        <v>0</v>
      </c>
      <c r="AT166" s="1">
        <v>0</v>
      </c>
      <c r="AU166" s="1">
        <v>1</v>
      </c>
      <c r="AV166" s="1">
        <v>0</v>
      </c>
      <c r="AW166" s="1">
        <v>0</v>
      </c>
      <c r="AX166" s="1">
        <v>0</v>
      </c>
      <c r="AY166" s="1">
        <v>0</v>
      </c>
      <c r="AZ166" s="1">
        <v>0</v>
      </c>
      <c r="BA166" s="1">
        <v>0</v>
      </c>
      <c r="BB166" s="1">
        <v>0</v>
      </c>
      <c r="BC166" s="1">
        <v>0</v>
      </c>
      <c r="BD166" s="1">
        <v>0</v>
      </c>
      <c r="BE166" s="1">
        <v>0</v>
      </c>
      <c r="BF166" s="1">
        <f t="shared" si="12"/>
        <v>1</v>
      </c>
      <c r="BG166" s="12">
        <v>0</v>
      </c>
      <c r="BH166" s="1">
        <v>0</v>
      </c>
      <c r="BI166" s="1">
        <v>0</v>
      </c>
      <c r="BJ166" s="1">
        <f t="shared" si="13"/>
        <v>0</v>
      </c>
      <c r="BK166" s="1">
        <v>0</v>
      </c>
      <c r="BL166" s="25">
        <v>0</v>
      </c>
      <c r="BM166" s="1">
        <v>0</v>
      </c>
      <c r="BN166" s="1">
        <v>0</v>
      </c>
      <c r="BO166" s="1">
        <v>0</v>
      </c>
      <c r="BP166" s="1">
        <v>0</v>
      </c>
      <c r="BQ166" s="12"/>
      <c r="BR166" s="12"/>
      <c r="BS166" s="12"/>
      <c r="BT166" s="12"/>
      <c r="BU166" s="12"/>
      <c r="BV166" s="12"/>
      <c r="BW166" s="12"/>
      <c r="BX166" s="12"/>
      <c r="BY166" s="12"/>
      <c r="BZ166" s="12"/>
      <c r="CA166" s="12"/>
      <c r="CB166" s="15"/>
      <c r="CC166" s="12"/>
      <c r="CD166" s="12"/>
      <c r="CE166" s="12"/>
      <c r="CF166" s="12"/>
      <c r="CG166" s="12"/>
      <c r="CH166" s="12"/>
      <c r="CI166" s="12"/>
      <c r="CJ166" s="15"/>
      <c r="CK166" s="12"/>
      <c r="CL166" s="12"/>
      <c r="CM166" s="12"/>
      <c r="CN166" s="12"/>
      <c r="CO166" s="12"/>
      <c r="CP166" s="12"/>
      <c r="CQ166" s="12"/>
      <c r="CR166" s="12"/>
      <c r="CS166" s="12"/>
      <c r="CT166" s="12"/>
      <c r="CU166" s="12"/>
      <c r="CV166" s="12"/>
      <c r="CW166" s="12"/>
      <c r="CX166" s="12"/>
      <c r="CY166" s="12"/>
      <c r="CZ166" s="12"/>
      <c r="DA166" s="12"/>
      <c r="DB166" s="12"/>
      <c r="DC166" s="12"/>
    </row>
    <row r="167" spans="1:107" x14ac:dyDescent="0.2">
      <c r="A167" s="2">
        <v>166</v>
      </c>
      <c r="B167" s="5">
        <v>2</v>
      </c>
      <c r="C167" s="5">
        <v>3</v>
      </c>
      <c r="D167" s="1">
        <v>40</v>
      </c>
      <c r="E167" s="7">
        <v>43875</v>
      </c>
      <c r="F167" s="1">
        <v>0</v>
      </c>
      <c r="G167" s="5">
        <f t="shared" si="8"/>
        <v>0</v>
      </c>
      <c r="H167" s="19">
        <f t="shared" si="9"/>
        <v>0</v>
      </c>
      <c r="I167">
        <v>96.875</v>
      </c>
      <c r="J167">
        <v>200.91397849462365</v>
      </c>
      <c r="K167">
        <v>26.960131969762056</v>
      </c>
      <c r="L167">
        <v>64.516129032258064</v>
      </c>
      <c r="M167">
        <v>35.483870967741936</v>
      </c>
      <c r="N167">
        <v>0</v>
      </c>
      <c r="O167">
        <v>100</v>
      </c>
      <c r="P167">
        <v>185.57291666666666</v>
      </c>
      <c r="Q167">
        <v>20.052987397604447</v>
      </c>
      <c r="R167">
        <v>59.895833333333336</v>
      </c>
      <c r="S167">
        <v>40.104166666666664</v>
      </c>
      <c r="T167">
        <v>0</v>
      </c>
      <c r="U167">
        <v>90.625</v>
      </c>
      <c r="V167">
        <v>234.77011494252875</v>
      </c>
      <c r="W167">
        <v>29.275644673166642</v>
      </c>
      <c r="X167">
        <v>74.712643678160916</v>
      </c>
      <c r="Y167">
        <v>25.287356321839084</v>
      </c>
      <c r="Z167">
        <v>0</v>
      </c>
      <c r="AA167" s="2">
        <v>0</v>
      </c>
      <c r="AB167">
        <v>1</v>
      </c>
      <c r="AC167">
        <v>6</v>
      </c>
      <c r="AD167">
        <v>1</v>
      </c>
      <c r="AE167" s="16">
        <v>0</v>
      </c>
      <c r="AF167" s="12">
        <v>99</v>
      </c>
      <c r="AG167">
        <v>99</v>
      </c>
      <c r="AH167">
        <v>1</v>
      </c>
      <c r="AI167">
        <v>99</v>
      </c>
      <c r="AJ167">
        <v>99</v>
      </c>
      <c r="AK167">
        <v>2</v>
      </c>
      <c r="AL167">
        <v>3</v>
      </c>
      <c r="AM167">
        <v>99</v>
      </c>
      <c r="AN167" s="1">
        <v>99</v>
      </c>
      <c r="AO167" s="1">
        <v>99</v>
      </c>
      <c r="AP167" s="1">
        <v>99</v>
      </c>
      <c r="AQ167" s="1">
        <v>99</v>
      </c>
      <c r="AR167" s="1">
        <v>99</v>
      </c>
      <c r="AS167" s="1">
        <v>0</v>
      </c>
      <c r="AT167" s="1">
        <v>0</v>
      </c>
      <c r="AU167" s="1">
        <v>1</v>
      </c>
      <c r="AV167" s="1">
        <v>0</v>
      </c>
      <c r="AW167" s="1">
        <v>0</v>
      </c>
      <c r="AX167" s="1">
        <v>1</v>
      </c>
      <c r="AY167" s="1">
        <v>1</v>
      </c>
      <c r="AZ167" s="1">
        <v>0</v>
      </c>
      <c r="BA167" s="1">
        <v>0</v>
      </c>
      <c r="BB167" s="1">
        <v>0</v>
      </c>
      <c r="BC167" s="1">
        <v>0</v>
      </c>
      <c r="BD167" s="1">
        <v>0</v>
      </c>
      <c r="BE167" s="1">
        <v>0</v>
      </c>
      <c r="BF167" s="1">
        <f t="shared" si="12"/>
        <v>3</v>
      </c>
      <c r="BG167" s="12">
        <v>0</v>
      </c>
      <c r="BH167" s="1">
        <v>0</v>
      </c>
      <c r="BI167" s="1">
        <v>0</v>
      </c>
      <c r="BJ167" s="1">
        <f t="shared" si="13"/>
        <v>0</v>
      </c>
      <c r="BK167" s="1">
        <v>0</v>
      </c>
      <c r="BL167" s="25">
        <v>0</v>
      </c>
      <c r="BM167" s="1">
        <v>0</v>
      </c>
      <c r="BN167" s="1">
        <v>0</v>
      </c>
      <c r="BO167" s="1">
        <v>0</v>
      </c>
      <c r="BP167" s="1">
        <v>0</v>
      </c>
      <c r="BQ167" s="12"/>
      <c r="BR167" s="12"/>
      <c r="BS167" s="12"/>
      <c r="BT167" s="12"/>
      <c r="BU167" s="12"/>
      <c r="BV167" s="12"/>
      <c r="BW167" s="12"/>
      <c r="BX167" s="12"/>
      <c r="BY167" s="12"/>
      <c r="BZ167" s="12"/>
      <c r="CA167" s="12"/>
      <c r="CB167" s="15"/>
      <c r="CC167" s="12"/>
      <c r="CD167" s="12"/>
      <c r="CE167" s="12"/>
      <c r="CF167" s="12"/>
      <c r="CG167" s="12"/>
      <c r="CH167" s="12"/>
      <c r="CI167" s="12"/>
      <c r="CJ167" s="15"/>
      <c r="CK167" s="12"/>
      <c r="CL167" s="12"/>
      <c r="CM167" s="12"/>
      <c r="CN167" s="12"/>
      <c r="CO167" s="12"/>
      <c r="CP167" s="12"/>
      <c r="CQ167" s="12"/>
      <c r="CR167" s="12"/>
      <c r="CS167" s="12"/>
      <c r="CT167" s="12"/>
      <c r="CU167" s="12"/>
      <c r="CV167" s="12"/>
      <c r="CW167" s="12"/>
      <c r="CX167" s="12"/>
      <c r="CY167" s="12"/>
      <c r="CZ167" s="12"/>
      <c r="DA167" s="12"/>
      <c r="DB167" s="12"/>
      <c r="DC167" s="12"/>
    </row>
    <row r="168" spans="1:107" x14ac:dyDescent="0.2">
      <c r="A168" s="2">
        <v>167</v>
      </c>
      <c r="B168" s="5">
        <v>2</v>
      </c>
      <c r="C168" s="5">
        <v>3</v>
      </c>
      <c r="D168" s="1">
        <v>41</v>
      </c>
      <c r="E168" s="7">
        <v>43876</v>
      </c>
      <c r="F168" s="1">
        <v>0</v>
      </c>
      <c r="G168" s="5">
        <f t="shared" si="8"/>
        <v>0</v>
      </c>
      <c r="H168" s="19">
        <f t="shared" si="9"/>
        <v>0</v>
      </c>
      <c r="I168">
        <v>100</v>
      </c>
      <c r="J168">
        <v>177.77083333333334</v>
      </c>
      <c r="K168">
        <v>42.74249920157532</v>
      </c>
      <c r="L168">
        <v>37.152777777777779</v>
      </c>
      <c r="M168">
        <v>62.847222222222221</v>
      </c>
      <c r="N168">
        <v>0</v>
      </c>
      <c r="O168">
        <v>100</v>
      </c>
      <c r="P168">
        <v>188.02604166666666</v>
      </c>
      <c r="Q168">
        <v>40.341026308741135</v>
      </c>
      <c r="R168">
        <v>40.625</v>
      </c>
      <c r="S168">
        <v>59.375</v>
      </c>
      <c r="T168">
        <v>0</v>
      </c>
      <c r="U168">
        <v>100</v>
      </c>
      <c r="V168">
        <v>157.26041666666666</v>
      </c>
      <c r="W168">
        <v>46.017168911594126</v>
      </c>
      <c r="X168">
        <v>30.208333333333332</v>
      </c>
      <c r="Y168">
        <v>69.791666666666671</v>
      </c>
      <c r="Z168">
        <v>0</v>
      </c>
      <c r="AA168" s="2">
        <v>0</v>
      </c>
      <c r="AB168">
        <v>1</v>
      </c>
      <c r="AC168">
        <v>5</v>
      </c>
      <c r="AD168">
        <v>1</v>
      </c>
      <c r="AE168" s="16">
        <v>0</v>
      </c>
      <c r="AF168" s="12">
        <v>99</v>
      </c>
      <c r="AG168">
        <v>99</v>
      </c>
      <c r="AH168">
        <v>1</v>
      </c>
      <c r="AI168">
        <v>99</v>
      </c>
      <c r="AJ168">
        <v>99</v>
      </c>
      <c r="AK168">
        <v>99</v>
      </c>
      <c r="AL168">
        <v>99</v>
      </c>
      <c r="AM168" s="1">
        <v>99</v>
      </c>
      <c r="AN168" s="1">
        <v>99</v>
      </c>
      <c r="AO168" s="1">
        <v>99</v>
      </c>
      <c r="AP168" s="1">
        <v>99</v>
      </c>
      <c r="AQ168" s="1">
        <v>99</v>
      </c>
      <c r="AR168" s="1">
        <v>99</v>
      </c>
      <c r="AS168" s="1">
        <v>0</v>
      </c>
      <c r="AT168" s="1">
        <v>0</v>
      </c>
      <c r="AU168" s="1">
        <v>1</v>
      </c>
      <c r="AV168" s="1">
        <v>0</v>
      </c>
      <c r="AW168" s="1">
        <v>0</v>
      </c>
      <c r="AX168" s="1">
        <v>0</v>
      </c>
      <c r="AY168" s="1">
        <v>0</v>
      </c>
      <c r="AZ168" s="1">
        <v>0</v>
      </c>
      <c r="BA168" s="1">
        <v>0</v>
      </c>
      <c r="BB168" s="1">
        <v>0</v>
      </c>
      <c r="BC168" s="1">
        <v>0</v>
      </c>
      <c r="BD168" s="1">
        <v>0</v>
      </c>
      <c r="BE168" s="1">
        <v>0</v>
      </c>
      <c r="BF168" s="1">
        <f t="shared" si="12"/>
        <v>1</v>
      </c>
      <c r="BG168" s="12">
        <v>0</v>
      </c>
      <c r="BH168" s="1">
        <v>0</v>
      </c>
      <c r="BI168" s="1">
        <v>0</v>
      </c>
      <c r="BJ168" s="1">
        <f t="shared" si="13"/>
        <v>0</v>
      </c>
      <c r="BK168" s="1">
        <v>0</v>
      </c>
      <c r="BL168" s="25">
        <v>0</v>
      </c>
      <c r="BM168" s="1">
        <v>0</v>
      </c>
      <c r="BN168" s="1">
        <v>0</v>
      </c>
      <c r="BO168" s="1">
        <v>0</v>
      </c>
      <c r="BP168" s="1">
        <v>0</v>
      </c>
      <c r="BQ168" s="12"/>
      <c r="BR168" s="12"/>
      <c r="BS168" s="12"/>
      <c r="BT168" s="12"/>
      <c r="BU168" s="12"/>
      <c r="BV168" s="12"/>
      <c r="BW168" s="12"/>
      <c r="BX168" s="12"/>
      <c r="BY168" s="12"/>
      <c r="BZ168" s="12"/>
      <c r="CA168" s="12"/>
      <c r="CB168" s="15"/>
      <c r="CC168" s="12"/>
      <c r="CD168" s="12"/>
      <c r="CE168" s="12"/>
      <c r="CF168" s="12"/>
      <c r="CG168" s="12"/>
      <c r="CH168" s="12"/>
      <c r="CI168" s="12"/>
      <c r="CJ168" s="15"/>
      <c r="CK168" s="12"/>
      <c r="CL168" s="12"/>
      <c r="CM168" s="12"/>
      <c r="CN168" s="12"/>
      <c r="CO168" s="12"/>
      <c r="CP168" s="12"/>
      <c r="CQ168" s="12"/>
      <c r="CR168" s="12"/>
      <c r="CS168" s="12"/>
      <c r="CT168" s="12"/>
      <c r="CU168" s="12"/>
      <c r="CV168" s="12"/>
      <c r="CW168" s="12"/>
      <c r="CX168" s="12"/>
      <c r="CY168" s="12"/>
      <c r="CZ168" s="12"/>
      <c r="DA168" s="12"/>
      <c r="DB168" s="12"/>
      <c r="DC168" s="12"/>
    </row>
    <row r="169" spans="1:107" x14ac:dyDescent="0.2">
      <c r="A169" s="2">
        <v>168</v>
      </c>
      <c r="B169" s="5">
        <v>2</v>
      </c>
      <c r="C169" s="5">
        <v>3</v>
      </c>
      <c r="D169" s="1">
        <v>42</v>
      </c>
      <c r="E169" s="7">
        <v>43877</v>
      </c>
      <c r="F169" s="1">
        <v>0</v>
      </c>
      <c r="G169" s="5">
        <f t="shared" si="8"/>
        <v>0</v>
      </c>
      <c r="H169" s="19">
        <f t="shared" si="9"/>
        <v>0</v>
      </c>
      <c r="I169">
        <v>99.652777777777771</v>
      </c>
      <c r="J169">
        <v>204.98257839721254</v>
      </c>
      <c r="K169">
        <v>62.201848887156402</v>
      </c>
      <c r="L169">
        <v>37.630662020905923</v>
      </c>
      <c r="M169">
        <v>58.188153310104532</v>
      </c>
      <c r="N169">
        <v>4.1811846689895473</v>
      </c>
      <c r="O169">
        <v>100</v>
      </c>
      <c r="P169">
        <v>119.875</v>
      </c>
      <c r="Q169">
        <v>32.111980818877029</v>
      </c>
      <c r="R169">
        <v>6.770833333333333</v>
      </c>
      <c r="S169">
        <v>86.979166666666671</v>
      </c>
      <c r="T169">
        <v>6.25</v>
      </c>
      <c r="U169">
        <v>98.958333333333329</v>
      </c>
      <c r="V169">
        <v>376.98947368421051</v>
      </c>
      <c r="W169">
        <v>11.115434406218016</v>
      </c>
      <c r="X169">
        <v>100</v>
      </c>
      <c r="Y169">
        <v>0</v>
      </c>
      <c r="Z169">
        <v>0</v>
      </c>
      <c r="AA169" s="2">
        <v>0</v>
      </c>
      <c r="AB169">
        <v>1</v>
      </c>
      <c r="AC169">
        <v>8</v>
      </c>
      <c r="AD169">
        <v>1</v>
      </c>
      <c r="AE169" s="16">
        <v>1</v>
      </c>
      <c r="AF169" s="12">
        <v>99</v>
      </c>
      <c r="AG169">
        <v>99</v>
      </c>
      <c r="AH169">
        <v>1</v>
      </c>
      <c r="AI169">
        <v>99</v>
      </c>
      <c r="AJ169">
        <v>99</v>
      </c>
      <c r="AK169">
        <v>2</v>
      </c>
      <c r="AL169">
        <v>99</v>
      </c>
      <c r="AM169" s="1">
        <v>99</v>
      </c>
      <c r="AN169" s="1">
        <v>99</v>
      </c>
      <c r="AO169" s="1">
        <v>99</v>
      </c>
      <c r="AP169" s="1">
        <v>99</v>
      </c>
      <c r="AQ169" s="1">
        <v>99</v>
      </c>
      <c r="AR169" s="1">
        <v>99</v>
      </c>
      <c r="AS169" s="1">
        <v>0</v>
      </c>
      <c r="AT169" s="1">
        <v>0</v>
      </c>
      <c r="AU169" s="1">
        <v>1</v>
      </c>
      <c r="AV169" s="1">
        <v>0</v>
      </c>
      <c r="AW169" s="1">
        <v>0</v>
      </c>
      <c r="AX169" s="1">
        <v>1</v>
      </c>
      <c r="AY169" s="1">
        <v>0</v>
      </c>
      <c r="AZ169" s="1">
        <v>0</v>
      </c>
      <c r="BA169" s="1">
        <v>0</v>
      </c>
      <c r="BB169" s="1">
        <v>0</v>
      </c>
      <c r="BC169" s="1">
        <v>0</v>
      </c>
      <c r="BD169" s="1">
        <v>0</v>
      </c>
      <c r="BE169" s="1">
        <v>0</v>
      </c>
      <c r="BF169" s="1">
        <f t="shared" si="12"/>
        <v>2</v>
      </c>
      <c r="BG169" s="12">
        <v>0</v>
      </c>
      <c r="BH169" s="1">
        <v>0</v>
      </c>
      <c r="BI169" s="1">
        <v>0</v>
      </c>
      <c r="BJ169" s="1">
        <f t="shared" si="13"/>
        <v>0</v>
      </c>
      <c r="BK169" s="1">
        <v>0</v>
      </c>
      <c r="BL169" s="25">
        <v>0</v>
      </c>
      <c r="BM169" s="1">
        <v>0</v>
      </c>
      <c r="BN169" s="1">
        <v>0</v>
      </c>
      <c r="BO169" s="1">
        <v>0</v>
      </c>
      <c r="BP169" s="1">
        <v>0</v>
      </c>
      <c r="BQ169" s="12"/>
      <c r="BR169" s="12"/>
      <c r="BS169" s="12"/>
      <c r="BT169" s="12"/>
      <c r="BU169" s="12"/>
      <c r="BV169" s="12"/>
      <c r="BW169" s="12"/>
      <c r="BX169" s="12"/>
      <c r="BY169" s="12"/>
      <c r="BZ169" s="12"/>
      <c r="CA169" s="12"/>
      <c r="CB169" s="15"/>
      <c r="CC169" s="12"/>
      <c r="CD169" s="12"/>
      <c r="CE169" s="12"/>
      <c r="CF169" s="12"/>
      <c r="CG169" s="12"/>
      <c r="CH169" s="12"/>
      <c r="CI169" s="12"/>
      <c r="CJ169" s="15"/>
      <c r="CK169" s="12"/>
      <c r="CL169" s="12"/>
      <c r="CM169" s="12"/>
      <c r="CN169" s="12"/>
      <c r="CO169" s="12"/>
      <c r="CP169" s="12"/>
      <c r="CQ169" s="12"/>
      <c r="CR169" s="12"/>
      <c r="CS169" s="12"/>
      <c r="CT169" s="12"/>
      <c r="CU169" s="12"/>
      <c r="CV169" s="12"/>
      <c r="CW169" s="12"/>
      <c r="CX169" s="12"/>
      <c r="CY169" s="12"/>
      <c r="CZ169" s="12"/>
      <c r="DA169" s="12"/>
      <c r="DB169" s="12"/>
      <c r="DC169" s="12"/>
    </row>
    <row r="170" spans="1:107" x14ac:dyDescent="0.2">
      <c r="A170" s="2">
        <v>169</v>
      </c>
      <c r="B170" s="5">
        <v>2</v>
      </c>
      <c r="C170" s="5">
        <v>3</v>
      </c>
      <c r="D170" s="1">
        <v>43</v>
      </c>
      <c r="E170" s="7">
        <v>43878</v>
      </c>
      <c r="F170" s="1">
        <v>0</v>
      </c>
      <c r="G170" s="5">
        <f t="shared" si="8"/>
        <v>0</v>
      </c>
      <c r="H170" s="19">
        <f t="shared" si="9"/>
        <v>0</v>
      </c>
      <c r="I170">
        <v>95.486111111111114</v>
      </c>
      <c r="J170">
        <v>184.18909090909091</v>
      </c>
      <c r="K170">
        <v>36.943897358363635</v>
      </c>
      <c r="L170">
        <v>45.090909090909093</v>
      </c>
      <c r="M170">
        <v>52</v>
      </c>
      <c r="N170">
        <v>2.9090909090909092</v>
      </c>
      <c r="O170">
        <v>93.229166666666671</v>
      </c>
      <c r="P170">
        <v>190.3631284916201</v>
      </c>
      <c r="Q170">
        <v>41.686359550299059</v>
      </c>
      <c r="R170">
        <v>45.25139664804469</v>
      </c>
      <c r="S170">
        <v>50.279329608938554</v>
      </c>
      <c r="T170">
        <v>4.4692737430167595</v>
      </c>
      <c r="U170">
        <v>100</v>
      </c>
      <c r="V170">
        <v>172.67708333333334</v>
      </c>
      <c r="W170">
        <v>21.278149471302871</v>
      </c>
      <c r="X170">
        <v>44.791666666666664</v>
      </c>
      <c r="Y170">
        <v>55.208333333333336</v>
      </c>
      <c r="Z170">
        <v>0</v>
      </c>
      <c r="AA170" s="2">
        <v>1</v>
      </c>
      <c r="AB170">
        <v>1</v>
      </c>
      <c r="AC170">
        <v>2</v>
      </c>
      <c r="AD170">
        <v>1</v>
      </c>
      <c r="AE170" s="16">
        <v>0</v>
      </c>
      <c r="AF170" s="12">
        <v>99</v>
      </c>
      <c r="AG170">
        <v>99</v>
      </c>
      <c r="AH170">
        <v>1</v>
      </c>
      <c r="AI170">
        <v>99</v>
      </c>
      <c r="AJ170">
        <v>99</v>
      </c>
      <c r="AK170">
        <v>99</v>
      </c>
      <c r="AL170">
        <v>99</v>
      </c>
      <c r="AM170">
        <v>99</v>
      </c>
      <c r="AN170" s="1">
        <v>99</v>
      </c>
      <c r="AO170" s="1">
        <v>99</v>
      </c>
      <c r="AP170" s="1">
        <v>99</v>
      </c>
      <c r="AQ170" s="1">
        <v>99</v>
      </c>
      <c r="AR170" s="1">
        <v>99</v>
      </c>
      <c r="AS170" s="1">
        <v>0</v>
      </c>
      <c r="AT170" s="1">
        <v>0</v>
      </c>
      <c r="AU170" s="1">
        <v>1</v>
      </c>
      <c r="AV170" s="1">
        <v>0</v>
      </c>
      <c r="AW170" s="1">
        <v>0</v>
      </c>
      <c r="AX170" s="1">
        <v>0</v>
      </c>
      <c r="AY170" s="1">
        <v>0</v>
      </c>
      <c r="AZ170" s="1">
        <v>0</v>
      </c>
      <c r="BA170" s="1">
        <v>0</v>
      </c>
      <c r="BB170" s="1">
        <v>0</v>
      </c>
      <c r="BC170" s="1">
        <v>0</v>
      </c>
      <c r="BD170" s="1">
        <v>0</v>
      </c>
      <c r="BE170" s="1">
        <v>0</v>
      </c>
      <c r="BF170" s="1">
        <f t="shared" si="12"/>
        <v>1</v>
      </c>
      <c r="BG170" s="12">
        <v>0</v>
      </c>
      <c r="BH170" s="1">
        <v>0</v>
      </c>
      <c r="BI170" s="1">
        <v>0</v>
      </c>
      <c r="BJ170" s="1">
        <f t="shared" si="13"/>
        <v>0</v>
      </c>
      <c r="BK170" s="1">
        <v>0</v>
      </c>
      <c r="BL170" s="25">
        <v>0</v>
      </c>
      <c r="BM170" s="1">
        <v>0</v>
      </c>
      <c r="BN170" s="1">
        <v>0</v>
      </c>
      <c r="BO170" s="1">
        <v>0</v>
      </c>
      <c r="BP170" s="1">
        <v>0</v>
      </c>
      <c r="BQ170" s="12"/>
      <c r="BR170" s="12"/>
      <c r="BS170" s="12"/>
      <c r="BT170" s="12"/>
      <c r="BU170" s="12"/>
      <c r="BV170" s="12"/>
      <c r="BW170" s="12"/>
      <c r="BX170" s="12"/>
      <c r="BY170" s="12"/>
      <c r="BZ170" s="12"/>
      <c r="CA170" s="12"/>
      <c r="CB170" s="15"/>
      <c r="CC170" s="12"/>
      <c r="CD170" s="12"/>
      <c r="CE170" s="12"/>
      <c r="CF170" s="12"/>
      <c r="CG170" s="12"/>
      <c r="CH170" s="12"/>
      <c r="CI170" s="12"/>
      <c r="CJ170" s="15"/>
      <c r="CK170" s="12"/>
      <c r="CL170" s="12"/>
      <c r="CM170" s="12"/>
      <c r="CN170" s="12"/>
      <c r="CO170" s="12"/>
      <c r="CP170" s="12"/>
      <c r="CQ170" s="12"/>
      <c r="CR170" s="12"/>
      <c r="CS170" s="12"/>
      <c r="CT170" s="12"/>
      <c r="CU170" s="12"/>
      <c r="CV170" s="12"/>
      <c r="CW170" s="12"/>
      <c r="CX170" s="12"/>
      <c r="CY170" s="12"/>
      <c r="CZ170" s="12"/>
      <c r="DA170" s="12"/>
      <c r="DB170" s="12"/>
      <c r="DC170" s="12"/>
    </row>
    <row r="171" spans="1:107" x14ac:dyDescent="0.2">
      <c r="A171" s="2">
        <v>170</v>
      </c>
      <c r="B171" s="5">
        <v>2</v>
      </c>
      <c r="C171" s="5">
        <v>3</v>
      </c>
      <c r="D171" s="1">
        <v>44</v>
      </c>
      <c r="E171" s="7">
        <v>43879</v>
      </c>
      <c r="F171" s="1">
        <v>0</v>
      </c>
      <c r="G171" s="5">
        <f t="shared" si="8"/>
        <v>0</v>
      </c>
      <c r="H171" s="19">
        <f t="shared" si="9"/>
        <v>0</v>
      </c>
      <c r="I171">
        <v>99.305555555555557</v>
      </c>
      <c r="J171">
        <v>161.23426573426573</v>
      </c>
      <c r="K171">
        <v>39.97649854327333</v>
      </c>
      <c r="L171">
        <v>39.16083916083916</v>
      </c>
      <c r="M171">
        <v>59.44055944055944</v>
      </c>
      <c r="N171">
        <v>1.3986013986013985</v>
      </c>
      <c r="O171">
        <v>98.958333333333329</v>
      </c>
      <c r="P171">
        <v>174.4</v>
      </c>
      <c r="Q171">
        <v>34.948818271323191</v>
      </c>
      <c r="R171">
        <v>44.210526315789473</v>
      </c>
      <c r="S171">
        <v>53.684210526315788</v>
      </c>
      <c r="T171">
        <v>2.1052631578947367</v>
      </c>
      <c r="U171">
        <v>100</v>
      </c>
      <c r="V171">
        <v>135.17708333333334</v>
      </c>
      <c r="W171">
        <v>47.020416692304195</v>
      </c>
      <c r="X171">
        <v>29.166666666666668</v>
      </c>
      <c r="Y171">
        <v>70.833333333333329</v>
      </c>
      <c r="Z171">
        <v>0</v>
      </c>
      <c r="AA171" s="2">
        <v>1</v>
      </c>
      <c r="AB171">
        <v>1</v>
      </c>
      <c r="AC171">
        <v>5</v>
      </c>
      <c r="AD171">
        <v>2</v>
      </c>
      <c r="AE171" s="16">
        <v>0</v>
      </c>
      <c r="AF171" s="12">
        <v>99</v>
      </c>
      <c r="AG171">
        <v>99</v>
      </c>
      <c r="AH171">
        <v>1</v>
      </c>
      <c r="AI171">
        <v>99</v>
      </c>
      <c r="AJ171">
        <v>99</v>
      </c>
      <c r="AK171">
        <v>99</v>
      </c>
      <c r="AL171">
        <v>99</v>
      </c>
      <c r="AM171" s="1">
        <v>99</v>
      </c>
      <c r="AN171" s="1">
        <v>99</v>
      </c>
      <c r="AO171" s="1">
        <v>99</v>
      </c>
      <c r="AP171" s="1">
        <v>99</v>
      </c>
      <c r="AQ171" s="1">
        <v>99</v>
      </c>
      <c r="AR171" s="1">
        <v>99</v>
      </c>
      <c r="AS171" s="1">
        <v>0</v>
      </c>
      <c r="AT171" s="1">
        <v>0</v>
      </c>
      <c r="AU171" s="1">
        <v>1</v>
      </c>
      <c r="AV171" s="1">
        <v>0</v>
      </c>
      <c r="AW171" s="1">
        <v>0</v>
      </c>
      <c r="AX171" s="1">
        <v>0</v>
      </c>
      <c r="AY171" s="1">
        <v>0</v>
      </c>
      <c r="AZ171" s="1">
        <v>0</v>
      </c>
      <c r="BA171" s="1">
        <v>0</v>
      </c>
      <c r="BB171" s="1">
        <v>0</v>
      </c>
      <c r="BC171" s="1">
        <v>0</v>
      </c>
      <c r="BD171" s="1">
        <v>0</v>
      </c>
      <c r="BE171" s="1">
        <v>0</v>
      </c>
      <c r="BF171" s="1">
        <f t="shared" si="12"/>
        <v>1</v>
      </c>
      <c r="BG171" s="12">
        <v>0</v>
      </c>
      <c r="BH171" s="1">
        <v>0</v>
      </c>
      <c r="BI171" s="1">
        <v>0</v>
      </c>
      <c r="BJ171" s="1">
        <f t="shared" si="13"/>
        <v>0</v>
      </c>
      <c r="BK171" s="1">
        <v>0</v>
      </c>
      <c r="BL171" s="25">
        <v>0</v>
      </c>
      <c r="BM171" s="1">
        <v>0</v>
      </c>
      <c r="BN171" s="1">
        <v>0</v>
      </c>
      <c r="BO171" s="1">
        <v>0</v>
      </c>
      <c r="BP171" s="1">
        <v>0</v>
      </c>
      <c r="BQ171" s="12"/>
      <c r="BR171" s="12"/>
      <c r="BS171" s="12"/>
      <c r="BT171" s="12"/>
      <c r="BU171" s="12"/>
      <c r="BV171" s="12"/>
      <c r="BW171" s="12"/>
      <c r="BX171" s="12"/>
      <c r="BY171" s="12"/>
      <c r="BZ171" s="12"/>
      <c r="CA171" s="12"/>
      <c r="CB171" s="15"/>
      <c r="CC171" s="12"/>
      <c r="CD171" s="12"/>
      <c r="CE171" s="12"/>
      <c r="CF171" s="12"/>
      <c r="CG171" s="12"/>
      <c r="CH171" s="12"/>
      <c r="CI171" s="12"/>
      <c r="CJ171" s="15"/>
      <c r="CK171" s="12"/>
      <c r="CL171" s="12"/>
      <c r="CM171" s="12"/>
      <c r="CN171" s="12"/>
      <c r="CO171" s="12"/>
      <c r="CP171" s="12"/>
      <c r="CQ171" s="12"/>
      <c r="CR171" s="12"/>
      <c r="CS171" s="12"/>
      <c r="CT171" s="12"/>
      <c r="CU171" s="12"/>
      <c r="CV171" s="12"/>
      <c r="CW171" s="12"/>
      <c r="CX171" s="12"/>
      <c r="CY171" s="12"/>
      <c r="CZ171" s="12"/>
      <c r="DA171" s="12"/>
      <c r="DB171" s="12"/>
      <c r="DC171" s="12"/>
    </row>
    <row r="172" spans="1:107" x14ac:dyDescent="0.2">
      <c r="A172" s="2">
        <v>171</v>
      </c>
      <c r="B172" s="5">
        <v>2</v>
      </c>
      <c r="C172" s="5">
        <v>3</v>
      </c>
      <c r="D172" s="1">
        <v>45</v>
      </c>
      <c r="E172" s="7">
        <v>43880</v>
      </c>
      <c r="F172" s="1">
        <v>0</v>
      </c>
      <c r="G172" s="5">
        <f t="shared" si="8"/>
        <v>0</v>
      </c>
      <c r="H172" s="19">
        <f t="shared" si="9"/>
        <v>0</v>
      </c>
      <c r="I172">
        <v>46.527777777777779</v>
      </c>
      <c r="J172">
        <v>154.53731343283582</v>
      </c>
      <c r="K172">
        <v>44.279674935406945</v>
      </c>
      <c r="L172">
        <v>40.298507462686565</v>
      </c>
      <c r="M172">
        <v>44.776119402985074</v>
      </c>
      <c r="N172">
        <v>14.925373134328359</v>
      </c>
      <c r="O172">
        <v>60.9375</v>
      </c>
      <c r="P172">
        <v>140.45299145299145</v>
      </c>
      <c r="Q172">
        <v>43.689277191482994</v>
      </c>
      <c r="R172">
        <v>31.623931623931625</v>
      </c>
      <c r="S172">
        <v>51.282051282051285</v>
      </c>
      <c r="T172">
        <v>17.094017094017094</v>
      </c>
      <c r="U172">
        <v>17.708333333333332</v>
      </c>
      <c r="V172">
        <v>251.47058823529412</v>
      </c>
      <c r="W172">
        <v>5.4815882353963454</v>
      </c>
      <c r="X172">
        <v>100</v>
      </c>
      <c r="Y172">
        <v>0</v>
      </c>
      <c r="Z172">
        <v>0</v>
      </c>
      <c r="AA172" s="2">
        <v>1</v>
      </c>
      <c r="AB172">
        <v>1</v>
      </c>
      <c r="AC172">
        <v>7</v>
      </c>
      <c r="AD172">
        <v>2</v>
      </c>
      <c r="AE172" s="16">
        <v>0</v>
      </c>
      <c r="AF172" s="12">
        <v>99</v>
      </c>
      <c r="AG172">
        <v>99</v>
      </c>
      <c r="AH172">
        <v>1</v>
      </c>
      <c r="AI172">
        <v>99</v>
      </c>
      <c r="AJ172">
        <v>99</v>
      </c>
      <c r="AK172">
        <v>99</v>
      </c>
      <c r="AL172">
        <v>99</v>
      </c>
      <c r="AM172">
        <v>99</v>
      </c>
      <c r="AN172" s="1">
        <v>99</v>
      </c>
      <c r="AO172" s="1">
        <v>99</v>
      </c>
      <c r="AP172" s="1">
        <v>99</v>
      </c>
      <c r="AQ172" s="1">
        <v>99</v>
      </c>
      <c r="AR172" s="1">
        <v>99</v>
      </c>
      <c r="AS172" s="1">
        <v>0</v>
      </c>
      <c r="AT172" s="1">
        <v>0</v>
      </c>
      <c r="AU172" s="1">
        <v>1</v>
      </c>
      <c r="AV172" s="1">
        <v>0</v>
      </c>
      <c r="AW172" s="1">
        <v>0</v>
      </c>
      <c r="AX172" s="1">
        <v>0</v>
      </c>
      <c r="AY172" s="1">
        <v>0</v>
      </c>
      <c r="AZ172" s="1">
        <v>0</v>
      </c>
      <c r="BA172" s="1">
        <v>0</v>
      </c>
      <c r="BB172" s="1">
        <v>0</v>
      </c>
      <c r="BC172" s="1">
        <v>0</v>
      </c>
      <c r="BD172" s="1">
        <v>0</v>
      </c>
      <c r="BE172" s="1">
        <v>0</v>
      </c>
      <c r="BF172" s="1">
        <f t="shared" si="12"/>
        <v>1</v>
      </c>
      <c r="BG172" s="12">
        <v>0</v>
      </c>
      <c r="BH172" s="1">
        <v>0</v>
      </c>
      <c r="BI172" s="1">
        <v>0</v>
      </c>
      <c r="BJ172" s="1">
        <f t="shared" si="13"/>
        <v>0</v>
      </c>
      <c r="BK172" s="1">
        <v>0</v>
      </c>
      <c r="BL172" s="25">
        <v>0</v>
      </c>
      <c r="BM172" s="1">
        <v>0</v>
      </c>
      <c r="BN172" s="1">
        <v>0</v>
      </c>
      <c r="BO172" s="1">
        <v>0</v>
      </c>
      <c r="BP172" s="1">
        <v>0</v>
      </c>
      <c r="BQ172" s="12"/>
      <c r="BR172" s="12"/>
      <c r="BS172" s="12"/>
      <c r="BT172" s="12"/>
      <c r="BU172" s="12"/>
      <c r="BV172" s="12"/>
      <c r="BW172" s="12"/>
      <c r="BX172" s="12"/>
      <c r="BY172" s="12"/>
      <c r="BZ172" s="12"/>
      <c r="CA172" s="12"/>
      <c r="CB172" s="15"/>
      <c r="CC172" s="12"/>
      <c r="CD172" s="12"/>
      <c r="CE172" s="12"/>
      <c r="CF172" s="12"/>
      <c r="CG172" s="12"/>
      <c r="CH172" s="12"/>
      <c r="CI172" s="12"/>
      <c r="CJ172" s="15"/>
      <c r="CK172" s="12"/>
      <c r="CL172" s="12"/>
      <c r="CM172" s="12"/>
      <c r="CN172" s="12"/>
      <c r="CO172" s="12"/>
      <c r="CP172" s="12"/>
      <c r="CQ172" s="12"/>
      <c r="CR172" s="12"/>
      <c r="CS172" s="12"/>
      <c r="CT172" s="12"/>
      <c r="CU172" s="12"/>
      <c r="CV172" s="12"/>
      <c r="CW172" s="12"/>
      <c r="CX172" s="12"/>
      <c r="CY172" s="12"/>
      <c r="CZ172" s="12"/>
      <c r="DA172" s="12"/>
      <c r="DB172" s="12"/>
      <c r="DC172" s="12"/>
    </row>
    <row r="173" spans="1:107" x14ac:dyDescent="0.2">
      <c r="A173" s="2">
        <v>172</v>
      </c>
      <c r="B173" s="5">
        <v>2</v>
      </c>
      <c r="C173" s="5">
        <v>3</v>
      </c>
      <c r="D173" s="1">
        <v>46</v>
      </c>
      <c r="E173" s="7">
        <v>43881</v>
      </c>
      <c r="F173" s="1">
        <v>0</v>
      </c>
      <c r="G173" s="5">
        <f t="shared" si="8"/>
        <v>0</v>
      </c>
      <c r="H173" s="19">
        <f t="shared" si="9"/>
        <v>0</v>
      </c>
      <c r="I173">
        <v>87.152777777777771</v>
      </c>
      <c r="J173">
        <v>210.5617529880478</v>
      </c>
      <c r="K173">
        <v>32.063031694226979</v>
      </c>
      <c r="L173">
        <v>76.494023904382473</v>
      </c>
      <c r="M173">
        <v>17.928286852589636</v>
      </c>
      <c r="N173">
        <v>5.5776892430278888</v>
      </c>
      <c r="O173">
        <v>80.729166666666671</v>
      </c>
      <c r="P173">
        <v>215.74193548387098</v>
      </c>
      <c r="Q173">
        <v>38.372503236838639</v>
      </c>
      <c r="R173">
        <v>76.774193548387103</v>
      </c>
      <c r="S173">
        <v>14.193548387096767</v>
      </c>
      <c r="T173">
        <v>9.0322580645161299</v>
      </c>
      <c r="U173">
        <v>100</v>
      </c>
      <c r="V173">
        <v>202.19791666666666</v>
      </c>
      <c r="W173">
        <v>13.726175020940579</v>
      </c>
      <c r="X173">
        <v>76.041666666666671</v>
      </c>
      <c r="Y173">
        <v>23.958333333333329</v>
      </c>
      <c r="Z173">
        <v>0</v>
      </c>
      <c r="AA173" s="2">
        <v>0</v>
      </c>
      <c r="AB173">
        <v>1</v>
      </c>
      <c r="AC173">
        <v>7</v>
      </c>
      <c r="AD173">
        <v>1</v>
      </c>
      <c r="AE173" s="16">
        <v>0</v>
      </c>
      <c r="AF173" s="12">
        <v>99</v>
      </c>
      <c r="AG173">
        <v>99</v>
      </c>
      <c r="AH173">
        <v>1</v>
      </c>
      <c r="AI173">
        <v>99</v>
      </c>
      <c r="AJ173">
        <v>99</v>
      </c>
      <c r="AK173">
        <v>99</v>
      </c>
      <c r="AL173">
        <v>99</v>
      </c>
      <c r="AM173" s="1">
        <v>99</v>
      </c>
      <c r="AN173" s="1">
        <v>99</v>
      </c>
      <c r="AO173" s="1">
        <v>99</v>
      </c>
      <c r="AP173" s="1">
        <v>99</v>
      </c>
      <c r="AQ173" s="1">
        <v>99</v>
      </c>
      <c r="AR173" s="1">
        <v>99</v>
      </c>
      <c r="AS173" s="1">
        <v>0</v>
      </c>
      <c r="AT173" s="1">
        <v>0</v>
      </c>
      <c r="AU173" s="1">
        <v>1</v>
      </c>
      <c r="AV173" s="1">
        <v>0</v>
      </c>
      <c r="AW173" s="1">
        <v>0</v>
      </c>
      <c r="AX173" s="1">
        <v>0</v>
      </c>
      <c r="AY173" s="1">
        <v>0</v>
      </c>
      <c r="AZ173" s="1">
        <v>0</v>
      </c>
      <c r="BA173" s="1">
        <v>0</v>
      </c>
      <c r="BB173" s="1">
        <v>0</v>
      </c>
      <c r="BC173" s="1">
        <v>0</v>
      </c>
      <c r="BD173" s="1">
        <v>0</v>
      </c>
      <c r="BE173" s="1">
        <v>0</v>
      </c>
      <c r="BF173" s="1">
        <f t="shared" si="12"/>
        <v>1</v>
      </c>
      <c r="BG173" s="12">
        <v>0</v>
      </c>
      <c r="BH173" s="1">
        <v>0</v>
      </c>
      <c r="BI173" s="1">
        <v>0</v>
      </c>
      <c r="BJ173" s="1">
        <f t="shared" si="13"/>
        <v>0</v>
      </c>
      <c r="BK173" s="1">
        <v>0</v>
      </c>
      <c r="BL173" s="25">
        <v>0</v>
      </c>
      <c r="BM173" s="1">
        <v>0</v>
      </c>
      <c r="BN173" s="1">
        <v>0</v>
      </c>
      <c r="BO173" s="1">
        <v>0</v>
      </c>
      <c r="BP173" s="1">
        <v>0</v>
      </c>
      <c r="BQ173" s="12"/>
      <c r="BR173" s="12"/>
      <c r="BS173" s="12"/>
      <c r="BT173" s="12"/>
      <c r="BU173" s="12"/>
      <c r="BV173" s="12"/>
      <c r="BW173" s="12"/>
      <c r="BX173" s="12"/>
      <c r="BY173" s="12"/>
      <c r="BZ173" s="12"/>
      <c r="CA173" s="12"/>
      <c r="CB173" s="15"/>
      <c r="CC173" s="12"/>
      <c r="CD173" s="12"/>
      <c r="CE173" s="12"/>
      <c r="CF173" s="12"/>
      <c r="CG173" s="12"/>
      <c r="CH173" s="12"/>
      <c r="CI173" s="12"/>
      <c r="CJ173" s="15"/>
      <c r="CK173" s="12"/>
      <c r="CL173" s="12"/>
      <c r="CM173" s="12"/>
      <c r="CN173" s="12"/>
      <c r="CO173" s="12"/>
      <c r="CP173" s="12"/>
      <c r="CQ173" s="12"/>
      <c r="CR173" s="12"/>
      <c r="CS173" s="12"/>
      <c r="CT173" s="12"/>
      <c r="CU173" s="12"/>
      <c r="CV173" s="12"/>
      <c r="CW173" s="12"/>
      <c r="CX173" s="12"/>
      <c r="CY173" s="12"/>
      <c r="CZ173" s="12"/>
      <c r="DA173" s="12"/>
      <c r="DB173" s="12"/>
      <c r="DC173" s="12"/>
    </row>
    <row r="174" spans="1:107" x14ac:dyDescent="0.2">
      <c r="A174" s="2">
        <v>173</v>
      </c>
      <c r="B174" s="5">
        <v>2</v>
      </c>
      <c r="C174" s="5">
        <v>3</v>
      </c>
      <c r="D174" s="1">
        <v>47</v>
      </c>
      <c r="E174" s="7">
        <v>43882</v>
      </c>
      <c r="F174" s="1">
        <v>0</v>
      </c>
      <c r="G174" s="5">
        <f t="shared" si="8"/>
        <v>0</v>
      </c>
      <c r="H174" s="19">
        <f t="shared" si="9"/>
        <v>0</v>
      </c>
      <c r="I174">
        <v>100</v>
      </c>
      <c r="J174">
        <v>187.39583333333334</v>
      </c>
      <c r="K174">
        <v>47.139925909218675</v>
      </c>
      <c r="L174">
        <v>46.875</v>
      </c>
      <c r="M174">
        <v>48.958333333333336</v>
      </c>
      <c r="N174">
        <v>4.166666666666667</v>
      </c>
      <c r="O174">
        <v>100</v>
      </c>
      <c r="P174">
        <v>170.73958333333334</v>
      </c>
      <c r="Q174">
        <v>55.133376410853302</v>
      </c>
      <c r="R174">
        <v>36.458333333333336</v>
      </c>
      <c r="S174">
        <v>57.291666666666664</v>
      </c>
      <c r="T174">
        <v>6.25</v>
      </c>
      <c r="U174">
        <v>100</v>
      </c>
      <c r="V174">
        <v>220.70833333333334</v>
      </c>
      <c r="W174">
        <v>28.931065302710735</v>
      </c>
      <c r="X174">
        <v>67.708333333333329</v>
      </c>
      <c r="Y174">
        <v>32.291666666666671</v>
      </c>
      <c r="Z174">
        <v>0</v>
      </c>
      <c r="AA174" s="2">
        <v>2</v>
      </c>
      <c r="AB174">
        <v>1</v>
      </c>
      <c r="AC174">
        <v>6</v>
      </c>
      <c r="AD174">
        <v>2</v>
      </c>
      <c r="AE174" s="16">
        <v>0</v>
      </c>
      <c r="AF174" s="12">
        <v>99</v>
      </c>
      <c r="AG174">
        <v>99</v>
      </c>
      <c r="AH174">
        <v>1</v>
      </c>
      <c r="AI174">
        <v>99</v>
      </c>
      <c r="AJ174">
        <v>99</v>
      </c>
      <c r="AK174">
        <v>99</v>
      </c>
      <c r="AL174">
        <v>99</v>
      </c>
      <c r="AM174">
        <v>2</v>
      </c>
      <c r="AN174">
        <v>99</v>
      </c>
      <c r="AO174" s="1">
        <v>99</v>
      </c>
      <c r="AP174">
        <v>99</v>
      </c>
      <c r="AQ174">
        <v>99</v>
      </c>
      <c r="AR174">
        <v>99</v>
      </c>
      <c r="AS174" s="1">
        <v>0</v>
      </c>
      <c r="AT174" s="1">
        <v>0</v>
      </c>
      <c r="AU174" s="1">
        <v>1</v>
      </c>
      <c r="AV174" s="1">
        <v>0</v>
      </c>
      <c r="AW174" s="1">
        <v>0</v>
      </c>
      <c r="AX174" s="1">
        <v>0</v>
      </c>
      <c r="AY174" s="1">
        <v>0</v>
      </c>
      <c r="AZ174" s="1">
        <v>1</v>
      </c>
      <c r="BA174" s="1">
        <v>0</v>
      </c>
      <c r="BB174" s="1">
        <v>0</v>
      </c>
      <c r="BC174" s="1">
        <v>0</v>
      </c>
      <c r="BD174" s="1">
        <v>0</v>
      </c>
      <c r="BE174" s="1">
        <v>0</v>
      </c>
      <c r="BF174" s="1">
        <f t="shared" si="12"/>
        <v>2</v>
      </c>
      <c r="BG174" s="12">
        <v>0</v>
      </c>
      <c r="BH174" s="1">
        <v>0</v>
      </c>
      <c r="BI174" s="1">
        <v>0</v>
      </c>
      <c r="BJ174" s="1">
        <f t="shared" si="13"/>
        <v>0</v>
      </c>
      <c r="BK174" s="1">
        <v>0</v>
      </c>
      <c r="BL174" s="25">
        <v>0</v>
      </c>
      <c r="BM174" s="1">
        <v>0</v>
      </c>
      <c r="BN174" s="1">
        <v>0</v>
      </c>
      <c r="BO174" s="1">
        <v>0</v>
      </c>
      <c r="BP174" s="1">
        <v>0</v>
      </c>
      <c r="BQ174" s="12"/>
      <c r="BR174" s="12"/>
      <c r="BS174" s="12"/>
      <c r="BT174" s="12"/>
      <c r="BU174" s="12"/>
      <c r="BV174" s="12"/>
      <c r="BW174" s="12"/>
      <c r="BX174" s="12"/>
      <c r="BY174" s="12"/>
      <c r="BZ174" s="12"/>
      <c r="CA174" s="12"/>
      <c r="CB174" s="15"/>
      <c r="CC174" s="12"/>
      <c r="CD174" s="12"/>
      <c r="CE174" s="12"/>
      <c r="CF174" s="12"/>
      <c r="CG174" s="12"/>
      <c r="CH174" s="12"/>
      <c r="CI174" s="12"/>
      <c r="CJ174" s="15"/>
      <c r="CK174" s="12"/>
      <c r="CL174" s="12"/>
      <c r="CM174" s="12"/>
      <c r="CN174" s="12"/>
      <c r="CO174" s="12"/>
      <c r="CP174" s="12"/>
      <c r="CQ174" s="12"/>
      <c r="CR174" s="12"/>
      <c r="CS174" s="12"/>
      <c r="CT174" s="12"/>
      <c r="CU174" s="12"/>
      <c r="CV174" s="12"/>
      <c r="CW174" s="12"/>
      <c r="CX174" s="12"/>
      <c r="CY174" s="12"/>
      <c r="CZ174" s="12"/>
      <c r="DA174" s="12"/>
      <c r="DB174" s="12"/>
      <c r="DC174" s="12"/>
    </row>
    <row r="175" spans="1:107" x14ac:dyDescent="0.2">
      <c r="A175" s="2">
        <v>174</v>
      </c>
      <c r="B175" s="5">
        <v>2</v>
      </c>
      <c r="C175" s="5">
        <v>3</v>
      </c>
      <c r="D175" s="1">
        <v>48</v>
      </c>
      <c r="E175" s="7">
        <v>43883</v>
      </c>
      <c r="F175" s="1">
        <v>0</v>
      </c>
      <c r="G175" s="5">
        <f t="shared" si="8"/>
        <v>0</v>
      </c>
      <c r="H175" s="19">
        <f t="shared" si="9"/>
        <v>0</v>
      </c>
      <c r="I175">
        <v>100</v>
      </c>
      <c r="J175">
        <v>163.74305555555554</v>
      </c>
      <c r="K175">
        <v>34.610634645219797</v>
      </c>
      <c r="L175">
        <v>47.569444444444443</v>
      </c>
      <c r="M175">
        <v>46.875</v>
      </c>
      <c r="N175">
        <v>5.5555555555555554</v>
      </c>
      <c r="O175">
        <v>100</v>
      </c>
      <c r="P175">
        <v>150.65104166666666</v>
      </c>
      <c r="Q175">
        <v>33.655921400785608</v>
      </c>
      <c r="R175">
        <v>36.979166666666664</v>
      </c>
      <c r="S175">
        <v>59.375</v>
      </c>
      <c r="T175">
        <v>3.6458333333333335</v>
      </c>
      <c r="U175">
        <v>100</v>
      </c>
      <c r="V175">
        <v>189.92708333333334</v>
      </c>
      <c r="W175">
        <v>31.127216139044251</v>
      </c>
      <c r="X175">
        <v>68.75</v>
      </c>
      <c r="Y175">
        <v>21.875</v>
      </c>
      <c r="Z175">
        <v>9.375</v>
      </c>
      <c r="AA175" s="2">
        <v>2</v>
      </c>
      <c r="AB175">
        <v>1</v>
      </c>
      <c r="AC175">
        <v>4</v>
      </c>
      <c r="AD175">
        <v>2</v>
      </c>
      <c r="AE175" s="16">
        <v>0</v>
      </c>
      <c r="AF175" s="12">
        <v>99</v>
      </c>
      <c r="AG175">
        <v>99</v>
      </c>
      <c r="AH175">
        <v>99</v>
      </c>
      <c r="AI175">
        <v>99</v>
      </c>
      <c r="AJ175">
        <v>99</v>
      </c>
      <c r="AK175">
        <v>99</v>
      </c>
      <c r="AL175">
        <v>99</v>
      </c>
      <c r="AM175">
        <v>99</v>
      </c>
      <c r="AN175" s="1">
        <v>99</v>
      </c>
      <c r="AO175" s="1">
        <v>99</v>
      </c>
      <c r="AP175" s="1">
        <v>99</v>
      </c>
      <c r="AQ175">
        <v>1</v>
      </c>
      <c r="AR175">
        <v>99</v>
      </c>
      <c r="AS175" s="1">
        <v>0</v>
      </c>
      <c r="AT175" s="1">
        <v>0</v>
      </c>
      <c r="AU175" s="1">
        <v>0</v>
      </c>
      <c r="AV175" s="1">
        <v>0</v>
      </c>
      <c r="AW175" s="1">
        <v>0</v>
      </c>
      <c r="AX175" s="1">
        <v>0</v>
      </c>
      <c r="AY175" s="1">
        <v>0</v>
      </c>
      <c r="AZ175" s="1">
        <v>0</v>
      </c>
      <c r="BA175" s="1">
        <v>0</v>
      </c>
      <c r="BB175" s="1">
        <v>0</v>
      </c>
      <c r="BC175" s="1">
        <v>0</v>
      </c>
      <c r="BD175" s="1">
        <v>1</v>
      </c>
      <c r="BE175" s="1">
        <v>0</v>
      </c>
      <c r="BF175" s="1">
        <f t="shared" si="12"/>
        <v>1</v>
      </c>
      <c r="BG175" s="12">
        <v>0</v>
      </c>
      <c r="BH175" s="1">
        <v>0</v>
      </c>
      <c r="BI175" s="1">
        <v>0</v>
      </c>
      <c r="BJ175" s="1">
        <f t="shared" si="13"/>
        <v>0</v>
      </c>
      <c r="BK175" s="1">
        <v>0</v>
      </c>
      <c r="BL175" s="25">
        <v>0</v>
      </c>
      <c r="BM175" s="1">
        <v>0</v>
      </c>
      <c r="BN175" s="1">
        <v>0</v>
      </c>
      <c r="BO175" s="1">
        <v>0</v>
      </c>
      <c r="BP175" s="1">
        <v>0</v>
      </c>
      <c r="BQ175" s="12"/>
      <c r="BR175" s="12"/>
      <c r="BS175" s="12"/>
      <c r="BT175" s="12"/>
      <c r="BU175" s="12"/>
      <c r="BV175" s="12"/>
      <c r="BW175" s="12"/>
      <c r="BX175" s="12"/>
      <c r="BY175" s="12"/>
      <c r="BZ175" s="12"/>
      <c r="CA175" s="12"/>
      <c r="CB175" s="15"/>
      <c r="CC175" s="12"/>
      <c r="CD175" s="12"/>
      <c r="CE175" s="12"/>
      <c r="CF175" s="12"/>
      <c r="CG175" s="12"/>
      <c r="CH175" s="12"/>
      <c r="CI175" s="12"/>
      <c r="CJ175" s="15"/>
      <c r="CK175" s="12"/>
      <c r="CL175" s="12"/>
      <c r="CM175" s="12"/>
      <c r="CN175" s="12"/>
      <c r="CO175" s="12"/>
      <c r="CP175" s="12"/>
      <c r="CQ175" s="12"/>
      <c r="CR175" s="12"/>
      <c r="CS175" s="12"/>
      <c r="CT175" s="12"/>
      <c r="CU175" s="12"/>
      <c r="CV175" s="12"/>
      <c r="CW175" s="12"/>
      <c r="CX175" s="12"/>
      <c r="CY175" s="12"/>
      <c r="CZ175" s="12"/>
      <c r="DA175" s="12"/>
      <c r="DB175" s="12"/>
      <c r="DC175" s="12"/>
    </row>
    <row r="176" spans="1:107" x14ac:dyDescent="0.2">
      <c r="A176" s="2">
        <v>175</v>
      </c>
      <c r="B176" s="5">
        <v>2</v>
      </c>
      <c r="C176" s="5">
        <v>3</v>
      </c>
      <c r="D176" s="1">
        <v>49</v>
      </c>
      <c r="E176" s="7">
        <v>43884</v>
      </c>
      <c r="F176" s="1">
        <v>0</v>
      </c>
      <c r="G176" s="5">
        <f t="shared" si="8"/>
        <v>0</v>
      </c>
      <c r="H176" s="19">
        <f t="shared" si="9"/>
        <v>0</v>
      </c>
      <c r="I176">
        <v>100</v>
      </c>
      <c r="J176">
        <v>135.55555555555554</v>
      </c>
      <c r="K176">
        <v>28.356382971226953</v>
      </c>
      <c r="L176">
        <v>17.013888888888889</v>
      </c>
      <c r="M176">
        <v>78.472222222222229</v>
      </c>
      <c r="N176">
        <v>4.5138888888888893</v>
      </c>
      <c r="O176">
        <v>100</v>
      </c>
      <c r="P176">
        <v>133.46875</v>
      </c>
      <c r="Q176">
        <v>27.739905485343932</v>
      </c>
      <c r="R176">
        <v>13.020833333333334</v>
      </c>
      <c r="S176">
        <v>80.208333333333343</v>
      </c>
      <c r="T176">
        <v>6.770833333333333</v>
      </c>
      <c r="U176">
        <v>100</v>
      </c>
      <c r="V176">
        <v>139.72916666666666</v>
      </c>
      <c r="W176">
        <v>29.345046438114952</v>
      </c>
      <c r="X176">
        <v>25</v>
      </c>
      <c r="Y176">
        <v>75</v>
      </c>
      <c r="Z176">
        <v>0</v>
      </c>
      <c r="AA176" s="2">
        <v>1</v>
      </c>
      <c r="AB176">
        <v>1</v>
      </c>
      <c r="AC176">
        <v>8</v>
      </c>
      <c r="AD176">
        <v>2</v>
      </c>
      <c r="AE176" s="16">
        <v>0</v>
      </c>
      <c r="AF176" s="12">
        <v>99</v>
      </c>
      <c r="AG176">
        <v>99</v>
      </c>
      <c r="AH176">
        <v>99</v>
      </c>
      <c r="AI176">
        <v>99</v>
      </c>
      <c r="AJ176">
        <v>99</v>
      </c>
      <c r="AK176">
        <v>99</v>
      </c>
      <c r="AL176">
        <v>99</v>
      </c>
      <c r="AM176" s="1">
        <v>99</v>
      </c>
      <c r="AN176">
        <v>99</v>
      </c>
      <c r="AO176" s="1">
        <v>99</v>
      </c>
      <c r="AP176">
        <v>99</v>
      </c>
      <c r="AQ176" s="1">
        <v>1</v>
      </c>
      <c r="AR176" s="1">
        <v>99</v>
      </c>
      <c r="AS176" s="1">
        <v>0</v>
      </c>
      <c r="AT176" s="1">
        <v>0</v>
      </c>
      <c r="AU176">
        <v>0</v>
      </c>
      <c r="AV176" s="1">
        <v>0</v>
      </c>
      <c r="AW176" s="1">
        <v>0</v>
      </c>
      <c r="AX176" s="1">
        <v>0</v>
      </c>
      <c r="AY176" s="1">
        <v>0</v>
      </c>
      <c r="AZ176" s="1">
        <v>0</v>
      </c>
      <c r="BA176" s="1">
        <v>0</v>
      </c>
      <c r="BB176" s="1">
        <v>0</v>
      </c>
      <c r="BC176" s="1">
        <v>0</v>
      </c>
      <c r="BD176" s="1">
        <v>1</v>
      </c>
      <c r="BE176" s="1">
        <v>0</v>
      </c>
      <c r="BF176" s="1">
        <f t="shared" si="12"/>
        <v>1</v>
      </c>
      <c r="BG176" s="12">
        <v>0</v>
      </c>
      <c r="BH176" s="1">
        <v>0</v>
      </c>
      <c r="BI176" s="1">
        <v>0</v>
      </c>
      <c r="BJ176" s="1">
        <f t="shared" si="13"/>
        <v>0</v>
      </c>
      <c r="BK176" s="1">
        <v>0</v>
      </c>
      <c r="BL176" s="25">
        <v>0</v>
      </c>
      <c r="BM176" s="1">
        <v>0</v>
      </c>
      <c r="BN176" s="1">
        <v>0</v>
      </c>
      <c r="BO176" s="1">
        <v>0</v>
      </c>
      <c r="BP176" s="1">
        <v>0</v>
      </c>
      <c r="BQ176" s="12"/>
      <c r="BR176" s="12"/>
      <c r="BS176" s="12"/>
      <c r="BT176" s="12"/>
      <c r="BU176" s="12"/>
      <c r="BV176" s="12"/>
      <c r="BW176" s="12"/>
      <c r="BX176" s="12"/>
      <c r="BY176" s="12"/>
      <c r="BZ176" s="12"/>
      <c r="CA176" s="12"/>
      <c r="CB176" s="15"/>
      <c r="CC176" s="12"/>
      <c r="CD176" s="12"/>
      <c r="CE176" s="12"/>
      <c r="CF176" s="12"/>
      <c r="CG176" s="12"/>
      <c r="CH176" s="12"/>
      <c r="CI176" s="12"/>
      <c r="CJ176" s="15"/>
      <c r="CK176" s="12"/>
      <c r="CL176" s="12"/>
      <c r="CM176" s="12"/>
      <c r="CN176" s="12"/>
      <c r="CO176" s="12"/>
      <c r="CP176" s="12"/>
      <c r="CQ176" s="12"/>
      <c r="CR176" s="12"/>
      <c r="CS176" s="12"/>
      <c r="CT176" s="12"/>
      <c r="CU176" s="12"/>
      <c r="CV176" s="12"/>
      <c r="CW176" s="12"/>
      <c r="CX176" s="12"/>
      <c r="CY176" s="12"/>
      <c r="CZ176" s="12"/>
      <c r="DA176" s="12"/>
      <c r="DB176" s="12"/>
      <c r="DC176" s="12"/>
    </row>
    <row r="177" spans="1:107" x14ac:dyDescent="0.2">
      <c r="A177" s="2">
        <v>176</v>
      </c>
      <c r="B177" s="5">
        <v>2</v>
      </c>
      <c r="C177" s="5">
        <v>3</v>
      </c>
      <c r="D177" s="1">
        <v>50</v>
      </c>
      <c r="E177" s="8">
        <v>43885</v>
      </c>
      <c r="F177" s="1">
        <v>0</v>
      </c>
      <c r="G177" s="5">
        <f t="shared" si="8"/>
        <v>25</v>
      </c>
      <c r="H177" s="19">
        <f t="shared" si="9"/>
        <v>275</v>
      </c>
      <c r="I177">
        <v>100</v>
      </c>
      <c r="J177">
        <v>160.32986111111111</v>
      </c>
      <c r="K177">
        <v>27.461682176571973</v>
      </c>
      <c r="L177">
        <v>36.458333333333336</v>
      </c>
      <c r="M177">
        <v>58.333333333333329</v>
      </c>
      <c r="N177">
        <v>5.208333333333333</v>
      </c>
      <c r="O177">
        <v>100</v>
      </c>
      <c r="P177">
        <v>147.27083333333334</v>
      </c>
      <c r="Q177">
        <v>31.166649487895398</v>
      </c>
      <c r="R177">
        <v>25</v>
      </c>
      <c r="S177">
        <v>67.1875</v>
      </c>
      <c r="T177">
        <v>7.8125</v>
      </c>
      <c r="U177">
        <v>100</v>
      </c>
      <c r="V177">
        <v>186.44791666666666</v>
      </c>
      <c r="W177">
        <v>12.993013025106787</v>
      </c>
      <c r="X177">
        <v>59.375</v>
      </c>
      <c r="Y177">
        <v>40.625</v>
      </c>
      <c r="Z177">
        <v>0</v>
      </c>
      <c r="AA177" s="2">
        <v>1</v>
      </c>
      <c r="AB177">
        <v>1</v>
      </c>
      <c r="AC177">
        <v>7</v>
      </c>
      <c r="AD177">
        <v>1</v>
      </c>
      <c r="AE177" s="16">
        <v>0</v>
      </c>
      <c r="AF177" t="s">
        <v>875</v>
      </c>
      <c r="AG177" t="s">
        <v>875</v>
      </c>
      <c r="AH177" t="s">
        <v>875</v>
      </c>
      <c r="AI177" t="s">
        <v>875</v>
      </c>
      <c r="AJ177" t="s">
        <v>875</v>
      </c>
      <c r="AK177" t="s">
        <v>875</v>
      </c>
      <c r="AL177" t="s">
        <v>875</v>
      </c>
      <c r="AM177" s="1" t="s">
        <v>903</v>
      </c>
      <c r="AN177" s="1" t="s">
        <v>903</v>
      </c>
      <c r="AO177" s="1" t="s">
        <v>903</v>
      </c>
      <c r="AP177" s="1" t="s">
        <v>903</v>
      </c>
      <c r="AQ177" s="1" t="s">
        <v>903</v>
      </c>
      <c r="AR177" s="1" t="s">
        <v>903</v>
      </c>
      <c r="AS177" s="1" t="s">
        <v>903</v>
      </c>
      <c r="AT177" s="1" t="s">
        <v>903</v>
      </c>
      <c r="AU177" s="1" t="s">
        <v>903</v>
      </c>
      <c r="AV177" s="1" t="s">
        <v>903</v>
      </c>
      <c r="AW177" s="1" t="s">
        <v>903</v>
      </c>
      <c r="AX177" s="1" t="s">
        <v>903</v>
      </c>
      <c r="AY177" s="1" t="s">
        <v>903</v>
      </c>
      <c r="AZ177" s="1" t="s">
        <v>903</v>
      </c>
      <c r="BA177" s="1" t="s">
        <v>875</v>
      </c>
      <c r="BB177" s="1" t="s">
        <v>875</v>
      </c>
      <c r="BC177" s="1" t="s">
        <v>875</v>
      </c>
      <c r="BD177" s="1" t="s">
        <v>875</v>
      </c>
      <c r="BE177" s="1" t="s">
        <v>875</v>
      </c>
      <c r="BF177" s="1" t="s">
        <v>875</v>
      </c>
      <c r="BG177" s="12">
        <v>25</v>
      </c>
      <c r="BH177" s="1">
        <v>7</v>
      </c>
      <c r="BI177" s="1">
        <v>11</v>
      </c>
      <c r="BJ177" s="1">
        <f t="shared" si="13"/>
        <v>275</v>
      </c>
      <c r="BK177" s="1" t="s">
        <v>24</v>
      </c>
      <c r="BL177" s="25">
        <v>0</v>
      </c>
      <c r="BM177" s="1">
        <v>0</v>
      </c>
      <c r="BN177" s="1">
        <v>0</v>
      </c>
      <c r="BO177" s="1">
        <v>0</v>
      </c>
      <c r="BP177" s="1">
        <v>0</v>
      </c>
      <c r="BQ177" s="14">
        <v>43885.585721053241</v>
      </c>
      <c r="BR177" s="14" t="s">
        <v>149</v>
      </c>
      <c r="BS177" s="15">
        <v>16.083333333333332</v>
      </c>
      <c r="BT177" s="12" t="s">
        <v>117</v>
      </c>
      <c r="BU177" s="12"/>
      <c r="BV177" s="12" t="s">
        <v>150</v>
      </c>
      <c r="BW177" s="12" t="s">
        <v>151</v>
      </c>
      <c r="BX177" s="12"/>
      <c r="BY177" s="12" t="s">
        <v>98</v>
      </c>
      <c r="BZ177" s="12">
        <v>1</v>
      </c>
      <c r="CA177" s="12">
        <v>0</v>
      </c>
      <c r="CB177" s="15">
        <v>1.8</v>
      </c>
      <c r="CC177" s="12">
        <v>25</v>
      </c>
      <c r="CD177" s="12">
        <v>0</v>
      </c>
      <c r="CE177" s="12">
        <v>1</v>
      </c>
      <c r="CF177" s="12">
        <v>2</v>
      </c>
      <c r="CG177" s="12">
        <v>1</v>
      </c>
      <c r="CH177" s="12">
        <v>2</v>
      </c>
      <c r="CI177" s="12">
        <v>1</v>
      </c>
      <c r="CJ177" s="15">
        <v>0</v>
      </c>
      <c r="CK177" s="12" t="s">
        <v>20</v>
      </c>
      <c r="CL177" s="12" t="s">
        <v>20</v>
      </c>
      <c r="CM177" s="12" t="s">
        <v>20</v>
      </c>
      <c r="CN177" s="12" t="s">
        <v>20</v>
      </c>
      <c r="CO177" s="12" t="s">
        <v>20</v>
      </c>
      <c r="CP177" s="12" t="s">
        <v>88</v>
      </c>
      <c r="CQ177" s="12">
        <v>54</v>
      </c>
      <c r="CR177" s="12">
        <v>54</v>
      </c>
      <c r="CS177" s="12">
        <v>10</v>
      </c>
      <c r="CT177" s="12">
        <v>53</v>
      </c>
      <c r="CU177" s="12">
        <v>56</v>
      </c>
      <c r="CV177" s="12">
        <v>7.5</v>
      </c>
      <c r="CW177" s="12">
        <v>225</v>
      </c>
      <c r="CX177" s="12" t="b">
        <v>0</v>
      </c>
      <c r="CY177" s="12"/>
      <c r="CZ177" s="12">
        <v>0</v>
      </c>
      <c r="DA177" s="12">
        <v>208</v>
      </c>
      <c r="DB177" s="12">
        <v>189</v>
      </c>
      <c r="DC177" s="12">
        <v>137</v>
      </c>
    </row>
    <row r="178" spans="1:107" x14ac:dyDescent="0.2">
      <c r="A178" s="2">
        <v>177</v>
      </c>
      <c r="B178" s="5">
        <v>2</v>
      </c>
      <c r="C178" s="5">
        <v>3</v>
      </c>
      <c r="D178" s="1">
        <v>51</v>
      </c>
      <c r="E178" s="7">
        <v>43886</v>
      </c>
      <c r="F178" s="1">
        <v>0</v>
      </c>
      <c r="G178" s="5">
        <f t="shared" si="8"/>
        <v>29</v>
      </c>
      <c r="H178" s="19">
        <f t="shared" si="9"/>
        <v>304.5</v>
      </c>
      <c r="I178">
        <v>99.652777777777771</v>
      </c>
      <c r="J178">
        <v>124.90940766550523</v>
      </c>
      <c r="K178">
        <v>35.697902012306663</v>
      </c>
      <c r="L178">
        <v>14.634146341463415</v>
      </c>
      <c r="M178">
        <v>75.609756097560975</v>
      </c>
      <c r="N178">
        <v>9.7560975609756095</v>
      </c>
      <c r="O178">
        <v>99.479166666666671</v>
      </c>
      <c r="P178">
        <v>126.35078534031413</v>
      </c>
      <c r="Q178">
        <v>41.08156102278037</v>
      </c>
      <c r="R178">
        <v>19.895287958115183</v>
      </c>
      <c r="S178">
        <v>65.44502617801048</v>
      </c>
      <c r="T178">
        <v>14.659685863874346</v>
      </c>
      <c r="U178">
        <v>100</v>
      </c>
      <c r="V178">
        <v>122.04166666666667</v>
      </c>
      <c r="W178">
        <v>19.81182731085006</v>
      </c>
      <c r="X178">
        <v>4.166666666666667</v>
      </c>
      <c r="Y178">
        <v>95.833333333333329</v>
      </c>
      <c r="Z178">
        <v>0</v>
      </c>
      <c r="AA178" s="2">
        <v>1</v>
      </c>
      <c r="AB178">
        <v>2</v>
      </c>
      <c r="AC178">
        <v>8</v>
      </c>
      <c r="AD178">
        <v>1</v>
      </c>
      <c r="AE178" s="16">
        <v>0</v>
      </c>
      <c r="AF178" t="s">
        <v>875</v>
      </c>
      <c r="AG178" t="s">
        <v>875</v>
      </c>
      <c r="AH178" t="s">
        <v>875</v>
      </c>
      <c r="AI178" t="s">
        <v>875</v>
      </c>
      <c r="AJ178" t="s">
        <v>875</v>
      </c>
      <c r="AK178" t="s">
        <v>875</v>
      </c>
      <c r="AL178" t="s">
        <v>875</v>
      </c>
      <c r="AM178" s="1" t="s">
        <v>903</v>
      </c>
      <c r="AN178" s="1" t="s">
        <v>903</v>
      </c>
      <c r="AO178" s="1" t="s">
        <v>903</v>
      </c>
      <c r="AP178" s="1" t="s">
        <v>903</v>
      </c>
      <c r="AQ178" s="1" t="s">
        <v>903</v>
      </c>
      <c r="AR178" s="1" t="s">
        <v>903</v>
      </c>
      <c r="AS178" s="1" t="s">
        <v>903</v>
      </c>
      <c r="AT178" s="1" t="s">
        <v>903</v>
      </c>
      <c r="AU178" s="1" t="s">
        <v>903</v>
      </c>
      <c r="AV178" s="1" t="s">
        <v>903</v>
      </c>
      <c r="AW178" s="1" t="s">
        <v>903</v>
      </c>
      <c r="AX178" s="1" t="s">
        <v>903</v>
      </c>
      <c r="AY178" s="1" t="s">
        <v>903</v>
      </c>
      <c r="AZ178" s="1" t="s">
        <v>903</v>
      </c>
      <c r="BA178" s="1" t="s">
        <v>875</v>
      </c>
      <c r="BB178" s="1" t="s">
        <v>875</v>
      </c>
      <c r="BC178" s="1" t="s">
        <v>875</v>
      </c>
      <c r="BD178" s="1" t="s">
        <v>875</v>
      </c>
      <c r="BE178" s="1" t="s">
        <v>875</v>
      </c>
      <c r="BF178" s="1" t="s">
        <v>875</v>
      </c>
      <c r="BG178" s="12">
        <v>29</v>
      </c>
      <c r="BH178" s="1">
        <v>7</v>
      </c>
      <c r="BI178" s="1">
        <v>10.5</v>
      </c>
      <c r="BJ178" s="1">
        <f t="shared" si="13"/>
        <v>304.5</v>
      </c>
      <c r="BK178" s="1" t="s">
        <v>24</v>
      </c>
      <c r="BL178" s="25">
        <v>0</v>
      </c>
      <c r="BM178" s="1">
        <v>0</v>
      </c>
      <c r="BN178" s="1">
        <v>0</v>
      </c>
      <c r="BO178" s="1">
        <v>0</v>
      </c>
      <c r="BP178" s="1">
        <v>0</v>
      </c>
      <c r="BQ178" s="14">
        <v>43886.536453819448</v>
      </c>
      <c r="BR178" s="14" t="s">
        <v>152</v>
      </c>
      <c r="BS178" s="15">
        <v>23.066666666666666</v>
      </c>
      <c r="BT178" s="12" t="s">
        <v>117</v>
      </c>
      <c r="BU178" s="12"/>
      <c r="BV178" s="12">
        <v>0</v>
      </c>
      <c r="BW178" s="12" t="s">
        <v>153</v>
      </c>
      <c r="BX178" s="12">
        <v>0</v>
      </c>
      <c r="BY178" s="12" t="s">
        <v>153</v>
      </c>
      <c r="BZ178" s="12">
        <v>1</v>
      </c>
      <c r="CA178" s="12">
        <v>0</v>
      </c>
      <c r="CB178" s="15">
        <v>4.45</v>
      </c>
      <c r="CC178" s="12">
        <v>0</v>
      </c>
      <c r="CD178" s="12">
        <v>0</v>
      </c>
      <c r="CE178" s="12" t="s">
        <v>20</v>
      </c>
      <c r="CF178" s="12" t="s">
        <v>20</v>
      </c>
      <c r="CG178" s="12" t="s">
        <v>20</v>
      </c>
      <c r="CH178" s="12" t="s">
        <v>20</v>
      </c>
      <c r="CI178" s="12" t="s">
        <v>20</v>
      </c>
      <c r="CJ178" s="15">
        <v>7</v>
      </c>
      <c r="CK178" s="12">
        <v>3</v>
      </c>
      <c r="CL178" s="12">
        <v>1</v>
      </c>
      <c r="CM178" s="12">
        <v>1</v>
      </c>
      <c r="CN178" s="12">
        <v>1</v>
      </c>
      <c r="CO178" s="12">
        <v>4</v>
      </c>
      <c r="CP178" s="12" t="s">
        <v>99</v>
      </c>
      <c r="CQ178" s="12">
        <v>49</v>
      </c>
      <c r="CR178" s="12">
        <v>49</v>
      </c>
      <c r="CS178" s="12">
        <v>99</v>
      </c>
      <c r="CT178" s="12">
        <v>82</v>
      </c>
      <c r="CU178" s="12">
        <v>52</v>
      </c>
      <c r="CV178" s="12">
        <v>3.4</v>
      </c>
      <c r="CW178" s="12">
        <v>158</v>
      </c>
      <c r="CX178" s="12" t="b">
        <v>0</v>
      </c>
      <c r="CY178" s="12"/>
      <c r="CZ178" s="12">
        <v>0</v>
      </c>
      <c r="DA178" s="12">
        <v>203</v>
      </c>
      <c r="DB178" s="12">
        <v>159</v>
      </c>
      <c r="DC178" s="12">
        <v>80</v>
      </c>
    </row>
    <row r="179" spans="1:107" x14ac:dyDescent="0.2">
      <c r="A179" s="2">
        <v>178</v>
      </c>
      <c r="B179" s="5">
        <v>2</v>
      </c>
      <c r="C179" s="5">
        <v>3</v>
      </c>
      <c r="D179" s="1">
        <v>52</v>
      </c>
      <c r="E179" s="7">
        <v>43887</v>
      </c>
      <c r="F179" s="1">
        <v>0</v>
      </c>
      <c r="G179" s="5">
        <f t="shared" si="8"/>
        <v>24</v>
      </c>
      <c r="H179" s="19">
        <f t="shared" si="9"/>
        <v>235.20000000000002</v>
      </c>
      <c r="I179">
        <v>100</v>
      </c>
      <c r="J179">
        <v>134.42361111111111</v>
      </c>
      <c r="K179">
        <v>39.467907874186778</v>
      </c>
      <c r="L179">
        <v>23.263888888888889</v>
      </c>
      <c r="M179">
        <v>71.180555555555557</v>
      </c>
      <c r="N179">
        <v>5.5555555555555554</v>
      </c>
      <c r="O179">
        <v>100</v>
      </c>
      <c r="P179">
        <v>115.5625</v>
      </c>
      <c r="Q179">
        <v>37.945049561394946</v>
      </c>
      <c r="R179">
        <v>9.375</v>
      </c>
      <c r="S179">
        <v>82.291666666666671</v>
      </c>
      <c r="T179">
        <v>8.3333333333333339</v>
      </c>
      <c r="U179">
        <v>100</v>
      </c>
      <c r="V179">
        <v>172.14583333333334</v>
      </c>
      <c r="W179">
        <v>28.932530734089472</v>
      </c>
      <c r="X179">
        <v>51.041666666666664</v>
      </c>
      <c r="Y179">
        <v>48.958333333333336</v>
      </c>
      <c r="Z179">
        <v>0</v>
      </c>
      <c r="AA179" s="2">
        <v>1</v>
      </c>
      <c r="AB179">
        <v>1</v>
      </c>
      <c r="AC179">
        <v>4</v>
      </c>
      <c r="AD179">
        <v>1</v>
      </c>
      <c r="AE179" s="16">
        <v>0</v>
      </c>
      <c r="AF179" t="s">
        <v>875</v>
      </c>
      <c r="AG179" t="s">
        <v>875</v>
      </c>
      <c r="AH179" t="s">
        <v>875</v>
      </c>
      <c r="AI179" t="s">
        <v>875</v>
      </c>
      <c r="AJ179" t="s">
        <v>875</v>
      </c>
      <c r="AK179" t="s">
        <v>875</v>
      </c>
      <c r="AL179" t="s">
        <v>875</v>
      </c>
      <c r="AM179" s="1" t="s">
        <v>903</v>
      </c>
      <c r="AN179" s="1" t="s">
        <v>903</v>
      </c>
      <c r="AO179" s="1" t="s">
        <v>903</v>
      </c>
      <c r="AP179" s="1" t="s">
        <v>903</v>
      </c>
      <c r="AQ179" s="1" t="s">
        <v>903</v>
      </c>
      <c r="AR179" s="1" t="s">
        <v>903</v>
      </c>
      <c r="AS179" s="1" t="s">
        <v>903</v>
      </c>
      <c r="AT179" s="1" t="s">
        <v>903</v>
      </c>
      <c r="AU179" s="1" t="s">
        <v>903</v>
      </c>
      <c r="AV179" s="1" t="s">
        <v>903</v>
      </c>
      <c r="AW179" s="1" t="s">
        <v>903</v>
      </c>
      <c r="AX179" s="1" t="s">
        <v>903</v>
      </c>
      <c r="AY179" s="1" t="s">
        <v>903</v>
      </c>
      <c r="AZ179" s="1" t="s">
        <v>903</v>
      </c>
      <c r="BA179" s="1" t="s">
        <v>875</v>
      </c>
      <c r="BB179" s="1" t="s">
        <v>875</v>
      </c>
      <c r="BC179" s="1" t="s">
        <v>875</v>
      </c>
      <c r="BD179" s="1" t="s">
        <v>875</v>
      </c>
      <c r="BE179" s="1" t="s">
        <v>875</v>
      </c>
      <c r="BF179" s="1" t="s">
        <v>875</v>
      </c>
      <c r="BG179" s="12">
        <v>24</v>
      </c>
      <c r="BH179" s="1">
        <v>5</v>
      </c>
      <c r="BI179" s="1">
        <v>9.8000000000000007</v>
      </c>
      <c r="BJ179" s="1">
        <f t="shared" si="13"/>
        <v>235.20000000000002</v>
      </c>
      <c r="BK179" s="1" t="s">
        <v>24</v>
      </c>
      <c r="BL179" s="25">
        <v>0</v>
      </c>
      <c r="BM179" s="1">
        <v>0</v>
      </c>
      <c r="BN179" s="1">
        <v>0</v>
      </c>
      <c r="BO179" s="1">
        <v>0</v>
      </c>
      <c r="BP179" s="1">
        <v>0</v>
      </c>
      <c r="BQ179" s="14">
        <v>43887.615454895837</v>
      </c>
      <c r="BR179" s="14" t="s">
        <v>154</v>
      </c>
      <c r="BS179" s="15">
        <v>21.383333333333333</v>
      </c>
      <c r="BT179" s="12" t="s">
        <v>117</v>
      </c>
      <c r="BU179" s="12"/>
      <c r="BV179" s="12" t="s">
        <v>155</v>
      </c>
      <c r="BW179" s="12" t="s">
        <v>156</v>
      </c>
      <c r="BX179" s="12">
        <v>0</v>
      </c>
      <c r="BY179" s="12" t="s">
        <v>157</v>
      </c>
      <c r="BZ179" s="12">
        <v>1</v>
      </c>
      <c r="CA179" s="12">
        <v>0</v>
      </c>
      <c r="CB179" s="15">
        <v>5</v>
      </c>
      <c r="CC179" s="12">
        <v>30</v>
      </c>
      <c r="CD179" s="12">
        <v>0</v>
      </c>
      <c r="CE179" s="12">
        <v>1</v>
      </c>
      <c r="CF179" s="12">
        <v>1</v>
      </c>
      <c r="CG179" s="12">
        <v>5</v>
      </c>
      <c r="CH179" s="12">
        <v>1</v>
      </c>
      <c r="CI179" s="12">
        <v>4</v>
      </c>
      <c r="CJ179" s="15">
        <v>5</v>
      </c>
      <c r="CK179" s="12">
        <v>2</v>
      </c>
      <c r="CL179" s="12">
        <v>1</v>
      </c>
      <c r="CM179" s="12">
        <v>1</v>
      </c>
      <c r="CN179" s="12">
        <v>1</v>
      </c>
      <c r="CO179" s="12">
        <v>4</v>
      </c>
      <c r="CP179" s="12" t="s">
        <v>99</v>
      </c>
      <c r="CQ179" s="12">
        <v>49</v>
      </c>
      <c r="CR179" s="12">
        <v>46</v>
      </c>
      <c r="CS179" s="12">
        <v>100</v>
      </c>
      <c r="CT179" s="12">
        <v>82</v>
      </c>
      <c r="CU179" s="12">
        <v>47</v>
      </c>
      <c r="CV179" s="12">
        <v>6.5</v>
      </c>
      <c r="CW179" s="12">
        <v>68</v>
      </c>
      <c r="CX179" s="12" t="b">
        <v>0</v>
      </c>
      <c r="CY179" s="12"/>
      <c r="CZ179" s="12">
        <v>0</v>
      </c>
      <c r="DA179" s="12">
        <v>202</v>
      </c>
      <c r="DB179" s="12">
        <v>181</v>
      </c>
      <c r="DC179" s="12">
        <v>96</v>
      </c>
    </row>
    <row r="180" spans="1:107" x14ac:dyDescent="0.2">
      <c r="A180" s="2">
        <v>179</v>
      </c>
      <c r="B180" s="5">
        <v>2</v>
      </c>
      <c r="C180" s="5">
        <v>3</v>
      </c>
      <c r="D180" s="1">
        <v>53</v>
      </c>
      <c r="E180" s="7">
        <v>43888</v>
      </c>
      <c r="F180" s="1">
        <v>0</v>
      </c>
      <c r="G180" s="5">
        <f t="shared" si="8"/>
        <v>22</v>
      </c>
      <c r="H180" s="19">
        <f t="shared" si="9"/>
        <v>215.60000000000002</v>
      </c>
      <c r="I180">
        <v>100</v>
      </c>
      <c r="J180">
        <v>128.00347222222223</v>
      </c>
      <c r="K180">
        <v>26.62523141881919</v>
      </c>
      <c r="L180">
        <v>0.34722222222222221</v>
      </c>
      <c r="M180">
        <v>93.055555555555543</v>
      </c>
      <c r="N180">
        <v>6.5972222222222223</v>
      </c>
      <c r="O180">
        <v>100</v>
      </c>
      <c r="P180">
        <v>115.40625</v>
      </c>
      <c r="Q180">
        <v>28.872725470683218</v>
      </c>
      <c r="R180">
        <v>0.52083333333333337</v>
      </c>
      <c r="S180">
        <v>89.583333333333343</v>
      </c>
      <c r="T180">
        <v>9.8958333333333339</v>
      </c>
      <c r="U180">
        <v>100</v>
      </c>
      <c r="V180">
        <v>153.19791666666666</v>
      </c>
      <c r="W180">
        <v>11.578245957814064</v>
      </c>
      <c r="X180">
        <v>0</v>
      </c>
      <c r="Y180">
        <v>100</v>
      </c>
      <c r="Z180">
        <v>0</v>
      </c>
      <c r="AA180" s="2">
        <v>2</v>
      </c>
      <c r="AB180">
        <v>1</v>
      </c>
      <c r="AC180">
        <v>7</v>
      </c>
      <c r="AD180">
        <v>2</v>
      </c>
      <c r="AE180" s="16">
        <v>0</v>
      </c>
      <c r="AF180" t="s">
        <v>875</v>
      </c>
      <c r="AG180" t="s">
        <v>875</v>
      </c>
      <c r="AH180" t="s">
        <v>875</v>
      </c>
      <c r="AI180" t="s">
        <v>875</v>
      </c>
      <c r="AJ180" t="s">
        <v>875</v>
      </c>
      <c r="AK180" t="s">
        <v>875</v>
      </c>
      <c r="AL180" t="s">
        <v>875</v>
      </c>
      <c r="AM180" s="1" t="s">
        <v>903</v>
      </c>
      <c r="AN180" s="1" t="s">
        <v>903</v>
      </c>
      <c r="AO180" s="1" t="s">
        <v>903</v>
      </c>
      <c r="AP180" s="1" t="s">
        <v>903</v>
      </c>
      <c r="AQ180" s="1" t="s">
        <v>903</v>
      </c>
      <c r="AR180" s="1" t="s">
        <v>903</v>
      </c>
      <c r="AS180" s="1" t="s">
        <v>903</v>
      </c>
      <c r="AT180" s="1" t="s">
        <v>903</v>
      </c>
      <c r="AU180" s="1" t="s">
        <v>903</v>
      </c>
      <c r="AV180" s="1" t="s">
        <v>903</v>
      </c>
      <c r="AW180" s="1" t="s">
        <v>903</v>
      </c>
      <c r="AX180" s="1" t="s">
        <v>903</v>
      </c>
      <c r="AY180" s="1" t="s">
        <v>903</v>
      </c>
      <c r="AZ180" s="1" t="s">
        <v>903</v>
      </c>
      <c r="BA180" s="1" t="s">
        <v>875</v>
      </c>
      <c r="BB180" s="1" t="s">
        <v>875</v>
      </c>
      <c r="BC180" s="1" t="s">
        <v>875</v>
      </c>
      <c r="BD180" s="1" t="s">
        <v>875</v>
      </c>
      <c r="BE180" s="1" t="s">
        <v>875</v>
      </c>
      <c r="BF180" s="1" t="s">
        <v>875</v>
      </c>
      <c r="BG180" s="12">
        <v>22</v>
      </c>
      <c r="BH180" s="1">
        <v>5</v>
      </c>
      <c r="BI180" s="1">
        <v>9.8000000000000007</v>
      </c>
      <c r="BJ180" s="1">
        <f t="shared" si="13"/>
        <v>215.60000000000002</v>
      </c>
      <c r="BK180" s="1" t="s">
        <v>24</v>
      </c>
      <c r="BL180" s="25">
        <v>0</v>
      </c>
      <c r="BM180" s="1">
        <v>0</v>
      </c>
      <c r="BN180" s="1">
        <v>0</v>
      </c>
      <c r="BO180" s="1">
        <v>0</v>
      </c>
      <c r="BP180" s="1">
        <v>0</v>
      </c>
      <c r="BQ180" s="14">
        <v>43888.661658518518</v>
      </c>
      <c r="BR180" s="14" t="s">
        <v>158</v>
      </c>
      <c r="BS180" s="15">
        <v>0.25</v>
      </c>
      <c r="BT180" s="12" t="s">
        <v>117</v>
      </c>
      <c r="BU180" s="12"/>
      <c r="BV180" s="12" t="s">
        <v>159</v>
      </c>
      <c r="BW180" s="12" t="s">
        <v>160</v>
      </c>
      <c r="BX180" s="12" t="s">
        <v>161</v>
      </c>
      <c r="BY180" s="12" t="s">
        <v>162</v>
      </c>
      <c r="BZ180" s="12">
        <v>0</v>
      </c>
      <c r="CA180" s="12">
        <v>0</v>
      </c>
      <c r="CB180" s="15">
        <v>2</v>
      </c>
      <c r="CC180" s="12">
        <v>25</v>
      </c>
      <c r="CD180" s="12">
        <v>0</v>
      </c>
      <c r="CE180" s="12">
        <v>2</v>
      </c>
      <c r="CF180" s="12">
        <v>1</v>
      </c>
      <c r="CG180" s="12">
        <v>1</v>
      </c>
      <c r="CH180" s="12">
        <v>2</v>
      </c>
      <c r="CI180" s="12">
        <v>1</v>
      </c>
      <c r="CJ180" s="15">
        <v>5</v>
      </c>
      <c r="CK180" s="12">
        <v>1</v>
      </c>
      <c r="CL180" s="12">
        <v>1</v>
      </c>
      <c r="CM180" s="12">
        <v>4</v>
      </c>
      <c r="CN180" s="12">
        <v>1</v>
      </c>
      <c r="CO180" s="12">
        <v>2</v>
      </c>
      <c r="CP180" s="12" t="s">
        <v>163</v>
      </c>
      <c r="CQ180" s="12">
        <v>41</v>
      </c>
      <c r="CR180" s="12">
        <v>32</v>
      </c>
      <c r="CS180" s="12">
        <v>50</v>
      </c>
      <c r="CT180" s="12">
        <v>49</v>
      </c>
      <c r="CU180" s="12">
        <v>28</v>
      </c>
      <c r="CV180" s="12">
        <v>19.600000000000001</v>
      </c>
      <c r="CW180" s="12">
        <v>293</v>
      </c>
      <c r="CX180" s="12" t="b">
        <v>0</v>
      </c>
      <c r="CY180" s="12"/>
      <c r="CZ180" s="12">
        <v>0</v>
      </c>
      <c r="DA180" s="12"/>
      <c r="DB180" s="12"/>
      <c r="DC180" s="12"/>
    </row>
    <row r="181" spans="1:107" x14ac:dyDescent="0.2">
      <c r="A181" s="2">
        <v>180</v>
      </c>
      <c r="B181" s="5">
        <v>2</v>
      </c>
      <c r="C181" s="5">
        <v>3</v>
      </c>
      <c r="D181" s="1">
        <v>54</v>
      </c>
      <c r="E181" s="7">
        <v>43889</v>
      </c>
      <c r="F181" s="1">
        <v>0</v>
      </c>
      <c r="G181" s="5">
        <f t="shared" si="8"/>
        <v>25</v>
      </c>
      <c r="H181" s="19">
        <f t="shared" si="9"/>
        <v>245.00000000000003</v>
      </c>
      <c r="I181">
        <v>100</v>
      </c>
      <c r="J181">
        <v>144.03472222222223</v>
      </c>
      <c r="K181">
        <v>33.436482143148012</v>
      </c>
      <c r="L181">
        <v>19.444444444444443</v>
      </c>
      <c r="M181">
        <v>75.694444444444443</v>
      </c>
      <c r="N181">
        <v>4.8611111111111107</v>
      </c>
      <c r="O181">
        <v>100</v>
      </c>
      <c r="P181">
        <v>135.1875</v>
      </c>
      <c r="Q181">
        <v>30.625577947373582</v>
      </c>
      <c r="R181">
        <v>10.416666666666666</v>
      </c>
      <c r="S181">
        <v>83.333333333333329</v>
      </c>
      <c r="T181">
        <v>6.25</v>
      </c>
      <c r="U181">
        <v>100</v>
      </c>
      <c r="V181">
        <v>161.72916666666666</v>
      </c>
      <c r="W181">
        <v>34.34952147337917</v>
      </c>
      <c r="X181">
        <v>37.5</v>
      </c>
      <c r="Y181">
        <v>60.416666666666664</v>
      </c>
      <c r="Z181">
        <v>2.0833333333333335</v>
      </c>
      <c r="AA181" s="2">
        <v>1</v>
      </c>
      <c r="AB181">
        <v>1</v>
      </c>
      <c r="AC181">
        <v>7</v>
      </c>
      <c r="AD181">
        <v>1</v>
      </c>
      <c r="AE181" s="16">
        <v>0</v>
      </c>
      <c r="AF181" t="s">
        <v>875</v>
      </c>
      <c r="AG181" t="s">
        <v>875</v>
      </c>
      <c r="AH181" t="s">
        <v>875</v>
      </c>
      <c r="AI181" t="s">
        <v>875</v>
      </c>
      <c r="AJ181" t="s">
        <v>875</v>
      </c>
      <c r="AK181" t="s">
        <v>875</v>
      </c>
      <c r="AL181" t="s">
        <v>875</v>
      </c>
      <c r="AM181" s="1" t="s">
        <v>903</v>
      </c>
      <c r="AN181" s="1" t="s">
        <v>903</v>
      </c>
      <c r="AO181" s="1" t="s">
        <v>903</v>
      </c>
      <c r="AP181" s="1" t="s">
        <v>903</v>
      </c>
      <c r="AQ181" s="1" t="s">
        <v>903</v>
      </c>
      <c r="AR181" s="1" t="s">
        <v>903</v>
      </c>
      <c r="AS181" s="1" t="s">
        <v>903</v>
      </c>
      <c r="AT181" s="1" t="s">
        <v>903</v>
      </c>
      <c r="AU181" s="1" t="s">
        <v>903</v>
      </c>
      <c r="AV181" s="1" t="s">
        <v>903</v>
      </c>
      <c r="AW181" s="1" t="s">
        <v>903</v>
      </c>
      <c r="AX181" s="1" t="s">
        <v>903</v>
      </c>
      <c r="AY181" s="1" t="s">
        <v>903</v>
      </c>
      <c r="AZ181" s="1" t="s">
        <v>903</v>
      </c>
      <c r="BA181" s="1" t="s">
        <v>875</v>
      </c>
      <c r="BB181" s="1" t="s">
        <v>875</v>
      </c>
      <c r="BC181" s="1" t="s">
        <v>875</v>
      </c>
      <c r="BD181" s="1" t="s">
        <v>875</v>
      </c>
      <c r="BE181" s="1" t="s">
        <v>875</v>
      </c>
      <c r="BF181" s="1" t="s">
        <v>875</v>
      </c>
      <c r="BG181" s="12">
        <v>25</v>
      </c>
      <c r="BH181" s="1">
        <v>5</v>
      </c>
      <c r="BI181" s="1">
        <v>9.8000000000000007</v>
      </c>
      <c r="BJ181" s="1">
        <f t="shared" si="13"/>
        <v>245.00000000000003</v>
      </c>
      <c r="BK181" s="1" t="s">
        <v>24</v>
      </c>
      <c r="BL181" s="25">
        <v>0</v>
      </c>
      <c r="BM181" s="1">
        <v>0</v>
      </c>
      <c r="BN181" s="1">
        <v>0</v>
      </c>
      <c r="BO181" s="1">
        <v>0</v>
      </c>
      <c r="BP181" s="1">
        <v>0</v>
      </c>
      <c r="BQ181" s="14">
        <v>43889.707149884256</v>
      </c>
      <c r="BR181" s="14" t="s">
        <v>164</v>
      </c>
      <c r="BS181" s="15">
        <v>0.11666666666666667</v>
      </c>
      <c r="BT181" s="12" t="s">
        <v>117</v>
      </c>
      <c r="BU181" s="12"/>
      <c r="BV181" s="12" t="s">
        <v>165</v>
      </c>
      <c r="BW181" s="12" t="s">
        <v>166</v>
      </c>
      <c r="BX181" s="12" t="s">
        <v>161</v>
      </c>
      <c r="BY181" s="12" t="s">
        <v>167</v>
      </c>
      <c r="BZ181" s="12">
        <v>0</v>
      </c>
      <c r="CA181" s="12">
        <v>0</v>
      </c>
      <c r="CB181" s="15">
        <v>5</v>
      </c>
      <c r="CC181" s="12">
        <v>0</v>
      </c>
      <c r="CD181" s="12">
        <v>0</v>
      </c>
      <c r="CE181" s="12">
        <v>1</v>
      </c>
      <c r="CF181" s="12">
        <v>1</v>
      </c>
      <c r="CG181" s="12">
        <v>4</v>
      </c>
      <c r="CH181" s="12">
        <v>1</v>
      </c>
      <c r="CI181" s="12">
        <v>1</v>
      </c>
      <c r="CJ181" s="15">
        <v>5</v>
      </c>
      <c r="CK181" s="12">
        <v>1</v>
      </c>
      <c r="CL181" s="12">
        <v>1</v>
      </c>
      <c r="CM181" s="12">
        <v>5</v>
      </c>
      <c r="CN181" s="12">
        <v>1</v>
      </c>
      <c r="CO181" s="12">
        <v>3</v>
      </c>
      <c r="CP181" s="12" t="s">
        <v>141</v>
      </c>
      <c r="CQ181" s="12">
        <v>40</v>
      </c>
      <c r="CR181" s="12">
        <v>32</v>
      </c>
      <c r="CS181" s="12">
        <v>30</v>
      </c>
      <c r="CT181" s="12">
        <v>38</v>
      </c>
      <c r="CU181" s="12">
        <v>30</v>
      </c>
      <c r="CV181" s="12">
        <v>15.2</v>
      </c>
      <c r="CW181" s="12">
        <v>315</v>
      </c>
      <c r="CX181" s="12" t="b">
        <v>0</v>
      </c>
      <c r="CY181" s="12"/>
      <c r="CZ181" s="12">
        <v>0</v>
      </c>
      <c r="DA181" s="12"/>
      <c r="DB181" s="12"/>
      <c r="DC181" s="12"/>
    </row>
    <row r="182" spans="1:107" x14ac:dyDescent="0.2">
      <c r="A182" s="2">
        <v>181</v>
      </c>
      <c r="B182" s="5">
        <v>2</v>
      </c>
      <c r="C182" s="5">
        <v>3</v>
      </c>
      <c r="D182" s="1">
        <v>55</v>
      </c>
      <c r="E182" s="7">
        <v>43890</v>
      </c>
      <c r="F182" s="1">
        <v>0</v>
      </c>
      <c r="G182" s="5">
        <f t="shared" si="8"/>
        <v>0</v>
      </c>
      <c r="H182" s="19">
        <f t="shared" si="9"/>
        <v>0</v>
      </c>
      <c r="I182">
        <v>100</v>
      </c>
      <c r="J182">
        <v>183.94097222222223</v>
      </c>
      <c r="K182">
        <v>40.090313640857843</v>
      </c>
      <c r="L182">
        <v>46.527777777777779</v>
      </c>
      <c r="M182">
        <v>49.305555555555557</v>
      </c>
      <c r="N182">
        <v>4.166666666666667</v>
      </c>
      <c r="O182">
        <v>100</v>
      </c>
      <c r="P182">
        <v>188.484375</v>
      </c>
      <c r="Q182">
        <v>34.016080223602216</v>
      </c>
      <c r="R182">
        <v>53.125</v>
      </c>
      <c r="S182">
        <v>43.75</v>
      </c>
      <c r="T182">
        <v>3.125</v>
      </c>
      <c r="U182">
        <v>100</v>
      </c>
      <c r="V182">
        <v>174.85416666666666</v>
      </c>
      <c r="W182">
        <v>51.27557216895034</v>
      </c>
      <c r="X182">
        <v>33.333333333333336</v>
      </c>
      <c r="Y182">
        <v>60.416666666666657</v>
      </c>
      <c r="Z182">
        <v>6.25</v>
      </c>
      <c r="AA182" s="2">
        <v>1</v>
      </c>
      <c r="AB182">
        <v>1</v>
      </c>
      <c r="AC182">
        <v>6</v>
      </c>
      <c r="AD182">
        <v>1</v>
      </c>
      <c r="AE182" s="16">
        <v>1</v>
      </c>
      <c r="AF182" s="12">
        <v>99</v>
      </c>
      <c r="AG182">
        <v>99</v>
      </c>
      <c r="AH182">
        <v>99</v>
      </c>
      <c r="AI182">
        <v>99</v>
      </c>
      <c r="AJ182">
        <v>99</v>
      </c>
      <c r="AK182">
        <v>1</v>
      </c>
      <c r="AL182">
        <v>99</v>
      </c>
      <c r="AM182" s="1">
        <v>99</v>
      </c>
      <c r="AN182" s="1">
        <v>99</v>
      </c>
      <c r="AO182" s="1">
        <v>99</v>
      </c>
      <c r="AP182" s="1">
        <v>99</v>
      </c>
      <c r="AQ182" s="1">
        <v>99</v>
      </c>
      <c r="AR182" s="1">
        <v>99</v>
      </c>
      <c r="AS182" s="1">
        <v>0</v>
      </c>
      <c r="AT182" s="1">
        <v>0</v>
      </c>
      <c r="AU182">
        <v>0</v>
      </c>
      <c r="AV182" s="1">
        <v>0</v>
      </c>
      <c r="AW182" s="1">
        <v>0</v>
      </c>
      <c r="AX182" s="1">
        <v>1</v>
      </c>
      <c r="AY182" s="1">
        <v>0</v>
      </c>
      <c r="AZ182" s="1">
        <v>0</v>
      </c>
      <c r="BA182" s="1">
        <v>0</v>
      </c>
      <c r="BB182" s="1">
        <v>0</v>
      </c>
      <c r="BC182" s="1">
        <v>0</v>
      </c>
      <c r="BD182" s="1">
        <v>0</v>
      </c>
      <c r="BE182" s="1">
        <v>0</v>
      </c>
      <c r="BF182" s="1">
        <f>SUM(AS182:BE182)</f>
        <v>1</v>
      </c>
      <c r="BG182" s="12">
        <v>0</v>
      </c>
      <c r="BH182" s="1">
        <v>0</v>
      </c>
      <c r="BI182" s="1">
        <v>0</v>
      </c>
      <c r="BJ182" s="1">
        <f t="shared" si="13"/>
        <v>0</v>
      </c>
      <c r="BK182" s="1">
        <v>0</v>
      </c>
      <c r="BL182" s="25">
        <v>0</v>
      </c>
      <c r="BM182" s="1">
        <v>0</v>
      </c>
      <c r="BN182" s="1">
        <v>0</v>
      </c>
      <c r="BO182" s="1">
        <v>0</v>
      </c>
      <c r="BP182" s="1">
        <v>0</v>
      </c>
      <c r="BQ182" s="12"/>
      <c r="BR182" s="12"/>
      <c r="BS182" s="12"/>
      <c r="BT182" s="12"/>
      <c r="BU182" s="12"/>
      <c r="BV182" s="12"/>
      <c r="BW182" s="12"/>
      <c r="BX182" s="12"/>
      <c r="BY182" s="12"/>
      <c r="BZ182" s="12"/>
      <c r="CA182" s="12"/>
      <c r="CB182" s="15"/>
      <c r="CC182" s="12"/>
      <c r="CD182" s="12"/>
      <c r="CE182" s="12"/>
      <c r="CF182" s="12"/>
      <c r="CG182" s="12"/>
      <c r="CH182" s="12"/>
      <c r="CI182" s="12"/>
      <c r="CJ182" s="15"/>
      <c r="CK182" s="12"/>
      <c r="CL182" s="12"/>
      <c r="CM182" s="12"/>
      <c r="CN182" s="12"/>
      <c r="CO182" s="12"/>
      <c r="CP182" s="12"/>
      <c r="CQ182" s="12"/>
      <c r="CR182" s="12"/>
      <c r="CS182" s="12"/>
      <c r="CT182" s="12"/>
      <c r="CU182" s="12"/>
      <c r="CV182" s="12"/>
      <c r="CW182" s="12"/>
      <c r="CX182" s="12"/>
      <c r="CY182" s="12"/>
      <c r="CZ182" s="12"/>
      <c r="DA182" s="12"/>
      <c r="DB182" s="12"/>
      <c r="DC182" s="12"/>
    </row>
    <row r="183" spans="1:107" x14ac:dyDescent="0.2">
      <c r="A183" s="2">
        <v>182</v>
      </c>
      <c r="B183" s="5">
        <v>2</v>
      </c>
      <c r="C183" s="5">
        <v>3</v>
      </c>
      <c r="D183" s="1">
        <v>56</v>
      </c>
      <c r="E183" s="7">
        <v>43891</v>
      </c>
      <c r="F183" s="1">
        <v>0</v>
      </c>
      <c r="G183" s="5">
        <f t="shared" si="8"/>
        <v>0</v>
      </c>
      <c r="H183" s="19">
        <f t="shared" si="9"/>
        <v>0</v>
      </c>
      <c r="I183">
        <v>82.638888888888886</v>
      </c>
      <c r="J183">
        <v>163.9327731092437</v>
      </c>
      <c r="K183">
        <v>38.420783861110692</v>
      </c>
      <c r="L183">
        <v>28.15126050420168</v>
      </c>
      <c r="M183">
        <v>71.848739495798327</v>
      </c>
      <c r="N183">
        <v>0</v>
      </c>
      <c r="O183">
        <v>73.958333333333329</v>
      </c>
      <c r="P183">
        <v>167.56338028169014</v>
      </c>
      <c r="Q183">
        <v>41.343185992750868</v>
      </c>
      <c r="R183">
        <v>34.507042253521128</v>
      </c>
      <c r="S183">
        <v>65.492957746478879</v>
      </c>
      <c r="T183">
        <v>0</v>
      </c>
      <c r="U183">
        <v>100</v>
      </c>
      <c r="V183">
        <v>158.5625</v>
      </c>
      <c r="W183">
        <v>32.920761438114674</v>
      </c>
      <c r="X183">
        <v>18.75</v>
      </c>
      <c r="Y183">
        <v>81.25</v>
      </c>
      <c r="Z183">
        <v>0</v>
      </c>
      <c r="AA183" s="25" t="s">
        <v>20</v>
      </c>
      <c r="AB183" t="s">
        <v>20</v>
      </c>
      <c r="AC183" t="s">
        <v>20</v>
      </c>
      <c r="AD183">
        <v>1</v>
      </c>
      <c r="AE183" s="16" t="s">
        <v>20</v>
      </c>
      <c r="AF183" s="16" t="s">
        <v>20</v>
      </c>
      <c r="AG183" s="16" t="s">
        <v>20</v>
      </c>
      <c r="AH183" s="16" t="s">
        <v>20</v>
      </c>
      <c r="AI183" s="16" t="s">
        <v>20</v>
      </c>
      <c r="AJ183" s="16" t="s">
        <v>20</v>
      </c>
      <c r="AK183" s="16" t="s">
        <v>20</v>
      </c>
      <c r="AL183" s="16" t="s">
        <v>20</v>
      </c>
      <c r="AM183" s="16" t="s">
        <v>20</v>
      </c>
      <c r="AN183" s="16" t="s">
        <v>20</v>
      </c>
      <c r="AO183" s="16" t="s">
        <v>20</v>
      </c>
      <c r="AP183" s="16" t="s">
        <v>20</v>
      </c>
      <c r="AQ183" s="16" t="s">
        <v>20</v>
      </c>
      <c r="AR183" s="16" t="s">
        <v>20</v>
      </c>
      <c r="AS183" t="s">
        <v>20</v>
      </c>
      <c r="AT183" t="s">
        <v>20</v>
      </c>
      <c r="AU183" t="s">
        <v>20</v>
      </c>
      <c r="AV183" t="s">
        <v>20</v>
      </c>
      <c r="AW183" t="s">
        <v>20</v>
      </c>
      <c r="AX183" t="s">
        <v>20</v>
      </c>
      <c r="AY183" t="s">
        <v>20</v>
      </c>
      <c r="AZ183" s="1" t="s">
        <v>20</v>
      </c>
      <c r="BA183" t="s">
        <v>20</v>
      </c>
      <c r="BB183" t="s">
        <v>20</v>
      </c>
      <c r="BC183" t="s">
        <v>20</v>
      </c>
      <c r="BD183" t="s">
        <v>20</v>
      </c>
      <c r="BE183" t="s">
        <v>20</v>
      </c>
      <c r="BF183" s="1" t="s">
        <v>20</v>
      </c>
      <c r="BG183" s="12">
        <v>0</v>
      </c>
      <c r="BH183" s="1">
        <v>0</v>
      </c>
      <c r="BI183" s="1">
        <v>0</v>
      </c>
      <c r="BJ183" s="1">
        <f t="shared" si="13"/>
        <v>0</v>
      </c>
      <c r="BK183" s="1">
        <v>0</v>
      </c>
      <c r="BL183" s="25">
        <v>0</v>
      </c>
      <c r="BM183" s="1">
        <v>0</v>
      </c>
      <c r="BN183" s="1">
        <v>0</v>
      </c>
      <c r="BO183" s="1">
        <v>0</v>
      </c>
      <c r="BP183" s="1">
        <v>0</v>
      </c>
      <c r="BQ183" s="12"/>
      <c r="BR183" s="12"/>
      <c r="BS183" s="12"/>
      <c r="BT183" s="12"/>
      <c r="BU183" s="12"/>
      <c r="BV183" s="12"/>
      <c r="BW183" s="12"/>
      <c r="BX183" s="12"/>
      <c r="BY183" s="12"/>
      <c r="BZ183" s="12"/>
      <c r="CA183" s="12"/>
      <c r="CB183" s="15"/>
      <c r="CC183" s="12"/>
      <c r="CD183" s="12"/>
      <c r="CE183" s="12"/>
      <c r="CF183" s="12"/>
      <c r="CG183" s="12"/>
      <c r="CH183" s="12"/>
      <c r="CI183" s="12"/>
      <c r="CJ183" s="15"/>
      <c r="CK183" s="12"/>
      <c r="CL183" s="12"/>
      <c r="CM183" s="12"/>
      <c r="CN183" s="12"/>
      <c r="CO183" s="12"/>
      <c r="CP183" s="12"/>
      <c r="CQ183" s="12"/>
      <c r="CR183" s="12"/>
      <c r="CS183" s="12"/>
      <c r="CT183" s="12"/>
      <c r="CU183" s="12"/>
      <c r="CV183" s="12"/>
      <c r="CW183" s="12"/>
      <c r="CX183" s="12"/>
      <c r="CY183" s="12"/>
      <c r="CZ183" s="12"/>
      <c r="DA183" s="12"/>
      <c r="DB183" s="12"/>
      <c r="DC183" s="12"/>
    </row>
    <row r="184" spans="1:107" x14ac:dyDescent="0.2">
      <c r="A184" s="2">
        <v>183</v>
      </c>
      <c r="B184" s="5">
        <v>2</v>
      </c>
      <c r="C184" s="5">
        <v>3</v>
      </c>
      <c r="D184" s="1">
        <v>57</v>
      </c>
      <c r="E184" s="7">
        <v>43892</v>
      </c>
      <c r="F184" s="1">
        <v>0</v>
      </c>
      <c r="G184" s="5">
        <f t="shared" si="8"/>
        <v>0</v>
      </c>
      <c r="H184" s="19">
        <f t="shared" si="9"/>
        <v>0</v>
      </c>
      <c r="I184">
        <v>100</v>
      </c>
      <c r="J184">
        <v>210.625</v>
      </c>
      <c r="K184">
        <v>45.907524020718739</v>
      </c>
      <c r="L184">
        <v>61.805555555555557</v>
      </c>
      <c r="M184">
        <v>38.194444444444443</v>
      </c>
      <c r="N184">
        <v>0</v>
      </c>
      <c r="O184">
        <v>100</v>
      </c>
      <c r="P184">
        <v>260.31770833333331</v>
      </c>
      <c r="Q184">
        <v>28.780637912359143</v>
      </c>
      <c r="R184">
        <v>89.0625</v>
      </c>
      <c r="S184">
        <v>10.9375</v>
      </c>
      <c r="T184">
        <v>0</v>
      </c>
      <c r="U184">
        <v>100</v>
      </c>
      <c r="V184">
        <v>111.23958333333333</v>
      </c>
      <c r="W184">
        <v>40.078923991659302</v>
      </c>
      <c r="X184">
        <v>7.291666666666667</v>
      </c>
      <c r="Y184">
        <v>92.708333333333329</v>
      </c>
      <c r="Z184">
        <v>0</v>
      </c>
      <c r="AA184" s="2">
        <v>0</v>
      </c>
      <c r="AB184">
        <v>1</v>
      </c>
      <c r="AC184">
        <v>7</v>
      </c>
      <c r="AD184" t="s">
        <v>20</v>
      </c>
      <c r="AE184" s="16">
        <v>0</v>
      </c>
      <c r="AF184" s="12">
        <v>99</v>
      </c>
      <c r="AG184">
        <v>99</v>
      </c>
      <c r="AH184">
        <v>1</v>
      </c>
      <c r="AI184">
        <v>99</v>
      </c>
      <c r="AJ184">
        <v>99</v>
      </c>
      <c r="AK184">
        <v>99</v>
      </c>
      <c r="AL184">
        <v>99</v>
      </c>
      <c r="AM184" s="1">
        <v>99</v>
      </c>
      <c r="AN184" s="1">
        <v>99</v>
      </c>
      <c r="AO184" s="1">
        <v>99</v>
      </c>
      <c r="AP184" s="1">
        <v>99</v>
      </c>
      <c r="AQ184" s="1">
        <v>99</v>
      </c>
      <c r="AR184" s="1">
        <v>99</v>
      </c>
      <c r="AS184" s="1">
        <v>0</v>
      </c>
      <c r="AT184" s="1">
        <v>0</v>
      </c>
      <c r="AU184" s="1">
        <v>1</v>
      </c>
      <c r="AV184" s="1">
        <v>0</v>
      </c>
      <c r="AW184" s="1">
        <v>0</v>
      </c>
      <c r="AX184" s="1">
        <v>0</v>
      </c>
      <c r="AY184" s="1">
        <v>0</v>
      </c>
      <c r="AZ184" s="1">
        <v>0</v>
      </c>
      <c r="BA184" s="1">
        <v>0</v>
      </c>
      <c r="BB184" s="1">
        <v>0</v>
      </c>
      <c r="BC184" s="1">
        <v>0</v>
      </c>
      <c r="BD184" s="1">
        <v>0</v>
      </c>
      <c r="BE184" s="1">
        <v>0</v>
      </c>
      <c r="BF184" s="1">
        <f>SUM(AS184:BE184)</f>
        <v>1</v>
      </c>
      <c r="BG184" s="12">
        <v>0</v>
      </c>
      <c r="BH184" s="1">
        <v>0</v>
      </c>
      <c r="BI184" s="1">
        <v>0</v>
      </c>
      <c r="BJ184" s="1">
        <f t="shared" si="13"/>
        <v>0</v>
      </c>
      <c r="BK184" s="1">
        <v>0</v>
      </c>
      <c r="BL184" s="25">
        <v>0</v>
      </c>
      <c r="BM184" s="1">
        <v>0</v>
      </c>
      <c r="BN184" s="1">
        <v>0</v>
      </c>
      <c r="BO184" s="1">
        <v>0</v>
      </c>
      <c r="BP184" s="1">
        <v>0</v>
      </c>
      <c r="BQ184" s="12"/>
      <c r="BR184" s="12"/>
      <c r="BS184" s="12"/>
      <c r="BT184" s="12"/>
      <c r="BU184" s="12"/>
      <c r="BV184" s="12"/>
      <c r="BW184" s="12"/>
      <c r="BX184" s="12"/>
      <c r="BY184" s="12"/>
      <c r="BZ184" s="12"/>
      <c r="CA184" s="12"/>
      <c r="CB184" s="15"/>
      <c r="CC184" s="12"/>
      <c r="CD184" s="12"/>
      <c r="CE184" s="12"/>
      <c r="CF184" s="12"/>
      <c r="CG184" s="12"/>
      <c r="CH184" s="12"/>
      <c r="CI184" s="12"/>
      <c r="CJ184" s="15"/>
      <c r="CK184" s="12"/>
      <c r="CL184" s="12"/>
      <c r="CM184" s="12"/>
      <c r="CN184" s="12"/>
      <c r="CO184" s="12"/>
      <c r="CP184" s="12"/>
      <c r="CQ184" s="12"/>
      <c r="CR184" s="12"/>
      <c r="CS184" s="12"/>
      <c r="CT184" s="12"/>
      <c r="CU184" s="12"/>
      <c r="CV184" s="12"/>
      <c r="CW184" s="12"/>
      <c r="CX184" s="12"/>
      <c r="CY184" s="12"/>
      <c r="CZ184" s="12"/>
      <c r="DA184" s="12"/>
      <c r="DB184" s="12"/>
      <c r="DC184" s="12"/>
    </row>
    <row r="185" spans="1:107" x14ac:dyDescent="0.2">
      <c r="A185" s="2">
        <v>184</v>
      </c>
      <c r="B185" s="5">
        <v>2</v>
      </c>
      <c r="C185" s="5">
        <v>3</v>
      </c>
      <c r="D185" s="1">
        <v>58</v>
      </c>
      <c r="E185" s="7">
        <v>43893</v>
      </c>
      <c r="F185" s="1">
        <v>0</v>
      </c>
      <c r="G185" s="5">
        <f t="shared" si="8"/>
        <v>0</v>
      </c>
      <c r="H185" s="19">
        <f t="shared" si="9"/>
        <v>0</v>
      </c>
      <c r="I185">
        <v>100</v>
      </c>
      <c r="J185">
        <v>175.70833333333334</v>
      </c>
      <c r="K185">
        <v>41.636760433212842</v>
      </c>
      <c r="L185">
        <v>46.180555555555557</v>
      </c>
      <c r="M185">
        <v>53.819444444444443</v>
      </c>
      <c r="N185">
        <v>0</v>
      </c>
      <c r="O185">
        <v>100</v>
      </c>
      <c r="P185">
        <v>178.86458333333334</v>
      </c>
      <c r="Q185">
        <v>43.10725090155816</v>
      </c>
      <c r="R185">
        <v>46.875</v>
      </c>
      <c r="S185">
        <v>53.125</v>
      </c>
      <c r="T185">
        <v>0</v>
      </c>
      <c r="U185">
        <v>100</v>
      </c>
      <c r="V185">
        <v>169.39583333333334</v>
      </c>
      <c r="W185">
        <v>38.059788453729176</v>
      </c>
      <c r="X185">
        <v>44.791666666666664</v>
      </c>
      <c r="Y185">
        <v>55.208333333333336</v>
      </c>
      <c r="Z185">
        <v>0</v>
      </c>
      <c r="AA185" s="2">
        <v>0</v>
      </c>
      <c r="AB185">
        <v>1</v>
      </c>
      <c r="AC185">
        <v>8</v>
      </c>
      <c r="AD185">
        <v>1</v>
      </c>
      <c r="AE185" s="16">
        <v>0</v>
      </c>
      <c r="AF185" s="12">
        <v>99</v>
      </c>
      <c r="AG185">
        <v>99</v>
      </c>
      <c r="AH185">
        <v>1</v>
      </c>
      <c r="AI185">
        <v>99</v>
      </c>
      <c r="AJ185">
        <v>99</v>
      </c>
      <c r="AK185">
        <v>99</v>
      </c>
      <c r="AL185">
        <v>2</v>
      </c>
      <c r="AM185" s="1">
        <v>99</v>
      </c>
      <c r="AN185" s="1">
        <v>99</v>
      </c>
      <c r="AO185" s="1">
        <v>99</v>
      </c>
      <c r="AP185" s="1">
        <v>99</v>
      </c>
      <c r="AQ185" s="1">
        <v>99</v>
      </c>
      <c r="AR185" s="1">
        <v>99</v>
      </c>
      <c r="AS185" s="1">
        <v>0</v>
      </c>
      <c r="AT185" s="1">
        <v>0</v>
      </c>
      <c r="AU185" s="1">
        <v>1</v>
      </c>
      <c r="AV185" s="1">
        <v>0</v>
      </c>
      <c r="AW185" s="1">
        <v>0</v>
      </c>
      <c r="AX185" s="1">
        <v>0</v>
      </c>
      <c r="AY185" s="1">
        <v>1</v>
      </c>
      <c r="AZ185" s="1">
        <v>0</v>
      </c>
      <c r="BA185" s="1">
        <v>0</v>
      </c>
      <c r="BB185" s="1">
        <v>0</v>
      </c>
      <c r="BC185" s="1">
        <v>0</v>
      </c>
      <c r="BD185" s="1">
        <v>0</v>
      </c>
      <c r="BE185" s="1">
        <v>0</v>
      </c>
      <c r="BF185" s="1">
        <f>SUM(AS185:BE185)</f>
        <v>2</v>
      </c>
      <c r="BG185" s="12">
        <v>0</v>
      </c>
      <c r="BH185" s="1">
        <v>0</v>
      </c>
      <c r="BI185" s="1">
        <v>0</v>
      </c>
      <c r="BJ185" s="1">
        <f t="shared" si="13"/>
        <v>0</v>
      </c>
      <c r="BK185" s="1">
        <v>0</v>
      </c>
      <c r="BL185" s="25">
        <v>0</v>
      </c>
      <c r="BM185" s="1">
        <v>0</v>
      </c>
      <c r="BN185" s="1">
        <v>0</v>
      </c>
      <c r="BO185" s="1">
        <v>0</v>
      </c>
      <c r="BP185" s="1">
        <v>0</v>
      </c>
      <c r="BQ185" s="12"/>
      <c r="BR185" s="12"/>
      <c r="BS185" s="12"/>
      <c r="BT185" s="12"/>
      <c r="BU185" s="12"/>
      <c r="BV185" s="12"/>
      <c r="BW185" s="12"/>
      <c r="BX185" s="12"/>
      <c r="BY185" s="12"/>
      <c r="BZ185" s="12"/>
      <c r="CA185" s="12"/>
      <c r="CB185" s="15"/>
      <c r="CC185" s="12"/>
      <c r="CD185" s="12"/>
      <c r="CE185" s="12"/>
      <c r="CF185" s="12"/>
      <c r="CG185" s="12"/>
      <c r="CH185" s="12"/>
      <c r="CI185" s="12"/>
      <c r="CJ185" s="15"/>
      <c r="CK185" s="12"/>
      <c r="CL185" s="12"/>
      <c r="CM185" s="12"/>
      <c r="CN185" s="12"/>
      <c r="CO185" s="12"/>
      <c r="CP185" s="12"/>
      <c r="CQ185" s="12"/>
      <c r="CR185" s="12"/>
      <c r="CS185" s="12"/>
      <c r="CT185" s="12"/>
      <c r="CU185" s="12"/>
      <c r="CV185" s="12"/>
      <c r="CW185" s="12"/>
      <c r="CX185" s="12"/>
      <c r="CY185" s="12"/>
      <c r="CZ185" s="12"/>
      <c r="DA185" s="12"/>
      <c r="DB185" s="12"/>
      <c r="DC185" s="12"/>
    </row>
    <row r="186" spans="1:107" x14ac:dyDescent="0.2">
      <c r="A186" s="2">
        <v>185</v>
      </c>
      <c r="B186" s="5">
        <v>2</v>
      </c>
      <c r="C186" s="5">
        <v>3</v>
      </c>
      <c r="D186" s="1">
        <v>59</v>
      </c>
      <c r="E186" s="7">
        <v>43894</v>
      </c>
      <c r="F186" s="1">
        <v>0</v>
      </c>
      <c r="G186" s="5">
        <f t="shared" si="8"/>
        <v>0</v>
      </c>
      <c r="H186" s="19">
        <f t="shared" si="9"/>
        <v>0</v>
      </c>
      <c r="I186">
        <v>100</v>
      </c>
      <c r="J186">
        <v>156.46180555555554</v>
      </c>
      <c r="K186">
        <v>26.193357029540174</v>
      </c>
      <c r="L186">
        <v>27.083333333333332</v>
      </c>
      <c r="M186">
        <v>72.916666666666671</v>
      </c>
      <c r="N186">
        <v>0</v>
      </c>
      <c r="O186">
        <v>100</v>
      </c>
      <c r="P186">
        <v>148.734375</v>
      </c>
      <c r="Q186">
        <v>28.859244785227954</v>
      </c>
      <c r="R186">
        <v>19.270833333333332</v>
      </c>
      <c r="S186">
        <v>80.729166666666671</v>
      </c>
      <c r="T186">
        <v>0</v>
      </c>
      <c r="U186">
        <v>100</v>
      </c>
      <c r="V186">
        <v>171.91666666666666</v>
      </c>
      <c r="W186">
        <v>18.465491789926734</v>
      </c>
      <c r="X186">
        <v>42.708333333333336</v>
      </c>
      <c r="Y186">
        <v>57.291666666666664</v>
      </c>
      <c r="Z186">
        <v>0</v>
      </c>
      <c r="AA186" s="25" t="s">
        <v>20</v>
      </c>
      <c r="AB186" t="s">
        <v>20</v>
      </c>
      <c r="AC186" t="s">
        <v>20</v>
      </c>
      <c r="AD186">
        <v>2</v>
      </c>
      <c r="AE186" s="16" t="s">
        <v>20</v>
      </c>
      <c r="AF186" s="16" t="s">
        <v>20</v>
      </c>
      <c r="AG186" s="16" t="s">
        <v>20</v>
      </c>
      <c r="AH186" s="16" t="s">
        <v>20</v>
      </c>
      <c r="AI186" s="16" t="s">
        <v>20</v>
      </c>
      <c r="AJ186" s="16" t="s">
        <v>20</v>
      </c>
      <c r="AK186" s="16" t="s">
        <v>20</v>
      </c>
      <c r="AL186" s="16" t="s">
        <v>20</v>
      </c>
      <c r="AM186" s="1" t="s">
        <v>20</v>
      </c>
      <c r="AN186" s="1" t="s">
        <v>20</v>
      </c>
      <c r="AO186" s="1" t="s">
        <v>20</v>
      </c>
      <c r="AP186" s="1" t="s">
        <v>20</v>
      </c>
      <c r="AQ186" s="1" t="s">
        <v>20</v>
      </c>
      <c r="AR186" s="1" t="s">
        <v>20</v>
      </c>
      <c r="AS186" t="s">
        <v>20</v>
      </c>
      <c r="AT186" t="s">
        <v>20</v>
      </c>
      <c r="AU186" t="s">
        <v>20</v>
      </c>
      <c r="AV186" t="s">
        <v>20</v>
      </c>
      <c r="AW186" t="s">
        <v>20</v>
      </c>
      <c r="AX186" t="s">
        <v>20</v>
      </c>
      <c r="AY186" t="s">
        <v>20</v>
      </c>
      <c r="AZ186" s="1" t="s">
        <v>20</v>
      </c>
      <c r="BA186" s="1" t="s">
        <v>20</v>
      </c>
      <c r="BB186" s="1" t="s">
        <v>20</v>
      </c>
      <c r="BC186" t="s">
        <v>20</v>
      </c>
      <c r="BD186" t="s">
        <v>20</v>
      </c>
      <c r="BE186" s="1" t="s">
        <v>20</v>
      </c>
      <c r="BF186" t="s">
        <v>20</v>
      </c>
      <c r="BG186" s="12">
        <v>0</v>
      </c>
      <c r="BH186" s="1">
        <v>0</v>
      </c>
      <c r="BI186" s="1">
        <v>0</v>
      </c>
      <c r="BJ186" s="1">
        <f t="shared" si="13"/>
        <v>0</v>
      </c>
      <c r="BK186" s="1">
        <v>0</v>
      </c>
      <c r="BL186" s="25">
        <v>0</v>
      </c>
      <c r="BM186" s="1">
        <v>0</v>
      </c>
      <c r="BN186" s="1">
        <v>0</v>
      </c>
      <c r="BO186" s="1">
        <v>0</v>
      </c>
      <c r="BP186" s="1">
        <v>0</v>
      </c>
      <c r="BQ186" s="12"/>
      <c r="BR186" s="12"/>
      <c r="BS186" s="12"/>
      <c r="BT186" s="12"/>
      <c r="BU186" s="12"/>
      <c r="BV186" s="12"/>
      <c r="BW186" s="12"/>
      <c r="BX186" s="12"/>
      <c r="BY186" s="12"/>
      <c r="BZ186" s="12"/>
      <c r="CA186" s="12"/>
      <c r="CB186" s="15"/>
      <c r="CC186" s="12"/>
      <c r="CD186" s="12"/>
      <c r="CE186" s="12"/>
      <c r="CF186" s="12"/>
      <c r="CG186" s="12"/>
      <c r="CH186" s="12"/>
      <c r="CI186" s="12"/>
      <c r="CJ186" s="15"/>
      <c r="CK186" s="12"/>
      <c r="CL186" s="12"/>
      <c r="CM186" s="12"/>
      <c r="CN186" s="12"/>
      <c r="CO186" s="12"/>
      <c r="CP186" s="12"/>
      <c r="CQ186" s="12"/>
      <c r="CR186" s="12"/>
      <c r="CS186" s="12"/>
      <c r="CT186" s="12"/>
      <c r="CU186" s="12"/>
      <c r="CV186" s="12"/>
      <c r="CW186" s="12"/>
      <c r="CX186" s="12"/>
      <c r="CY186" s="12"/>
      <c r="CZ186" s="12"/>
      <c r="DA186" s="12"/>
      <c r="DB186" s="12"/>
      <c r="DC186" s="12"/>
    </row>
    <row r="187" spans="1:107" x14ac:dyDescent="0.2">
      <c r="A187" s="2">
        <v>186</v>
      </c>
      <c r="B187" s="5">
        <v>2</v>
      </c>
      <c r="C187" s="5">
        <v>3</v>
      </c>
      <c r="D187" s="1">
        <v>60</v>
      </c>
      <c r="E187" s="7">
        <v>43895</v>
      </c>
      <c r="F187" s="1">
        <v>0</v>
      </c>
      <c r="G187" s="5">
        <f t="shared" si="8"/>
        <v>42</v>
      </c>
      <c r="H187" s="19">
        <f t="shared" si="9"/>
        <v>411.6</v>
      </c>
      <c r="I187">
        <v>97.222222222222229</v>
      </c>
      <c r="J187">
        <v>183.85357142857143</v>
      </c>
      <c r="K187">
        <v>26.964277281174653</v>
      </c>
      <c r="L187">
        <v>50.357142857142854</v>
      </c>
      <c r="M187">
        <v>49.642857142857146</v>
      </c>
      <c r="N187">
        <v>0</v>
      </c>
      <c r="O187">
        <v>95.833333333333329</v>
      </c>
      <c r="P187">
        <v>157.21195652173913</v>
      </c>
      <c r="Q187">
        <v>25.44139059440926</v>
      </c>
      <c r="R187">
        <v>24.456521739130434</v>
      </c>
      <c r="S187">
        <v>75.543478260869563</v>
      </c>
      <c r="T187">
        <v>0</v>
      </c>
      <c r="U187">
        <v>100</v>
      </c>
      <c r="V187">
        <v>234.91666666666666</v>
      </c>
      <c r="W187">
        <v>4.7881148314207937</v>
      </c>
      <c r="X187">
        <v>100</v>
      </c>
      <c r="Y187">
        <v>0</v>
      </c>
      <c r="Z187">
        <v>0</v>
      </c>
      <c r="AA187" s="2">
        <v>0</v>
      </c>
      <c r="AB187">
        <v>1</v>
      </c>
      <c r="AC187">
        <v>2</v>
      </c>
      <c r="AD187" s="1" t="s">
        <v>20</v>
      </c>
      <c r="AE187" s="16">
        <v>0</v>
      </c>
      <c r="AF187" t="s">
        <v>875</v>
      </c>
      <c r="AG187" t="s">
        <v>875</v>
      </c>
      <c r="AH187" t="s">
        <v>875</v>
      </c>
      <c r="AI187" t="s">
        <v>875</v>
      </c>
      <c r="AJ187" t="s">
        <v>875</v>
      </c>
      <c r="AK187" t="s">
        <v>875</v>
      </c>
      <c r="AL187" t="s">
        <v>875</v>
      </c>
      <c r="AM187" s="1" t="s">
        <v>903</v>
      </c>
      <c r="AN187" s="1" t="s">
        <v>903</v>
      </c>
      <c r="AO187" s="1" t="s">
        <v>903</v>
      </c>
      <c r="AP187" s="1" t="s">
        <v>903</v>
      </c>
      <c r="AQ187" s="1" t="s">
        <v>903</v>
      </c>
      <c r="AR187" s="1" t="s">
        <v>903</v>
      </c>
      <c r="AS187" s="1" t="s">
        <v>903</v>
      </c>
      <c r="AT187" s="1" t="s">
        <v>903</v>
      </c>
      <c r="AU187" s="1" t="s">
        <v>903</v>
      </c>
      <c r="AV187" s="1" t="s">
        <v>903</v>
      </c>
      <c r="AW187" s="1" t="s">
        <v>903</v>
      </c>
      <c r="AX187" s="1" t="s">
        <v>903</v>
      </c>
      <c r="AY187" s="1" t="s">
        <v>903</v>
      </c>
      <c r="AZ187" s="1" t="s">
        <v>903</v>
      </c>
      <c r="BA187" s="1" t="s">
        <v>875</v>
      </c>
      <c r="BB187" s="1" t="s">
        <v>875</v>
      </c>
      <c r="BC187" s="1" t="s">
        <v>875</v>
      </c>
      <c r="BD187" s="1" t="s">
        <v>875</v>
      </c>
      <c r="BE187" s="1" t="s">
        <v>875</v>
      </c>
      <c r="BF187" s="1" t="s">
        <v>875</v>
      </c>
      <c r="BG187" s="12">
        <v>42</v>
      </c>
      <c r="BH187" s="1">
        <v>6</v>
      </c>
      <c r="BI187" s="1">
        <v>9.8000000000000007</v>
      </c>
      <c r="BJ187" s="1">
        <f t="shared" si="13"/>
        <v>411.6</v>
      </c>
      <c r="BK187" s="1" t="s">
        <v>22</v>
      </c>
      <c r="BL187" s="25">
        <v>0</v>
      </c>
      <c r="BM187" s="1">
        <v>0</v>
      </c>
      <c r="BN187" s="1">
        <v>0</v>
      </c>
      <c r="BO187" s="1">
        <v>0</v>
      </c>
      <c r="BP187" s="1">
        <v>0</v>
      </c>
      <c r="BQ187" s="14">
        <v>43895.634839247687</v>
      </c>
      <c r="BR187" s="14" t="s">
        <v>168</v>
      </c>
      <c r="BS187" s="15">
        <v>1.6666666666666666E-2</v>
      </c>
      <c r="BT187" s="12" t="s">
        <v>117</v>
      </c>
      <c r="BU187" s="12"/>
      <c r="BV187" s="12" t="s">
        <v>169</v>
      </c>
      <c r="BW187" s="12" t="s">
        <v>170</v>
      </c>
      <c r="BX187" s="12"/>
      <c r="BY187" s="12" t="s">
        <v>98</v>
      </c>
      <c r="BZ187" s="12">
        <v>0</v>
      </c>
      <c r="CA187" s="12">
        <v>0</v>
      </c>
      <c r="CB187" s="15">
        <v>9.4</v>
      </c>
      <c r="CC187" s="12">
        <v>0</v>
      </c>
      <c r="CD187" s="12">
        <v>0</v>
      </c>
      <c r="CE187" s="12">
        <v>1</v>
      </c>
      <c r="CF187" s="12">
        <v>1</v>
      </c>
      <c r="CG187" s="12">
        <v>4</v>
      </c>
      <c r="CH187" s="12">
        <v>2</v>
      </c>
      <c r="CI187" s="12">
        <v>1</v>
      </c>
      <c r="CJ187" s="15">
        <v>6</v>
      </c>
      <c r="CK187" s="12">
        <v>3</v>
      </c>
      <c r="CL187" s="12">
        <v>1</v>
      </c>
      <c r="CM187" s="12">
        <v>1</v>
      </c>
      <c r="CN187" s="12">
        <v>1</v>
      </c>
      <c r="CO187" s="12">
        <v>4</v>
      </c>
      <c r="CP187" s="12" t="s">
        <v>88</v>
      </c>
      <c r="CQ187" s="12">
        <v>50</v>
      </c>
      <c r="CR187" s="12">
        <v>47</v>
      </c>
      <c r="CS187" s="12">
        <v>10</v>
      </c>
      <c r="CT187" s="12">
        <v>40</v>
      </c>
      <c r="CU187" s="12">
        <v>51</v>
      </c>
      <c r="CV187" s="12">
        <v>7.7</v>
      </c>
      <c r="CW187" s="12">
        <v>270</v>
      </c>
      <c r="CX187" s="12" t="b">
        <v>0</v>
      </c>
      <c r="CY187" s="12"/>
      <c r="CZ187" s="12">
        <v>0</v>
      </c>
      <c r="DA187" s="12"/>
      <c r="DB187" s="12"/>
      <c r="DC187" s="12"/>
    </row>
    <row r="188" spans="1:107" x14ac:dyDescent="0.2">
      <c r="A188" s="2">
        <v>187</v>
      </c>
      <c r="B188" s="5">
        <v>2</v>
      </c>
      <c r="C188" s="5">
        <v>3</v>
      </c>
      <c r="D188" s="1">
        <v>61</v>
      </c>
      <c r="E188" s="7">
        <v>43896</v>
      </c>
      <c r="F188" s="1">
        <v>1</v>
      </c>
      <c r="G188" s="5">
        <f t="shared" si="8"/>
        <v>0</v>
      </c>
      <c r="H188" s="19">
        <f t="shared" si="9"/>
        <v>0</v>
      </c>
      <c r="I188">
        <v>93.055555555555557</v>
      </c>
      <c r="J188">
        <v>151.88432835820896</v>
      </c>
      <c r="K188">
        <v>35.559887922032679</v>
      </c>
      <c r="L188">
        <v>29.850746268656717</v>
      </c>
      <c r="M188">
        <v>66.791044776119392</v>
      </c>
      <c r="N188">
        <v>3.3582089552238807</v>
      </c>
      <c r="O188">
        <v>100</v>
      </c>
      <c r="P188">
        <v>141.27083333333334</v>
      </c>
      <c r="Q188">
        <v>35.047620181604323</v>
      </c>
      <c r="R188">
        <v>26.041666666666668</v>
      </c>
      <c r="S188">
        <v>69.270833333333329</v>
      </c>
      <c r="T188">
        <v>4.6875</v>
      </c>
      <c r="U188">
        <v>79.166666666666671</v>
      </c>
      <c r="V188">
        <v>178.69736842105263</v>
      </c>
      <c r="W188">
        <v>31.282157536569269</v>
      </c>
      <c r="X188">
        <v>39.473684210526315</v>
      </c>
      <c r="Y188">
        <v>60.526315789473685</v>
      </c>
      <c r="Z188">
        <v>0</v>
      </c>
      <c r="AA188" s="2">
        <v>1</v>
      </c>
      <c r="AB188">
        <v>1</v>
      </c>
      <c r="AC188">
        <v>4</v>
      </c>
      <c r="AD188">
        <v>2</v>
      </c>
      <c r="AE188" s="16">
        <v>0</v>
      </c>
      <c r="AF188" s="12">
        <v>99</v>
      </c>
      <c r="AG188">
        <v>99</v>
      </c>
      <c r="AH188">
        <v>1</v>
      </c>
      <c r="AI188">
        <v>99</v>
      </c>
      <c r="AJ188">
        <v>99</v>
      </c>
      <c r="AK188">
        <v>99</v>
      </c>
      <c r="AL188">
        <v>99</v>
      </c>
      <c r="AM188">
        <v>99</v>
      </c>
      <c r="AN188" s="1">
        <v>99</v>
      </c>
      <c r="AO188" s="1">
        <v>99</v>
      </c>
      <c r="AP188" s="1">
        <v>99</v>
      </c>
      <c r="AQ188" s="1">
        <v>99</v>
      </c>
      <c r="AR188" s="1">
        <v>99</v>
      </c>
      <c r="AS188" s="1">
        <v>0</v>
      </c>
      <c r="AT188" s="1">
        <v>0</v>
      </c>
      <c r="AU188" s="1">
        <v>1</v>
      </c>
      <c r="AV188" s="1">
        <v>0</v>
      </c>
      <c r="AW188" s="1">
        <v>0</v>
      </c>
      <c r="AX188" s="1">
        <v>0</v>
      </c>
      <c r="AY188" s="1">
        <v>0</v>
      </c>
      <c r="AZ188" s="1">
        <v>0</v>
      </c>
      <c r="BA188" s="1">
        <v>0</v>
      </c>
      <c r="BB188" s="1">
        <v>0</v>
      </c>
      <c r="BC188" s="1">
        <v>0</v>
      </c>
      <c r="BD188" s="1">
        <v>0</v>
      </c>
      <c r="BE188" s="1">
        <v>0</v>
      </c>
      <c r="BF188" s="1">
        <f t="shared" ref="BF188:BF193" si="14">SUM(AS188:BE188)</f>
        <v>1</v>
      </c>
      <c r="BG188" s="12">
        <v>0</v>
      </c>
      <c r="BH188" s="1">
        <v>0</v>
      </c>
      <c r="BI188" s="1">
        <v>0</v>
      </c>
      <c r="BJ188" s="1">
        <f t="shared" si="13"/>
        <v>0</v>
      </c>
      <c r="BK188" s="1">
        <v>0</v>
      </c>
      <c r="BL188" s="25">
        <v>0</v>
      </c>
      <c r="BM188" s="1">
        <v>0</v>
      </c>
      <c r="BN188" s="1">
        <v>0</v>
      </c>
      <c r="BO188" s="1">
        <v>0</v>
      </c>
      <c r="BP188" s="1">
        <v>0</v>
      </c>
      <c r="BQ188" s="12"/>
      <c r="BR188" s="12"/>
      <c r="BS188" s="12"/>
      <c r="BT188" s="12"/>
      <c r="BU188" s="12"/>
      <c r="BV188" s="12"/>
      <c r="BW188" s="12"/>
      <c r="BX188" s="12"/>
      <c r="BY188" s="12"/>
      <c r="BZ188" s="12"/>
      <c r="CA188" s="12"/>
      <c r="CB188" s="15"/>
      <c r="CC188" s="12"/>
      <c r="CD188" s="12"/>
      <c r="CE188" s="12"/>
      <c r="CF188" s="12"/>
      <c r="CG188" s="12"/>
      <c r="CH188" s="12"/>
      <c r="CI188" s="12"/>
      <c r="CJ188" s="15"/>
      <c r="CK188" s="12"/>
      <c r="CL188" s="12"/>
      <c r="CM188" s="12"/>
      <c r="CN188" s="12"/>
      <c r="CO188" s="12"/>
      <c r="CP188" s="12"/>
      <c r="CQ188" s="12"/>
      <c r="CR188" s="12"/>
      <c r="CS188" s="12"/>
      <c r="CT188" s="12"/>
      <c r="CU188" s="12"/>
      <c r="CV188" s="12"/>
      <c r="CW188" s="12"/>
      <c r="CX188" s="12"/>
      <c r="CY188" s="12"/>
      <c r="CZ188" s="12"/>
      <c r="DA188" s="12"/>
      <c r="DB188" s="12"/>
      <c r="DC188" s="12"/>
    </row>
    <row r="189" spans="1:107" x14ac:dyDescent="0.2">
      <c r="A189" s="2">
        <v>188</v>
      </c>
      <c r="B189" s="5">
        <v>2</v>
      </c>
      <c r="C189" s="5">
        <v>3</v>
      </c>
      <c r="D189" s="1">
        <v>62</v>
      </c>
      <c r="E189" s="7">
        <v>43897</v>
      </c>
      <c r="F189" s="1">
        <v>0</v>
      </c>
      <c r="G189" s="5">
        <f t="shared" si="8"/>
        <v>0</v>
      </c>
      <c r="H189" s="19">
        <f t="shared" si="9"/>
        <v>0</v>
      </c>
      <c r="I189">
        <v>82.291666666666671</v>
      </c>
      <c r="J189">
        <v>125.59915611814345</v>
      </c>
      <c r="K189">
        <v>45.353901422611258</v>
      </c>
      <c r="L189">
        <v>18.9873417721519</v>
      </c>
      <c r="M189">
        <v>56.118143459915615</v>
      </c>
      <c r="N189">
        <v>24.894514767932488</v>
      </c>
      <c r="O189">
        <v>93.229166666666671</v>
      </c>
      <c r="P189">
        <v>126.58659217877096</v>
      </c>
      <c r="Q189">
        <v>40.318525265124826</v>
      </c>
      <c r="R189">
        <v>16.759776536312849</v>
      </c>
      <c r="S189">
        <v>63.128491620111738</v>
      </c>
      <c r="T189">
        <v>20.11173184357542</v>
      </c>
      <c r="U189">
        <v>60.416666666666664</v>
      </c>
      <c r="V189">
        <v>122.55172413793103</v>
      </c>
      <c r="W189">
        <v>59.337525008205048</v>
      </c>
      <c r="X189">
        <v>25.862068965517242</v>
      </c>
      <c r="Y189">
        <v>34.482758620689658</v>
      </c>
      <c r="Z189">
        <v>39.655172413793103</v>
      </c>
      <c r="AA189" s="2">
        <v>0</v>
      </c>
      <c r="AB189">
        <v>1</v>
      </c>
      <c r="AC189">
        <v>1</v>
      </c>
      <c r="AD189">
        <v>3</v>
      </c>
      <c r="AE189" s="16">
        <v>0</v>
      </c>
      <c r="AF189" s="12">
        <v>99</v>
      </c>
      <c r="AG189">
        <v>99</v>
      </c>
      <c r="AH189">
        <v>1</v>
      </c>
      <c r="AI189">
        <v>99</v>
      </c>
      <c r="AJ189">
        <v>99</v>
      </c>
      <c r="AK189">
        <v>99</v>
      </c>
      <c r="AL189">
        <v>99</v>
      </c>
      <c r="AM189" s="1">
        <v>99</v>
      </c>
      <c r="AN189" s="1">
        <v>99</v>
      </c>
      <c r="AO189" s="1">
        <v>99</v>
      </c>
      <c r="AP189" s="1">
        <v>99</v>
      </c>
      <c r="AQ189" s="1">
        <v>99</v>
      </c>
      <c r="AR189" s="1">
        <v>99</v>
      </c>
      <c r="AS189" s="1">
        <v>0</v>
      </c>
      <c r="AT189" s="1">
        <v>0</v>
      </c>
      <c r="AU189" s="1">
        <v>1</v>
      </c>
      <c r="AV189" s="1">
        <v>0</v>
      </c>
      <c r="AW189" s="1">
        <v>0</v>
      </c>
      <c r="AX189" s="1">
        <v>0</v>
      </c>
      <c r="AY189" s="1">
        <v>0</v>
      </c>
      <c r="AZ189" s="1">
        <v>0</v>
      </c>
      <c r="BA189" s="1">
        <v>0</v>
      </c>
      <c r="BB189" s="1">
        <v>0</v>
      </c>
      <c r="BC189" s="1">
        <v>0</v>
      </c>
      <c r="BD189" s="1">
        <v>0</v>
      </c>
      <c r="BE189" s="1">
        <v>0</v>
      </c>
      <c r="BF189" s="1">
        <f t="shared" si="14"/>
        <v>1</v>
      </c>
      <c r="BG189" s="12">
        <v>0</v>
      </c>
      <c r="BH189" s="1">
        <v>0</v>
      </c>
      <c r="BI189" s="1">
        <v>0</v>
      </c>
      <c r="BJ189" s="1">
        <f t="shared" si="13"/>
        <v>0</v>
      </c>
      <c r="BK189" s="1">
        <v>0</v>
      </c>
      <c r="BL189" s="25">
        <v>0</v>
      </c>
      <c r="BM189" s="1">
        <v>0</v>
      </c>
      <c r="BN189" s="1">
        <v>0</v>
      </c>
      <c r="BO189" s="1">
        <v>0</v>
      </c>
      <c r="BP189" s="1">
        <v>0</v>
      </c>
      <c r="BQ189" s="12"/>
      <c r="BR189" s="12"/>
      <c r="BS189" s="12"/>
      <c r="BT189" s="12"/>
      <c r="BU189" s="12"/>
      <c r="BV189" s="12"/>
      <c r="BW189" s="12"/>
      <c r="BX189" s="12"/>
      <c r="BY189" s="12"/>
      <c r="BZ189" s="12"/>
      <c r="CA189" s="12"/>
      <c r="CB189" s="15"/>
      <c r="CC189" s="12"/>
      <c r="CD189" s="12"/>
      <c r="CE189" s="12"/>
      <c r="CF189" s="12"/>
      <c r="CG189" s="12"/>
      <c r="CH189" s="12"/>
      <c r="CI189" s="12"/>
      <c r="CJ189" s="15"/>
      <c r="CK189" s="12"/>
      <c r="CL189" s="12"/>
      <c r="CM189" s="12"/>
      <c r="CN189" s="12"/>
      <c r="CO189" s="12"/>
      <c r="CP189" s="12"/>
      <c r="CQ189" s="12"/>
      <c r="CR189" s="12"/>
      <c r="CS189" s="12"/>
      <c r="CT189" s="12"/>
      <c r="CU189" s="12"/>
      <c r="CV189" s="12"/>
      <c r="CW189" s="12"/>
      <c r="CX189" s="12"/>
      <c r="CY189" s="12"/>
      <c r="CZ189" s="12"/>
      <c r="DA189" s="12"/>
      <c r="DB189" s="12"/>
      <c r="DC189" s="12"/>
    </row>
    <row r="190" spans="1:107" x14ac:dyDescent="0.2">
      <c r="A190" s="2">
        <v>189</v>
      </c>
      <c r="B190" s="5">
        <v>2</v>
      </c>
      <c r="C190" s="5">
        <v>3</v>
      </c>
      <c r="D190" s="1">
        <v>63</v>
      </c>
      <c r="E190" s="7">
        <v>43898</v>
      </c>
      <c r="F190" s="1">
        <v>0</v>
      </c>
      <c r="G190" s="5">
        <f t="shared" si="8"/>
        <v>0</v>
      </c>
      <c r="H190" s="19">
        <f t="shared" si="9"/>
        <v>0</v>
      </c>
      <c r="I190">
        <v>54.861111111111114</v>
      </c>
      <c r="J190">
        <v>115.77215189873418</v>
      </c>
      <c r="K190">
        <v>27.882357088609197</v>
      </c>
      <c r="L190">
        <v>1.8987341772151898</v>
      </c>
      <c r="M190">
        <v>90.506329113924053</v>
      </c>
      <c r="N190">
        <v>7.5949367088607591</v>
      </c>
      <c r="O190">
        <v>42.1875</v>
      </c>
      <c r="P190">
        <v>116.30864197530865</v>
      </c>
      <c r="Q190">
        <v>32.814949552890496</v>
      </c>
      <c r="R190">
        <v>3.7037037037037037</v>
      </c>
      <c r="S190">
        <v>87.654320987654316</v>
      </c>
      <c r="T190">
        <v>8.6419753086419746</v>
      </c>
      <c r="U190">
        <v>80.208333333333329</v>
      </c>
      <c r="V190">
        <v>115.20779220779221</v>
      </c>
      <c r="W190">
        <v>21.587860091991544</v>
      </c>
      <c r="X190">
        <v>0</v>
      </c>
      <c r="Y190">
        <v>93.506493506493513</v>
      </c>
      <c r="Z190">
        <v>6.4935064935064934</v>
      </c>
      <c r="AA190" s="2">
        <v>0</v>
      </c>
      <c r="AB190">
        <v>1</v>
      </c>
      <c r="AC190">
        <v>8</v>
      </c>
      <c r="AD190">
        <v>2</v>
      </c>
      <c r="AE190" s="16">
        <v>0</v>
      </c>
      <c r="AF190" s="12">
        <v>99</v>
      </c>
      <c r="AG190">
        <v>99</v>
      </c>
      <c r="AH190">
        <v>99</v>
      </c>
      <c r="AI190">
        <v>99</v>
      </c>
      <c r="AJ190">
        <v>99</v>
      </c>
      <c r="AK190">
        <v>1</v>
      </c>
      <c r="AL190">
        <v>2</v>
      </c>
      <c r="AM190" s="1">
        <v>99</v>
      </c>
      <c r="AN190" s="1">
        <v>99</v>
      </c>
      <c r="AO190" s="1">
        <v>99</v>
      </c>
      <c r="AP190" s="1">
        <v>99</v>
      </c>
      <c r="AQ190" s="1">
        <v>99</v>
      </c>
      <c r="AR190" s="1">
        <v>99</v>
      </c>
      <c r="AS190" s="1">
        <v>0</v>
      </c>
      <c r="AT190" s="1">
        <v>0</v>
      </c>
      <c r="AU190" s="1">
        <v>0</v>
      </c>
      <c r="AV190" s="1">
        <v>0</v>
      </c>
      <c r="AW190" s="1">
        <v>0</v>
      </c>
      <c r="AX190" s="1">
        <v>1</v>
      </c>
      <c r="AY190" s="1">
        <v>1</v>
      </c>
      <c r="AZ190" s="1">
        <v>0</v>
      </c>
      <c r="BA190" s="1">
        <v>0</v>
      </c>
      <c r="BB190" s="1">
        <v>0</v>
      </c>
      <c r="BC190" s="1">
        <v>0</v>
      </c>
      <c r="BD190" s="1">
        <v>0</v>
      </c>
      <c r="BE190" s="1">
        <v>0</v>
      </c>
      <c r="BF190" s="1">
        <f t="shared" si="14"/>
        <v>2</v>
      </c>
      <c r="BG190" s="12">
        <v>0</v>
      </c>
      <c r="BH190" s="1">
        <v>0</v>
      </c>
      <c r="BI190" s="1">
        <v>0</v>
      </c>
      <c r="BJ190" s="1">
        <f t="shared" si="13"/>
        <v>0</v>
      </c>
      <c r="BK190" s="1">
        <v>0</v>
      </c>
      <c r="BL190" s="25">
        <v>0</v>
      </c>
      <c r="BM190" s="1">
        <v>0</v>
      </c>
      <c r="BN190" s="1">
        <v>0</v>
      </c>
      <c r="BO190" s="1">
        <v>0</v>
      </c>
      <c r="BP190" s="1">
        <v>0</v>
      </c>
      <c r="BQ190" s="12"/>
      <c r="BR190" s="12"/>
      <c r="BS190" s="12"/>
      <c r="BT190" s="12"/>
      <c r="BU190" s="12"/>
      <c r="BV190" s="12"/>
      <c r="BW190" s="12"/>
      <c r="BX190" s="12"/>
      <c r="BY190" s="12"/>
      <c r="BZ190" s="12"/>
      <c r="CA190" s="12"/>
      <c r="CB190" s="15"/>
      <c r="CC190" s="12"/>
      <c r="CD190" s="12"/>
      <c r="CE190" s="12"/>
      <c r="CF190" s="12"/>
      <c r="CG190" s="12"/>
      <c r="CH190" s="12"/>
      <c r="CI190" s="12"/>
      <c r="CJ190" s="15"/>
      <c r="CK190" s="12"/>
      <c r="CL190" s="12"/>
      <c r="CM190" s="12"/>
      <c r="CN190" s="12"/>
      <c r="CO190" s="12"/>
      <c r="CP190" s="12"/>
      <c r="CQ190" s="12"/>
      <c r="CR190" s="12"/>
      <c r="CS190" s="12"/>
      <c r="CT190" s="12"/>
      <c r="CU190" s="12"/>
      <c r="CV190" s="12"/>
      <c r="CW190" s="12"/>
      <c r="CX190" s="12"/>
      <c r="CY190" s="12"/>
      <c r="CZ190" s="12"/>
      <c r="DA190" s="12"/>
      <c r="DB190" s="12"/>
      <c r="DC190" s="12"/>
    </row>
    <row r="191" spans="1:107" x14ac:dyDescent="0.2">
      <c r="A191" s="2">
        <v>190</v>
      </c>
      <c r="B191" s="5">
        <v>2</v>
      </c>
      <c r="C191" s="5">
        <v>3</v>
      </c>
      <c r="D191" s="1">
        <v>64</v>
      </c>
      <c r="E191" s="7">
        <v>43899</v>
      </c>
      <c r="F191" s="1">
        <v>0</v>
      </c>
      <c r="G191" s="5">
        <f t="shared" si="8"/>
        <v>0</v>
      </c>
      <c r="H191" s="19">
        <f t="shared" si="9"/>
        <v>0</v>
      </c>
      <c r="I191">
        <v>100</v>
      </c>
      <c r="J191">
        <v>137.93402777777777</v>
      </c>
      <c r="K191">
        <v>53.154273957176493</v>
      </c>
      <c r="L191">
        <v>26.388888888888889</v>
      </c>
      <c r="M191">
        <v>63.541666666666671</v>
      </c>
      <c r="N191">
        <v>10.069444444444445</v>
      </c>
      <c r="O191">
        <v>100</v>
      </c>
      <c r="P191">
        <v>94.161458333333329</v>
      </c>
      <c r="Q191">
        <v>23.100802898606222</v>
      </c>
      <c r="R191">
        <v>0</v>
      </c>
      <c r="S191">
        <v>84.895833333333329</v>
      </c>
      <c r="T191">
        <v>15.104166666666666</v>
      </c>
      <c r="U191">
        <v>100</v>
      </c>
      <c r="V191">
        <v>225.47916666666666</v>
      </c>
      <c r="W191">
        <v>26.871696442865286</v>
      </c>
      <c r="X191">
        <v>79.166666666666671</v>
      </c>
      <c r="Y191">
        <v>20.833333333333329</v>
      </c>
      <c r="Z191">
        <v>0</v>
      </c>
      <c r="AA191" s="2">
        <v>2</v>
      </c>
      <c r="AB191">
        <v>1</v>
      </c>
      <c r="AC191">
        <v>8</v>
      </c>
      <c r="AD191">
        <v>1</v>
      </c>
      <c r="AE191" s="16">
        <v>0</v>
      </c>
      <c r="AF191" s="12">
        <v>99</v>
      </c>
      <c r="AG191">
        <v>99</v>
      </c>
      <c r="AH191">
        <v>99</v>
      </c>
      <c r="AI191">
        <v>99</v>
      </c>
      <c r="AJ191">
        <v>99</v>
      </c>
      <c r="AK191">
        <v>1</v>
      </c>
      <c r="AL191">
        <v>2</v>
      </c>
      <c r="AM191">
        <v>99</v>
      </c>
      <c r="AN191" s="1">
        <v>99</v>
      </c>
      <c r="AO191" s="1">
        <v>99</v>
      </c>
      <c r="AP191" s="1">
        <v>99</v>
      </c>
      <c r="AQ191" s="1">
        <v>99</v>
      </c>
      <c r="AR191" s="1">
        <v>99</v>
      </c>
      <c r="AS191" s="1">
        <v>0</v>
      </c>
      <c r="AT191" s="1">
        <v>0</v>
      </c>
      <c r="AU191">
        <v>0</v>
      </c>
      <c r="AV191" s="1">
        <v>0</v>
      </c>
      <c r="AW191" s="1">
        <v>0</v>
      </c>
      <c r="AX191" s="1">
        <v>1</v>
      </c>
      <c r="AY191" s="1">
        <v>1</v>
      </c>
      <c r="AZ191" s="1">
        <v>0</v>
      </c>
      <c r="BA191" s="1">
        <v>0</v>
      </c>
      <c r="BB191" s="1">
        <v>0</v>
      </c>
      <c r="BC191" s="1">
        <v>0</v>
      </c>
      <c r="BD191" s="1">
        <v>0</v>
      </c>
      <c r="BE191" s="1">
        <v>0</v>
      </c>
      <c r="BF191" s="1">
        <f t="shared" si="14"/>
        <v>2</v>
      </c>
      <c r="BG191" s="12">
        <v>0</v>
      </c>
      <c r="BH191" s="1">
        <v>0</v>
      </c>
      <c r="BI191" s="1">
        <v>0</v>
      </c>
      <c r="BJ191" s="1">
        <f t="shared" si="13"/>
        <v>0</v>
      </c>
      <c r="BK191" s="1">
        <v>0</v>
      </c>
      <c r="BL191" s="25">
        <v>0</v>
      </c>
      <c r="BM191" s="1">
        <v>0</v>
      </c>
      <c r="BN191" s="1">
        <v>0</v>
      </c>
      <c r="BO191" s="1">
        <v>0</v>
      </c>
      <c r="BP191" s="1">
        <v>0</v>
      </c>
      <c r="BQ191" s="12"/>
      <c r="BR191" s="12"/>
      <c r="BS191" s="12"/>
      <c r="BT191" s="12"/>
      <c r="BU191" s="12"/>
      <c r="BV191" s="12"/>
      <c r="BW191" s="12"/>
      <c r="BX191" s="12"/>
      <c r="BY191" s="12"/>
      <c r="BZ191" s="12"/>
      <c r="CA191" s="12"/>
      <c r="CB191" s="15"/>
      <c r="CC191" s="12"/>
      <c r="CD191" s="12"/>
      <c r="CE191" s="12"/>
      <c r="CF191" s="12"/>
      <c r="CG191" s="12"/>
      <c r="CH191" s="12"/>
      <c r="CI191" s="12"/>
      <c r="CJ191" s="15"/>
      <c r="CK191" s="12"/>
      <c r="CL191" s="12"/>
      <c r="CM191" s="12"/>
      <c r="CN191" s="12"/>
      <c r="CO191" s="12"/>
      <c r="CP191" s="12"/>
      <c r="CQ191" s="12"/>
      <c r="CR191" s="12"/>
      <c r="CS191" s="12"/>
      <c r="CT191" s="12"/>
      <c r="CU191" s="12"/>
      <c r="CV191" s="12"/>
      <c r="CW191" s="12"/>
      <c r="CX191" s="12"/>
      <c r="CY191" s="12"/>
      <c r="CZ191" s="12"/>
      <c r="DA191" s="12"/>
      <c r="DB191" s="12"/>
      <c r="DC191" s="12"/>
    </row>
    <row r="192" spans="1:107" x14ac:dyDescent="0.2">
      <c r="A192" s="2">
        <v>191</v>
      </c>
      <c r="B192" s="5">
        <v>2</v>
      </c>
      <c r="C192" s="5">
        <v>3</v>
      </c>
      <c r="D192" s="1">
        <v>65</v>
      </c>
      <c r="E192" s="7">
        <v>43900</v>
      </c>
      <c r="F192" s="1">
        <v>0</v>
      </c>
      <c r="G192" s="5">
        <f t="shared" si="8"/>
        <v>0</v>
      </c>
      <c r="H192" s="19">
        <f t="shared" si="9"/>
        <v>0</v>
      </c>
      <c r="I192">
        <v>100</v>
      </c>
      <c r="J192">
        <v>188.77777777777777</v>
      </c>
      <c r="K192">
        <v>49.522778247407913</v>
      </c>
      <c r="L192">
        <v>49.305555555555557</v>
      </c>
      <c r="M192">
        <v>38.541666666666664</v>
      </c>
      <c r="N192">
        <v>12.152777777777779</v>
      </c>
      <c r="O192">
        <v>100</v>
      </c>
      <c r="P192">
        <v>163.515625</v>
      </c>
      <c r="Q192">
        <v>47.21507109626738</v>
      </c>
      <c r="R192">
        <v>37.5</v>
      </c>
      <c r="S192">
        <v>51.041666666666664</v>
      </c>
      <c r="T192">
        <v>11.458333333333334</v>
      </c>
      <c r="U192">
        <v>100</v>
      </c>
      <c r="V192">
        <v>239.30208333333334</v>
      </c>
      <c r="W192">
        <v>42.92399812640808</v>
      </c>
      <c r="X192">
        <v>72.916666666666671</v>
      </c>
      <c r="Y192">
        <v>13.541666666666663</v>
      </c>
      <c r="Z192">
        <v>13.541666666666666</v>
      </c>
      <c r="AA192" s="2">
        <v>2</v>
      </c>
      <c r="AB192">
        <v>1</v>
      </c>
      <c r="AC192">
        <v>8</v>
      </c>
      <c r="AD192">
        <v>1</v>
      </c>
      <c r="AE192" s="16">
        <v>0</v>
      </c>
      <c r="AF192" s="12">
        <v>99</v>
      </c>
      <c r="AG192">
        <v>99</v>
      </c>
      <c r="AH192">
        <v>1</v>
      </c>
      <c r="AI192">
        <v>99</v>
      </c>
      <c r="AJ192">
        <v>99</v>
      </c>
      <c r="AK192">
        <v>99</v>
      </c>
      <c r="AL192">
        <v>99</v>
      </c>
      <c r="AM192">
        <v>99</v>
      </c>
      <c r="AN192" s="1">
        <v>99</v>
      </c>
      <c r="AO192" s="1">
        <v>99</v>
      </c>
      <c r="AP192" s="1">
        <v>99</v>
      </c>
      <c r="AQ192" s="1">
        <v>99</v>
      </c>
      <c r="AR192" s="1">
        <v>99</v>
      </c>
      <c r="AS192" s="1">
        <v>0</v>
      </c>
      <c r="AT192" s="1">
        <v>0</v>
      </c>
      <c r="AU192" s="1">
        <v>1</v>
      </c>
      <c r="AV192" s="1">
        <v>0</v>
      </c>
      <c r="AW192" s="1">
        <v>0</v>
      </c>
      <c r="AX192" s="1">
        <v>0</v>
      </c>
      <c r="AY192" s="1">
        <v>0</v>
      </c>
      <c r="AZ192" s="1">
        <v>0</v>
      </c>
      <c r="BA192" s="1">
        <v>0</v>
      </c>
      <c r="BB192" s="1">
        <v>0</v>
      </c>
      <c r="BC192" s="1">
        <v>0</v>
      </c>
      <c r="BD192" s="1">
        <v>0</v>
      </c>
      <c r="BE192" s="1">
        <v>0</v>
      </c>
      <c r="BF192" s="1">
        <f t="shared" si="14"/>
        <v>1</v>
      </c>
      <c r="BG192" s="12">
        <v>0</v>
      </c>
      <c r="BH192" s="1">
        <v>0</v>
      </c>
      <c r="BI192" s="1">
        <v>0</v>
      </c>
      <c r="BJ192" s="1">
        <f t="shared" ref="BJ192:BJ197" si="15">BG192*BI192</f>
        <v>0</v>
      </c>
      <c r="BK192" s="1">
        <v>0</v>
      </c>
      <c r="BL192" s="25">
        <v>0</v>
      </c>
      <c r="BM192" s="1">
        <v>0</v>
      </c>
      <c r="BN192" s="1">
        <v>0</v>
      </c>
      <c r="BO192" s="1">
        <v>0</v>
      </c>
      <c r="BP192" s="1">
        <v>0</v>
      </c>
      <c r="BQ192" s="12"/>
      <c r="BR192" s="12"/>
      <c r="BS192" s="12"/>
      <c r="BT192" s="12"/>
      <c r="BU192" s="12"/>
      <c r="BV192" s="12"/>
      <c r="BW192" s="12"/>
      <c r="BX192" s="12"/>
      <c r="BY192" s="12"/>
      <c r="BZ192" s="12"/>
      <c r="CA192" s="12"/>
      <c r="CB192" s="15"/>
      <c r="CC192" s="12"/>
      <c r="CD192" s="12"/>
      <c r="CE192" s="12"/>
      <c r="CF192" s="12"/>
      <c r="CG192" s="12"/>
      <c r="CH192" s="12"/>
      <c r="CI192" s="12"/>
      <c r="CJ192" s="15"/>
      <c r="CK192" s="12"/>
      <c r="CL192" s="12"/>
      <c r="CM192" s="12"/>
      <c r="CN192" s="12"/>
      <c r="CO192" s="12"/>
      <c r="CP192" s="12"/>
      <c r="CQ192" s="12"/>
      <c r="CR192" s="12"/>
      <c r="CS192" s="12"/>
      <c r="CT192" s="12"/>
      <c r="CU192" s="12"/>
      <c r="CV192" s="12"/>
      <c r="CW192" s="12"/>
      <c r="CX192" s="12"/>
      <c r="CY192" s="12"/>
      <c r="CZ192" s="12"/>
      <c r="DA192" s="12"/>
      <c r="DB192" s="12"/>
      <c r="DC192" s="12"/>
    </row>
    <row r="193" spans="1:109" x14ac:dyDescent="0.2">
      <c r="A193" s="2">
        <v>192</v>
      </c>
      <c r="B193" s="5">
        <v>2</v>
      </c>
      <c r="C193" s="5">
        <v>3</v>
      </c>
      <c r="D193" s="1">
        <v>66</v>
      </c>
      <c r="E193" s="7">
        <v>43901</v>
      </c>
      <c r="F193" s="1">
        <v>0</v>
      </c>
      <c r="G193" s="5">
        <f t="shared" si="8"/>
        <v>0</v>
      </c>
      <c r="H193" s="19">
        <f t="shared" si="9"/>
        <v>0</v>
      </c>
      <c r="I193">
        <v>96.527777777777771</v>
      </c>
      <c r="J193">
        <v>197.85611510791367</v>
      </c>
      <c r="K193">
        <v>49.049946994193725</v>
      </c>
      <c r="L193">
        <v>56.115107913669064</v>
      </c>
      <c r="M193">
        <v>33.812949640287769</v>
      </c>
      <c r="N193">
        <v>10.071942446043165</v>
      </c>
      <c r="O193">
        <v>100</v>
      </c>
      <c r="P193">
        <v>152.97916666666666</v>
      </c>
      <c r="Q193">
        <v>47.067844495710027</v>
      </c>
      <c r="R193">
        <v>38.020833333333336</v>
      </c>
      <c r="S193">
        <v>47.395833333333329</v>
      </c>
      <c r="T193">
        <v>14.583333333333334</v>
      </c>
      <c r="U193">
        <v>89.583333333333329</v>
      </c>
      <c r="V193">
        <v>298.04651162790697</v>
      </c>
      <c r="W193">
        <v>22.096950956604402</v>
      </c>
      <c r="X193">
        <v>96.511627906976742</v>
      </c>
      <c r="Y193">
        <v>3.4883720930232585</v>
      </c>
      <c r="Z193">
        <v>0</v>
      </c>
      <c r="AA193" s="2">
        <v>0</v>
      </c>
      <c r="AB193">
        <v>1</v>
      </c>
      <c r="AC193">
        <v>9</v>
      </c>
      <c r="AD193">
        <v>1</v>
      </c>
      <c r="AE193" s="16">
        <v>0</v>
      </c>
      <c r="AF193" s="12">
        <v>99</v>
      </c>
      <c r="AG193">
        <v>99</v>
      </c>
      <c r="AH193">
        <v>1</v>
      </c>
      <c r="AI193">
        <v>99</v>
      </c>
      <c r="AJ193">
        <v>99</v>
      </c>
      <c r="AK193">
        <v>99</v>
      </c>
      <c r="AL193">
        <v>2</v>
      </c>
      <c r="AM193">
        <v>99</v>
      </c>
      <c r="AN193" s="1">
        <v>99</v>
      </c>
      <c r="AO193" s="1">
        <v>99</v>
      </c>
      <c r="AP193" s="1">
        <v>99</v>
      </c>
      <c r="AQ193" s="1">
        <v>99</v>
      </c>
      <c r="AR193" s="1">
        <v>99</v>
      </c>
      <c r="AS193" s="1">
        <v>0</v>
      </c>
      <c r="AT193" s="1">
        <v>0</v>
      </c>
      <c r="AU193" s="1">
        <v>1</v>
      </c>
      <c r="AV193" s="1">
        <v>0</v>
      </c>
      <c r="AW193" s="1">
        <v>0</v>
      </c>
      <c r="AX193" s="1">
        <v>0</v>
      </c>
      <c r="AY193" s="1">
        <v>1</v>
      </c>
      <c r="AZ193" s="1">
        <v>0</v>
      </c>
      <c r="BA193" s="1">
        <v>0</v>
      </c>
      <c r="BB193" s="1">
        <v>0</v>
      </c>
      <c r="BC193" s="1">
        <v>0</v>
      </c>
      <c r="BD193" s="1">
        <v>0</v>
      </c>
      <c r="BE193" s="1">
        <v>0</v>
      </c>
      <c r="BF193" s="1">
        <f t="shared" si="14"/>
        <v>2</v>
      </c>
      <c r="BG193" s="12">
        <v>0</v>
      </c>
      <c r="BH193" s="1">
        <v>0</v>
      </c>
      <c r="BI193" s="1">
        <v>0</v>
      </c>
      <c r="BJ193" s="1">
        <f t="shared" si="15"/>
        <v>0</v>
      </c>
      <c r="BK193" s="1">
        <v>0</v>
      </c>
      <c r="BL193" s="25">
        <v>0</v>
      </c>
      <c r="BM193" s="1">
        <v>0</v>
      </c>
      <c r="BN193" s="1">
        <v>0</v>
      </c>
      <c r="BO193" s="1">
        <v>0</v>
      </c>
      <c r="BP193" s="1">
        <v>0</v>
      </c>
      <c r="BQ193" s="12"/>
      <c r="BR193" s="12"/>
      <c r="BS193" s="12"/>
      <c r="BT193" s="12"/>
      <c r="BU193" s="12"/>
      <c r="BV193" s="12"/>
      <c r="BW193" s="12"/>
      <c r="BX193" s="12"/>
      <c r="BY193" s="12"/>
      <c r="BZ193" s="12"/>
      <c r="CA193" s="12"/>
      <c r="CB193" s="15"/>
      <c r="CC193" s="12"/>
      <c r="CD193" s="12"/>
      <c r="CE193" s="12"/>
      <c r="CF193" s="12"/>
      <c r="CG193" s="12"/>
      <c r="CH193" s="12"/>
      <c r="CI193" s="12"/>
      <c r="CJ193" s="15"/>
      <c r="CK193" s="12"/>
      <c r="CL193" s="12"/>
      <c r="CM193" s="12"/>
      <c r="CN193" s="12"/>
      <c r="CO193" s="12"/>
      <c r="CP193" s="12"/>
      <c r="CQ193" s="12"/>
      <c r="CR193" s="12"/>
      <c r="CS193" s="12"/>
      <c r="CT193" s="12"/>
      <c r="CU193" s="12"/>
      <c r="CV193" s="12"/>
      <c r="CW193" s="12"/>
      <c r="CX193" s="12"/>
      <c r="CY193" s="12"/>
      <c r="CZ193" s="12"/>
      <c r="DA193" s="12"/>
      <c r="DB193" s="12"/>
      <c r="DC193" s="12"/>
    </row>
    <row r="194" spans="1:109" x14ac:dyDescent="0.2">
      <c r="A194" s="2">
        <v>193</v>
      </c>
      <c r="B194" s="5">
        <v>2</v>
      </c>
      <c r="C194" s="5">
        <v>3</v>
      </c>
      <c r="D194" s="1">
        <v>67</v>
      </c>
      <c r="E194" s="7">
        <v>43902</v>
      </c>
      <c r="F194" s="1">
        <v>0</v>
      </c>
      <c r="G194" s="5">
        <f t="shared" ref="G194:G237" si="16">SUM(BG194,BL194)</f>
        <v>0</v>
      </c>
      <c r="H194" s="19">
        <f t="shared" ref="H194:H237" si="17">SUM(BJ194,BO194)</f>
        <v>0</v>
      </c>
      <c r="I194">
        <v>100</v>
      </c>
      <c r="J194">
        <v>178.02083333333334</v>
      </c>
      <c r="K194">
        <v>31.962375854513112</v>
      </c>
      <c r="L194">
        <v>49.652777777777779</v>
      </c>
      <c r="M194">
        <v>47.916666666666664</v>
      </c>
      <c r="N194">
        <v>2.4305555555555554</v>
      </c>
      <c r="O194">
        <v>100</v>
      </c>
      <c r="P194">
        <v>172.95833333333334</v>
      </c>
      <c r="Q194">
        <v>38.377989255104794</v>
      </c>
      <c r="R194">
        <v>46.875</v>
      </c>
      <c r="S194">
        <v>49.479166666666664</v>
      </c>
      <c r="T194">
        <v>3.6458333333333335</v>
      </c>
      <c r="U194">
        <v>100</v>
      </c>
      <c r="V194">
        <v>188.14583333333334</v>
      </c>
      <c r="W194">
        <v>14.720340403626871</v>
      </c>
      <c r="X194">
        <v>55.208333333333336</v>
      </c>
      <c r="Y194">
        <v>44.791666666666664</v>
      </c>
      <c r="Z194">
        <v>0</v>
      </c>
      <c r="AA194" s="25" t="s">
        <v>20</v>
      </c>
      <c r="AB194" t="s">
        <v>20</v>
      </c>
      <c r="AC194" t="s">
        <v>20</v>
      </c>
      <c r="AD194">
        <v>2</v>
      </c>
      <c r="AE194" s="16" t="s">
        <v>20</v>
      </c>
      <c r="AF194" s="16" t="s">
        <v>20</v>
      </c>
      <c r="AG194" s="16" t="s">
        <v>20</v>
      </c>
      <c r="AH194" s="16" t="s">
        <v>20</v>
      </c>
      <c r="AI194" s="16" t="s">
        <v>20</v>
      </c>
      <c r="AJ194" s="16" t="s">
        <v>20</v>
      </c>
      <c r="AK194" s="16" t="s">
        <v>20</v>
      </c>
      <c r="AL194" s="16" t="s">
        <v>20</v>
      </c>
      <c r="AM194" s="16" t="s">
        <v>20</v>
      </c>
      <c r="AN194" s="16" t="s">
        <v>20</v>
      </c>
      <c r="AO194" s="16" t="s">
        <v>20</v>
      </c>
      <c r="AP194" s="16" t="s">
        <v>20</v>
      </c>
      <c r="AQ194" s="16" t="s">
        <v>20</v>
      </c>
      <c r="AR194" s="16" t="s">
        <v>20</v>
      </c>
      <c r="AS194" t="s">
        <v>20</v>
      </c>
      <c r="AT194" t="s">
        <v>20</v>
      </c>
      <c r="AU194" t="s">
        <v>20</v>
      </c>
      <c r="AV194" t="s">
        <v>20</v>
      </c>
      <c r="AW194" t="s">
        <v>20</v>
      </c>
      <c r="AX194" t="s">
        <v>20</v>
      </c>
      <c r="AY194" t="s">
        <v>20</v>
      </c>
      <c r="AZ194" s="1" t="s">
        <v>20</v>
      </c>
      <c r="BA194" s="1" t="s">
        <v>20</v>
      </c>
      <c r="BB194" s="1" t="s">
        <v>20</v>
      </c>
      <c r="BC194" t="s">
        <v>20</v>
      </c>
      <c r="BD194" t="s">
        <v>20</v>
      </c>
      <c r="BE194" s="1" t="s">
        <v>20</v>
      </c>
      <c r="BF194" s="1" t="s">
        <v>20</v>
      </c>
      <c r="BG194" s="12">
        <v>0</v>
      </c>
      <c r="BH194" s="1">
        <v>0</v>
      </c>
      <c r="BI194" s="1">
        <v>0</v>
      </c>
      <c r="BJ194" s="1">
        <f t="shared" si="15"/>
        <v>0</v>
      </c>
      <c r="BK194" s="1">
        <v>0</v>
      </c>
      <c r="BL194" s="25">
        <v>0</v>
      </c>
      <c r="BM194" s="1">
        <v>0</v>
      </c>
      <c r="BN194" s="1">
        <v>0</v>
      </c>
      <c r="BO194" s="1">
        <v>0</v>
      </c>
      <c r="BP194" s="1">
        <v>0</v>
      </c>
      <c r="BQ194" s="12"/>
      <c r="BR194" s="12"/>
      <c r="BS194" s="12"/>
      <c r="BT194" s="12"/>
      <c r="BU194" s="12"/>
      <c r="BV194" s="12"/>
      <c r="BW194" s="12"/>
      <c r="BX194" s="12"/>
      <c r="BY194" s="12"/>
      <c r="BZ194" s="12"/>
      <c r="CA194" s="12"/>
      <c r="CB194" s="15"/>
      <c r="CC194" s="12"/>
      <c r="CD194" s="12"/>
      <c r="CE194" s="12"/>
      <c r="CF194" s="12"/>
      <c r="CG194" s="12"/>
      <c r="CH194" s="12"/>
      <c r="CI194" s="12"/>
      <c r="CJ194" s="15"/>
      <c r="CK194" s="12"/>
      <c r="CL194" s="12"/>
      <c r="CM194" s="12"/>
      <c r="CN194" s="12"/>
      <c r="CO194" s="12"/>
      <c r="CP194" s="12"/>
      <c r="CQ194" s="12"/>
      <c r="CR194" s="12"/>
      <c r="CS194" s="12"/>
      <c r="CT194" s="12"/>
      <c r="CU194" s="12"/>
      <c r="CV194" s="12"/>
      <c r="CW194" s="12"/>
      <c r="CX194" s="12"/>
      <c r="CY194" s="12"/>
      <c r="CZ194" s="12"/>
      <c r="DA194" s="12"/>
      <c r="DB194" s="12"/>
      <c r="DC194" s="12"/>
    </row>
    <row r="195" spans="1:109" x14ac:dyDescent="0.2">
      <c r="A195" s="2">
        <v>194</v>
      </c>
      <c r="B195" s="5">
        <v>2</v>
      </c>
      <c r="C195" s="5">
        <v>3</v>
      </c>
      <c r="D195" s="1">
        <v>68</v>
      </c>
      <c r="E195" s="7">
        <v>43903</v>
      </c>
      <c r="F195" s="1">
        <v>0</v>
      </c>
      <c r="G195" s="5">
        <f t="shared" si="16"/>
        <v>0</v>
      </c>
      <c r="H195" s="19">
        <f t="shared" si="17"/>
        <v>0</v>
      </c>
      <c r="I195">
        <v>100</v>
      </c>
      <c r="J195">
        <v>204.25694444444446</v>
      </c>
      <c r="K195">
        <v>33.688342452325756</v>
      </c>
      <c r="L195">
        <v>57.291666666666664</v>
      </c>
      <c r="M195">
        <v>42.708333333333336</v>
      </c>
      <c r="N195">
        <v>0</v>
      </c>
      <c r="O195">
        <v>100</v>
      </c>
      <c r="P195">
        <v>182.07291666666666</v>
      </c>
      <c r="Q195">
        <v>33.407275928925529</v>
      </c>
      <c r="R195">
        <v>46.354166666666664</v>
      </c>
      <c r="S195">
        <v>53.645833333333336</v>
      </c>
      <c r="T195">
        <v>0</v>
      </c>
      <c r="U195">
        <v>100</v>
      </c>
      <c r="V195">
        <v>248.625</v>
      </c>
      <c r="W195">
        <v>25.060534491331492</v>
      </c>
      <c r="X195">
        <v>79.166666666666671</v>
      </c>
      <c r="Y195">
        <v>20.833333333333329</v>
      </c>
      <c r="Z195">
        <v>0</v>
      </c>
      <c r="AA195" s="2">
        <v>0</v>
      </c>
      <c r="AB195">
        <v>1</v>
      </c>
      <c r="AC195">
        <v>8</v>
      </c>
      <c r="AD195" s="1" t="s">
        <v>20</v>
      </c>
      <c r="AE195" s="16">
        <v>0</v>
      </c>
      <c r="AF195" s="12">
        <v>99</v>
      </c>
      <c r="AG195">
        <v>99</v>
      </c>
      <c r="AH195">
        <v>99</v>
      </c>
      <c r="AI195">
        <v>99</v>
      </c>
      <c r="AJ195">
        <v>99</v>
      </c>
      <c r="AK195">
        <v>1</v>
      </c>
      <c r="AL195">
        <v>99</v>
      </c>
      <c r="AM195">
        <v>99</v>
      </c>
      <c r="AN195" s="1">
        <v>99</v>
      </c>
      <c r="AO195" s="1">
        <v>99</v>
      </c>
      <c r="AP195" s="1">
        <v>99</v>
      </c>
      <c r="AQ195" s="1">
        <v>99</v>
      </c>
      <c r="AR195" s="1">
        <v>99</v>
      </c>
      <c r="AS195" s="1">
        <v>0</v>
      </c>
      <c r="AT195" s="1">
        <v>0</v>
      </c>
      <c r="AU195">
        <v>0</v>
      </c>
      <c r="AV195" s="1">
        <v>0</v>
      </c>
      <c r="AW195" s="1">
        <v>0</v>
      </c>
      <c r="AX195" s="1">
        <v>1</v>
      </c>
      <c r="AY195" s="1">
        <v>0</v>
      </c>
      <c r="AZ195" s="1">
        <v>0</v>
      </c>
      <c r="BA195" s="1">
        <v>0</v>
      </c>
      <c r="BB195" s="1">
        <v>0</v>
      </c>
      <c r="BC195" s="1">
        <v>0</v>
      </c>
      <c r="BD195" s="1">
        <v>0</v>
      </c>
      <c r="BE195" s="1">
        <v>0</v>
      </c>
      <c r="BF195" s="1">
        <f>SUM(AS195:BE195)</f>
        <v>1</v>
      </c>
      <c r="BG195" s="12">
        <v>0</v>
      </c>
      <c r="BH195" s="1">
        <v>0</v>
      </c>
      <c r="BI195" s="1">
        <v>0</v>
      </c>
      <c r="BJ195" s="1">
        <f t="shared" si="15"/>
        <v>0</v>
      </c>
      <c r="BK195" s="1">
        <v>0</v>
      </c>
      <c r="BL195" s="25">
        <v>0</v>
      </c>
      <c r="BM195" s="1">
        <v>0</v>
      </c>
      <c r="BN195" s="1">
        <v>0</v>
      </c>
      <c r="BO195" s="1">
        <v>0</v>
      </c>
      <c r="BP195" s="1">
        <v>0</v>
      </c>
      <c r="BQ195" s="12"/>
      <c r="BR195" s="12"/>
      <c r="BS195" s="12"/>
      <c r="BT195" s="12"/>
      <c r="BU195" s="12"/>
      <c r="BV195" s="12"/>
      <c r="BW195" s="12"/>
      <c r="BX195" s="12"/>
      <c r="BY195" s="12"/>
      <c r="BZ195" s="12"/>
      <c r="CA195" s="12"/>
      <c r="CB195" s="15"/>
      <c r="CC195" s="12"/>
      <c r="CD195" s="12"/>
      <c r="CE195" s="12"/>
      <c r="CF195" s="12"/>
      <c r="CG195" s="12"/>
      <c r="CH195" s="12"/>
      <c r="CI195" s="12"/>
      <c r="CJ195" s="15"/>
      <c r="CK195" s="12"/>
      <c r="CL195" s="12"/>
      <c r="CM195" s="12"/>
      <c r="CN195" s="12"/>
      <c r="CO195" s="12"/>
      <c r="CP195" s="12"/>
      <c r="CQ195" s="12"/>
      <c r="CR195" s="12"/>
      <c r="CS195" s="12"/>
      <c r="CT195" s="12"/>
      <c r="CU195" s="12"/>
      <c r="CV195" s="12"/>
      <c r="CW195" s="12"/>
      <c r="CX195" s="12"/>
      <c r="CY195" s="12"/>
      <c r="CZ195" s="12"/>
      <c r="DA195" s="12"/>
      <c r="DB195" s="12"/>
      <c r="DC195" s="12"/>
    </row>
    <row r="196" spans="1:109" x14ac:dyDescent="0.2">
      <c r="A196" s="2">
        <v>195</v>
      </c>
      <c r="B196" s="5">
        <v>2</v>
      </c>
      <c r="C196" s="5">
        <v>3</v>
      </c>
      <c r="D196" s="1">
        <v>69</v>
      </c>
      <c r="E196" s="7">
        <v>43904</v>
      </c>
      <c r="F196" s="1">
        <v>0</v>
      </c>
      <c r="G196" s="5">
        <f t="shared" si="16"/>
        <v>60</v>
      </c>
      <c r="H196" s="19">
        <f t="shared" si="17"/>
        <v>420</v>
      </c>
      <c r="I196">
        <v>100</v>
      </c>
      <c r="J196">
        <v>142.18402777777777</v>
      </c>
      <c r="K196">
        <v>28.663522513775273</v>
      </c>
      <c r="L196">
        <v>20.138888888888889</v>
      </c>
      <c r="M196">
        <v>79.861111111111114</v>
      </c>
      <c r="N196">
        <v>0</v>
      </c>
      <c r="O196">
        <v>100</v>
      </c>
      <c r="P196">
        <v>156.40104166666666</v>
      </c>
      <c r="Q196">
        <v>24.966910361882292</v>
      </c>
      <c r="R196">
        <v>30.208333333333332</v>
      </c>
      <c r="S196">
        <v>69.791666666666671</v>
      </c>
      <c r="T196">
        <v>0</v>
      </c>
      <c r="U196">
        <v>100</v>
      </c>
      <c r="V196">
        <v>113.75</v>
      </c>
      <c r="W196">
        <v>23.699390848964139</v>
      </c>
      <c r="X196">
        <v>0</v>
      </c>
      <c r="Y196">
        <v>100</v>
      </c>
      <c r="Z196">
        <v>0</v>
      </c>
      <c r="AA196" s="2">
        <v>0</v>
      </c>
      <c r="AB196">
        <v>1</v>
      </c>
      <c r="AC196">
        <v>7</v>
      </c>
      <c r="AD196">
        <v>1</v>
      </c>
      <c r="AE196" s="16">
        <v>0</v>
      </c>
      <c r="AF196" t="s">
        <v>875</v>
      </c>
      <c r="AG196" t="s">
        <v>875</v>
      </c>
      <c r="AH196" t="s">
        <v>875</v>
      </c>
      <c r="AI196" t="s">
        <v>875</v>
      </c>
      <c r="AJ196" t="s">
        <v>875</v>
      </c>
      <c r="AK196" t="s">
        <v>875</v>
      </c>
      <c r="AL196" t="s">
        <v>875</v>
      </c>
      <c r="AM196" s="1" t="s">
        <v>903</v>
      </c>
      <c r="AN196" s="1" t="s">
        <v>903</v>
      </c>
      <c r="AO196" s="1" t="s">
        <v>903</v>
      </c>
      <c r="AP196" s="1" t="s">
        <v>903</v>
      </c>
      <c r="AQ196" s="1" t="s">
        <v>903</v>
      </c>
      <c r="AR196" s="1" t="s">
        <v>903</v>
      </c>
      <c r="AS196" s="1" t="s">
        <v>903</v>
      </c>
      <c r="AT196" s="1" t="s">
        <v>903</v>
      </c>
      <c r="AU196" s="1" t="s">
        <v>903</v>
      </c>
      <c r="AV196" s="1" t="s">
        <v>903</v>
      </c>
      <c r="AW196" s="1" t="s">
        <v>903</v>
      </c>
      <c r="AX196" s="1" t="s">
        <v>903</v>
      </c>
      <c r="AY196" s="1" t="s">
        <v>903</v>
      </c>
      <c r="AZ196" s="1" t="s">
        <v>903</v>
      </c>
      <c r="BA196" s="1" t="s">
        <v>875</v>
      </c>
      <c r="BB196" s="1" t="s">
        <v>875</v>
      </c>
      <c r="BC196" s="1" t="s">
        <v>875</v>
      </c>
      <c r="BD196" s="1" t="s">
        <v>875</v>
      </c>
      <c r="BE196" s="1" t="s">
        <v>875</v>
      </c>
      <c r="BF196" s="1" t="s">
        <v>875</v>
      </c>
      <c r="BG196" s="12">
        <v>60</v>
      </c>
      <c r="BH196" s="1">
        <v>4</v>
      </c>
      <c r="BI196" s="1">
        <v>7</v>
      </c>
      <c r="BJ196" s="1">
        <f t="shared" si="15"/>
        <v>420</v>
      </c>
      <c r="BK196" s="1" t="s">
        <v>23</v>
      </c>
      <c r="BL196" s="25">
        <v>0</v>
      </c>
      <c r="BM196" s="1">
        <v>0</v>
      </c>
      <c r="BN196" s="1">
        <v>0</v>
      </c>
      <c r="BO196" s="1">
        <v>0</v>
      </c>
      <c r="BP196" s="1">
        <v>0</v>
      </c>
      <c r="BQ196" s="12"/>
      <c r="BR196" s="12"/>
      <c r="BS196" s="12"/>
      <c r="BT196" s="12"/>
      <c r="BU196" s="12"/>
      <c r="BV196" s="12"/>
      <c r="BW196" s="12"/>
      <c r="BX196" s="12"/>
      <c r="BY196" s="12"/>
      <c r="BZ196" s="12"/>
      <c r="CA196" s="12"/>
      <c r="CB196" s="15"/>
      <c r="CC196" s="12"/>
      <c r="CD196" s="12"/>
      <c r="CE196" s="12"/>
      <c r="CF196" s="12"/>
      <c r="CG196" s="12"/>
      <c r="CH196" s="12"/>
      <c r="CI196" s="12"/>
      <c r="CJ196" s="15"/>
      <c r="CK196" s="12"/>
      <c r="CL196" s="12"/>
      <c r="CM196" s="12"/>
      <c r="CN196" s="12"/>
      <c r="CO196" s="12"/>
      <c r="CP196" s="12"/>
      <c r="CQ196" s="12"/>
      <c r="CR196" s="12"/>
      <c r="CS196" s="12"/>
      <c r="CT196" s="12"/>
      <c r="CU196" s="12"/>
      <c r="CV196" s="12"/>
      <c r="CW196" s="12"/>
      <c r="CX196" s="12"/>
      <c r="CY196" s="12"/>
      <c r="CZ196" s="12"/>
      <c r="DA196" s="12"/>
      <c r="DB196" s="12"/>
      <c r="DC196" s="12"/>
    </row>
    <row r="197" spans="1:109" x14ac:dyDescent="0.2">
      <c r="A197" s="2">
        <v>196</v>
      </c>
      <c r="B197" s="5">
        <v>2</v>
      </c>
      <c r="C197" s="5">
        <v>3</v>
      </c>
      <c r="D197" s="1">
        <v>70</v>
      </c>
      <c r="E197" s="7">
        <v>43905</v>
      </c>
      <c r="F197" s="1">
        <v>0</v>
      </c>
      <c r="G197" s="5">
        <f t="shared" si="16"/>
        <v>60</v>
      </c>
      <c r="H197" s="19">
        <f t="shared" si="17"/>
        <v>420</v>
      </c>
      <c r="I197">
        <v>91.319444444444443</v>
      </c>
      <c r="J197">
        <v>163.04562737642587</v>
      </c>
      <c r="K197">
        <v>35.357765251297813</v>
      </c>
      <c r="L197">
        <v>38.783269961977183</v>
      </c>
      <c r="M197">
        <v>58.935361216730044</v>
      </c>
      <c r="N197">
        <v>2.2813688212927756</v>
      </c>
      <c r="O197">
        <v>86.979166666666671</v>
      </c>
      <c r="P197">
        <v>148.75449101796409</v>
      </c>
      <c r="Q197">
        <v>40.508038409538862</v>
      </c>
      <c r="R197">
        <v>28.143712574850298</v>
      </c>
      <c r="S197">
        <v>68.263473053892213</v>
      </c>
      <c r="T197">
        <v>3.5928143712574849</v>
      </c>
      <c r="U197">
        <v>100</v>
      </c>
      <c r="V197">
        <v>187.90625</v>
      </c>
      <c r="W197">
        <v>22.812324086472881</v>
      </c>
      <c r="X197">
        <v>57.291666666666664</v>
      </c>
      <c r="Y197">
        <v>42.708333333333336</v>
      </c>
      <c r="Z197">
        <v>0</v>
      </c>
      <c r="AA197" s="2">
        <v>1</v>
      </c>
      <c r="AB197">
        <v>1</v>
      </c>
      <c r="AC197">
        <v>8</v>
      </c>
      <c r="AD197">
        <v>1</v>
      </c>
      <c r="AE197" s="16">
        <v>0</v>
      </c>
      <c r="AF197" t="s">
        <v>875</v>
      </c>
      <c r="AG197" t="s">
        <v>875</v>
      </c>
      <c r="AH197" t="s">
        <v>875</v>
      </c>
      <c r="AI197" t="s">
        <v>875</v>
      </c>
      <c r="AJ197" t="s">
        <v>875</v>
      </c>
      <c r="AK197" t="s">
        <v>875</v>
      </c>
      <c r="AL197" t="s">
        <v>875</v>
      </c>
      <c r="AM197" s="1" t="s">
        <v>903</v>
      </c>
      <c r="AN197" s="1" t="s">
        <v>903</v>
      </c>
      <c r="AO197" s="1" t="s">
        <v>903</v>
      </c>
      <c r="AP197" s="1" t="s">
        <v>903</v>
      </c>
      <c r="AQ197" s="1" t="s">
        <v>903</v>
      </c>
      <c r="AR197" s="1" t="s">
        <v>903</v>
      </c>
      <c r="AS197" s="1" t="s">
        <v>903</v>
      </c>
      <c r="AT197" s="1" t="s">
        <v>903</v>
      </c>
      <c r="AU197" s="1" t="s">
        <v>903</v>
      </c>
      <c r="AV197" s="1" t="s">
        <v>903</v>
      </c>
      <c r="AW197" s="1" t="s">
        <v>903</v>
      </c>
      <c r="AX197" s="1" t="s">
        <v>903</v>
      </c>
      <c r="AY197" s="1" t="s">
        <v>903</v>
      </c>
      <c r="AZ197" s="1" t="s">
        <v>903</v>
      </c>
      <c r="BA197" s="1" t="s">
        <v>875</v>
      </c>
      <c r="BB197" s="1" t="s">
        <v>875</v>
      </c>
      <c r="BC197" s="1" t="s">
        <v>875</v>
      </c>
      <c r="BD197" s="1" t="s">
        <v>875</v>
      </c>
      <c r="BE197" s="1" t="s">
        <v>875</v>
      </c>
      <c r="BF197" s="1" t="s">
        <v>875</v>
      </c>
      <c r="BG197" s="12">
        <v>60</v>
      </c>
      <c r="BH197" s="1">
        <v>4</v>
      </c>
      <c r="BI197" s="1">
        <v>7</v>
      </c>
      <c r="BJ197" s="1">
        <f t="shared" si="15"/>
        <v>420</v>
      </c>
      <c r="BK197" s="1" t="s">
        <v>23</v>
      </c>
      <c r="BL197" s="25">
        <v>0</v>
      </c>
      <c r="BM197" s="1">
        <v>0</v>
      </c>
      <c r="BN197" s="1">
        <v>0</v>
      </c>
      <c r="BO197" s="1">
        <v>0</v>
      </c>
      <c r="BP197" s="1">
        <v>0</v>
      </c>
      <c r="BQ197" s="12"/>
      <c r="BR197" s="12"/>
      <c r="BS197" s="12"/>
      <c r="BT197" s="12"/>
      <c r="BU197" s="12"/>
      <c r="BV197" s="12"/>
      <c r="BW197" s="12"/>
      <c r="BX197" s="12"/>
      <c r="BY197" s="12"/>
      <c r="BZ197" s="12"/>
      <c r="CA197" s="12"/>
      <c r="CB197" s="15"/>
      <c r="CC197" s="12"/>
      <c r="CD197" s="12"/>
      <c r="CE197" s="12"/>
      <c r="CF197" s="12"/>
      <c r="CG197" s="12"/>
      <c r="CH197" s="12"/>
      <c r="CI197" s="12"/>
      <c r="CJ197" s="15"/>
      <c r="CK197" s="12"/>
      <c r="CL197" s="12"/>
      <c r="CM197" s="12"/>
      <c r="CN197" s="12"/>
      <c r="CO197" s="12"/>
      <c r="CP197" s="12"/>
      <c r="CQ197" s="12"/>
      <c r="CR197" s="12"/>
      <c r="CS197" s="12"/>
      <c r="CT197" s="12"/>
      <c r="CU197" s="12"/>
      <c r="CV197" s="12"/>
      <c r="CW197" s="12"/>
      <c r="CX197" s="12"/>
      <c r="CY197" s="12"/>
      <c r="CZ197" s="12"/>
      <c r="DA197" s="12"/>
      <c r="DB197" s="12"/>
      <c r="DC197" s="12"/>
    </row>
    <row r="198" spans="1:109" x14ac:dyDescent="0.2">
      <c r="A198" s="2">
        <v>197</v>
      </c>
      <c r="B198" s="2">
        <v>4</v>
      </c>
      <c r="C198" s="2">
        <v>1</v>
      </c>
      <c r="D198">
        <v>1</v>
      </c>
      <c r="E198" s="52">
        <v>43804</v>
      </c>
      <c r="F198" s="1">
        <v>0</v>
      </c>
      <c r="G198" s="5">
        <f t="shared" si="16"/>
        <v>0</v>
      </c>
      <c r="H198" s="19">
        <f t="shared" si="17"/>
        <v>0</v>
      </c>
      <c r="I198">
        <v>99.652777777777771</v>
      </c>
      <c r="J198">
        <v>166.20905923344947</v>
      </c>
      <c r="K198">
        <v>37.612970563615356</v>
      </c>
      <c r="L198">
        <v>28.571428571428573</v>
      </c>
      <c r="M198">
        <v>71.428571428571431</v>
      </c>
      <c r="N198">
        <v>0</v>
      </c>
      <c r="O198">
        <v>99.479166666666671</v>
      </c>
      <c r="P198">
        <v>177.83769633507853</v>
      </c>
      <c r="Q198">
        <v>40.647901243897913</v>
      </c>
      <c r="R198">
        <v>42.408376963350783</v>
      </c>
      <c r="S198">
        <v>57.591623036649217</v>
      </c>
      <c r="T198">
        <v>0</v>
      </c>
      <c r="U198">
        <v>100</v>
      </c>
      <c r="V198">
        <v>143.07291666666666</v>
      </c>
      <c r="W198">
        <v>15.664116621069827</v>
      </c>
      <c r="X198">
        <v>1.0416666666666667</v>
      </c>
      <c r="Y198">
        <v>98.958333333333329</v>
      </c>
      <c r="Z198">
        <v>0</v>
      </c>
      <c r="AA198" s="2" t="s">
        <v>878</v>
      </c>
      <c r="AB198" t="s">
        <v>878</v>
      </c>
      <c r="AC198" t="s">
        <v>878</v>
      </c>
      <c r="AD198" t="s">
        <v>878</v>
      </c>
      <c r="AE198" t="s">
        <v>878</v>
      </c>
      <c r="AF198" t="s">
        <v>878</v>
      </c>
      <c r="AG198" t="s">
        <v>878</v>
      </c>
      <c r="AH198" t="s">
        <v>878</v>
      </c>
      <c r="AI198" t="s">
        <v>878</v>
      </c>
      <c r="AJ198" t="s">
        <v>878</v>
      </c>
      <c r="AK198" t="s">
        <v>878</v>
      </c>
      <c r="AL198" t="s">
        <v>878</v>
      </c>
      <c r="AM198" t="s">
        <v>878</v>
      </c>
      <c r="AN198" t="s">
        <v>878</v>
      </c>
      <c r="AO198" t="s">
        <v>878</v>
      </c>
      <c r="AP198" t="s">
        <v>878</v>
      </c>
      <c r="AQ198" t="s">
        <v>878</v>
      </c>
      <c r="AR198" t="s">
        <v>878</v>
      </c>
      <c r="AS198" t="s">
        <v>878</v>
      </c>
      <c r="AT198" t="s">
        <v>878</v>
      </c>
      <c r="AU198" t="s">
        <v>878</v>
      </c>
      <c r="AV198" t="s">
        <v>878</v>
      </c>
      <c r="AW198" t="s">
        <v>878</v>
      </c>
      <c r="AX198" t="s">
        <v>878</v>
      </c>
      <c r="AY198" t="s">
        <v>878</v>
      </c>
      <c r="AZ198" t="s">
        <v>878</v>
      </c>
      <c r="BA198" t="s">
        <v>878</v>
      </c>
      <c r="BB198" t="s">
        <v>878</v>
      </c>
      <c r="BC198" t="s">
        <v>878</v>
      </c>
      <c r="BD198" t="s">
        <v>878</v>
      </c>
      <c r="BE198" t="s">
        <v>878</v>
      </c>
      <c r="BF198" t="s">
        <v>878</v>
      </c>
      <c r="BG198" s="12">
        <v>0</v>
      </c>
      <c r="BH198" s="12">
        <v>0</v>
      </c>
      <c r="BI198" s="12">
        <v>0</v>
      </c>
      <c r="BJ198">
        <v>0</v>
      </c>
      <c r="BK198" s="1">
        <v>0</v>
      </c>
      <c r="BL198" s="25">
        <v>0</v>
      </c>
      <c r="BM198" s="1">
        <v>0</v>
      </c>
      <c r="BN198" s="1">
        <v>0</v>
      </c>
      <c r="BO198" s="1">
        <v>0</v>
      </c>
      <c r="BP198" s="1">
        <v>0</v>
      </c>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row>
    <row r="199" spans="1:109" customFormat="1" x14ac:dyDescent="0.2">
      <c r="A199" s="2">
        <v>198</v>
      </c>
      <c r="B199" s="2">
        <v>4</v>
      </c>
      <c r="C199" s="2">
        <v>1</v>
      </c>
      <c r="D199">
        <v>2</v>
      </c>
      <c r="E199" s="52">
        <v>43805</v>
      </c>
      <c r="F199" s="1">
        <v>0</v>
      </c>
      <c r="G199" s="5">
        <f t="shared" si="16"/>
        <v>0</v>
      </c>
      <c r="H199" s="19">
        <f t="shared" si="17"/>
        <v>0</v>
      </c>
      <c r="I199">
        <v>96.875</v>
      </c>
      <c r="J199">
        <v>155.63440860215053</v>
      </c>
      <c r="K199">
        <v>24.909671653469008</v>
      </c>
      <c r="L199">
        <v>21.50537634408602</v>
      </c>
      <c r="M199">
        <v>78.494623655913983</v>
      </c>
      <c r="N199">
        <v>0</v>
      </c>
      <c r="O199">
        <v>95.3125</v>
      </c>
      <c r="P199">
        <v>166.89071038251367</v>
      </c>
      <c r="Q199">
        <v>24.344251683508567</v>
      </c>
      <c r="R199">
        <v>32.786885245901637</v>
      </c>
      <c r="S199">
        <v>67.21311475409837</v>
      </c>
      <c r="T199">
        <v>0</v>
      </c>
      <c r="U199">
        <v>100</v>
      </c>
      <c r="V199">
        <v>134.17708333333334</v>
      </c>
      <c r="W199">
        <v>17.100715551272977</v>
      </c>
      <c r="X199">
        <v>0</v>
      </c>
      <c r="Y199">
        <v>100</v>
      </c>
      <c r="Z199">
        <v>0</v>
      </c>
      <c r="AA199" s="2" t="s">
        <v>878</v>
      </c>
      <c r="AB199" t="s">
        <v>878</v>
      </c>
      <c r="AC199" t="s">
        <v>878</v>
      </c>
      <c r="AD199" t="s">
        <v>878</v>
      </c>
      <c r="AE199" t="s">
        <v>878</v>
      </c>
      <c r="AF199" t="s">
        <v>878</v>
      </c>
      <c r="AG199" t="s">
        <v>878</v>
      </c>
      <c r="AH199" t="s">
        <v>878</v>
      </c>
      <c r="AI199" t="s">
        <v>878</v>
      </c>
      <c r="AJ199" t="s">
        <v>878</v>
      </c>
      <c r="AK199" t="s">
        <v>878</v>
      </c>
      <c r="AL199" t="s">
        <v>878</v>
      </c>
      <c r="AM199" t="s">
        <v>878</v>
      </c>
      <c r="AN199" t="s">
        <v>878</v>
      </c>
      <c r="AO199" t="s">
        <v>878</v>
      </c>
      <c r="AP199" t="s">
        <v>878</v>
      </c>
      <c r="AQ199" t="s">
        <v>878</v>
      </c>
      <c r="AR199" t="s">
        <v>878</v>
      </c>
      <c r="AS199" t="s">
        <v>878</v>
      </c>
      <c r="AT199" t="s">
        <v>878</v>
      </c>
      <c r="AU199" t="s">
        <v>878</v>
      </c>
      <c r="AV199" t="s">
        <v>878</v>
      </c>
      <c r="AW199" t="s">
        <v>878</v>
      </c>
      <c r="AX199" t="s">
        <v>878</v>
      </c>
      <c r="AY199" t="s">
        <v>878</v>
      </c>
      <c r="AZ199" t="s">
        <v>878</v>
      </c>
      <c r="BA199" t="s">
        <v>878</v>
      </c>
      <c r="BB199" t="s">
        <v>878</v>
      </c>
      <c r="BC199" t="s">
        <v>878</v>
      </c>
      <c r="BD199" t="s">
        <v>878</v>
      </c>
      <c r="BE199" t="s">
        <v>878</v>
      </c>
      <c r="BF199" t="s">
        <v>878</v>
      </c>
      <c r="BG199" s="12">
        <v>0</v>
      </c>
      <c r="BH199" s="12">
        <v>0</v>
      </c>
      <c r="BI199" s="12">
        <v>0</v>
      </c>
      <c r="BJ199">
        <v>0</v>
      </c>
      <c r="BK199" s="1">
        <v>0</v>
      </c>
      <c r="BL199" s="25">
        <v>0</v>
      </c>
      <c r="BM199" s="1">
        <v>0</v>
      </c>
      <c r="BN199" s="1">
        <v>0</v>
      </c>
      <c r="BO199" s="1">
        <v>0</v>
      </c>
      <c r="BP199" s="1">
        <v>0</v>
      </c>
    </row>
    <row r="200" spans="1:109" customFormat="1" x14ac:dyDescent="0.2">
      <c r="A200" s="2">
        <v>199</v>
      </c>
      <c r="B200" s="2">
        <v>4</v>
      </c>
      <c r="C200" s="2">
        <v>1</v>
      </c>
      <c r="D200">
        <v>3</v>
      </c>
      <c r="E200" s="52">
        <v>43806</v>
      </c>
      <c r="F200" s="1">
        <v>0</v>
      </c>
      <c r="G200" s="5">
        <f t="shared" si="16"/>
        <v>0</v>
      </c>
      <c r="H200" s="19">
        <f t="shared" si="17"/>
        <v>0</v>
      </c>
      <c r="I200">
        <v>21.527777777777779</v>
      </c>
      <c r="J200">
        <v>188.17741935483872</v>
      </c>
      <c r="K200">
        <v>23.918252937294195</v>
      </c>
      <c r="L200">
        <v>45.161290322580648</v>
      </c>
      <c r="M200">
        <v>54.838709677419352</v>
      </c>
      <c r="N200">
        <v>0</v>
      </c>
      <c r="O200">
        <v>32.291666666666664</v>
      </c>
      <c r="P200">
        <v>188.17741935483872</v>
      </c>
      <c r="Q200">
        <v>23.918252937294195</v>
      </c>
      <c r="R200">
        <v>45.161290322580648</v>
      </c>
      <c r="S200">
        <v>54.838709677419352</v>
      </c>
      <c r="T200">
        <v>0</v>
      </c>
      <c r="U200">
        <v>0</v>
      </c>
      <c r="V200" t="s">
        <v>20</v>
      </c>
      <c r="W200" t="s">
        <v>20</v>
      </c>
      <c r="X200" t="s">
        <v>20</v>
      </c>
      <c r="Y200" t="s">
        <v>20</v>
      </c>
      <c r="Z200" t="s">
        <v>20</v>
      </c>
      <c r="AA200" s="2" t="s">
        <v>878</v>
      </c>
      <c r="AB200" t="s">
        <v>878</v>
      </c>
      <c r="AC200" t="s">
        <v>878</v>
      </c>
      <c r="AD200" t="s">
        <v>878</v>
      </c>
      <c r="AE200" t="s">
        <v>878</v>
      </c>
      <c r="AF200" t="s">
        <v>878</v>
      </c>
      <c r="AG200" t="s">
        <v>878</v>
      </c>
      <c r="AH200" t="s">
        <v>878</v>
      </c>
      <c r="AI200" t="s">
        <v>878</v>
      </c>
      <c r="AJ200" t="s">
        <v>878</v>
      </c>
      <c r="AK200" t="s">
        <v>878</v>
      </c>
      <c r="AL200" t="s">
        <v>878</v>
      </c>
      <c r="AM200" t="s">
        <v>878</v>
      </c>
      <c r="AN200" t="s">
        <v>878</v>
      </c>
      <c r="AO200" t="s">
        <v>878</v>
      </c>
      <c r="AP200" t="s">
        <v>878</v>
      </c>
      <c r="AQ200" t="s">
        <v>878</v>
      </c>
      <c r="AR200" t="s">
        <v>878</v>
      </c>
      <c r="AS200" t="s">
        <v>878</v>
      </c>
      <c r="AT200" t="s">
        <v>878</v>
      </c>
      <c r="AU200" t="s">
        <v>878</v>
      </c>
      <c r="AV200" t="s">
        <v>878</v>
      </c>
      <c r="AW200" t="s">
        <v>878</v>
      </c>
      <c r="AX200" t="s">
        <v>878</v>
      </c>
      <c r="AY200" t="s">
        <v>878</v>
      </c>
      <c r="AZ200" t="s">
        <v>878</v>
      </c>
      <c r="BA200" t="s">
        <v>878</v>
      </c>
      <c r="BB200" t="s">
        <v>878</v>
      </c>
      <c r="BC200" t="s">
        <v>878</v>
      </c>
      <c r="BD200" t="s">
        <v>878</v>
      </c>
      <c r="BE200" t="s">
        <v>878</v>
      </c>
      <c r="BF200" t="s">
        <v>878</v>
      </c>
      <c r="BG200" s="12">
        <v>0</v>
      </c>
      <c r="BH200" s="12">
        <v>0</v>
      </c>
      <c r="BI200" s="12">
        <v>0</v>
      </c>
      <c r="BJ200">
        <v>0</v>
      </c>
      <c r="BK200" s="1">
        <v>0</v>
      </c>
      <c r="BL200" s="25">
        <v>0</v>
      </c>
      <c r="BM200" s="1">
        <v>0</v>
      </c>
      <c r="BN200" s="1">
        <v>0</v>
      </c>
      <c r="BO200" s="1">
        <v>0</v>
      </c>
      <c r="BP200" s="1">
        <v>0</v>
      </c>
    </row>
    <row r="201" spans="1:109" customFormat="1" x14ac:dyDescent="0.2">
      <c r="A201" s="2">
        <v>200</v>
      </c>
      <c r="B201" s="2">
        <v>4</v>
      </c>
      <c r="C201" s="2">
        <v>1</v>
      </c>
      <c r="D201">
        <v>4</v>
      </c>
      <c r="E201" s="52">
        <v>43807</v>
      </c>
      <c r="F201" s="1">
        <v>0</v>
      </c>
      <c r="G201" s="5">
        <f t="shared" si="16"/>
        <v>0</v>
      </c>
      <c r="H201" s="19">
        <f t="shared" si="17"/>
        <v>0</v>
      </c>
      <c r="I201">
        <v>66.319444444444443</v>
      </c>
      <c r="J201">
        <v>162.2565445026178</v>
      </c>
      <c r="K201">
        <v>43.139528212127786</v>
      </c>
      <c r="L201">
        <v>31.413612565445025</v>
      </c>
      <c r="M201">
        <v>62.827225130890056</v>
      </c>
      <c r="N201">
        <v>5.7591623036649215</v>
      </c>
      <c r="O201">
        <v>52.083333333333336</v>
      </c>
      <c r="P201">
        <v>184.62</v>
      </c>
      <c r="Q201">
        <v>48.03526326417191</v>
      </c>
      <c r="R201">
        <v>55</v>
      </c>
      <c r="S201">
        <v>34</v>
      </c>
      <c r="T201">
        <v>11</v>
      </c>
      <c r="U201">
        <v>94.791666666666671</v>
      </c>
      <c r="V201">
        <v>137.68131868131869</v>
      </c>
      <c r="W201">
        <v>16.658469323867834</v>
      </c>
      <c r="X201">
        <v>5.4945054945054945</v>
      </c>
      <c r="Y201">
        <v>94.505494505494511</v>
      </c>
      <c r="Z201">
        <v>0</v>
      </c>
      <c r="AA201" s="2" t="s">
        <v>878</v>
      </c>
      <c r="AB201" t="s">
        <v>878</v>
      </c>
      <c r="AC201" t="s">
        <v>878</v>
      </c>
      <c r="AD201" t="s">
        <v>878</v>
      </c>
      <c r="AE201" t="s">
        <v>878</v>
      </c>
      <c r="AF201" t="s">
        <v>878</v>
      </c>
      <c r="AG201" t="s">
        <v>878</v>
      </c>
      <c r="AH201" t="s">
        <v>878</v>
      </c>
      <c r="AI201" t="s">
        <v>878</v>
      </c>
      <c r="AJ201" t="s">
        <v>878</v>
      </c>
      <c r="AK201" t="s">
        <v>878</v>
      </c>
      <c r="AL201" t="s">
        <v>878</v>
      </c>
      <c r="AM201" t="s">
        <v>878</v>
      </c>
      <c r="AN201" t="s">
        <v>878</v>
      </c>
      <c r="AO201" t="s">
        <v>878</v>
      </c>
      <c r="AP201" t="s">
        <v>878</v>
      </c>
      <c r="AQ201" t="s">
        <v>878</v>
      </c>
      <c r="AR201" t="s">
        <v>878</v>
      </c>
      <c r="AS201" t="s">
        <v>878</v>
      </c>
      <c r="AT201" t="s">
        <v>878</v>
      </c>
      <c r="AU201" t="s">
        <v>878</v>
      </c>
      <c r="AV201" t="s">
        <v>878</v>
      </c>
      <c r="AW201" t="s">
        <v>878</v>
      </c>
      <c r="AX201" t="s">
        <v>878</v>
      </c>
      <c r="AY201" t="s">
        <v>878</v>
      </c>
      <c r="AZ201" t="s">
        <v>878</v>
      </c>
      <c r="BA201" t="s">
        <v>878</v>
      </c>
      <c r="BB201" t="s">
        <v>878</v>
      </c>
      <c r="BC201" t="s">
        <v>878</v>
      </c>
      <c r="BD201" t="s">
        <v>878</v>
      </c>
      <c r="BE201" t="s">
        <v>878</v>
      </c>
      <c r="BF201" t="s">
        <v>878</v>
      </c>
      <c r="BG201" s="12">
        <v>0</v>
      </c>
      <c r="BH201" s="12">
        <v>0</v>
      </c>
      <c r="BI201" s="12">
        <v>0</v>
      </c>
      <c r="BJ201">
        <v>0</v>
      </c>
      <c r="BK201" s="1">
        <v>0</v>
      </c>
      <c r="BL201" s="25">
        <v>0</v>
      </c>
      <c r="BM201" s="1">
        <v>0</v>
      </c>
      <c r="BN201" s="1">
        <v>0</v>
      </c>
      <c r="BO201" s="1">
        <v>0</v>
      </c>
      <c r="BP201" s="1">
        <v>0</v>
      </c>
    </row>
    <row r="202" spans="1:109" customFormat="1" x14ac:dyDescent="0.2">
      <c r="A202" s="2">
        <v>201</v>
      </c>
      <c r="B202" s="2">
        <v>4</v>
      </c>
      <c r="C202" s="2">
        <v>1</v>
      </c>
      <c r="D202">
        <v>5</v>
      </c>
      <c r="E202" s="52">
        <v>43808</v>
      </c>
      <c r="F202" s="1">
        <v>0</v>
      </c>
      <c r="G202" s="5">
        <f t="shared" si="16"/>
        <v>60</v>
      </c>
      <c r="H202" s="19">
        <f t="shared" si="17"/>
        <v>300</v>
      </c>
      <c r="I202">
        <v>92.361111111111114</v>
      </c>
      <c r="J202">
        <v>162.41729323308272</v>
      </c>
      <c r="K202">
        <v>20.732566716074846</v>
      </c>
      <c r="L202">
        <v>28.195488721804512</v>
      </c>
      <c r="M202">
        <v>71.804511278195491</v>
      </c>
      <c r="N202">
        <v>0</v>
      </c>
      <c r="O202">
        <v>100</v>
      </c>
      <c r="P202">
        <v>166.8125</v>
      </c>
      <c r="Q202">
        <v>22.179414970173536</v>
      </c>
      <c r="R202">
        <v>36.979166666666664</v>
      </c>
      <c r="S202">
        <v>63.020833333333336</v>
      </c>
      <c r="T202">
        <v>0</v>
      </c>
      <c r="U202">
        <v>77.083333333333329</v>
      </c>
      <c r="V202">
        <v>151.01351351351352</v>
      </c>
      <c r="W202">
        <v>12.424069035718151</v>
      </c>
      <c r="X202">
        <v>5.4054054054054053</v>
      </c>
      <c r="Y202">
        <v>94.594594594594597</v>
      </c>
      <c r="Z202">
        <v>0</v>
      </c>
      <c r="AA202" s="2" t="s">
        <v>878</v>
      </c>
      <c r="AB202" t="s">
        <v>878</v>
      </c>
      <c r="AC202" t="s">
        <v>878</v>
      </c>
      <c r="AD202" t="s">
        <v>878</v>
      </c>
      <c r="AE202" t="s">
        <v>878</v>
      </c>
      <c r="AF202" t="s">
        <v>878</v>
      </c>
      <c r="AG202" t="s">
        <v>878</v>
      </c>
      <c r="AH202" t="s">
        <v>878</v>
      </c>
      <c r="AI202" t="s">
        <v>878</v>
      </c>
      <c r="AJ202" t="s">
        <v>878</v>
      </c>
      <c r="AK202" t="s">
        <v>878</v>
      </c>
      <c r="AL202" t="s">
        <v>878</v>
      </c>
      <c r="AM202" t="s">
        <v>878</v>
      </c>
      <c r="AN202" t="s">
        <v>878</v>
      </c>
      <c r="AO202" t="s">
        <v>878</v>
      </c>
      <c r="AP202" t="s">
        <v>878</v>
      </c>
      <c r="AQ202" t="s">
        <v>878</v>
      </c>
      <c r="AR202" t="s">
        <v>878</v>
      </c>
      <c r="AS202" t="s">
        <v>878</v>
      </c>
      <c r="AT202" t="s">
        <v>878</v>
      </c>
      <c r="AU202" t="s">
        <v>878</v>
      </c>
      <c r="AV202" t="s">
        <v>878</v>
      </c>
      <c r="AW202" t="s">
        <v>878</v>
      </c>
      <c r="AX202" t="s">
        <v>878</v>
      </c>
      <c r="AY202" t="s">
        <v>878</v>
      </c>
      <c r="AZ202" t="s">
        <v>878</v>
      </c>
      <c r="BA202" t="s">
        <v>878</v>
      </c>
      <c r="BB202" t="s">
        <v>878</v>
      </c>
      <c r="BC202" t="s">
        <v>878</v>
      </c>
      <c r="BD202" t="s">
        <v>878</v>
      </c>
      <c r="BE202" t="s">
        <v>878</v>
      </c>
      <c r="BF202" t="s">
        <v>878</v>
      </c>
      <c r="BG202">
        <v>60</v>
      </c>
      <c r="BH202">
        <v>3</v>
      </c>
      <c r="BI202">
        <v>5</v>
      </c>
      <c r="BJ202">
        <v>300</v>
      </c>
      <c r="BK202" t="s">
        <v>883</v>
      </c>
      <c r="BL202" s="25">
        <v>0</v>
      </c>
      <c r="BM202" s="1">
        <v>0</v>
      </c>
      <c r="BN202" s="1">
        <v>0</v>
      </c>
      <c r="BO202" s="1">
        <v>0</v>
      </c>
      <c r="BP202" s="1">
        <v>0</v>
      </c>
    </row>
    <row r="203" spans="1:109" customFormat="1" x14ac:dyDescent="0.2">
      <c r="A203" s="2">
        <v>202</v>
      </c>
      <c r="B203" s="2">
        <v>4</v>
      </c>
      <c r="C203" s="2">
        <v>1</v>
      </c>
      <c r="D203">
        <v>6</v>
      </c>
      <c r="E203" s="52">
        <v>43809</v>
      </c>
      <c r="F203" s="1">
        <v>0</v>
      </c>
      <c r="G203" s="5">
        <f t="shared" si="16"/>
        <v>0</v>
      </c>
      <c r="H203" s="19">
        <f t="shared" si="17"/>
        <v>0</v>
      </c>
      <c r="I203">
        <v>99.652777777777771</v>
      </c>
      <c r="J203">
        <v>199.5993031358885</v>
      </c>
      <c r="K203">
        <v>27.052660425826957</v>
      </c>
      <c r="L203">
        <v>63.066202090592334</v>
      </c>
      <c r="M203">
        <v>36.933797909407666</v>
      </c>
      <c r="N203">
        <v>0</v>
      </c>
      <c r="O203">
        <v>99.479166666666671</v>
      </c>
      <c r="P203">
        <v>184.22513089005236</v>
      </c>
      <c r="Q203">
        <v>29.996488557021458</v>
      </c>
      <c r="R203">
        <v>48.691099476439788</v>
      </c>
      <c r="S203">
        <v>51.308900523560212</v>
      </c>
      <c r="T203">
        <v>0</v>
      </c>
      <c r="U203">
        <v>100</v>
      </c>
      <c r="V203">
        <v>230.1875</v>
      </c>
      <c r="W203">
        <v>15.355783750931881</v>
      </c>
      <c r="X203">
        <v>91.666666666666671</v>
      </c>
      <c r="Y203">
        <v>8.3333333333333286</v>
      </c>
      <c r="Z203">
        <v>0</v>
      </c>
      <c r="AA203" s="2" t="s">
        <v>878</v>
      </c>
      <c r="AB203" t="s">
        <v>878</v>
      </c>
      <c r="AC203" t="s">
        <v>878</v>
      </c>
      <c r="AD203" t="s">
        <v>878</v>
      </c>
      <c r="AE203" t="s">
        <v>878</v>
      </c>
      <c r="AF203" t="s">
        <v>878</v>
      </c>
      <c r="AG203" t="s">
        <v>878</v>
      </c>
      <c r="AH203" t="s">
        <v>878</v>
      </c>
      <c r="AI203" t="s">
        <v>878</v>
      </c>
      <c r="AJ203" t="s">
        <v>878</v>
      </c>
      <c r="AK203" t="s">
        <v>878</v>
      </c>
      <c r="AL203" t="s">
        <v>878</v>
      </c>
      <c r="AM203" t="s">
        <v>878</v>
      </c>
      <c r="AN203" t="s">
        <v>878</v>
      </c>
      <c r="AO203" t="s">
        <v>878</v>
      </c>
      <c r="AP203" t="s">
        <v>878</v>
      </c>
      <c r="AQ203" t="s">
        <v>878</v>
      </c>
      <c r="AR203" t="s">
        <v>878</v>
      </c>
      <c r="AS203" t="s">
        <v>878</v>
      </c>
      <c r="AT203" t="s">
        <v>878</v>
      </c>
      <c r="AU203" t="s">
        <v>878</v>
      </c>
      <c r="AV203" t="s">
        <v>878</v>
      </c>
      <c r="AW203" t="s">
        <v>878</v>
      </c>
      <c r="AX203" t="s">
        <v>878</v>
      </c>
      <c r="AY203" t="s">
        <v>878</v>
      </c>
      <c r="AZ203" t="s">
        <v>878</v>
      </c>
      <c r="BA203" t="s">
        <v>878</v>
      </c>
      <c r="BB203" t="s">
        <v>878</v>
      </c>
      <c r="BC203" t="s">
        <v>878</v>
      </c>
      <c r="BD203" t="s">
        <v>878</v>
      </c>
      <c r="BE203" t="s">
        <v>878</v>
      </c>
      <c r="BF203" t="s">
        <v>878</v>
      </c>
      <c r="BG203" s="12">
        <v>0</v>
      </c>
      <c r="BH203" s="12">
        <v>0</v>
      </c>
      <c r="BI203" s="12">
        <v>0</v>
      </c>
      <c r="BJ203">
        <v>0</v>
      </c>
      <c r="BK203" s="1">
        <v>0</v>
      </c>
      <c r="BL203" s="25">
        <v>0</v>
      </c>
      <c r="BM203" s="1">
        <v>0</v>
      </c>
      <c r="BN203" s="1">
        <v>0</v>
      </c>
      <c r="BO203" s="1">
        <v>0</v>
      </c>
      <c r="BP203" s="1">
        <v>0</v>
      </c>
    </row>
    <row r="204" spans="1:109" customFormat="1" x14ac:dyDescent="0.2">
      <c r="A204" s="2">
        <v>203</v>
      </c>
      <c r="B204" s="2">
        <v>4</v>
      </c>
      <c r="C204" s="2">
        <v>1</v>
      </c>
      <c r="D204">
        <v>7</v>
      </c>
      <c r="E204" s="52">
        <v>43810</v>
      </c>
      <c r="F204" s="1">
        <v>0</v>
      </c>
      <c r="G204" s="5">
        <f t="shared" si="16"/>
        <v>60</v>
      </c>
      <c r="H204" s="19">
        <f t="shared" si="17"/>
        <v>300</v>
      </c>
      <c r="I204">
        <v>100</v>
      </c>
      <c r="J204">
        <v>161.59027777777777</v>
      </c>
      <c r="K204">
        <v>29.839122660726776</v>
      </c>
      <c r="L204">
        <v>35.416666666666664</v>
      </c>
      <c r="M204">
        <v>64.583333333333343</v>
      </c>
      <c r="N204">
        <v>0</v>
      </c>
      <c r="O204">
        <v>100</v>
      </c>
      <c r="P204">
        <v>170.34375</v>
      </c>
      <c r="Q204">
        <v>31.704854364207105</v>
      </c>
      <c r="R204">
        <v>47.395833333333336</v>
      </c>
      <c r="S204">
        <v>52.604166666666664</v>
      </c>
      <c r="T204">
        <v>0</v>
      </c>
      <c r="U204">
        <v>100</v>
      </c>
      <c r="V204">
        <v>144.08333333333334</v>
      </c>
      <c r="W204">
        <v>18.293945656843089</v>
      </c>
      <c r="X204">
        <v>11.458333333333334</v>
      </c>
      <c r="Y204">
        <v>88.541666666666671</v>
      </c>
      <c r="Z204">
        <v>0</v>
      </c>
      <c r="AA204" s="2" t="s">
        <v>878</v>
      </c>
      <c r="AB204" t="s">
        <v>878</v>
      </c>
      <c r="AC204" t="s">
        <v>878</v>
      </c>
      <c r="AD204" t="s">
        <v>878</v>
      </c>
      <c r="AE204" t="s">
        <v>878</v>
      </c>
      <c r="AF204" t="s">
        <v>878</v>
      </c>
      <c r="AG204" t="s">
        <v>878</v>
      </c>
      <c r="AH204" t="s">
        <v>878</v>
      </c>
      <c r="AI204" t="s">
        <v>878</v>
      </c>
      <c r="AJ204" t="s">
        <v>878</v>
      </c>
      <c r="AK204" t="s">
        <v>878</v>
      </c>
      <c r="AL204" t="s">
        <v>878</v>
      </c>
      <c r="AM204" t="s">
        <v>878</v>
      </c>
      <c r="AN204" t="s">
        <v>878</v>
      </c>
      <c r="AO204" t="s">
        <v>878</v>
      </c>
      <c r="AP204" t="s">
        <v>878</v>
      </c>
      <c r="AQ204" t="s">
        <v>878</v>
      </c>
      <c r="AR204" t="s">
        <v>878</v>
      </c>
      <c r="AS204" t="s">
        <v>878</v>
      </c>
      <c r="AT204" t="s">
        <v>878</v>
      </c>
      <c r="AU204" t="s">
        <v>878</v>
      </c>
      <c r="AV204" t="s">
        <v>878</v>
      </c>
      <c r="AW204" t="s">
        <v>878</v>
      </c>
      <c r="AX204" t="s">
        <v>878</v>
      </c>
      <c r="AY204" t="s">
        <v>878</v>
      </c>
      <c r="AZ204" t="s">
        <v>878</v>
      </c>
      <c r="BA204" t="s">
        <v>878</v>
      </c>
      <c r="BB204" t="s">
        <v>878</v>
      </c>
      <c r="BC204" t="s">
        <v>878</v>
      </c>
      <c r="BD204" t="s">
        <v>878</v>
      </c>
      <c r="BE204" t="s">
        <v>878</v>
      </c>
      <c r="BF204" t="s">
        <v>878</v>
      </c>
      <c r="BG204">
        <v>60</v>
      </c>
      <c r="BH204">
        <v>3</v>
      </c>
      <c r="BI204">
        <v>5</v>
      </c>
      <c r="BJ204">
        <v>300</v>
      </c>
      <c r="BK204" t="s">
        <v>883</v>
      </c>
      <c r="BL204" s="25">
        <v>0</v>
      </c>
      <c r="BM204" s="1">
        <v>0</v>
      </c>
      <c r="BN204" s="1">
        <v>0</v>
      </c>
      <c r="BO204" s="1">
        <v>0</v>
      </c>
      <c r="BP204" s="1">
        <v>0</v>
      </c>
    </row>
    <row r="205" spans="1:109" customFormat="1" x14ac:dyDescent="0.2">
      <c r="A205" s="2">
        <v>204</v>
      </c>
      <c r="B205" s="2">
        <v>4</v>
      </c>
      <c r="C205" s="2">
        <v>1</v>
      </c>
      <c r="D205">
        <v>8</v>
      </c>
      <c r="E205" s="52">
        <v>43811</v>
      </c>
      <c r="F205" s="1">
        <v>0</v>
      </c>
      <c r="G205" s="5">
        <f t="shared" si="16"/>
        <v>0</v>
      </c>
      <c r="H205" s="19">
        <f t="shared" si="17"/>
        <v>0</v>
      </c>
      <c r="I205">
        <v>96.180555555555557</v>
      </c>
      <c r="J205">
        <v>155.72563176895306</v>
      </c>
      <c r="K205">
        <v>27.176551407664995</v>
      </c>
      <c r="L205">
        <v>20.216606498194945</v>
      </c>
      <c r="M205">
        <v>79.783393501805051</v>
      </c>
      <c r="N205">
        <v>0</v>
      </c>
      <c r="O205">
        <v>94.270833333333329</v>
      </c>
      <c r="P205">
        <v>160.1988950276243</v>
      </c>
      <c r="Q205">
        <v>29.957653766716486</v>
      </c>
      <c r="R205">
        <v>30.386740331491712</v>
      </c>
      <c r="S205">
        <v>69.613259668508292</v>
      </c>
      <c r="T205">
        <v>0</v>
      </c>
      <c r="U205">
        <v>100</v>
      </c>
      <c r="V205">
        <v>147.29166666666666</v>
      </c>
      <c r="W205">
        <v>18.337173020777662</v>
      </c>
      <c r="X205">
        <v>1.0416666666666667</v>
      </c>
      <c r="Y205">
        <v>98.958333333333329</v>
      </c>
      <c r="Z205">
        <v>0</v>
      </c>
      <c r="AA205" s="2" t="s">
        <v>878</v>
      </c>
      <c r="AB205" t="s">
        <v>878</v>
      </c>
      <c r="AC205" t="s">
        <v>878</v>
      </c>
      <c r="AD205" t="s">
        <v>878</v>
      </c>
      <c r="AE205" t="s">
        <v>878</v>
      </c>
      <c r="AF205" t="s">
        <v>878</v>
      </c>
      <c r="AG205" t="s">
        <v>878</v>
      </c>
      <c r="AH205" t="s">
        <v>878</v>
      </c>
      <c r="AI205" t="s">
        <v>878</v>
      </c>
      <c r="AJ205" t="s">
        <v>878</v>
      </c>
      <c r="AK205" t="s">
        <v>878</v>
      </c>
      <c r="AL205" t="s">
        <v>878</v>
      </c>
      <c r="AM205" t="s">
        <v>878</v>
      </c>
      <c r="AN205" t="s">
        <v>878</v>
      </c>
      <c r="AO205" t="s">
        <v>878</v>
      </c>
      <c r="AP205" t="s">
        <v>878</v>
      </c>
      <c r="AQ205" t="s">
        <v>878</v>
      </c>
      <c r="AR205" t="s">
        <v>878</v>
      </c>
      <c r="AS205" t="s">
        <v>878</v>
      </c>
      <c r="AT205" t="s">
        <v>878</v>
      </c>
      <c r="AU205" t="s">
        <v>878</v>
      </c>
      <c r="AV205" t="s">
        <v>878</v>
      </c>
      <c r="AW205" t="s">
        <v>878</v>
      </c>
      <c r="AX205" t="s">
        <v>878</v>
      </c>
      <c r="AY205" t="s">
        <v>878</v>
      </c>
      <c r="AZ205" t="s">
        <v>878</v>
      </c>
      <c r="BA205" t="s">
        <v>878</v>
      </c>
      <c r="BB205" t="s">
        <v>878</v>
      </c>
      <c r="BC205" t="s">
        <v>878</v>
      </c>
      <c r="BD205" t="s">
        <v>878</v>
      </c>
      <c r="BE205" t="s">
        <v>878</v>
      </c>
      <c r="BF205" t="s">
        <v>878</v>
      </c>
      <c r="BG205" s="12">
        <v>0</v>
      </c>
      <c r="BH205" s="12">
        <v>0</v>
      </c>
      <c r="BI205" s="12">
        <v>0</v>
      </c>
      <c r="BJ205">
        <v>0</v>
      </c>
      <c r="BK205" s="1">
        <v>0</v>
      </c>
      <c r="BL205" s="25">
        <v>0</v>
      </c>
      <c r="BM205" s="1">
        <v>0</v>
      </c>
      <c r="BN205" s="1">
        <v>0</v>
      </c>
      <c r="BO205" s="1">
        <v>0</v>
      </c>
      <c r="BP205" s="1">
        <v>0</v>
      </c>
    </row>
    <row r="206" spans="1:109" customFormat="1" x14ac:dyDescent="0.2">
      <c r="A206" s="2">
        <v>205</v>
      </c>
      <c r="B206" s="2">
        <v>4</v>
      </c>
      <c r="C206" s="2">
        <v>1</v>
      </c>
      <c r="D206">
        <v>9</v>
      </c>
      <c r="E206" s="52">
        <v>43812</v>
      </c>
      <c r="F206" s="1">
        <v>0</v>
      </c>
      <c r="G206" s="5">
        <f t="shared" si="16"/>
        <v>0</v>
      </c>
      <c r="H206" s="19">
        <f t="shared" si="17"/>
        <v>0</v>
      </c>
      <c r="I206">
        <v>98.263888888888886</v>
      </c>
      <c r="J206">
        <v>186.19434628975264</v>
      </c>
      <c r="K206">
        <v>16.965678883104104</v>
      </c>
      <c r="L206">
        <v>54.416961130742052</v>
      </c>
      <c r="M206">
        <v>45.583038869257948</v>
      </c>
      <c r="N206">
        <v>0</v>
      </c>
      <c r="O206">
        <v>97.395833333333329</v>
      </c>
      <c r="P206">
        <v>184.11764705882354</v>
      </c>
      <c r="Q206">
        <v>18.330748222036341</v>
      </c>
      <c r="R206">
        <v>48.663101604278076</v>
      </c>
      <c r="S206">
        <v>51.336898395721924</v>
      </c>
      <c r="T206">
        <v>0</v>
      </c>
      <c r="U206">
        <v>100</v>
      </c>
      <c r="V206">
        <v>190.23958333333334</v>
      </c>
      <c r="W206">
        <v>13.97584485977359</v>
      </c>
      <c r="X206">
        <v>65.625</v>
      </c>
      <c r="Y206">
        <v>34.375</v>
      </c>
      <c r="Z206">
        <v>0</v>
      </c>
      <c r="AA206" s="2" t="s">
        <v>878</v>
      </c>
      <c r="AB206" t="s">
        <v>878</v>
      </c>
      <c r="AC206" t="s">
        <v>878</v>
      </c>
      <c r="AD206" t="s">
        <v>878</v>
      </c>
      <c r="AE206" t="s">
        <v>878</v>
      </c>
      <c r="AF206" t="s">
        <v>878</v>
      </c>
      <c r="AG206" t="s">
        <v>878</v>
      </c>
      <c r="AH206" t="s">
        <v>878</v>
      </c>
      <c r="AI206" t="s">
        <v>878</v>
      </c>
      <c r="AJ206" t="s">
        <v>878</v>
      </c>
      <c r="AK206" t="s">
        <v>878</v>
      </c>
      <c r="AL206" t="s">
        <v>878</v>
      </c>
      <c r="AM206" t="s">
        <v>878</v>
      </c>
      <c r="AN206" t="s">
        <v>878</v>
      </c>
      <c r="AO206" t="s">
        <v>878</v>
      </c>
      <c r="AP206" t="s">
        <v>878</v>
      </c>
      <c r="AQ206" t="s">
        <v>878</v>
      </c>
      <c r="AR206" t="s">
        <v>878</v>
      </c>
      <c r="AS206" t="s">
        <v>878</v>
      </c>
      <c r="AT206" t="s">
        <v>878</v>
      </c>
      <c r="AU206" t="s">
        <v>878</v>
      </c>
      <c r="AV206" t="s">
        <v>878</v>
      </c>
      <c r="AW206" t="s">
        <v>878</v>
      </c>
      <c r="AX206" t="s">
        <v>878</v>
      </c>
      <c r="AY206" t="s">
        <v>878</v>
      </c>
      <c r="AZ206" t="s">
        <v>878</v>
      </c>
      <c r="BA206" t="s">
        <v>878</v>
      </c>
      <c r="BB206" t="s">
        <v>878</v>
      </c>
      <c r="BC206" t="s">
        <v>878</v>
      </c>
      <c r="BD206" t="s">
        <v>878</v>
      </c>
      <c r="BE206" t="s">
        <v>878</v>
      </c>
      <c r="BF206" t="s">
        <v>878</v>
      </c>
      <c r="BG206" s="12">
        <v>0</v>
      </c>
      <c r="BH206" s="12">
        <v>0</v>
      </c>
      <c r="BI206" s="12">
        <v>0</v>
      </c>
      <c r="BJ206">
        <v>0</v>
      </c>
      <c r="BK206" s="1">
        <v>0</v>
      </c>
      <c r="BL206" s="25">
        <v>0</v>
      </c>
      <c r="BM206" s="1">
        <v>0</v>
      </c>
      <c r="BN206" s="1">
        <v>0</v>
      </c>
      <c r="BO206" s="1">
        <v>0</v>
      </c>
      <c r="BP206" s="1">
        <v>0</v>
      </c>
    </row>
    <row r="207" spans="1:109" customFormat="1" x14ac:dyDescent="0.2">
      <c r="A207" s="2">
        <v>206</v>
      </c>
      <c r="B207" s="2">
        <v>4</v>
      </c>
      <c r="C207" s="2">
        <v>1</v>
      </c>
      <c r="D207">
        <v>10</v>
      </c>
      <c r="E207" s="52">
        <v>43813</v>
      </c>
      <c r="F207" s="1">
        <v>0</v>
      </c>
      <c r="G207" s="5">
        <f t="shared" si="16"/>
        <v>60</v>
      </c>
      <c r="H207" s="19">
        <f t="shared" si="17"/>
        <v>300</v>
      </c>
      <c r="I207">
        <v>96.527777777777771</v>
      </c>
      <c r="J207">
        <v>153.30215827338131</v>
      </c>
      <c r="K207">
        <v>38.38236274613292</v>
      </c>
      <c r="L207">
        <v>19.064748201438849</v>
      </c>
      <c r="M207">
        <v>80.935251798561154</v>
      </c>
      <c r="N207">
        <v>0</v>
      </c>
      <c r="O207">
        <v>94.791666666666671</v>
      </c>
      <c r="P207">
        <v>166.40109890109889</v>
      </c>
      <c r="Q207">
        <v>40.978959393017782</v>
      </c>
      <c r="R207">
        <v>29.12087912087912</v>
      </c>
      <c r="S207">
        <v>70.879120879120876</v>
      </c>
      <c r="T207">
        <v>0</v>
      </c>
      <c r="U207">
        <v>100</v>
      </c>
      <c r="V207">
        <v>128.46875</v>
      </c>
      <c r="W207">
        <v>13.123144515846166</v>
      </c>
      <c r="X207">
        <v>0</v>
      </c>
      <c r="Y207">
        <v>100</v>
      </c>
      <c r="Z207">
        <v>0</v>
      </c>
      <c r="AA207" s="2" t="s">
        <v>878</v>
      </c>
      <c r="AB207" t="s">
        <v>878</v>
      </c>
      <c r="AC207" t="s">
        <v>878</v>
      </c>
      <c r="AD207" t="s">
        <v>878</v>
      </c>
      <c r="AE207" t="s">
        <v>878</v>
      </c>
      <c r="AF207" t="s">
        <v>878</v>
      </c>
      <c r="AG207" t="s">
        <v>878</v>
      </c>
      <c r="AH207" t="s">
        <v>878</v>
      </c>
      <c r="AI207" t="s">
        <v>878</v>
      </c>
      <c r="AJ207" t="s">
        <v>878</v>
      </c>
      <c r="AK207" t="s">
        <v>878</v>
      </c>
      <c r="AL207" t="s">
        <v>878</v>
      </c>
      <c r="AM207" t="s">
        <v>878</v>
      </c>
      <c r="AN207" t="s">
        <v>878</v>
      </c>
      <c r="AO207" t="s">
        <v>878</v>
      </c>
      <c r="AP207" t="s">
        <v>878</v>
      </c>
      <c r="AQ207" t="s">
        <v>878</v>
      </c>
      <c r="AR207" t="s">
        <v>878</v>
      </c>
      <c r="AS207" t="s">
        <v>878</v>
      </c>
      <c r="AT207" t="s">
        <v>878</v>
      </c>
      <c r="AU207" t="s">
        <v>878</v>
      </c>
      <c r="AV207" t="s">
        <v>878</v>
      </c>
      <c r="AW207" t="s">
        <v>878</v>
      </c>
      <c r="AX207" t="s">
        <v>878</v>
      </c>
      <c r="AY207" t="s">
        <v>878</v>
      </c>
      <c r="AZ207" t="s">
        <v>878</v>
      </c>
      <c r="BA207" t="s">
        <v>878</v>
      </c>
      <c r="BB207" t="s">
        <v>878</v>
      </c>
      <c r="BC207" t="s">
        <v>878</v>
      </c>
      <c r="BD207" t="s">
        <v>878</v>
      </c>
      <c r="BE207" t="s">
        <v>878</v>
      </c>
      <c r="BF207" t="s">
        <v>878</v>
      </c>
      <c r="BG207">
        <v>60</v>
      </c>
      <c r="BH207">
        <v>4</v>
      </c>
      <c r="BI207">
        <v>5</v>
      </c>
      <c r="BJ207">
        <v>300</v>
      </c>
      <c r="BK207" t="s">
        <v>883</v>
      </c>
      <c r="BL207" s="25">
        <v>0</v>
      </c>
      <c r="BM207" s="1">
        <v>0</v>
      </c>
      <c r="BN207" s="1">
        <v>0</v>
      </c>
      <c r="BO207" s="1">
        <v>0</v>
      </c>
      <c r="BP207" s="1">
        <v>0</v>
      </c>
    </row>
    <row r="208" spans="1:109" customFormat="1" x14ac:dyDescent="0.2">
      <c r="A208" s="2">
        <v>207</v>
      </c>
      <c r="B208" s="2">
        <v>4</v>
      </c>
      <c r="C208" s="2">
        <v>1</v>
      </c>
      <c r="D208">
        <v>11</v>
      </c>
      <c r="E208" s="52">
        <v>43814</v>
      </c>
      <c r="F208" s="1">
        <v>0</v>
      </c>
      <c r="G208" s="5">
        <f t="shared" si="16"/>
        <v>0</v>
      </c>
      <c r="H208" s="19">
        <f t="shared" si="17"/>
        <v>0</v>
      </c>
      <c r="I208">
        <v>57.291666666666664</v>
      </c>
      <c r="J208">
        <v>190.28484848484848</v>
      </c>
      <c r="K208">
        <v>33.715990514872693</v>
      </c>
      <c r="L208">
        <v>49.090909090909093</v>
      </c>
      <c r="M208">
        <v>50.909090909090907</v>
      </c>
      <c r="N208">
        <v>0</v>
      </c>
      <c r="O208">
        <v>38.020833333333336</v>
      </c>
      <c r="P208">
        <v>223.36986301369862</v>
      </c>
      <c r="Q208">
        <v>32.8086110077911</v>
      </c>
      <c r="R208">
        <v>67.123287671232873</v>
      </c>
      <c r="S208">
        <v>32.876712328767127</v>
      </c>
      <c r="T208">
        <v>0</v>
      </c>
      <c r="U208">
        <v>95.833333333333329</v>
      </c>
      <c r="V208">
        <v>164.03260869565219</v>
      </c>
      <c r="W208">
        <v>24.338027375115082</v>
      </c>
      <c r="X208">
        <v>34.782608695652172</v>
      </c>
      <c r="Y208">
        <v>65.217391304347828</v>
      </c>
      <c r="Z208">
        <v>0</v>
      </c>
      <c r="AA208" s="2" t="s">
        <v>878</v>
      </c>
      <c r="AB208" t="s">
        <v>878</v>
      </c>
      <c r="AC208" t="s">
        <v>878</v>
      </c>
      <c r="AD208" t="s">
        <v>878</v>
      </c>
      <c r="AE208" t="s">
        <v>878</v>
      </c>
      <c r="AF208" t="s">
        <v>878</v>
      </c>
      <c r="AG208" t="s">
        <v>878</v>
      </c>
      <c r="AH208" t="s">
        <v>878</v>
      </c>
      <c r="AI208" t="s">
        <v>878</v>
      </c>
      <c r="AJ208" t="s">
        <v>878</v>
      </c>
      <c r="AK208" t="s">
        <v>878</v>
      </c>
      <c r="AL208" t="s">
        <v>878</v>
      </c>
      <c r="AM208" t="s">
        <v>878</v>
      </c>
      <c r="AN208" t="s">
        <v>878</v>
      </c>
      <c r="AO208" t="s">
        <v>878</v>
      </c>
      <c r="AP208" t="s">
        <v>878</v>
      </c>
      <c r="AQ208" t="s">
        <v>878</v>
      </c>
      <c r="AR208" t="s">
        <v>878</v>
      </c>
      <c r="AS208" t="s">
        <v>878</v>
      </c>
      <c r="AT208" t="s">
        <v>878</v>
      </c>
      <c r="AU208" t="s">
        <v>878</v>
      </c>
      <c r="AV208" t="s">
        <v>878</v>
      </c>
      <c r="AW208" t="s">
        <v>878</v>
      </c>
      <c r="AX208" t="s">
        <v>878</v>
      </c>
      <c r="AY208" t="s">
        <v>878</v>
      </c>
      <c r="AZ208" t="s">
        <v>878</v>
      </c>
      <c r="BA208" t="s">
        <v>878</v>
      </c>
      <c r="BB208" t="s">
        <v>878</v>
      </c>
      <c r="BC208" t="s">
        <v>878</v>
      </c>
      <c r="BD208" t="s">
        <v>878</v>
      </c>
      <c r="BE208" t="s">
        <v>878</v>
      </c>
      <c r="BF208" t="s">
        <v>878</v>
      </c>
      <c r="BG208" s="12">
        <v>0</v>
      </c>
      <c r="BH208" s="12">
        <v>0</v>
      </c>
      <c r="BI208" s="12">
        <v>0</v>
      </c>
      <c r="BJ208">
        <v>0</v>
      </c>
      <c r="BK208" s="1">
        <v>0</v>
      </c>
      <c r="BL208" s="25">
        <v>0</v>
      </c>
      <c r="BM208" s="1">
        <v>0</v>
      </c>
      <c r="BN208" s="1">
        <v>0</v>
      </c>
      <c r="BO208" s="1">
        <v>0</v>
      </c>
      <c r="BP208" s="1">
        <v>0</v>
      </c>
    </row>
    <row r="209" spans="1:68" customFormat="1" x14ac:dyDescent="0.2">
      <c r="A209" s="2">
        <v>208</v>
      </c>
      <c r="B209" s="2">
        <v>4</v>
      </c>
      <c r="C209" s="2">
        <v>1</v>
      </c>
      <c r="D209">
        <v>12</v>
      </c>
      <c r="E209" s="52">
        <v>43815</v>
      </c>
      <c r="F209" s="1">
        <v>0</v>
      </c>
      <c r="G209" s="5">
        <f t="shared" si="16"/>
        <v>0</v>
      </c>
      <c r="H209" s="19">
        <f t="shared" si="17"/>
        <v>0</v>
      </c>
      <c r="I209">
        <v>100</v>
      </c>
      <c r="J209">
        <v>152.13194444444446</v>
      </c>
      <c r="K209">
        <v>29.489413294615037</v>
      </c>
      <c r="L209">
        <v>27.430555555555557</v>
      </c>
      <c r="M209">
        <v>72.569444444444443</v>
      </c>
      <c r="N209">
        <v>0</v>
      </c>
      <c r="O209">
        <v>100</v>
      </c>
      <c r="P209">
        <v>166.16145833333334</v>
      </c>
      <c r="Q209">
        <v>28.786427729392553</v>
      </c>
      <c r="R209">
        <v>41.145833333333336</v>
      </c>
      <c r="S209">
        <v>58.854166666666664</v>
      </c>
      <c r="T209">
        <v>0</v>
      </c>
      <c r="U209">
        <v>100</v>
      </c>
      <c r="V209">
        <v>124.07291666666667</v>
      </c>
      <c r="W209">
        <v>13.657004239620832</v>
      </c>
      <c r="X209">
        <v>0</v>
      </c>
      <c r="Y209">
        <v>100</v>
      </c>
      <c r="Z209">
        <v>0</v>
      </c>
      <c r="AA209" s="2" t="s">
        <v>878</v>
      </c>
      <c r="AB209" t="s">
        <v>878</v>
      </c>
      <c r="AC209" t="s">
        <v>878</v>
      </c>
      <c r="AD209" t="s">
        <v>878</v>
      </c>
      <c r="AE209" t="s">
        <v>878</v>
      </c>
      <c r="AF209" t="s">
        <v>878</v>
      </c>
      <c r="AG209" t="s">
        <v>878</v>
      </c>
      <c r="AH209" t="s">
        <v>878</v>
      </c>
      <c r="AI209" t="s">
        <v>878</v>
      </c>
      <c r="AJ209" t="s">
        <v>878</v>
      </c>
      <c r="AK209" t="s">
        <v>878</v>
      </c>
      <c r="AL209" t="s">
        <v>878</v>
      </c>
      <c r="AM209" t="s">
        <v>878</v>
      </c>
      <c r="AN209" t="s">
        <v>878</v>
      </c>
      <c r="AO209" t="s">
        <v>878</v>
      </c>
      <c r="AP209" t="s">
        <v>878</v>
      </c>
      <c r="AQ209" t="s">
        <v>878</v>
      </c>
      <c r="AR209" t="s">
        <v>878</v>
      </c>
      <c r="AS209" t="s">
        <v>878</v>
      </c>
      <c r="AT209" t="s">
        <v>878</v>
      </c>
      <c r="AU209" t="s">
        <v>878</v>
      </c>
      <c r="AV209" t="s">
        <v>878</v>
      </c>
      <c r="AW209" t="s">
        <v>878</v>
      </c>
      <c r="AX209" t="s">
        <v>878</v>
      </c>
      <c r="AY209" t="s">
        <v>878</v>
      </c>
      <c r="AZ209" t="s">
        <v>878</v>
      </c>
      <c r="BA209" t="s">
        <v>878</v>
      </c>
      <c r="BB209" t="s">
        <v>878</v>
      </c>
      <c r="BC209" t="s">
        <v>878</v>
      </c>
      <c r="BD209" t="s">
        <v>878</v>
      </c>
      <c r="BE209" t="s">
        <v>878</v>
      </c>
      <c r="BF209" t="s">
        <v>878</v>
      </c>
      <c r="BG209" s="12">
        <v>0</v>
      </c>
      <c r="BH209" s="12">
        <v>0</v>
      </c>
      <c r="BI209" s="12">
        <v>0</v>
      </c>
      <c r="BJ209">
        <v>0</v>
      </c>
      <c r="BK209" s="1">
        <v>0</v>
      </c>
      <c r="BL209" s="25">
        <v>0</v>
      </c>
      <c r="BM209" s="1">
        <v>0</v>
      </c>
      <c r="BN209" s="1">
        <v>0</v>
      </c>
      <c r="BO209" s="1">
        <v>0</v>
      </c>
      <c r="BP209" s="1">
        <v>0</v>
      </c>
    </row>
    <row r="210" spans="1:68" customFormat="1" x14ac:dyDescent="0.2">
      <c r="A210" s="2">
        <v>209</v>
      </c>
      <c r="B210" s="2">
        <v>4</v>
      </c>
      <c r="C210" s="2">
        <v>1</v>
      </c>
      <c r="D210">
        <v>13</v>
      </c>
      <c r="E210" s="52">
        <v>43816</v>
      </c>
      <c r="F210" s="1">
        <v>0</v>
      </c>
      <c r="G210" s="5">
        <f t="shared" si="16"/>
        <v>0</v>
      </c>
      <c r="H210" s="19">
        <f t="shared" si="17"/>
        <v>0</v>
      </c>
      <c r="I210">
        <v>96.875</v>
      </c>
      <c r="J210">
        <v>174.44802867383513</v>
      </c>
      <c r="K210">
        <v>35.990582408316982</v>
      </c>
      <c r="L210">
        <v>37.634408602150536</v>
      </c>
      <c r="M210">
        <v>60.931899641577061</v>
      </c>
      <c r="N210">
        <v>1.4336917562724014</v>
      </c>
      <c r="O210">
        <v>97.395833333333329</v>
      </c>
      <c r="P210">
        <v>175.07486631016042</v>
      </c>
      <c r="Q210">
        <v>41.989276649547563</v>
      </c>
      <c r="R210">
        <v>34.759358288770052</v>
      </c>
      <c r="S210">
        <v>63.101604278074873</v>
      </c>
      <c r="T210">
        <v>2.1390374331550803</v>
      </c>
      <c r="U210">
        <v>95.833333333333329</v>
      </c>
      <c r="V210">
        <v>173.17391304347825</v>
      </c>
      <c r="W210">
        <v>18.207572611308812</v>
      </c>
      <c r="X210">
        <v>43.478260869565219</v>
      </c>
      <c r="Y210">
        <v>56.521739130434781</v>
      </c>
      <c r="Z210">
        <v>0</v>
      </c>
      <c r="AA210" s="2" t="s">
        <v>878</v>
      </c>
      <c r="AB210" t="s">
        <v>878</v>
      </c>
      <c r="AC210" t="s">
        <v>878</v>
      </c>
      <c r="AD210" t="s">
        <v>878</v>
      </c>
      <c r="AE210" t="s">
        <v>878</v>
      </c>
      <c r="AF210" t="s">
        <v>878</v>
      </c>
      <c r="AG210" t="s">
        <v>878</v>
      </c>
      <c r="AH210" t="s">
        <v>878</v>
      </c>
      <c r="AI210" t="s">
        <v>878</v>
      </c>
      <c r="AJ210" t="s">
        <v>878</v>
      </c>
      <c r="AK210" t="s">
        <v>878</v>
      </c>
      <c r="AL210" t="s">
        <v>878</v>
      </c>
      <c r="AM210" t="s">
        <v>878</v>
      </c>
      <c r="AN210" t="s">
        <v>878</v>
      </c>
      <c r="AO210" t="s">
        <v>878</v>
      </c>
      <c r="AP210" t="s">
        <v>878</v>
      </c>
      <c r="AQ210" t="s">
        <v>878</v>
      </c>
      <c r="AR210" t="s">
        <v>878</v>
      </c>
      <c r="AS210" t="s">
        <v>878</v>
      </c>
      <c r="AT210" t="s">
        <v>878</v>
      </c>
      <c r="AU210" t="s">
        <v>878</v>
      </c>
      <c r="AV210" t="s">
        <v>878</v>
      </c>
      <c r="AW210" t="s">
        <v>878</v>
      </c>
      <c r="AX210" t="s">
        <v>878</v>
      </c>
      <c r="AY210" t="s">
        <v>878</v>
      </c>
      <c r="AZ210" t="s">
        <v>878</v>
      </c>
      <c r="BA210" t="s">
        <v>878</v>
      </c>
      <c r="BB210" t="s">
        <v>878</v>
      </c>
      <c r="BC210" t="s">
        <v>878</v>
      </c>
      <c r="BD210" t="s">
        <v>878</v>
      </c>
      <c r="BE210" t="s">
        <v>878</v>
      </c>
      <c r="BF210" t="s">
        <v>878</v>
      </c>
      <c r="BG210" s="12">
        <v>0</v>
      </c>
      <c r="BH210" s="12">
        <v>0</v>
      </c>
      <c r="BI210" s="12">
        <v>0</v>
      </c>
      <c r="BJ210">
        <v>0</v>
      </c>
      <c r="BK210" s="1">
        <v>0</v>
      </c>
      <c r="BL210" s="25">
        <v>0</v>
      </c>
      <c r="BM210" s="1">
        <v>0</v>
      </c>
      <c r="BN210" s="1">
        <v>0</v>
      </c>
      <c r="BO210" s="1">
        <v>0</v>
      </c>
      <c r="BP210" s="1">
        <v>0</v>
      </c>
    </row>
    <row r="211" spans="1:68" customFormat="1" x14ac:dyDescent="0.2">
      <c r="A211" s="2">
        <v>210</v>
      </c>
      <c r="B211" s="2">
        <v>4</v>
      </c>
      <c r="C211" s="2">
        <v>1</v>
      </c>
      <c r="D211">
        <v>14</v>
      </c>
      <c r="E211" s="52">
        <v>43817</v>
      </c>
      <c r="F211" s="1">
        <v>0</v>
      </c>
      <c r="G211" s="5">
        <f t="shared" si="16"/>
        <v>0</v>
      </c>
      <c r="H211" s="19">
        <f t="shared" si="17"/>
        <v>0</v>
      </c>
      <c r="I211">
        <v>99.652777777777771</v>
      </c>
      <c r="J211">
        <v>173.42160278745644</v>
      </c>
      <c r="K211">
        <v>28.893342102886898</v>
      </c>
      <c r="L211">
        <v>36.585365853658537</v>
      </c>
      <c r="M211">
        <v>63.414634146341463</v>
      </c>
      <c r="N211">
        <v>0</v>
      </c>
      <c r="O211">
        <v>99.479166666666671</v>
      </c>
      <c r="P211">
        <v>186.21989528795811</v>
      </c>
      <c r="Q211">
        <v>29.1220879011031</v>
      </c>
      <c r="R211">
        <v>50.261780104712045</v>
      </c>
      <c r="S211">
        <v>49.738219895287955</v>
      </c>
      <c r="T211">
        <v>0</v>
      </c>
      <c r="U211">
        <v>100</v>
      </c>
      <c r="V211">
        <v>147.95833333333334</v>
      </c>
      <c r="W211">
        <v>17.780587018136128</v>
      </c>
      <c r="X211">
        <v>9.375</v>
      </c>
      <c r="Y211">
        <v>90.625</v>
      </c>
      <c r="Z211">
        <v>0</v>
      </c>
      <c r="AA211" s="2" t="s">
        <v>878</v>
      </c>
      <c r="AB211" t="s">
        <v>878</v>
      </c>
      <c r="AC211" t="s">
        <v>878</v>
      </c>
      <c r="AD211" t="s">
        <v>878</v>
      </c>
      <c r="AE211" t="s">
        <v>878</v>
      </c>
      <c r="AF211" t="s">
        <v>878</v>
      </c>
      <c r="AG211" t="s">
        <v>878</v>
      </c>
      <c r="AH211" t="s">
        <v>878</v>
      </c>
      <c r="AI211" t="s">
        <v>878</v>
      </c>
      <c r="AJ211" t="s">
        <v>878</v>
      </c>
      <c r="AK211" t="s">
        <v>878</v>
      </c>
      <c r="AL211" t="s">
        <v>878</v>
      </c>
      <c r="AM211" t="s">
        <v>878</v>
      </c>
      <c r="AN211" t="s">
        <v>878</v>
      </c>
      <c r="AO211" t="s">
        <v>878</v>
      </c>
      <c r="AP211" t="s">
        <v>878</v>
      </c>
      <c r="AQ211" t="s">
        <v>878</v>
      </c>
      <c r="AR211" t="s">
        <v>878</v>
      </c>
      <c r="AS211" t="s">
        <v>878</v>
      </c>
      <c r="AT211" t="s">
        <v>878</v>
      </c>
      <c r="AU211" t="s">
        <v>878</v>
      </c>
      <c r="AV211" t="s">
        <v>878</v>
      </c>
      <c r="AW211" t="s">
        <v>878</v>
      </c>
      <c r="AX211" t="s">
        <v>878</v>
      </c>
      <c r="AY211" t="s">
        <v>878</v>
      </c>
      <c r="AZ211" t="s">
        <v>878</v>
      </c>
      <c r="BA211" t="s">
        <v>878</v>
      </c>
      <c r="BB211" t="s">
        <v>878</v>
      </c>
      <c r="BC211" t="s">
        <v>878</v>
      </c>
      <c r="BD211" t="s">
        <v>878</v>
      </c>
      <c r="BE211" t="s">
        <v>878</v>
      </c>
      <c r="BF211" t="s">
        <v>878</v>
      </c>
      <c r="BG211" s="12">
        <v>0</v>
      </c>
      <c r="BH211" s="12">
        <v>0</v>
      </c>
      <c r="BI211" s="12">
        <v>0</v>
      </c>
      <c r="BJ211">
        <v>0</v>
      </c>
      <c r="BK211" s="1">
        <v>0</v>
      </c>
      <c r="BL211" s="25">
        <v>0</v>
      </c>
      <c r="BM211" s="1">
        <v>0</v>
      </c>
      <c r="BN211" s="1">
        <v>0</v>
      </c>
      <c r="BO211" s="1">
        <v>0</v>
      </c>
      <c r="BP211" s="1">
        <v>0</v>
      </c>
    </row>
    <row r="212" spans="1:68" customFormat="1" x14ac:dyDescent="0.2">
      <c r="A212" s="2">
        <v>211</v>
      </c>
      <c r="B212" s="2">
        <v>4</v>
      </c>
      <c r="C212" s="2">
        <v>2</v>
      </c>
      <c r="D212">
        <v>1</v>
      </c>
      <c r="E212" s="52">
        <v>43818</v>
      </c>
      <c r="F212" s="1">
        <v>0</v>
      </c>
      <c r="G212" s="5">
        <f t="shared" si="16"/>
        <v>0</v>
      </c>
      <c r="H212" s="19">
        <f t="shared" si="17"/>
        <v>0</v>
      </c>
      <c r="I212">
        <v>98.611111111111114</v>
      </c>
      <c r="J212">
        <v>194.55633802816902</v>
      </c>
      <c r="K212">
        <v>33.15535460584649</v>
      </c>
      <c r="L212">
        <v>58.450704225352112</v>
      </c>
      <c r="M212">
        <v>39.436619718309856</v>
      </c>
      <c r="N212">
        <v>2.112676056338028</v>
      </c>
      <c r="O212">
        <v>97.916666666666671</v>
      </c>
      <c r="P212">
        <v>183.29787234042553</v>
      </c>
      <c r="Q212">
        <v>29.099223005895201</v>
      </c>
      <c r="R212">
        <v>53.191489361702125</v>
      </c>
      <c r="S212">
        <v>44.680851063829792</v>
      </c>
      <c r="T212">
        <v>2.1276595744680851</v>
      </c>
      <c r="U212">
        <v>100</v>
      </c>
      <c r="V212">
        <v>216.60416666666666</v>
      </c>
      <c r="W212">
        <v>35.91927625740923</v>
      </c>
      <c r="X212">
        <v>68.75</v>
      </c>
      <c r="Y212">
        <v>29.166666666666668</v>
      </c>
      <c r="Z212">
        <v>2.0833333333333335</v>
      </c>
      <c r="AA212" s="2">
        <v>1</v>
      </c>
      <c r="AB212">
        <v>1</v>
      </c>
      <c r="AC212">
        <v>9</v>
      </c>
      <c r="AD212">
        <v>2</v>
      </c>
      <c r="AE212" t="s">
        <v>20</v>
      </c>
      <c r="AF212" t="s">
        <v>879</v>
      </c>
      <c r="AG212" t="s">
        <v>879</v>
      </c>
      <c r="AH212" t="s">
        <v>879</v>
      </c>
      <c r="AI212" t="s">
        <v>879</v>
      </c>
      <c r="AJ212" t="s">
        <v>879</v>
      </c>
      <c r="AK212" t="s">
        <v>879</v>
      </c>
      <c r="AL212" t="s">
        <v>878</v>
      </c>
      <c r="AM212" t="s">
        <v>878</v>
      </c>
      <c r="AN212" t="s">
        <v>878</v>
      </c>
      <c r="AO212" t="s">
        <v>878</v>
      </c>
      <c r="AP212" t="s">
        <v>878</v>
      </c>
      <c r="AQ212" t="s">
        <v>878</v>
      </c>
      <c r="AR212" t="s">
        <v>878</v>
      </c>
      <c r="AS212" t="s">
        <v>879</v>
      </c>
      <c r="AT212" t="s">
        <v>879</v>
      </c>
      <c r="AU212" t="s">
        <v>879</v>
      </c>
      <c r="AV212" t="s">
        <v>879</v>
      </c>
      <c r="AW212" t="s">
        <v>879</v>
      </c>
      <c r="AX212" t="s">
        <v>879</v>
      </c>
      <c r="AY212" t="s">
        <v>879</v>
      </c>
      <c r="AZ212" t="s">
        <v>878</v>
      </c>
      <c r="BA212" t="s">
        <v>878</v>
      </c>
      <c r="BB212" t="s">
        <v>878</v>
      </c>
      <c r="BC212" t="s">
        <v>878</v>
      </c>
      <c r="BD212" t="s">
        <v>878</v>
      </c>
      <c r="BE212" t="s">
        <v>878</v>
      </c>
      <c r="BF212" t="s">
        <v>878</v>
      </c>
      <c r="BG212">
        <v>0</v>
      </c>
      <c r="BH212">
        <v>0</v>
      </c>
      <c r="BI212">
        <v>0</v>
      </c>
      <c r="BJ212">
        <v>0</v>
      </c>
      <c r="BK212">
        <v>0</v>
      </c>
      <c r="BL212" s="25">
        <v>0</v>
      </c>
      <c r="BM212" s="1">
        <v>0</v>
      </c>
      <c r="BN212" s="1">
        <v>0</v>
      </c>
      <c r="BO212" s="1">
        <v>0</v>
      </c>
      <c r="BP212" s="1">
        <v>0</v>
      </c>
    </row>
    <row r="213" spans="1:68" customFormat="1" x14ac:dyDescent="0.2">
      <c r="A213" s="2">
        <v>212</v>
      </c>
      <c r="B213" s="2">
        <v>4</v>
      </c>
      <c r="C213" s="2">
        <v>2</v>
      </c>
      <c r="D213">
        <v>2</v>
      </c>
      <c r="E213" s="52">
        <v>43819</v>
      </c>
      <c r="F213" s="1">
        <v>0</v>
      </c>
      <c r="G213" s="5">
        <f t="shared" si="16"/>
        <v>0</v>
      </c>
      <c r="H213" s="19">
        <f t="shared" si="17"/>
        <v>0</v>
      </c>
      <c r="I213">
        <v>98.611111111111114</v>
      </c>
      <c r="J213">
        <v>194.71478873239437</v>
      </c>
      <c r="K213">
        <v>45.697345115965994</v>
      </c>
      <c r="L213">
        <v>46.12676056338028</v>
      </c>
      <c r="M213">
        <v>52.464788732394368</v>
      </c>
      <c r="N213">
        <v>1.408450704225352</v>
      </c>
      <c r="O213">
        <v>97.916666666666671</v>
      </c>
      <c r="P213">
        <v>213.81382978723406</v>
      </c>
      <c r="Q213">
        <v>46.140343805723099</v>
      </c>
      <c r="R213">
        <v>54.255319148936174</v>
      </c>
      <c r="S213">
        <v>43.617021276595743</v>
      </c>
      <c r="T213">
        <v>2.1276595744680851</v>
      </c>
      <c r="U213">
        <v>100</v>
      </c>
      <c r="V213">
        <v>157.3125</v>
      </c>
      <c r="W213">
        <v>30.431597464328579</v>
      </c>
      <c r="X213">
        <v>30.208333333333332</v>
      </c>
      <c r="Y213">
        <v>69.791666666666671</v>
      </c>
      <c r="Z213">
        <v>0</v>
      </c>
      <c r="AA213" s="2">
        <v>0</v>
      </c>
      <c r="AB213">
        <v>1</v>
      </c>
      <c r="AC213">
        <v>8</v>
      </c>
      <c r="AD213">
        <v>2</v>
      </c>
      <c r="AE213" t="s">
        <v>20</v>
      </c>
      <c r="AF213" t="s">
        <v>879</v>
      </c>
      <c r="AG213" t="s">
        <v>879</v>
      </c>
      <c r="AH213" t="s">
        <v>879</v>
      </c>
      <c r="AI213" t="s">
        <v>879</v>
      </c>
      <c r="AJ213" t="s">
        <v>879</v>
      </c>
      <c r="AK213" t="s">
        <v>879</v>
      </c>
      <c r="AL213" t="s">
        <v>878</v>
      </c>
      <c r="AM213" t="s">
        <v>878</v>
      </c>
      <c r="AN213" t="s">
        <v>878</v>
      </c>
      <c r="AO213" t="s">
        <v>878</v>
      </c>
      <c r="AP213" t="s">
        <v>878</v>
      </c>
      <c r="AQ213" t="s">
        <v>878</v>
      </c>
      <c r="AR213" t="s">
        <v>878</v>
      </c>
      <c r="AS213" t="s">
        <v>879</v>
      </c>
      <c r="AT213" t="s">
        <v>879</v>
      </c>
      <c r="AU213" t="s">
        <v>879</v>
      </c>
      <c r="AV213" t="s">
        <v>879</v>
      </c>
      <c r="AW213" t="s">
        <v>879</v>
      </c>
      <c r="AX213" t="s">
        <v>879</v>
      </c>
      <c r="AY213" t="s">
        <v>879</v>
      </c>
      <c r="AZ213" t="s">
        <v>878</v>
      </c>
      <c r="BA213" t="s">
        <v>878</v>
      </c>
      <c r="BB213" t="s">
        <v>878</v>
      </c>
      <c r="BC213" t="s">
        <v>878</v>
      </c>
      <c r="BD213" t="s">
        <v>878</v>
      </c>
      <c r="BE213" t="s">
        <v>878</v>
      </c>
      <c r="BF213" t="s">
        <v>878</v>
      </c>
      <c r="BG213">
        <v>0</v>
      </c>
      <c r="BH213">
        <v>0</v>
      </c>
      <c r="BI213">
        <v>0</v>
      </c>
      <c r="BJ213">
        <v>0</v>
      </c>
      <c r="BK213">
        <v>0</v>
      </c>
      <c r="BL213" s="25">
        <v>0</v>
      </c>
      <c r="BM213" s="1">
        <v>0</v>
      </c>
      <c r="BN213" s="1">
        <v>0</v>
      </c>
      <c r="BO213" s="1">
        <v>0</v>
      </c>
      <c r="BP213" s="1">
        <v>0</v>
      </c>
    </row>
    <row r="214" spans="1:68" customFormat="1" x14ac:dyDescent="0.2">
      <c r="A214" s="2">
        <v>213</v>
      </c>
      <c r="B214" s="2">
        <v>4</v>
      </c>
      <c r="C214" s="2">
        <v>2</v>
      </c>
      <c r="D214">
        <v>3</v>
      </c>
      <c r="E214" s="52">
        <v>43820</v>
      </c>
      <c r="F214" s="1">
        <v>0</v>
      </c>
      <c r="G214" s="5">
        <f t="shared" si="16"/>
        <v>0</v>
      </c>
      <c r="H214" s="19">
        <f t="shared" si="17"/>
        <v>0</v>
      </c>
      <c r="I214">
        <v>95.833333333333329</v>
      </c>
      <c r="J214">
        <v>145.47826086956522</v>
      </c>
      <c r="K214">
        <v>39.01578701907637</v>
      </c>
      <c r="L214">
        <v>18.840579710144926</v>
      </c>
      <c r="M214">
        <v>79.710144927536234</v>
      </c>
      <c r="N214">
        <v>1.4492753623188406</v>
      </c>
      <c r="O214">
        <v>93.75</v>
      </c>
      <c r="P214">
        <v>166.96666666666667</v>
      </c>
      <c r="Q214">
        <v>35.065949615098781</v>
      </c>
      <c r="R214">
        <v>28.888888888888889</v>
      </c>
      <c r="S214">
        <v>71.111111111111114</v>
      </c>
      <c r="T214">
        <v>0</v>
      </c>
      <c r="U214">
        <v>100</v>
      </c>
      <c r="V214">
        <v>105.1875</v>
      </c>
      <c r="W214">
        <v>17.824828255417565</v>
      </c>
      <c r="X214">
        <v>0</v>
      </c>
      <c r="Y214">
        <v>95.833333333333329</v>
      </c>
      <c r="Z214">
        <v>4.166666666666667</v>
      </c>
      <c r="AA214" s="2">
        <v>1</v>
      </c>
      <c r="AB214">
        <v>1</v>
      </c>
      <c r="AC214">
        <v>9</v>
      </c>
      <c r="AD214">
        <v>3</v>
      </c>
      <c r="AE214" t="s">
        <v>20</v>
      </c>
      <c r="AF214" t="s">
        <v>879</v>
      </c>
      <c r="AG214" t="s">
        <v>879</v>
      </c>
      <c r="AH214" t="s">
        <v>879</v>
      </c>
      <c r="AI214" t="s">
        <v>879</v>
      </c>
      <c r="AJ214" t="s">
        <v>879</v>
      </c>
      <c r="AK214" t="s">
        <v>879</v>
      </c>
      <c r="AL214" t="s">
        <v>878</v>
      </c>
      <c r="AM214" t="s">
        <v>878</v>
      </c>
      <c r="AN214" t="s">
        <v>878</v>
      </c>
      <c r="AO214" t="s">
        <v>878</v>
      </c>
      <c r="AP214" t="s">
        <v>878</v>
      </c>
      <c r="AQ214" t="s">
        <v>878</v>
      </c>
      <c r="AR214" t="s">
        <v>878</v>
      </c>
      <c r="AS214" t="s">
        <v>879</v>
      </c>
      <c r="AT214" t="s">
        <v>879</v>
      </c>
      <c r="AU214" t="s">
        <v>879</v>
      </c>
      <c r="AV214" t="s">
        <v>879</v>
      </c>
      <c r="AW214" t="s">
        <v>879</v>
      </c>
      <c r="AX214" t="s">
        <v>879</v>
      </c>
      <c r="AY214" t="s">
        <v>879</v>
      </c>
      <c r="AZ214" t="s">
        <v>878</v>
      </c>
      <c r="BA214" t="s">
        <v>878</v>
      </c>
      <c r="BB214" t="s">
        <v>878</v>
      </c>
      <c r="BC214" t="s">
        <v>878</v>
      </c>
      <c r="BD214" t="s">
        <v>878</v>
      </c>
      <c r="BE214" t="s">
        <v>878</v>
      </c>
      <c r="BF214" t="s">
        <v>878</v>
      </c>
      <c r="BG214">
        <v>0</v>
      </c>
      <c r="BH214">
        <v>0</v>
      </c>
      <c r="BI214">
        <v>0</v>
      </c>
      <c r="BJ214">
        <v>0</v>
      </c>
      <c r="BK214">
        <v>0</v>
      </c>
      <c r="BL214" s="25">
        <v>0</v>
      </c>
      <c r="BM214" s="1">
        <v>0</v>
      </c>
      <c r="BN214" s="1">
        <v>0</v>
      </c>
      <c r="BO214" s="1">
        <v>0</v>
      </c>
      <c r="BP214" s="1">
        <v>0</v>
      </c>
    </row>
    <row r="215" spans="1:68" customFormat="1" x14ac:dyDescent="0.2">
      <c r="A215" s="2">
        <v>214</v>
      </c>
      <c r="B215" s="2">
        <v>4</v>
      </c>
      <c r="C215" s="2">
        <v>2</v>
      </c>
      <c r="D215">
        <v>4</v>
      </c>
      <c r="E215" s="52">
        <v>43821</v>
      </c>
      <c r="F215" s="1">
        <v>0</v>
      </c>
      <c r="G215" s="5">
        <f t="shared" si="16"/>
        <v>0</v>
      </c>
      <c r="H215" s="19">
        <f t="shared" si="17"/>
        <v>0</v>
      </c>
      <c r="I215">
        <v>56.25</v>
      </c>
      <c r="J215">
        <v>249.25925925925927</v>
      </c>
      <c r="K215">
        <v>40.268987188303583</v>
      </c>
      <c r="L215">
        <v>76.543209876543216</v>
      </c>
      <c r="M215">
        <v>20.370370370370363</v>
      </c>
      <c r="N215">
        <v>3.0864197530864197</v>
      </c>
      <c r="O215">
        <v>84.375</v>
      </c>
      <c r="P215">
        <v>249.25925925925927</v>
      </c>
      <c r="Q215">
        <v>40.268987188303583</v>
      </c>
      <c r="R215">
        <v>76.543209876543216</v>
      </c>
      <c r="S215">
        <v>20.370370370370363</v>
      </c>
      <c r="T215">
        <v>3.0864197530864197</v>
      </c>
      <c r="U215">
        <v>0</v>
      </c>
      <c r="V215" t="s">
        <v>20</v>
      </c>
      <c r="W215" t="s">
        <v>20</v>
      </c>
      <c r="X215" t="s">
        <v>20</v>
      </c>
      <c r="Y215" t="s">
        <v>20</v>
      </c>
      <c r="Z215" t="s">
        <v>20</v>
      </c>
      <c r="AA215" s="2">
        <v>1</v>
      </c>
      <c r="AB215">
        <v>2</v>
      </c>
      <c r="AC215">
        <v>6</v>
      </c>
      <c r="AD215">
        <v>2</v>
      </c>
      <c r="AE215" t="s">
        <v>20</v>
      </c>
      <c r="AF215" t="s">
        <v>879</v>
      </c>
      <c r="AG215" t="s">
        <v>879</v>
      </c>
      <c r="AH215" t="s">
        <v>879</v>
      </c>
      <c r="AI215" t="s">
        <v>879</v>
      </c>
      <c r="AJ215" t="s">
        <v>879</v>
      </c>
      <c r="AK215" t="s">
        <v>879</v>
      </c>
      <c r="AL215" t="s">
        <v>878</v>
      </c>
      <c r="AM215" t="s">
        <v>878</v>
      </c>
      <c r="AN215" t="s">
        <v>878</v>
      </c>
      <c r="AO215" t="s">
        <v>878</v>
      </c>
      <c r="AP215" t="s">
        <v>878</v>
      </c>
      <c r="AQ215" t="s">
        <v>878</v>
      </c>
      <c r="AR215" t="s">
        <v>878</v>
      </c>
      <c r="AS215" t="s">
        <v>879</v>
      </c>
      <c r="AT215" t="s">
        <v>879</v>
      </c>
      <c r="AU215" t="s">
        <v>879</v>
      </c>
      <c r="AV215" t="s">
        <v>879</v>
      </c>
      <c r="AW215" t="s">
        <v>879</v>
      </c>
      <c r="AX215" t="s">
        <v>879</v>
      </c>
      <c r="AY215" t="s">
        <v>879</v>
      </c>
      <c r="AZ215" t="s">
        <v>878</v>
      </c>
      <c r="BA215" t="s">
        <v>878</v>
      </c>
      <c r="BB215" t="s">
        <v>878</v>
      </c>
      <c r="BC215" t="s">
        <v>878</v>
      </c>
      <c r="BD215" t="s">
        <v>878</v>
      </c>
      <c r="BE215" t="s">
        <v>878</v>
      </c>
      <c r="BF215" t="s">
        <v>878</v>
      </c>
      <c r="BG215">
        <v>0</v>
      </c>
      <c r="BH215">
        <v>0</v>
      </c>
      <c r="BI215">
        <v>0</v>
      </c>
      <c r="BJ215">
        <v>0</v>
      </c>
      <c r="BK215">
        <v>0</v>
      </c>
      <c r="BL215" s="25">
        <v>0</v>
      </c>
      <c r="BM215" s="1">
        <v>0</v>
      </c>
      <c r="BN215" s="1">
        <v>0</v>
      </c>
      <c r="BO215" s="1">
        <v>0</v>
      </c>
      <c r="BP215" s="1">
        <v>0</v>
      </c>
    </row>
    <row r="216" spans="1:68" customFormat="1" x14ac:dyDescent="0.2">
      <c r="A216" s="2">
        <v>215</v>
      </c>
      <c r="B216" s="2">
        <v>4</v>
      </c>
      <c r="C216" s="2">
        <v>2</v>
      </c>
      <c r="D216">
        <v>5</v>
      </c>
      <c r="E216" s="52">
        <v>43822</v>
      </c>
      <c r="F216" s="1">
        <v>0</v>
      </c>
      <c r="G216" s="5">
        <f t="shared" si="16"/>
        <v>0</v>
      </c>
      <c r="H216" s="19">
        <f t="shared" si="17"/>
        <v>0</v>
      </c>
      <c r="I216">
        <v>60.763888888888886</v>
      </c>
      <c r="J216">
        <v>171.13714285714286</v>
      </c>
      <c r="K216">
        <v>33.146714340711675</v>
      </c>
      <c r="L216">
        <v>35.428571428571431</v>
      </c>
      <c r="M216">
        <v>64.571428571428569</v>
      </c>
      <c r="N216">
        <v>0</v>
      </c>
      <c r="O216">
        <v>51.041666666666664</v>
      </c>
      <c r="P216">
        <v>202.20408163265307</v>
      </c>
      <c r="Q216">
        <v>23.577454518512365</v>
      </c>
      <c r="R216">
        <v>54.081632653061227</v>
      </c>
      <c r="S216">
        <v>45.918367346938773</v>
      </c>
      <c r="T216">
        <v>0</v>
      </c>
      <c r="U216">
        <v>80.208333333333329</v>
      </c>
      <c r="V216">
        <v>131.59740259740261</v>
      </c>
      <c r="W216">
        <v>30.753149861452432</v>
      </c>
      <c r="X216">
        <v>11.688311688311689</v>
      </c>
      <c r="Y216">
        <v>88.311688311688314</v>
      </c>
      <c r="Z216">
        <v>0</v>
      </c>
      <c r="AA216" s="2">
        <v>0</v>
      </c>
      <c r="AB216">
        <v>1</v>
      </c>
      <c r="AC216">
        <v>8</v>
      </c>
      <c r="AD216">
        <v>1</v>
      </c>
      <c r="AE216" t="s">
        <v>20</v>
      </c>
      <c r="AF216" t="s">
        <v>879</v>
      </c>
      <c r="AG216" t="s">
        <v>879</v>
      </c>
      <c r="AH216" t="s">
        <v>879</v>
      </c>
      <c r="AI216" t="s">
        <v>879</v>
      </c>
      <c r="AJ216" t="s">
        <v>879</v>
      </c>
      <c r="AK216" t="s">
        <v>879</v>
      </c>
      <c r="AL216" t="s">
        <v>878</v>
      </c>
      <c r="AM216" t="s">
        <v>878</v>
      </c>
      <c r="AN216" t="s">
        <v>878</v>
      </c>
      <c r="AO216" t="s">
        <v>878</v>
      </c>
      <c r="AP216" t="s">
        <v>878</v>
      </c>
      <c r="AQ216" t="s">
        <v>878</v>
      </c>
      <c r="AR216" t="s">
        <v>878</v>
      </c>
      <c r="AS216" t="s">
        <v>879</v>
      </c>
      <c r="AT216" t="s">
        <v>879</v>
      </c>
      <c r="AU216" t="s">
        <v>879</v>
      </c>
      <c r="AV216" t="s">
        <v>879</v>
      </c>
      <c r="AW216" t="s">
        <v>879</v>
      </c>
      <c r="AX216" t="s">
        <v>879</v>
      </c>
      <c r="AY216" t="s">
        <v>879</v>
      </c>
      <c r="AZ216" t="s">
        <v>878</v>
      </c>
      <c r="BA216" t="s">
        <v>878</v>
      </c>
      <c r="BB216" t="s">
        <v>878</v>
      </c>
      <c r="BC216" t="s">
        <v>878</v>
      </c>
      <c r="BD216" t="s">
        <v>878</v>
      </c>
      <c r="BE216" t="s">
        <v>878</v>
      </c>
      <c r="BF216" t="s">
        <v>878</v>
      </c>
      <c r="BG216">
        <v>0</v>
      </c>
      <c r="BH216">
        <v>0</v>
      </c>
      <c r="BI216">
        <v>0</v>
      </c>
      <c r="BJ216">
        <v>0</v>
      </c>
      <c r="BK216">
        <v>0</v>
      </c>
      <c r="BL216" s="25">
        <v>0</v>
      </c>
      <c r="BM216" s="1">
        <v>0</v>
      </c>
      <c r="BN216" s="1">
        <v>0</v>
      </c>
      <c r="BO216" s="1">
        <v>0</v>
      </c>
      <c r="BP216" s="1">
        <v>0</v>
      </c>
    </row>
    <row r="217" spans="1:68" customFormat="1" x14ac:dyDescent="0.2">
      <c r="A217" s="2">
        <v>216</v>
      </c>
      <c r="B217" s="2">
        <v>4</v>
      </c>
      <c r="C217" s="2">
        <v>2</v>
      </c>
      <c r="D217">
        <v>6</v>
      </c>
      <c r="E217" s="52">
        <v>43823</v>
      </c>
      <c r="F217" s="1">
        <v>0</v>
      </c>
      <c r="G217" s="5">
        <f t="shared" si="16"/>
        <v>0</v>
      </c>
      <c r="H217" s="19">
        <f t="shared" si="17"/>
        <v>0</v>
      </c>
      <c r="I217">
        <v>81.25</v>
      </c>
      <c r="J217">
        <v>186.46153846153845</v>
      </c>
      <c r="K217">
        <v>39.736828362903772</v>
      </c>
      <c r="L217">
        <v>47.863247863247864</v>
      </c>
      <c r="M217">
        <v>47.435897435897438</v>
      </c>
      <c r="N217">
        <v>4.700854700854701</v>
      </c>
      <c r="O217">
        <v>92.1875</v>
      </c>
      <c r="P217">
        <v>167.71751412429379</v>
      </c>
      <c r="Q217">
        <v>39.913166121183217</v>
      </c>
      <c r="R217">
        <v>36.72316384180791</v>
      </c>
      <c r="S217">
        <v>57.062146892655363</v>
      </c>
      <c r="T217">
        <v>6.2146892655367232</v>
      </c>
      <c r="U217">
        <v>59.375</v>
      </c>
      <c r="V217">
        <v>244.66666666666666</v>
      </c>
      <c r="W217">
        <v>26.486501827581037</v>
      </c>
      <c r="X217">
        <v>82.456140350877192</v>
      </c>
      <c r="Y217">
        <v>17.543859649122808</v>
      </c>
      <c r="Z217">
        <v>0</v>
      </c>
      <c r="AA217" s="2">
        <v>0</v>
      </c>
      <c r="AB217">
        <v>1</v>
      </c>
      <c r="AC217">
        <v>7</v>
      </c>
      <c r="AD217">
        <v>1</v>
      </c>
      <c r="AE217" t="s">
        <v>20</v>
      </c>
      <c r="AF217" t="s">
        <v>879</v>
      </c>
      <c r="AG217" t="s">
        <v>879</v>
      </c>
      <c r="AH217" t="s">
        <v>879</v>
      </c>
      <c r="AI217" t="s">
        <v>879</v>
      </c>
      <c r="AJ217" t="s">
        <v>879</v>
      </c>
      <c r="AK217" t="s">
        <v>879</v>
      </c>
      <c r="AL217" t="s">
        <v>878</v>
      </c>
      <c r="AM217" t="s">
        <v>878</v>
      </c>
      <c r="AN217" t="s">
        <v>878</v>
      </c>
      <c r="AO217" t="s">
        <v>878</v>
      </c>
      <c r="AP217" t="s">
        <v>878</v>
      </c>
      <c r="AQ217" t="s">
        <v>878</v>
      </c>
      <c r="AR217" t="s">
        <v>878</v>
      </c>
      <c r="AS217" t="s">
        <v>879</v>
      </c>
      <c r="AT217" t="s">
        <v>879</v>
      </c>
      <c r="AU217" t="s">
        <v>879</v>
      </c>
      <c r="AV217" t="s">
        <v>879</v>
      </c>
      <c r="AW217" t="s">
        <v>879</v>
      </c>
      <c r="AX217" t="s">
        <v>879</v>
      </c>
      <c r="AY217" t="s">
        <v>879</v>
      </c>
      <c r="AZ217" t="s">
        <v>878</v>
      </c>
      <c r="BA217" t="s">
        <v>878</v>
      </c>
      <c r="BB217" t="s">
        <v>878</v>
      </c>
      <c r="BC217" t="s">
        <v>878</v>
      </c>
      <c r="BD217" t="s">
        <v>878</v>
      </c>
      <c r="BE217" t="s">
        <v>878</v>
      </c>
      <c r="BF217" t="s">
        <v>878</v>
      </c>
      <c r="BG217">
        <v>0</v>
      </c>
      <c r="BH217">
        <v>0</v>
      </c>
      <c r="BI217">
        <v>0</v>
      </c>
      <c r="BJ217">
        <v>0</v>
      </c>
      <c r="BK217">
        <v>0</v>
      </c>
      <c r="BL217" s="25">
        <v>0</v>
      </c>
      <c r="BM217" s="1">
        <v>0</v>
      </c>
      <c r="BN217" s="1">
        <v>0</v>
      </c>
      <c r="BO217" s="1">
        <v>0</v>
      </c>
      <c r="BP217" s="1">
        <v>0</v>
      </c>
    </row>
    <row r="218" spans="1:68" customFormat="1" x14ac:dyDescent="0.2">
      <c r="A218" s="2">
        <v>217</v>
      </c>
      <c r="B218" s="2">
        <v>4</v>
      </c>
      <c r="C218" s="2">
        <v>2</v>
      </c>
      <c r="D218">
        <v>7</v>
      </c>
      <c r="E218" s="52">
        <v>43824</v>
      </c>
      <c r="F218" s="1">
        <v>0</v>
      </c>
      <c r="G218" s="5">
        <f t="shared" si="16"/>
        <v>0</v>
      </c>
      <c r="H218" s="19">
        <f t="shared" si="17"/>
        <v>0</v>
      </c>
      <c r="I218">
        <v>94.097222222222229</v>
      </c>
      <c r="J218">
        <v>181.58671586715866</v>
      </c>
      <c r="K218">
        <v>24.059041475050559</v>
      </c>
      <c r="L218">
        <v>49.446494464944649</v>
      </c>
      <c r="M218">
        <v>50.553505535055351</v>
      </c>
      <c r="N218">
        <v>0</v>
      </c>
      <c r="O218">
        <v>91.145833333333329</v>
      </c>
      <c r="P218">
        <v>194.92571428571429</v>
      </c>
      <c r="Q218">
        <v>22.189649350050107</v>
      </c>
      <c r="R218">
        <v>65.142857142857139</v>
      </c>
      <c r="S218">
        <v>34.857142857142861</v>
      </c>
      <c r="T218">
        <v>0</v>
      </c>
      <c r="U218">
        <v>100</v>
      </c>
      <c r="V218">
        <v>157.27083333333334</v>
      </c>
      <c r="W218">
        <v>20.825331771830044</v>
      </c>
      <c r="X218">
        <v>20.833333333333332</v>
      </c>
      <c r="Y218">
        <v>79.166666666666671</v>
      </c>
      <c r="Z218">
        <v>0</v>
      </c>
      <c r="AA218" s="2">
        <v>0</v>
      </c>
      <c r="AB218">
        <v>1</v>
      </c>
      <c r="AC218">
        <v>6</v>
      </c>
      <c r="AD218">
        <v>2</v>
      </c>
      <c r="AE218" t="s">
        <v>20</v>
      </c>
      <c r="AF218" t="s">
        <v>879</v>
      </c>
      <c r="AG218" t="s">
        <v>879</v>
      </c>
      <c r="AH218" t="s">
        <v>879</v>
      </c>
      <c r="AI218" t="s">
        <v>879</v>
      </c>
      <c r="AJ218" t="s">
        <v>879</v>
      </c>
      <c r="AK218" t="s">
        <v>879</v>
      </c>
      <c r="AL218" t="s">
        <v>878</v>
      </c>
      <c r="AM218" t="s">
        <v>878</v>
      </c>
      <c r="AN218" t="s">
        <v>878</v>
      </c>
      <c r="AO218" t="s">
        <v>878</v>
      </c>
      <c r="AP218" t="s">
        <v>878</v>
      </c>
      <c r="AQ218" t="s">
        <v>878</v>
      </c>
      <c r="AR218" t="s">
        <v>878</v>
      </c>
      <c r="AS218" t="s">
        <v>879</v>
      </c>
      <c r="AT218" t="s">
        <v>879</v>
      </c>
      <c r="AU218" t="s">
        <v>879</v>
      </c>
      <c r="AV218" t="s">
        <v>879</v>
      </c>
      <c r="AW218" t="s">
        <v>879</v>
      </c>
      <c r="AX218" t="s">
        <v>879</v>
      </c>
      <c r="AY218" t="s">
        <v>879</v>
      </c>
      <c r="AZ218" t="s">
        <v>878</v>
      </c>
      <c r="BA218" t="s">
        <v>878</v>
      </c>
      <c r="BB218" t="s">
        <v>878</v>
      </c>
      <c r="BC218" t="s">
        <v>878</v>
      </c>
      <c r="BD218" t="s">
        <v>878</v>
      </c>
      <c r="BE218" t="s">
        <v>878</v>
      </c>
      <c r="BF218" t="s">
        <v>878</v>
      </c>
      <c r="BG218">
        <v>0</v>
      </c>
      <c r="BH218">
        <v>0</v>
      </c>
      <c r="BI218">
        <v>0</v>
      </c>
      <c r="BJ218">
        <v>0</v>
      </c>
      <c r="BK218">
        <v>0</v>
      </c>
      <c r="BL218" s="25">
        <v>0</v>
      </c>
      <c r="BM218" s="1">
        <v>0</v>
      </c>
      <c r="BN218" s="1">
        <v>0</v>
      </c>
      <c r="BO218" s="1">
        <v>0</v>
      </c>
      <c r="BP218" s="1">
        <v>0</v>
      </c>
    </row>
    <row r="219" spans="1:68" customFormat="1" x14ac:dyDescent="0.2">
      <c r="A219" s="2">
        <v>218</v>
      </c>
      <c r="B219" s="2">
        <v>4</v>
      </c>
      <c r="C219" s="2">
        <v>2</v>
      </c>
      <c r="D219">
        <v>8</v>
      </c>
      <c r="E219" s="52">
        <v>43825</v>
      </c>
      <c r="F219" s="1">
        <v>0</v>
      </c>
      <c r="G219" s="5">
        <f t="shared" si="16"/>
        <v>0</v>
      </c>
      <c r="H219" s="19">
        <f t="shared" si="17"/>
        <v>0</v>
      </c>
      <c r="I219">
        <v>89.583333333333329</v>
      </c>
      <c r="J219">
        <v>180.21317829457365</v>
      </c>
      <c r="K219">
        <v>33.524192782855664</v>
      </c>
      <c r="L219">
        <v>42.248062015503876</v>
      </c>
      <c r="M219">
        <v>57.751937984496124</v>
      </c>
      <c r="N219">
        <v>0</v>
      </c>
      <c r="O219">
        <v>84.375</v>
      </c>
      <c r="P219">
        <v>196.50617283950618</v>
      </c>
      <c r="Q219">
        <v>30.560575814362505</v>
      </c>
      <c r="R219">
        <v>50.617283950617285</v>
      </c>
      <c r="S219">
        <v>49.382716049382715</v>
      </c>
      <c r="T219">
        <v>0</v>
      </c>
      <c r="U219">
        <v>100</v>
      </c>
      <c r="V219">
        <v>152.71875</v>
      </c>
      <c r="W219">
        <v>33.037393716059128</v>
      </c>
      <c r="X219">
        <v>28.125</v>
      </c>
      <c r="Y219">
        <v>71.875</v>
      </c>
      <c r="Z219">
        <v>0</v>
      </c>
      <c r="AA219" s="2">
        <v>0</v>
      </c>
      <c r="AB219">
        <v>1</v>
      </c>
      <c r="AC219">
        <v>7</v>
      </c>
      <c r="AD219">
        <v>2</v>
      </c>
      <c r="AE219" t="s">
        <v>20</v>
      </c>
      <c r="AF219" t="s">
        <v>879</v>
      </c>
      <c r="AG219" t="s">
        <v>879</v>
      </c>
      <c r="AH219" t="s">
        <v>879</v>
      </c>
      <c r="AI219" t="s">
        <v>879</v>
      </c>
      <c r="AJ219" t="s">
        <v>879</v>
      </c>
      <c r="AK219" t="s">
        <v>879</v>
      </c>
      <c r="AL219" t="s">
        <v>878</v>
      </c>
      <c r="AM219" t="s">
        <v>878</v>
      </c>
      <c r="AN219" t="s">
        <v>878</v>
      </c>
      <c r="AO219" t="s">
        <v>878</v>
      </c>
      <c r="AP219" t="s">
        <v>878</v>
      </c>
      <c r="AQ219" t="s">
        <v>878</v>
      </c>
      <c r="AR219" t="s">
        <v>878</v>
      </c>
      <c r="AS219" t="s">
        <v>879</v>
      </c>
      <c r="AT219" t="s">
        <v>879</v>
      </c>
      <c r="AU219" t="s">
        <v>879</v>
      </c>
      <c r="AV219" t="s">
        <v>879</v>
      </c>
      <c r="AW219" t="s">
        <v>879</v>
      </c>
      <c r="AX219" t="s">
        <v>879</v>
      </c>
      <c r="AY219" t="s">
        <v>879</v>
      </c>
      <c r="AZ219" t="s">
        <v>878</v>
      </c>
      <c r="BA219" t="s">
        <v>878</v>
      </c>
      <c r="BB219" t="s">
        <v>878</v>
      </c>
      <c r="BC219" t="s">
        <v>878</v>
      </c>
      <c r="BD219" t="s">
        <v>878</v>
      </c>
      <c r="BE219" t="s">
        <v>878</v>
      </c>
      <c r="BF219" t="s">
        <v>878</v>
      </c>
      <c r="BG219">
        <v>0</v>
      </c>
      <c r="BH219">
        <v>0</v>
      </c>
      <c r="BI219">
        <v>0</v>
      </c>
      <c r="BJ219">
        <v>0</v>
      </c>
      <c r="BK219">
        <v>0</v>
      </c>
      <c r="BL219" s="25">
        <v>0</v>
      </c>
      <c r="BM219" s="1">
        <v>0</v>
      </c>
      <c r="BN219" s="1">
        <v>0</v>
      </c>
      <c r="BO219" s="1">
        <v>0</v>
      </c>
      <c r="BP219" s="1">
        <v>0</v>
      </c>
    </row>
    <row r="220" spans="1:68" customFormat="1" x14ac:dyDescent="0.2">
      <c r="A220" s="2">
        <v>219</v>
      </c>
      <c r="B220" s="2">
        <v>4</v>
      </c>
      <c r="C220" s="2">
        <v>2</v>
      </c>
      <c r="D220">
        <v>9</v>
      </c>
      <c r="E220" s="52">
        <v>43826</v>
      </c>
      <c r="F220" s="1">
        <v>0</v>
      </c>
      <c r="G220" s="5">
        <f t="shared" si="16"/>
        <v>0</v>
      </c>
      <c r="H220" s="19">
        <f t="shared" si="17"/>
        <v>0</v>
      </c>
      <c r="I220">
        <v>94.444444444444443</v>
      </c>
      <c r="J220">
        <v>174.93382352941177</v>
      </c>
      <c r="K220">
        <v>33.566267873167043</v>
      </c>
      <c r="L220">
        <v>39.338235294117645</v>
      </c>
      <c r="M220">
        <v>60.661764705882355</v>
      </c>
      <c r="N220">
        <v>0</v>
      </c>
      <c r="O220">
        <v>91.666666666666671</v>
      </c>
      <c r="P220">
        <v>182.90340909090909</v>
      </c>
      <c r="Q220">
        <v>28.569693922908449</v>
      </c>
      <c r="R220">
        <v>44.31818181818182</v>
      </c>
      <c r="S220">
        <v>55.68181818181818</v>
      </c>
      <c r="T220">
        <v>0</v>
      </c>
      <c r="U220">
        <v>100</v>
      </c>
      <c r="V220">
        <v>160.32291666666666</v>
      </c>
      <c r="W220">
        <v>41.712186321099757</v>
      </c>
      <c r="X220">
        <v>30.208333333333332</v>
      </c>
      <c r="Y220">
        <v>69.791666666666671</v>
      </c>
      <c r="Z220">
        <v>0</v>
      </c>
      <c r="AA220" s="2">
        <v>1</v>
      </c>
      <c r="AB220">
        <v>1</v>
      </c>
      <c r="AC220">
        <v>7</v>
      </c>
      <c r="AD220">
        <v>2</v>
      </c>
      <c r="AE220" t="s">
        <v>20</v>
      </c>
      <c r="AF220" t="s">
        <v>879</v>
      </c>
      <c r="AG220" t="s">
        <v>879</v>
      </c>
      <c r="AH220" t="s">
        <v>879</v>
      </c>
      <c r="AI220" t="s">
        <v>879</v>
      </c>
      <c r="AJ220" t="s">
        <v>879</v>
      </c>
      <c r="AK220" t="s">
        <v>879</v>
      </c>
      <c r="AL220" t="s">
        <v>878</v>
      </c>
      <c r="AM220" t="s">
        <v>878</v>
      </c>
      <c r="AN220" t="s">
        <v>878</v>
      </c>
      <c r="AO220" t="s">
        <v>878</v>
      </c>
      <c r="AP220" t="s">
        <v>878</v>
      </c>
      <c r="AQ220" t="s">
        <v>878</v>
      </c>
      <c r="AR220" t="s">
        <v>878</v>
      </c>
      <c r="AS220" t="s">
        <v>879</v>
      </c>
      <c r="AT220" t="s">
        <v>879</v>
      </c>
      <c r="AU220" t="s">
        <v>879</v>
      </c>
      <c r="AV220" t="s">
        <v>879</v>
      </c>
      <c r="AW220" t="s">
        <v>879</v>
      </c>
      <c r="AX220" t="s">
        <v>879</v>
      </c>
      <c r="AY220" t="s">
        <v>879</v>
      </c>
      <c r="AZ220" t="s">
        <v>878</v>
      </c>
      <c r="BA220" t="s">
        <v>878</v>
      </c>
      <c r="BB220" t="s">
        <v>878</v>
      </c>
      <c r="BC220" t="s">
        <v>878</v>
      </c>
      <c r="BD220" t="s">
        <v>878</v>
      </c>
      <c r="BE220" t="s">
        <v>878</v>
      </c>
      <c r="BF220" t="s">
        <v>878</v>
      </c>
      <c r="BG220">
        <v>0</v>
      </c>
      <c r="BH220">
        <v>0</v>
      </c>
      <c r="BI220">
        <v>0</v>
      </c>
      <c r="BJ220">
        <v>0</v>
      </c>
      <c r="BK220">
        <v>0</v>
      </c>
      <c r="BL220" s="25">
        <v>0</v>
      </c>
      <c r="BM220" s="1">
        <v>0</v>
      </c>
      <c r="BN220" s="1">
        <v>0</v>
      </c>
      <c r="BO220" s="1">
        <v>0</v>
      </c>
      <c r="BP220" s="1">
        <v>0</v>
      </c>
    </row>
    <row r="221" spans="1:68" customFormat="1" x14ac:dyDescent="0.2">
      <c r="A221" s="2">
        <v>220</v>
      </c>
      <c r="B221" s="2">
        <v>4</v>
      </c>
      <c r="C221" s="2">
        <v>2</v>
      </c>
      <c r="D221">
        <v>10</v>
      </c>
      <c r="E221" s="52">
        <v>43827</v>
      </c>
      <c r="F221" s="1">
        <v>0</v>
      </c>
      <c r="G221" s="5">
        <f t="shared" si="16"/>
        <v>0</v>
      </c>
      <c r="H221" s="19">
        <f t="shared" si="17"/>
        <v>0</v>
      </c>
      <c r="I221">
        <v>76.736111111111114</v>
      </c>
      <c r="J221">
        <v>188.18099547511312</v>
      </c>
      <c r="K221">
        <v>49.947447584096977</v>
      </c>
      <c r="L221">
        <v>42.533936651583709</v>
      </c>
      <c r="M221">
        <v>57.466063348416291</v>
      </c>
      <c r="N221">
        <v>0</v>
      </c>
      <c r="O221">
        <v>70.3125</v>
      </c>
      <c r="P221">
        <v>229.09629629629629</v>
      </c>
      <c r="Q221">
        <v>43.336215341785682</v>
      </c>
      <c r="R221">
        <v>68.148148148148152</v>
      </c>
      <c r="S221">
        <v>31.851851851851848</v>
      </c>
      <c r="T221">
        <v>0</v>
      </c>
      <c r="U221">
        <v>89.583333333333329</v>
      </c>
      <c r="V221">
        <v>123.95348837209302</v>
      </c>
      <c r="W221">
        <v>17.93139599196974</v>
      </c>
      <c r="X221">
        <v>2.3255813953488373</v>
      </c>
      <c r="Y221">
        <v>97.674418604651166</v>
      </c>
      <c r="Z221">
        <v>0</v>
      </c>
      <c r="AA221" s="2">
        <v>0</v>
      </c>
      <c r="AB221">
        <v>1</v>
      </c>
      <c r="AC221">
        <v>7</v>
      </c>
      <c r="AD221">
        <v>1</v>
      </c>
      <c r="AE221" t="s">
        <v>20</v>
      </c>
      <c r="AF221" t="s">
        <v>879</v>
      </c>
      <c r="AG221" t="s">
        <v>879</v>
      </c>
      <c r="AH221" t="s">
        <v>879</v>
      </c>
      <c r="AI221" t="s">
        <v>879</v>
      </c>
      <c r="AJ221" t="s">
        <v>879</v>
      </c>
      <c r="AK221" t="s">
        <v>879</v>
      </c>
      <c r="AL221" t="s">
        <v>878</v>
      </c>
      <c r="AM221" t="s">
        <v>878</v>
      </c>
      <c r="AN221" t="s">
        <v>878</v>
      </c>
      <c r="AO221" t="s">
        <v>878</v>
      </c>
      <c r="AP221" t="s">
        <v>878</v>
      </c>
      <c r="AQ221" t="s">
        <v>878</v>
      </c>
      <c r="AR221" t="s">
        <v>878</v>
      </c>
      <c r="AS221" t="s">
        <v>879</v>
      </c>
      <c r="AT221" t="s">
        <v>879</v>
      </c>
      <c r="AU221" t="s">
        <v>879</v>
      </c>
      <c r="AV221" t="s">
        <v>879</v>
      </c>
      <c r="AW221" t="s">
        <v>879</v>
      </c>
      <c r="AX221" t="s">
        <v>879</v>
      </c>
      <c r="AY221" t="s">
        <v>879</v>
      </c>
      <c r="AZ221" t="s">
        <v>878</v>
      </c>
      <c r="BA221" t="s">
        <v>878</v>
      </c>
      <c r="BB221" t="s">
        <v>878</v>
      </c>
      <c r="BC221" t="s">
        <v>878</v>
      </c>
      <c r="BD221" t="s">
        <v>878</v>
      </c>
      <c r="BE221" t="s">
        <v>878</v>
      </c>
      <c r="BF221" t="s">
        <v>878</v>
      </c>
      <c r="BG221">
        <v>0</v>
      </c>
      <c r="BH221">
        <v>0</v>
      </c>
      <c r="BI221">
        <v>0</v>
      </c>
      <c r="BJ221">
        <v>0</v>
      </c>
      <c r="BK221">
        <v>0</v>
      </c>
      <c r="BL221" s="25">
        <v>0</v>
      </c>
      <c r="BM221" s="1">
        <v>0</v>
      </c>
      <c r="BN221" s="1">
        <v>0</v>
      </c>
      <c r="BO221" s="1">
        <v>0</v>
      </c>
      <c r="BP221" s="1">
        <v>0</v>
      </c>
    </row>
    <row r="222" spans="1:68" customFormat="1" x14ac:dyDescent="0.2">
      <c r="A222" s="2">
        <v>221</v>
      </c>
      <c r="B222" s="2">
        <v>4</v>
      </c>
      <c r="C222" s="2">
        <v>2</v>
      </c>
      <c r="D222">
        <v>11</v>
      </c>
      <c r="E222" s="52">
        <v>43828</v>
      </c>
      <c r="F222" s="1">
        <v>0</v>
      </c>
      <c r="G222" s="5">
        <f t="shared" si="16"/>
        <v>0</v>
      </c>
      <c r="H222" s="19">
        <f t="shared" si="17"/>
        <v>0</v>
      </c>
      <c r="I222">
        <v>98.958333333333329</v>
      </c>
      <c r="J222">
        <v>151.15789473684211</v>
      </c>
      <c r="K222">
        <v>30.508577278967397</v>
      </c>
      <c r="L222">
        <v>21.754385964912281</v>
      </c>
      <c r="M222">
        <v>78.245614035087726</v>
      </c>
      <c r="N222">
        <v>0</v>
      </c>
      <c r="O222">
        <v>98.4375</v>
      </c>
      <c r="P222">
        <v>165.47619047619048</v>
      </c>
      <c r="Q222">
        <v>30.216571244477986</v>
      </c>
      <c r="R222">
        <v>32.804232804232804</v>
      </c>
      <c r="S222">
        <v>67.195767195767189</v>
      </c>
      <c r="T222">
        <v>0</v>
      </c>
      <c r="U222">
        <v>100</v>
      </c>
      <c r="V222">
        <v>122.96875</v>
      </c>
      <c r="W222">
        <v>11.478450202876145</v>
      </c>
      <c r="X222">
        <v>0</v>
      </c>
      <c r="Y222">
        <v>100</v>
      </c>
      <c r="Z222">
        <v>0</v>
      </c>
      <c r="AA222" s="2">
        <v>0</v>
      </c>
      <c r="AB222">
        <v>1</v>
      </c>
      <c r="AC222">
        <v>6</v>
      </c>
      <c r="AD222">
        <v>1</v>
      </c>
      <c r="AE222" t="s">
        <v>20</v>
      </c>
      <c r="AF222" t="s">
        <v>879</v>
      </c>
      <c r="AG222" t="s">
        <v>879</v>
      </c>
      <c r="AH222" t="s">
        <v>879</v>
      </c>
      <c r="AI222" t="s">
        <v>879</v>
      </c>
      <c r="AJ222" t="s">
        <v>879</v>
      </c>
      <c r="AK222" t="s">
        <v>879</v>
      </c>
      <c r="AL222" t="s">
        <v>878</v>
      </c>
      <c r="AM222" t="s">
        <v>878</v>
      </c>
      <c r="AN222" t="s">
        <v>878</v>
      </c>
      <c r="AO222" t="s">
        <v>878</v>
      </c>
      <c r="AP222" t="s">
        <v>878</v>
      </c>
      <c r="AQ222" t="s">
        <v>878</v>
      </c>
      <c r="AR222" t="s">
        <v>878</v>
      </c>
      <c r="AS222" t="s">
        <v>879</v>
      </c>
      <c r="AT222" t="s">
        <v>879</v>
      </c>
      <c r="AU222" t="s">
        <v>879</v>
      </c>
      <c r="AV222" t="s">
        <v>879</v>
      </c>
      <c r="AW222" t="s">
        <v>879</v>
      </c>
      <c r="AX222" t="s">
        <v>879</v>
      </c>
      <c r="AY222" t="s">
        <v>879</v>
      </c>
      <c r="AZ222" t="s">
        <v>878</v>
      </c>
      <c r="BA222" t="s">
        <v>878</v>
      </c>
      <c r="BB222" t="s">
        <v>878</v>
      </c>
      <c r="BC222" t="s">
        <v>878</v>
      </c>
      <c r="BD222" t="s">
        <v>878</v>
      </c>
      <c r="BE222" t="s">
        <v>878</v>
      </c>
      <c r="BF222" t="s">
        <v>878</v>
      </c>
      <c r="BG222">
        <v>0</v>
      </c>
      <c r="BH222">
        <v>0</v>
      </c>
      <c r="BI222">
        <v>0</v>
      </c>
      <c r="BJ222">
        <v>0</v>
      </c>
      <c r="BK222">
        <v>0</v>
      </c>
      <c r="BL222" s="25">
        <v>0</v>
      </c>
      <c r="BM222" s="1">
        <v>0</v>
      </c>
      <c r="BN222" s="1">
        <v>0</v>
      </c>
      <c r="BO222" s="1">
        <v>0</v>
      </c>
      <c r="BP222" s="1">
        <v>0</v>
      </c>
    </row>
    <row r="223" spans="1:68" customFormat="1" x14ac:dyDescent="0.2">
      <c r="A223" s="2">
        <v>222</v>
      </c>
      <c r="B223" s="2">
        <v>4</v>
      </c>
      <c r="C223" s="2">
        <v>2</v>
      </c>
      <c r="D223">
        <v>12</v>
      </c>
      <c r="E223" s="52">
        <v>43829</v>
      </c>
      <c r="F223" s="1">
        <v>0</v>
      </c>
      <c r="G223" s="5">
        <f t="shared" si="16"/>
        <v>0</v>
      </c>
      <c r="H223" s="19">
        <f t="shared" si="17"/>
        <v>0</v>
      </c>
      <c r="I223">
        <v>98.263888888888886</v>
      </c>
      <c r="J223">
        <v>162.64310954063603</v>
      </c>
      <c r="K223">
        <v>26.540151023660876</v>
      </c>
      <c r="L223">
        <v>31.448763250883392</v>
      </c>
      <c r="M223">
        <v>68.551236749116612</v>
      </c>
      <c r="N223">
        <v>0</v>
      </c>
      <c r="O223">
        <v>100</v>
      </c>
      <c r="P223">
        <v>154.90625</v>
      </c>
      <c r="Q223">
        <v>25.818111373243493</v>
      </c>
      <c r="R223">
        <v>25.520833333333332</v>
      </c>
      <c r="S223">
        <v>74.479166666666671</v>
      </c>
      <c r="T223">
        <v>0</v>
      </c>
      <c r="U223">
        <v>94.791666666666671</v>
      </c>
      <c r="V223">
        <v>178.96703296703296</v>
      </c>
      <c r="W223">
        <v>25.278241978227083</v>
      </c>
      <c r="X223">
        <v>43.956043956043956</v>
      </c>
      <c r="Y223">
        <v>56.043956043956044</v>
      </c>
      <c r="Z223">
        <v>0</v>
      </c>
      <c r="AA223" s="2">
        <v>0</v>
      </c>
      <c r="AB223">
        <v>1</v>
      </c>
      <c r="AC223">
        <v>7</v>
      </c>
      <c r="AD223">
        <v>1</v>
      </c>
      <c r="AE223" t="s">
        <v>20</v>
      </c>
      <c r="AF223" t="s">
        <v>879</v>
      </c>
      <c r="AG223" t="s">
        <v>879</v>
      </c>
      <c r="AH223" t="s">
        <v>879</v>
      </c>
      <c r="AI223" t="s">
        <v>879</v>
      </c>
      <c r="AJ223" t="s">
        <v>879</v>
      </c>
      <c r="AK223" t="s">
        <v>879</v>
      </c>
      <c r="AL223" t="s">
        <v>878</v>
      </c>
      <c r="AM223" t="s">
        <v>878</v>
      </c>
      <c r="AN223" t="s">
        <v>878</v>
      </c>
      <c r="AO223" t="s">
        <v>878</v>
      </c>
      <c r="AP223" t="s">
        <v>878</v>
      </c>
      <c r="AQ223" t="s">
        <v>878</v>
      </c>
      <c r="AR223" t="s">
        <v>878</v>
      </c>
      <c r="AS223" t="s">
        <v>879</v>
      </c>
      <c r="AT223" t="s">
        <v>879</v>
      </c>
      <c r="AU223" t="s">
        <v>879</v>
      </c>
      <c r="AV223" t="s">
        <v>879</v>
      </c>
      <c r="AW223" t="s">
        <v>879</v>
      </c>
      <c r="AX223" t="s">
        <v>879</v>
      </c>
      <c r="AY223" t="s">
        <v>879</v>
      </c>
      <c r="AZ223" t="s">
        <v>878</v>
      </c>
      <c r="BA223" t="s">
        <v>878</v>
      </c>
      <c r="BB223" t="s">
        <v>878</v>
      </c>
      <c r="BC223" t="s">
        <v>878</v>
      </c>
      <c r="BD223" t="s">
        <v>878</v>
      </c>
      <c r="BE223" t="s">
        <v>878</v>
      </c>
      <c r="BF223" t="s">
        <v>878</v>
      </c>
      <c r="BG223">
        <v>0</v>
      </c>
      <c r="BH223">
        <v>0</v>
      </c>
      <c r="BI223">
        <v>0</v>
      </c>
      <c r="BJ223">
        <v>0</v>
      </c>
      <c r="BK223">
        <v>0</v>
      </c>
      <c r="BL223" s="25">
        <v>0</v>
      </c>
      <c r="BM223" s="1">
        <v>0</v>
      </c>
      <c r="BN223" s="1">
        <v>0</v>
      </c>
      <c r="BO223" s="1">
        <v>0</v>
      </c>
      <c r="BP223" s="1">
        <v>0</v>
      </c>
    </row>
    <row r="224" spans="1:68" customFormat="1" x14ac:dyDescent="0.2">
      <c r="A224" s="2">
        <v>223</v>
      </c>
      <c r="B224" s="2">
        <v>4</v>
      </c>
      <c r="C224" s="2">
        <v>2</v>
      </c>
      <c r="D224">
        <v>13</v>
      </c>
      <c r="E224" s="52">
        <v>43830</v>
      </c>
      <c r="F224" s="1">
        <v>0</v>
      </c>
      <c r="G224" s="5">
        <f t="shared" si="16"/>
        <v>0</v>
      </c>
      <c r="H224" s="19">
        <f t="shared" si="17"/>
        <v>0</v>
      </c>
      <c r="I224">
        <v>94.444444444444443</v>
      </c>
      <c r="J224">
        <v>243.79411764705881</v>
      </c>
      <c r="K224">
        <v>35.489249506827761</v>
      </c>
      <c r="L224">
        <v>70.955882352941174</v>
      </c>
      <c r="M224">
        <v>29.044117647058826</v>
      </c>
      <c r="N224">
        <v>0</v>
      </c>
      <c r="O224">
        <v>98.4375</v>
      </c>
      <c r="P224">
        <v>241.60846560846562</v>
      </c>
      <c r="Q224">
        <v>41.501329192819171</v>
      </c>
      <c r="R224">
        <v>61.375661375661373</v>
      </c>
      <c r="S224">
        <v>38.624338624338627</v>
      </c>
      <c r="T224">
        <v>0</v>
      </c>
      <c r="U224">
        <v>86.458333333333329</v>
      </c>
      <c r="V224">
        <v>248.77108433734941</v>
      </c>
      <c r="W224">
        <v>16.340926814684842</v>
      </c>
      <c r="X224">
        <v>92.771084337349393</v>
      </c>
      <c r="Y224">
        <v>7.228915662650607</v>
      </c>
      <c r="Z224">
        <v>0</v>
      </c>
      <c r="AA224" s="2">
        <v>0</v>
      </c>
      <c r="AB224">
        <v>1</v>
      </c>
      <c r="AC224">
        <v>6</v>
      </c>
      <c r="AD224">
        <v>1</v>
      </c>
      <c r="AE224" t="s">
        <v>20</v>
      </c>
      <c r="AF224" t="s">
        <v>879</v>
      </c>
      <c r="AG224" t="s">
        <v>879</v>
      </c>
      <c r="AH224" t="s">
        <v>879</v>
      </c>
      <c r="AI224" t="s">
        <v>879</v>
      </c>
      <c r="AJ224" t="s">
        <v>879</v>
      </c>
      <c r="AK224" t="s">
        <v>879</v>
      </c>
      <c r="AL224" t="s">
        <v>878</v>
      </c>
      <c r="AM224" t="s">
        <v>878</v>
      </c>
      <c r="AN224" t="s">
        <v>878</v>
      </c>
      <c r="AO224" t="s">
        <v>878</v>
      </c>
      <c r="AP224" t="s">
        <v>878</v>
      </c>
      <c r="AQ224" t="s">
        <v>878</v>
      </c>
      <c r="AR224" t="s">
        <v>878</v>
      </c>
      <c r="AS224" t="s">
        <v>879</v>
      </c>
      <c r="AT224" t="s">
        <v>879</v>
      </c>
      <c r="AU224" t="s">
        <v>879</v>
      </c>
      <c r="AV224" t="s">
        <v>879</v>
      </c>
      <c r="AW224" t="s">
        <v>879</v>
      </c>
      <c r="AX224" t="s">
        <v>879</v>
      </c>
      <c r="AY224" t="s">
        <v>879</v>
      </c>
      <c r="AZ224" t="s">
        <v>878</v>
      </c>
      <c r="BA224" t="s">
        <v>878</v>
      </c>
      <c r="BB224" t="s">
        <v>878</v>
      </c>
      <c r="BC224" t="s">
        <v>878</v>
      </c>
      <c r="BD224" t="s">
        <v>878</v>
      </c>
      <c r="BE224" t="s">
        <v>878</v>
      </c>
      <c r="BF224" t="s">
        <v>878</v>
      </c>
      <c r="BG224">
        <v>0</v>
      </c>
      <c r="BH224">
        <v>0</v>
      </c>
      <c r="BI224">
        <v>0</v>
      </c>
      <c r="BJ224">
        <v>0</v>
      </c>
      <c r="BK224">
        <v>0</v>
      </c>
      <c r="BL224" s="25">
        <v>0</v>
      </c>
      <c r="BM224" s="1">
        <v>0</v>
      </c>
      <c r="BN224" s="1">
        <v>0</v>
      </c>
      <c r="BO224" s="1">
        <v>0</v>
      </c>
      <c r="BP224" s="1">
        <v>0</v>
      </c>
    </row>
    <row r="225" spans="1:68" customFormat="1" x14ac:dyDescent="0.2">
      <c r="A225" s="2">
        <v>224</v>
      </c>
      <c r="B225" s="2">
        <v>4</v>
      </c>
      <c r="C225" s="2">
        <v>2</v>
      </c>
      <c r="D225">
        <v>14</v>
      </c>
      <c r="E225" s="52">
        <v>43831</v>
      </c>
      <c r="F225" s="1">
        <v>0</v>
      </c>
      <c r="G225" s="5">
        <f t="shared" si="16"/>
        <v>0</v>
      </c>
      <c r="H225" s="19">
        <f t="shared" si="17"/>
        <v>0</v>
      </c>
      <c r="I225">
        <v>98.958333333333329</v>
      </c>
      <c r="J225">
        <v>246.99649122807017</v>
      </c>
      <c r="K225">
        <v>32.493548556178929</v>
      </c>
      <c r="L225">
        <v>78.245614035087726</v>
      </c>
      <c r="M225">
        <v>21.754385964912274</v>
      </c>
      <c r="N225">
        <v>0</v>
      </c>
      <c r="O225">
        <v>98.4375</v>
      </c>
      <c r="P225">
        <v>234.89947089947091</v>
      </c>
      <c r="Q225">
        <v>40.572022078836234</v>
      </c>
      <c r="R225">
        <v>67.195767195767189</v>
      </c>
      <c r="S225">
        <v>32.804232804232811</v>
      </c>
      <c r="T225">
        <v>0</v>
      </c>
      <c r="U225">
        <v>100</v>
      </c>
      <c r="V225">
        <v>270.8125</v>
      </c>
      <c r="W225">
        <v>7.5459680069910391</v>
      </c>
      <c r="X225">
        <v>100</v>
      </c>
      <c r="Y225">
        <v>0</v>
      </c>
      <c r="Z225">
        <v>0</v>
      </c>
      <c r="AA225" s="2">
        <v>0</v>
      </c>
      <c r="AB225">
        <v>1</v>
      </c>
      <c r="AC225">
        <v>6</v>
      </c>
      <c r="AD225">
        <v>1</v>
      </c>
      <c r="AE225" t="s">
        <v>20</v>
      </c>
      <c r="AF225" t="s">
        <v>879</v>
      </c>
      <c r="AG225" t="s">
        <v>879</v>
      </c>
      <c r="AH225" t="s">
        <v>879</v>
      </c>
      <c r="AI225" t="s">
        <v>879</v>
      </c>
      <c r="AJ225" t="s">
        <v>879</v>
      </c>
      <c r="AK225" t="s">
        <v>879</v>
      </c>
      <c r="AL225" t="s">
        <v>878</v>
      </c>
      <c r="AM225" t="s">
        <v>878</v>
      </c>
      <c r="AN225" t="s">
        <v>878</v>
      </c>
      <c r="AO225" t="s">
        <v>878</v>
      </c>
      <c r="AP225" t="s">
        <v>878</v>
      </c>
      <c r="AQ225" t="s">
        <v>878</v>
      </c>
      <c r="AR225" t="s">
        <v>878</v>
      </c>
      <c r="AS225" t="s">
        <v>879</v>
      </c>
      <c r="AT225" t="s">
        <v>879</v>
      </c>
      <c r="AU225" t="s">
        <v>879</v>
      </c>
      <c r="AV225" t="s">
        <v>879</v>
      </c>
      <c r="AW225" t="s">
        <v>879</v>
      </c>
      <c r="AX225" t="s">
        <v>879</v>
      </c>
      <c r="AY225" t="s">
        <v>879</v>
      </c>
      <c r="AZ225" t="s">
        <v>878</v>
      </c>
      <c r="BA225" t="s">
        <v>878</v>
      </c>
      <c r="BB225" t="s">
        <v>878</v>
      </c>
      <c r="BC225" t="s">
        <v>878</v>
      </c>
      <c r="BD225" t="s">
        <v>878</v>
      </c>
      <c r="BE225" t="s">
        <v>878</v>
      </c>
      <c r="BF225" t="s">
        <v>878</v>
      </c>
      <c r="BG225">
        <v>0</v>
      </c>
      <c r="BH225">
        <v>0</v>
      </c>
      <c r="BI225">
        <v>0</v>
      </c>
      <c r="BJ225">
        <v>0</v>
      </c>
      <c r="BK225">
        <v>0</v>
      </c>
      <c r="BL225" s="25">
        <v>0</v>
      </c>
      <c r="BM225" s="1">
        <v>0</v>
      </c>
      <c r="BN225" s="1">
        <v>0</v>
      </c>
      <c r="BO225" s="1">
        <v>0</v>
      </c>
      <c r="BP225" s="1">
        <v>0</v>
      </c>
    </row>
    <row r="226" spans="1:68" customFormat="1" x14ac:dyDescent="0.2">
      <c r="A226" s="2">
        <v>225</v>
      </c>
      <c r="B226" s="2">
        <v>4</v>
      </c>
      <c r="C226" s="2">
        <v>3</v>
      </c>
      <c r="D226">
        <v>1</v>
      </c>
      <c r="E226" s="52">
        <v>43843</v>
      </c>
      <c r="F226" s="1">
        <v>0</v>
      </c>
      <c r="G226" s="5">
        <f t="shared" si="16"/>
        <v>0</v>
      </c>
      <c r="H226" s="19">
        <f t="shared" si="17"/>
        <v>0</v>
      </c>
      <c r="I226">
        <v>97.569444444444443</v>
      </c>
      <c r="J226">
        <v>233.45195729537366</v>
      </c>
      <c r="K226">
        <v>30.345394154501513</v>
      </c>
      <c r="L226">
        <v>77.580071174377224</v>
      </c>
      <c r="M226">
        <v>21.708185053380785</v>
      </c>
      <c r="N226">
        <v>0.71174377224199292</v>
      </c>
      <c r="O226">
        <v>96.354166666666671</v>
      </c>
      <c r="P226">
        <v>212.35135135135135</v>
      </c>
      <c r="Q226">
        <v>35.301248271546513</v>
      </c>
      <c r="R226">
        <v>65.945945945945951</v>
      </c>
      <c r="S226">
        <v>32.972972972972968</v>
      </c>
      <c r="T226">
        <v>1.0810810810810811</v>
      </c>
      <c r="U226">
        <v>100</v>
      </c>
      <c r="V226">
        <v>274.11458333333331</v>
      </c>
      <c r="W226">
        <v>13.501986634510901</v>
      </c>
      <c r="X226">
        <v>100</v>
      </c>
      <c r="Y226">
        <v>0</v>
      </c>
      <c r="Z226">
        <v>0</v>
      </c>
      <c r="AA226" s="2">
        <v>1</v>
      </c>
      <c r="AB226">
        <v>1</v>
      </c>
      <c r="AC226">
        <v>8</v>
      </c>
      <c r="AD226" t="s">
        <v>20</v>
      </c>
      <c r="AE226">
        <v>2</v>
      </c>
      <c r="AF226" t="s">
        <v>20</v>
      </c>
      <c r="AG226" t="s">
        <v>20</v>
      </c>
      <c r="AH226" t="s">
        <v>20</v>
      </c>
      <c r="AI226" t="s">
        <v>20</v>
      </c>
      <c r="AJ226" t="s">
        <v>20</v>
      </c>
      <c r="AK226" t="s">
        <v>20</v>
      </c>
      <c r="AL226" t="s">
        <v>20</v>
      </c>
      <c r="AM226" t="s">
        <v>20</v>
      </c>
      <c r="AN226" t="s">
        <v>20</v>
      </c>
      <c r="AO226" t="s">
        <v>20</v>
      </c>
      <c r="AP226" t="s">
        <v>20</v>
      </c>
      <c r="AQ226" t="s">
        <v>20</v>
      </c>
      <c r="AR226" t="s">
        <v>20</v>
      </c>
      <c r="AS226" t="s">
        <v>20</v>
      </c>
      <c r="AT226" t="s">
        <v>20</v>
      </c>
      <c r="AU226" t="s">
        <v>20</v>
      </c>
      <c r="AV226" t="s">
        <v>20</v>
      </c>
      <c r="AW226" t="s">
        <v>20</v>
      </c>
      <c r="AX226" t="s">
        <v>20</v>
      </c>
      <c r="AY226" t="s">
        <v>20</v>
      </c>
      <c r="AZ226" t="s">
        <v>20</v>
      </c>
      <c r="BA226" t="s">
        <v>20</v>
      </c>
      <c r="BB226" t="s">
        <v>20</v>
      </c>
      <c r="BC226" t="s">
        <v>20</v>
      </c>
      <c r="BD226" t="s">
        <v>20</v>
      </c>
      <c r="BE226" t="s">
        <v>20</v>
      </c>
      <c r="BF226" s="1" t="s">
        <v>20</v>
      </c>
      <c r="BG226">
        <v>0</v>
      </c>
      <c r="BH226">
        <v>0</v>
      </c>
      <c r="BI226">
        <v>0</v>
      </c>
      <c r="BJ226">
        <v>0</v>
      </c>
      <c r="BK226">
        <v>0</v>
      </c>
      <c r="BL226" s="25">
        <v>0</v>
      </c>
      <c r="BM226" s="1">
        <v>0</v>
      </c>
      <c r="BN226" s="1">
        <v>0</v>
      </c>
      <c r="BO226" s="1">
        <v>0</v>
      </c>
      <c r="BP226" s="1">
        <v>0</v>
      </c>
    </row>
    <row r="227" spans="1:68" customFormat="1" ht="16" x14ac:dyDescent="0.2">
      <c r="A227" s="2">
        <v>226</v>
      </c>
      <c r="B227" s="2">
        <v>4</v>
      </c>
      <c r="C227" s="2">
        <v>3</v>
      </c>
      <c r="D227">
        <v>2</v>
      </c>
      <c r="E227" s="52">
        <v>43844</v>
      </c>
      <c r="F227" s="1">
        <v>0</v>
      </c>
      <c r="G227" s="5">
        <f t="shared" si="16"/>
        <v>0</v>
      </c>
      <c r="H227" s="19">
        <f t="shared" si="17"/>
        <v>0</v>
      </c>
      <c r="I227">
        <v>98.263888888888886</v>
      </c>
      <c r="J227">
        <v>214.84452296819788</v>
      </c>
      <c r="K227">
        <v>18.882656821626163</v>
      </c>
      <c r="L227">
        <v>86.219081272084807</v>
      </c>
      <c r="M227">
        <v>13.780918727915193</v>
      </c>
      <c r="N227">
        <v>0</v>
      </c>
      <c r="O227">
        <v>97.395833333333329</v>
      </c>
      <c r="P227">
        <v>220.79144385026737</v>
      </c>
      <c r="Q227">
        <v>21.281534911860817</v>
      </c>
      <c r="R227">
        <v>82.887700534759361</v>
      </c>
      <c r="S227">
        <v>17.112299465240639</v>
      </c>
      <c r="T227">
        <v>0</v>
      </c>
      <c r="U227">
        <v>100</v>
      </c>
      <c r="V227">
        <v>203.26041666666666</v>
      </c>
      <c r="W227">
        <v>9.3013669713263152</v>
      </c>
      <c r="X227">
        <v>92.708333333333329</v>
      </c>
      <c r="Y227">
        <v>7.2916666666666714</v>
      </c>
      <c r="Z227">
        <v>0</v>
      </c>
      <c r="AA227" s="2">
        <v>1</v>
      </c>
      <c r="AB227">
        <v>1</v>
      </c>
      <c r="AC227">
        <v>8</v>
      </c>
      <c r="AD227">
        <v>2</v>
      </c>
      <c r="AE227">
        <v>2</v>
      </c>
      <c r="AF227">
        <v>99</v>
      </c>
      <c r="AG227" s="61" t="s">
        <v>927</v>
      </c>
      <c r="AH227" s="61" t="s">
        <v>930</v>
      </c>
      <c r="AI227">
        <v>99</v>
      </c>
      <c r="AJ227">
        <v>99</v>
      </c>
      <c r="AK227">
        <v>99</v>
      </c>
      <c r="AL227">
        <v>99</v>
      </c>
      <c r="AM227">
        <v>99</v>
      </c>
      <c r="AN227">
        <v>99</v>
      </c>
      <c r="AO227">
        <v>99</v>
      </c>
      <c r="AP227">
        <v>99</v>
      </c>
      <c r="AQ227">
        <v>99</v>
      </c>
      <c r="AR227">
        <v>99</v>
      </c>
      <c r="AS227" s="1">
        <v>0</v>
      </c>
      <c r="AT227" s="1">
        <v>1</v>
      </c>
      <c r="AU227" s="1">
        <v>0</v>
      </c>
      <c r="AV227" s="1">
        <v>0</v>
      </c>
      <c r="AW227" s="1">
        <v>0</v>
      </c>
      <c r="AX227" s="1">
        <v>0</v>
      </c>
      <c r="AY227" s="1">
        <v>0</v>
      </c>
      <c r="AZ227" s="1">
        <v>0</v>
      </c>
      <c r="BA227" s="1">
        <v>0</v>
      </c>
      <c r="BB227" s="1">
        <v>0</v>
      </c>
      <c r="BC227" s="1">
        <v>0</v>
      </c>
      <c r="BD227" s="1">
        <v>0</v>
      </c>
      <c r="BE227" s="1">
        <v>0</v>
      </c>
      <c r="BF227" s="1">
        <f>SUM(AS227:BE227)</f>
        <v>1</v>
      </c>
      <c r="BG227">
        <v>0</v>
      </c>
      <c r="BH227">
        <v>0</v>
      </c>
      <c r="BI227">
        <v>0</v>
      </c>
      <c r="BJ227">
        <v>0</v>
      </c>
      <c r="BK227">
        <v>0</v>
      </c>
      <c r="BL227" s="25">
        <v>0</v>
      </c>
      <c r="BM227" s="1">
        <v>0</v>
      </c>
      <c r="BN227" s="1">
        <v>0</v>
      </c>
      <c r="BO227" s="1">
        <v>0</v>
      </c>
      <c r="BP227" s="1">
        <v>0</v>
      </c>
    </row>
    <row r="228" spans="1:68" customFormat="1" ht="16" x14ac:dyDescent="0.2">
      <c r="A228" s="2">
        <v>227</v>
      </c>
      <c r="B228" s="2">
        <v>4</v>
      </c>
      <c r="C228" s="2">
        <v>3</v>
      </c>
      <c r="D228">
        <v>3</v>
      </c>
      <c r="E228" s="52">
        <v>43845</v>
      </c>
      <c r="F228" s="1">
        <v>0</v>
      </c>
      <c r="G228" s="5">
        <f t="shared" si="16"/>
        <v>0</v>
      </c>
      <c r="H228" s="19">
        <f t="shared" si="17"/>
        <v>0</v>
      </c>
      <c r="I228">
        <v>100</v>
      </c>
      <c r="J228">
        <v>209.94097222222223</v>
      </c>
      <c r="K228">
        <v>37.907683974538251</v>
      </c>
      <c r="L228">
        <v>61.111111111111114</v>
      </c>
      <c r="M228">
        <v>37.152777777777771</v>
      </c>
      <c r="N228">
        <v>1.7361111111111112</v>
      </c>
      <c r="O228">
        <v>100</v>
      </c>
      <c r="P228">
        <v>233.83854166666666</v>
      </c>
      <c r="Q228">
        <v>36.397842148462125</v>
      </c>
      <c r="R228">
        <v>79.6875</v>
      </c>
      <c r="S228">
        <v>17.708333333333332</v>
      </c>
      <c r="T228">
        <v>2.6041666666666665</v>
      </c>
      <c r="U228">
        <v>100</v>
      </c>
      <c r="V228">
        <v>162.14583333333334</v>
      </c>
      <c r="W228">
        <v>20.5196522361367</v>
      </c>
      <c r="X228">
        <v>23.958333333333332</v>
      </c>
      <c r="Y228">
        <v>76.041666666666671</v>
      </c>
      <c r="Z228">
        <v>0</v>
      </c>
      <c r="AA228" s="2">
        <v>1</v>
      </c>
      <c r="AB228">
        <v>1</v>
      </c>
      <c r="AC228">
        <v>8</v>
      </c>
      <c r="AD228">
        <v>2</v>
      </c>
      <c r="AE228">
        <v>2</v>
      </c>
      <c r="AF228">
        <v>99</v>
      </c>
      <c r="AG228" s="61" t="s">
        <v>930</v>
      </c>
      <c r="AH228" s="61" t="s">
        <v>927</v>
      </c>
      <c r="AI228">
        <v>99</v>
      </c>
      <c r="AJ228">
        <v>99</v>
      </c>
      <c r="AK228">
        <v>99</v>
      </c>
      <c r="AL228">
        <v>99</v>
      </c>
      <c r="AM228">
        <v>99</v>
      </c>
      <c r="AN228">
        <v>99</v>
      </c>
      <c r="AO228">
        <v>99</v>
      </c>
      <c r="AP228">
        <v>99</v>
      </c>
      <c r="AQ228">
        <v>99</v>
      </c>
      <c r="AR228">
        <v>99</v>
      </c>
      <c r="AS228" s="1">
        <v>0</v>
      </c>
      <c r="AT228" s="1">
        <v>0</v>
      </c>
      <c r="AU228" s="1">
        <v>1</v>
      </c>
      <c r="AV228" s="1">
        <v>0</v>
      </c>
      <c r="AW228" s="1">
        <v>0</v>
      </c>
      <c r="AX228" s="1">
        <v>0</v>
      </c>
      <c r="AY228" s="1">
        <v>0</v>
      </c>
      <c r="AZ228" s="1">
        <v>0</v>
      </c>
      <c r="BA228" s="1">
        <v>0</v>
      </c>
      <c r="BB228" s="1">
        <v>0</v>
      </c>
      <c r="BC228" s="1">
        <v>0</v>
      </c>
      <c r="BD228" s="1">
        <v>0</v>
      </c>
      <c r="BE228" s="1">
        <v>0</v>
      </c>
      <c r="BF228" s="1">
        <f>SUM(AS228:BE228)</f>
        <v>1</v>
      </c>
      <c r="BG228">
        <v>0</v>
      </c>
      <c r="BH228">
        <v>0</v>
      </c>
      <c r="BI228">
        <v>0</v>
      </c>
      <c r="BJ228">
        <v>0</v>
      </c>
      <c r="BK228">
        <v>0</v>
      </c>
      <c r="BL228" s="25">
        <v>0</v>
      </c>
      <c r="BM228" s="1">
        <v>0</v>
      </c>
      <c r="BN228" s="1">
        <v>0</v>
      </c>
      <c r="BO228" s="1">
        <v>0</v>
      </c>
      <c r="BP228" s="1">
        <v>0</v>
      </c>
    </row>
    <row r="229" spans="1:68" customFormat="1" ht="16" x14ac:dyDescent="0.2">
      <c r="A229" s="2">
        <v>228</v>
      </c>
      <c r="B229" s="2">
        <v>4</v>
      </c>
      <c r="C229" s="2">
        <v>3</v>
      </c>
      <c r="D229">
        <v>4</v>
      </c>
      <c r="E229" s="52">
        <v>43846</v>
      </c>
      <c r="F229" s="1">
        <v>0</v>
      </c>
      <c r="G229" s="5">
        <f t="shared" si="16"/>
        <v>0</v>
      </c>
      <c r="H229" s="19">
        <f t="shared" si="17"/>
        <v>0</v>
      </c>
      <c r="I229">
        <v>98.263888888888886</v>
      </c>
      <c r="J229">
        <v>198.0530035335689</v>
      </c>
      <c r="K229">
        <v>38.417974877498906</v>
      </c>
      <c r="L229">
        <v>49.469964664310957</v>
      </c>
      <c r="M229">
        <v>48.056537102473499</v>
      </c>
      <c r="N229">
        <v>2.4734982332155475</v>
      </c>
      <c r="O229">
        <v>97.395833333333329</v>
      </c>
      <c r="P229">
        <v>228.7326203208556</v>
      </c>
      <c r="Q229">
        <v>32.944995788287869</v>
      </c>
      <c r="R229">
        <v>74.866310160427801</v>
      </c>
      <c r="S229">
        <v>21.390374331550809</v>
      </c>
      <c r="T229">
        <v>3.7433155080213902</v>
      </c>
      <c r="U229">
        <v>100</v>
      </c>
      <c r="V229">
        <v>138.29166666666666</v>
      </c>
      <c r="W229">
        <v>17.794930390441142</v>
      </c>
      <c r="X229">
        <v>0</v>
      </c>
      <c r="Y229">
        <v>100</v>
      </c>
      <c r="Z229">
        <v>0</v>
      </c>
      <c r="AA229" s="2">
        <v>3</v>
      </c>
      <c r="AB229">
        <v>2</v>
      </c>
      <c r="AC229">
        <v>8</v>
      </c>
      <c r="AD229">
        <v>2</v>
      </c>
      <c r="AE229">
        <v>2</v>
      </c>
      <c r="AF229">
        <v>99</v>
      </c>
      <c r="AG229" s="61" t="s">
        <v>930</v>
      </c>
      <c r="AH229">
        <v>99</v>
      </c>
      <c r="AI229" s="61" t="s">
        <v>930</v>
      </c>
      <c r="AJ229">
        <v>99</v>
      </c>
      <c r="AK229" s="61" t="s">
        <v>930</v>
      </c>
      <c r="AL229">
        <v>99</v>
      </c>
      <c r="AM229" s="61" t="s">
        <v>930</v>
      </c>
      <c r="AN229">
        <v>99</v>
      </c>
      <c r="AO229" s="61" t="s">
        <v>930</v>
      </c>
      <c r="AP229">
        <v>99</v>
      </c>
      <c r="AQ229" s="61" t="s">
        <v>927</v>
      </c>
      <c r="AR229">
        <v>99</v>
      </c>
      <c r="AS229" s="1">
        <v>0</v>
      </c>
      <c r="AT229" s="1">
        <v>0</v>
      </c>
      <c r="AU229" s="1">
        <v>0</v>
      </c>
      <c r="AV229" s="1">
        <v>0</v>
      </c>
      <c r="AW229" s="1">
        <v>0</v>
      </c>
      <c r="AX229" s="1">
        <v>0</v>
      </c>
      <c r="AY229" s="1">
        <v>0</v>
      </c>
      <c r="AZ229" s="1">
        <v>0</v>
      </c>
      <c r="BA229" s="1">
        <v>0</v>
      </c>
      <c r="BB229" s="1">
        <v>0</v>
      </c>
      <c r="BC229" s="1">
        <v>0</v>
      </c>
      <c r="BD229" s="1">
        <v>1</v>
      </c>
      <c r="BE229" s="1">
        <v>0</v>
      </c>
      <c r="BF229" s="1">
        <f>SUM(AS229:BE229)</f>
        <v>1</v>
      </c>
      <c r="BG229">
        <v>0</v>
      </c>
      <c r="BH229">
        <v>0</v>
      </c>
      <c r="BI229">
        <v>0</v>
      </c>
      <c r="BJ229">
        <v>0</v>
      </c>
      <c r="BK229">
        <v>0</v>
      </c>
      <c r="BL229" s="25">
        <v>0</v>
      </c>
      <c r="BM229" s="1">
        <v>0</v>
      </c>
      <c r="BN229" s="1">
        <v>0</v>
      </c>
      <c r="BO229" s="1">
        <v>0</v>
      </c>
      <c r="BP229" s="1">
        <v>0</v>
      </c>
    </row>
    <row r="230" spans="1:68" customFormat="1" ht="16" x14ac:dyDescent="0.2">
      <c r="A230" s="2">
        <v>229</v>
      </c>
      <c r="B230" s="2">
        <v>4</v>
      </c>
      <c r="C230" s="2">
        <v>3</v>
      </c>
      <c r="D230">
        <v>5</v>
      </c>
      <c r="E230" s="7">
        <v>43847</v>
      </c>
      <c r="F230" s="1">
        <v>0</v>
      </c>
      <c r="G230" s="5">
        <f t="shared" si="16"/>
        <v>0</v>
      </c>
      <c r="H230" s="19">
        <f t="shared" si="17"/>
        <v>0</v>
      </c>
      <c r="I230">
        <v>97.569444444444443</v>
      </c>
      <c r="J230">
        <v>186.09252669039145</v>
      </c>
      <c r="K230">
        <v>41.916916399307901</v>
      </c>
      <c r="L230">
        <v>49.822064056939503</v>
      </c>
      <c r="M230">
        <v>44.128113879003557</v>
      </c>
      <c r="N230">
        <v>6.0498220640569391</v>
      </c>
      <c r="O230">
        <v>96.354166666666671</v>
      </c>
      <c r="P230">
        <v>201.5891891891892</v>
      </c>
      <c r="Q230">
        <v>43.566022640427676</v>
      </c>
      <c r="R230">
        <v>61.081081081081081</v>
      </c>
      <c r="S230">
        <v>29.72972972972973</v>
      </c>
      <c r="T230">
        <v>9.1891891891891895</v>
      </c>
      <c r="U230">
        <v>100</v>
      </c>
      <c r="V230">
        <v>156.22916666666666</v>
      </c>
      <c r="W230">
        <v>25.808845210164346</v>
      </c>
      <c r="X230">
        <v>28.125</v>
      </c>
      <c r="Y230">
        <v>71.875</v>
      </c>
      <c r="Z230">
        <v>0</v>
      </c>
      <c r="AA230" s="2">
        <v>2</v>
      </c>
      <c r="AB230">
        <v>1</v>
      </c>
      <c r="AC230">
        <v>9</v>
      </c>
      <c r="AD230">
        <v>1</v>
      </c>
      <c r="AE230">
        <v>2</v>
      </c>
      <c r="AF230">
        <v>99</v>
      </c>
      <c r="AG230" s="61" t="s">
        <v>930</v>
      </c>
      <c r="AH230" s="61" t="s">
        <v>927</v>
      </c>
      <c r="AI230">
        <v>99</v>
      </c>
      <c r="AJ230">
        <v>99</v>
      </c>
      <c r="AK230">
        <v>99</v>
      </c>
      <c r="AL230">
        <v>99</v>
      </c>
      <c r="AM230" s="1">
        <v>99</v>
      </c>
      <c r="AN230" s="1">
        <v>99</v>
      </c>
      <c r="AO230" s="1">
        <v>99</v>
      </c>
      <c r="AP230" s="1">
        <v>99</v>
      </c>
      <c r="AQ230" s="1">
        <v>99</v>
      </c>
      <c r="AR230" s="1">
        <v>99</v>
      </c>
      <c r="AS230" s="1">
        <v>0</v>
      </c>
      <c r="AT230" s="1">
        <v>0</v>
      </c>
      <c r="AU230" s="1">
        <v>1</v>
      </c>
      <c r="AV230" s="1">
        <v>0</v>
      </c>
      <c r="AW230" s="1">
        <v>0</v>
      </c>
      <c r="AX230" s="1">
        <v>0</v>
      </c>
      <c r="AY230" s="1">
        <v>0</v>
      </c>
      <c r="AZ230" s="1">
        <v>0</v>
      </c>
      <c r="BA230" s="1">
        <v>0</v>
      </c>
      <c r="BB230" s="1">
        <v>0</v>
      </c>
      <c r="BC230" s="1">
        <v>0</v>
      </c>
      <c r="BD230" s="1">
        <v>0</v>
      </c>
      <c r="BE230" s="1">
        <v>0</v>
      </c>
      <c r="BF230" s="1">
        <f>SUM(AS230:BE230)</f>
        <v>1</v>
      </c>
      <c r="BG230">
        <v>0</v>
      </c>
      <c r="BH230">
        <v>0</v>
      </c>
      <c r="BI230">
        <v>0</v>
      </c>
      <c r="BJ230">
        <v>0</v>
      </c>
      <c r="BK230">
        <v>0</v>
      </c>
      <c r="BL230" s="25">
        <v>0</v>
      </c>
      <c r="BM230" s="1">
        <v>0</v>
      </c>
      <c r="BN230" s="1">
        <v>0</v>
      </c>
      <c r="BO230" s="1">
        <v>0</v>
      </c>
      <c r="BP230" s="1">
        <v>0</v>
      </c>
    </row>
    <row r="231" spans="1:68" customFormat="1" ht="16" x14ac:dyDescent="0.2">
      <c r="A231" s="2">
        <v>230</v>
      </c>
      <c r="B231" s="2">
        <v>4</v>
      </c>
      <c r="C231" s="2">
        <v>3</v>
      </c>
      <c r="D231">
        <v>6</v>
      </c>
      <c r="E231" s="7">
        <v>43848</v>
      </c>
      <c r="F231" s="1">
        <v>0</v>
      </c>
      <c r="G231" s="5">
        <f t="shared" si="16"/>
        <v>60</v>
      </c>
      <c r="H231" s="19">
        <f t="shared" si="17"/>
        <v>300</v>
      </c>
      <c r="I231">
        <v>61.458333333333336</v>
      </c>
      <c r="J231">
        <v>183.89830508474577</v>
      </c>
      <c r="K231">
        <v>45.102140596855953</v>
      </c>
      <c r="L231">
        <v>44.067796610169495</v>
      </c>
      <c r="M231">
        <v>54.802259887005647</v>
      </c>
      <c r="N231">
        <v>1.1299435028248588</v>
      </c>
      <c r="O231">
        <v>42.1875</v>
      </c>
      <c r="P231">
        <v>218.92592592592592</v>
      </c>
      <c r="Q231">
        <v>47.552928406506325</v>
      </c>
      <c r="R231">
        <v>60.493827160493829</v>
      </c>
      <c r="S231">
        <v>39.506172839506171</v>
      </c>
      <c r="T231">
        <v>0</v>
      </c>
      <c r="U231">
        <v>100</v>
      </c>
      <c r="V231">
        <v>154.34375</v>
      </c>
      <c r="W231">
        <v>26.63075608814896</v>
      </c>
      <c r="X231">
        <v>30.208333333333332</v>
      </c>
      <c r="Y231">
        <v>67.708333333333343</v>
      </c>
      <c r="Z231">
        <v>2.0833333333333335</v>
      </c>
      <c r="AA231" s="2">
        <v>1</v>
      </c>
      <c r="AB231">
        <v>1</v>
      </c>
      <c r="AC231">
        <v>9</v>
      </c>
      <c r="AD231">
        <v>1</v>
      </c>
      <c r="AE231">
        <v>2</v>
      </c>
      <c r="AF231" t="s">
        <v>875</v>
      </c>
      <c r="AG231" s="61" t="s">
        <v>875</v>
      </c>
      <c r="AH231" s="61" t="s">
        <v>875</v>
      </c>
      <c r="AI231" t="s">
        <v>875</v>
      </c>
      <c r="AJ231" t="s">
        <v>875</v>
      </c>
      <c r="AK231" t="s">
        <v>875</v>
      </c>
      <c r="AL231" t="s">
        <v>875</v>
      </c>
      <c r="AM231" t="s">
        <v>875</v>
      </c>
      <c r="AN231" t="s">
        <v>875</v>
      </c>
      <c r="AO231" t="s">
        <v>875</v>
      </c>
      <c r="AP231" t="s">
        <v>875</v>
      </c>
      <c r="AQ231" t="s">
        <v>875</v>
      </c>
      <c r="AR231" t="s">
        <v>875</v>
      </c>
      <c r="AS231" t="s">
        <v>875</v>
      </c>
      <c r="AT231" t="s">
        <v>875</v>
      </c>
      <c r="AU231" t="s">
        <v>875</v>
      </c>
      <c r="AV231" t="s">
        <v>875</v>
      </c>
      <c r="AW231" t="s">
        <v>875</v>
      </c>
      <c r="AX231" t="s">
        <v>875</v>
      </c>
      <c r="AY231" t="s">
        <v>875</v>
      </c>
      <c r="AZ231" t="s">
        <v>875</v>
      </c>
      <c r="BA231" s="1" t="s">
        <v>875</v>
      </c>
      <c r="BB231" s="1" t="s">
        <v>875</v>
      </c>
      <c r="BC231" s="1" t="s">
        <v>875</v>
      </c>
      <c r="BD231" s="1" t="s">
        <v>875</v>
      </c>
      <c r="BE231" s="1" t="s">
        <v>875</v>
      </c>
      <c r="BF231" s="1" t="s">
        <v>875</v>
      </c>
      <c r="BG231">
        <v>60</v>
      </c>
      <c r="BH231">
        <v>3</v>
      </c>
      <c r="BI231">
        <v>5</v>
      </c>
      <c r="BJ231">
        <v>300</v>
      </c>
      <c r="BK231" t="s">
        <v>883</v>
      </c>
      <c r="BL231" s="25">
        <v>0</v>
      </c>
      <c r="BM231" s="1">
        <v>0</v>
      </c>
      <c r="BN231" s="1">
        <v>0</v>
      </c>
      <c r="BO231" s="1">
        <v>0</v>
      </c>
      <c r="BP231" s="1">
        <v>0</v>
      </c>
    </row>
    <row r="232" spans="1:68" customFormat="1" ht="16" x14ac:dyDescent="0.2">
      <c r="A232" s="2">
        <v>231</v>
      </c>
      <c r="B232" s="2">
        <v>4</v>
      </c>
      <c r="C232" s="2">
        <v>3</v>
      </c>
      <c r="D232">
        <v>7</v>
      </c>
      <c r="E232" s="7">
        <v>43849</v>
      </c>
      <c r="F232" s="1">
        <v>0</v>
      </c>
      <c r="G232" s="5">
        <f t="shared" si="16"/>
        <v>0</v>
      </c>
      <c r="H232" s="19">
        <f t="shared" si="17"/>
        <v>0</v>
      </c>
      <c r="I232">
        <v>94.097222222222229</v>
      </c>
      <c r="J232">
        <v>195.96309963099631</v>
      </c>
      <c r="K232">
        <v>40.775737186049774</v>
      </c>
      <c r="L232">
        <v>52.398523985239855</v>
      </c>
      <c r="M232">
        <v>46.125461254612546</v>
      </c>
      <c r="N232">
        <v>1.4760147601476015</v>
      </c>
      <c r="O232">
        <v>94.270833333333329</v>
      </c>
      <c r="P232">
        <v>204.64640883977901</v>
      </c>
      <c r="Q232">
        <v>43.714498632419911</v>
      </c>
      <c r="R232">
        <v>58.011049723756905</v>
      </c>
      <c r="S232">
        <v>39.77900552486188</v>
      </c>
      <c r="T232">
        <v>2.2099447513812156</v>
      </c>
      <c r="U232">
        <v>93.75</v>
      </c>
      <c r="V232">
        <v>178.5</v>
      </c>
      <c r="W232">
        <v>29.228604505792561</v>
      </c>
      <c r="X232">
        <v>41.111111111111114</v>
      </c>
      <c r="Y232">
        <v>58.888888888888886</v>
      </c>
      <c r="Z232">
        <v>0</v>
      </c>
      <c r="AA232" s="2">
        <v>1</v>
      </c>
      <c r="AB232">
        <v>1</v>
      </c>
      <c r="AC232">
        <v>8</v>
      </c>
      <c r="AD232">
        <v>1</v>
      </c>
      <c r="AE232">
        <v>2</v>
      </c>
      <c r="AF232">
        <v>99</v>
      </c>
      <c r="AG232" s="61" t="s">
        <v>930</v>
      </c>
      <c r="AH232" s="61" t="s">
        <v>930</v>
      </c>
      <c r="AI232">
        <v>99</v>
      </c>
      <c r="AJ232">
        <v>99</v>
      </c>
      <c r="AK232">
        <v>99</v>
      </c>
      <c r="AL232">
        <v>99</v>
      </c>
      <c r="AM232" s="16">
        <v>99</v>
      </c>
      <c r="AN232" s="12">
        <v>99</v>
      </c>
      <c r="AO232" s="12">
        <v>99</v>
      </c>
      <c r="AP232" s="12">
        <v>99</v>
      </c>
      <c r="AQ232" s="16">
        <v>1</v>
      </c>
      <c r="AR232" s="12">
        <v>99</v>
      </c>
      <c r="AS232" s="1">
        <v>0</v>
      </c>
      <c r="AT232" s="1">
        <v>0</v>
      </c>
      <c r="AU232">
        <v>0</v>
      </c>
      <c r="AV232" s="1">
        <v>0</v>
      </c>
      <c r="AW232" s="1">
        <v>0</v>
      </c>
      <c r="AX232" s="1">
        <v>0</v>
      </c>
      <c r="AY232" s="1">
        <v>0</v>
      </c>
      <c r="AZ232" s="1">
        <v>0</v>
      </c>
      <c r="BA232" s="1">
        <v>0</v>
      </c>
      <c r="BB232" s="1">
        <v>0</v>
      </c>
      <c r="BC232" s="1">
        <v>0</v>
      </c>
      <c r="BD232" s="1">
        <v>1</v>
      </c>
      <c r="BE232" s="1">
        <v>0</v>
      </c>
      <c r="BF232" s="1">
        <f>SUM(AS232:BE232)</f>
        <v>1</v>
      </c>
      <c r="BG232">
        <v>0</v>
      </c>
      <c r="BH232">
        <v>0</v>
      </c>
      <c r="BI232">
        <v>0</v>
      </c>
      <c r="BJ232">
        <v>0</v>
      </c>
      <c r="BK232">
        <v>0</v>
      </c>
      <c r="BL232" s="25">
        <v>0</v>
      </c>
      <c r="BM232" s="1">
        <v>0</v>
      </c>
      <c r="BN232" s="1">
        <v>0</v>
      </c>
      <c r="BO232" s="1">
        <v>0</v>
      </c>
      <c r="BP232" s="1">
        <v>0</v>
      </c>
    </row>
    <row r="233" spans="1:68" customFormat="1" ht="16" x14ac:dyDescent="0.2">
      <c r="A233" s="2">
        <v>232</v>
      </c>
      <c r="B233" s="2">
        <v>4</v>
      </c>
      <c r="C233" s="2">
        <v>3</v>
      </c>
      <c r="D233">
        <v>8</v>
      </c>
      <c r="E233" s="7">
        <v>43850</v>
      </c>
      <c r="F233" s="1">
        <v>0</v>
      </c>
      <c r="G233" s="5">
        <f t="shared" si="16"/>
        <v>60</v>
      </c>
      <c r="H233" s="19">
        <f t="shared" si="17"/>
        <v>300</v>
      </c>
      <c r="I233">
        <v>97.222222222222229</v>
      </c>
      <c r="J233">
        <v>173.59285714285716</v>
      </c>
      <c r="K233">
        <v>35.543226142651434</v>
      </c>
      <c r="L233">
        <v>32.5</v>
      </c>
      <c r="M233">
        <v>67.5</v>
      </c>
      <c r="N233">
        <v>0</v>
      </c>
      <c r="O233">
        <v>100</v>
      </c>
      <c r="P233">
        <v>187.34375</v>
      </c>
      <c r="Q233">
        <v>35.670339800054059</v>
      </c>
      <c r="R233">
        <v>42.708333333333336</v>
      </c>
      <c r="S233">
        <v>57.291666666666664</v>
      </c>
      <c r="T233">
        <v>0</v>
      </c>
      <c r="U233">
        <v>91.666666666666671</v>
      </c>
      <c r="V233">
        <v>143.59090909090909</v>
      </c>
      <c r="W233">
        <v>22.851357395729554</v>
      </c>
      <c r="X233">
        <v>10.227272727272727</v>
      </c>
      <c r="Y233">
        <v>89.77272727272728</v>
      </c>
      <c r="Z233">
        <v>0</v>
      </c>
      <c r="AA233" s="2">
        <v>1</v>
      </c>
      <c r="AB233">
        <v>1</v>
      </c>
      <c r="AC233">
        <v>8</v>
      </c>
      <c r="AD233">
        <v>1</v>
      </c>
      <c r="AE233">
        <v>2</v>
      </c>
      <c r="AF233" t="s">
        <v>875</v>
      </c>
      <c r="AG233" s="61" t="s">
        <v>875</v>
      </c>
      <c r="AH233" s="61" t="s">
        <v>875</v>
      </c>
      <c r="AI233" t="s">
        <v>875</v>
      </c>
      <c r="AJ233" t="s">
        <v>875</v>
      </c>
      <c r="AK233" t="s">
        <v>875</v>
      </c>
      <c r="AL233" t="s">
        <v>875</v>
      </c>
      <c r="AM233" t="s">
        <v>875</v>
      </c>
      <c r="AN233" t="s">
        <v>875</v>
      </c>
      <c r="AO233" t="s">
        <v>875</v>
      </c>
      <c r="AP233" t="s">
        <v>875</v>
      </c>
      <c r="AQ233" t="s">
        <v>875</v>
      </c>
      <c r="AR233" t="s">
        <v>875</v>
      </c>
      <c r="AS233" t="s">
        <v>875</v>
      </c>
      <c r="AT233" t="s">
        <v>875</v>
      </c>
      <c r="AU233" t="s">
        <v>875</v>
      </c>
      <c r="AV233" t="s">
        <v>875</v>
      </c>
      <c r="AW233" t="s">
        <v>875</v>
      </c>
      <c r="AX233" t="s">
        <v>875</v>
      </c>
      <c r="AY233" t="s">
        <v>875</v>
      </c>
      <c r="AZ233" t="s">
        <v>875</v>
      </c>
      <c r="BA233" s="1" t="s">
        <v>875</v>
      </c>
      <c r="BB233" s="1" t="s">
        <v>875</v>
      </c>
      <c r="BC233" s="1" t="s">
        <v>875</v>
      </c>
      <c r="BD233" s="1" t="s">
        <v>875</v>
      </c>
      <c r="BE233" s="1" t="s">
        <v>875</v>
      </c>
      <c r="BF233" s="1" t="s">
        <v>875</v>
      </c>
      <c r="BG233">
        <v>60</v>
      </c>
      <c r="BH233">
        <v>3</v>
      </c>
      <c r="BI233">
        <v>5</v>
      </c>
      <c r="BJ233">
        <v>300</v>
      </c>
      <c r="BK233" t="s">
        <v>883</v>
      </c>
      <c r="BL233" s="25">
        <v>0</v>
      </c>
      <c r="BM233" s="1">
        <v>0</v>
      </c>
      <c r="BN233" s="1">
        <v>0</v>
      </c>
      <c r="BO233" s="1">
        <v>0</v>
      </c>
      <c r="BP233" s="1">
        <v>0</v>
      </c>
    </row>
    <row r="234" spans="1:68" customFormat="1" ht="16" x14ac:dyDescent="0.2">
      <c r="A234" s="2">
        <v>233</v>
      </c>
      <c r="B234" s="2">
        <v>4</v>
      </c>
      <c r="C234" s="2">
        <v>3</v>
      </c>
      <c r="D234">
        <v>9</v>
      </c>
      <c r="E234" s="7">
        <v>43851</v>
      </c>
      <c r="F234" s="1">
        <v>0</v>
      </c>
      <c r="G234" s="5">
        <f t="shared" si="16"/>
        <v>0</v>
      </c>
      <c r="H234" s="19">
        <f t="shared" si="17"/>
        <v>0</v>
      </c>
      <c r="I234">
        <v>93.75</v>
      </c>
      <c r="J234">
        <v>168.1</v>
      </c>
      <c r="K234">
        <v>24.932901177515042</v>
      </c>
      <c r="L234">
        <v>43.333333333333336</v>
      </c>
      <c r="M234">
        <v>56.666666666666664</v>
      </c>
      <c r="N234">
        <v>0</v>
      </c>
      <c r="O234">
        <v>90.625</v>
      </c>
      <c r="P234">
        <v>163.4712643678161</v>
      </c>
      <c r="Q234">
        <v>28.113637366149813</v>
      </c>
      <c r="R234">
        <v>39.080459770114942</v>
      </c>
      <c r="S234">
        <v>60.919540229885058</v>
      </c>
      <c r="T234">
        <v>0</v>
      </c>
      <c r="U234">
        <v>100</v>
      </c>
      <c r="V234">
        <v>176.48958333333334</v>
      </c>
      <c r="W234">
        <v>18.072948543905163</v>
      </c>
      <c r="X234">
        <v>51.041666666666664</v>
      </c>
      <c r="Y234">
        <v>48.958333333333336</v>
      </c>
      <c r="Z234">
        <v>0</v>
      </c>
      <c r="AA234" s="2">
        <v>1</v>
      </c>
      <c r="AB234">
        <v>1</v>
      </c>
      <c r="AC234">
        <v>7</v>
      </c>
      <c r="AD234">
        <v>2</v>
      </c>
      <c r="AE234">
        <v>2</v>
      </c>
      <c r="AF234">
        <v>99</v>
      </c>
      <c r="AG234" s="62">
        <v>1</v>
      </c>
      <c r="AH234" s="61" t="s">
        <v>930</v>
      </c>
      <c r="AI234">
        <v>99</v>
      </c>
      <c r="AJ234">
        <v>99</v>
      </c>
      <c r="AK234">
        <v>99</v>
      </c>
      <c r="AL234">
        <v>99</v>
      </c>
      <c r="AM234" s="1">
        <v>99</v>
      </c>
      <c r="AN234" s="1">
        <v>99</v>
      </c>
      <c r="AO234" s="1">
        <v>99</v>
      </c>
      <c r="AP234" s="1">
        <v>99</v>
      </c>
      <c r="AQ234" s="1">
        <v>99</v>
      </c>
      <c r="AR234" s="1">
        <v>99</v>
      </c>
      <c r="AS234" s="1">
        <v>0</v>
      </c>
      <c r="AT234">
        <v>1</v>
      </c>
      <c r="AU234">
        <v>0</v>
      </c>
      <c r="AV234" s="1">
        <v>0</v>
      </c>
      <c r="AW234" s="1">
        <v>0</v>
      </c>
      <c r="AX234" s="1">
        <v>0</v>
      </c>
      <c r="AY234" s="1">
        <v>0</v>
      </c>
      <c r="AZ234" s="1">
        <v>0</v>
      </c>
      <c r="BA234" s="1">
        <v>0</v>
      </c>
      <c r="BB234" s="1">
        <v>0</v>
      </c>
      <c r="BC234" s="1">
        <v>0</v>
      </c>
      <c r="BD234" s="1">
        <v>0</v>
      </c>
      <c r="BE234" s="1">
        <v>0</v>
      </c>
      <c r="BF234" s="1">
        <f>SUM(AS234:BE234)</f>
        <v>1</v>
      </c>
      <c r="BG234">
        <v>0</v>
      </c>
      <c r="BH234">
        <v>0</v>
      </c>
      <c r="BI234">
        <v>0</v>
      </c>
      <c r="BJ234">
        <v>0</v>
      </c>
      <c r="BK234">
        <v>0</v>
      </c>
      <c r="BL234" s="25">
        <v>0</v>
      </c>
      <c r="BM234" s="1">
        <v>0</v>
      </c>
      <c r="BN234" s="1">
        <v>0</v>
      </c>
      <c r="BO234" s="1">
        <v>0</v>
      </c>
      <c r="BP234" s="1">
        <v>0</v>
      </c>
    </row>
    <row r="235" spans="1:68" customFormat="1" ht="16" x14ac:dyDescent="0.2">
      <c r="A235" s="2">
        <v>234</v>
      </c>
      <c r="B235" s="2">
        <v>4</v>
      </c>
      <c r="C235" s="2">
        <v>3</v>
      </c>
      <c r="D235">
        <v>10</v>
      </c>
      <c r="E235" s="7">
        <v>43852</v>
      </c>
      <c r="F235" s="1">
        <v>0</v>
      </c>
      <c r="G235" s="5">
        <f t="shared" si="16"/>
        <v>60</v>
      </c>
      <c r="H235" s="19">
        <f t="shared" si="17"/>
        <v>300</v>
      </c>
      <c r="I235">
        <v>90.972222222222229</v>
      </c>
      <c r="J235">
        <v>156.92748091603053</v>
      </c>
      <c r="K235">
        <v>32.980065906191655</v>
      </c>
      <c r="L235">
        <v>28.244274809160306</v>
      </c>
      <c r="M235">
        <v>71.755725190839698</v>
      </c>
      <c r="N235">
        <v>0</v>
      </c>
      <c r="O235">
        <v>86.458333333333329</v>
      </c>
      <c r="P235">
        <v>178.47590361445782</v>
      </c>
      <c r="Q235">
        <v>28.858803575275623</v>
      </c>
      <c r="R235">
        <v>44.578313253012048</v>
      </c>
      <c r="S235">
        <v>55.421686746987952</v>
      </c>
      <c r="T235">
        <v>0</v>
      </c>
      <c r="U235">
        <v>100</v>
      </c>
      <c r="V235">
        <v>119.66666666666667</v>
      </c>
      <c r="W235">
        <v>19.36528445502827</v>
      </c>
      <c r="X235">
        <v>0</v>
      </c>
      <c r="Y235">
        <v>100</v>
      </c>
      <c r="Z235">
        <v>0</v>
      </c>
      <c r="AA235" s="2">
        <v>1</v>
      </c>
      <c r="AB235">
        <v>1</v>
      </c>
      <c r="AC235">
        <v>8</v>
      </c>
      <c r="AD235">
        <v>1</v>
      </c>
      <c r="AE235">
        <v>2</v>
      </c>
      <c r="AF235" t="s">
        <v>875</v>
      </c>
      <c r="AG235" s="61" t="s">
        <v>875</v>
      </c>
      <c r="AH235" s="61" t="s">
        <v>875</v>
      </c>
      <c r="AI235" t="s">
        <v>875</v>
      </c>
      <c r="AJ235" t="s">
        <v>875</v>
      </c>
      <c r="AK235" t="s">
        <v>875</v>
      </c>
      <c r="AL235" t="s">
        <v>875</v>
      </c>
      <c r="AM235" t="s">
        <v>875</v>
      </c>
      <c r="AN235" t="s">
        <v>875</v>
      </c>
      <c r="AO235" t="s">
        <v>875</v>
      </c>
      <c r="AP235" t="s">
        <v>875</v>
      </c>
      <c r="AQ235" t="s">
        <v>875</v>
      </c>
      <c r="AR235" t="s">
        <v>875</v>
      </c>
      <c r="AS235" t="s">
        <v>875</v>
      </c>
      <c r="AT235" t="s">
        <v>875</v>
      </c>
      <c r="AU235" t="s">
        <v>875</v>
      </c>
      <c r="AV235" t="s">
        <v>875</v>
      </c>
      <c r="AW235" t="s">
        <v>875</v>
      </c>
      <c r="AX235" t="s">
        <v>875</v>
      </c>
      <c r="AY235" t="s">
        <v>875</v>
      </c>
      <c r="AZ235" t="s">
        <v>875</v>
      </c>
      <c r="BA235" s="1" t="s">
        <v>875</v>
      </c>
      <c r="BB235" s="1" t="s">
        <v>875</v>
      </c>
      <c r="BC235" s="1" t="s">
        <v>875</v>
      </c>
      <c r="BD235" s="1" t="s">
        <v>875</v>
      </c>
      <c r="BE235" s="1" t="s">
        <v>875</v>
      </c>
      <c r="BF235" s="1" t="s">
        <v>875</v>
      </c>
      <c r="BG235">
        <v>60</v>
      </c>
      <c r="BH235" s="16">
        <v>4</v>
      </c>
      <c r="BI235">
        <v>5</v>
      </c>
      <c r="BJ235">
        <v>300</v>
      </c>
      <c r="BK235" t="s">
        <v>883</v>
      </c>
      <c r="BL235" s="25">
        <v>0</v>
      </c>
      <c r="BM235" s="1">
        <v>0</v>
      </c>
      <c r="BN235" s="1">
        <v>0</v>
      </c>
      <c r="BO235" s="1">
        <v>0</v>
      </c>
      <c r="BP235" s="1">
        <v>0</v>
      </c>
    </row>
    <row r="236" spans="1:68" customFormat="1" ht="16" x14ac:dyDescent="0.2">
      <c r="A236" s="2">
        <v>235</v>
      </c>
      <c r="B236" s="2">
        <v>4</v>
      </c>
      <c r="C236" s="2">
        <v>3</v>
      </c>
      <c r="D236">
        <v>11</v>
      </c>
      <c r="E236" s="7">
        <v>43853</v>
      </c>
      <c r="F236" s="1">
        <v>0</v>
      </c>
      <c r="G236" s="5">
        <f t="shared" si="16"/>
        <v>0</v>
      </c>
      <c r="H236" s="19">
        <f t="shared" si="17"/>
        <v>0</v>
      </c>
      <c r="I236">
        <v>99.652777777777771</v>
      </c>
      <c r="J236">
        <v>155.98257839721254</v>
      </c>
      <c r="K236">
        <v>27.325091929661436</v>
      </c>
      <c r="L236">
        <v>28.919860627177702</v>
      </c>
      <c r="M236">
        <v>71.080139372822302</v>
      </c>
      <c r="N236">
        <v>0</v>
      </c>
      <c r="O236">
        <v>99.479166666666671</v>
      </c>
      <c r="P236">
        <v>153.56020942408378</v>
      </c>
      <c r="Q236">
        <v>28.591068769776637</v>
      </c>
      <c r="R236">
        <v>28.795811518324609</v>
      </c>
      <c r="S236">
        <v>71.204188481675388</v>
      </c>
      <c r="T236">
        <v>0</v>
      </c>
      <c r="U236">
        <v>100</v>
      </c>
      <c r="V236">
        <v>160.80208333333334</v>
      </c>
      <c r="W236">
        <v>24.708735294631243</v>
      </c>
      <c r="X236">
        <v>29.166666666666668</v>
      </c>
      <c r="Y236">
        <v>70.833333333333329</v>
      </c>
      <c r="Z236">
        <v>0</v>
      </c>
      <c r="AA236" s="2">
        <v>1</v>
      </c>
      <c r="AB236">
        <v>1</v>
      </c>
      <c r="AC236">
        <v>8</v>
      </c>
      <c r="AD236">
        <v>1</v>
      </c>
      <c r="AE236">
        <v>2</v>
      </c>
      <c r="AF236" s="1">
        <v>99</v>
      </c>
      <c r="AG236" s="61" t="s">
        <v>927</v>
      </c>
      <c r="AH236" s="61" t="s">
        <v>930</v>
      </c>
      <c r="AI236" s="1">
        <v>99</v>
      </c>
      <c r="AJ236" s="1">
        <v>99</v>
      </c>
      <c r="AK236" s="1">
        <v>99</v>
      </c>
      <c r="AL236" s="1">
        <v>99</v>
      </c>
      <c r="AM236" s="12">
        <v>99</v>
      </c>
      <c r="AN236" s="12">
        <v>99</v>
      </c>
      <c r="AO236" s="12">
        <v>99</v>
      </c>
      <c r="AP236" s="12">
        <v>99</v>
      </c>
      <c r="AQ236" s="12">
        <v>99</v>
      </c>
      <c r="AR236" s="12">
        <v>99</v>
      </c>
      <c r="AS236" s="1">
        <v>0</v>
      </c>
      <c r="AT236">
        <v>1</v>
      </c>
      <c r="AU236">
        <v>0</v>
      </c>
      <c r="AV236" s="1">
        <v>0</v>
      </c>
      <c r="AW236" s="1">
        <v>0</v>
      </c>
      <c r="AX236" s="1">
        <v>0</v>
      </c>
      <c r="AY236" s="1">
        <v>0</v>
      </c>
      <c r="AZ236" s="1">
        <v>0</v>
      </c>
      <c r="BA236" s="1">
        <v>0</v>
      </c>
      <c r="BB236" s="1">
        <v>0</v>
      </c>
      <c r="BC236" s="1">
        <v>0</v>
      </c>
      <c r="BD236" s="1">
        <v>0</v>
      </c>
      <c r="BE236" s="1">
        <v>0</v>
      </c>
      <c r="BF236" s="1">
        <f>SUM(AS236:BE236)</f>
        <v>1</v>
      </c>
      <c r="BG236">
        <v>0</v>
      </c>
      <c r="BH236">
        <v>0</v>
      </c>
      <c r="BI236">
        <v>0</v>
      </c>
      <c r="BJ236">
        <v>0</v>
      </c>
      <c r="BK236">
        <v>0</v>
      </c>
      <c r="BL236" s="25">
        <v>0</v>
      </c>
      <c r="BM236" s="1">
        <v>0</v>
      </c>
      <c r="BN236" s="1">
        <v>0</v>
      </c>
      <c r="BO236" s="1">
        <v>0</v>
      </c>
      <c r="BP236" s="1">
        <v>0</v>
      </c>
    </row>
    <row r="237" spans="1:68" customFormat="1" ht="16" x14ac:dyDescent="0.2">
      <c r="A237" s="2">
        <v>236</v>
      </c>
      <c r="B237" s="2">
        <v>4</v>
      </c>
      <c r="C237" s="2">
        <v>3</v>
      </c>
      <c r="D237">
        <v>12</v>
      </c>
      <c r="E237" s="7">
        <v>43854</v>
      </c>
      <c r="F237" s="1">
        <v>0</v>
      </c>
      <c r="G237" s="5">
        <f t="shared" si="16"/>
        <v>0</v>
      </c>
      <c r="H237" s="19">
        <f t="shared" si="17"/>
        <v>0</v>
      </c>
      <c r="I237">
        <v>97.916666666666671</v>
      </c>
      <c r="J237">
        <v>200.98581560283688</v>
      </c>
      <c r="K237">
        <v>42.635323297177258</v>
      </c>
      <c r="L237">
        <v>45.744680851063826</v>
      </c>
      <c r="M237">
        <v>54.255319148936174</v>
      </c>
      <c r="N237">
        <v>0</v>
      </c>
      <c r="O237">
        <v>96.875</v>
      </c>
      <c r="P237">
        <v>230.56989247311827</v>
      </c>
      <c r="Q237">
        <v>39.275941072613499</v>
      </c>
      <c r="R237">
        <v>65.591397849462368</v>
      </c>
      <c r="S237">
        <v>34.408602150537632</v>
      </c>
      <c r="T237">
        <v>0</v>
      </c>
      <c r="U237">
        <v>100</v>
      </c>
      <c r="V237">
        <v>143.66666666666666</v>
      </c>
      <c r="W237">
        <v>18.624267980569353</v>
      </c>
      <c r="X237">
        <v>7.291666666666667</v>
      </c>
      <c r="Y237">
        <v>92.708333333333329</v>
      </c>
      <c r="Z237">
        <v>0</v>
      </c>
      <c r="AA237" s="2"/>
      <c r="AB237" t="s">
        <v>20</v>
      </c>
      <c r="AC237" t="s">
        <v>20</v>
      </c>
      <c r="AD237">
        <v>1</v>
      </c>
      <c r="AE237" t="s">
        <v>20</v>
      </c>
      <c r="AF237" t="s">
        <v>20</v>
      </c>
      <c r="AG237" s="61" t="s">
        <v>20</v>
      </c>
      <c r="AH237" s="61" t="s">
        <v>20</v>
      </c>
      <c r="AI237" t="s">
        <v>20</v>
      </c>
      <c r="AJ237" t="s">
        <v>20</v>
      </c>
      <c r="AK237" t="s">
        <v>20</v>
      </c>
      <c r="AL237" t="s">
        <v>20</v>
      </c>
      <c r="AM237" t="s">
        <v>20</v>
      </c>
      <c r="AN237" s="1" t="s">
        <v>20</v>
      </c>
      <c r="AO237" s="1" t="s">
        <v>20</v>
      </c>
      <c r="AP237" s="1" t="s">
        <v>20</v>
      </c>
      <c r="AQ237" s="1" t="s">
        <v>20</v>
      </c>
      <c r="AR237" s="1" t="s">
        <v>20</v>
      </c>
      <c r="BA237" t="s">
        <v>20</v>
      </c>
      <c r="BB237" t="s">
        <v>20</v>
      </c>
      <c r="BC237" t="s">
        <v>20</v>
      </c>
      <c r="BD237" t="s">
        <v>20</v>
      </c>
      <c r="BE237" t="s">
        <v>20</v>
      </c>
      <c r="BF237" s="1" t="s">
        <v>20</v>
      </c>
      <c r="BG237">
        <v>0</v>
      </c>
      <c r="BH237">
        <v>0</v>
      </c>
      <c r="BI237">
        <v>0</v>
      </c>
      <c r="BJ237">
        <v>0</v>
      </c>
      <c r="BK237">
        <v>0</v>
      </c>
      <c r="BL237" s="25">
        <v>0</v>
      </c>
      <c r="BM237" s="1">
        <v>0</v>
      </c>
      <c r="BN237" s="1">
        <v>0</v>
      </c>
      <c r="BO237" s="1">
        <v>0</v>
      </c>
      <c r="BP237" s="1">
        <v>0</v>
      </c>
    </row>
    <row r="238" spans="1:68" customFormat="1" ht="16" x14ac:dyDescent="0.2">
      <c r="A238" s="2">
        <v>237</v>
      </c>
      <c r="B238" s="2">
        <v>4</v>
      </c>
      <c r="C238" s="2">
        <v>3</v>
      </c>
      <c r="D238">
        <v>13</v>
      </c>
      <c r="E238" s="7">
        <v>43855</v>
      </c>
      <c r="F238" s="1">
        <v>0</v>
      </c>
      <c r="G238" s="5">
        <v>0</v>
      </c>
      <c r="H238" s="19">
        <v>0</v>
      </c>
      <c r="I238">
        <v>46.875</v>
      </c>
      <c r="J238">
        <v>190.88148148148147</v>
      </c>
      <c r="K238">
        <v>30.097712342030139</v>
      </c>
      <c r="L238">
        <v>54.074074074074076</v>
      </c>
      <c r="M238">
        <v>45.925925925925924</v>
      </c>
      <c r="N238">
        <v>0</v>
      </c>
      <c r="O238">
        <v>70.3125</v>
      </c>
      <c r="P238">
        <v>190.88148148148147</v>
      </c>
      <c r="Q238">
        <v>30.097712342030139</v>
      </c>
      <c r="R238">
        <v>54.074074074074076</v>
      </c>
      <c r="S238">
        <v>45.925925925925924</v>
      </c>
      <c r="T238">
        <v>0</v>
      </c>
      <c r="U238">
        <v>0</v>
      </c>
      <c r="V238" t="e">
        <v>#DIV/0!</v>
      </c>
      <c r="W238" t="e">
        <v>#DIV/0!</v>
      </c>
      <c r="X238" t="e">
        <v>#DIV/0!</v>
      </c>
      <c r="Y238" t="e">
        <v>#DIV/0!</v>
      </c>
      <c r="Z238" t="e">
        <v>#DIV/0!</v>
      </c>
      <c r="AA238" s="2">
        <v>1</v>
      </c>
      <c r="AB238">
        <v>1</v>
      </c>
      <c r="AC238">
        <v>8</v>
      </c>
      <c r="AD238" t="s">
        <v>20</v>
      </c>
      <c r="AE238">
        <v>2</v>
      </c>
      <c r="AF238">
        <v>99</v>
      </c>
      <c r="AG238" s="61" t="s">
        <v>930</v>
      </c>
      <c r="AH238" s="61" t="s">
        <v>927</v>
      </c>
      <c r="AI238">
        <v>99</v>
      </c>
      <c r="AJ238">
        <v>99</v>
      </c>
      <c r="AK238">
        <v>99</v>
      </c>
      <c r="AL238">
        <v>99</v>
      </c>
      <c r="AM238">
        <v>99</v>
      </c>
      <c r="AN238" s="1">
        <v>99</v>
      </c>
      <c r="AO238">
        <v>99</v>
      </c>
      <c r="AP238" s="1">
        <v>99</v>
      </c>
      <c r="AQ238" s="1">
        <v>99</v>
      </c>
      <c r="AR238">
        <v>99</v>
      </c>
      <c r="AS238" s="1">
        <v>0</v>
      </c>
      <c r="AT238" s="1">
        <v>0</v>
      </c>
      <c r="AU238" s="1">
        <v>1</v>
      </c>
      <c r="AV238" s="1">
        <v>0</v>
      </c>
      <c r="AW238" s="1">
        <v>0</v>
      </c>
      <c r="AX238" s="1">
        <v>0</v>
      </c>
      <c r="AY238" s="1">
        <v>0</v>
      </c>
      <c r="AZ238" s="1">
        <v>0</v>
      </c>
      <c r="BA238" s="1">
        <v>0</v>
      </c>
      <c r="BB238" s="1">
        <v>0</v>
      </c>
      <c r="BC238" s="1">
        <v>0</v>
      </c>
      <c r="BD238" s="1">
        <v>0</v>
      </c>
      <c r="BE238" s="1">
        <v>0</v>
      </c>
      <c r="BF238" s="1">
        <f t="shared" ref="BF238:BF269" si="18">SUM(AS238:BE238)</f>
        <v>1</v>
      </c>
      <c r="BG238">
        <v>0</v>
      </c>
      <c r="BH238">
        <v>0</v>
      </c>
      <c r="BI238">
        <v>0</v>
      </c>
      <c r="BJ238">
        <v>0</v>
      </c>
      <c r="BK238">
        <v>0</v>
      </c>
      <c r="BL238" s="25">
        <v>0</v>
      </c>
      <c r="BM238" s="1">
        <v>0</v>
      </c>
      <c r="BN238" s="1">
        <v>0</v>
      </c>
      <c r="BO238" s="1">
        <v>0</v>
      </c>
      <c r="BP238" s="1">
        <v>0</v>
      </c>
    </row>
    <row r="239" spans="1:68" customFormat="1" ht="16" x14ac:dyDescent="0.2">
      <c r="A239" s="2">
        <v>238</v>
      </c>
      <c r="B239" s="2">
        <v>4</v>
      </c>
      <c r="C239" s="2">
        <v>3</v>
      </c>
      <c r="D239">
        <v>14</v>
      </c>
      <c r="E239" s="52">
        <v>43856</v>
      </c>
      <c r="F239" s="1">
        <v>0</v>
      </c>
      <c r="G239" s="5">
        <v>0</v>
      </c>
      <c r="H239" s="19">
        <v>0</v>
      </c>
      <c r="I239">
        <v>76.388888888888886</v>
      </c>
      <c r="J239">
        <v>140.43181818181819</v>
      </c>
      <c r="K239">
        <v>15.159705296953101</v>
      </c>
      <c r="L239">
        <v>4.0909090909090908</v>
      </c>
      <c r="M239">
        <v>95.909090909090907</v>
      </c>
      <c r="N239">
        <v>0</v>
      </c>
      <c r="O239">
        <v>64.583333333333329</v>
      </c>
      <c r="P239">
        <v>138.96774193548387</v>
      </c>
      <c r="Q239">
        <v>15.567666797718179</v>
      </c>
      <c r="R239">
        <v>2.4193548387096775</v>
      </c>
      <c r="S239">
        <v>97.58064516129032</v>
      </c>
      <c r="T239">
        <v>0</v>
      </c>
      <c r="U239">
        <v>100</v>
      </c>
      <c r="V239">
        <v>142.32291666666666</v>
      </c>
      <c r="W239">
        <v>14.610774515132322</v>
      </c>
      <c r="X239">
        <v>6.25</v>
      </c>
      <c r="Y239">
        <v>93.75</v>
      </c>
      <c r="Z239">
        <v>0</v>
      </c>
      <c r="AA239" s="2">
        <v>1</v>
      </c>
      <c r="AB239">
        <v>1</v>
      </c>
      <c r="AC239">
        <v>7</v>
      </c>
      <c r="AD239">
        <v>1</v>
      </c>
      <c r="AE239">
        <v>2</v>
      </c>
      <c r="AF239">
        <v>99</v>
      </c>
      <c r="AG239" s="61" t="s">
        <v>930</v>
      </c>
      <c r="AH239" s="61" t="s">
        <v>930</v>
      </c>
      <c r="AI239">
        <v>99</v>
      </c>
      <c r="AJ239">
        <v>99</v>
      </c>
      <c r="AK239">
        <v>99</v>
      </c>
      <c r="AL239">
        <v>99</v>
      </c>
      <c r="AM239">
        <v>99</v>
      </c>
      <c r="AN239">
        <v>99</v>
      </c>
      <c r="AO239">
        <v>1</v>
      </c>
      <c r="AP239">
        <v>99</v>
      </c>
      <c r="AQ239">
        <v>99</v>
      </c>
      <c r="AR239" s="1">
        <v>99</v>
      </c>
      <c r="AS239" s="1">
        <v>0</v>
      </c>
      <c r="AT239" s="1">
        <v>0</v>
      </c>
      <c r="AU239">
        <v>0</v>
      </c>
      <c r="AV239" s="1">
        <v>0</v>
      </c>
      <c r="AW239" s="1">
        <v>0</v>
      </c>
      <c r="AX239" s="1">
        <v>0</v>
      </c>
      <c r="AY239" s="1">
        <v>0</v>
      </c>
      <c r="AZ239" s="1">
        <v>0</v>
      </c>
      <c r="BA239" s="1">
        <v>0</v>
      </c>
      <c r="BB239" s="1">
        <v>1</v>
      </c>
      <c r="BC239" s="1">
        <v>0</v>
      </c>
      <c r="BD239" s="1">
        <v>0</v>
      </c>
      <c r="BE239" s="1">
        <v>0</v>
      </c>
      <c r="BF239" s="1">
        <f t="shared" si="18"/>
        <v>1</v>
      </c>
      <c r="BG239">
        <v>0</v>
      </c>
      <c r="BH239">
        <v>0</v>
      </c>
      <c r="BI239">
        <v>0</v>
      </c>
      <c r="BJ239">
        <v>0</v>
      </c>
      <c r="BK239">
        <v>0</v>
      </c>
      <c r="BL239" s="25">
        <v>0</v>
      </c>
      <c r="BM239" s="1">
        <v>0</v>
      </c>
      <c r="BN239" s="1">
        <v>0</v>
      </c>
      <c r="BO239" s="1">
        <v>0</v>
      </c>
      <c r="BP239" s="1">
        <v>0</v>
      </c>
    </row>
    <row r="240" spans="1:68" customFormat="1" ht="16" x14ac:dyDescent="0.2">
      <c r="A240" s="2">
        <v>239</v>
      </c>
      <c r="B240" s="2">
        <v>4</v>
      </c>
      <c r="C240" s="2">
        <v>3</v>
      </c>
      <c r="D240">
        <v>15</v>
      </c>
      <c r="E240" s="52">
        <v>43857</v>
      </c>
      <c r="F240" s="1">
        <v>0</v>
      </c>
      <c r="G240" s="5">
        <v>0</v>
      </c>
      <c r="H240" s="19">
        <v>0</v>
      </c>
      <c r="I240">
        <v>96.527777777777771</v>
      </c>
      <c r="J240">
        <v>223.26978417266187</v>
      </c>
      <c r="K240">
        <v>38.062675009611503</v>
      </c>
      <c r="L240">
        <v>63.669064748201436</v>
      </c>
      <c r="M240">
        <v>36.330935251798564</v>
      </c>
      <c r="N240">
        <v>0</v>
      </c>
      <c r="O240">
        <v>98.958333333333329</v>
      </c>
      <c r="P240">
        <v>224.16842105263157</v>
      </c>
      <c r="Q240">
        <v>45.133646913802075</v>
      </c>
      <c r="R240">
        <v>50.526315789473685</v>
      </c>
      <c r="S240">
        <v>49.473684210526315</v>
      </c>
      <c r="T240">
        <v>0</v>
      </c>
      <c r="U240">
        <v>91.666666666666671</v>
      </c>
      <c r="V240">
        <v>221.32954545454547</v>
      </c>
      <c r="W240">
        <v>12.38042392025061</v>
      </c>
      <c r="X240">
        <v>92.045454545454547</v>
      </c>
      <c r="Y240">
        <v>7.9545454545454533</v>
      </c>
      <c r="Z240">
        <v>0</v>
      </c>
      <c r="AA240" s="2">
        <v>1</v>
      </c>
      <c r="AB240">
        <v>1</v>
      </c>
      <c r="AC240">
        <v>6</v>
      </c>
      <c r="AD240">
        <v>1</v>
      </c>
      <c r="AE240">
        <v>1</v>
      </c>
      <c r="AF240">
        <v>99</v>
      </c>
      <c r="AG240" s="61" t="s">
        <v>930</v>
      </c>
      <c r="AH240" s="61" t="s">
        <v>930</v>
      </c>
      <c r="AI240">
        <v>99</v>
      </c>
      <c r="AJ240">
        <v>99</v>
      </c>
      <c r="AK240">
        <v>99</v>
      </c>
      <c r="AL240">
        <v>99</v>
      </c>
      <c r="AM240">
        <v>99</v>
      </c>
      <c r="AN240">
        <v>99</v>
      </c>
      <c r="AO240">
        <v>1</v>
      </c>
      <c r="AP240">
        <v>99</v>
      </c>
      <c r="AQ240">
        <v>99</v>
      </c>
      <c r="AR240" s="1">
        <v>99</v>
      </c>
      <c r="AS240" s="1">
        <v>0</v>
      </c>
      <c r="AT240" s="1">
        <v>0</v>
      </c>
      <c r="AU240" s="1">
        <v>0</v>
      </c>
      <c r="AV240" s="1">
        <v>0</v>
      </c>
      <c r="AW240" s="1">
        <v>0</v>
      </c>
      <c r="AX240" s="1">
        <v>0</v>
      </c>
      <c r="AY240" s="1">
        <v>0</v>
      </c>
      <c r="AZ240" s="1">
        <v>0</v>
      </c>
      <c r="BA240" s="1">
        <v>0</v>
      </c>
      <c r="BB240" s="1">
        <v>1</v>
      </c>
      <c r="BC240" s="1">
        <v>0</v>
      </c>
      <c r="BD240" s="1">
        <v>0</v>
      </c>
      <c r="BE240" s="1">
        <v>0</v>
      </c>
      <c r="BF240" s="1">
        <f t="shared" si="18"/>
        <v>1</v>
      </c>
      <c r="BG240">
        <v>0</v>
      </c>
      <c r="BH240">
        <v>0</v>
      </c>
      <c r="BI240">
        <v>0</v>
      </c>
      <c r="BJ240">
        <v>0</v>
      </c>
      <c r="BK240">
        <v>0</v>
      </c>
      <c r="BL240" s="25">
        <v>0</v>
      </c>
      <c r="BM240" s="1">
        <v>0</v>
      </c>
      <c r="BN240" s="1">
        <v>0</v>
      </c>
      <c r="BO240" s="1">
        <v>0</v>
      </c>
      <c r="BP240" s="1">
        <v>0</v>
      </c>
    </row>
    <row r="241" spans="1:106" customFormat="1" ht="16" x14ac:dyDescent="0.2">
      <c r="A241" s="2">
        <v>240</v>
      </c>
      <c r="B241" s="2">
        <v>4</v>
      </c>
      <c r="C241" s="2">
        <v>3</v>
      </c>
      <c r="D241">
        <v>16</v>
      </c>
      <c r="E241" s="52">
        <v>43858</v>
      </c>
      <c r="F241" s="1">
        <v>0</v>
      </c>
      <c r="G241" s="5">
        <v>0</v>
      </c>
      <c r="H241" s="19">
        <v>0</v>
      </c>
      <c r="I241">
        <v>99.652777777777771</v>
      </c>
      <c r="J241">
        <v>201.55400696864112</v>
      </c>
      <c r="K241">
        <v>48.101702493697324</v>
      </c>
      <c r="L241">
        <v>54.00696864111498</v>
      </c>
      <c r="M241">
        <v>45.99303135888502</v>
      </c>
      <c r="N241">
        <v>0</v>
      </c>
      <c r="O241">
        <v>99.479166666666671</v>
      </c>
      <c r="P241">
        <v>251.49214659685865</v>
      </c>
      <c r="Q241">
        <v>32.352458140827295</v>
      </c>
      <c r="R241">
        <v>81.15183246073299</v>
      </c>
      <c r="S241">
        <v>18.84816753926701</v>
      </c>
      <c r="T241">
        <v>0</v>
      </c>
      <c r="U241">
        <v>100</v>
      </c>
      <c r="V241">
        <v>102.19791666666667</v>
      </c>
      <c r="W241">
        <v>8.0558885023343887</v>
      </c>
      <c r="X241">
        <v>0</v>
      </c>
      <c r="Y241">
        <v>100</v>
      </c>
      <c r="Z241">
        <v>0</v>
      </c>
      <c r="AA241" s="2">
        <v>1</v>
      </c>
      <c r="AB241">
        <v>1</v>
      </c>
      <c r="AC241">
        <v>7</v>
      </c>
      <c r="AD241">
        <v>1</v>
      </c>
      <c r="AE241">
        <v>2</v>
      </c>
      <c r="AF241">
        <v>99</v>
      </c>
      <c r="AG241" s="61" t="s">
        <v>930</v>
      </c>
      <c r="AH241" s="61" t="s">
        <v>930</v>
      </c>
      <c r="AI241">
        <v>99</v>
      </c>
      <c r="AJ241">
        <v>99</v>
      </c>
      <c r="AK241">
        <v>99</v>
      </c>
      <c r="AL241">
        <v>99</v>
      </c>
      <c r="AM241">
        <v>99</v>
      </c>
      <c r="AN241" s="1">
        <v>99</v>
      </c>
      <c r="AO241">
        <v>1</v>
      </c>
      <c r="AP241" s="1">
        <v>99</v>
      </c>
      <c r="AQ241" s="1">
        <v>99</v>
      </c>
      <c r="AR241">
        <v>99</v>
      </c>
      <c r="AS241" s="1">
        <v>0</v>
      </c>
      <c r="AT241" s="1">
        <v>0</v>
      </c>
      <c r="AU241">
        <v>0</v>
      </c>
      <c r="AV241" s="1">
        <v>0</v>
      </c>
      <c r="AW241" s="1">
        <v>0</v>
      </c>
      <c r="AX241" s="1">
        <v>0</v>
      </c>
      <c r="AY241" s="1">
        <v>0</v>
      </c>
      <c r="AZ241" s="1">
        <v>0</v>
      </c>
      <c r="BA241" s="1">
        <v>0</v>
      </c>
      <c r="BB241" s="1">
        <v>1</v>
      </c>
      <c r="BC241" s="1">
        <v>0</v>
      </c>
      <c r="BD241" s="1">
        <v>0</v>
      </c>
      <c r="BE241" s="1">
        <v>0</v>
      </c>
      <c r="BF241" s="1">
        <f t="shared" si="18"/>
        <v>1</v>
      </c>
      <c r="BG241">
        <v>0</v>
      </c>
      <c r="BH241">
        <v>0</v>
      </c>
      <c r="BI241">
        <v>0</v>
      </c>
      <c r="BJ241">
        <v>0</v>
      </c>
      <c r="BK241">
        <v>0</v>
      </c>
      <c r="BL241" s="25">
        <v>0</v>
      </c>
      <c r="BM241" s="1">
        <v>0</v>
      </c>
      <c r="BN241" s="1">
        <v>0</v>
      </c>
      <c r="BO241" s="1">
        <v>0</v>
      </c>
      <c r="BP241" s="1">
        <v>0</v>
      </c>
    </row>
    <row r="242" spans="1:106" customFormat="1" ht="16" x14ac:dyDescent="0.2">
      <c r="A242" s="2">
        <v>241</v>
      </c>
      <c r="B242" s="2">
        <v>4</v>
      </c>
      <c r="C242" s="2">
        <v>3</v>
      </c>
      <c r="D242">
        <v>17</v>
      </c>
      <c r="E242" s="52">
        <v>43859</v>
      </c>
      <c r="F242" s="1">
        <v>0</v>
      </c>
      <c r="G242" s="5">
        <v>0</v>
      </c>
      <c r="H242" s="19">
        <v>0</v>
      </c>
      <c r="I242">
        <v>77.083333333333329</v>
      </c>
      <c r="J242">
        <v>164.68018018018017</v>
      </c>
      <c r="K242">
        <v>29.585242831888955</v>
      </c>
      <c r="L242">
        <v>31.081081081081081</v>
      </c>
      <c r="M242">
        <v>68.018018018018012</v>
      </c>
      <c r="N242">
        <v>0.90090090090090091</v>
      </c>
      <c r="O242">
        <v>92.1875</v>
      </c>
      <c r="P242">
        <v>173.23163841807909</v>
      </c>
      <c r="Q242">
        <v>29.179746847703981</v>
      </c>
      <c r="R242">
        <v>38.983050847457626</v>
      </c>
      <c r="S242">
        <v>59.887005649717516</v>
      </c>
      <c r="T242">
        <v>1.1299435028248588</v>
      </c>
      <c r="U242">
        <v>46.875</v>
      </c>
      <c r="V242">
        <v>131.04444444444445</v>
      </c>
      <c r="W242">
        <v>12.084252415890488</v>
      </c>
      <c r="X242">
        <v>0</v>
      </c>
      <c r="Y242">
        <v>100</v>
      </c>
      <c r="Z242">
        <v>0</v>
      </c>
      <c r="AA242" s="2">
        <v>1</v>
      </c>
      <c r="AB242">
        <v>1</v>
      </c>
      <c r="AC242">
        <v>7</v>
      </c>
      <c r="AD242">
        <v>1</v>
      </c>
      <c r="AE242">
        <v>2</v>
      </c>
      <c r="AF242">
        <v>99</v>
      </c>
      <c r="AG242" s="61" t="s">
        <v>930</v>
      </c>
      <c r="AH242" s="61" t="s">
        <v>930</v>
      </c>
      <c r="AI242">
        <v>99</v>
      </c>
      <c r="AJ242">
        <v>99</v>
      </c>
      <c r="AK242">
        <v>99</v>
      </c>
      <c r="AL242">
        <v>99</v>
      </c>
      <c r="AM242">
        <v>99</v>
      </c>
      <c r="AN242">
        <v>99</v>
      </c>
      <c r="AO242">
        <v>1</v>
      </c>
      <c r="AP242">
        <v>99</v>
      </c>
      <c r="AQ242">
        <v>99</v>
      </c>
      <c r="AR242" s="1">
        <v>99</v>
      </c>
      <c r="AS242" s="1">
        <v>0</v>
      </c>
      <c r="AT242" s="1">
        <v>0</v>
      </c>
      <c r="AU242">
        <v>0</v>
      </c>
      <c r="AV242" s="1">
        <v>0</v>
      </c>
      <c r="AW242" s="1">
        <v>0</v>
      </c>
      <c r="AX242" s="1">
        <v>0</v>
      </c>
      <c r="AY242" s="1">
        <v>0</v>
      </c>
      <c r="AZ242" s="1">
        <v>0</v>
      </c>
      <c r="BA242" s="1">
        <v>0</v>
      </c>
      <c r="BB242" s="1">
        <v>1</v>
      </c>
      <c r="BC242" s="1">
        <v>0</v>
      </c>
      <c r="BD242" s="1">
        <v>0</v>
      </c>
      <c r="BE242" s="1">
        <v>0</v>
      </c>
      <c r="BF242" s="1">
        <f t="shared" si="18"/>
        <v>1</v>
      </c>
      <c r="BG242">
        <v>0</v>
      </c>
      <c r="BH242">
        <v>0</v>
      </c>
      <c r="BI242">
        <v>0</v>
      </c>
      <c r="BJ242">
        <v>0</v>
      </c>
      <c r="BK242">
        <v>0</v>
      </c>
      <c r="BL242" s="25">
        <v>0</v>
      </c>
      <c r="BM242" s="1">
        <v>0</v>
      </c>
      <c r="BN242" s="1">
        <v>0</v>
      </c>
      <c r="BO242" s="1">
        <v>0</v>
      </c>
      <c r="BP242" s="1">
        <v>0</v>
      </c>
    </row>
    <row r="243" spans="1:106" customFormat="1" ht="16" x14ac:dyDescent="0.2">
      <c r="A243" s="2">
        <v>242</v>
      </c>
      <c r="B243" s="2">
        <v>4</v>
      </c>
      <c r="C243" s="2">
        <v>3</v>
      </c>
      <c r="D243">
        <v>18</v>
      </c>
      <c r="E243" s="52">
        <v>43860</v>
      </c>
      <c r="F243" s="1">
        <v>0</v>
      </c>
      <c r="G243" s="5">
        <v>0</v>
      </c>
      <c r="H243" s="19">
        <v>0</v>
      </c>
      <c r="I243">
        <v>93.055555555555557</v>
      </c>
      <c r="J243">
        <v>182.92910447761193</v>
      </c>
      <c r="K243">
        <v>35.426592059623822</v>
      </c>
      <c r="L243">
        <v>54.477611940298509</v>
      </c>
      <c r="M243">
        <v>42.910447761194028</v>
      </c>
      <c r="N243">
        <v>2.6119402985074629</v>
      </c>
      <c r="O243">
        <v>98.958333333333329</v>
      </c>
      <c r="P243">
        <v>201.29473684210527</v>
      </c>
      <c r="Q243">
        <v>31.695813410876461</v>
      </c>
      <c r="R243">
        <v>68.421052631578945</v>
      </c>
      <c r="S243">
        <v>27.894736842105267</v>
      </c>
      <c r="T243">
        <v>3.6842105263157894</v>
      </c>
      <c r="U243">
        <v>81.25</v>
      </c>
      <c r="V243">
        <v>138.19230769230768</v>
      </c>
      <c r="W243">
        <v>29.936133708358458</v>
      </c>
      <c r="X243">
        <v>20.512820512820515</v>
      </c>
      <c r="Y243">
        <v>79.487179487179489</v>
      </c>
      <c r="Z243">
        <v>0</v>
      </c>
      <c r="AA243" s="2">
        <v>1</v>
      </c>
      <c r="AB243">
        <v>1</v>
      </c>
      <c r="AC243">
        <v>7</v>
      </c>
      <c r="AD243">
        <v>1</v>
      </c>
      <c r="AE243">
        <v>2</v>
      </c>
      <c r="AF243">
        <v>99</v>
      </c>
      <c r="AG243" s="61" t="s">
        <v>930</v>
      </c>
      <c r="AH243" s="61" t="s">
        <v>930</v>
      </c>
      <c r="AI243">
        <v>99</v>
      </c>
      <c r="AJ243">
        <v>99</v>
      </c>
      <c r="AK243">
        <v>99</v>
      </c>
      <c r="AL243">
        <v>99</v>
      </c>
      <c r="AM243">
        <v>99</v>
      </c>
      <c r="AN243" s="1">
        <v>99</v>
      </c>
      <c r="AO243">
        <v>1</v>
      </c>
      <c r="AP243" s="1">
        <v>99</v>
      </c>
      <c r="AQ243" s="1">
        <v>99</v>
      </c>
      <c r="AR243">
        <v>99</v>
      </c>
      <c r="AS243" s="1">
        <v>0</v>
      </c>
      <c r="AT243" s="1">
        <v>0</v>
      </c>
      <c r="AU243" s="1">
        <v>0</v>
      </c>
      <c r="AV243" s="1">
        <v>0</v>
      </c>
      <c r="AW243" s="1">
        <v>0</v>
      </c>
      <c r="AX243" s="1">
        <v>0</v>
      </c>
      <c r="AY243" s="1">
        <v>0</v>
      </c>
      <c r="AZ243" s="1">
        <v>0</v>
      </c>
      <c r="BA243" s="1">
        <v>0</v>
      </c>
      <c r="BB243" s="1">
        <v>1</v>
      </c>
      <c r="BC243" s="1">
        <v>0</v>
      </c>
      <c r="BD243" s="1">
        <v>0</v>
      </c>
      <c r="BE243" s="1">
        <v>0</v>
      </c>
      <c r="BF243" s="1">
        <f t="shared" si="18"/>
        <v>1</v>
      </c>
      <c r="BG243">
        <v>0</v>
      </c>
      <c r="BH243">
        <v>0</v>
      </c>
      <c r="BI243">
        <v>0</v>
      </c>
      <c r="BJ243">
        <v>0</v>
      </c>
      <c r="BK243">
        <v>0</v>
      </c>
      <c r="BL243" s="25">
        <v>0</v>
      </c>
      <c r="BM243" s="1">
        <v>0</v>
      </c>
      <c r="BN243" s="1">
        <v>0</v>
      </c>
      <c r="BO243" s="1">
        <v>0</v>
      </c>
      <c r="BP243" s="1">
        <v>0</v>
      </c>
    </row>
    <row r="244" spans="1:106" customFormat="1" x14ac:dyDescent="0.2">
      <c r="A244" s="2">
        <v>243</v>
      </c>
      <c r="B244" s="2">
        <v>4</v>
      </c>
      <c r="C244" s="2">
        <v>3</v>
      </c>
      <c r="D244">
        <v>19</v>
      </c>
      <c r="E244" s="52">
        <v>43861</v>
      </c>
      <c r="F244" s="1">
        <v>0</v>
      </c>
      <c r="G244" s="5">
        <v>0</v>
      </c>
      <c r="H244" s="19">
        <v>0</v>
      </c>
      <c r="I244">
        <v>94.444444444444443</v>
      </c>
      <c r="J244">
        <v>146.28676470588235</v>
      </c>
      <c r="K244">
        <v>25.382028430073763</v>
      </c>
      <c r="L244">
        <v>21.323529411764707</v>
      </c>
      <c r="M244">
        <v>78.67647058823529</v>
      </c>
      <c r="N244">
        <v>0</v>
      </c>
      <c r="O244">
        <v>91.666666666666671</v>
      </c>
      <c r="P244">
        <v>159.1875</v>
      </c>
      <c r="Q244">
        <v>24.736096952611984</v>
      </c>
      <c r="R244">
        <v>32.954545454545453</v>
      </c>
      <c r="S244">
        <v>67.045454545454547</v>
      </c>
      <c r="T244">
        <v>0</v>
      </c>
      <c r="U244">
        <v>100</v>
      </c>
      <c r="V244">
        <v>122.63541666666667</v>
      </c>
      <c r="W244">
        <v>11.618393064866632</v>
      </c>
      <c r="X244">
        <v>0</v>
      </c>
      <c r="Y244">
        <v>100</v>
      </c>
      <c r="Z244">
        <v>0</v>
      </c>
      <c r="AA244" s="2">
        <v>1</v>
      </c>
      <c r="AB244">
        <v>1</v>
      </c>
      <c r="AC244">
        <v>8</v>
      </c>
      <c r="AD244">
        <v>2</v>
      </c>
      <c r="AE244">
        <v>2</v>
      </c>
      <c r="AF244">
        <v>99</v>
      </c>
      <c r="AG244">
        <v>99</v>
      </c>
      <c r="AH244">
        <v>99</v>
      </c>
      <c r="AI244">
        <v>99</v>
      </c>
      <c r="AJ244">
        <v>99</v>
      </c>
      <c r="AK244">
        <v>99</v>
      </c>
      <c r="AL244">
        <v>99</v>
      </c>
      <c r="AM244">
        <v>99</v>
      </c>
      <c r="AN244" s="1">
        <v>99</v>
      </c>
      <c r="AO244">
        <v>1</v>
      </c>
      <c r="AP244" s="1">
        <v>99</v>
      </c>
      <c r="AQ244" s="1">
        <v>99</v>
      </c>
      <c r="AR244">
        <v>99</v>
      </c>
      <c r="AS244" s="1">
        <v>0</v>
      </c>
      <c r="AT244" s="1">
        <v>0</v>
      </c>
      <c r="AU244">
        <v>0</v>
      </c>
      <c r="AV244" s="1">
        <v>0</v>
      </c>
      <c r="AW244" s="1">
        <v>0</v>
      </c>
      <c r="AX244" s="1">
        <v>0</v>
      </c>
      <c r="AY244" s="1">
        <v>0</v>
      </c>
      <c r="AZ244" s="1">
        <v>0</v>
      </c>
      <c r="BA244" s="1">
        <v>0</v>
      </c>
      <c r="BB244" s="1">
        <v>1</v>
      </c>
      <c r="BC244" s="1">
        <v>0</v>
      </c>
      <c r="BD244" s="1">
        <v>0</v>
      </c>
      <c r="BE244" s="1">
        <v>0</v>
      </c>
      <c r="BF244" s="1">
        <f t="shared" si="18"/>
        <v>1</v>
      </c>
      <c r="BG244">
        <v>0</v>
      </c>
      <c r="BH244">
        <v>0</v>
      </c>
      <c r="BI244">
        <v>0</v>
      </c>
      <c r="BJ244">
        <v>0</v>
      </c>
      <c r="BK244">
        <v>0</v>
      </c>
      <c r="BL244" s="25">
        <v>0</v>
      </c>
      <c r="BM244" s="1">
        <v>0</v>
      </c>
      <c r="BN244" s="1">
        <v>0</v>
      </c>
      <c r="BO244" s="1">
        <v>0</v>
      </c>
      <c r="BP244" s="1">
        <v>0</v>
      </c>
    </row>
    <row r="245" spans="1:106" customFormat="1" x14ac:dyDescent="0.2">
      <c r="A245" s="2">
        <v>244</v>
      </c>
      <c r="B245" s="2">
        <v>4</v>
      </c>
      <c r="C245" s="2">
        <v>3</v>
      </c>
      <c r="D245">
        <v>20</v>
      </c>
      <c r="E245" s="52">
        <v>43862</v>
      </c>
      <c r="F245" s="1">
        <v>0</v>
      </c>
      <c r="G245" s="5">
        <v>0</v>
      </c>
      <c r="H245" s="19">
        <v>0</v>
      </c>
      <c r="I245">
        <v>95.486111111111114</v>
      </c>
      <c r="J245">
        <v>150.73090909090908</v>
      </c>
      <c r="K245">
        <v>33.044871237486369</v>
      </c>
      <c r="L245">
        <v>25.818181818181817</v>
      </c>
      <c r="M245">
        <v>74.181818181818187</v>
      </c>
      <c r="N245">
        <v>0</v>
      </c>
      <c r="O245">
        <v>93.229166666666671</v>
      </c>
      <c r="P245">
        <v>167.07262569832403</v>
      </c>
      <c r="Q245">
        <v>31.863712205207953</v>
      </c>
      <c r="R245">
        <v>39.66480446927374</v>
      </c>
      <c r="S245">
        <v>60.33519553072626</v>
      </c>
      <c r="T245">
        <v>0</v>
      </c>
      <c r="U245">
        <v>100</v>
      </c>
      <c r="V245">
        <v>120.26041666666667</v>
      </c>
      <c r="W245">
        <v>16.714064104309976</v>
      </c>
      <c r="X245">
        <v>0</v>
      </c>
      <c r="Y245">
        <v>100</v>
      </c>
      <c r="Z245">
        <v>0</v>
      </c>
      <c r="AA245" s="2">
        <v>1</v>
      </c>
      <c r="AB245">
        <v>1</v>
      </c>
      <c r="AC245">
        <v>8</v>
      </c>
      <c r="AD245">
        <v>1</v>
      </c>
      <c r="AE245">
        <v>2</v>
      </c>
      <c r="AF245">
        <v>99</v>
      </c>
      <c r="AG245">
        <v>99</v>
      </c>
      <c r="AH245">
        <v>99</v>
      </c>
      <c r="AI245">
        <v>99</v>
      </c>
      <c r="AJ245">
        <v>99</v>
      </c>
      <c r="AK245">
        <v>99</v>
      </c>
      <c r="AL245">
        <v>99</v>
      </c>
      <c r="AM245">
        <v>99</v>
      </c>
      <c r="AN245">
        <v>99</v>
      </c>
      <c r="AO245">
        <v>1</v>
      </c>
      <c r="AP245">
        <v>99</v>
      </c>
      <c r="AQ245">
        <v>99</v>
      </c>
      <c r="AR245" s="1">
        <v>99</v>
      </c>
      <c r="AS245" s="1">
        <v>0</v>
      </c>
      <c r="AT245" s="1">
        <v>0</v>
      </c>
      <c r="AU245">
        <v>0</v>
      </c>
      <c r="AV245" s="1">
        <v>0</v>
      </c>
      <c r="AW245" s="1">
        <v>0</v>
      </c>
      <c r="AX245" s="1">
        <v>0</v>
      </c>
      <c r="AY245" s="1">
        <v>0</v>
      </c>
      <c r="AZ245" s="1">
        <v>0</v>
      </c>
      <c r="BA245" s="1">
        <v>0</v>
      </c>
      <c r="BB245" s="1">
        <v>1</v>
      </c>
      <c r="BC245" s="1">
        <v>0</v>
      </c>
      <c r="BD245" s="1">
        <v>0</v>
      </c>
      <c r="BE245" s="1">
        <v>0</v>
      </c>
      <c r="BF245" s="1">
        <f t="shared" si="18"/>
        <v>1</v>
      </c>
      <c r="BG245">
        <v>0</v>
      </c>
      <c r="BH245">
        <v>0</v>
      </c>
      <c r="BI245">
        <v>0</v>
      </c>
      <c r="BJ245">
        <v>0</v>
      </c>
      <c r="BK245">
        <v>0</v>
      </c>
      <c r="BL245" s="25">
        <v>0</v>
      </c>
      <c r="BM245" s="1">
        <v>0</v>
      </c>
      <c r="BN245" s="1">
        <v>0</v>
      </c>
      <c r="BO245" s="1">
        <v>0</v>
      </c>
      <c r="BP245" s="1">
        <v>0</v>
      </c>
    </row>
    <row r="246" spans="1:106" customFormat="1" x14ac:dyDescent="0.2">
      <c r="A246" s="2">
        <v>245</v>
      </c>
      <c r="B246" s="2">
        <v>4</v>
      </c>
      <c r="C246" s="2">
        <v>3</v>
      </c>
      <c r="D246">
        <v>21</v>
      </c>
      <c r="E246" s="52">
        <v>43863</v>
      </c>
      <c r="F246" s="1">
        <v>0</v>
      </c>
      <c r="G246" s="5">
        <v>0</v>
      </c>
      <c r="H246" s="19">
        <v>0</v>
      </c>
      <c r="I246">
        <v>53.125</v>
      </c>
      <c r="J246">
        <v>169.42483660130719</v>
      </c>
      <c r="K246">
        <v>50.92364286563344</v>
      </c>
      <c r="L246">
        <v>32.026143790849673</v>
      </c>
      <c r="M246">
        <v>67.973856209150327</v>
      </c>
      <c r="N246">
        <v>0</v>
      </c>
      <c r="O246">
        <v>36.458333333333336</v>
      </c>
      <c r="P246">
        <v>211.1</v>
      </c>
      <c r="Q246">
        <v>47.690458640254704</v>
      </c>
      <c r="R246">
        <v>47.142857142857146</v>
      </c>
      <c r="S246">
        <v>52.857142857142854</v>
      </c>
      <c r="T246">
        <v>0</v>
      </c>
      <c r="U246">
        <v>86.458333333333329</v>
      </c>
      <c r="V246">
        <v>134.27710843373495</v>
      </c>
      <c r="W246">
        <v>37.507957471157113</v>
      </c>
      <c r="X246">
        <v>19.277108433734941</v>
      </c>
      <c r="Y246">
        <v>80.722891566265062</v>
      </c>
      <c r="Z246">
        <v>0</v>
      </c>
      <c r="AA246" s="2">
        <v>1</v>
      </c>
      <c r="AB246">
        <v>1</v>
      </c>
      <c r="AC246">
        <v>6</v>
      </c>
      <c r="AD246">
        <v>2</v>
      </c>
      <c r="AE246">
        <v>2</v>
      </c>
      <c r="AF246">
        <v>99</v>
      </c>
      <c r="AG246">
        <v>99</v>
      </c>
      <c r="AH246">
        <v>99</v>
      </c>
      <c r="AI246">
        <v>99</v>
      </c>
      <c r="AJ246">
        <v>99</v>
      </c>
      <c r="AK246">
        <v>99</v>
      </c>
      <c r="AL246">
        <v>99</v>
      </c>
      <c r="AM246">
        <v>99</v>
      </c>
      <c r="AN246">
        <v>99</v>
      </c>
      <c r="AO246">
        <v>1</v>
      </c>
      <c r="AP246">
        <v>99</v>
      </c>
      <c r="AQ246">
        <v>99</v>
      </c>
      <c r="AR246" s="1">
        <v>99</v>
      </c>
      <c r="AS246" s="1">
        <v>0</v>
      </c>
      <c r="AT246" s="1">
        <v>0</v>
      </c>
      <c r="AU246" s="1">
        <v>0</v>
      </c>
      <c r="AV246" s="1">
        <v>0</v>
      </c>
      <c r="AW246" s="1">
        <v>0</v>
      </c>
      <c r="AX246" s="1">
        <v>0</v>
      </c>
      <c r="AY246" s="1">
        <v>0</v>
      </c>
      <c r="AZ246" s="1">
        <v>0</v>
      </c>
      <c r="BA246" s="1">
        <v>0</v>
      </c>
      <c r="BB246" s="1">
        <v>1</v>
      </c>
      <c r="BC246" s="1">
        <v>0</v>
      </c>
      <c r="BD246" s="1">
        <v>0</v>
      </c>
      <c r="BE246" s="1">
        <v>0</v>
      </c>
      <c r="BF246" s="1">
        <f t="shared" si="18"/>
        <v>1</v>
      </c>
      <c r="BG246">
        <v>0</v>
      </c>
      <c r="BH246">
        <v>0</v>
      </c>
      <c r="BI246">
        <v>0</v>
      </c>
      <c r="BJ246">
        <v>0</v>
      </c>
      <c r="BK246">
        <v>0</v>
      </c>
      <c r="BL246" s="25">
        <v>0</v>
      </c>
      <c r="BM246" s="1">
        <v>0</v>
      </c>
      <c r="BN246" s="1">
        <v>0</v>
      </c>
      <c r="BO246" s="1">
        <v>0</v>
      </c>
      <c r="BP246" s="1">
        <v>0</v>
      </c>
    </row>
    <row r="247" spans="1:106" customFormat="1" x14ac:dyDescent="0.2">
      <c r="A247" s="2">
        <v>246</v>
      </c>
      <c r="B247" s="2">
        <v>4</v>
      </c>
      <c r="C247" s="2">
        <v>3</v>
      </c>
      <c r="D247">
        <v>22</v>
      </c>
      <c r="E247" s="52">
        <v>43864</v>
      </c>
      <c r="F247" s="1">
        <v>0</v>
      </c>
      <c r="G247" s="5">
        <v>0</v>
      </c>
      <c r="H247" s="19">
        <v>0</v>
      </c>
      <c r="I247">
        <v>93.055555555555557</v>
      </c>
      <c r="J247">
        <v>199.42537313432837</v>
      </c>
      <c r="K247">
        <v>54.781918601808613</v>
      </c>
      <c r="L247">
        <v>44.402985074626862</v>
      </c>
      <c r="M247">
        <v>45.522388059701498</v>
      </c>
      <c r="N247">
        <v>10.074626865671641</v>
      </c>
      <c r="O247">
        <v>97.395833333333329</v>
      </c>
      <c r="P247">
        <v>182.11229946524065</v>
      </c>
      <c r="Q247">
        <v>53.489988013577175</v>
      </c>
      <c r="R247">
        <v>39.572192513368982</v>
      </c>
      <c r="S247">
        <v>50.267379679144383</v>
      </c>
      <c r="T247">
        <v>10.160427807486631</v>
      </c>
      <c r="U247">
        <v>84.375</v>
      </c>
      <c r="V247">
        <v>239.39506172839506</v>
      </c>
      <c r="W247">
        <v>51.92838337590846</v>
      </c>
      <c r="X247">
        <v>55.555555555555557</v>
      </c>
      <c r="Y247">
        <v>34.567901234567898</v>
      </c>
      <c r="Z247">
        <v>9.8765432098765427</v>
      </c>
      <c r="AA247" s="2">
        <v>3</v>
      </c>
      <c r="AB247">
        <v>1</v>
      </c>
      <c r="AC247">
        <v>7</v>
      </c>
      <c r="AD247">
        <v>1</v>
      </c>
      <c r="AE247">
        <v>2</v>
      </c>
      <c r="AF247">
        <v>99</v>
      </c>
      <c r="AG247">
        <v>99</v>
      </c>
      <c r="AH247">
        <v>99</v>
      </c>
      <c r="AI247">
        <v>99</v>
      </c>
      <c r="AJ247">
        <v>99</v>
      </c>
      <c r="AK247">
        <v>99</v>
      </c>
      <c r="AL247">
        <v>99</v>
      </c>
      <c r="AM247">
        <v>99</v>
      </c>
      <c r="AN247" s="1">
        <v>99</v>
      </c>
      <c r="AO247">
        <v>1</v>
      </c>
      <c r="AP247" s="1">
        <v>99</v>
      </c>
      <c r="AQ247" s="1">
        <v>99</v>
      </c>
      <c r="AR247">
        <v>99</v>
      </c>
      <c r="AS247" s="1">
        <v>0</v>
      </c>
      <c r="AT247" s="1">
        <v>0</v>
      </c>
      <c r="AU247">
        <v>0</v>
      </c>
      <c r="AV247" s="1">
        <v>0</v>
      </c>
      <c r="AW247" s="1">
        <v>0</v>
      </c>
      <c r="AX247" s="1">
        <v>0</v>
      </c>
      <c r="AY247" s="1">
        <v>0</v>
      </c>
      <c r="AZ247" s="1">
        <v>0</v>
      </c>
      <c r="BA247" s="1">
        <v>0</v>
      </c>
      <c r="BB247" s="1">
        <v>1</v>
      </c>
      <c r="BC247" s="1">
        <v>0</v>
      </c>
      <c r="BD247" s="1">
        <v>0</v>
      </c>
      <c r="BE247" s="1">
        <v>0</v>
      </c>
      <c r="BF247" s="1">
        <f t="shared" si="18"/>
        <v>1</v>
      </c>
      <c r="BG247">
        <v>0</v>
      </c>
      <c r="BH247">
        <v>0</v>
      </c>
      <c r="BI247">
        <v>0</v>
      </c>
      <c r="BJ247">
        <v>0</v>
      </c>
      <c r="BK247">
        <v>0</v>
      </c>
      <c r="BL247" s="25">
        <v>0</v>
      </c>
      <c r="BM247" s="1">
        <v>0</v>
      </c>
      <c r="BN247" s="1">
        <v>0</v>
      </c>
      <c r="BO247" s="1">
        <v>0</v>
      </c>
      <c r="BP247" s="1">
        <v>0</v>
      </c>
    </row>
    <row r="248" spans="1:106" customFormat="1" x14ac:dyDescent="0.2">
      <c r="A248" s="2">
        <v>247</v>
      </c>
      <c r="B248" s="2">
        <v>4</v>
      </c>
      <c r="C248" s="2">
        <v>3</v>
      </c>
      <c r="D248">
        <v>23</v>
      </c>
      <c r="E248" s="52">
        <v>43865</v>
      </c>
      <c r="F248" s="1">
        <v>0</v>
      </c>
      <c r="G248" s="5">
        <v>0</v>
      </c>
      <c r="H248" s="19">
        <v>0</v>
      </c>
      <c r="I248">
        <v>91.319444444444443</v>
      </c>
      <c r="J248">
        <v>211.94296577946767</v>
      </c>
      <c r="K248">
        <v>31.337760833640019</v>
      </c>
      <c r="L248">
        <v>69.581749049429661</v>
      </c>
      <c r="M248">
        <v>29.657794676806081</v>
      </c>
      <c r="N248">
        <v>0.76045627376425851</v>
      </c>
      <c r="O248">
        <v>88.020833333333329</v>
      </c>
      <c r="P248">
        <v>231.65680473372782</v>
      </c>
      <c r="Q248">
        <v>29.72464372067304</v>
      </c>
      <c r="R248">
        <v>79.881656804733723</v>
      </c>
      <c r="S248">
        <v>18.934911242603555</v>
      </c>
      <c r="T248">
        <v>1.1834319526627219</v>
      </c>
      <c r="U248">
        <v>97.916666666666671</v>
      </c>
      <c r="V248">
        <v>176.5</v>
      </c>
      <c r="W248">
        <v>24.607506266785581</v>
      </c>
      <c r="X248">
        <v>51.063829787234042</v>
      </c>
      <c r="Y248">
        <v>48.936170212765958</v>
      </c>
      <c r="Z248">
        <v>0</v>
      </c>
      <c r="AA248" s="2">
        <v>1</v>
      </c>
      <c r="AB248">
        <v>2</v>
      </c>
      <c r="AC248">
        <v>7</v>
      </c>
      <c r="AD248">
        <v>2</v>
      </c>
      <c r="AE248">
        <v>2</v>
      </c>
      <c r="AF248">
        <v>99</v>
      </c>
      <c r="AG248">
        <v>99</v>
      </c>
      <c r="AH248">
        <v>99</v>
      </c>
      <c r="AI248">
        <v>99</v>
      </c>
      <c r="AJ248">
        <v>99</v>
      </c>
      <c r="AK248">
        <v>99</v>
      </c>
      <c r="AL248">
        <v>99</v>
      </c>
      <c r="AM248">
        <v>99</v>
      </c>
      <c r="AN248">
        <v>99</v>
      </c>
      <c r="AO248">
        <v>1</v>
      </c>
      <c r="AP248">
        <v>99</v>
      </c>
      <c r="AQ248">
        <v>99</v>
      </c>
      <c r="AR248" s="1">
        <v>99</v>
      </c>
      <c r="AS248" s="1">
        <v>0</v>
      </c>
      <c r="AT248" s="1">
        <v>0</v>
      </c>
      <c r="AU248">
        <v>0</v>
      </c>
      <c r="AV248" s="1">
        <v>0</v>
      </c>
      <c r="AW248" s="1">
        <v>0</v>
      </c>
      <c r="AX248" s="1">
        <v>0</v>
      </c>
      <c r="AY248" s="1">
        <v>0</v>
      </c>
      <c r="AZ248" s="1">
        <v>0</v>
      </c>
      <c r="BA248" s="1">
        <v>0</v>
      </c>
      <c r="BB248" s="1">
        <v>1</v>
      </c>
      <c r="BC248" s="1">
        <v>0</v>
      </c>
      <c r="BD248" s="1">
        <v>0</v>
      </c>
      <c r="BE248" s="1">
        <v>0</v>
      </c>
      <c r="BF248" s="1">
        <f t="shared" si="18"/>
        <v>1</v>
      </c>
      <c r="BG248">
        <v>0</v>
      </c>
      <c r="BH248">
        <v>0</v>
      </c>
      <c r="BI248">
        <v>0</v>
      </c>
      <c r="BJ248">
        <v>0</v>
      </c>
      <c r="BK248">
        <v>0</v>
      </c>
      <c r="BL248" s="25">
        <v>0</v>
      </c>
      <c r="BM248" s="1">
        <v>0</v>
      </c>
      <c r="BN248" s="1">
        <v>0</v>
      </c>
      <c r="BO248" s="1">
        <v>0</v>
      </c>
      <c r="BP248" s="1">
        <v>0</v>
      </c>
    </row>
    <row r="249" spans="1:106" customFormat="1" x14ac:dyDescent="0.2">
      <c r="A249" s="2">
        <v>248</v>
      </c>
      <c r="B249" s="2">
        <v>4</v>
      </c>
      <c r="C249" s="2">
        <v>3</v>
      </c>
      <c r="D249">
        <v>24</v>
      </c>
      <c r="E249" s="52">
        <v>43866</v>
      </c>
      <c r="F249" s="1">
        <v>0</v>
      </c>
      <c r="G249" s="5">
        <v>0</v>
      </c>
      <c r="H249" s="19">
        <v>0</v>
      </c>
      <c r="I249">
        <v>94.444444444444443</v>
      </c>
      <c r="J249">
        <v>198.68014705882354</v>
      </c>
      <c r="K249">
        <v>26.141899885795166</v>
      </c>
      <c r="L249">
        <v>63.235294117647058</v>
      </c>
      <c r="M249">
        <v>36.764705882352942</v>
      </c>
      <c r="N249">
        <v>0</v>
      </c>
      <c r="O249">
        <v>91.666666666666671</v>
      </c>
      <c r="P249">
        <v>217.61363636363637</v>
      </c>
      <c r="Q249">
        <v>19.956266509409197</v>
      </c>
      <c r="R249">
        <v>81.818181818181813</v>
      </c>
      <c r="S249">
        <v>18.181818181818187</v>
      </c>
      <c r="T249">
        <v>0</v>
      </c>
      <c r="U249">
        <v>100</v>
      </c>
      <c r="V249">
        <v>163.96875</v>
      </c>
      <c r="W249">
        <v>29.498826794231579</v>
      </c>
      <c r="X249">
        <v>29.166666666666668</v>
      </c>
      <c r="Y249">
        <v>70.833333333333329</v>
      </c>
      <c r="Z249">
        <v>0</v>
      </c>
      <c r="AA249" s="2">
        <v>1</v>
      </c>
      <c r="AB249">
        <v>1</v>
      </c>
      <c r="AC249">
        <v>7</v>
      </c>
      <c r="AD249">
        <v>2</v>
      </c>
      <c r="AE249">
        <v>2</v>
      </c>
      <c r="AF249">
        <v>99</v>
      </c>
      <c r="AG249">
        <v>99</v>
      </c>
      <c r="AH249">
        <v>99</v>
      </c>
      <c r="AI249">
        <v>99</v>
      </c>
      <c r="AJ249">
        <v>99</v>
      </c>
      <c r="AK249">
        <v>99</v>
      </c>
      <c r="AL249">
        <v>99</v>
      </c>
      <c r="AM249">
        <v>99</v>
      </c>
      <c r="AN249" s="1">
        <v>99</v>
      </c>
      <c r="AO249">
        <v>1</v>
      </c>
      <c r="AP249" s="1">
        <v>99</v>
      </c>
      <c r="AQ249" s="1">
        <v>99</v>
      </c>
      <c r="AR249">
        <v>99</v>
      </c>
      <c r="AS249" s="1">
        <v>0</v>
      </c>
      <c r="AT249" s="1">
        <v>0</v>
      </c>
      <c r="AU249" s="1">
        <v>0</v>
      </c>
      <c r="AV249" s="1">
        <v>0</v>
      </c>
      <c r="AW249" s="1">
        <v>0</v>
      </c>
      <c r="AX249" s="1">
        <v>0</v>
      </c>
      <c r="AY249" s="1">
        <v>0</v>
      </c>
      <c r="AZ249" s="1">
        <v>0</v>
      </c>
      <c r="BA249" s="1">
        <v>0</v>
      </c>
      <c r="BB249" s="1">
        <v>1</v>
      </c>
      <c r="BC249" s="1">
        <v>0</v>
      </c>
      <c r="BD249" s="1">
        <v>0</v>
      </c>
      <c r="BE249" s="1">
        <v>0</v>
      </c>
      <c r="BF249" s="1">
        <f t="shared" si="18"/>
        <v>1</v>
      </c>
      <c r="BG249">
        <v>0</v>
      </c>
      <c r="BH249">
        <v>0</v>
      </c>
      <c r="BI249">
        <v>0</v>
      </c>
      <c r="BJ249">
        <v>0</v>
      </c>
      <c r="BK249">
        <v>0</v>
      </c>
      <c r="BL249" s="25">
        <v>0</v>
      </c>
      <c r="BM249" s="1">
        <v>0</v>
      </c>
      <c r="BN249" s="1">
        <v>0</v>
      </c>
      <c r="BO249" s="1">
        <v>0</v>
      </c>
      <c r="BP249" s="1">
        <v>0</v>
      </c>
    </row>
    <row r="250" spans="1:106" customFormat="1" x14ac:dyDescent="0.2">
      <c r="A250" s="2">
        <v>249</v>
      </c>
      <c r="B250" s="2">
        <v>4</v>
      </c>
      <c r="C250" s="2">
        <v>3</v>
      </c>
      <c r="D250">
        <v>25</v>
      </c>
      <c r="E250" s="52">
        <v>43867</v>
      </c>
      <c r="F250" s="1">
        <v>0</v>
      </c>
      <c r="G250" s="5">
        <v>0</v>
      </c>
      <c r="H250" s="19">
        <v>0</v>
      </c>
      <c r="I250">
        <v>92.013888888888886</v>
      </c>
      <c r="J250">
        <v>170.26415094339623</v>
      </c>
      <c r="K250">
        <v>30.309680884484223</v>
      </c>
      <c r="L250">
        <v>43.39622641509434</v>
      </c>
      <c r="M250">
        <v>56.60377358490566</v>
      </c>
      <c r="N250">
        <v>0</v>
      </c>
      <c r="O250">
        <v>88.020833333333329</v>
      </c>
      <c r="P250">
        <v>181.71597633136093</v>
      </c>
      <c r="Q250">
        <v>28.708045944219595</v>
      </c>
      <c r="R250">
        <v>51.479289940828401</v>
      </c>
      <c r="S250">
        <v>48.520710059171599</v>
      </c>
      <c r="T250">
        <v>0</v>
      </c>
      <c r="U250">
        <v>100</v>
      </c>
      <c r="V250">
        <v>150.10416666666666</v>
      </c>
      <c r="W250">
        <v>29.376417641227665</v>
      </c>
      <c r="X250">
        <v>29.166666666666668</v>
      </c>
      <c r="Y250">
        <v>70.833333333333329</v>
      </c>
      <c r="Z250">
        <v>0</v>
      </c>
      <c r="AA250" s="2">
        <v>1</v>
      </c>
      <c r="AB250">
        <v>1</v>
      </c>
      <c r="AC250">
        <v>7</v>
      </c>
      <c r="AD250">
        <v>1</v>
      </c>
      <c r="AE250">
        <v>2</v>
      </c>
      <c r="AF250">
        <v>99</v>
      </c>
      <c r="AG250">
        <v>99</v>
      </c>
      <c r="AH250">
        <v>99</v>
      </c>
      <c r="AI250">
        <v>99</v>
      </c>
      <c r="AJ250">
        <v>99</v>
      </c>
      <c r="AK250">
        <v>99</v>
      </c>
      <c r="AL250">
        <v>99</v>
      </c>
      <c r="AM250">
        <v>99</v>
      </c>
      <c r="AN250" s="1">
        <v>99</v>
      </c>
      <c r="AO250">
        <v>1</v>
      </c>
      <c r="AP250" s="1">
        <v>99</v>
      </c>
      <c r="AQ250" s="1">
        <v>99</v>
      </c>
      <c r="AR250">
        <v>99</v>
      </c>
      <c r="AS250" s="1">
        <v>0</v>
      </c>
      <c r="AT250" s="1">
        <v>0</v>
      </c>
      <c r="AU250">
        <v>0</v>
      </c>
      <c r="AV250" s="1">
        <v>0</v>
      </c>
      <c r="AW250" s="1">
        <v>0</v>
      </c>
      <c r="AX250" s="1">
        <v>0</v>
      </c>
      <c r="AY250" s="1">
        <v>0</v>
      </c>
      <c r="AZ250" s="1">
        <v>0</v>
      </c>
      <c r="BA250" s="1">
        <v>0</v>
      </c>
      <c r="BB250" s="1">
        <v>1</v>
      </c>
      <c r="BC250" s="1">
        <v>0</v>
      </c>
      <c r="BD250" s="1">
        <v>0</v>
      </c>
      <c r="BE250" s="1">
        <v>0</v>
      </c>
      <c r="BF250" s="1">
        <f t="shared" si="18"/>
        <v>1</v>
      </c>
      <c r="BG250">
        <v>0</v>
      </c>
      <c r="BH250">
        <v>0</v>
      </c>
      <c r="BI250">
        <v>0</v>
      </c>
      <c r="BJ250">
        <v>0</v>
      </c>
      <c r="BK250">
        <v>0</v>
      </c>
      <c r="BL250" s="25">
        <v>0</v>
      </c>
      <c r="BM250" s="1">
        <v>0</v>
      </c>
      <c r="BN250" s="1">
        <v>0</v>
      </c>
      <c r="BO250" s="1">
        <v>0</v>
      </c>
      <c r="BP250" s="1">
        <v>0</v>
      </c>
    </row>
    <row r="251" spans="1:106" customFormat="1" x14ac:dyDescent="0.2">
      <c r="A251" s="2">
        <v>250</v>
      </c>
      <c r="B251" s="2">
        <v>4</v>
      </c>
      <c r="C251" s="2">
        <v>3</v>
      </c>
      <c r="D251">
        <v>26</v>
      </c>
      <c r="E251" s="52">
        <v>43868</v>
      </c>
      <c r="F251" s="1">
        <v>0</v>
      </c>
      <c r="G251" s="5">
        <v>0</v>
      </c>
      <c r="H251" s="19">
        <v>0</v>
      </c>
      <c r="I251">
        <v>80.208333333333329</v>
      </c>
      <c r="J251">
        <v>208.01731601731601</v>
      </c>
      <c r="K251">
        <v>33.792754486697781</v>
      </c>
      <c r="L251">
        <v>60.17316017316017</v>
      </c>
      <c r="M251">
        <v>39.82683982683983</v>
      </c>
      <c r="N251">
        <v>0</v>
      </c>
      <c r="O251">
        <v>70.3125</v>
      </c>
      <c r="P251">
        <v>253.12592592592591</v>
      </c>
      <c r="Q251">
        <v>20.419244128655357</v>
      </c>
      <c r="R251">
        <v>90.370370370370367</v>
      </c>
      <c r="S251">
        <v>9.6296296296296333</v>
      </c>
      <c r="T251">
        <v>0</v>
      </c>
      <c r="U251">
        <v>100</v>
      </c>
      <c r="V251">
        <v>144.58333333333334</v>
      </c>
      <c r="W251">
        <v>24.328910470554618</v>
      </c>
      <c r="X251">
        <v>17.708333333333332</v>
      </c>
      <c r="Y251">
        <v>82.291666666666671</v>
      </c>
      <c r="Z251">
        <v>0</v>
      </c>
      <c r="AA251" s="2">
        <v>1</v>
      </c>
      <c r="AB251">
        <v>1</v>
      </c>
      <c r="AC251">
        <v>8</v>
      </c>
      <c r="AD251">
        <v>2</v>
      </c>
      <c r="AE251">
        <v>2</v>
      </c>
      <c r="AF251">
        <v>99</v>
      </c>
      <c r="AG251">
        <v>99</v>
      </c>
      <c r="AH251">
        <v>99</v>
      </c>
      <c r="AI251">
        <v>99</v>
      </c>
      <c r="AJ251">
        <v>99</v>
      </c>
      <c r="AK251">
        <v>99</v>
      </c>
      <c r="AL251">
        <v>99</v>
      </c>
      <c r="AM251">
        <v>99</v>
      </c>
      <c r="AN251">
        <v>99</v>
      </c>
      <c r="AO251">
        <v>1</v>
      </c>
      <c r="AP251">
        <v>99</v>
      </c>
      <c r="AQ251">
        <v>99</v>
      </c>
      <c r="AR251" s="1">
        <v>99</v>
      </c>
      <c r="AS251" s="1">
        <v>0</v>
      </c>
      <c r="AT251" s="1">
        <v>0</v>
      </c>
      <c r="AU251">
        <v>0</v>
      </c>
      <c r="AV251" s="1">
        <v>0</v>
      </c>
      <c r="AW251" s="1">
        <v>0</v>
      </c>
      <c r="AX251" s="1">
        <v>0</v>
      </c>
      <c r="AY251" s="1">
        <v>0</v>
      </c>
      <c r="AZ251" s="1">
        <v>0</v>
      </c>
      <c r="BA251" s="1">
        <v>0</v>
      </c>
      <c r="BB251" s="1">
        <v>1</v>
      </c>
      <c r="BC251" s="1">
        <v>0</v>
      </c>
      <c r="BD251" s="1">
        <v>0</v>
      </c>
      <c r="BE251" s="1">
        <v>0</v>
      </c>
      <c r="BF251" s="1">
        <f t="shared" si="18"/>
        <v>1</v>
      </c>
      <c r="BG251">
        <v>0</v>
      </c>
      <c r="BH251">
        <v>0</v>
      </c>
      <c r="BI251">
        <v>0</v>
      </c>
      <c r="BJ251">
        <v>0</v>
      </c>
      <c r="BK251">
        <v>0</v>
      </c>
      <c r="BL251" s="25">
        <v>0</v>
      </c>
      <c r="BM251" s="1">
        <v>0</v>
      </c>
      <c r="BN251" s="1">
        <v>0</v>
      </c>
      <c r="BO251" s="1">
        <v>0</v>
      </c>
      <c r="BP251" s="1">
        <v>0</v>
      </c>
    </row>
    <row r="252" spans="1:106" customFormat="1" x14ac:dyDescent="0.2">
      <c r="A252" s="2">
        <v>251</v>
      </c>
      <c r="B252" s="2">
        <v>4</v>
      </c>
      <c r="C252" s="2">
        <v>3</v>
      </c>
      <c r="D252">
        <v>27</v>
      </c>
      <c r="E252" s="52">
        <v>43869</v>
      </c>
      <c r="F252" s="1">
        <v>0</v>
      </c>
      <c r="G252" s="5">
        <v>0</v>
      </c>
      <c r="H252" s="19">
        <v>0</v>
      </c>
      <c r="I252">
        <v>99.652777777777771</v>
      </c>
      <c r="J252">
        <v>160.86411149825784</v>
      </c>
      <c r="K252">
        <v>32.006414198853733</v>
      </c>
      <c r="L252">
        <v>26.829268292682926</v>
      </c>
      <c r="M252">
        <v>72.473867595818817</v>
      </c>
      <c r="N252">
        <v>0.69686411149825789</v>
      </c>
      <c r="O252">
        <v>100</v>
      </c>
      <c r="P252">
        <v>176.63020833333334</v>
      </c>
      <c r="Q252">
        <v>30.996808714878039</v>
      </c>
      <c r="R252">
        <v>39.583333333333336</v>
      </c>
      <c r="S252">
        <v>59.375</v>
      </c>
      <c r="T252">
        <v>1.0416666666666667</v>
      </c>
      <c r="U252">
        <v>98.958333333333329</v>
      </c>
      <c r="V252">
        <v>129</v>
      </c>
      <c r="W252">
        <v>16.27749888354672</v>
      </c>
      <c r="X252">
        <v>1.0526315789473684</v>
      </c>
      <c r="Y252">
        <v>98.94736842105263</v>
      </c>
      <c r="Z252">
        <v>0</v>
      </c>
      <c r="AA252" s="2">
        <v>1</v>
      </c>
      <c r="AB252">
        <v>1</v>
      </c>
      <c r="AC252">
        <v>7</v>
      </c>
      <c r="AD252">
        <v>1</v>
      </c>
      <c r="AE252">
        <v>2</v>
      </c>
      <c r="AF252">
        <v>99</v>
      </c>
      <c r="AG252">
        <v>99</v>
      </c>
      <c r="AH252">
        <v>99</v>
      </c>
      <c r="AI252">
        <v>99</v>
      </c>
      <c r="AJ252">
        <v>99</v>
      </c>
      <c r="AK252">
        <v>99</v>
      </c>
      <c r="AL252">
        <v>99</v>
      </c>
      <c r="AM252">
        <v>99</v>
      </c>
      <c r="AN252">
        <v>99</v>
      </c>
      <c r="AO252">
        <v>1</v>
      </c>
      <c r="AP252">
        <v>99</v>
      </c>
      <c r="AQ252">
        <v>99</v>
      </c>
      <c r="AR252" s="1">
        <v>99</v>
      </c>
      <c r="AS252" s="1">
        <v>0</v>
      </c>
      <c r="AT252" s="1">
        <v>0</v>
      </c>
      <c r="AU252" s="1">
        <v>0</v>
      </c>
      <c r="AV252" s="1">
        <v>0</v>
      </c>
      <c r="AW252" s="1">
        <v>0</v>
      </c>
      <c r="AX252" s="1">
        <v>0</v>
      </c>
      <c r="AY252" s="1">
        <v>0</v>
      </c>
      <c r="AZ252" s="1">
        <v>0</v>
      </c>
      <c r="BA252" s="1">
        <v>0</v>
      </c>
      <c r="BB252" s="1">
        <v>1</v>
      </c>
      <c r="BC252" s="1">
        <v>0</v>
      </c>
      <c r="BD252" s="1">
        <v>0</v>
      </c>
      <c r="BE252" s="1">
        <v>0</v>
      </c>
      <c r="BF252" s="1">
        <f t="shared" si="18"/>
        <v>1</v>
      </c>
      <c r="BG252">
        <v>0</v>
      </c>
      <c r="BH252">
        <v>0</v>
      </c>
      <c r="BI252">
        <v>0</v>
      </c>
      <c r="BJ252">
        <v>0</v>
      </c>
      <c r="BK252">
        <v>0</v>
      </c>
      <c r="BL252" s="25">
        <v>0</v>
      </c>
      <c r="BM252" s="1">
        <v>0</v>
      </c>
      <c r="BN252" s="1">
        <v>0</v>
      </c>
      <c r="BO252" s="1">
        <v>0</v>
      </c>
      <c r="BP252" s="1">
        <v>0</v>
      </c>
    </row>
    <row r="253" spans="1:106" customFormat="1" x14ac:dyDescent="0.2">
      <c r="A253" s="2">
        <v>252</v>
      </c>
      <c r="B253" s="2">
        <v>4</v>
      </c>
      <c r="C253" s="2">
        <v>3</v>
      </c>
      <c r="D253">
        <v>28</v>
      </c>
      <c r="E253" s="52">
        <v>43870</v>
      </c>
      <c r="F253" s="1">
        <v>0</v>
      </c>
      <c r="G253" s="5">
        <v>0</v>
      </c>
      <c r="H253" s="19">
        <v>0</v>
      </c>
      <c r="I253">
        <v>69.791666666666671</v>
      </c>
      <c r="J253">
        <v>170.82089552238807</v>
      </c>
      <c r="K253">
        <v>41.025932838272077</v>
      </c>
      <c r="L253">
        <v>42.288557213930346</v>
      </c>
      <c r="M253">
        <v>57.711442786069654</v>
      </c>
      <c r="N253">
        <v>0</v>
      </c>
      <c r="O253">
        <v>54.6875</v>
      </c>
      <c r="P253">
        <v>213.24761904761905</v>
      </c>
      <c r="Q253">
        <v>29.806743769859924</v>
      </c>
      <c r="R253">
        <v>72.38095238095238</v>
      </c>
      <c r="S253">
        <v>27.61904761904762</v>
      </c>
      <c r="T253">
        <v>0</v>
      </c>
      <c r="U253">
        <v>100</v>
      </c>
      <c r="V253">
        <v>124.41666666666667</v>
      </c>
      <c r="W253">
        <v>33.63497064085599</v>
      </c>
      <c r="X253">
        <v>9.375</v>
      </c>
      <c r="Y253">
        <v>90.625</v>
      </c>
      <c r="Z253">
        <v>0</v>
      </c>
      <c r="AA253" s="2">
        <v>1</v>
      </c>
      <c r="AB253">
        <v>1</v>
      </c>
      <c r="AC253">
        <v>8</v>
      </c>
      <c r="AD253">
        <v>1</v>
      </c>
      <c r="AE253">
        <v>2</v>
      </c>
      <c r="AF253">
        <v>99</v>
      </c>
      <c r="AG253">
        <v>99</v>
      </c>
      <c r="AH253">
        <v>99</v>
      </c>
      <c r="AI253">
        <v>99</v>
      </c>
      <c r="AJ253">
        <v>99</v>
      </c>
      <c r="AK253">
        <v>99</v>
      </c>
      <c r="AL253">
        <v>99</v>
      </c>
      <c r="AM253">
        <v>99</v>
      </c>
      <c r="AN253" s="1">
        <v>99</v>
      </c>
      <c r="AO253">
        <v>1</v>
      </c>
      <c r="AP253" s="1">
        <v>99</v>
      </c>
      <c r="AQ253" s="1">
        <v>99</v>
      </c>
      <c r="AR253">
        <v>99</v>
      </c>
      <c r="AS253" s="1">
        <v>0</v>
      </c>
      <c r="AT253" s="1">
        <v>0</v>
      </c>
      <c r="AU253">
        <v>0</v>
      </c>
      <c r="AV253" s="1">
        <v>0</v>
      </c>
      <c r="AW253" s="1">
        <v>0</v>
      </c>
      <c r="AX253" s="1">
        <v>0</v>
      </c>
      <c r="AY253" s="1">
        <v>0</v>
      </c>
      <c r="AZ253" s="1">
        <v>0</v>
      </c>
      <c r="BA253" s="1">
        <v>0</v>
      </c>
      <c r="BB253" s="1">
        <v>1</v>
      </c>
      <c r="BC253" s="1">
        <v>0</v>
      </c>
      <c r="BD253" s="1">
        <v>0</v>
      </c>
      <c r="BE253" s="1">
        <v>0</v>
      </c>
      <c r="BF253" s="1">
        <f t="shared" si="18"/>
        <v>1</v>
      </c>
      <c r="BG253">
        <v>0</v>
      </c>
      <c r="BH253">
        <v>0</v>
      </c>
      <c r="BI253">
        <v>0</v>
      </c>
      <c r="BJ253">
        <v>0</v>
      </c>
      <c r="BK253">
        <v>0</v>
      </c>
      <c r="BL253" s="25">
        <v>0</v>
      </c>
      <c r="BM253" s="1">
        <v>0</v>
      </c>
      <c r="BN253" s="1">
        <v>0</v>
      </c>
      <c r="BO253" s="1">
        <v>0</v>
      </c>
      <c r="BP253" s="1">
        <v>0</v>
      </c>
    </row>
    <row r="254" spans="1:106" customFormat="1" x14ac:dyDescent="0.2">
      <c r="A254" s="2">
        <v>253</v>
      </c>
      <c r="B254" s="2">
        <v>4</v>
      </c>
      <c r="C254" s="2">
        <v>3</v>
      </c>
      <c r="D254">
        <v>29</v>
      </c>
      <c r="E254" s="52">
        <v>43871</v>
      </c>
      <c r="F254" s="1">
        <v>0</v>
      </c>
      <c r="G254" s="5">
        <v>0</v>
      </c>
      <c r="H254" s="19">
        <v>0</v>
      </c>
      <c r="I254">
        <v>98.611111111111114</v>
      </c>
      <c r="J254">
        <v>167.41197183098592</v>
      </c>
      <c r="K254">
        <v>34.771716669104194</v>
      </c>
      <c r="L254">
        <v>35.563380281690144</v>
      </c>
      <c r="M254">
        <v>64.436619718309856</v>
      </c>
      <c r="N254">
        <v>0</v>
      </c>
      <c r="O254">
        <v>97.916666666666671</v>
      </c>
      <c r="P254">
        <v>182.25</v>
      </c>
      <c r="Q254">
        <v>35.729299148680269</v>
      </c>
      <c r="R254">
        <v>53.723404255319146</v>
      </c>
      <c r="S254">
        <v>46.276595744680854</v>
      </c>
      <c r="T254">
        <v>0</v>
      </c>
      <c r="U254">
        <v>100</v>
      </c>
      <c r="V254">
        <v>138.35416666666666</v>
      </c>
      <c r="W254">
        <v>15.488113899924851</v>
      </c>
      <c r="X254">
        <v>0</v>
      </c>
      <c r="Y254">
        <v>100</v>
      </c>
      <c r="Z254">
        <v>0</v>
      </c>
      <c r="AA254" s="2">
        <v>1</v>
      </c>
      <c r="AB254">
        <v>1</v>
      </c>
      <c r="AC254">
        <v>8</v>
      </c>
      <c r="AD254">
        <v>2</v>
      </c>
      <c r="AE254">
        <v>2</v>
      </c>
      <c r="AF254">
        <v>99</v>
      </c>
      <c r="AG254">
        <v>99</v>
      </c>
      <c r="AH254">
        <v>99</v>
      </c>
      <c r="AI254">
        <v>99</v>
      </c>
      <c r="AJ254">
        <v>99</v>
      </c>
      <c r="AK254">
        <v>99</v>
      </c>
      <c r="AL254">
        <v>99</v>
      </c>
      <c r="AM254">
        <v>99</v>
      </c>
      <c r="AN254">
        <v>99</v>
      </c>
      <c r="AO254">
        <v>1</v>
      </c>
      <c r="AP254">
        <v>99</v>
      </c>
      <c r="AQ254">
        <v>99</v>
      </c>
      <c r="AR254" s="1">
        <v>99</v>
      </c>
      <c r="AS254" s="1">
        <v>0</v>
      </c>
      <c r="AT254" s="1">
        <v>0</v>
      </c>
      <c r="AU254">
        <v>0</v>
      </c>
      <c r="AV254" s="1">
        <v>0</v>
      </c>
      <c r="AW254" s="1">
        <v>0</v>
      </c>
      <c r="AX254" s="1">
        <v>0</v>
      </c>
      <c r="AY254" s="1">
        <v>0</v>
      </c>
      <c r="AZ254" s="1">
        <v>0</v>
      </c>
      <c r="BA254" s="1">
        <v>0</v>
      </c>
      <c r="BB254" s="1">
        <v>1</v>
      </c>
      <c r="BC254" s="1">
        <v>0</v>
      </c>
      <c r="BD254" s="1">
        <v>0</v>
      </c>
      <c r="BE254" s="1">
        <v>0</v>
      </c>
      <c r="BF254" s="1">
        <f t="shared" si="18"/>
        <v>1</v>
      </c>
      <c r="BG254">
        <v>0</v>
      </c>
      <c r="BH254">
        <v>0</v>
      </c>
      <c r="BI254">
        <v>0</v>
      </c>
      <c r="BJ254">
        <v>0</v>
      </c>
      <c r="BK254">
        <v>0</v>
      </c>
      <c r="BL254" s="25">
        <v>0</v>
      </c>
      <c r="BM254" s="1">
        <v>0</v>
      </c>
      <c r="BN254" s="1">
        <v>0</v>
      </c>
      <c r="BO254" s="1">
        <v>0</v>
      </c>
      <c r="BP254" s="1">
        <v>0</v>
      </c>
    </row>
    <row r="255" spans="1:106" customFormat="1" x14ac:dyDescent="0.2">
      <c r="A255" s="2">
        <v>254</v>
      </c>
      <c r="B255" s="2">
        <v>4</v>
      </c>
      <c r="C255" s="2">
        <v>3</v>
      </c>
      <c r="D255">
        <v>30</v>
      </c>
      <c r="E255" s="52">
        <v>43872</v>
      </c>
      <c r="F255" s="1">
        <v>0</v>
      </c>
      <c r="G255" s="5">
        <v>0</v>
      </c>
      <c r="H255" s="19">
        <v>0</v>
      </c>
      <c r="I255">
        <v>89.583333333333329</v>
      </c>
      <c r="J255">
        <v>145.15891472868216</v>
      </c>
      <c r="K255">
        <v>17.321586046167454</v>
      </c>
      <c r="L255">
        <v>7.7519379844961236</v>
      </c>
      <c r="M255">
        <v>92.248062015503876</v>
      </c>
      <c r="N255">
        <v>0</v>
      </c>
      <c r="O255">
        <v>90.104166666666671</v>
      </c>
      <c r="P255">
        <v>143.97109826589596</v>
      </c>
      <c r="Q255">
        <v>16.057812610206149</v>
      </c>
      <c r="R255">
        <v>2.8901734104046244</v>
      </c>
      <c r="S255">
        <v>97.109826589595372</v>
      </c>
      <c r="T255">
        <v>0</v>
      </c>
      <c r="U255">
        <v>88.541666666666671</v>
      </c>
      <c r="V255">
        <v>147.57647058823528</v>
      </c>
      <c r="W255">
        <v>19.534314578796092</v>
      </c>
      <c r="X255">
        <v>17.647058823529413</v>
      </c>
      <c r="Y255">
        <v>82.35294117647058</v>
      </c>
      <c r="Z255">
        <v>0</v>
      </c>
      <c r="AA255" s="2">
        <v>1</v>
      </c>
      <c r="AB255">
        <v>1</v>
      </c>
      <c r="AC255">
        <v>7</v>
      </c>
      <c r="AD255">
        <v>2</v>
      </c>
      <c r="AE255">
        <v>2</v>
      </c>
      <c r="AF255">
        <v>99</v>
      </c>
      <c r="AG255">
        <v>99</v>
      </c>
      <c r="AH255">
        <v>99</v>
      </c>
      <c r="AI255">
        <v>99</v>
      </c>
      <c r="AJ255">
        <v>99</v>
      </c>
      <c r="AK255">
        <v>99</v>
      </c>
      <c r="AL255">
        <v>99</v>
      </c>
      <c r="AM255">
        <v>99</v>
      </c>
      <c r="AN255" s="1">
        <v>99</v>
      </c>
      <c r="AO255">
        <v>1</v>
      </c>
      <c r="AP255" s="1">
        <v>99</v>
      </c>
      <c r="AQ255" s="1">
        <v>99</v>
      </c>
      <c r="AR255">
        <v>99</v>
      </c>
      <c r="AS255" s="1">
        <v>0</v>
      </c>
      <c r="AT255" s="1">
        <v>0</v>
      </c>
      <c r="AU255" s="1">
        <v>0</v>
      </c>
      <c r="AV255" s="1">
        <v>0</v>
      </c>
      <c r="AW255" s="1">
        <v>0</v>
      </c>
      <c r="AX255" s="1">
        <v>0</v>
      </c>
      <c r="AY255" s="1">
        <v>0</v>
      </c>
      <c r="AZ255" s="1">
        <v>0</v>
      </c>
      <c r="BA255" s="1">
        <v>0</v>
      </c>
      <c r="BB255" s="1">
        <v>1</v>
      </c>
      <c r="BC255" s="1">
        <v>0</v>
      </c>
      <c r="BD255" s="1">
        <v>0</v>
      </c>
      <c r="BE255" s="1">
        <v>0</v>
      </c>
      <c r="BF255" s="1">
        <f t="shared" si="18"/>
        <v>1</v>
      </c>
      <c r="BG255">
        <v>0</v>
      </c>
      <c r="BH255">
        <v>0</v>
      </c>
      <c r="BI255">
        <v>0</v>
      </c>
      <c r="BJ255">
        <v>0</v>
      </c>
      <c r="BK255">
        <v>0</v>
      </c>
      <c r="BL255" s="25">
        <v>0</v>
      </c>
      <c r="BM255" s="1">
        <v>0</v>
      </c>
      <c r="BN255" s="1">
        <v>0</v>
      </c>
      <c r="BO255" s="1">
        <v>0</v>
      </c>
      <c r="BP255" s="1">
        <v>0</v>
      </c>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row>
    <row r="256" spans="1:106" customFormat="1" x14ac:dyDescent="0.2">
      <c r="A256" s="2">
        <v>255</v>
      </c>
      <c r="B256" s="2">
        <v>4</v>
      </c>
      <c r="C256" s="2">
        <v>3</v>
      </c>
      <c r="D256">
        <v>31</v>
      </c>
      <c r="E256" s="52">
        <v>43873</v>
      </c>
      <c r="F256" s="1">
        <v>0</v>
      </c>
      <c r="G256" s="5">
        <v>0</v>
      </c>
      <c r="H256" s="19">
        <v>0</v>
      </c>
      <c r="I256">
        <v>100</v>
      </c>
      <c r="J256">
        <v>162.12847222222223</v>
      </c>
      <c r="K256">
        <v>25.799404542116033</v>
      </c>
      <c r="L256">
        <v>31.944444444444443</v>
      </c>
      <c r="M256">
        <v>68.055555555555557</v>
      </c>
      <c r="N256">
        <v>0</v>
      </c>
      <c r="O256">
        <v>100</v>
      </c>
      <c r="P256">
        <v>168.66145833333334</v>
      </c>
      <c r="Q256">
        <v>24.331905245082606</v>
      </c>
      <c r="R256">
        <v>43.229166666666664</v>
      </c>
      <c r="S256">
        <v>56.770833333333336</v>
      </c>
      <c r="T256">
        <v>0</v>
      </c>
      <c r="U256">
        <v>100</v>
      </c>
      <c r="V256">
        <v>149.0625</v>
      </c>
      <c r="W256">
        <v>27.174333470551407</v>
      </c>
      <c r="X256">
        <v>9.375</v>
      </c>
      <c r="Y256">
        <v>90.625</v>
      </c>
      <c r="Z256">
        <v>0</v>
      </c>
      <c r="AA256" s="2">
        <v>1</v>
      </c>
      <c r="AB256">
        <v>1</v>
      </c>
      <c r="AC256">
        <v>6</v>
      </c>
      <c r="AD256">
        <v>2</v>
      </c>
      <c r="AE256">
        <v>2</v>
      </c>
      <c r="AF256">
        <v>99</v>
      </c>
      <c r="AG256">
        <v>99</v>
      </c>
      <c r="AH256">
        <v>99</v>
      </c>
      <c r="AI256">
        <v>99</v>
      </c>
      <c r="AJ256">
        <v>99</v>
      </c>
      <c r="AK256">
        <v>99</v>
      </c>
      <c r="AL256">
        <v>99</v>
      </c>
      <c r="AM256">
        <v>99</v>
      </c>
      <c r="AN256" s="1">
        <v>99</v>
      </c>
      <c r="AO256">
        <v>1</v>
      </c>
      <c r="AP256" s="1">
        <v>99</v>
      </c>
      <c r="AQ256" s="1">
        <v>99</v>
      </c>
      <c r="AR256">
        <v>99</v>
      </c>
      <c r="AS256" s="1">
        <v>0</v>
      </c>
      <c r="AT256" s="1">
        <v>0</v>
      </c>
      <c r="AU256">
        <v>0</v>
      </c>
      <c r="AV256" s="1">
        <v>0</v>
      </c>
      <c r="AW256" s="1">
        <v>0</v>
      </c>
      <c r="AX256" s="1">
        <v>0</v>
      </c>
      <c r="AY256" s="1">
        <v>0</v>
      </c>
      <c r="AZ256" s="1">
        <v>0</v>
      </c>
      <c r="BA256" s="1">
        <v>0</v>
      </c>
      <c r="BB256" s="1">
        <v>1</v>
      </c>
      <c r="BC256" s="1">
        <v>0</v>
      </c>
      <c r="BD256" s="1">
        <v>0</v>
      </c>
      <c r="BE256" s="1">
        <v>0</v>
      </c>
      <c r="BF256" s="1">
        <f t="shared" si="18"/>
        <v>1</v>
      </c>
      <c r="BG256">
        <v>0</v>
      </c>
      <c r="BH256">
        <v>0</v>
      </c>
      <c r="BI256">
        <v>0</v>
      </c>
      <c r="BJ256">
        <v>0</v>
      </c>
      <c r="BK256">
        <v>0</v>
      </c>
      <c r="BL256" s="25">
        <v>0</v>
      </c>
      <c r="BM256" s="1">
        <v>0</v>
      </c>
      <c r="BN256" s="1">
        <v>0</v>
      </c>
      <c r="BO256" s="1">
        <v>0</v>
      </c>
      <c r="BP256" s="1">
        <v>0</v>
      </c>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row>
    <row r="257" spans="1:106" customFormat="1" x14ac:dyDescent="0.2">
      <c r="A257" s="2">
        <v>256</v>
      </c>
      <c r="B257" s="2">
        <v>4</v>
      </c>
      <c r="C257" s="2">
        <v>3</v>
      </c>
      <c r="D257">
        <v>32</v>
      </c>
      <c r="E257" s="52">
        <v>43874</v>
      </c>
      <c r="F257" s="1">
        <v>0</v>
      </c>
      <c r="G257" s="5">
        <v>0</v>
      </c>
      <c r="H257" s="19">
        <v>0</v>
      </c>
      <c r="I257">
        <v>100</v>
      </c>
      <c r="J257">
        <v>207.56944444444446</v>
      </c>
      <c r="K257">
        <v>48.901487539865009</v>
      </c>
      <c r="L257">
        <v>55.902777777777779</v>
      </c>
      <c r="M257">
        <v>36.111111111111114</v>
      </c>
      <c r="N257">
        <v>7.9861111111111107</v>
      </c>
      <c r="O257">
        <v>100</v>
      </c>
      <c r="P257">
        <v>210.91145833333334</v>
      </c>
      <c r="Q257">
        <v>49.003646681342246</v>
      </c>
      <c r="R257">
        <v>52.604166666666664</v>
      </c>
      <c r="S257">
        <v>42.708333333333336</v>
      </c>
      <c r="T257">
        <v>4.6875</v>
      </c>
      <c r="U257">
        <v>100</v>
      </c>
      <c r="V257">
        <v>200.88541666666666</v>
      </c>
      <c r="W257">
        <v>48.728222008112482</v>
      </c>
      <c r="X257">
        <v>62.5</v>
      </c>
      <c r="Y257">
        <v>22.916666666666664</v>
      </c>
      <c r="Z257">
        <v>14.583333333333334</v>
      </c>
      <c r="AA257" s="2">
        <v>2</v>
      </c>
      <c r="AB257">
        <v>1</v>
      </c>
      <c r="AC257">
        <v>8</v>
      </c>
      <c r="AD257">
        <v>2</v>
      </c>
      <c r="AE257">
        <v>2</v>
      </c>
      <c r="AF257">
        <v>99</v>
      </c>
      <c r="AG257">
        <v>99</v>
      </c>
      <c r="AH257">
        <v>99</v>
      </c>
      <c r="AI257">
        <v>99</v>
      </c>
      <c r="AJ257">
        <v>99</v>
      </c>
      <c r="AK257">
        <v>99</v>
      </c>
      <c r="AL257">
        <v>99</v>
      </c>
      <c r="AM257">
        <v>99</v>
      </c>
      <c r="AN257">
        <v>99</v>
      </c>
      <c r="AO257">
        <v>1</v>
      </c>
      <c r="AP257">
        <v>99</v>
      </c>
      <c r="AQ257">
        <v>99</v>
      </c>
      <c r="AR257" s="1">
        <v>99</v>
      </c>
      <c r="AS257" s="1">
        <v>0</v>
      </c>
      <c r="AT257" s="1">
        <v>0</v>
      </c>
      <c r="AU257">
        <v>0</v>
      </c>
      <c r="AV257" s="1">
        <v>0</v>
      </c>
      <c r="AW257" s="1">
        <v>0</v>
      </c>
      <c r="AX257" s="1">
        <v>0</v>
      </c>
      <c r="AY257" s="1">
        <v>0</v>
      </c>
      <c r="AZ257" s="1">
        <v>0</v>
      </c>
      <c r="BA257" s="1">
        <v>0</v>
      </c>
      <c r="BB257" s="1">
        <v>1</v>
      </c>
      <c r="BC257" s="1">
        <v>0</v>
      </c>
      <c r="BD257" s="1">
        <v>0</v>
      </c>
      <c r="BE257" s="1">
        <v>0</v>
      </c>
      <c r="BF257" s="1">
        <f t="shared" si="18"/>
        <v>1</v>
      </c>
      <c r="BG257">
        <v>0</v>
      </c>
      <c r="BH257">
        <v>0</v>
      </c>
      <c r="BI257">
        <v>0</v>
      </c>
      <c r="BJ257">
        <v>0</v>
      </c>
      <c r="BK257">
        <v>0</v>
      </c>
      <c r="BL257" s="25">
        <v>0</v>
      </c>
      <c r="BM257" s="1">
        <v>0</v>
      </c>
      <c r="BN257" s="1">
        <v>0</v>
      </c>
      <c r="BO257" s="1">
        <v>0</v>
      </c>
      <c r="BP257" s="1">
        <v>0</v>
      </c>
      <c r="BQ257" s="16"/>
      <c r="BR257" s="16"/>
      <c r="BS257" s="16"/>
      <c r="BT257" s="16"/>
      <c r="BU257" s="16"/>
      <c r="BV257" s="16"/>
      <c r="BW257" s="16"/>
      <c r="BX257" s="16"/>
      <c r="BY257" s="16"/>
      <c r="BZ257" s="16"/>
      <c r="CA257" s="16"/>
      <c r="CB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row>
    <row r="258" spans="1:106" customFormat="1" x14ac:dyDescent="0.2">
      <c r="A258" s="2">
        <v>257</v>
      </c>
      <c r="B258" s="2">
        <v>4</v>
      </c>
      <c r="C258" s="2">
        <v>3</v>
      </c>
      <c r="D258">
        <v>33</v>
      </c>
      <c r="E258" s="52">
        <v>43875</v>
      </c>
      <c r="F258" s="1">
        <v>0</v>
      </c>
      <c r="G258" s="5">
        <v>0</v>
      </c>
      <c r="H258" s="19">
        <v>0</v>
      </c>
      <c r="I258">
        <v>95.138888888888886</v>
      </c>
      <c r="J258">
        <v>200.83576642335765</v>
      </c>
      <c r="K258">
        <v>29.159179459747779</v>
      </c>
      <c r="L258">
        <v>57.664233576642339</v>
      </c>
      <c r="M258">
        <v>42.335766423357661</v>
      </c>
      <c r="N258">
        <v>0</v>
      </c>
      <c r="O258">
        <v>92.708333333333329</v>
      </c>
      <c r="P258">
        <v>189.28089887640451</v>
      </c>
      <c r="Q258">
        <v>32.993758479606747</v>
      </c>
      <c r="R258">
        <v>50</v>
      </c>
      <c r="S258">
        <v>50</v>
      </c>
      <c r="T258">
        <v>0</v>
      </c>
      <c r="U258">
        <v>100</v>
      </c>
      <c r="V258">
        <v>222.26041666666666</v>
      </c>
      <c r="W258">
        <v>19.481210773676278</v>
      </c>
      <c r="X258">
        <v>71.875</v>
      </c>
      <c r="Y258">
        <v>28.125</v>
      </c>
      <c r="Z258">
        <v>0</v>
      </c>
      <c r="AA258" s="2">
        <v>1</v>
      </c>
      <c r="AB258">
        <v>1</v>
      </c>
      <c r="AC258">
        <v>7</v>
      </c>
      <c r="AD258">
        <v>1</v>
      </c>
      <c r="AE258">
        <v>2</v>
      </c>
      <c r="AF258">
        <v>99</v>
      </c>
      <c r="AG258">
        <v>99</v>
      </c>
      <c r="AH258">
        <v>99</v>
      </c>
      <c r="AI258">
        <v>99</v>
      </c>
      <c r="AJ258">
        <v>99</v>
      </c>
      <c r="AK258">
        <v>99</v>
      </c>
      <c r="AL258">
        <v>99</v>
      </c>
      <c r="AM258">
        <v>99</v>
      </c>
      <c r="AN258">
        <v>99</v>
      </c>
      <c r="AO258">
        <v>1</v>
      </c>
      <c r="AP258">
        <v>99</v>
      </c>
      <c r="AQ258">
        <v>99</v>
      </c>
      <c r="AR258" s="1">
        <v>99</v>
      </c>
      <c r="AS258" s="1">
        <v>0</v>
      </c>
      <c r="AT258" s="1">
        <v>0</v>
      </c>
      <c r="AU258" s="1">
        <v>0</v>
      </c>
      <c r="AV258" s="1">
        <v>0</v>
      </c>
      <c r="AW258" s="1">
        <v>0</v>
      </c>
      <c r="AX258" s="1">
        <v>0</v>
      </c>
      <c r="AY258" s="1">
        <v>0</v>
      </c>
      <c r="AZ258" s="1">
        <v>0</v>
      </c>
      <c r="BA258" s="1">
        <v>0</v>
      </c>
      <c r="BB258" s="1">
        <v>1</v>
      </c>
      <c r="BC258" s="1">
        <v>0</v>
      </c>
      <c r="BD258" s="1">
        <v>0</v>
      </c>
      <c r="BE258" s="1">
        <v>0</v>
      </c>
      <c r="BF258" s="1">
        <f t="shared" si="18"/>
        <v>1</v>
      </c>
      <c r="BG258">
        <v>0</v>
      </c>
      <c r="BH258">
        <v>0</v>
      </c>
      <c r="BI258">
        <v>0</v>
      </c>
      <c r="BJ258">
        <v>0</v>
      </c>
      <c r="BK258">
        <v>0</v>
      </c>
      <c r="BL258" s="25">
        <v>0</v>
      </c>
      <c r="BM258" s="1">
        <v>0</v>
      </c>
      <c r="BN258" s="1">
        <v>0</v>
      </c>
      <c r="BO258" s="1">
        <v>0</v>
      </c>
      <c r="BP258" s="1">
        <v>0</v>
      </c>
    </row>
    <row r="259" spans="1:106" customFormat="1" x14ac:dyDescent="0.2">
      <c r="A259" s="2">
        <v>258</v>
      </c>
      <c r="B259" s="2">
        <v>4</v>
      </c>
      <c r="C259" s="2">
        <v>3</v>
      </c>
      <c r="D259">
        <v>34</v>
      </c>
      <c r="E259" s="52">
        <v>43876</v>
      </c>
      <c r="F259" s="1">
        <v>0</v>
      </c>
      <c r="G259" s="5">
        <v>0</v>
      </c>
      <c r="H259" s="19">
        <v>0</v>
      </c>
      <c r="I259">
        <v>22.222222222222221</v>
      </c>
      <c r="J259">
        <v>151.796875</v>
      </c>
      <c r="K259">
        <v>32.670635517925433</v>
      </c>
      <c r="L259">
        <v>15.625</v>
      </c>
      <c r="M259">
        <v>84.375</v>
      </c>
      <c r="N259">
        <v>0</v>
      </c>
      <c r="O259">
        <v>33.333333333333336</v>
      </c>
      <c r="P259">
        <v>151.796875</v>
      </c>
      <c r="Q259">
        <v>32.670635517925433</v>
      </c>
      <c r="R259">
        <v>15.625</v>
      </c>
      <c r="S259">
        <v>84.375</v>
      </c>
      <c r="T259">
        <v>0</v>
      </c>
      <c r="U259">
        <v>0</v>
      </c>
      <c r="V259" t="e">
        <v>#DIV/0!</v>
      </c>
      <c r="W259" t="e">
        <v>#DIV/0!</v>
      </c>
      <c r="X259" t="e">
        <v>#DIV/0!</v>
      </c>
      <c r="Y259" t="e">
        <v>#DIV/0!</v>
      </c>
      <c r="Z259" t="e">
        <v>#DIV/0!</v>
      </c>
      <c r="AA259" s="2">
        <v>2</v>
      </c>
      <c r="AB259">
        <v>2</v>
      </c>
      <c r="AC259">
        <v>7</v>
      </c>
      <c r="AD259">
        <v>2</v>
      </c>
      <c r="AE259">
        <v>2</v>
      </c>
      <c r="AF259">
        <v>99</v>
      </c>
      <c r="AG259">
        <v>99</v>
      </c>
      <c r="AH259">
        <v>99</v>
      </c>
      <c r="AI259">
        <v>99</v>
      </c>
      <c r="AJ259">
        <v>99</v>
      </c>
      <c r="AK259">
        <v>99</v>
      </c>
      <c r="AL259">
        <v>99</v>
      </c>
      <c r="AM259">
        <v>99</v>
      </c>
      <c r="AN259" s="1">
        <v>99</v>
      </c>
      <c r="AO259">
        <v>1</v>
      </c>
      <c r="AP259" s="1">
        <v>99</v>
      </c>
      <c r="AQ259" s="1">
        <v>99</v>
      </c>
      <c r="AR259">
        <v>99</v>
      </c>
      <c r="AS259" s="1">
        <v>0</v>
      </c>
      <c r="AT259" s="1">
        <v>0</v>
      </c>
      <c r="AU259">
        <v>0</v>
      </c>
      <c r="AV259" s="1">
        <v>0</v>
      </c>
      <c r="AW259" s="1">
        <v>0</v>
      </c>
      <c r="AX259" s="1">
        <v>0</v>
      </c>
      <c r="AY259" s="1">
        <v>0</v>
      </c>
      <c r="AZ259" s="1">
        <v>0</v>
      </c>
      <c r="BA259" s="1">
        <v>0</v>
      </c>
      <c r="BB259" s="1">
        <v>1</v>
      </c>
      <c r="BC259" s="1">
        <v>0</v>
      </c>
      <c r="BD259" s="1">
        <v>0</v>
      </c>
      <c r="BE259" s="1">
        <v>0</v>
      </c>
      <c r="BF259" s="1">
        <f t="shared" si="18"/>
        <v>1</v>
      </c>
      <c r="BG259">
        <v>0</v>
      </c>
      <c r="BH259">
        <v>0</v>
      </c>
      <c r="BI259">
        <v>0</v>
      </c>
      <c r="BJ259">
        <v>0</v>
      </c>
      <c r="BK259">
        <v>0</v>
      </c>
      <c r="BL259" s="25">
        <v>0</v>
      </c>
      <c r="BM259" s="1">
        <v>0</v>
      </c>
      <c r="BN259" s="1">
        <v>0</v>
      </c>
      <c r="BO259" s="1">
        <v>0</v>
      </c>
      <c r="BP259" s="1">
        <v>0</v>
      </c>
    </row>
    <row r="260" spans="1:106" customFormat="1" x14ac:dyDescent="0.2">
      <c r="A260" s="2">
        <v>259</v>
      </c>
      <c r="B260" s="2">
        <v>4</v>
      </c>
      <c r="C260" s="2">
        <v>3</v>
      </c>
      <c r="D260">
        <v>35</v>
      </c>
      <c r="E260" s="52">
        <v>43877</v>
      </c>
      <c r="F260" s="1">
        <v>0</v>
      </c>
      <c r="G260" s="5">
        <v>0</v>
      </c>
      <c r="H260" s="19">
        <v>0</v>
      </c>
      <c r="I260">
        <v>85.763888888888886</v>
      </c>
      <c r="J260">
        <v>174.5425101214575</v>
      </c>
      <c r="K260">
        <v>31.486448615014748</v>
      </c>
      <c r="L260">
        <v>38.866396761133601</v>
      </c>
      <c r="M260">
        <v>61.133603238866399</v>
      </c>
      <c r="N260">
        <v>0</v>
      </c>
      <c r="O260">
        <v>78.645833333333329</v>
      </c>
      <c r="P260">
        <v>195.15894039735099</v>
      </c>
      <c r="Q260">
        <v>29.967002491378235</v>
      </c>
      <c r="R260">
        <v>58.940397350993379</v>
      </c>
      <c r="S260">
        <v>41.059602649006621</v>
      </c>
      <c r="T260">
        <v>0</v>
      </c>
      <c r="U260">
        <v>100</v>
      </c>
      <c r="V260">
        <v>142.11458333333334</v>
      </c>
      <c r="W260">
        <v>18.380041687796481</v>
      </c>
      <c r="X260">
        <v>7.291666666666667</v>
      </c>
      <c r="Y260">
        <v>92.708333333333329</v>
      </c>
      <c r="Z260">
        <v>0</v>
      </c>
      <c r="AA260" s="2">
        <v>1</v>
      </c>
      <c r="AB260">
        <v>1</v>
      </c>
      <c r="AC260">
        <v>8</v>
      </c>
      <c r="AD260">
        <v>2</v>
      </c>
      <c r="AE260">
        <v>2</v>
      </c>
      <c r="AF260">
        <v>99</v>
      </c>
      <c r="AG260">
        <v>99</v>
      </c>
      <c r="AH260">
        <v>99</v>
      </c>
      <c r="AI260">
        <v>99</v>
      </c>
      <c r="AJ260">
        <v>99</v>
      </c>
      <c r="AK260">
        <v>99</v>
      </c>
      <c r="AL260">
        <v>99</v>
      </c>
      <c r="AM260">
        <v>99</v>
      </c>
      <c r="AN260">
        <v>99</v>
      </c>
      <c r="AO260">
        <v>1</v>
      </c>
      <c r="AP260">
        <v>99</v>
      </c>
      <c r="AQ260">
        <v>99</v>
      </c>
      <c r="AR260" s="1">
        <v>99</v>
      </c>
      <c r="AS260" s="1">
        <v>0</v>
      </c>
      <c r="AT260" s="1">
        <v>0</v>
      </c>
      <c r="AU260">
        <v>0</v>
      </c>
      <c r="AV260" s="1">
        <v>0</v>
      </c>
      <c r="AW260" s="1">
        <v>0</v>
      </c>
      <c r="AX260" s="1">
        <v>0</v>
      </c>
      <c r="AY260" s="1">
        <v>0</v>
      </c>
      <c r="AZ260" s="1">
        <v>0</v>
      </c>
      <c r="BA260" s="1">
        <v>0</v>
      </c>
      <c r="BB260" s="1">
        <v>1</v>
      </c>
      <c r="BC260" s="1">
        <v>0</v>
      </c>
      <c r="BD260" s="1">
        <v>0</v>
      </c>
      <c r="BE260" s="1">
        <v>0</v>
      </c>
      <c r="BF260" s="1">
        <f t="shared" si="18"/>
        <v>1</v>
      </c>
      <c r="BG260">
        <v>0</v>
      </c>
      <c r="BH260">
        <v>0</v>
      </c>
      <c r="BI260">
        <v>0</v>
      </c>
      <c r="BJ260">
        <v>0</v>
      </c>
      <c r="BK260">
        <v>0</v>
      </c>
      <c r="BL260" s="25">
        <v>0</v>
      </c>
      <c r="BM260" s="1">
        <v>0</v>
      </c>
      <c r="BN260" s="1">
        <v>0</v>
      </c>
      <c r="BO260" s="1">
        <v>0</v>
      </c>
      <c r="BP260" s="1">
        <v>0</v>
      </c>
    </row>
    <row r="261" spans="1:106" customFormat="1" x14ac:dyDescent="0.2">
      <c r="A261" s="2">
        <v>260</v>
      </c>
      <c r="B261" s="2">
        <v>4</v>
      </c>
      <c r="C261" s="2">
        <v>3</v>
      </c>
      <c r="D261">
        <v>36</v>
      </c>
      <c r="E261" s="52">
        <v>43878</v>
      </c>
      <c r="F261" s="1">
        <v>0</v>
      </c>
      <c r="G261" s="5">
        <v>0</v>
      </c>
      <c r="H261" s="19">
        <v>0</v>
      </c>
      <c r="I261">
        <v>99.652777777777771</v>
      </c>
      <c r="J261">
        <v>170.01393728222996</v>
      </c>
      <c r="K261">
        <v>28.851033521885086</v>
      </c>
      <c r="L261">
        <v>42.508710801393725</v>
      </c>
      <c r="M261">
        <v>57.491289198606275</v>
      </c>
      <c r="N261">
        <v>0</v>
      </c>
      <c r="O261">
        <v>99.479166666666671</v>
      </c>
      <c r="P261">
        <v>182.78010471204189</v>
      </c>
      <c r="Q261">
        <v>29.412408124765726</v>
      </c>
      <c r="R261">
        <v>60.209424083769633</v>
      </c>
      <c r="S261">
        <v>39.790575916230367</v>
      </c>
      <c r="T261">
        <v>0</v>
      </c>
      <c r="U261">
        <v>100</v>
      </c>
      <c r="V261">
        <v>144.61458333333334</v>
      </c>
      <c r="W261">
        <v>15.20337476445237</v>
      </c>
      <c r="X261">
        <v>7.291666666666667</v>
      </c>
      <c r="Y261">
        <v>92.708333333333329</v>
      </c>
      <c r="Z261">
        <v>0</v>
      </c>
      <c r="AA261" s="2">
        <v>1</v>
      </c>
      <c r="AB261">
        <v>1</v>
      </c>
      <c r="AC261">
        <v>8</v>
      </c>
      <c r="AD261">
        <v>1</v>
      </c>
      <c r="AE261">
        <v>2</v>
      </c>
      <c r="AF261">
        <v>99</v>
      </c>
      <c r="AG261">
        <v>99</v>
      </c>
      <c r="AH261">
        <v>99</v>
      </c>
      <c r="AI261">
        <v>99</v>
      </c>
      <c r="AJ261">
        <v>99</v>
      </c>
      <c r="AK261">
        <v>99</v>
      </c>
      <c r="AL261">
        <v>99</v>
      </c>
      <c r="AM261">
        <v>99</v>
      </c>
      <c r="AN261" s="1">
        <v>99</v>
      </c>
      <c r="AO261">
        <v>1</v>
      </c>
      <c r="AP261" s="1">
        <v>99</v>
      </c>
      <c r="AQ261" s="1">
        <v>99</v>
      </c>
      <c r="AR261">
        <v>99</v>
      </c>
      <c r="AS261" s="1">
        <v>0</v>
      </c>
      <c r="AT261" s="1">
        <v>0</v>
      </c>
      <c r="AU261" s="1">
        <v>0</v>
      </c>
      <c r="AV261" s="1">
        <v>0</v>
      </c>
      <c r="AW261" s="1">
        <v>0</v>
      </c>
      <c r="AX261" s="1">
        <v>0</v>
      </c>
      <c r="AY261" s="1">
        <v>0</v>
      </c>
      <c r="AZ261" s="1">
        <v>0</v>
      </c>
      <c r="BA261" s="1">
        <v>0</v>
      </c>
      <c r="BB261" s="1">
        <v>1</v>
      </c>
      <c r="BC261" s="1">
        <v>0</v>
      </c>
      <c r="BD261" s="1">
        <v>0</v>
      </c>
      <c r="BE261" s="1">
        <v>0</v>
      </c>
      <c r="BF261" s="1">
        <f t="shared" si="18"/>
        <v>1</v>
      </c>
      <c r="BG261">
        <v>0</v>
      </c>
      <c r="BH261">
        <v>0</v>
      </c>
      <c r="BI261">
        <v>0</v>
      </c>
      <c r="BJ261">
        <v>0</v>
      </c>
      <c r="BK261">
        <v>0</v>
      </c>
      <c r="BL261" s="25">
        <v>0</v>
      </c>
      <c r="BM261" s="1">
        <v>0</v>
      </c>
      <c r="BN261" s="1">
        <v>0</v>
      </c>
      <c r="BO261" s="1">
        <v>0</v>
      </c>
      <c r="BP261" s="1">
        <v>0</v>
      </c>
    </row>
    <row r="262" spans="1:106" customFormat="1" x14ac:dyDescent="0.2">
      <c r="A262" s="2">
        <v>261</v>
      </c>
      <c r="B262" s="2">
        <v>4</v>
      </c>
      <c r="C262" s="2">
        <v>3</v>
      </c>
      <c r="D262">
        <v>37</v>
      </c>
      <c r="E262" s="52">
        <v>43879</v>
      </c>
      <c r="F262" s="1">
        <v>0</v>
      </c>
      <c r="G262" s="5">
        <v>0</v>
      </c>
      <c r="H262" s="19">
        <v>0</v>
      </c>
      <c r="I262">
        <v>100</v>
      </c>
      <c r="J262">
        <v>178.17361111111111</v>
      </c>
      <c r="K262">
        <v>31.071418056156681</v>
      </c>
      <c r="L262">
        <v>44.791666666666664</v>
      </c>
      <c r="M262">
        <v>55.208333333333336</v>
      </c>
      <c r="N262">
        <v>0</v>
      </c>
      <c r="O262">
        <v>100</v>
      </c>
      <c r="P262">
        <v>195.95833333333334</v>
      </c>
      <c r="Q262">
        <v>28.683598045514916</v>
      </c>
      <c r="R262">
        <v>61.458333333333336</v>
      </c>
      <c r="S262">
        <v>38.541666666666664</v>
      </c>
      <c r="T262">
        <v>0</v>
      </c>
      <c r="U262">
        <v>100</v>
      </c>
      <c r="V262">
        <v>142.60416666666666</v>
      </c>
      <c r="W262">
        <v>22.057365599834721</v>
      </c>
      <c r="X262">
        <v>11.458333333333334</v>
      </c>
      <c r="Y262">
        <v>88.541666666666671</v>
      </c>
      <c r="Z262">
        <v>0</v>
      </c>
      <c r="AA262" s="2">
        <v>1</v>
      </c>
      <c r="AB262">
        <v>1</v>
      </c>
      <c r="AC262">
        <v>9</v>
      </c>
      <c r="AD262">
        <v>2</v>
      </c>
      <c r="AE262">
        <v>2</v>
      </c>
      <c r="AF262">
        <v>99</v>
      </c>
      <c r="AG262">
        <v>99</v>
      </c>
      <c r="AH262">
        <v>99</v>
      </c>
      <c r="AI262">
        <v>99</v>
      </c>
      <c r="AJ262">
        <v>99</v>
      </c>
      <c r="AK262">
        <v>99</v>
      </c>
      <c r="AL262">
        <v>99</v>
      </c>
      <c r="AM262">
        <v>99</v>
      </c>
      <c r="AN262" s="1">
        <v>99</v>
      </c>
      <c r="AO262">
        <v>1</v>
      </c>
      <c r="AP262" s="1">
        <v>99</v>
      </c>
      <c r="AQ262" s="1">
        <v>99</v>
      </c>
      <c r="AR262">
        <v>99</v>
      </c>
      <c r="AS262" s="1">
        <v>0</v>
      </c>
      <c r="AT262" s="1">
        <v>0</v>
      </c>
      <c r="AU262">
        <v>0</v>
      </c>
      <c r="AV262" s="1">
        <v>0</v>
      </c>
      <c r="AW262" s="1">
        <v>0</v>
      </c>
      <c r="AX262" s="1">
        <v>0</v>
      </c>
      <c r="AY262" s="1">
        <v>0</v>
      </c>
      <c r="AZ262" s="1">
        <v>0</v>
      </c>
      <c r="BA262" s="1">
        <v>0</v>
      </c>
      <c r="BB262" s="1">
        <v>1</v>
      </c>
      <c r="BC262" s="1">
        <v>0</v>
      </c>
      <c r="BD262" s="1">
        <v>0</v>
      </c>
      <c r="BE262" s="1">
        <v>0</v>
      </c>
      <c r="BF262" s="1">
        <f t="shared" si="18"/>
        <v>1</v>
      </c>
      <c r="BG262">
        <v>0</v>
      </c>
      <c r="BH262">
        <v>0</v>
      </c>
      <c r="BI262">
        <v>0</v>
      </c>
      <c r="BJ262">
        <v>0</v>
      </c>
      <c r="BK262">
        <v>0</v>
      </c>
      <c r="BL262" s="25">
        <v>0</v>
      </c>
      <c r="BM262" s="1">
        <v>0</v>
      </c>
      <c r="BN262" s="1">
        <v>0</v>
      </c>
      <c r="BO262" s="1">
        <v>0</v>
      </c>
      <c r="BP262" s="1">
        <v>0</v>
      </c>
    </row>
    <row r="263" spans="1:106" customFormat="1" x14ac:dyDescent="0.2">
      <c r="A263" s="2">
        <v>262</v>
      </c>
      <c r="B263" s="2">
        <v>4</v>
      </c>
      <c r="C263" s="2">
        <v>3</v>
      </c>
      <c r="D263">
        <v>38</v>
      </c>
      <c r="E263" s="52">
        <v>43880</v>
      </c>
      <c r="F263" s="1">
        <v>0</v>
      </c>
      <c r="G263" s="5">
        <v>0</v>
      </c>
      <c r="H263" s="19">
        <v>0</v>
      </c>
      <c r="I263">
        <v>94.444444444444443</v>
      </c>
      <c r="J263">
        <v>199.80514705882354</v>
      </c>
      <c r="K263">
        <v>30.516414880897862</v>
      </c>
      <c r="L263">
        <v>61.397058823529413</v>
      </c>
      <c r="M263">
        <v>38.602941176470587</v>
      </c>
      <c r="N263">
        <v>0</v>
      </c>
      <c r="O263">
        <v>91.666666666666671</v>
      </c>
      <c r="P263">
        <v>186.61363636363637</v>
      </c>
      <c r="Q263">
        <v>30.676226520615337</v>
      </c>
      <c r="R263">
        <v>55.68181818181818</v>
      </c>
      <c r="S263">
        <v>44.31818181818182</v>
      </c>
      <c r="T263">
        <v>0</v>
      </c>
      <c r="U263">
        <v>100</v>
      </c>
      <c r="V263">
        <v>223.98958333333334</v>
      </c>
      <c r="W263">
        <v>26.991428390113068</v>
      </c>
      <c r="X263">
        <v>71.875</v>
      </c>
      <c r="Y263">
        <v>28.125</v>
      </c>
      <c r="Z263">
        <v>0</v>
      </c>
      <c r="AA263" s="2">
        <v>1</v>
      </c>
      <c r="AB263">
        <v>1</v>
      </c>
      <c r="AC263">
        <v>8</v>
      </c>
      <c r="AD263">
        <v>2</v>
      </c>
      <c r="AE263">
        <v>2</v>
      </c>
      <c r="AF263">
        <v>99</v>
      </c>
      <c r="AG263">
        <v>99</v>
      </c>
      <c r="AH263">
        <v>99</v>
      </c>
      <c r="AI263">
        <v>99</v>
      </c>
      <c r="AJ263">
        <v>99</v>
      </c>
      <c r="AK263">
        <v>99</v>
      </c>
      <c r="AL263">
        <v>99</v>
      </c>
      <c r="AM263">
        <v>99</v>
      </c>
      <c r="AN263">
        <v>99</v>
      </c>
      <c r="AO263">
        <v>1</v>
      </c>
      <c r="AP263">
        <v>99</v>
      </c>
      <c r="AQ263">
        <v>99</v>
      </c>
      <c r="AR263" s="1">
        <v>99</v>
      </c>
      <c r="AS263" s="1">
        <v>0</v>
      </c>
      <c r="AT263" s="1">
        <v>0</v>
      </c>
      <c r="AU263">
        <v>0</v>
      </c>
      <c r="AV263" s="1">
        <v>0</v>
      </c>
      <c r="AW263" s="1">
        <v>0</v>
      </c>
      <c r="AX263" s="1">
        <v>0</v>
      </c>
      <c r="AY263" s="1">
        <v>0</v>
      </c>
      <c r="AZ263" s="1">
        <v>0</v>
      </c>
      <c r="BA263" s="1">
        <v>0</v>
      </c>
      <c r="BB263" s="1">
        <v>1</v>
      </c>
      <c r="BC263" s="1">
        <v>0</v>
      </c>
      <c r="BD263" s="1">
        <v>0</v>
      </c>
      <c r="BE263" s="1">
        <v>0</v>
      </c>
      <c r="BF263" s="1">
        <f t="shared" si="18"/>
        <v>1</v>
      </c>
      <c r="BG263">
        <v>0</v>
      </c>
      <c r="BH263">
        <v>0</v>
      </c>
      <c r="BI263">
        <v>0</v>
      </c>
      <c r="BJ263">
        <v>0</v>
      </c>
      <c r="BK263">
        <v>0</v>
      </c>
      <c r="BL263" s="25">
        <v>0</v>
      </c>
      <c r="BM263" s="1">
        <v>0</v>
      </c>
      <c r="BN263" s="1">
        <v>0</v>
      </c>
      <c r="BO263" s="1">
        <v>0</v>
      </c>
      <c r="BP263" s="1">
        <v>0</v>
      </c>
    </row>
    <row r="264" spans="1:106" customFormat="1" x14ac:dyDescent="0.2">
      <c r="A264" s="2">
        <v>263</v>
      </c>
      <c r="B264" s="2">
        <v>4</v>
      </c>
      <c r="C264" s="2">
        <v>3</v>
      </c>
      <c r="D264">
        <v>39</v>
      </c>
      <c r="E264" s="52">
        <v>43881</v>
      </c>
      <c r="F264" s="1">
        <v>0</v>
      </c>
      <c r="G264" s="5">
        <v>0</v>
      </c>
      <c r="H264" s="19">
        <v>0</v>
      </c>
      <c r="I264">
        <v>94.791666666666671</v>
      </c>
      <c r="J264">
        <v>226.67765567765568</v>
      </c>
      <c r="K264">
        <v>27.095961372066064</v>
      </c>
      <c r="L264">
        <v>78.754578754578759</v>
      </c>
      <c r="M264">
        <v>21.245421245421241</v>
      </c>
      <c r="N264">
        <v>0</v>
      </c>
      <c r="O264">
        <v>92.1875</v>
      </c>
      <c r="P264">
        <v>240.64971751412429</v>
      </c>
      <c r="Q264">
        <v>29.703047933557862</v>
      </c>
      <c r="R264">
        <v>77.966101694915253</v>
      </c>
      <c r="S264">
        <v>22.033898305084747</v>
      </c>
      <c r="T264">
        <v>0</v>
      </c>
      <c r="U264">
        <v>100</v>
      </c>
      <c r="V264">
        <v>200.91666666666666</v>
      </c>
      <c r="W264">
        <v>8.6345446063138453</v>
      </c>
      <c r="X264">
        <v>80.208333333333329</v>
      </c>
      <c r="Y264">
        <v>19.791666666666671</v>
      </c>
      <c r="Z264">
        <v>0</v>
      </c>
      <c r="AA264" s="2">
        <v>1</v>
      </c>
      <c r="AB264">
        <v>1</v>
      </c>
      <c r="AC264">
        <v>7</v>
      </c>
      <c r="AD264">
        <v>1</v>
      </c>
      <c r="AE264">
        <v>2</v>
      </c>
      <c r="AF264">
        <v>99</v>
      </c>
      <c r="AG264">
        <v>99</v>
      </c>
      <c r="AH264">
        <v>99</v>
      </c>
      <c r="AI264">
        <v>99</v>
      </c>
      <c r="AJ264">
        <v>99</v>
      </c>
      <c r="AK264">
        <v>99</v>
      </c>
      <c r="AL264">
        <v>99</v>
      </c>
      <c r="AM264">
        <v>99</v>
      </c>
      <c r="AN264">
        <v>99</v>
      </c>
      <c r="AO264">
        <v>1</v>
      </c>
      <c r="AP264">
        <v>99</v>
      </c>
      <c r="AQ264">
        <v>99</v>
      </c>
      <c r="AR264" s="1">
        <v>99</v>
      </c>
      <c r="AS264" s="1">
        <v>0</v>
      </c>
      <c r="AT264" s="1">
        <v>0</v>
      </c>
      <c r="AU264" s="1">
        <v>0</v>
      </c>
      <c r="AV264" s="1">
        <v>0</v>
      </c>
      <c r="AW264" s="1">
        <v>0</v>
      </c>
      <c r="AX264" s="1">
        <v>0</v>
      </c>
      <c r="AY264" s="1">
        <v>0</v>
      </c>
      <c r="AZ264" s="1">
        <v>0</v>
      </c>
      <c r="BA264" s="1">
        <v>0</v>
      </c>
      <c r="BB264" s="1">
        <v>1</v>
      </c>
      <c r="BC264" s="1">
        <v>0</v>
      </c>
      <c r="BD264" s="1">
        <v>0</v>
      </c>
      <c r="BE264" s="1">
        <v>0</v>
      </c>
      <c r="BF264" s="1">
        <f t="shared" si="18"/>
        <v>1</v>
      </c>
      <c r="BG264">
        <v>0</v>
      </c>
      <c r="BH264">
        <v>0</v>
      </c>
      <c r="BI264">
        <v>0</v>
      </c>
      <c r="BJ264">
        <v>0</v>
      </c>
      <c r="BK264">
        <v>0</v>
      </c>
      <c r="BL264" s="25">
        <v>0</v>
      </c>
      <c r="BM264" s="1">
        <v>0</v>
      </c>
      <c r="BN264" s="1">
        <v>0</v>
      </c>
      <c r="BO264" s="1">
        <v>0</v>
      </c>
      <c r="BP264" s="1">
        <v>0</v>
      </c>
    </row>
    <row r="265" spans="1:106" customFormat="1" x14ac:dyDescent="0.2">
      <c r="A265" s="2">
        <v>264</v>
      </c>
      <c r="B265" s="2">
        <v>4</v>
      </c>
      <c r="C265" s="2">
        <v>3</v>
      </c>
      <c r="D265">
        <v>40</v>
      </c>
      <c r="E265" s="52">
        <v>43882</v>
      </c>
      <c r="F265" s="1">
        <v>0</v>
      </c>
      <c r="G265" s="5">
        <v>0</v>
      </c>
      <c r="H265" s="19">
        <v>0</v>
      </c>
      <c r="I265">
        <v>98.611111111111114</v>
      </c>
      <c r="J265">
        <v>177.62323943661971</v>
      </c>
      <c r="K265">
        <v>40.133113257949432</v>
      </c>
      <c r="L265">
        <v>35.563380281690144</v>
      </c>
      <c r="M265">
        <v>63.380281690140841</v>
      </c>
      <c r="N265">
        <v>1.056338028169014</v>
      </c>
      <c r="O265">
        <v>99.479166666666671</v>
      </c>
      <c r="P265">
        <v>199.4607329842932</v>
      </c>
      <c r="Q265">
        <v>38.415966179762584</v>
      </c>
      <c r="R265">
        <v>50.785340314136128</v>
      </c>
      <c r="S265">
        <v>47.643979057591622</v>
      </c>
      <c r="T265">
        <v>1.5706806282722514</v>
      </c>
      <c r="U265">
        <v>96.875</v>
      </c>
      <c r="V265">
        <v>132.7741935483871</v>
      </c>
      <c r="W265">
        <v>16.546445876277559</v>
      </c>
      <c r="X265">
        <v>4.301075268817204</v>
      </c>
      <c r="Y265">
        <v>95.6989247311828</v>
      </c>
      <c r="Z265">
        <v>0</v>
      </c>
      <c r="AA265" s="2">
        <v>1</v>
      </c>
      <c r="AB265">
        <v>1</v>
      </c>
      <c r="AC265">
        <v>8</v>
      </c>
      <c r="AD265">
        <v>1</v>
      </c>
      <c r="AE265">
        <v>2</v>
      </c>
      <c r="AF265">
        <v>99</v>
      </c>
      <c r="AG265">
        <v>99</v>
      </c>
      <c r="AH265">
        <v>99</v>
      </c>
      <c r="AI265">
        <v>99</v>
      </c>
      <c r="AJ265">
        <v>99</v>
      </c>
      <c r="AK265">
        <v>99</v>
      </c>
      <c r="AL265">
        <v>99</v>
      </c>
      <c r="AM265">
        <v>99</v>
      </c>
      <c r="AN265" s="1">
        <v>99</v>
      </c>
      <c r="AO265">
        <v>1</v>
      </c>
      <c r="AP265" s="1">
        <v>99</v>
      </c>
      <c r="AQ265" s="1">
        <v>99</v>
      </c>
      <c r="AR265">
        <v>99</v>
      </c>
      <c r="AS265" s="1">
        <v>0</v>
      </c>
      <c r="AT265" s="1">
        <v>0</v>
      </c>
      <c r="AU265">
        <v>0</v>
      </c>
      <c r="AV265" s="1">
        <v>0</v>
      </c>
      <c r="AW265" s="1">
        <v>0</v>
      </c>
      <c r="AX265" s="1">
        <v>0</v>
      </c>
      <c r="AY265" s="1">
        <v>0</v>
      </c>
      <c r="AZ265" s="1">
        <v>0</v>
      </c>
      <c r="BA265" s="1">
        <v>0</v>
      </c>
      <c r="BB265" s="1">
        <v>1</v>
      </c>
      <c r="BC265" s="1">
        <v>0</v>
      </c>
      <c r="BD265" s="1">
        <v>0</v>
      </c>
      <c r="BE265" s="1">
        <v>0</v>
      </c>
      <c r="BF265" s="1">
        <f t="shared" si="18"/>
        <v>1</v>
      </c>
      <c r="BG265">
        <v>0</v>
      </c>
      <c r="BH265">
        <v>0</v>
      </c>
      <c r="BI265">
        <v>0</v>
      </c>
      <c r="BJ265">
        <v>0</v>
      </c>
      <c r="BK265">
        <v>0</v>
      </c>
      <c r="BL265" s="25">
        <v>0</v>
      </c>
      <c r="BM265" s="1">
        <v>0</v>
      </c>
      <c r="BN265" s="1">
        <v>0</v>
      </c>
      <c r="BO265" s="1">
        <v>0</v>
      </c>
      <c r="BP265" s="1">
        <v>0</v>
      </c>
    </row>
    <row r="266" spans="1:106" customFormat="1" x14ac:dyDescent="0.2">
      <c r="A266" s="2">
        <v>265</v>
      </c>
      <c r="B266" s="2">
        <v>4</v>
      </c>
      <c r="C266" s="2">
        <v>3</v>
      </c>
      <c r="D266">
        <v>41</v>
      </c>
      <c r="E266" s="52">
        <v>43883</v>
      </c>
      <c r="F266" s="1">
        <v>0</v>
      </c>
      <c r="G266" s="5">
        <v>0</v>
      </c>
      <c r="H266" s="19">
        <v>0</v>
      </c>
      <c r="I266">
        <v>98.958333333333329</v>
      </c>
      <c r="J266">
        <v>179.38596491228071</v>
      </c>
      <c r="K266">
        <v>34.714318818791114</v>
      </c>
      <c r="L266">
        <v>48.421052631578945</v>
      </c>
      <c r="M266">
        <v>49.473684210526315</v>
      </c>
      <c r="N266">
        <v>2.1052631578947367</v>
      </c>
      <c r="O266">
        <v>100</v>
      </c>
      <c r="P266">
        <v>200.4375</v>
      </c>
      <c r="Q266">
        <v>32.349883832431374</v>
      </c>
      <c r="R266">
        <v>68.75</v>
      </c>
      <c r="S266">
        <v>28.125</v>
      </c>
      <c r="T266">
        <v>3.125</v>
      </c>
      <c r="U266">
        <v>96.875</v>
      </c>
      <c r="V266">
        <v>135.92473118279571</v>
      </c>
      <c r="W266">
        <v>14.858155700529705</v>
      </c>
      <c r="X266">
        <v>6.4516129032258061</v>
      </c>
      <c r="Y266">
        <v>93.548387096774192</v>
      </c>
      <c r="Z266">
        <v>0</v>
      </c>
      <c r="AA266" s="2">
        <v>1</v>
      </c>
      <c r="AB266">
        <v>1</v>
      </c>
      <c r="AC266">
        <v>8</v>
      </c>
      <c r="AD266">
        <v>1</v>
      </c>
      <c r="AE266">
        <v>2</v>
      </c>
      <c r="AF266">
        <v>99</v>
      </c>
      <c r="AG266">
        <v>99</v>
      </c>
      <c r="AH266">
        <v>99</v>
      </c>
      <c r="AI266">
        <v>99</v>
      </c>
      <c r="AJ266">
        <v>99</v>
      </c>
      <c r="AK266">
        <v>99</v>
      </c>
      <c r="AL266">
        <v>99</v>
      </c>
      <c r="AM266">
        <v>99</v>
      </c>
      <c r="AN266">
        <v>99</v>
      </c>
      <c r="AO266">
        <v>1</v>
      </c>
      <c r="AP266">
        <v>99</v>
      </c>
      <c r="AQ266">
        <v>99</v>
      </c>
      <c r="AR266" s="1">
        <v>99</v>
      </c>
      <c r="AS266" s="1">
        <v>0</v>
      </c>
      <c r="AT266" s="1">
        <v>0</v>
      </c>
      <c r="AU266">
        <v>0</v>
      </c>
      <c r="AV266" s="1">
        <v>0</v>
      </c>
      <c r="AW266" s="1">
        <v>0</v>
      </c>
      <c r="AX266" s="1">
        <v>0</v>
      </c>
      <c r="AY266" s="1">
        <v>0</v>
      </c>
      <c r="AZ266" s="1">
        <v>0</v>
      </c>
      <c r="BA266" s="1">
        <v>0</v>
      </c>
      <c r="BB266" s="1">
        <v>1</v>
      </c>
      <c r="BC266" s="1">
        <v>0</v>
      </c>
      <c r="BD266" s="1">
        <v>0</v>
      </c>
      <c r="BE266" s="1">
        <v>0</v>
      </c>
      <c r="BF266" s="1">
        <f t="shared" si="18"/>
        <v>1</v>
      </c>
      <c r="BG266">
        <v>0</v>
      </c>
      <c r="BH266">
        <v>0</v>
      </c>
      <c r="BI266">
        <v>0</v>
      </c>
      <c r="BJ266">
        <v>0</v>
      </c>
      <c r="BK266">
        <v>0</v>
      </c>
      <c r="BL266" s="25">
        <v>0</v>
      </c>
      <c r="BM266" s="1">
        <v>0</v>
      </c>
      <c r="BN266" s="1">
        <v>0</v>
      </c>
      <c r="BO266" s="1">
        <v>0</v>
      </c>
      <c r="BP266" s="1">
        <v>0</v>
      </c>
    </row>
    <row r="267" spans="1:106" customFormat="1" x14ac:dyDescent="0.2">
      <c r="A267" s="2">
        <v>266</v>
      </c>
      <c r="B267" s="2">
        <v>4</v>
      </c>
      <c r="C267" s="2">
        <v>3</v>
      </c>
      <c r="D267">
        <v>42</v>
      </c>
      <c r="E267" s="52">
        <v>43884</v>
      </c>
      <c r="F267" s="1">
        <v>0</v>
      </c>
      <c r="G267" s="5">
        <v>0</v>
      </c>
      <c r="H267" s="19">
        <v>0</v>
      </c>
      <c r="I267">
        <v>83.680555555555557</v>
      </c>
      <c r="J267">
        <v>179.43568464730291</v>
      </c>
      <c r="K267">
        <v>41.810912850984437</v>
      </c>
      <c r="L267">
        <v>51.867219917012449</v>
      </c>
      <c r="M267">
        <v>39.419087136929463</v>
      </c>
      <c r="N267">
        <v>8.7136929460580905</v>
      </c>
      <c r="O267">
        <v>77.083333333333329</v>
      </c>
      <c r="P267">
        <v>168.50675675675674</v>
      </c>
      <c r="Q267">
        <v>50.70060553923642</v>
      </c>
      <c r="R267">
        <v>43.243243243243242</v>
      </c>
      <c r="S267">
        <v>42.567567567567565</v>
      </c>
      <c r="T267">
        <v>14.189189189189189</v>
      </c>
      <c r="U267">
        <v>96.875</v>
      </c>
      <c r="V267">
        <v>196.8279569892473</v>
      </c>
      <c r="W267">
        <v>25.518450286880174</v>
      </c>
      <c r="X267">
        <v>65.591397849462368</v>
      </c>
      <c r="Y267">
        <v>34.408602150537632</v>
      </c>
      <c r="Z267">
        <v>0</v>
      </c>
      <c r="AA267" s="2">
        <v>1</v>
      </c>
      <c r="AB267">
        <v>2</v>
      </c>
      <c r="AC267">
        <v>7</v>
      </c>
      <c r="AD267">
        <v>2</v>
      </c>
      <c r="AE267">
        <v>2</v>
      </c>
      <c r="AF267">
        <v>99</v>
      </c>
      <c r="AG267">
        <v>99</v>
      </c>
      <c r="AH267">
        <v>99</v>
      </c>
      <c r="AI267">
        <v>99</v>
      </c>
      <c r="AJ267">
        <v>99</v>
      </c>
      <c r="AK267">
        <v>99</v>
      </c>
      <c r="AL267">
        <v>99</v>
      </c>
      <c r="AM267">
        <v>99</v>
      </c>
      <c r="AN267" s="1">
        <v>99</v>
      </c>
      <c r="AO267">
        <v>1</v>
      </c>
      <c r="AP267" s="1">
        <v>99</v>
      </c>
      <c r="AQ267" s="1">
        <v>99</v>
      </c>
      <c r="AR267">
        <v>99</v>
      </c>
      <c r="AS267" s="1">
        <v>0</v>
      </c>
      <c r="AT267" s="1">
        <v>0</v>
      </c>
      <c r="AU267" s="1">
        <v>0</v>
      </c>
      <c r="AV267" s="1">
        <v>0</v>
      </c>
      <c r="AW267" s="1">
        <v>0</v>
      </c>
      <c r="AX267" s="1">
        <v>0</v>
      </c>
      <c r="AY267" s="1">
        <v>0</v>
      </c>
      <c r="AZ267" s="1">
        <v>0</v>
      </c>
      <c r="BA267" s="1">
        <v>0</v>
      </c>
      <c r="BB267" s="1">
        <v>1</v>
      </c>
      <c r="BC267" s="1">
        <v>0</v>
      </c>
      <c r="BD267" s="1">
        <v>0</v>
      </c>
      <c r="BE267" s="1">
        <v>0</v>
      </c>
      <c r="BF267" s="1">
        <f t="shared" si="18"/>
        <v>1</v>
      </c>
      <c r="BG267">
        <v>0</v>
      </c>
      <c r="BH267">
        <v>0</v>
      </c>
      <c r="BI267">
        <v>0</v>
      </c>
      <c r="BJ267">
        <v>0</v>
      </c>
      <c r="BK267">
        <v>0</v>
      </c>
      <c r="BL267" s="25">
        <v>0</v>
      </c>
      <c r="BM267" s="1">
        <v>0</v>
      </c>
      <c r="BN267" s="1">
        <v>0</v>
      </c>
      <c r="BO267" s="1">
        <v>0</v>
      </c>
      <c r="BP267" s="1">
        <v>0</v>
      </c>
    </row>
    <row r="268" spans="1:106" customFormat="1" x14ac:dyDescent="0.2">
      <c r="A268" s="2">
        <v>267</v>
      </c>
      <c r="B268" s="2">
        <v>4</v>
      </c>
      <c r="C268" s="2">
        <v>3</v>
      </c>
      <c r="D268">
        <v>43</v>
      </c>
      <c r="E268" s="52">
        <v>43885</v>
      </c>
      <c r="F268" s="1">
        <v>0</v>
      </c>
      <c r="G268" s="5">
        <v>0</v>
      </c>
      <c r="H268" s="19">
        <v>0</v>
      </c>
      <c r="I268">
        <v>95.486111111111114</v>
      </c>
      <c r="J268">
        <v>157.42181818181817</v>
      </c>
      <c r="K268">
        <v>21.491560415414263</v>
      </c>
      <c r="L268">
        <v>26.181818181818183</v>
      </c>
      <c r="M268">
        <v>73.818181818181813</v>
      </c>
      <c r="N268">
        <v>0</v>
      </c>
      <c r="O268">
        <v>99.479166666666671</v>
      </c>
      <c r="P268">
        <v>160.92670157068062</v>
      </c>
      <c r="Q268">
        <v>20.800399388711767</v>
      </c>
      <c r="R268">
        <v>34.031413612565444</v>
      </c>
      <c r="S268">
        <v>65.968586387434556</v>
      </c>
      <c r="T268">
        <v>0</v>
      </c>
      <c r="U268">
        <v>87.5</v>
      </c>
      <c r="V268">
        <v>149.45238095238096</v>
      </c>
      <c r="W268">
        <v>22.404582827106609</v>
      </c>
      <c r="X268">
        <v>8.3333333333333339</v>
      </c>
      <c r="Y268">
        <v>91.666666666666671</v>
      </c>
      <c r="Z268">
        <v>0</v>
      </c>
      <c r="AA268" s="2">
        <v>1</v>
      </c>
      <c r="AB268">
        <v>1</v>
      </c>
      <c r="AC268">
        <v>7</v>
      </c>
      <c r="AD268">
        <v>1</v>
      </c>
      <c r="AE268">
        <v>2</v>
      </c>
      <c r="AF268">
        <v>99</v>
      </c>
      <c r="AG268">
        <v>99</v>
      </c>
      <c r="AH268">
        <v>99</v>
      </c>
      <c r="AI268">
        <v>99</v>
      </c>
      <c r="AJ268">
        <v>99</v>
      </c>
      <c r="AK268">
        <v>99</v>
      </c>
      <c r="AL268">
        <v>99</v>
      </c>
      <c r="AM268">
        <v>99</v>
      </c>
      <c r="AN268" s="1">
        <v>99</v>
      </c>
      <c r="AO268">
        <v>1</v>
      </c>
      <c r="AP268" s="1">
        <v>99</v>
      </c>
      <c r="AQ268" s="1">
        <v>99</v>
      </c>
      <c r="AR268">
        <v>99</v>
      </c>
      <c r="AS268" s="1">
        <v>0</v>
      </c>
      <c r="AT268" s="1">
        <v>0</v>
      </c>
      <c r="AU268">
        <v>0</v>
      </c>
      <c r="AV268" s="1">
        <v>0</v>
      </c>
      <c r="AW268" s="1">
        <v>0</v>
      </c>
      <c r="AX268" s="1">
        <v>0</v>
      </c>
      <c r="AY268" s="1">
        <v>0</v>
      </c>
      <c r="AZ268" s="1">
        <v>0</v>
      </c>
      <c r="BA268" s="1">
        <v>0</v>
      </c>
      <c r="BB268" s="1">
        <v>1</v>
      </c>
      <c r="BC268" s="1">
        <v>0</v>
      </c>
      <c r="BD268" s="1">
        <v>0</v>
      </c>
      <c r="BE268" s="1">
        <v>0</v>
      </c>
      <c r="BF268" s="1">
        <f t="shared" si="18"/>
        <v>1</v>
      </c>
      <c r="BG268">
        <v>0</v>
      </c>
      <c r="BH268">
        <v>0</v>
      </c>
      <c r="BI268">
        <v>0</v>
      </c>
      <c r="BJ268">
        <v>0</v>
      </c>
      <c r="BK268">
        <v>0</v>
      </c>
      <c r="BL268" s="25">
        <v>0</v>
      </c>
      <c r="BM268" s="1">
        <v>0</v>
      </c>
      <c r="BN268" s="1">
        <v>0</v>
      </c>
      <c r="BO268" s="1">
        <v>0</v>
      </c>
      <c r="BP268" s="1">
        <v>0</v>
      </c>
    </row>
    <row r="269" spans="1:106" customFormat="1" x14ac:dyDescent="0.2">
      <c r="A269" s="2">
        <v>268</v>
      </c>
      <c r="B269" s="2">
        <v>4</v>
      </c>
      <c r="C269" s="2">
        <v>3</v>
      </c>
      <c r="D269">
        <v>44</v>
      </c>
      <c r="E269" s="52">
        <v>43886</v>
      </c>
      <c r="F269" s="1">
        <v>0</v>
      </c>
      <c r="G269" s="5">
        <v>0</v>
      </c>
      <c r="H269" s="19">
        <v>0</v>
      </c>
      <c r="I269">
        <v>95.138888888888886</v>
      </c>
      <c r="J269">
        <v>183.96715328467153</v>
      </c>
      <c r="K269">
        <v>25.696679984393061</v>
      </c>
      <c r="L269">
        <v>56.569343065693431</v>
      </c>
      <c r="M269">
        <v>43.430656934306569</v>
      </c>
      <c r="N269">
        <v>0</v>
      </c>
      <c r="O269">
        <v>92.708333333333329</v>
      </c>
      <c r="P269">
        <v>202.02808988764045</v>
      </c>
      <c r="Q269">
        <v>21.642929982382892</v>
      </c>
      <c r="R269">
        <v>81.460674157303373</v>
      </c>
      <c r="S269">
        <v>18.539325842696627</v>
      </c>
      <c r="T269">
        <v>0</v>
      </c>
      <c r="U269">
        <v>100</v>
      </c>
      <c r="V269">
        <v>150.47916666666666</v>
      </c>
      <c r="W269">
        <v>22.195319347597309</v>
      </c>
      <c r="X269">
        <v>10.416666666666666</v>
      </c>
      <c r="Y269">
        <v>89.583333333333329</v>
      </c>
      <c r="Z269">
        <v>0</v>
      </c>
      <c r="AA269" s="2">
        <v>1</v>
      </c>
      <c r="AB269">
        <v>1</v>
      </c>
      <c r="AC269">
        <v>8</v>
      </c>
      <c r="AD269">
        <v>2</v>
      </c>
      <c r="AE269">
        <v>2</v>
      </c>
      <c r="AF269">
        <v>99</v>
      </c>
      <c r="AG269">
        <v>99</v>
      </c>
      <c r="AH269">
        <v>99</v>
      </c>
      <c r="AI269">
        <v>99</v>
      </c>
      <c r="AJ269">
        <v>99</v>
      </c>
      <c r="AK269">
        <v>99</v>
      </c>
      <c r="AL269">
        <v>99</v>
      </c>
      <c r="AM269">
        <v>99</v>
      </c>
      <c r="AN269">
        <v>99</v>
      </c>
      <c r="AO269">
        <v>1</v>
      </c>
      <c r="AP269">
        <v>99</v>
      </c>
      <c r="AQ269">
        <v>99</v>
      </c>
      <c r="AR269" s="1">
        <v>99</v>
      </c>
      <c r="AS269" s="1">
        <v>0</v>
      </c>
      <c r="AT269" s="1">
        <v>0</v>
      </c>
      <c r="AU269">
        <v>0</v>
      </c>
      <c r="AV269" s="1">
        <v>0</v>
      </c>
      <c r="AW269" s="1">
        <v>0</v>
      </c>
      <c r="AX269" s="1">
        <v>0</v>
      </c>
      <c r="AY269" s="1">
        <v>0</v>
      </c>
      <c r="AZ269" s="1">
        <v>0</v>
      </c>
      <c r="BA269" s="1">
        <v>0</v>
      </c>
      <c r="BB269" s="1">
        <v>1</v>
      </c>
      <c r="BC269" s="1">
        <v>0</v>
      </c>
      <c r="BD269" s="1">
        <v>0</v>
      </c>
      <c r="BE269" s="1">
        <v>0</v>
      </c>
      <c r="BF269" s="1">
        <f t="shared" si="18"/>
        <v>1</v>
      </c>
      <c r="BG269">
        <v>0</v>
      </c>
      <c r="BH269">
        <v>0</v>
      </c>
      <c r="BI269">
        <v>0</v>
      </c>
      <c r="BJ269">
        <v>0</v>
      </c>
      <c r="BK269">
        <v>0</v>
      </c>
      <c r="BL269" s="25">
        <v>0</v>
      </c>
      <c r="BM269" s="1">
        <v>0</v>
      </c>
      <c r="BN269" s="1">
        <v>0</v>
      </c>
      <c r="BO269" s="1">
        <v>0</v>
      </c>
      <c r="BP269" s="1">
        <v>0</v>
      </c>
    </row>
    <row r="270" spans="1:106" customFormat="1" x14ac:dyDescent="0.2">
      <c r="A270" s="2">
        <v>269</v>
      </c>
      <c r="B270" s="2">
        <v>4</v>
      </c>
      <c r="C270" s="2">
        <v>3</v>
      </c>
      <c r="D270">
        <v>45</v>
      </c>
      <c r="E270" s="52">
        <v>43887</v>
      </c>
      <c r="F270" s="1">
        <v>0</v>
      </c>
      <c r="G270" s="5">
        <v>0</v>
      </c>
      <c r="H270" s="19">
        <v>0</v>
      </c>
      <c r="I270">
        <v>97.916666666666671</v>
      </c>
      <c r="J270">
        <v>169.36524822695034</v>
      </c>
      <c r="K270">
        <v>38.932043690851501</v>
      </c>
      <c r="L270">
        <v>38.652482269503544</v>
      </c>
      <c r="M270">
        <v>61.347517730496456</v>
      </c>
      <c r="N270">
        <v>0</v>
      </c>
      <c r="O270">
        <v>96.875</v>
      </c>
      <c r="P270">
        <v>187.61827956989248</v>
      </c>
      <c r="Q270">
        <v>38.264908433059652</v>
      </c>
      <c r="R270">
        <v>53.763440860215056</v>
      </c>
      <c r="S270">
        <v>46.236559139784944</v>
      </c>
      <c r="T270">
        <v>0</v>
      </c>
      <c r="U270">
        <v>100</v>
      </c>
      <c r="V270">
        <v>134</v>
      </c>
      <c r="W270">
        <v>22.475607822031996</v>
      </c>
      <c r="X270">
        <v>9.375</v>
      </c>
      <c r="Y270">
        <v>90.625</v>
      </c>
      <c r="Z270">
        <v>0</v>
      </c>
      <c r="AA270" s="2">
        <v>1</v>
      </c>
      <c r="AB270">
        <v>1</v>
      </c>
      <c r="AC270">
        <v>8</v>
      </c>
      <c r="AD270">
        <v>1</v>
      </c>
      <c r="AE270">
        <v>2</v>
      </c>
      <c r="AF270">
        <v>99</v>
      </c>
      <c r="AG270">
        <v>99</v>
      </c>
      <c r="AH270">
        <v>99</v>
      </c>
      <c r="AI270">
        <v>99</v>
      </c>
      <c r="AJ270">
        <v>99</v>
      </c>
      <c r="AK270">
        <v>99</v>
      </c>
      <c r="AL270">
        <v>99</v>
      </c>
      <c r="AM270">
        <v>99</v>
      </c>
      <c r="AN270">
        <v>99</v>
      </c>
      <c r="AO270">
        <v>1</v>
      </c>
      <c r="AP270">
        <v>99</v>
      </c>
      <c r="AQ270">
        <v>99</v>
      </c>
      <c r="AR270" s="1">
        <v>99</v>
      </c>
      <c r="AS270" s="1">
        <v>0</v>
      </c>
      <c r="AT270" s="1">
        <v>0</v>
      </c>
      <c r="AU270" s="1">
        <v>0</v>
      </c>
      <c r="AV270" s="1">
        <v>0</v>
      </c>
      <c r="AW270" s="1">
        <v>0</v>
      </c>
      <c r="AX270" s="1">
        <v>0</v>
      </c>
      <c r="AY270" s="1">
        <v>0</v>
      </c>
      <c r="AZ270" s="1">
        <v>0</v>
      </c>
      <c r="BA270" s="1">
        <v>0</v>
      </c>
      <c r="BB270" s="1">
        <v>1</v>
      </c>
      <c r="BC270" s="1">
        <v>0</v>
      </c>
      <c r="BD270" s="1">
        <v>0</v>
      </c>
      <c r="BE270" s="1">
        <v>0</v>
      </c>
      <c r="BF270" s="1">
        <f t="shared" ref="BF270:BF295" si="19">SUM(AS270:BE270)</f>
        <v>1</v>
      </c>
      <c r="BG270">
        <v>0</v>
      </c>
      <c r="BH270">
        <v>0</v>
      </c>
      <c r="BI270">
        <v>0</v>
      </c>
      <c r="BJ270">
        <v>0</v>
      </c>
      <c r="BK270">
        <v>0</v>
      </c>
      <c r="BL270" s="25">
        <v>0</v>
      </c>
      <c r="BM270" s="1">
        <v>0</v>
      </c>
      <c r="BN270" s="1">
        <v>0</v>
      </c>
      <c r="BO270" s="1">
        <v>0</v>
      </c>
      <c r="BP270" s="1">
        <v>0</v>
      </c>
    </row>
    <row r="271" spans="1:106" customFormat="1" x14ac:dyDescent="0.2">
      <c r="A271" s="2">
        <v>270</v>
      </c>
      <c r="B271" s="2">
        <v>4</v>
      </c>
      <c r="C271" s="2">
        <v>3</v>
      </c>
      <c r="D271">
        <v>46</v>
      </c>
      <c r="E271" s="52">
        <v>43888</v>
      </c>
      <c r="F271" s="1">
        <v>0</v>
      </c>
      <c r="G271" s="5">
        <v>0</v>
      </c>
      <c r="H271" s="19">
        <v>0</v>
      </c>
      <c r="I271">
        <v>98.611111111111114</v>
      </c>
      <c r="J271">
        <v>169.45422535211267</v>
      </c>
      <c r="K271">
        <v>33.293393148792127</v>
      </c>
      <c r="L271">
        <v>31.338028169014084</v>
      </c>
      <c r="M271">
        <v>68.661971830985919</v>
      </c>
      <c r="N271">
        <v>0</v>
      </c>
      <c r="O271">
        <v>98.4375</v>
      </c>
      <c r="P271">
        <v>177.83597883597884</v>
      </c>
      <c r="Q271">
        <v>34.463284597691235</v>
      </c>
      <c r="R271">
        <v>38.095238095238095</v>
      </c>
      <c r="S271">
        <v>61.904761904761905</v>
      </c>
      <c r="T271">
        <v>0</v>
      </c>
      <c r="U271">
        <v>98.958333333333329</v>
      </c>
      <c r="V271">
        <v>152.77894736842106</v>
      </c>
      <c r="W271">
        <v>26.569583795699984</v>
      </c>
      <c r="X271">
        <v>17.894736842105264</v>
      </c>
      <c r="Y271">
        <v>82.10526315789474</v>
      </c>
      <c r="Z271">
        <v>0</v>
      </c>
      <c r="AA271" s="2">
        <v>1</v>
      </c>
      <c r="AB271">
        <v>1</v>
      </c>
      <c r="AC271">
        <v>7</v>
      </c>
      <c r="AD271">
        <v>1</v>
      </c>
      <c r="AE271">
        <v>2</v>
      </c>
      <c r="AF271">
        <v>99</v>
      </c>
      <c r="AG271">
        <v>99</v>
      </c>
      <c r="AH271">
        <v>99</v>
      </c>
      <c r="AI271">
        <v>99</v>
      </c>
      <c r="AJ271">
        <v>99</v>
      </c>
      <c r="AK271">
        <v>99</v>
      </c>
      <c r="AL271">
        <v>99</v>
      </c>
      <c r="AM271">
        <v>99</v>
      </c>
      <c r="AN271" s="1">
        <v>99</v>
      </c>
      <c r="AO271">
        <v>1</v>
      </c>
      <c r="AP271" s="1">
        <v>99</v>
      </c>
      <c r="AQ271" s="1">
        <v>99</v>
      </c>
      <c r="AR271">
        <v>99</v>
      </c>
      <c r="AS271" s="1">
        <v>0</v>
      </c>
      <c r="AT271" s="1">
        <v>0</v>
      </c>
      <c r="AU271">
        <v>0</v>
      </c>
      <c r="AV271" s="1">
        <v>0</v>
      </c>
      <c r="AW271" s="1">
        <v>0</v>
      </c>
      <c r="AX271" s="1">
        <v>0</v>
      </c>
      <c r="AY271" s="1">
        <v>0</v>
      </c>
      <c r="AZ271" s="1">
        <v>0</v>
      </c>
      <c r="BA271" s="1">
        <v>0</v>
      </c>
      <c r="BB271" s="1">
        <v>1</v>
      </c>
      <c r="BC271" s="1">
        <v>0</v>
      </c>
      <c r="BD271" s="1">
        <v>0</v>
      </c>
      <c r="BE271" s="1">
        <v>0</v>
      </c>
      <c r="BF271" s="1">
        <f t="shared" si="19"/>
        <v>1</v>
      </c>
      <c r="BG271">
        <v>0</v>
      </c>
      <c r="BH271">
        <v>0</v>
      </c>
      <c r="BI271">
        <v>0</v>
      </c>
      <c r="BJ271">
        <v>0</v>
      </c>
      <c r="BK271">
        <v>0</v>
      </c>
      <c r="BL271" s="25">
        <v>0</v>
      </c>
      <c r="BM271" s="1">
        <v>0</v>
      </c>
      <c r="BN271" s="1">
        <v>0</v>
      </c>
      <c r="BO271" s="1">
        <v>0</v>
      </c>
      <c r="BP271" s="1">
        <v>0</v>
      </c>
    </row>
    <row r="272" spans="1:106" customFormat="1" x14ac:dyDescent="0.2">
      <c r="A272" s="2">
        <v>271</v>
      </c>
      <c r="B272" s="2">
        <v>4</v>
      </c>
      <c r="C272" s="2">
        <v>3</v>
      </c>
      <c r="D272">
        <v>47</v>
      </c>
      <c r="E272" s="52">
        <v>43889</v>
      </c>
      <c r="F272" s="1">
        <v>0</v>
      </c>
      <c r="G272" s="5">
        <v>0</v>
      </c>
      <c r="H272" s="19">
        <v>0</v>
      </c>
      <c r="I272">
        <v>96.875</v>
      </c>
      <c r="J272">
        <v>213.84946236559139</v>
      </c>
      <c r="K272">
        <v>31.402792882406764</v>
      </c>
      <c r="L272">
        <v>68.458781362007173</v>
      </c>
      <c r="M272">
        <v>31.541218637992827</v>
      </c>
      <c r="N272">
        <v>0</v>
      </c>
      <c r="O272">
        <v>95.3125</v>
      </c>
      <c r="P272">
        <v>209.61748633879782</v>
      </c>
      <c r="Q272">
        <v>36.069710032123261</v>
      </c>
      <c r="R272">
        <v>63.387978142076506</v>
      </c>
      <c r="S272">
        <v>36.612021857923494</v>
      </c>
      <c r="T272">
        <v>0</v>
      </c>
      <c r="U272">
        <v>100</v>
      </c>
      <c r="V272">
        <v>221.91666666666666</v>
      </c>
      <c r="W272">
        <v>20.869259169581085</v>
      </c>
      <c r="X272">
        <v>78.125</v>
      </c>
      <c r="Y272">
        <v>21.875</v>
      </c>
      <c r="Z272">
        <v>0</v>
      </c>
      <c r="AA272" s="2">
        <v>1</v>
      </c>
      <c r="AB272">
        <v>1</v>
      </c>
      <c r="AC272">
        <v>7</v>
      </c>
      <c r="AD272">
        <v>1</v>
      </c>
      <c r="AE272">
        <v>2</v>
      </c>
      <c r="AF272">
        <v>99</v>
      </c>
      <c r="AG272">
        <v>99</v>
      </c>
      <c r="AH272">
        <v>99</v>
      </c>
      <c r="AI272">
        <v>99</v>
      </c>
      <c r="AJ272">
        <v>99</v>
      </c>
      <c r="AK272">
        <v>99</v>
      </c>
      <c r="AL272">
        <v>99</v>
      </c>
      <c r="AM272">
        <v>99</v>
      </c>
      <c r="AN272">
        <v>99</v>
      </c>
      <c r="AO272">
        <v>1</v>
      </c>
      <c r="AP272">
        <v>99</v>
      </c>
      <c r="AQ272">
        <v>99</v>
      </c>
      <c r="AR272" s="1">
        <v>99</v>
      </c>
      <c r="AS272" s="1">
        <v>0</v>
      </c>
      <c r="AT272" s="1">
        <v>0</v>
      </c>
      <c r="AU272">
        <v>0</v>
      </c>
      <c r="AV272" s="1">
        <v>0</v>
      </c>
      <c r="AW272" s="1">
        <v>0</v>
      </c>
      <c r="AX272" s="1">
        <v>0</v>
      </c>
      <c r="AY272" s="1">
        <v>0</v>
      </c>
      <c r="AZ272" s="1">
        <v>0</v>
      </c>
      <c r="BA272" s="1">
        <v>0</v>
      </c>
      <c r="BB272" s="1">
        <v>1</v>
      </c>
      <c r="BC272" s="1">
        <v>0</v>
      </c>
      <c r="BD272" s="1">
        <v>0</v>
      </c>
      <c r="BE272" s="1">
        <v>0</v>
      </c>
      <c r="BF272" s="1">
        <f t="shared" si="19"/>
        <v>1</v>
      </c>
      <c r="BG272">
        <v>0</v>
      </c>
      <c r="BH272">
        <v>0</v>
      </c>
      <c r="BI272">
        <v>0</v>
      </c>
      <c r="BJ272">
        <v>0</v>
      </c>
      <c r="BK272">
        <v>0</v>
      </c>
      <c r="BL272" s="25">
        <v>0</v>
      </c>
      <c r="BM272" s="1">
        <v>0</v>
      </c>
      <c r="BN272" s="1">
        <v>0</v>
      </c>
      <c r="BO272" s="1">
        <v>0</v>
      </c>
      <c r="BP272" s="1">
        <v>0</v>
      </c>
    </row>
    <row r="273" spans="1:68" customFormat="1" x14ac:dyDescent="0.2">
      <c r="A273" s="2">
        <v>272</v>
      </c>
      <c r="B273" s="2">
        <v>4</v>
      </c>
      <c r="C273" s="2">
        <v>3</v>
      </c>
      <c r="D273">
        <v>48</v>
      </c>
      <c r="E273" s="52">
        <v>43890</v>
      </c>
      <c r="F273" s="1">
        <v>0</v>
      </c>
      <c r="G273" s="5">
        <v>0</v>
      </c>
      <c r="H273" s="19">
        <v>0</v>
      </c>
      <c r="I273">
        <v>91.666666666666671</v>
      </c>
      <c r="J273">
        <v>179.81818181818181</v>
      </c>
      <c r="K273">
        <v>44.913924852617136</v>
      </c>
      <c r="L273">
        <v>39.393939393939391</v>
      </c>
      <c r="M273">
        <v>56.81818181818182</v>
      </c>
      <c r="N273">
        <v>3.7878787878787881</v>
      </c>
      <c r="O273">
        <v>98.958333333333329</v>
      </c>
      <c r="P273">
        <v>201.7</v>
      </c>
      <c r="Q273">
        <v>42.160506389527605</v>
      </c>
      <c r="R273">
        <v>54.736842105263158</v>
      </c>
      <c r="S273">
        <v>40</v>
      </c>
      <c r="T273">
        <v>5.2631578947368425</v>
      </c>
      <c r="U273">
        <v>77.083333333333329</v>
      </c>
      <c r="V273">
        <v>123.63513513513513</v>
      </c>
      <c r="W273">
        <v>14.720925861149851</v>
      </c>
      <c r="X273">
        <v>0</v>
      </c>
      <c r="Y273">
        <v>100</v>
      </c>
      <c r="Z273">
        <v>0</v>
      </c>
      <c r="AA273" s="2">
        <v>2</v>
      </c>
      <c r="AB273">
        <v>1</v>
      </c>
      <c r="AC273">
        <v>7</v>
      </c>
      <c r="AD273">
        <v>1</v>
      </c>
      <c r="AE273">
        <v>2</v>
      </c>
      <c r="AF273">
        <v>99</v>
      </c>
      <c r="AG273">
        <v>99</v>
      </c>
      <c r="AH273">
        <v>99</v>
      </c>
      <c r="AI273">
        <v>99</v>
      </c>
      <c r="AJ273">
        <v>99</v>
      </c>
      <c r="AK273">
        <v>99</v>
      </c>
      <c r="AL273">
        <v>99</v>
      </c>
      <c r="AM273">
        <v>99</v>
      </c>
      <c r="AN273" s="1">
        <v>99</v>
      </c>
      <c r="AO273">
        <v>1</v>
      </c>
      <c r="AP273" s="1">
        <v>99</v>
      </c>
      <c r="AQ273" s="1">
        <v>99</v>
      </c>
      <c r="AR273">
        <v>99</v>
      </c>
      <c r="AS273" s="1">
        <v>0</v>
      </c>
      <c r="AT273" s="1">
        <v>0</v>
      </c>
      <c r="AU273" s="1">
        <v>0</v>
      </c>
      <c r="AV273" s="1">
        <v>0</v>
      </c>
      <c r="AW273" s="1">
        <v>0</v>
      </c>
      <c r="AX273" s="1">
        <v>0</v>
      </c>
      <c r="AY273" s="1">
        <v>0</v>
      </c>
      <c r="AZ273" s="1">
        <v>0</v>
      </c>
      <c r="BA273" s="1">
        <v>0</v>
      </c>
      <c r="BB273" s="1">
        <v>1</v>
      </c>
      <c r="BC273" s="1">
        <v>0</v>
      </c>
      <c r="BD273" s="1">
        <v>0</v>
      </c>
      <c r="BE273" s="1">
        <v>0</v>
      </c>
      <c r="BF273" s="1">
        <f t="shared" si="19"/>
        <v>1</v>
      </c>
      <c r="BG273">
        <v>0</v>
      </c>
      <c r="BH273">
        <v>0</v>
      </c>
      <c r="BI273">
        <v>0</v>
      </c>
      <c r="BJ273">
        <v>0</v>
      </c>
      <c r="BK273">
        <v>0</v>
      </c>
      <c r="BL273" s="25">
        <v>0</v>
      </c>
      <c r="BM273" s="1">
        <v>0</v>
      </c>
      <c r="BN273" s="1">
        <v>0</v>
      </c>
      <c r="BO273" s="1">
        <v>0</v>
      </c>
      <c r="BP273" s="1">
        <v>0</v>
      </c>
    </row>
    <row r="274" spans="1:68" customFormat="1" x14ac:dyDescent="0.2">
      <c r="A274" s="2">
        <v>273</v>
      </c>
      <c r="B274" s="2">
        <v>4</v>
      </c>
      <c r="C274" s="2">
        <v>3</v>
      </c>
      <c r="D274">
        <v>49</v>
      </c>
      <c r="E274" s="52">
        <v>43891</v>
      </c>
      <c r="F274" s="1">
        <v>0</v>
      </c>
      <c r="G274" s="5">
        <v>0</v>
      </c>
      <c r="H274" s="19">
        <v>0</v>
      </c>
      <c r="I274">
        <v>67.013888888888886</v>
      </c>
      <c r="J274">
        <v>149.90673575129534</v>
      </c>
      <c r="K274">
        <v>20.286680182378653</v>
      </c>
      <c r="L274">
        <v>9.3264248704663206</v>
      </c>
      <c r="M274">
        <v>90.673575129533674</v>
      </c>
      <c r="N274">
        <v>0</v>
      </c>
      <c r="O274">
        <v>78.125</v>
      </c>
      <c r="P274">
        <v>147.22666666666666</v>
      </c>
      <c r="Q274">
        <v>22.282473096131376</v>
      </c>
      <c r="R274">
        <v>6.666666666666667</v>
      </c>
      <c r="S274">
        <v>93.333333333333329</v>
      </c>
      <c r="T274">
        <v>0</v>
      </c>
      <c r="U274">
        <v>44.791666666666664</v>
      </c>
      <c r="V274">
        <v>159.25581395348837</v>
      </c>
      <c r="W274">
        <v>10.778875938867488</v>
      </c>
      <c r="X274">
        <v>18.604651162790699</v>
      </c>
      <c r="Y274">
        <v>81.395348837209298</v>
      </c>
      <c r="Z274">
        <v>0</v>
      </c>
      <c r="AA274" s="2">
        <v>1</v>
      </c>
      <c r="AB274">
        <v>1</v>
      </c>
      <c r="AC274">
        <v>7</v>
      </c>
      <c r="AD274">
        <v>1</v>
      </c>
      <c r="AE274">
        <v>2</v>
      </c>
      <c r="AF274">
        <v>99</v>
      </c>
      <c r="AG274">
        <v>99</v>
      </c>
      <c r="AH274">
        <v>99</v>
      </c>
      <c r="AI274">
        <v>99</v>
      </c>
      <c r="AJ274">
        <v>99</v>
      </c>
      <c r="AK274">
        <v>99</v>
      </c>
      <c r="AL274">
        <v>99</v>
      </c>
      <c r="AM274">
        <v>99</v>
      </c>
      <c r="AN274" s="1">
        <v>99</v>
      </c>
      <c r="AO274">
        <v>1</v>
      </c>
      <c r="AP274" s="1">
        <v>99</v>
      </c>
      <c r="AQ274" s="1">
        <v>99</v>
      </c>
      <c r="AR274">
        <v>99</v>
      </c>
      <c r="AS274" s="1">
        <v>0</v>
      </c>
      <c r="AT274" s="1">
        <v>0</v>
      </c>
      <c r="AU274">
        <v>0</v>
      </c>
      <c r="AV274" s="1">
        <v>0</v>
      </c>
      <c r="AW274" s="1">
        <v>0</v>
      </c>
      <c r="AX274" s="1">
        <v>0</v>
      </c>
      <c r="AY274" s="1">
        <v>0</v>
      </c>
      <c r="AZ274" s="1">
        <v>0</v>
      </c>
      <c r="BA274" s="1">
        <v>0</v>
      </c>
      <c r="BB274" s="1">
        <v>1</v>
      </c>
      <c r="BC274" s="1">
        <v>0</v>
      </c>
      <c r="BD274" s="1">
        <v>0</v>
      </c>
      <c r="BE274" s="1">
        <v>0</v>
      </c>
      <c r="BF274" s="1">
        <f t="shared" si="19"/>
        <v>1</v>
      </c>
      <c r="BG274">
        <v>0</v>
      </c>
      <c r="BH274">
        <v>0</v>
      </c>
      <c r="BI274">
        <v>0</v>
      </c>
      <c r="BJ274">
        <v>0</v>
      </c>
      <c r="BK274">
        <v>0</v>
      </c>
      <c r="BL274" s="25">
        <v>0</v>
      </c>
      <c r="BM274" s="1">
        <v>0</v>
      </c>
      <c r="BN274" s="1">
        <v>0</v>
      </c>
      <c r="BO274" s="1">
        <v>0</v>
      </c>
      <c r="BP274" s="1">
        <v>0</v>
      </c>
    </row>
    <row r="275" spans="1:68" customFormat="1" x14ac:dyDescent="0.2">
      <c r="A275" s="2">
        <v>274</v>
      </c>
      <c r="B275" s="2">
        <v>4</v>
      </c>
      <c r="C275" s="2">
        <v>3</v>
      </c>
      <c r="D275">
        <v>50</v>
      </c>
      <c r="E275" s="52">
        <v>43892</v>
      </c>
      <c r="F275" s="1">
        <v>0</v>
      </c>
      <c r="G275" s="5">
        <v>0</v>
      </c>
      <c r="H275" s="19">
        <v>0</v>
      </c>
      <c r="I275">
        <v>95.833333333333329</v>
      </c>
      <c r="J275">
        <v>157.6340579710145</v>
      </c>
      <c r="K275">
        <v>20.727920560375306</v>
      </c>
      <c r="L275">
        <v>22.10144927536232</v>
      </c>
      <c r="M275">
        <v>77.898550724637687</v>
      </c>
      <c r="N275">
        <v>0</v>
      </c>
      <c r="O275">
        <v>98.4375</v>
      </c>
      <c r="P275">
        <v>168.92592592592592</v>
      </c>
      <c r="Q275">
        <v>18.093201391346089</v>
      </c>
      <c r="R275">
        <v>29.62962962962963</v>
      </c>
      <c r="S275">
        <v>70.370370370370367</v>
      </c>
      <c r="T275">
        <v>0</v>
      </c>
      <c r="U275">
        <v>90.625</v>
      </c>
      <c r="V275">
        <v>133.10344827586206</v>
      </c>
      <c r="W275">
        <v>16.507451904026613</v>
      </c>
      <c r="X275">
        <v>5.7471264367816088</v>
      </c>
      <c r="Y275">
        <v>94.252873563218387</v>
      </c>
      <c r="Z275">
        <v>0</v>
      </c>
      <c r="AA275" s="2">
        <v>1</v>
      </c>
      <c r="AB275">
        <v>1</v>
      </c>
      <c r="AC275">
        <v>7</v>
      </c>
      <c r="AD275">
        <v>2</v>
      </c>
      <c r="AE275">
        <v>2</v>
      </c>
      <c r="AF275">
        <v>99</v>
      </c>
      <c r="AG275">
        <v>99</v>
      </c>
      <c r="AH275">
        <v>99</v>
      </c>
      <c r="AI275">
        <v>99</v>
      </c>
      <c r="AJ275">
        <v>99</v>
      </c>
      <c r="AK275">
        <v>99</v>
      </c>
      <c r="AL275">
        <v>99</v>
      </c>
      <c r="AM275">
        <v>99</v>
      </c>
      <c r="AN275">
        <v>99</v>
      </c>
      <c r="AO275">
        <v>1</v>
      </c>
      <c r="AP275">
        <v>99</v>
      </c>
      <c r="AQ275">
        <v>99</v>
      </c>
      <c r="AR275" s="1">
        <v>99</v>
      </c>
      <c r="AS275" s="1">
        <v>0</v>
      </c>
      <c r="AT275" s="1">
        <v>0</v>
      </c>
      <c r="AU275">
        <v>0</v>
      </c>
      <c r="AV275" s="1">
        <v>0</v>
      </c>
      <c r="AW275" s="1">
        <v>0</v>
      </c>
      <c r="AX275" s="1">
        <v>0</v>
      </c>
      <c r="AY275" s="1">
        <v>0</v>
      </c>
      <c r="AZ275" s="1">
        <v>0</v>
      </c>
      <c r="BA275" s="1">
        <v>0</v>
      </c>
      <c r="BB275" s="1">
        <v>1</v>
      </c>
      <c r="BC275" s="1">
        <v>0</v>
      </c>
      <c r="BD275" s="1">
        <v>0</v>
      </c>
      <c r="BE275" s="1">
        <v>0</v>
      </c>
      <c r="BF275" s="1">
        <f t="shared" si="19"/>
        <v>1</v>
      </c>
      <c r="BG275">
        <v>0</v>
      </c>
      <c r="BH275">
        <v>0</v>
      </c>
      <c r="BI275">
        <v>0</v>
      </c>
      <c r="BJ275">
        <v>0</v>
      </c>
      <c r="BK275">
        <v>0</v>
      </c>
      <c r="BL275" s="25">
        <v>0</v>
      </c>
      <c r="BM275" s="1">
        <v>0</v>
      </c>
      <c r="BN275" s="1">
        <v>0</v>
      </c>
      <c r="BO275" s="1">
        <v>0</v>
      </c>
      <c r="BP275" s="1">
        <v>0</v>
      </c>
    </row>
    <row r="276" spans="1:68" customFormat="1" x14ac:dyDescent="0.2">
      <c r="A276" s="2">
        <v>275</v>
      </c>
      <c r="B276" s="2">
        <v>4</v>
      </c>
      <c r="C276" s="2">
        <v>3</v>
      </c>
      <c r="D276">
        <v>51</v>
      </c>
      <c r="E276" s="52">
        <v>43893</v>
      </c>
      <c r="F276" s="1">
        <v>0</v>
      </c>
      <c r="G276" s="5">
        <v>0</v>
      </c>
      <c r="H276" s="19">
        <v>0</v>
      </c>
      <c r="I276">
        <v>94.444444444444443</v>
      </c>
      <c r="J276">
        <v>168.5625</v>
      </c>
      <c r="K276">
        <v>28.332401611527587</v>
      </c>
      <c r="L276">
        <v>30.147058823529413</v>
      </c>
      <c r="M276">
        <v>69.85294117647058</v>
      </c>
      <c r="N276">
        <v>0</v>
      </c>
      <c r="O276">
        <v>91.666666666666671</v>
      </c>
      <c r="P276">
        <v>189.82954545454547</v>
      </c>
      <c r="Q276">
        <v>23.429400881684121</v>
      </c>
      <c r="R276">
        <v>44.886363636363633</v>
      </c>
      <c r="S276">
        <v>55.113636363636367</v>
      </c>
      <c r="T276">
        <v>0</v>
      </c>
      <c r="U276">
        <v>100</v>
      </c>
      <c r="V276">
        <v>129.57291666666666</v>
      </c>
      <c r="W276">
        <v>17.054294552465116</v>
      </c>
      <c r="X276">
        <v>3.125</v>
      </c>
      <c r="Y276">
        <v>96.875</v>
      </c>
      <c r="Z276">
        <v>0</v>
      </c>
      <c r="AA276" s="2">
        <v>1</v>
      </c>
      <c r="AB276">
        <v>1</v>
      </c>
      <c r="AC276">
        <v>8</v>
      </c>
      <c r="AD276">
        <v>2</v>
      </c>
      <c r="AE276">
        <v>2</v>
      </c>
      <c r="AF276">
        <v>99</v>
      </c>
      <c r="AG276">
        <v>99</v>
      </c>
      <c r="AH276">
        <v>99</v>
      </c>
      <c r="AI276">
        <v>99</v>
      </c>
      <c r="AJ276">
        <v>99</v>
      </c>
      <c r="AK276">
        <v>99</v>
      </c>
      <c r="AL276">
        <v>99</v>
      </c>
      <c r="AM276">
        <v>99</v>
      </c>
      <c r="AN276">
        <v>99</v>
      </c>
      <c r="AO276">
        <v>1</v>
      </c>
      <c r="AP276">
        <v>99</v>
      </c>
      <c r="AQ276">
        <v>99</v>
      </c>
      <c r="AR276" s="1">
        <v>99</v>
      </c>
      <c r="AS276" s="1">
        <v>0</v>
      </c>
      <c r="AT276" s="1">
        <v>0</v>
      </c>
      <c r="AU276" s="1">
        <v>0</v>
      </c>
      <c r="AV276" s="1">
        <v>0</v>
      </c>
      <c r="AW276" s="1">
        <v>0</v>
      </c>
      <c r="AX276" s="1">
        <v>0</v>
      </c>
      <c r="AY276" s="1">
        <v>0</v>
      </c>
      <c r="AZ276" s="1">
        <v>0</v>
      </c>
      <c r="BA276" s="1">
        <v>0</v>
      </c>
      <c r="BB276" s="1">
        <v>1</v>
      </c>
      <c r="BC276" s="1">
        <v>0</v>
      </c>
      <c r="BD276" s="1">
        <v>0</v>
      </c>
      <c r="BE276" s="1">
        <v>0</v>
      </c>
      <c r="BF276" s="1">
        <f t="shared" si="19"/>
        <v>1</v>
      </c>
      <c r="BG276">
        <v>0</v>
      </c>
      <c r="BH276">
        <v>0</v>
      </c>
      <c r="BI276">
        <v>0</v>
      </c>
      <c r="BJ276">
        <v>0</v>
      </c>
      <c r="BK276">
        <v>0</v>
      </c>
      <c r="BL276" s="25">
        <v>0</v>
      </c>
      <c r="BM276" s="1">
        <v>0</v>
      </c>
      <c r="BN276" s="1">
        <v>0</v>
      </c>
      <c r="BO276" s="1">
        <v>0</v>
      </c>
      <c r="BP276" s="1">
        <v>0</v>
      </c>
    </row>
    <row r="277" spans="1:68" customFormat="1" x14ac:dyDescent="0.2">
      <c r="A277" s="2">
        <v>276</v>
      </c>
      <c r="B277" s="2">
        <v>4</v>
      </c>
      <c r="C277" s="2">
        <v>3</v>
      </c>
      <c r="D277">
        <v>52</v>
      </c>
      <c r="E277" s="52">
        <v>43894</v>
      </c>
      <c r="F277" s="1">
        <v>0</v>
      </c>
      <c r="G277" s="5">
        <v>0</v>
      </c>
      <c r="H277" s="19">
        <v>0</v>
      </c>
      <c r="I277">
        <v>98.958333333333329</v>
      </c>
      <c r="J277">
        <v>202.74385964912281</v>
      </c>
      <c r="K277">
        <v>44.465163589732626</v>
      </c>
      <c r="L277">
        <v>52.280701754385966</v>
      </c>
      <c r="M277">
        <v>47.719298245614034</v>
      </c>
      <c r="N277">
        <v>0</v>
      </c>
      <c r="O277">
        <v>98.4375</v>
      </c>
      <c r="P277">
        <v>235.27513227513228</v>
      </c>
      <c r="Q277">
        <v>39.546948505437108</v>
      </c>
      <c r="R277">
        <v>73.015873015873012</v>
      </c>
      <c r="S277">
        <v>26.984126984126988</v>
      </c>
      <c r="T277">
        <v>0</v>
      </c>
      <c r="U277">
        <v>100</v>
      </c>
      <c r="V277">
        <v>138.69791666666666</v>
      </c>
      <c r="W277">
        <v>21.786304788813013</v>
      </c>
      <c r="X277">
        <v>11.458333333333334</v>
      </c>
      <c r="Y277">
        <v>88.541666666666671</v>
      </c>
      <c r="Z277">
        <v>0</v>
      </c>
      <c r="AA277" s="2">
        <v>1</v>
      </c>
      <c r="AB277">
        <v>1</v>
      </c>
      <c r="AC277">
        <v>7</v>
      </c>
      <c r="AD277">
        <v>1</v>
      </c>
      <c r="AE277">
        <v>2</v>
      </c>
      <c r="AF277">
        <v>99</v>
      </c>
      <c r="AG277">
        <v>99</v>
      </c>
      <c r="AH277">
        <v>99</v>
      </c>
      <c r="AI277">
        <v>99</v>
      </c>
      <c r="AJ277">
        <v>99</v>
      </c>
      <c r="AK277">
        <v>99</v>
      </c>
      <c r="AL277">
        <v>99</v>
      </c>
      <c r="AM277">
        <v>99</v>
      </c>
      <c r="AN277" s="1">
        <v>99</v>
      </c>
      <c r="AO277">
        <v>1</v>
      </c>
      <c r="AP277" s="1">
        <v>99</v>
      </c>
      <c r="AQ277" s="1">
        <v>99</v>
      </c>
      <c r="AR277">
        <v>99</v>
      </c>
      <c r="AS277" s="1">
        <v>0</v>
      </c>
      <c r="AT277" s="1">
        <v>0</v>
      </c>
      <c r="AU277">
        <v>0</v>
      </c>
      <c r="AV277" s="1">
        <v>0</v>
      </c>
      <c r="AW277" s="1">
        <v>0</v>
      </c>
      <c r="AX277" s="1">
        <v>0</v>
      </c>
      <c r="AY277" s="1">
        <v>0</v>
      </c>
      <c r="AZ277" s="1">
        <v>0</v>
      </c>
      <c r="BA277" s="1">
        <v>0</v>
      </c>
      <c r="BB277" s="1">
        <v>1</v>
      </c>
      <c r="BC277" s="1">
        <v>0</v>
      </c>
      <c r="BD277" s="1">
        <v>0</v>
      </c>
      <c r="BE277" s="1">
        <v>0</v>
      </c>
      <c r="BF277" s="1">
        <f t="shared" si="19"/>
        <v>1</v>
      </c>
      <c r="BG277">
        <v>0</v>
      </c>
      <c r="BH277">
        <v>0</v>
      </c>
      <c r="BI277">
        <v>0</v>
      </c>
      <c r="BJ277">
        <v>0</v>
      </c>
      <c r="BK277">
        <v>0</v>
      </c>
      <c r="BL277" s="25">
        <v>0</v>
      </c>
      <c r="BM277" s="1">
        <v>0</v>
      </c>
      <c r="BN277" s="1">
        <v>0</v>
      </c>
      <c r="BO277" s="1">
        <v>0</v>
      </c>
      <c r="BP277" s="1">
        <v>0</v>
      </c>
    </row>
    <row r="278" spans="1:68" customFormat="1" x14ac:dyDescent="0.2">
      <c r="A278" s="2">
        <v>277</v>
      </c>
      <c r="B278" s="2">
        <v>4</v>
      </c>
      <c r="C278" s="2">
        <v>3</v>
      </c>
      <c r="D278">
        <v>53</v>
      </c>
      <c r="E278" s="52">
        <v>43895</v>
      </c>
      <c r="F278" s="1">
        <v>0</v>
      </c>
      <c r="G278" s="5">
        <v>0</v>
      </c>
      <c r="H278" s="19">
        <v>0</v>
      </c>
      <c r="I278">
        <v>91.666666666666671</v>
      </c>
      <c r="J278">
        <v>195.49621212121212</v>
      </c>
      <c r="K278">
        <v>33.61065413055114</v>
      </c>
      <c r="L278">
        <v>51.136363636363633</v>
      </c>
      <c r="M278">
        <v>48.863636363636367</v>
      </c>
      <c r="N278">
        <v>0</v>
      </c>
      <c r="O278">
        <v>89.0625</v>
      </c>
      <c r="P278">
        <v>225.23391812865498</v>
      </c>
      <c r="Q278">
        <v>27.25032562345158</v>
      </c>
      <c r="R278">
        <v>74.26900584795321</v>
      </c>
      <c r="S278">
        <v>25.73099415204679</v>
      </c>
      <c r="T278">
        <v>0</v>
      </c>
      <c r="U278">
        <v>96.875</v>
      </c>
      <c r="V278">
        <v>140.81720430107526</v>
      </c>
      <c r="W278">
        <v>18.993681761317934</v>
      </c>
      <c r="X278">
        <v>8.6021505376344081</v>
      </c>
      <c r="Y278">
        <v>91.397849462365599</v>
      </c>
      <c r="Z278">
        <v>0</v>
      </c>
      <c r="AA278" s="2">
        <v>1</v>
      </c>
      <c r="AB278">
        <v>1</v>
      </c>
      <c r="AC278">
        <v>8</v>
      </c>
      <c r="AD278">
        <v>2</v>
      </c>
      <c r="AE278">
        <v>2</v>
      </c>
      <c r="AF278">
        <v>99</v>
      </c>
      <c r="AG278">
        <v>99</v>
      </c>
      <c r="AH278">
        <v>99</v>
      </c>
      <c r="AI278">
        <v>99</v>
      </c>
      <c r="AJ278">
        <v>99</v>
      </c>
      <c r="AK278">
        <v>99</v>
      </c>
      <c r="AL278">
        <v>99</v>
      </c>
      <c r="AM278">
        <v>99</v>
      </c>
      <c r="AN278">
        <v>99</v>
      </c>
      <c r="AO278">
        <v>1</v>
      </c>
      <c r="AP278">
        <v>99</v>
      </c>
      <c r="AQ278">
        <v>99</v>
      </c>
      <c r="AR278" s="1">
        <v>99</v>
      </c>
      <c r="AS278" s="1">
        <v>0</v>
      </c>
      <c r="AT278" s="1">
        <v>0</v>
      </c>
      <c r="AU278">
        <v>0</v>
      </c>
      <c r="AV278" s="1">
        <v>0</v>
      </c>
      <c r="AW278" s="1">
        <v>0</v>
      </c>
      <c r="AX278" s="1">
        <v>0</v>
      </c>
      <c r="AY278" s="1">
        <v>0</v>
      </c>
      <c r="AZ278" s="1">
        <v>0</v>
      </c>
      <c r="BA278" s="1">
        <v>0</v>
      </c>
      <c r="BB278" s="1">
        <v>1</v>
      </c>
      <c r="BC278" s="1">
        <v>0</v>
      </c>
      <c r="BD278" s="1">
        <v>0</v>
      </c>
      <c r="BE278" s="1">
        <v>0</v>
      </c>
      <c r="BF278" s="1">
        <f t="shared" si="19"/>
        <v>1</v>
      </c>
      <c r="BG278">
        <v>0</v>
      </c>
      <c r="BH278">
        <v>0</v>
      </c>
      <c r="BI278">
        <v>0</v>
      </c>
      <c r="BJ278">
        <v>0</v>
      </c>
      <c r="BK278">
        <v>0</v>
      </c>
      <c r="BL278" s="25">
        <v>0</v>
      </c>
      <c r="BM278" s="1">
        <v>0</v>
      </c>
      <c r="BN278" s="1">
        <v>0</v>
      </c>
      <c r="BO278" s="1">
        <v>0</v>
      </c>
      <c r="BP278" s="1">
        <v>0</v>
      </c>
    </row>
    <row r="279" spans="1:68" customFormat="1" x14ac:dyDescent="0.2">
      <c r="A279" s="2">
        <v>278</v>
      </c>
      <c r="B279" s="2">
        <v>4</v>
      </c>
      <c r="C279" s="2">
        <v>3</v>
      </c>
      <c r="D279">
        <v>54</v>
      </c>
      <c r="E279" s="52">
        <v>43896</v>
      </c>
      <c r="F279" s="1">
        <v>0</v>
      </c>
      <c r="G279" s="5">
        <v>0</v>
      </c>
      <c r="H279" s="19">
        <v>0</v>
      </c>
      <c r="I279">
        <v>93.055555555555557</v>
      </c>
      <c r="J279">
        <v>201.17910447761193</v>
      </c>
      <c r="K279">
        <v>31.310154553175568</v>
      </c>
      <c r="L279">
        <v>58.582089552238806</v>
      </c>
      <c r="M279">
        <v>41.417910447761194</v>
      </c>
      <c r="N279">
        <v>0</v>
      </c>
      <c r="O279">
        <v>100</v>
      </c>
      <c r="P279">
        <v>219.38020833333334</v>
      </c>
      <c r="Q279">
        <v>28.794144125221603</v>
      </c>
      <c r="R279">
        <v>73.4375</v>
      </c>
      <c r="S279">
        <v>26.5625</v>
      </c>
      <c r="T279">
        <v>0</v>
      </c>
      <c r="U279">
        <v>79.166666666666671</v>
      </c>
      <c r="V279">
        <v>155.19736842105263</v>
      </c>
      <c r="W279">
        <v>20.092972716966223</v>
      </c>
      <c r="X279">
        <v>21.05263157894737</v>
      </c>
      <c r="Y279">
        <v>78.94736842105263</v>
      </c>
      <c r="Z279">
        <v>0</v>
      </c>
      <c r="AA279" s="2">
        <v>1</v>
      </c>
      <c r="AB279">
        <v>1</v>
      </c>
      <c r="AC279">
        <v>7</v>
      </c>
      <c r="AD279">
        <v>2</v>
      </c>
      <c r="AE279">
        <v>2</v>
      </c>
      <c r="AF279">
        <v>99</v>
      </c>
      <c r="AG279">
        <v>99</v>
      </c>
      <c r="AH279">
        <v>99</v>
      </c>
      <c r="AI279">
        <v>99</v>
      </c>
      <c r="AJ279">
        <v>99</v>
      </c>
      <c r="AK279">
        <v>99</v>
      </c>
      <c r="AL279">
        <v>99</v>
      </c>
      <c r="AM279">
        <v>99</v>
      </c>
      <c r="AN279" s="1">
        <v>99</v>
      </c>
      <c r="AO279">
        <v>1</v>
      </c>
      <c r="AP279" s="1">
        <v>99</v>
      </c>
      <c r="AQ279" s="1">
        <v>99</v>
      </c>
      <c r="AR279">
        <v>99</v>
      </c>
      <c r="AS279" s="1">
        <v>0</v>
      </c>
      <c r="AT279" s="1">
        <v>0</v>
      </c>
      <c r="AU279" s="1">
        <v>0</v>
      </c>
      <c r="AV279" s="1">
        <v>0</v>
      </c>
      <c r="AW279" s="1">
        <v>0</v>
      </c>
      <c r="AX279" s="1">
        <v>0</v>
      </c>
      <c r="AY279" s="1">
        <v>0</v>
      </c>
      <c r="AZ279" s="1">
        <v>0</v>
      </c>
      <c r="BA279" s="1">
        <v>0</v>
      </c>
      <c r="BB279" s="1">
        <v>1</v>
      </c>
      <c r="BC279" s="1">
        <v>0</v>
      </c>
      <c r="BD279" s="1">
        <v>0</v>
      </c>
      <c r="BE279" s="1">
        <v>0</v>
      </c>
      <c r="BF279" s="1">
        <f t="shared" si="19"/>
        <v>1</v>
      </c>
      <c r="BG279">
        <v>0</v>
      </c>
      <c r="BH279">
        <v>0</v>
      </c>
      <c r="BI279">
        <v>0</v>
      </c>
      <c r="BJ279">
        <v>0</v>
      </c>
      <c r="BK279">
        <v>0</v>
      </c>
      <c r="BL279" s="25">
        <v>0</v>
      </c>
      <c r="BM279" s="1">
        <v>0</v>
      </c>
      <c r="BN279" s="1">
        <v>0</v>
      </c>
      <c r="BO279" s="1">
        <v>0</v>
      </c>
      <c r="BP279" s="1">
        <v>0</v>
      </c>
    </row>
    <row r="280" spans="1:68" customFormat="1" x14ac:dyDescent="0.2">
      <c r="A280" s="2">
        <v>279</v>
      </c>
      <c r="B280" s="2">
        <v>4</v>
      </c>
      <c r="C280" s="2">
        <v>3</v>
      </c>
      <c r="D280">
        <v>55</v>
      </c>
      <c r="E280" s="52">
        <v>43897</v>
      </c>
      <c r="F280" s="1">
        <v>0</v>
      </c>
      <c r="G280" s="5">
        <v>0</v>
      </c>
      <c r="H280" s="19">
        <v>0</v>
      </c>
      <c r="I280">
        <v>93.402777777777771</v>
      </c>
      <c r="J280">
        <v>170.30483271375465</v>
      </c>
      <c r="K280">
        <v>33.240347555505807</v>
      </c>
      <c r="L280">
        <v>40.520446096654275</v>
      </c>
      <c r="M280">
        <v>57.992565055762078</v>
      </c>
      <c r="N280">
        <v>1.486988847583643</v>
      </c>
      <c r="O280">
        <v>90.104166666666671</v>
      </c>
      <c r="P280">
        <v>186.73988439306359</v>
      </c>
      <c r="Q280">
        <v>31.47228021615166</v>
      </c>
      <c r="R280">
        <v>53.75722543352601</v>
      </c>
      <c r="S280">
        <v>43.930635838150287</v>
      </c>
      <c r="T280">
        <v>2.3121387283236996</v>
      </c>
      <c r="U280">
        <v>100</v>
      </c>
      <c r="V280">
        <v>140.6875</v>
      </c>
      <c r="W280">
        <v>26.677044987077789</v>
      </c>
      <c r="X280">
        <v>16.666666666666668</v>
      </c>
      <c r="Y280">
        <v>83.333333333333329</v>
      </c>
      <c r="Z280">
        <v>0</v>
      </c>
      <c r="AA280" s="2">
        <v>1</v>
      </c>
      <c r="AB280">
        <v>1</v>
      </c>
      <c r="AC280">
        <v>7</v>
      </c>
      <c r="AD280">
        <v>1</v>
      </c>
      <c r="AE280">
        <v>2</v>
      </c>
      <c r="AF280">
        <v>99</v>
      </c>
      <c r="AG280">
        <v>99</v>
      </c>
      <c r="AH280">
        <v>99</v>
      </c>
      <c r="AI280">
        <v>99</v>
      </c>
      <c r="AJ280">
        <v>99</v>
      </c>
      <c r="AK280">
        <v>99</v>
      </c>
      <c r="AL280">
        <v>99</v>
      </c>
      <c r="AM280">
        <v>99</v>
      </c>
      <c r="AN280" s="1">
        <v>99</v>
      </c>
      <c r="AO280">
        <v>1</v>
      </c>
      <c r="AP280" s="1">
        <v>99</v>
      </c>
      <c r="AQ280" s="1">
        <v>99</v>
      </c>
      <c r="AR280">
        <v>99</v>
      </c>
      <c r="AS280" s="1">
        <v>0</v>
      </c>
      <c r="AT280" s="1">
        <v>0</v>
      </c>
      <c r="AU280">
        <v>0</v>
      </c>
      <c r="AV280" s="1">
        <v>0</v>
      </c>
      <c r="AW280" s="1">
        <v>0</v>
      </c>
      <c r="AX280" s="1">
        <v>0</v>
      </c>
      <c r="AY280" s="1">
        <v>0</v>
      </c>
      <c r="AZ280" s="1">
        <v>0</v>
      </c>
      <c r="BA280" s="1">
        <v>0</v>
      </c>
      <c r="BB280" s="1">
        <v>1</v>
      </c>
      <c r="BC280" s="1">
        <v>0</v>
      </c>
      <c r="BD280" s="1">
        <v>0</v>
      </c>
      <c r="BE280" s="1">
        <v>0</v>
      </c>
      <c r="BF280" s="1">
        <f t="shared" si="19"/>
        <v>1</v>
      </c>
      <c r="BG280">
        <v>0</v>
      </c>
      <c r="BH280">
        <v>0</v>
      </c>
      <c r="BI280">
        <v>0</v>
      </c>
      <c r="BJ280">
        <v>0</v>
      </c>
      <c r="BK280">
        <v>0</v>
      </c>
      <c r="BL280" s="25">
        <v>0</v>
      </c>
      <c r="BM280" s="1">
        <v>0</v>
      </c>
      <c r="BN280" s="1">
        <v>0</v>
      </c>
      <c r="BO280" s="1">
        <v>0</v>
      </c>
      <c r="BP280" s="1">
        <v>0</v>
      </c>
    </row>
    <row r="281" spans="1:68" customFormat="1" x14ac:dyDescent="0.2">
      <c r="A281" s="2">
        <v>280</v>
      </c>
      <c r="B281" s="2">
        <v>4</v>
      </c>
      <c r="C281" s="2">
        <v>3</v>
      </c>
      <c r="D281">
        <v>56</v>
      </c>
      <c r="E281" s="52">
        <v>43898</v>
      </c>
      <c r="F281" s="1">
        <v>0</v>
      </c>
      <c r="G281" s="5">
        <v>0</v>
      </c>
      <c r="H281" s="19">
        <v>0</v>
      </c>
      <c r="I281">
        <v>7.291666666666667</v>
      </c>
      <c r="J281">
        <v>389.8095238095238</v>
      </c>
      <c r="K281">
        <v>10.457912905905509</v>
      </c>
      <c r="L281">
        <v>100</v>
      </c>
      <c r="M281">
        <v>0</v>
      </c>
      <c r="N281">
        <v>0</v>
      </c>
      <c r="O281">
        <v>10.9375</v>
      </c>
      <c r="P281">
        <v>389.8095238095238</v>
      </c>
      <c r="Q281">
        <v>10.457912905905509</v>
      </c>
      <c r="R281">
        <v>100</v>
      </c>
      <c r="S281">
        <v>0</v>
      </c>
      <c r="T281">
        <v>0</v>
      </c>
      <c r="U281">
        <v>0</v>
      </c>
      <c r="V281" t="e">
        <v>#DIV/0!</v>
      </c>
      <c r="W281" t="e">
        <v>#DIV/0!</v>
      </c>
      <c r="X281" t="e">
        <v>#DIV/0!</v>
      </c>
      <c r="Y281" t="e">
        <v>#DIV/0!</v>
      </c>
      <c r="Z281" t="e">
        <v>#DIV/0!</v>
      </c>
      <c r="AA281" s="2">
        <v>1</v>
      </c>
      <c r="AB281">
        <v>1</v>
      </c>
      <c r="AC281">
        <v>7</v>
      </c>
      <c r="AD281">
        <v>1</v>
      </c>
      <c r="AE281">
        <v>2</v>
      </c>
      <c r="AF281">
        <v>99</v>
      </c>
      <c r="AG281">
        <v>99</v>
      </c>
      <c r="AH281">
        <v>99</v>
      </c>
      <c r="AI281">
        <v>99</v>
      </c>
      <c r="AJ281">
        <v>99</v>
      </c>
      <c r="AK281">
        <v>99</v>
      </c>
      <c r="AL281">
        <v>99</v>
      </c>
      <c r="AM281">
        <v>99</v>
      </c>
      <c r="AN281">
        <v>99</v>
      </c>
      <c r="AO281">
        <v>1</v>
      </c>
      <c r="AP281">
        <v>99</v>
      </c>
      <c r="AQ281">
        <v>99</v>
      </c>
      <c r="AR281" s="1">
        <v>99</v>
      </c>
      <c r="AS281" s="1">
        <v>0</v>
      </c>
      <c r="AT281" s="1">
        <v>0</v>
      </c>
      <c r="AU281">
        <v>0</v>
      </c>
      <c r="AV281" s="1">
        <v>0</v>
      </c>
      <c r="AW281" s="1">
        <v>0</v>
      </c>
      <c r="AX281" s="1">
        <v>0</v>
      </c>
      <c r="AY281" s="1">
        <v>0</v>
      </c>
      <c r="AZ281" s="1">
        <v>0</v>
      </c>
      <c r="BA281" s="1">
        <v>0</v>
      </c>
      <c r="BB281" s="1">
        <v>1</v>
      </c>
      <c r="BC281" s="1">
        <v>0</v>
      </c>
      <c r="BD281" s="1">
        <v>0</v>
      </c>
      <c r="BE281" s="1">
        <v>0</v>
      </c>
      <c r="BF281" s="1">
        <f t="shared" si="19"/>
        <v>1</v>
      </c>
      <c r="BG281">
        <v>0</v>
      </c>
      <c r="BH281">
        <v>0</v>
      </c>
      <c r="BI281">
        <v>0</v>
      </c>
      <c r="BJ281">
        <v>0</v>
      </c>
      <c r="BK281">
        <v>0</v>
      </c>
      <c r="BL281" s="25">
        <v>0</v>
      </c>
      <c r="BM281" s="1">
        <v>0</v>
      </c>
      <c r="BN281" s="1">
        <v>0</v>
      </c>
      <c r="BO281" s="1">
        <v>0</v>
      </c>
      <c r="BP281" s="1">
        <v>0</v>
      </c>
    </row>
    <row r="282" spans="1:68" customFormat="1" x14ac:dyDescent="0.2">
      <c r="A282" s="2">
        <v>281</v>
      </c>
      <c r="B282" s="2">
        <v>4</v>
      </c>
      <c r="C282" s="2">
        <v>3</v>
      </c>
      <c r="D282">
        <v>57</v>
      </c>
      <c r="E282" s="52">
        <v>43899</v>
      </c>
      <c r="F282" s="1">
        <v>0</v>
      </c>
      <c r="G282" s="5">
        <v>0</v>
      </c>
      <c r="H282" s="19">
        <v>0</v>
      </c>
      <c r="I282">
        <v>85.763888888888886</v>
      </c>
      <c r="J282">
        <v>198.04858299595142</v>
      </c>
      <c r="K282">
        <v>32.523693070725244</v>
      </c>
      <c r="L282">
        <v>51.417004048582996</v>
      </c>
      <c r="M282">
        <v>48.582995951417004</v>
      </c>
      <c r="N282">
        <v>0</v>
      </c>
      <c r="O282">
        <v>88.020833333333329</v>
      </c>
      <c r="P282">
        <v>204.59763313609469</v>
      </c>
      <c r="Q282">
        <v>34.874844207976473</v>
      </c>
      <c r="R282">
        <v>56.80473372781065</v>
      </c>
      <c r="S282">
        <v>43.19526627218935</v>
      </c>
      <c r="T282">
        <v>0</v>
      </c>
      <c r="U282">
        <v>81.25</v>
      </c>
      <c r="V282">
        <v>183.85897435897436</v>
      </c>
      <c r="W282">
        <v>23.387034455493513</v>
      </c>
      <c r="X282">
        <v>39.743589743589745</v>
      </c>
      <c r="Y282">
        <v>60.256410256410255</v>
      </c>
      <c r="Z282">
        <v>0</v>
      </c>
      <c r="AA282" s="2">
        <v>1</v>
      </c>
      <c r="AB282">
        <v>1</v>
      </c>
      <c r="AC282">
        <v>7</v>
      </c>
      <c r="AD282">
        <v>1</v>
      </c>
      <c r="AE282">
        <v>2</v>
      </c>
      <c r="AF282">
        <v>99</v>
      </c>
      <c r="AG282">
        <v>99</v>
      </c>
      <c r="AH282">
        <v>99</v>
      </c>
      <c r="AI282">
        <v>99</v>
      </c>
      <c r="AJ282">
        <v>99</v>
      </c>
      <c r="AK282">
        <v>99</v>
      </c>
      <c r="AL282">
        <v>99</v>
      </c>
      <c r="AM282">
        <v>99</v>
      </c>
      <c r="AN282">
        <v>99</v>
      </c>
      <c r="AO282">
        <v>1</v>
      </c>
      <c r="AP282">
        <v>99</v>
      </c>
      <c r="AQ282">
        <v>99</v>
      </c>
      <c r="AR282" s="1">
        <v>99</v>
      </c>
      <c r="AS282" s="1">
        <v>0</v>
      </c>
      <c r="AT282" s="1">
        <v>0</v>
      </c>
      <c r="AU282" s="1">
        <v>0</v>
      </c>
      <c r="AV282" s="1">
        <v>0</v>
      </c>
      <c r="AW282" s="1">
        <v>0</v>
      </c>
      <c r="AX282" s="1">
        <v>0</v>
      </c>
      <c r="AY282" s="1">
        <v>0</v>
      </c>
      <c r="AZ282" s="1">
        <v>0</v>
      </c>
      <c r="BA282" s="1">
        <v>0</v>
      </c>
      <c r="BB282" s="1">
        <v>1</v>
      </c>
      <c r="BC282" s="1">
        <v>0</v>
      </c>
      <c r="BD282" s="1">
        <v>0</v>
      </c>
      <c r="BE282" s="1">
        <v>0</v>
      </c>
      <c r="BF282" s="1">
        <f t="shared" si="19"/>
        <v>1</v>
      </c>
      <c r="BG282">
        <v>0</v>
      </c>
      <c r="BH282">
        <v>0</v>
      </c>
      <c r="BI282">
        <v>0</v>
      </c>
      <c r="BJ282">
        <v>0</v>
      </c>
      <c r="BK282">
        <v>0</v>
      </c>
      <c r="BL282" s="25">
        <v>0</v>
      </c>
      <c r="BM282" s="1">
        <v>0</v>
      </c>
      <c r="BN282" s="1">
        <v>0</v>
      </c>
      <c r="BO282" s="1">
        <v>0</v>
      </c>
      <c r="BP282" s="1">
        <v>0</v>
      </c>
    </row>
    <row r="283" spans="1:68" customFormat="1" x14ac:dyDescent="0.2">
      <c r="A283" s="2">
        <v>282</v>
      </c>
      <c r="B283" s="2">
        <v>4</v>
      </c>
      <c r="C283" s="2">
        <v>3</v>
      </c>
      <c r="D283">
        <v>58</v>
      </c>
      <c r="E283" s="52">
        <v>43900</v>
      </c>
      <c r="F283" s="1">
        <v>0</v>
      </c>
      <c r="G283" s="5">
        <v>0</v>
      </c>
      <c r="H283" s="19">
        <v>0</v>
      </c>
      <c r="I283">
        <v>99.652777777777771</v>
      </c>
      <c r="J283">
        <v>231.23693379790942</v>
      </c>
      <c r="K283">
        <v>29.776562147442512</v>
      </c>
      <c r="L283">
        <v>78.745644599303134</v>
      </c>
      <c r="M283">
        <v>21.254355400696866</v>
      </c>
      <c r="N283">
        <v>0</v>
      </c>
      <c r="O283">
        <v>100</v>
      </c>
      <c r="P283">
        <v>262.66666666666669</v>
      </c>
      <c r="Q283">
        <v>22.688785201443316</v>
      </c>
      <c r="R283">
        <v>93.229166666666671</v>
      </c>
      <c r="S283">
        <v>6.7708333333333286</v>
      </c>
      <c r="T283">
        <v>0</v>
      </c>
      <c r="U283">
        <v>98.958333333333329</v>
      </c>
      <c r="V283">
        <v>167.7157894736842</v>
      </c>
      <c r="W283">
        <v>19.885439921909011</v>
      </c>
      <c r="X283">
        <v>49.473684210526315</v>
      </c>
      <c r="Y283">
        <v>50.526315789473685</v>
      </c>
      <c r="Z283">
        <v>0</v>
      </c>
      <c r="AA283" s="2">
        <v>1</v>
      </c>
      <c r="AB283">
        <v>1</v>
      </c>
      <c r="AC283">
        <v>6</v>
      </c>
      <c r="AD283">
        <v>2</v>
      </c>
      <c r="AE283">
        <v>2</v>
      </c>
      <c r="AF283">
        <v>99</v>
      </c>
      <c r="AG283">
        <v>99</v>
      </c>
      <c r="AH283">
        <v>99</v>
      </c>
      <c r="AI283">
        <v>99</v>
      </c>
      <c r="AJ283">
        <v>99</v>
      </c>
      <c r="AK283">
        <v>99</v>
      </c>
      <c r="AL283">
        <v>99</v>
      </c>
      <c r="AM283">
        <v>99</v>
      </c>
      <c r="AN283" s="1">
        <v>99</v>
      </c>
      <c r="AO283">
        <v>1</v>
      </c>
      <c r="AP283" s="1">
        <v>99</v>
      </c>
      <c r="AQ283" s="1">
        <v>99</v>
      </c>
      <c r="AR283">
        <v>99</v>
      </c>
      <c r="AS283" s="1">
        <v>0</v>
      </c>
      <c r="AT283" s="1">
        <v>0</v>
      </c>
      <c r="AU283">
        <v>0</v>
      </c>
      <c r="AV283" s="1">
        <v>0</v>
      </c>
      <c r="AW283" s="1">
        <v>0</v>
      </c>
      <c r="AX283" s="1">
        <v>0</v>
      </c>
      <c r="AY283" s="1">
        <v>0</v>
      </c>
      <c r="AZ283" s="1">
        <v>0</v>
      </c>
      <c r="BA283" s="1">
        <v>0</v>
      </c>
      <c r="BB283" s="1">
        <v>1</v>
      </c>
      <c r="BC283" s="1">
        <v>0</v>
      </c>
      <c r="BD283" s="1">
        <v>0</v>
      </c>
      <c r="BE283" s="1">
        <v>0</v>
      </c>
      <c r="BF283" s="1">
        <f t="shared" si="19"/>
        <v>1</v>
      </c>
      <c r="BG283">
        <v>0</v>
      </c>
      <c r="BH283">
        <v>0</v>
      </c>
      <c r="BI283">
        <v>0</v>
      </c>
      <c r="BJ283">
        <v>0</v>
      </c>
      <c r="BK283">
        <v>0</v>
      </c>
      <c r="BL283" s="25">
        <v>0</v>
      </c>
      <c r="BM283" s="1">
        <v>0</v>
      </c>
      <c r="BN283" s="1">
        <v>0</v>
      </c>
      <c r="BO283" s="1">
        <v>0</v>
      </c>
      <c r="BP283" s="1">
        <v>0</v>
      </c>
    </row>
    <row r="284" spans="1:68" customFormat="1" x14ac:dyDescent="0.2">
      <c r="A284" s="2">
        <v>283</v>
      </c>
      <c r="B284" s="2">
        <v>4</v>
      </c>
      <c r="C284" s="2">
        <v>3</v>
      </c>
      <c r="D284">
        <v>59</v>
      </c>
      <c r="E284" s="52">
        <v>43901</v>
      </c>
      <c r="F284" s="1">
        <v>0</v>
      </c>
      <c r="G284" s="5">
        <v>0</v>
      </c>
      <c r="H284" s="19">
        <v>0</v>
      </c>
      <c r="I284">
        <v>99.305555555555557</v>
      </c>
      <c r="J284">
        <v>202.25174825174824</v>
      </c>
      <c r="K284">
        <v>39.975940663971755</v>
      </c>
      <c r="L284">
        <v>53.496503496503493</v>
      </c>
      <c r="M284">
        <v>45.804195804195807</v>
      </c>
      <c r="N284">
        <v>0.69930069930069927</v>
      </c>
      <c r="O284">
        <v>98.958333333333329</v>
      </c>
      <c r="P284">
        <v>234.82631578947368</v>
      </c>
      <c r="Q284">
        <v>33.96188423690424</v>
      </c>
      <c r="R284">
        <v>76.84210526315789</v>
      </c>
      <c r="S284">
        <v>22.10526315789474</v>
      </c>
      <c r="T284">
        <v>1.0526315789473684</v>
      </c>
      <c r="U284">
        <v>100</v>
      </c>
      <c r="V284">
        <v>137.78125</v>
      </c>
      <c r="W284">
        <v>18.291014602396409</v>
      </c>
      <c r="X284">
        <v>7.291666666666667</v>
      </c>
      <c r="Y284">
        <v>92.708333333333329</v>
      </c>
      <c r="Z284">
        <v>0</v>
      </c>
      <c r="AA284" s="2">
        <v>1</v>
      </c>
      <c r="AB284">
        <v>1</v>
      </c>
      <c r="AC284">
        <v>6</v>
      </c>
      <c r="AD284">
        <v>1</v>
      </c>
      <c r="AE284">
        <v>2</v>
      </c>
      <c r="AF284">
        <v>99</v>
      </c>
      <c r="AG284">
        <v>99</v>
      </c>
      <c r="AH284">
        <v>99</v>
      </c>
      <c r="AI284">
        <v>99</v>
      </c>
      <c r="AJ284">
        <v>99</v>
      </c>
      <c r="AK284">
        <v>99</v>
      </c>
      <c r="AL284">
        <v>99</v>
      </c>
      <c r="AM284">
        <v>99</v>
      </c>
      <c r="AN284">
        <v>99</v>
      </c>
      <c r="AO284">
        <v>1</v>
      </c>
      <c r="AP284">
        <v>99</v>
      </c>
      <c r="AQ284">
        <v>99</v>
      </c>
      <c r="AR284" s="1">
        <v>99</v>
      </c>
      <c r="AS284" s="1">
        <v>0</v>
      </c>
      <c r="AT284" s="1">
        <v>0</v>
      </c>
      <c r="AU284">
        <v>0</v>
      </c>
      <c r="AV284" s="1">
        <v>0</v>
      </c>
      <c r="AW284" s="1">
        <v>0</v>
      </c>
      <c r="AX284" s="1">
        <v>0</v>
      </c>
      <c r="AY284" s="1">
        <v>0</v>
      </c>
      <c r="AZ284" s="1">
        <v>0</v>
      </c>
      <c r="BA284" s="1">
        <v>0</v>
      </c>
      <c r="BB284" s="1">
        <v>1</v>
      </c>
      <c r="BC284" s="1">
        <v>0</v>
      </c>
      <c r="BD284" s="1">
        <v>0</v>
      </c>
      <c r="BE284" s="1">
        <v>0</v>
      </c>
      <c r="BF284" s="1">
        <f t="shared" si="19"/>
        <v>1</v>
      </c>
      <c r="BG284">
        <v>0</v>
      </c>
      <c r="BH284">
        <v>0</v>
      </c>
      <c r="BI284">
        <v>0</v>
      </c>
      <c r="BJ284">
        <v>0</v>
      </c>
      <c r="BK284">
        <v>0</v>
      </c>
      <c r="BL284" s="25">
        <v>0</v>
      </c>
      <c r="BM284" s="1">
        <v>0</v>
      </c>
      <c r="BN284" s="1">
        <v>0</v>
      </c>
      <c r="BO284" s="1">
        <v>0</v>
      </c>
      <c r="BP284" s="1">
        <v>0</v>
      </c>
    </row>
    <row r="285" spans="1:68" customFormat="1" x14ac:dyDescent="0.2">
      <c r="A285" s="2">
        <v>284</v>
      </c>
      <c r="B285" s="2">
        <v>4</v>
      </c>
      <c r="C285" s="2">
        <v>3</v>
      </c>
      <c r="D285">
        <v>60</v>
      </c>
      <c r="E285" s="52">
        <v>43902</v>
      </c>
      <c r="F285" s="1">
        <v>0</v>
      </c>
      <c r="G285" s="5">
        <v>0</v>
      </c>
      <c r="H285" s="19">
        <v>0</v>
      </c>
      <c r="I285">
        <v>98.263888888888886</v>
      </c>
      <c r="J285">
        <v>170.57243816254416</v>
      </c>
      <c r="K285">
        <v>29.207368075480559</v>
      </c>
      <c r="L285">
        <v>36.39575971731449</v>
      </c>
      <c r="M285">
        <v>63.60424028268551</v>
      </c>
      <c r="N285">
        <v>0</v>
      </c>
      <c r="O285">
        <v>97.395833333333329</v>
      </c>
      <c r="P285">
        <v>187.33689839572193</v>
      </c>
      <c r="Q285">
        <v>27.150196817613992</v>
      </c>
      <c r="R285">
        <v>48.663101604278076</v>
      </c>
      <c r="S285">
        <v>51.336898395721924</v>
      </c>
      <c r="T285">
        <v>0</v>
      </c>
      <c r="U285">
        <v>100</v>
      </c>
      <c r="V285">
        <v>137.91666666666666</v>
      </c>
      <c r="W285">
        <v>18.792768837701921</v>
      </c>
      <c r="X285">
        <v>12.5</v>
      </c>
      <c r="Y285">
        <v>87.5</v>
      </c>
      <c r="Z285">
        <v>0</v>
      </c>
      <c r="AA285" s="2">
        <v>1</v>
      </c>
      <c r="AB285">
        <v>1</v>
      </c>
      <c r="AC285">
        <v>7</v>
      </c>
      <c r="AD285">
        <v>1</v>
      </c>
      <c r="AE285">
        <v>2</v>
      </c>
      <c r="AF285">
        <v>99</v>
      </c>
      <c r="AG285">
        <v>99</v>
      </c>
      <c r="AH285">
        <v>99</v>
      </c>
      <c r="AI285">
        <v>99</v>
      </c>
      <c r="AJ285">
        <v>99</v>
      </c>
      <c r="AK285">
        <v>99</v>
      </c>
      <c r="AL285">
        <v>99</v>
      </c>
      <c r="AM285">
        <v>99</v>
      </c>
      <c r="AN285" s="1">
        <v>99</v>
      </c>
      <c r="AO285">
        <v>1</v>
      </c>
      <c r="AP285" s="1">
        <v>99</v>
      </c>
      <c r="AQ285" s="1">
        <v>99</v>
      </c>
      <c r="AR285">
        <v>99</v>
      </c>
      <c r="AS285" s="1">
        <v>0</v>
      </c>
      <c r="AT285" s="1">
        <v>0</v>
      </c>
      <c r="AU285" s="1">
        <v>0</v>
      </c>
      <c r="AV285" s="1">
        <v>0</v>
      </c>
      <c r="AW285" s="1">
        <v>0</v>
      </c>
      <c r="AX285" s="1">
        <v>0</v>
      </c>
      <c r="AY285" s="1">
        <v>0</v>
      </c>
      <c r="AZ285" s="1">
        <v>0</v>
      </c>
      <c r="BA285" s="1">
        <v>0</v>
      </c>
      <c r="BB285" s="1">
        <v>1</v>
      </c>
      <c r="BC285" s="1">
        <v>0</v>
      </c>
      <c r="BD285" s="1">
        <v>0</v>
      </c>
      <c r="BE285" s="1">
        <v>0</v>
      </c>
      <c r="BF285" s="1">
        <f t="shared" si="19"/>
        <v>1</v>
      </c>
      <c r="BG285">
        <v>0</v>
      </c>
      <c r="BH285">
        <v>0</v>
      </c>
      <c r="BI285">
        <v>0</v>
      </c>
      <c r="BJ285">
        <v>0</v>
      </c>
      <c r="BK285">
        <v>0</v>
      </c>
      <c r="BL285" s="25">
        <v>0</v>
      </c>
      <c r="BM285" s="1">
        <v>0</v>
      </c>
      <c r="BN285" s="1">
        <v>0</v>
      </c>
      <c r="BO285" s="1">
        <v>0</v>
      </c>
      <c r="BP285" s="1">
        <v>0</v>
      </c>
    </row>
    <row r="286" spans="1:68" customFormat="1" x14ac:dyDescent="0.2">
      <c r="A286" s="2">
        <v>285</v>
      </c>
      <c r="B286" s="2">
        <v>4</v>
      </c>
      <c r="C286" s="2">
        <v>3</v>
      </c>
      <c r="D286">
        <v>61</v>
      </c>
      <c r="E286" s="52">
        <v>43903</v>
      </c>
      <c r="F286" s="1">
        <v>0</v>
      </c>
      <c r="G286" s="5">
        <v>0</v>
      </c>
      <c r="H286" s="19">
        <v>0</v>
      </c>
      <c r="I286">
        <v>100</v>
      </c>
      <c r="J286">
        <v>195.80208333333334</v>
      </c>
      <c r="K286">
        <v>30.010985831876678</v>
      </c>
      <c r="L286">
        <v>57.986111111111114</v>
      </c>
      <c r="M286">
        <v>41.666666666666664</v>
      </c>
      <c r="N286">
        <v>0.34722222222222221</v>
      </c>
      <c r="O286">
        <v>100</v>
      </c>
      <c r="P286">
        <v>222.86458333333334</v>
      </c>
      <c r="Q286">
        <v>23.723508691309551</v>
      </c>
      <c r="R286">
        <v>83.333333333333329</v>
      </c>
      <c r="S286">
        <v>16.145833333333339</v>
      </c>
      <c r="T286">
        <v>0.52083333333333337</v>
      </c>
      <c r="U286">
        <v>100</v>
      </c>
      <c r="V286">
        <v>141.67708333333334</v>
      </c>
      <c r="W286">
        <v>13.594481164781618</v>
      </c>
      <c r="X286">
        <v>7.291666666666667</v>
      </c>
      <c r="Y286">
        <v>92.708333333333329</v>
      </c>
      <c r="Z286">
        <v>0</v>
      </c>
      <c r="AA286" s="2">
        <v>1</v>
      </c>
      <c r="AB286">
        <v>1</v>
      </c>
      <c r="AC286">
        <v>7</v>
      </c>
      <c r="AD286">
        <v>1</v>
      </c>
      <c r="AE286">
        <v>2</v>
      </c>
      <c r="AF286">
        <v>99</v>
      </c>
      <c r="AG286">
        <v>99</v>
      </c>
      <c r="AH286">
        <v>99</v>
      </c>
      <c r="AI286">
        <v>99</v>
      </c>
      <c r="AJ286">
        <v>99</v>
      </c>
      <c r="AK286">
        <v>99</v>
      </c>
      <c r="AL286">
        <v>99</v>
      </c>
      <c r="AM286">
        <v>99</v>
      </c>
      <c r="AN286" s="1">
        <v>99</v>
      </c>
      <c r="AO286">
        <v>1</v>
      </c>
      <c r="AP286" s="1">
        <v>99</v>
      </c>
      <c r="AQ286" s="1">
        <v>99</v>
      </c>
      <c r="AR286">
        <v>99</v>
      </c>
      <c r="AS286" s="1">
        <v>0</v>
      </c>
      <c r="AT286" s="1">
        <v>0</v>
      </c>
      <c r="AU286">
        <v>0</v>
      </c>
      <c r="AV286" s="1">
        <v>0</v>
      </c>
      <c r="AW286" s="1">
        <v>0</v>
      </c>
      <c r="AX286" s="1">
        <v>0</v>
      </c>
      <c r="AY286" s="1">
        <v>0</v>
      </c>
      <c r="AZ286" s="1">
        <v>0</v>
      </c>
      <c r="BA286" s="1">
        <v>0</v>
      </c>
      <c r="BB286" s="1">
        <v>1</v>
      </c>
      <c r="BC286" s="1">
        <v>0</v>
      </c>
      <c r="BD286" s="1">
        <v>0</v>
      </c>
      <c r="BE286" s="1">
        <v>0</v>
      </c>
      <c r="BF286" s="1">
        <f t="shared" si="19"/>
        <v>1</v>
      </c>
      <c r="BG286">
        <v>0</v>
      </c>
      <c r="BH286">
        <v>0</v>
      </c>
      <c r="BI286">
        <v>0</v>
      </c>
      <c r="BJ286">
        <v>0</v>
      </c>
      <c r="BK286">
        <v>0</v>
      </c>
      <c r="BL286" s="25">
        <v>0</v>
      </c>
      <c r="BM286" s="1">
        <v>0</v>
      </c>
      <c r="BN286" s="1">
        <v>0</v>
      </c>
      <c r="BO286" s="1">
        <v>0</v>
      </c>
      <c r="BP286" s="1">
        <v>0</v>
      </c>
    </row>
    <row r="287" spans="1:68" customFormat="1" x14ac:dyDescent="0.2">
      <c r="A287" s="2">
        <v>286</v>
      </c>
      <c r="B287" s="2">
        <v>4</v>
      </c>
      <c r="C287" s="2">
        <v>3</v>
      </c>
      <c r="D287">
        <v>62</v>
      </c>
      <c r="E287" s="52">
        <v>43904</v>
      </c>
      <c r="F287" s="1">
        <v>0</v>
      </c>
      <c r="G287" s="5">
        <v>0</v>
      </c>
      <c r="H287" s="19">
        <v>0</v>
      </c>
      <c r="I287">
        <v>95.833333333333329</v>
      </c>
      <c r="J287">
        <v>185.58333333333334</v>
      </c>
      <c r="K287">
        <v>34.336878944740924</v>
      </c>
      <c r="L287">
        <v>50.362318840579711</v>
      </c>
      <c r="M287">
        <v>49.637681159420289</v>
      </c>
      <c r="N287">
        <v>0</v>
      </c>
      <c r="O287">
        <v>93.75</v>
      </c>
      <c r="P287">
        <v>221.65</v>
      </c>
      <c r="Q287">
        <v>22.136429707602758</v>
      </c>
      <c r="R287">
        <v>77.222222222222229</v>
      </c>
      <c r="S287">
        <v>22.777777777777771</v>
      </c>
      <c r="T287">
        <v>0</v>
      </c>
      <c r="U287">
        <v>100</v>
      </c>
      <c r="V287">
        <v>117.95833333333333</v>
      </c>
      <c r="W287">
        <v>9.7616452862976022</v>
      </c>
      <c r="X287">
        <v>0</v>
      </c>
      <c r="Y287">
        <v>100</v>
      </c>
      <c r="Z287">
        <v>0</v>
      </c>
      <c r="AA287" s="2">
        <v>1</v>
      </c>
      <c r="AB287">
        <v>1</v>
      </c>
      <c r="AC287">
        <v>7</v>
      </c>
      <c r="AD287">
        <v>2</v>
      </c>
      <c r="AE287">
        <v>2</v>
      </c>
      <c r="AF287">
        <v>99</v>
      </c>
      <c r="AG287">
        <v>99</v>
      </c>
      <c r="AH287">
        <v>99</v>
      </c>
      <c r="AI287">
        <v>99</v>
      </c>
      <c r="AJ287">
        <v>99</v>
      </c>
      <c r="AK287">
        <v>99</v>
      </c>
      <c r="AL287">
        <v>99</v>
      </c>
      <c r="AM287">
        <v>99</v>
      </c>
      <c r="AN287">
        <v>99</v>
      </c>
      <c r="AO287">
        <v>1</v>
      </c>
      <c r="AP287">
        <v>99</v>
      </c>
      <c r="AQ287">
        <v>99</v>
      </c>
      <c r="AR287" s="1">
        <v>99</v>
      </c>
      <c r="AS287" s="1">
        <v>0</v>
      </c>
      <c r="AT287" s="1">
        <v>0</v>
      </c>
      <c r="AU287">
        <v>0</v>
      </c>
      <c r="AV287" s="1">
        <v>0</v>
      </c>
      <c r="AW287" s="1">
        <v>0</v>
      </c>
      <c r="AX287" s="1">
        <v>0</v>
      </c>
      <c r="AY287" s="1">
        <v>0</v>
      </c>
      <c r="AZ287" s="1">
        <v>0</v>
      </c>
      <c r="BA287" s="1">
        <v>0</v>
      </c>
      <c r="BB287" s="1">
        <v>1</v>
      </c>
      <c r="BC287" s="1">
        <v>0</v>
      </c>
      <c r="BD287" s="1">
        <v>0</v>
      </c>
      <c r="BE287" s="1">
        <v>0</v>
      </c>
      <c r="BF287" s="1">
        <f t="shared" si="19"/>
        <v>1</v>
      </c>
      <c r="BG287">
        <v>0</v>
      </c>
      <c r="BH287">
        <v>0</v>
      </c>
      <c r="BI287">
        <v>0</v>
      </c>
      <c r="BJ287">
        <v>0</v>
      </c>
      <c r="BK287">
        <v>0</v>
      </c>
      <c r="BL287" s="25">
        <v>0</v>
      </c>
      <c r="BM287" s="1">
        <v>0</v>
      </c>
      <c r="BN287" s="1">
        <v>0</v>
      </c>
      <c r="BO287" s="1">
        <v>0</v>
      </c>
      <c r="BP287" s="1">
        <v>0</v>
      </c>
    </row>
    <row r="288" spans="1:68" customFormat="1" x14ac:dyDescent="0.2">
      <c r="A288" s="2">
        <v>287</v>
      </c>
      <c r="B288" s="2">
        <v>4</v>
      </c>
      <c r="C288" s="2">
        <v>3</v>
      </c>
      <c r="D288">
        <v>63</v>
      </c>
      <c r="E288" s="52">
        <v>43905</v>
      </c>
      <c r="F288" s="1">
        <v>0</v>
      </c>
      <c r="G288" s="5">
        <v>0</v>
      </c>
      <c r="H288" s="19">
        <v>0</v>
      </c>
      <c r="I288">
        <v>93.402777777777771</v>
      </c>
      <c r="J288">
        <v>180.37546468401487</v>
      </c>
      <c r="K288">
        <v>38.072254038282225</v>
      </c>
      <c r="L288">
        <v>41.635687732342006</v>
      </c>
      <c r="M288">
        <v>57.249070631970262</v>
      </c>
      <c r="N288">
        <v>1.1152416356877324</v>
      </c>
      <c r="O288">
        <v>98.4375</v>
      </c>
      <c r="P288">
        <v>203.01587301587301</v>
      </c>
      <c r="Q288">
        <v>34.310105832900248</v>
      </c>
      <c r="R288">
        <v>59.25925925925926</v>
      </c>
      <c r="S288">
        <v>39.153439153439152</v>
      </c>
      <c r="T288">
        <v>1.5873015873015872</v>
      </c>
      <c r="U288">
        <v>83.333333333333329</v>
      </c>
      <c r="V288">
        <v>126.8875</v>
      </c>
      <c r="W288">
        <v>14.293455245363129</v>
      </c>
      <c r="X288">
        <v>0</v>
      </c>
      <c r="Y288">
        <v>100</v>
      </c>
      <c r="Z288">
        <v>0</v>
      </c>
      <c r="AA288" s="2">
        <v>1</v>
      </c>
      <c r="AB288">
        <v>1</v>
      </c>
      <c r="AC288">
        <v>7</v>
      </c>
      <c r="AD288">
        <v>1</v>
      </c>
      <c r="AE288">
        <v>2</v>
      </c>
      <c r="AF288">
        <v>99</v>
      </c>
      <c r="AG288">
        <v>99</v>
      </c>
      <c r="AH288">
        <v>99</v>
      </c>
      <c r="AI288">
        <v>99</v>
      </c>
      <c r="AJ288">
        <v>99</v>
      </c>
      <c r="AK288">
        <v>99</v>
      </c>
      <c r="AL288">
        <v>99</v>
      </c>
      <c r="AM288">
        <v>99</v>
      </c>
      <c r="AN288">
        <v>99</v>
      </c>
      <c r="AO288">
        <v>1</v>
      </c>
      <c r="AP288">
        <v>99</v>
      </c>
      <c r="AQ288">
        <v>99</v>
      </c>
      <c r="AR288" s="1">
        <v>99</v>
      </c>
      <c r="AS288" s="1">
        <v>0</v>
      </c>
      <c r="AT288" s="1">
        <v>0</v>
      </c>
      <c r="AU288" s="1">
        <v>0</v>
      </c>
      <c r="AV288" s="1">
        <v>0</v>
      </c>
      <c r="AW288" s="1">
        <v>0</v>
      </c>
      <c r="AX288" s="1">
        <v>0</v>
      </c>
      <c r="AY288" s="1">
        <v>0</v>
      </c>
      <c r="AZ288" s="1">
        <v>0</v>
      </c>
      <c r="BA288" s="1">
        <v>0</v>
      </c>
      <c r="BB288" s="1">
        <v>1</v>
      </c>
      <c r="BC288" s="1">
        <v>0</v>
      </c>
      <c r="BD288" s="1">
        <v>0</v>
      </c>
      <c r="BE288" s="1">
        <v>0</v>
      </c>
      <c r="BF288" s="1">
        <f t="shared" si="19"/>
        <v>1</v>
      </c>
      <c r="BG288">
        <v>0</v>
      </c>
      <c r="BH288">
        <v>0</v>
      </c>
      <c r="BI288">
        <v>0</v>
      </c>
      <c r="BJ288">
        <v>0</v>
      </c>
      <c r="BK288">
        <v>0</v>
      </c>
      <c r="BL288" s="25">
        <v>0</v>
      </c>
      <c r="BM288" s="1">
        <v>0</v>
      </c>
      <c r="BN288" s="1">
        <v>0</v>
      </c>
      <c r="BO288" s="1">
        <v>0</v>
      </c>
      <c r="BP288" s="1">
        <v>0</v>
      </c>
    </row>
    <row r="289" spans="1:68" customFormat="1" x14ac:dyDescent="0.2">
      <c r="A289" s="2">
        <v>288</v>
      </c>
      <c r="B289" s="2">
        <v>4</v>
      </c>
      <c r="C289" s="2">
        <v>3</v>
      </c>
      <c r="D289">
        <v>64</v>
      </c>
      <c r="E289" s="52">
        <v>43906</v>
      </c>
      <c r="F289" s="1">
        <v>0</v>
      </c>
      <c r="G289" s="5">
        <v>0</v>
      </c>
      <c r="H289" s="19">
        <v>0</v>
      </c>
      <c r="I289">
        <v>0</v>
      </c>
      <c r="J289" t="s">
        <v>20</v>
      </c>
      <c r="K289" t="s">
        <v>20</v>
      </c>
      <c r="L289" t="s">
        <v>20</v>
      </c>
      <c r="M289" t="s">
        <v>20</v>
      </c>
      <c r="N289" t="s">
        <v>20</v>
      </c>
      <c r="O289">
        <v>0</v>
      </c>
      <c r="P289" t="s">
        <v>20</v>
      </c>
      <c r="Q289" t="s">
        <v>20</v>
      </c>
      <c r="R289" t="s">
        <v>20</v>
      </c>
      <c r="S289" t="s">
        <v>20</v>
      </c>
      <c r="T289" t="s">
        <v>20</v>
      </c>
      <c r="U289">
        <v>0</v>
      </c>
      <c r="V289" t="s">
        <v>20</v>
      </c>
      <c r="W289" t="s">
        <v>20</v>
      </c>
      <c r="X289" t="s">
        <v>20</v>
      </c>
      <c r="Y289" t="s">
        <v>20</v>
      </c>
      <c r="Z289" t="s">
        <v>20</v>
      </c>
      <c r="AA289" s="2">
        <v>1</v>
      </c>
      <c r="AB289">
        <v>1</v>
      </c>
      <c r="AC289">
        <v>7</v>
      </c>
      <c r="AD289">
        <v>1</v>
      </c>
      <c r="AE289">
        <v>2</v>
      </c>
      <c r="AF289">
        <v>99</v>
      </c>
      <c r="AG289">
        <v>99</v>
      </c>
      <c r="AH289">
        <v>99</v>
      </c>
      <c r="AI289">
        <v>99</v>
      </c>
      <c r="AJ289">
        <v>99</v>
      </c>
      <c r="AK289">
        <v>99</v>
      </c>
      <c r="AL289">
        <v>99</v>
      </c>
      <c r="AM289">
        <v>99</v>
      </c>
      <c r="AN289" s="1">
        <v>99</v>
      </c>
      <c r="AO289">
        <v>1</v>
      </c>
      <c r="AP289" s="1">
        <v>99</v>
      </c>
      <c r="AQ289" s="1">
        <v>99</v>
      </c>
      <c r="AR289">
        <v>99</v>
      </c>
      <c r="AS289" s="1">
        <v>0</v>
      </c>
      <c r="AT289" s="1">
        <v>0</v>
      </c>
      <c r="AU289">
        <v>0</v>
      </c>
      <c r="AV289" s="1">
        <v>0</v>
      </c>
      <c r="AW289" s="1">
        <v>0</v>
      </c>
      <c r="AX289" s="1">
        <v>0</v>
      </c>
      <c r="AY289" s="1">
        <v>0</v>
      </c>
      <c r="AZ289" s="1">
        <v>0</v>
      </c>
      <c r="BA289" s="1">
        <v>0</v>
      </c>
      <c r="BB289" s="1">
        <v>1</v>
      </c>
      <c r="BC289" s="1">
        <v>0</v>
      </c>
      <c r="BD289" s="1">
        <v>0</v>
      </c>
      <c r="BE289" s="1">
        <v>0</v>
      </c>
      <c r="BF289" s="1">
        <f t="shared" si="19"/>
        <v>1</v>
      </c>
      <c r="BG289">
        <v>0</v>
      </c>
      <c r="BH289">
        <v>0</v>
      </c>
      <c r="BI289">
        <v>0</v>
      </c>
      <c r="BJ289">
        <v>0</v>
      </c>
      <c r="BK289">
        <v>0</v>
      </c>
      <c r="BL289" s="25">
        <v>0</v>
      </c>
      <c r="BM289" s="1">
        <v>0</v>
      </c>
      <c r="BN289" s="1">
        <v>0</v>
      </c>
      <c r="BO289" s="1">
        <v>0</v>
      </c>
      <c r="BP289" s="1">
        <v>0</v>
      </c>
    </row>
    <row r="290" spans="1:68" customFormat="1" x14ac:dyDescent="0.2">
      <c r="A290" s="2">
        <v>289</v>
      </c>
      <c r="B290" s="2">
        <v>4</v>
      </c>
      <c r="C290" s="2">
        <v>3</v>
      </c>
      <c r="D290">
        <v>65</v>
      </c>
      <c r="E290" s="52">
        <v>43907</v>
      </c>
      <c r="F290" s="1">
        <v>0</v>
      </c>
      <c r="G290" s="5">
        <v>0</v>
      </c>
      <c r="H290" s="19">
        <v>0</v>
      </c>
      <c r="I290">
        <v>43.402777777777779</v>
      </c>
      <c r="J290">
        <v>162.232</v>
      </c>
      <c r="K290">
        <v>40.730213162447235</v>
      </c>
      <c r="L290">
        <v>24.8</v>
      </c>
      <c r="M290">
        <v>75.2</v>
      </c>
      <c r="N290">
        <v>0</v>
      </c>
      <c r="O290">
        <v>16.145833333333332</v>
      </c>
      <c r="P290">
        <v>263</v>
      </c>
      <c r="Q290">
        <v>17.242692718294229</v>
      </c>
      <c r="R290">
        <v>93.548387096774192</v>
      </c>
      <c r="S290">
        <v>6.4516129032258078</v>
      </c>
      <c r="T290">
        <v>0</v>
      </c>
      <c r="U290">
        <v>97.916666666666671</v>
      </c>
      <c r="V290">
        <v>129</v>
      </c>
      <c r="W290">
        <v>19.87416580757213</v>
      </c>
      <c r="X290">
        <v>2.1276595744680851</v>
      </c>
      <c r="Y290">
        <v>97.872340425531917</v>
      </c>
      <c r="Z290">
        <v>0</v>
      </c>
      <c r="AA290" s="2">
        <v>1</v>
      </c>
      <c r="AB290">
        <v>1</v>
      </c>
      <c r="AC290">
        <v>7</v>
      </c>
      <c r="AD290">
        <v>1</v>
      </c>
      <c r="AE290">
        <v>2</v>
      </c>
      <c r="AF290">
        <v>99</v>
      </c>
      <c r="AG290">
        <v>99</v>
      </c>
      <c r="AH290">
        <v>99</v>
      </c>
      <c r="AI290">
        <v>99</v>
      </c>
      <c r="AJ290">
        <v>99</v>
      </c>
      <c r="AK290">
        <v>99</v>
      </c>
      <c r="AL290">
        <v>99</v>
      </c>
      <c r="AM290">
        <v>99</v>
      </c>
      <c r="AN290">
        <v>99</v>
      </c>
      <c r="AO290">
        <v>1</v>
      </c>
      <c r="AP290">
        <v>99</v>
      </c>
      <c r="AQ290">
        <v>99</v>
      </c>
      <c r="AR290" s="1">
        <v>99</v>
      </c>
      <c r="AS290" s="1">
        <v>0</v>
      </c>
      <c r="AT290" s="1">
        <v>0</v>
      </c>
      <c r="AU290">
        <v>0</v>
      </c>
      <c r="AV290" s="1">
        <v>0</v>
      </c>
      <c r="AW290" s="1">
        <v>0</v>
      </c>
      <c r="AX290" s="1">
        <v>0</v>
      </c>
      <c r="AY290" s="1">
        <v>0</v>
      </c>
      <c r="AZ290" s="1">
        <v>0</v>
      </c>
      <c r="BA290" s="1">
        <v>0</v>
      </c>
      <c r="BB290" s="1">
        <v>1</v>
      </c>
      <c r="BC290" s="1">
        <v>0</v>
      </c>
      <c r="BD290" s="1">
        <v>0</v>
      </c>
      <c r="BE290" s="1">
        <v>0</v>
      </c>
      <c r="BF290" s="1">
        <f t="shared" si="19"/>
        <v>1</v>
      </c>
      <c r="BG290">
        <v>0</v>
      </c>
      <c r="BH290">
        <v>0</v>
      </c>
      <c r="BI290">
        <v>0</v>
      </c>
      <c r="BJ290">
        <v>0</v>
      </c>
      <c r="BK290">
        <v>0</v>
      </c>
      <c r="BL290" s="25">
        <v>0</v>
      </c>
      <c r="BM290" s="1">
        <v>0</v>
      </c>
      <c r="BN290" s="1">
        <v>0</v>
      </c>
      <c r="BO290" s="1">
        <v>0</v>
      </c>
      <c r="BP290" s="1">
        <v>0</v>
      </c>
    </row>
    <row r="291" spans="1:68" customFormat="1" x14ac:dyDescent="0.2">
      <c r="A291" s="2">
        <v>290</v>
      </c>
      <c r="B291" s="2">
        <v>4</v>
      </c>
      <c r="C291" s="2">
        <v>3</v>
      </c>
      <c r="D291">
        <v>66</v>
      </c>
      <c r="E291" s="52">
        <v>43908</v>
      </c>
      <c r="F291" s="1">
        <v>0</v>
      </c>
      <c r="G291" s="5">
        <v>0</v>
      </c>
      <c r="H291" s="19">
        <v>0</v>
      </c>
      <c r="I291">
        <v>99.652777777777771</v>
      </c>
      <c r="J291">
        <v>186.39372822299651</v>
      </c>
      <c r="K291">
        <v>19.24417405506976</v>
      </c>
      <c r="L291">
        <v>61.324041811846691</v>
      </c>
      <c r="M291">
        <v>38.675958188153309</v>
      </c>
      <c r="N291">
        <v>0</v>
      </c>
      <c r="O291">
        <v>99.479166666666671</v>
      </c>
      <c r="P291">
        <v>205.73821989528795</v>
      </c>
      <c r="Q291">
        <v>12.240517598995789</v>
      </c>
      <c r="R291">
        <v>89.005235602094245</v>
      </c>
      <c r="S291">
        <v>10.994764397905755</v>
      </c>
      <c r="T291">
        <v>0</v>
      </c>
      <c r="U291">
        <v>100</v>
      </c>
      <c r="V291">
        <v>147.90625</v>
      </c>
      <c r="W291">
        <v>12.754092676234944</v>
      </c>
      <c r="X291">
        <v>6.25</v>
      </c>
      <c r="Y291">
        <v>93.75</v>
      </c>
      <c r="Z291">
        <v>0</v>
      </c>
      <c r="AA291" s="2">
        <v>1</v>
      </c>
      <c r="AB291">
        <v>1</v>
      </c>
      <c r="AC291">
        <v>7</v>
      </c>
      <c r="AD291">
        <v>1</v>
      </c>
      <c r="AE291">
        <v>2</v>
      </c>
      <c r="AF291">
        <v>99</v>
      </c>
      <c r="AG291">
        <v>99</v>
      </c>
      <c r="AH291">
        <v>99</v>
      </c>
      <c r="AI291">
        <v>99</v>
      </c>
      <c r="AJ291">
        <v>99</v>
      </c>
      <c r="AK291">
        <v>99</v>
      </c>
      <c r="AL291">
        <v>99</v>
      </c>
      <c r="AM291">
        <v>99</v>
      </c>
      <c r="AN291" s="1">
        <v>99</v>
      </c>
      <c r="AO291">
        <v>1</v>
      </c>
      <c r="AP291" s="1">
        <v>99</v>
      </c>
      <c r="AQ291" s="1">
        <v>99</v>
      </c>
      <c r="AR291">
        <v>99</v>
      </c>
      <c r="AS291" s="1">
        <v>0</v>
      </c>
      <c r="AT291" s="1">
        <v>0</v>
      </c>
      <c r="AU291" s="1">
        <v>0</v>
      </c>
      <c r="AV291" s="1">
        <v>0</v>
      </c>
      <c r="AW291" s="1">
        <v>0</v>
      </c>
      <c r="AX291" s="1">
        <v>0</v>
      </c>
      <c r="AY291" s="1">
        <v>0</v>
      </c>
      <c r="AZ291" s="1">
        <v>0</v>
      </c>
      <c r="BA291" s="1">
        <v>0</v>
      </c>
      <c r="BB291" s="1">
        <v>1</v>
      </c>
      <c r="BC291" s="1">
        <v>0</v>
      </c>
      <c r="BD291" s="1">
        <v>0</v>
      </c>
      <c r="BE291" s="1">
        <v>0</v>
      </c>
      <c r="BF291" s="1">
        <f t="shared" si="19"/>
        <v>1</v>
      </c>
      <c r="BG291">
        <v>0</v>
      </c>
      <c r="BH291">
        <v>0</v>
      </c>
      <c r="BI291">
        <v>0</v>
      </c>
      <c r="BJ291">
        <v>0</v>
      </c>
      <c r="BK291">
        <v>0</v>
      </c>
      <c r="BL291" s="25">
        <v>0</v>
      </c>
      <c r="BM291" s="1">
        <v>0</v>
      </c>
      <c r="BN291" s="1">
        <v>0</v>
      </c>
      <c r="BO291" s="1">
        <v>0</v>
      </c>
      <c r="BP291" s="1">
        <v>0</v>
      </c>
    </row>
    <row r="292" spans="1:68" customFormat="1" x14ac:dyDescent="0.2">
      <c r="A292" s="2">
        <v>291</v>
      </c>
      <c r="B292" s="2">
        <v>4</v>
      </c>
      <c r="C292" s="2">
        <v>3</v>
      </c>
      <c r="D292">
        <v>67</v>
      </c>
      <c r="E292" s="52">
        <v>43909</v>
      </c>
      <c r="F292" s="1">
        <v>0</v>
      </c>
      <c r="G292" s="5">
        <v>0</v>
      </c>
      <c r="H292" s="19">
        <v>0</v>
      </c>
      <c r="I292">
        <v>98.958333333333329</v>
      </c>
      <c r="J292">
        <v>243.6</v>
      </c>
      <c r="K292">
        <v>13.766012431913232</v>
      </c>
      <c r="L292">
        <v>95.087719298245617</v>
      </c>
      <c r="M292">
        <v>4.9122807017543835</v>
      </c>
      <c r="N292">
        <v>0</v>
      </c>
      <c r="O292">
        <v>98.4375</v>
      </c>
      <c r="P292">
        <v>241.41798941798942</v>
      </c>
      <c r="Q292">
        <v>15.211772099200315</v>
      </c>
      <c r="R292">
        <v>92.592592592592595</v>
      </c>
      <c r="S292">
        <v>7.4074074074074048</v>
      </c>
      <c r="T292">
        <v>0</v>
      </c>
      <c r="U292">
        <v>100</v>
      </c>
      <c r="V292">
        <v>247.89583333333334</v>
      </c>
      <c r="W292">
        <v>10.400448449928684</v>
      </c>
      <c r="X292">
        <v>100</v>
      </c>
      <c r="Y292">
        <v>0</v>
      </c>
      <c r="Z292">
        <v>0</v>
      </c>
      <c r="AA292" s="2">
        <v>1</v>
      </c>
      <c r="AB292">
        <v>1</v>
      </c>
      <c r="AC292">
        <v>8</v>
      </c>
      <c r="AD292">
        <v>1</v>
      </c>
      <c r="AE292">
        <v>2</v>
      </c>
      <c r="AF292">
        <v>99</v>
      </c>
      <c r="AG292">
        <v>99</v>
      </c>
      <c r="AH292">
        <v>99</v>
      </c>
      <c r="AI292">
        <v>99</v>
      </c>
      <c r="AJ292">
        <v>99</v>
      </c>
      <c r="AK292">
        <v>99</v>
      </c>
      <c r="AL292">
        <v>99</v>
      </c>
      <c r="AM292">
        <v>99</v>
      </c>
      <c r="AN292" s="1">
        <v>99</v>
      </c>
      <c r="AO292">
        <v>1</v>
      </c>
      <c r="AP292" s="1">
        <v>99</v>
      </c>
      <c r="AQ292" s="1">
        <v>99</v>
      </c>
      <c r="AR292">
        <v>99</v>
      </c>
      <c r="AS292" s="1">
        <v>0</v>
      </c>
      <c r="AT292" s="1">
        <v>0</v>
      </c>
      <c r="AU292">
        <v>0</v>
      </c>
      <c r="AV292" s="1">
        <v>0</v>
      </c>
      <c r="AW292" s="1">
        <v>0</v>
      </c>
      <c r="AX292" s="1">
        <v>0</v>
      </c>
      <c r="AY292" s="1">
        <v>0</v>
      </c>
      <c r="AZ292" s="1">
        <v>0</v>
      </c>
      <c r="BA292" s="1">
        <v>0</v>
      </c>
      <c r="BB292" s="1">
        <v>1</v>
      </c>
      <c r="BC292" s="1">
        <v>0</v>
      </c>
      <c r="BD292" s="1">
        <v>0</v>
      </c>
      <c r="BE292" s="1">
        <v>0</v>
      </c>
      <c r="BF292" s="1">
        <f t="shared" si="19"/>
        <v>1</v>
      </c>
      <c r="BG292">
        <v>0</v>
      </c>
      <c r="BH292">
        <v>0</v>
      </c>
      <c r="BI292">
        <v>0</v>
      </c>
      <c r="BJ292">
        <v>0</v>
      </c>
      <c r="BK292">
        <v>0</v>
      </c>
      <c r="BL292" s="25">
        <v>0</v>
      </c>
      <c r="BM292" s="1">
        <v>0</v>
      </c>
      <c r="BN292" s="1">
        <v>0</v>
      </c>
      <c r="BO292" s="1">
        <v>0</v>
      </c>
      <c r="BP292" s="1">
        <v>0</v>
      </c>
    </row>
    <row r="293" spans="1:68" customFormat="1" x14ac:dyDescent="0.2">
      <c r="A293" s="2">
        <v>292</v>
      </c>
      <c r="B293" s="2">
        <v>4</v>
      </c>
      <c r="C293" s="2">
        <v>3</v>
      </c>
      <c r="D293">
        <v>68</v>
      </c>
      <c r="E293" s="52">
        <v>43910</v>
      </c>
      <c r="F293" s="1">
        <v>0</v>
      </c>
      <c r="G293" s="5">
        <v>0</v>
      </c>
      <c r="H293" s="19">
        <v>0</v>
      </c>
      <c r="I293">
        <v>99.305555555555557</v>
      </c>
      <c r="J293">
        <v>268.84265734265733</v>
      </c>
      <c r="K293">
        <v>18.26927872282598</v>
      </c>
      <c r="L293">
        <v>95.104895104895107</v>
      </c>
      <c r="M293">
        <v>4.8951048951048932</v>
      </c>
      <c r="N293">
        <v>0</v>
      </c>
      <c r="O293">
        <v>98.958333333333329</v>
      </c>
      <c r="P293">
        <v>258.85789473684213</v>
      </c>
      <c r="Q293">
        <v>20.480881154802983</v>
      </c>
      <c r="R293">
        <v>92.631578947368425</v>
      </c>
      <c r="S293">
        <v>7.3684210526315752</v>
      </c>
      <c r="T293">
        <v>0</v>
      </c>
      <c r="U293">
        <v>100</v>
      </c>
      <c r="V293">
        <v>288.60416666666669</v>
      </c>
      <c r="W293">
        <v>11.233750321149191</v>
      </c>
      <c r="X293">
        <v>100</v>
      </c>
      <c r="Y293">
        <v>0</v>
      </c>
      <c r="Z293">
        <v>0</v>
      </c>
      <c r="AA293" s="2">
        <v>1</v>
      </c>
      <c r="AB293">
        <v>1</v>
      </c>
      <c r="AC293">
        <v>6</v>
      </c>
      <c r="AD293">
        <v>1</v>
      </c>
      <c r="AE293">
        <v>2</v>
      </c>
      <c r="AF293">
        <v>99</v>
      </c>
      <c r="AG293">
        <v>99</v>
      </c>
      <c r="AH293">
        <v>99</v>
      </c>
      <c r="AI293">
        <v>99</v>
      </c>
      <c r="AJ293">
        <v>99</v>
      </c>
      <c r="AK293">
        <v>99</v>
      </c>
      <c r="AL293">
        <v>99</v>
      </c>
      <c r="AM293">
        <v>99</v>
      </c>
      <c r="AN293">
        <v>99</v>
      </c>
      <c r="AO293">
        <v>1</v>
      </c>
      <c r="AP293">
        <v>99</v>
      </c>
      <c r="AQ293">
        <v>99</v>
      </c>
      <c r="AR293" s="1">
        <v>99</v>
      </c>
      <c r="AS293" s="1">
        <v>0</v>
      </c>
      <c r="AT293" s="1">
        <v>0</v>
      </c>
      <c r="AU293">
        <v>0</v>
      </c>
      <c r="AV293" s="1">
        <v>0</v>
      </c>
      <c r="AW293" s="1">
        <v>0</v>
      </c>
      <c r="AX293" s="1">
        <v>0</v>
      </c>
      <c r="AY293" s="1">
        <v>0</v>
      </c>
      <c r="AZ293" s="1">
        <v>0</v>
      </c>
      <c r="BA293" s="1">
        <v>0</v>
      </c>
      <c r="BB293" s="1">
        <v>1</v>
      </c>
      <c r="BC293" s="1">
        <v>0</v>
      </c>
      <c r="BD293" s="1">
        <v>0</v>
      </c>
      <c r="BE293" s="1">
        <v>0</v>
      </c>
      <c r="BF293" s="1">
        <f t="shared" si="19"/>
        <v>1</v>
      </c>
      <c r="BG293">
        <v>0</v>
      </c>
      <c r="BH293">
        <v>0</v>
      </c>
      <c r="BI293">
        <v>0</v>
      </c>
      <c r="BJ293">
        <v>0</v>
      </c>
      <c r="BK293">
        <v>0</v>
      </c>
      <c r="BL293" s="25">
        <v>0</v>
      </c>
      <c r="BM293" s="1">
        <v>0</v>
      </c>
      <c r="BN293" s="1">
        <v>0</v>
      </c>
      <c r="BO293" s="1">
        <v>0</v>
      </c>
      <c r="BP293" s="1">
        <v>0</v>
      </c>
    </row>
    <row r="294" spans="1:68" customFormat="1" x14ac:dyDescent="0.2">
      <c r="A294" s="2">
        <v>293</v>
      </c>
      <c r="B294" s="2">
        <v>4</v>
      </c>
      <c r="C294" s="2">
        <v>3</v>
      </c>
      <c r="D294">
        <v>69</v>
      </c>
      <c r="E294" s="52">
        <v>43911</v>
      </c>
      <c r="F294" s="1">
        <v>0</v>
      </c>
      <c r="G294" s="5">
        <v>0</v>
      </c>
      <c r="H294" s="19">
        <v>0</v>
      </c>
      <c r="I294">
        <v>99.652777777777771</v>
      </c>
      <c r="J294">
        <v>180.88153310104531</v>
      </c>
      <c r="K294">
        <v>37.153915315722578</v>
      </c>
      <c r="L294">
        <v>40.766550522648082</v>
      </c>
      <c r="M294">
        <v>59.233449477351918</v>
      </c>
      <c r="N294">
        <v>0</v>
      </c>
      <c r="O294">
        <v>99.479166666666671</v>
      </c>
      <c r="P294">
        <v>211.68586387434556</v>
      </c>
      <c r="Q294">
        <v>29.565264126955853</v>
      </c>
      <c r="R294">
        <v>61.2565445026178</v>
      </c>
      <c r="S294">
        <v>38.7434554973822</v>
      </c>
      <c r="T294">
        <v>0</v>
      </c>
      <c r="U294">
        <v>100</v>
      </c>
      <c r="V294">
        <v>119.59375</v>
      </c>
      <c r="W294">
        <v>6.4490890106417478</v>
      </c>
      <c r="X294">
        <v>0</v>
      </c>
      <c r="Y294">
        <v>100</v>
      </c>
      <c r="Z294">
        <v>0</v>
      </c>
      <c r="AA294" s="2">
        <v>1</v>
      </c>
      <c r="AB294">
        <v>1</v>
      </c>
      <c r="AC294">
        <v>7</v>
      </c>
      <c r="AD294">
        <v>1</v>
      </c>
      <c r="AE294">
        <v>2</v>
      </c>
      <c r="AF294">
        <v>99</v>
      </c>
      <c r="AG294">
        <v>99</v>
      </c>
      <c r="AH294">
        <v>99</v>
      </c>
      <c r="AI294">
        <v>99</v>
      </c>
      <c r="AJ294">
        <v>99</v>
      </c>
      <c r="AK294">
        <v>99</v>
      </c>
      <c r="AL294">
        <v>99</v>
      </c>
      <c r="AM294">
        <v>99</v>
      </c>
      <c r="AN294">
        <v>99</v>
      </c>
      <c r="AO294">
        <v>1</v>
      </c>
      <c r="AP294">
        <v>99</v>
      </c>
      <c r="AQ294">
        <v>99</v>
      </c>
      <c r="AR294" s="1">
        <v>99</v>
      </c>
      <c r="AS294" s="1">
        <v>0</v>
      </c>
      <c r="AT294" s="1">
        <v>0</v>
      </c>
      <c r="AU294" s="1">
        <v>0</v>
      </c>
      <c r="AV294" s="1">
        <v>0</v>
      </c>
      <c r="AW294" s="1">
        <v>0</v>
      </c>
      <c r="AX294" s="1">
        <v>0</v>
      </c>
      <c r="AY294" s="1">
        <v>0</v>
      </c>
      <c r="AZ294" s="1">
        <v>0</v>
      </c>
      <c r="BA294" s="1">
        <v>0</v>
      </c>
      <c r="BB294" s="1">
        <v>1</v>
      </c>
      <c r="BC294" s="1">
        <v>0</v>
      </c>
      <c r="BD294" s="1">
        <v>0</v>
      </c>
      <c r="BE294" s="1">
        <v>0</v>
      </c>
      <c r="BF294" s="1">
        <f t="shared" si="19"/>
        <v>1</v>
      </c>
      <c r="BG294">
        <v>0</v>
      </c>
      <c r="BH294">
        <v>0</v>
      </c>
      <c r="BI294">
        <v>0</v>
      </c>
      <c r="BJ294">
        <v>0</v>
      </c>
      <c r="BK294">
        <v>0</v>
      </c>
      <c r="BL294" s="25">
        <v>0</v>
      </c>
      <c r="BM294" s="1">
        <v>0</v>
      </c>
      <c r="BN294" s="1">
        <v>0</v>
      </c>
      <c r="BO294" s="1">
        <v>0</v>
      </c>
      <c r="BP294" s="1">
        <v>0</v>
      </c>
    </row>
    <row r="295" spans="1:68" customFormat="1" x14ac:dyDescent="0.2">
      <c r="A295" s="2">
        <v>294</v>
      </c>
      <c r="B295" s="2">
        <v>4</v>
      </c>
      <c r="C295" s="2">
        <v>3</v>
      </c>
      <c r="D295">
        <v>70</v>
      </c>
      <c r="E295" s="52">
        <v>43912</v>
      </c>
      <c r="F295" s="1">
        <v>0</v>
      </c>
      <c r="G295" s="5">
        <v>0</v>
      </c>
      <c r="H295" s="19">
        <v>0</v>
      </c>
      <c r="I295">
        <v>97.916666666666671</v>
      </c>
      <c r="J295">
        <v>180.02836879432624</v>
      </c>
      <c r="K295">
        <v>31.059185869696499</v>
      </c>
      <c r="L295">
        <v>52.4822695035461</v>
      </c>
      <c r="M295">
        <v>47.5177304964539</v>
      </c>
      <c r="N295">
        <v>0</v>
      </c>
      <c r="O295">
        <v>96.875</v>
      </c>
      <c r="P295">
        <v>210.09139784946237</v>
      </c>
      <c r="Q295">
        <v>21.630681337266587</v>
      </c>
      <c r="R295">
        <v>79.569892473118273</v>
      </c>
      <c r="S295">
        <v>20.430107526881727</v>
      </c>
      <c r="T295">
        <v>0</v>
      </c>
      <c r="U295">
        <v>100</v>
      </c>
      <c r="V295">
        <v>121.78125</v>
      </c>
      <c r="W295">
        <v>4.3698517296841759</v>
      </c>
      <c r="X295">
        <v>0</v>
      </c>
      <c r="Y295">
        <v>100</v>
      </c>
      <c r="Z295">
        <v>0</v>
      </c>
      <c r="AA295" s="2">
        <v>1</v>
      </c>
      <c r="AB295">
        <v>1</v>
      </c>
      <c r="AC295">
        <v>8</v>
      </c>
      <c r="AD295">
        <v>1</v>
      </c>
      <c r="AE295">
        <v>2</v>
      </c>
      <c r="AF295">
        <v>99</v>
      </c>
      <c r="AG295">
        <v>99</v>
      </c>
      <c r="AH295">
        <v>99</v>
      </c>
      <c r="AI295">
        <v>99</v>
      </c>
      <c r="AJ295">
        <v>99</v>
      </c>
      <c r="AK295">
        <v>99</v>
      </c>
      <c r="AL295">
        <v>99</v>
      </c>
      <c r="AM295">
        <v>99</v>
      </c>
      <c r="AN295" s="1">
        <v>99</v>
      </c>
      <c r="AO295">
        <v>1</v>
      </c>
      <c r="AP295" s="1">
        <v>99</v>
      </c>
      <c r="AQ295" s="1">
        <v>99</v>
      </c>
      <c r="AR295">
        <v>99</v>
      </c>
      <c r="AS295" s="1">
        <v>0</v>
      </c>
      <c r="AT295" s="1">
        <v>0</v>
      </c>
      <c r="AU295">
        <v>0</v>
      </c>
      <c r="AV295" s="1">
        <v>0</v>
      </c>
      <c r="AW295" s="1">
        <v>0</v>
      </c>
      <c r="AX295" s="1">
        <v>0</v>
      </c>
      <c r="AY295" s="1">
        <v>0</v>
      </c>
      <c r="AZ295" s="1">
        <v>0</v>
      </c>
      <c r="BA295" s="1">
        <v>0</v>
      </c>
      <c r="BB295" s="1">
        <v>1</v>
      </c>
      <c r="BC295" s="1">
        <v>0</v>
      </c>
      <c r="BD295" s="1">
        <v>0</v>
      </c>
      <c r="BE295" s="1">
        <v>0</v>
      </c>
      <c r="BF295" s="1">
        <f t="shared" si="19"/>
        <v>1</v>
      </c>
      <c r="BG295">
        <v>0</v>
      </c>
      <c r="BH295">
        <v>0</v>
      </c>
      <c r="BI295">
        <v>0</v>
      </c>
      <c r="BJ295">
        <v>0</v>
      </c>
      <c r="BK295">
        <v>0</v>
      </c>
      <c r="BL295" s="25">
        <v>0</v>
      </c>
      <c r="BM295" s="1">
        <v>0</v>
      </c>
      <c r="BN295" s="1">
        <v>0</v>
      </c>
      <c r="BO295" s="1">
        <v>0</v>
      </c>
      <c r="BP295" s="1">
        <v>0</v>
      </c>
    </row>
    <row r="296" spans="1:68" customFormat="1" x14ac:dyDescent="0.2">
      <c r="A296" s="2">
        <v>295</v>
      </c>
      <c r="B296" s="2">
        <v>5</v>
      </c>
      <c r="C296" s="2">
        <v>1</v>
      </c>
      <c r="D296">
        <v>1</v>
      </c>
      <c r="E296" s="52">
        <v>43805</v>
      </c>
      <c r="F296" s="1">
        <v>0</v>
      </c>
      <c r="G296" s="5">
        <f t="shared" ref="G296:G359" si="20">SUM(BG296,BL296)</f>
        <v>0</v>
      </c>
      <c r="H296" s="19">
        <f t="shared" ref="H296:H359" si="21">SUM(BJ296,BO296)</f>
        <v>0</v>
      </c>
      <c r="I296">
        <v>72.222222222222229</v>
      </c>
      <c r="J296">
        <v>180.61538461538461</v>
      </c>
      <c r="K296">
        <v>49.223633300021682</v>
      </c>
      <c r="L296">
        <v>50.96153846153846</v>
      </c>
      <c r="M296">
        <v>37.980769230769234</v>
      </c>
      <c r="N296">
        <v>11.057692307692308</v>
      </c>
      <c r="O296">
        <v>77.604166666666671</v>
      </c>
      <c r="P296">
        <v>192.89261744966444</v>
      </c>
      <c r="Q296">
        <v>47.907034577463705</v>
      </c>
      <c r="R296">
        <v>59.060402684563755</v>
      </c>
      <c r="S296">
        <v>25.503355704697988</v>
      </c>
      <c r="T296">
        <v>15.436241610738255</v>
      </c>
      <c r="U296">
        <v>61.458333333333336</v>
      </c>
      <c r="V296">
        <v>149.61016949152543</v>
      </c>
      <c r="W296">
        <v>47.519281196983627</v>
      </c>
      <c r="X296">
        <v>30.508474576271187</v>
      </c>
      <c r="Y296">
        <v>69.491525423728817</v>
      </c>
      <c r="Z296">
        <v>0</v>
      </c>
      <c r="AA296" s="2" t="s">
        <v>878</v>
      </c>
      <c r="AB296" t="s">
        <v>878</v>
      </c>
      <c r="AC296" t="s">
        <v>878</v>
      </c>
      <c r="AD296" t="s">
        <v>878</v>
      </c>
      <c r="AE296" t="s">
        <v>878</v>
      </c>
      <c r="AF296" t="s">
        <v>878</v>
      </c>
      <c r="AG296" t="s">
        <v>878</v>
      </c>
      <c r="AH296" t="s">
        <v>878</v>
      </c>
      <c r="AI296" t="s">
        <v>878</v>
      </c>
      <c r="AJ296" t="s">
        <v>878</v>
      </c>
      <c r="AK296" t="s">
        <v>878</v>
      </c>
      <c r="AL296" t="s">
        <v>878</v>
      </c>
      <c r="AM296" t="s">
        <v>878</v>
      </c>
      <c r="AN296" t="s">
        <v>878</v>
      </c>
      <c r="AO296" t="s">
        <v>878</v>
      </c>
      <c r="AP296" t="s">
        <v>878</v>
      </c>
      <c r="AQ296" t="s">
        <v>878</v>
      </c>
      <c r="AR296" t="s">
        <v>878</v>
      </c>
      <c r="AS296" t="s">
        <v>878</v>
      </c>
      <c r="AT296" t="s">
        <v>878</v>
      </c>
      <c r="AU296" t="s">
        <v>878</v>
      </c>
      <c r="AV296" t="s">
        <v>878</v>
      </c>
      <c r="AW296" t="s">
        <v>878</v>
      </c>
      <c r="AX296" t="s">
        <v>878</v>
      </c>
      <c r="AY296" t="s">
        <v>878</v>
      </c>
      <c r="AZ296" t="s">
        <v>878</v>
      </c>
      <c r="BA296" t="s">
        <v>878</v>
      </c>
      <c r="BB296" t="s">
        <v>878</v>
      </c>
      <c r="BC296" t="s">
        <v>878</v>
      </c>
      <c r="BD296" t="s">
        <v>878</v>
      </c>
      <c r="BE296" t="s">
        <v>878</v>
      </c>
      <c r="BF296" t="s">
        <v>878</v>
      </c>
      <c r="BG296">
        <v>0</v>
      </c>
      <c r="BH296">
        <v>0</v>
      </c>
      <c r="BI296">
        <v>0</v>
      </c>
      <c r="BJ296">
        <v>0</v>
      </c>
      <c r="BK296">
        <v>0</v>
      </c>
      <c r="BL296" s="25">
        <v>0</v>
      </c>
      <c r="BM296" s="1">
        <v>0</v>
      </c>
      <c r="BN296" s="1">
        <v>0</v>
      </c>
      <c r="BO296" s="1">
        <v>0</v>
      </c>
      <c r="BP296" s="1">
        <v>0</v>
      </c>
    </row>
    <row r="297" spans="1:68" customFormat="1" x14ac:dyDescent="0.2">
      <c r="A297" s="2">
        <v>296</v>
      </c>
      <c r="B297" s="2">
        <v>5</v>
      </c>
      <c r="C297" s="2">
        <v>1</v>
      </c>
      <c r="D297">
        <v>2</v>
      </c>
      <c r="E297" s="52">
        <v>43806</v>
      </c>
      <c r="F297" s="1">
        <v>0</v>
      </c>
      <c r="G297" s="5">
        <f t="shared" si="20"/>
        <v>90</v>
      </c>
      <c r="H297" s="19">
        <f t="shared" si="21"/>
        <v>585</v>
      </c>
      <c r="I297">
        <v>82.291666666666671</v>
      </c>
      <c r="J297">
        <v>181.9493670886076</v>
      </c>
      <c r="K297">
        <v>44.288537341622948</v>
      </c>
      <c r="L297">
        <v>53.586497890295355</v>
      </c>
      <c r="M297">
        <v>35.443037974683548</v>
      </c>
      <c r="N297">
        <v>10.970464135021096</v>
      </c>
      <c r="O297">
        <v>73.4375</v>
      </c>
      <c r="P297">
        <v>140.79432624113474</v>
      </c>
      <c r="Q297">
        <v>52.598103370995773</v>
      </c>
      <c r="R297">
        <v>29.787234042553191</v>
      </c>
      <c r="S297">
        <v>51.773049645390067</v>
      </c>
      <c r="T297">
        <v>18.439716312056738</v>
      </c>
      <c r="U297">
        <v>100</v>
      </c>
      <c r="V297">
        <v>242.39583333333334</v>
      </c>
      <c r="W297">
        <v>17.712591620842225</v>
      </c>
      <c r="X297">
        <v>88.541666666666671</v>
      </c>
      <c r="Y297">
        <v>11.458333333333329</v>
      </c>
      <c r="Z297">
        <v>0</v>
      </c>
      <c r="AA297" s="2" t="s">
        <v>878</v>
      </c>
      <c r="AB297" t="s">
        <v>878</v>
      </c>
      <c r="AC297" t="s">
        <v>878</v>
      </c>
      <c r="AD297" t="s">
        <v>878</v>
      </c>
      <c r="AE297" t="s">
        <v>878</v>
      </c>
      <c r="AF297" t="s">
        <v>878</v>
      </c>
      <c r="AG297" t="s">
        <v>878</v>
      </c>
      <c r="AH297" t="s">
        <v>878</v>
      </c>
      <c r="AI297" t="s">
        <v>878</v>
      </c>
      <c r="AJ297" t="s">
        <v>878</v>
      </c>
      <c r="AK297" t="s">
        <v>878</v>
      </c>
      <c r="AL297" t="s">
        <v>878</v>
      </c>
      <c r="AM297" t="s">
        <v>878</v>
      </c>
      <c r="AN297" t="s">
        <v>878</v>
      </c>
      <c r="AO297" t="s">
        <v>878</v>
      </c>
      <c r="AP297" t="s">
        <v>878</v>
      </c>
      <c r="AQ297" t="s">
        <v>878</v>
      </c>
      <c r="AR297" t="s">
        <v>878</v>
      </c>
      <c r="AS297" t="s">
        <v>878</v>
      </c>
      <c r="AT297" t="s">
        <v>878</v>
      </c>
      <c r="AU297" t="s">
        <v>878</v>
      </c>
      <c r="AV297" t="s">
        <v>878</v>
      </c>
      <c r="AW297" t="s">
        <v>878</v>
      </c>
      <c r="AX297" t="s">
        <v>878</v>
      </c>
      <c r="AY297" t="s">
        <v>878</v>
      </c>
      <c r="AZ297" t="s">
        <v>878</v>
      </c>
      <c r="BA297" t="s">
        <v>878</v>
      </c>
      <c r="BB297" t="s">
        <v>878</v>
      </c>
      <c r="BC297" t="s">
        <v>878</v>
      </c>
      <c r="BD297" t="s">
        <v>878</v>
      </c>
      <c r="BE297" t="s">
        <v>878</v>
      </c>
      <c r="BF297" t="s">
        <v>878</v>
      </c>
      <c r="BG297">
        <v>90</v>
      </c>
      <c r="BH297">
        <v>5</v>
      </c>
      <c r="BI297">
        <v>6.5</v>
      </c>
      <c r="BJ297">
        <v>585</v>
      </c>
      <c r="BK297" t="s">
        <v>884</v>
      </c>
      <c r="BL297" s="25">
        <v>0</v>
      </c>
      <c r="BM297" s="1">
        <v>0</v>
      </c>
      <c r="BN297" s="1">
        <v>0</v>
      </c>
      <c r="BO297" s="1">
        <v>0</v>
      </c>
      <c r="BP297" s="1">
        <v>0</v>
      </c>
    </row>
    <row r="298" spans="1:68" customFormat="1" x14ac:dyDescent="0.2">
      <c r="A298" s="2">
        <v>297</v>
      </c>
      <c r="B298" s="2">
        <v>5</v>
      </c>
      <c r="C298" s="2">
        <v>1</v>
      </c>
      <c r="D298">
        <v>3</v>
      </c>
      <c r="E298" s="52">
        <v>43807</v>
      </c>
      <c r="F298" s="1">
        <v>0</v>
      </c>
      <c r="G298" s="5">
        <f t="shared" si="20"/>
        <v>0</v>
      </c>
      <c r="H298" s="19">
        <f t="shared" si="21"/>
        <v>0</v>
      </c>
      <c r="I298">
        <v>2.0833333333333335</v>
      </c>
      <c r="J298">
        <v>225.66666666666666</v>
      </c>
      <c r="K298">
        <v>3.650571387079899</v>
      </c>
      <c r="L298">
        <v>100</v>
      </c>
      <c r="M298">
        <v>0</v>
      </c>
      <c r="N298">
        <v>0</v>
      </c>
      <c r="O298">
        <v>3.125</v>
      </c>
      <c r="P298">
        <v>225.66666666666666</v>
      </c>
      <c r="Q298">
        <v>3.650571387079899</v>
      </c>
      <c r="R298">
        <v>100</v>
      </c>
      <c r="S298">
        <v>0</v>
      </c>
      <c r="T298">
        <v>0</v>
      </c>
      <c r="U298">
        <v>0</v>
      </c>
      <c r="V298" t="s">
        <v>20</v>
      </c>
      <c r="W298" t="s">
        <v>20</v>
      </c>
      <c r="X298" t="s">
        <v>20</v>
      </c>
      <c r="Y298" t="s">
        <v>20</v>
      </c>
      <c r="Z298" t="s">
        <v>20</v>
      </c>
      <c r="AA298" s="2" t="s">
        <v>878</v>
      </c>
      <c r="AB298" t="s">
        <v>878</v>
      </c>
      <c r="AC298" t="s">
        <v>878</v>
      </c>
      <c r="AD298" t="s">
        <v>878</v>
      </c>
      <c r="AE298" t="s">
        <v>878</v>
      </c>
      <c r="AF298" t="s">
        <v>878</v>
      </c>
      <c r="AG298" t="s">
        <v>878</v>
      </c>
      <c r="AH298" t="s">
        <v>878</v>
      </c>
      <c r="AI298" t="s">
        <v>878</v>
      </c>
      <c r="AJ298" t="s">
        <v>878</v>
      </c>
      <c r="AK298" t="s">
        <v>878</v>
      </c>
      <c r="AL298" t="s">
        <v>878</v>
      </c>
      <c r="AM298" t="s">
        <v>878</v>
      </c>
      <c r="AN298" t="s">
        <v>878</v>
      </c>
      <c r="AO298" t="s">
        <v>878</v>
      </c>
      <c r="AP298" t="s">
        <v>878</v>
      </c>
      <c r="AQ298" t="s">
        <v>878</v>
      </c>
      <c r="AR298" t="s">
        <v>878</v>
      </c>
      <c r="AS298" t="s">
        <v>878</v>
      </c>
      <c r="AT298" t="s">
        <v>878</v>
      </c>
      <c r="AU298" t="s">
        <v>878</v>
      </c>
      <c r="AV298" t="s">
        <v>878</v>
      </c>
      <c r="AW298" t="s">
        <v>878</v>
      </c>
      <c r="AX298" t="s">
        <v>878</v>
      </c>
      <c r="AY298" t="s">
        <v>878</v>
      </c>
      <c r="AZ298" t="s">
        <v>878</v>
      </c>
      <c r="BA298" t="s">
        <v>878</v>
      </c>
      <c r="BB298" t="s">
        <v>878</v>
      </c>
      <c r="BC298" t="s">
        <v>878</v>
      </c>
      <c r="BD298" t="s">
        <v>878</v>
      </c>
      <c r="BE298" t="s">
        <v>878</v>
      </c>
      <c r="BF298" t="s">
        <v>878</v>
      </c>
      <c r="BG298">
        <v>0</v>
      </c>
      <c r="BH298">
        <v>0</v>
      </c>
      <c r="BI298">
        <v>0</v>
      </c>
      <c r="BJ298">
        <v>0</v>
      </c>
      <c r="BK298">
        <v>0</v>
      </c>
      <c r="BL298" s="25">
        <v>0</v>
      </c>
      <c r="BM298" s="1">
        <v>0</v>
      </c>
      <c r="BN298" s="1">
        <v>0</v>
      </c>
      <c r="BO298" s="1">
        <v>0</v>
      </c>
      <c r="BP298" s="1">
        <v>0</v>
      </c>
    </row>
    <row r="299" spans="1:68" customFormat="1" x14ac:dyDescent="0.2">
      <c r="A299" s="2">
        <v>298</v>
      </c>
      <c r="B299" s="2">
        <v>5</v>
      </c>
      <c r="C299" s="2">
        <v>1</v>
      </c>
      <c r="D299">
        <v>4</v>
      </c>
      <c r="E299" s="52">
        <v>43808</v>
      </c>
      <c r="F299" s="1">
        <v>0</v>
      </c>
      <c r="G299" s="5">
        <f t="shared" si="20"/>
        <v>0</v>
      </c>
      <c r="H299" s="19">
        <f t="shared" si="21"/>
        <v>0</v>
      </c>
      <c r="I299">
        <v>0</v>
      </c>
      <c r="J299" t="s">
        <v>20</v>
      </c>
      <c r="K299" t="s">
        <v>20</v>
      </c>
      <c r="L299" t="s">
        <v>20</v>
      </c>
      <c r="M299" t="s">
        <v>20</v>
      </c>
      <c r="N299" t="s">
        <v>20</v>
      </c>
      <c r="O299">
        <v>0</v>
      </c>
      <c r="P299" t="s">
        <v>20</v>
      </c>
      <c r="Q299" t="s">
        <v>20</v>
      </c>
      <c r="R299" t="s">
        <v>20</v>
      </c>
      <c r="S299" t="s">
        <v>20</v>
      </c>
      <c r="T299" t="s">
        <v>20</v>
      </c>
      <c r="U299">
        <v>0</v>
      </c>
      <c r="V299" t="s">
        <v>20</v>
      </c>
      <c r="W299" t="s">
        <v>20</v>
      </c>
      <c r="X299" t="s">
        <v>20</v>
      </c>
      <c r="Y299" t="s">
        <v>20</v>
      </c>
      <c r="Z299" t="s">
        <v>20</v>
      </c>
      <c r="AA299" s="2" t="s">
        <v>878</v>
      </c>
      <c r="AB299" t="s">
        <v>878</v>
      </c>
      <c r="AC299" t="s">
        <v>878</v>
      </c>
      <c r="AD299" t="s">
        <v>878</v>
      </c>
      <c r="AE299" t="s">
        <v>878</v>
      </c>
      <c r="AF299" t="s">
        <v>878</v>
      </c>
      <c r="AG299" t="s">
        <v>878</v>
      </c>
      <c r="AH299" t="s">
        <v>878</v>
      </c>
      <c r="AI299" t="s">
        <v>878</v>
      </c>
      <c r="AJ299" t="s">
        <v>878</v>
      </c>
      <c r="AK299" t="s">
        <v>878</v>
      </c>
      <c r="AL299" t="s">
        <v>878</v>
      </c>
      <c r="AM299" t="s">
        <v>878</v>
      </c>
      <c r="AN299" t="s">
        <v>878</v>
      </c>
      <c r="AO299" t="s">
        <v>878</v>
      </c>
      <c r="AP299" t="s">
        <v>878</v>
      </c>
      <c r="AQ299" t="s">
        <v>878</v>
      </c>
      <c r="AR299" t="s">
        <v>878</v>
      </c>
      <c r="AS299" t="s">
        <v>878</v>
      </c>
      <c r="AT299" t="s">
        <v>878</v>
      </c>
      <c r="AU299" t="s">
        <v>878</v>
      </c>
      <c r="AV299" t="s">
        <v>878</v>
      </c>
      <c r="AW299" t="s">
        <v>878</v>
      </c>
      <c r="AX299" t="s">
        <v>878</v>
      </c>
      <c r="AY299" t="s">
        <v>878</v>
      </c>
      <c r="AZ299" t="s">
        <v>878</v>
      </c>
      <c r="BA299" t="s">
        <v>878</v>
      </c>
      <c r="BB299" t="s">
        <v>878</v>
      </c>
      <c r="BC299" t="s">
        <v>878</v>
      </c>
      <c r="BD299" t="s">
        <v>878</v>
      </c>
      <c r="BE299" t="s">
        <v>878</v>
      </c>
      <c r="BF299" t="s">
        <v>878</v>
      </c>
      <c r="BG299">
        <v>0</v>
      </c>
      <c r="BH299">
        <v>0</v>
      </c>
      <c r="BI299">
        <v>0</v>
      </c>
      <c r="BJ299">
        <v>0</v>
      </c>
      <c r="BK299">
        <v>0</v>
      </c>
      <c r="BL299" s="25">
        <v>0</v>
      </c>
      <c r="BM299" s="1">
        <v>0</v>
      </c>
      <c r="BN299" s="1">
        <v>0</v>
      </c>
      <c r="BO299" s="1">
        <v>0</v>
      </c>
      <c r="BP299" s="1">
        <v>0</v>
      </c>
    </row>
    <row r="300" spans="1:68" customFormat="1" x14ac:dyDescent="0.2">
      <c r="A300" s="2">
        <v>299</v>
      </c>
      <c r="B300" s="2">
        <v>5</v>
      </c>
      <c r="C300" s="2">
        <v>1</v>
      </c>
      <c r="D300">
        <v>5</v>
      </c>
      <c r="E300" s="52">
        <v>43809</v>
      </c>
      <c r="F300" s="1">
        <v>0</v>
      </c>
      <c r="G300" s="5">
        <f t="shared" si="20"/>
        <v>0</v>
      </c>
      <c r="H300" s="19">
        <f t="shared" si="21"/>
        <v>0</v>
      </c>
      <c r="I300">
        <v>0</v>
      </c>
      <c r="J300" t="s">
        <v>20</v>
      </c>
      <c r="K300" t="s">
        <v>20</v>
      </c>
      <c r="L300" t="s">
        <v>20</v>
      </c>
      <c r="M300" t="s">
        <v>20</v>
      </c>
      <c r="N300" t="s">
        <v>20</v>
      </c>
      <c r="O300">
        <v>0</v>
      </c>
      <c r="P300" t="s">
        <v>20</v>
      </c>
      <c r="Q300" t="s">
        <v>20</v>
      </c>
      <c r="R300" t="s">
        <v>20</v>
      </c>
      <c r="S300" t="s">
        <v>20</v>
      </c>
      <c r="T300" t="s">
        <v>20</v>
      </c>
      <c r="U300">
        <v>0</v>
      </c>
      <c r="V300" t="s">
        <v>20</v>
      </c>
      <c r="W300" t="s">
        <v>20</v>
      </c>
      <c r="X300" t="s">
        <v>20</v>
      </c>
      <c r="Y300" t="s">
        <v>20</v>
      </c>
      <c r="Z300" t="s">
        <v>20</v>
      </c>
      <c r="AA300" s="2" t="s">
        <v>878</v>
      </c>
      <c r="AB300" t="s">
        <v>878</v>
      </c>
      <c r="AC300" t="s">
        <v>878</v>
      </c>
      <c r="AD300" t="s">
        <v>878</v>
      </c>
      <c r="AE300" t="s">
        <v>878</v>
      </c>
      <c r="AF300" t="s">
        <v>878</v>
      </c>
      <c r="AG300" t="s">
        <v>878</v>
      </c>
      <c r="AH300" t="s">
        <v>878</v>
      </c>
      <c r="AI300" t="s">
        <v>878</v>
      </c>
      <c r="AJ300" t="s">
        <v>878</v>
      </c>
      <c r="AK300" t="s">
        <v>878</v>
      </c>
      <c r="AL300" t="s">
        <v>878</v>
      </c>
      <c r="AM300" t="s">
        <v>878</v>
      </c>
      <c r="AN300" t="s">
        <v>878</v>
      </c>
      <c r="AO300" t="s">
        <v>878</v>
      </c>
      <c r="AP300" t="s">
        <v>878</v>
      </c>
      <c r="AQ300" t="s">
        <v>878</v>
      </c>
      <c r="AR300" t="s">
        <v>878</v>
      </c>
      <c r="AS300" t="s">
        <v>878</v>
      </c>
      <c r="AT300" t="s">
        <v>878</v>
      </c>
      <c r="AU300" t="s">
        <v>878</v>
      </c>
      <c r="AV300" t="s">
        <v>878</v>
      </c>
      <c r="AW300" t="s">
        <v>878</v>
      </c>
      <c r="AX300" t="s">
        <v>878</v>
      </c>
      <c r="AY300" t="s">
        <v>878</v>
      </c>
      <c r="AZ300" t="s">
        <v>878</v>
      </c>
      <c r="BA300" t="s">
        <v>878</v>
      </c>
      <c r="BB300" t="s">
        <v>878</v>
      </c>
      <c r="BC300" t="s">
        <v>878</v>
      </c>
      <c r="BD300" t="s">
        <v>878</v>
      </c>
      <c r="BE300" t="s">
        <v>878</v>
      </c>
      <c r="BF300" t="s">
        <v>878</v>
      </c>
      <c r="BG300">
        <v>0</v>
      </c>
      <c r="BH300">
        <v>0</v>
      </c>
      <c r="BI300">
        <v>0</v>
      </c>
      <c r="BJ300">
        <v>0</v>
      </c>
      <c r="BK300">
        <v>0</v>
      </c>
      <c r="BL300" s="25">
        <v>0</v>
      </c>
      <c r="BM300" s="1">
        <v>0</v>
      </c>
      <c r="BN300" s="1">
        <v>0</v>
      </c>
      <c r="BO300" s="1">
        <v>0</v>
      </c>
      <c r="BP300" s="1">
        <v>0</v>
      </c>
    </row>
    <row r="301" spans="1:68" customFormat="1" x14ac:dyDescent="0.2">
      <c r="A301" s="2">
        <v>300</v>
      </c>
      <c r="B301" s="2">
        <v>5</v>
      </c>
      <c r="C301" s="2">
        <v>1</v>
      </c>
      <c r="D301">
        <v>6</v>
      </c>
      <c r="E301" s="52">
        <v>43810</v>
      </c>
      <c r="F301" s="1">
        <v>0</v>
      </c>
      <c r="G301" s="5">
        <f t="shared" si="20"/>
        <v>0</v>
      </c>
      <c r="H301" s="19">
        <f t="shared" si="21"/>
        <v>0</v>
      </c>
      <c r="I301">
        <v>0</v>
      </c>
      <c r="J301" t="s">
        <v>20</v>
      </c>
      <c r="K301" t="s">
        <v>20</v>
      </c>
      <c r="L301" t="s">
        <v>20</v>
      </c>
      <c r="M301" t="s">
        <v>20</v>
      </c>
      <c r="N301" t="s">
        <v>20</v>
      </c>
      <c r="O301">
        <v>0</v>
      </c>
      <c r="P301" t="s">
        <v>20</v>
      </c>
      <c r="Q301" t="s">
        <v>20</v>
      </c>
      <c r="R301" t="s">
        <v>20</v>
      </c>
      <c r="S301" t="s">
        <v>20</v>
      </c>
      <c r="T301" t="s">
        <v>20</v>
      </c>
      <c r="U301">
        <v>0</v>
      </c>
      <c r="V301" t="s">
        <v>20</v>
      </c>
      <c r="W301" t="s">
        <v>20</v>
      </c>
      <c r="X301" t="s">
        <v>20</v>
      </c>
      <c r="Y301" t="s">
        <v>20</v>
      </c>
      <c r="Z301" t="s">
        <v>20</v>
      </c>
      <c r="AA301" s="2" t="s">
        <v>878</v>
      </c>
      <c r="AB301" t="s">
        <v>878</v>
      </c>
      <c r="AC301" t="s">
        <v>878</v>
      </c>
      <c r="AD301" t="s">
        <v>878</v>
      </c>
      <c r="AE301" t="s">
        <v>878</v>
      </c>
      <c r="AF301" t="s">
        <v>878</v>
      </c>
      <c r="AG301" t="s">
        <v>878</v>
      </c>
      <c r="AH301" t="s">
        <v>878</v>
      </c>
      <c r="AI301" t="s">
        <v>878</v>
      </c>
      <c r="AJ301" t="s">
        <v>878</v>
      </c>
      <c r="AK301" t="s">
        <v>878</v>
      </c>
      <c r="AL301" t="s">
        <v>878</v>
      </c>
      <c r="AM301" t="s">
        <v>878</v>
      </c>
      <c r="AN301" t="s">
        <v>878</v>
      </c>
      <c r="AO301" t="s">
        <v>878</v>
      </c>
      <c r="AP301" t="s">
        <v>878</v>
      </c>
      <c r="AQ301" t="s">
        <v>878</v>
      </c>
      <c r="AR301" t="s">
        <v>878</v>
      </c>
      <c r="AS301" t="s">
        <v>878</v>
      </c>
      <c r="AT301" t="s">
        <v>878</v>
      </c>
      <c r="AU301" t="s">
        <v>878</v>
      </c>
      <c r="AV301" t="s">
        <v>878</v>
      </c>
      <c r="AW301" t="s">
        <v>878</v>
      </c>
      <c r="AX301" t="s">
        <v>878</v>
      </c>
      <c r="AY301" t="s">
        <v>878</v>
      </c>
      <c r="AZ301" t="s">
        <v>878</v>
      </c>
      <c r="BA301" t="s">
        <v>878</v>
      </c>
      <c r="BB301" t="s">
        <v>878</v>
      </c>
      <c r="BC301" t="s">
        <v>878</v>
      </c>
      <c r="BD301" t="s">
        <v>878</v>
      </c>
      <c r="BE301" t="s">
        <v>878</v>
      </c>
      <c r="BF301" t="s">
        <v>878</v>
      </c>
      <c r="BG301">
        <v>0</v>
      </c>
      <c r="BH301">
        <v>0</v>
      </c>
      <c r="BI301">
        <v>0</v>
      </c>
      <c r="BJ301">
        <v>0</v>
      </c>
      <c r="BK301">
        <v>0</v>
      </c>
      <c r="BL301" s="25">
        <v>0</v>
      </c>
      <c r="BM301" s="1">
        <v>0</v>
      </c>
      <c r="BN301" s="1">
        <v>0</v>
      </c>
      <c r="BO301" s="1">
        <v>0</v>
      </c>
      <c r="BP301" s="1">
        <v>0</v>
      </c>
    </row>
    <row r="302" spans="1:68" customFormat="1" x14ac:dyDescent="0.2">
      <c r="A302" s="2">
        <v>301</v>
      </c>
      <c r="B302" s="2">
        <v>5</v>
      </c>
      <c r="C302" s="2">
        <v>1</v>
      </c>
      <c r="D302">
        <v>7</v>
      </c>
      <c r="E302" s="52">
        <v>43811</v>
      </c>
      <c r="F302" s="1">
        <v>0</v>
      </c>
      <c r="G302" s="5">
        <f t="shared" si="20"/>
        <v>0</v>
      </c>
      <c r="H302" s="19">
        <f t="shared" si="21"/>
        <v>0</v>
      </c>
      <c r="I302">
        <v>0</v>
      </c>
      <c r="J302" t="s">
        <v>20</v>
      </c>
      <c r="K302" t="s">
        <v>20</v>
      </c>
      <c r="L302" t="s">
        <v>20</v>
      </c>
      <c r="M302" t="s">
        <v>20</v>
      </c>
      <c r="N302" t="s">
        <v>20</v>
      </c>
      <c r="O302">
        <v>0</v>
      </c>
      <c r="P302" t="s">
        <v>20</v>
      </c>
      <c r="Q302" t="s">
        <v>20</v>
      </c>
      <c r="R302" t="s">
        <v>20</v>
      </c>
      <c r="S302" t="s">
        <v>20</v>
      </c>
      <c r="T302" t="s">
        <v>20</v>
      </c>
      <c r="U302">
        <v>0</v>
      </c>
      <c r="V302" t="s">
        <v>20</v>
      </c>
      <c r="W302" t="s">
        <v>20</v>
      </c>
      <c r="X302" t="s">
        <v>20</v>
      </c>
      <c r="Y302" t="s">
        <v>20</v>
      </c>
      <c r="Z302" t="s">
        <v>20</v>
      </c>
      <c r="AA302" s="2" t="s">
        <v>878</v>
      </c>
      <c r="AB302" t="s">
        <v>878</v>
      </c>
      <c r="AC302" t="s">
        <v>878</v>
      </c>
      <c r="AD302" t="s">
        <v>878</v>
      </c>
      <c r="AE302" t="s">
        <v>878</v>
      </c>
      <c r="AF302" t="s">
        <v>878</v>
      </c>
      <c r="AG302" t="s">
        <v>878</v>
      </c>
      <c r="AH302" t="s">
        <v>878</v>
      </c>
      <c r="AI302" t="s">
        <v>878</v>
      </c>
      <c r="AJ302" t="s">
        <v>878</v>
      </c>
      <c r="AK302" t="s">
        <v>878</v>
      </c>
      <c r="AL302" t="s">
        <v>878</v>
      </c>
      <c r="AM302" t="s">
        <v>878</v>
      </c>
      <c r="AN302" t="s">
        <v>878</v>
      </c>
      <c r="AO302" t="s">
        <v>878</v>
      </c>
      <c r="AP302" t="s">
        <v>878</v>
      </c>
      <c r="AQ302" t="s">
        <v>878</v>
      </c>
      <c r="AR302" t="s">
        <v>878</v>
      </c>
      <c r="AS302" t="s">
        <v>878</v>
      </c>
      <c r="AT302" t="s">
        <v>878</v>
      </c>
      <c r="AU302" t="s">
        <v>878</v>
      </c>
      <c r="AV302" t="s">
        <v>878</v>
      </c>
      <c r="AW302" t="s">
        <v>878</v>
      </c>
      <c r="AX302" t="s">
        <v>878</v>
      </c>
      <c r="AY302" t="s">
        <v>878</v>
      </c>
      <c r="AZ302" t="s">
        <v>878</v>
      </c>
      <c r="BA302" t="s">
        <v>878</v>
      </c>
      <c r="BB302" t="s">
        <v>878</v>
      </c>
      <c r="BC302" t="s">
        <v>878</v>
      </c>
      <c r="BD302" t="s">
        <v>878</v>
      </c>
      <c r="BE302" t="s">
        <v>878</v>
      </c>
      <c r="BF302" t="s">
        <v>878</v>
      </c>
      <c r="BG302">
        <v>0</v>
      </c>
      <c r="BH302">
        <v>0</v>
      </c>
      <c r="BI302">
        <v>0</v>
      </c>
      <c r="BJ302">
        <v>0</v>
      </c>
      <c r="BK302">
        <v>0</v>
      </c>
      <c r="BL302" s="25">
        <v>0</v>
      </c>
      <c r="BM302" s="1">
        <v>0</v>
      </c>
      <c r="BN302" s="1">
        <v>0</v>
      </c>
      <c r="BO302" s="1">
        <v>0</v>
      </c>
      <c r="BP302" s="1">
        <v>0</v>
      </c>
    </row>
    <row r="303" spans="1:68" customFormat="1" x14ac:dyDescent="0.2">
      <c r="A303" s="2">
        <v>302</v>
      </c>
      <c r="B303" s="2">
        <v>5</v>
      </c>
      <c r="C303" s="2">
        <v>1</v>
      </c>
      <c r="D303">
        <v>8</v>
      </c>
      <c r="E303" s="52">
        <v>43812</v>
      </c>
      <c r="F303" s="1">
        <v>0</v>
      </c>
      <c r="G303" s="5">
        <f t="shared" si="20"/>
        <v>0</v>
      </c>
      <c r="H303" s="19">
        <f t="shared" si="21"/>
        <v>0</v>
      </c>
      <c r="I303">
        <v>0</v>
      </c>
      <c r="J303" t="s">
        <v>20</v>
      </c>
      <c r="K303" t="s">
        <v>20</v>
      </c>
      <c r="L303" t="s">
        <v>20</v>
      </c>
      <c r="M303" t="s">
        <v>20</v>
      </c>
      <c r="N303" t="s">
        <v>20</v>
      </c>
      <c r="O303">
        <v>0</v>
      </c>
      <c r="P303" t="s">
        <v>20</v>
      </c>
      <c r="Q303" t="s">
        <v>20</v>
      </c>
      <c r="R303" t="s">
        <v>20</v>
      </c>
      <c r="S303" t="s">
        <v>20</v>
      </c>
      <c r="T303" t="s">
        <v>20</v>
      </c>
      <c r="U303">
        <v>0</v>
      </c>
      <c r="V303" t="s">
        <v>20</v>
      </c>
      <c r="W303" t="s">
        <v>20</v>
      </c>
      <c r="X303" t="s">
        <v>20</v>
      </c>
      <c r="Y303" t="s">
        <v>20</v>
      </c>
      <c r="Z303" t="s">
        <v>20</v>
      </c>
      <c r="AA303" s="2" t="s">
        <v>878</v>
      </c>
      <c r="AB303" t="s">
        <v>878</v>
      </c>
      <c r="AC303" t="s">
        <v>878</v>
      </c>
      <c r="AD303" t="s">
        <v>878</v>
      </c>
      <c r="AE303" t="s">
        <v>878</v>
      </c>
      <c r="AF303" t="s">
        <v>878</v>
      </c>
      <c r="AG303" t="s">
        <v>878</v>
      </c>
      <c r="AH303" t="s">
        <v>878</v>
      </c>
      <c r="AI303" t="s">
        <v>878</v>
      </c>
      <c r="AJ303" t="s">
        <v>878</v>
      </c>
      <c r="AK303" t="s">
        <v>878</v>
      </c>
      <c r="AL303" t="s">
        <v>878</v>
      </c>
      <c r="AM303" t="s">
        <v>878</v>
      </c>
      <c r="AN303" t="s">
        <v>878</v>
      </c>
      <c r="AO303" t="s">
        <v>878</v>
      </c>
      <c r="AP303" t="s">
        <v>878</v>
      </c>
      <c r="AQ303" t="s">
        <v>878</v>
      </c>
      <c r="AR303" t="s">
        <v>878</v>
      </c>
      <c r="AS303" t="s">
        <v>878</v>
      </c>
      <c r="AT303" t="s">
        <v>878</v>
      </c>
      <c r="AU303" t="s">
        <v>878</v>
      </c>
      <c r="AV303" t="s">
        <v>878</v>
      </c>
      <c r="AW303" t="s">
        <v>878</v>
      </c>
      <c r="AX303" t="s">
        <v>878</v>
      </c>
      <c r="AY303" t="s">
        <v>878</v>
      </c>
      <c r="AZ303" t="s">
        <v>878</v>
      </c>
      <c r="BA303" t="s">
        <v>878</v>
      </c>
      <c r="BB303" t="s">
        <v>878</v>
      </c>
      <c r="BC303" t="s">
        <v>878</v>
      </c>
      <c r="BD303" t="s">
        <v>878</v>
      </c>
      <c r="BE303" t="s">
        <v>878</v>
      </c>
      <c r="BF303" t="s">
        <v>878</v>
      </c>
      <c r="BG303">
        <v>0</v>
      </c>
      <c r="BH303">
        <v>0</v>
      </c>
      <c r="BI303">
        <v>0</v>
      </c>
      <c r="BJ303">
        <v>0</v>
      </c>
      <c r="BK303">
        <v>0</v>
      </c>
      <c r="BL303" s="25">
        <v>0</v>
      </c>
      <c r="BM303" s="1">
        <v>0</v>
      </c>
      <c r="BN303" s="1">
        <v>0</v>
      </c>
      <c r="BO303" s="1">
        <v>0</v>
      </c>
      <c r="BP303" s="1">
        <v>0</v>
      </c>
    </row>
    <row r="304" spans="1:68" customFormat="1" x14ac:dyDescent="0.2">
      <c r="A304" s="2">
        <v>303</v>
      </c>
      <c r="B304" s="2">
        <v>5</v>
      </c>
      <c r="C304" s="2">
        <v>1</v>
      </c>
      <c r="D304">
        <v>9</v>
      </c>
      <c r="E304" s="52">
        <v>43813</v>
      </c>
      <c r="F304" s="1">
        <v>0</v>
      </c>
      <c r="G304" s="5">
        <f t="shared" si="20"/>
        <v>0</v>
      </c>
      <c r="H304" s="19">
        <f t="shared" si="21"/>
        <v>0</v>
      </c>
      <c r="I304">
        <v>0</v>
      </c>
      <c r="J304" t="s">
        <v>20</v>
      </c>
      <c r="K304" t="s">
        <v>20</v>
      </c>
      <c r="L304" t="s">
        <v>20</v>
      </c>
      <c r="M304" t="s">
        <v>20</v>
      </c>
      <c r="N304" t="s">
        <v>20</v>
      </c>
      <c r="O304">
        <v>0</v>
      </c>
      <c r="P304" t="s">
        <v>20</v>
      </c>
      <c r="Q304" t="s">
        <v>20</v>
      </c>
      <c r="R304" t="s">
        <v>20</v>
      </c>
      <c r="S304" t="s">
        <v>20</v>
      </c>
      <c r="T304" t="s">
        <v>20</v>
      </c>
      <c r="U304">
        <v>0</v>
      </c>
      <c r="V304" t="s">
        <v>20</v>
      </c>
      <c r="W304" t="s">
        <v>20</v>
      </c>
      <c r="X304" t="s">
        <v>20</v>
      </c>
      <c r="Y304" t="s">
        <v>20</v>
      </c>
      <c r="Z304" t="s">
        <v>20</v>
      </c>
      <c r="AA304" s="2" t="s">
        <v>878</v>
      </c>
      <c r="AB304" t="s">
        <v>878</v>
      </c>
      <c r="AC304" t="s">
        <v>878</v>
      </c>
      <c r="AD304" t="s">
        <v>878</v>
      </c>
      <c r="AE304" t="s">
        <v>878</v>
      </c>
      <c r="AF304" t="s">
        <v>878</v>
      </c>
      <c r="AG304" t="s">
        <v>878</v>
      </c>
      <c r="AH304" t="s">
        <v>878</v>
      </c>
      <c r="AI304" t="s">
        <v>878</v>
      </c>
      <c r="AJ304" t="s">
        <v>878</v>
      </c>
      <c r="AK304" t="s">
        <v>878</v>
      </c>
      <c r="AL304" t="s">
        <v>878</v>
      </c>
      <c r="AM304" t="s">
        <v>878</v>
      </c>
      <c r="AN304" t="s">
        <v>878</v>
      </c>
      <c r="AO304" t="s">
        <v>878</v>
      </c>
      <c r="AP304" t="s">
        <v>878</v>
      </c>
      <c r="AQ304" t="s">
        <v>878</v>
      </c>
      <c r="AR304" t="s">
        <v>878</v>
      </c>
      <c r="AS304" t="s">
        <v>878</v>
      </c>
      <c r="AT304" t="s">
        <v>878</v>
      </c>
      <c r="AU304" t="s">
        <v>878</v>
      </c>
      <c r="AV304" t="s">
        <v>878</v>
      </c>
      <c r="AW304" t="s">
        <v>878</v>
      </c>
      <c r="AX304" t="s">
        <v>878</v>
      </c>
      <c r="AY304" t="s">
        <v>878</v>
      </c>
      <c r="AZ304" t="s">
        <v>878</v>
      </c>
      <c r="BA304" t="s">
        <v>878</v>
      </c>
      <c r="BB304" t="s">
        <v>878</v>
      </c>
      <c r="BC304" t="s">
        <v>878</v>
      </c>
      <c r="BD304" t="s">
        <v>878</v>
      </c>
      <c r="BE304" t="s">
        <v>878</v>
      </c>
      <c r="BF304" t="s">
        <v>878</v>
      </c>
      <c r="BG304">
        <v>0</v>
      </c>
      <c r="BH304">
        <v>0</v>
      </c>
      <c r="BI304">
        <v>0</v>
      </c>
      <c r="BJ304">
        <v>0</v>
      </c>
      <c r="BK304">
        <v>0</v>
      </c>
      <c r="BL304" s="25">
        <v>0</v>
      </c>
      <c r="BM304" s="1">
        <v>0</v>
      </c>
      <c r="BN304" s="1">
        <v>0</v>
      </c>
      <c r="BO304" s="1">
        <v>0</v>
      </c>
      <c r="BP304" s="1">
        <v>0</v>
      </c>
    </row>
    <row r="305" spans="1:75" customFormat="1" x14ac:dyDescent="0.2">
      <c r="A305" s="2">
        <v>304</v>
      </c>
      <c r="B305" s="2">
        <v>5</v>
      </c>
      <c r="C305" s="2">
        <v>1</v>
      </c>
      <c r="D305">
        <v>10</v>
      </c>
      <c r="E305" s="52">
        <v>43814</v>
      </c>
      <c r="F305" s="1">
        <v>0</v>
      </c>
      <c r="G305" s="5">
        <f t="shared" si="20"/>
        <v>0</v>
      </c>
      <c r="H305" s="19">
        <f t="shared" si="21"/>
        <v>0</v>
      </c>
      <c r="I305">
        <v>13.541666666666666</v>
      </c>
      <c r="J305">
        <v>74.666666666666671</v>
      </c>
      <c r="K305">
        <v>55.293059560429164</v>
      </c>
      <c r="L305">
        <v>0</v>
      </c>
      <c r="M305">
        <v>41.025641025641029</v>
      </c>
      <c r="N305">
        <v>58.974358974358971</v>
      </c>
      <c r="O305">
        <v>0</v>
      </c>
      <c r="P305" t="s">
        <v>20</v>
      </c>
      <c r="Q305" t="s">
        <v>20</v>
      </c>
      <c r="R305" t="s">
        <v>20</v>
      </c>
      <c r="S305" t="s">
        <v>20</v>
      </c>
      <c r="T305" t="s">
        <v>20</v>
      </c>
      <c r="U305">
        <v>40.625</v>
      </c>
      <c r="V305">
        <v>74.666666666666671</v>
      </c>
      <c r="W305">
        <v>55.293059560429164</v>
      </c>
      <c r="X305">
        <v>0</v>
      </c>
      <c r="Y305">
        <v>41.025641025641029</v>
      </c>
      <c r="Z305">
        <v>58.974358974358971</v>
      </c>
      <c r="AA305" s="2" t="s">
        <v>878</v>
      </c>
      <c r="AB305" t="s">
        <v>878</v>
      </c>
      <c r="AC305" t="s">
        <v>878</v>
      </c>
      <c r="AD305" t="s">
        <v>878</v>
      </c>
      <c r="AE305" t="s">
        <v>878</v>
      </c>
      <c r="AF305" t="s">
        <v>878</v>
      </c>
      <c r="AG305" t="s">
        <v>878</v>
      </c>
      <c r="AH305" t="s">
        <v>878</v>
      </c>
      <c r="AI305" t="s">
        <v>878</v>
      </c>
      <c r="AJ305" t="s">
        <v>878</v>
      </c>
      <c r="AK305" t="s">
        <v>878</v>
      </c>
      <c r="AL305" t="s">
        <v>878</v>
      </c>
      <c r="AM305" t="s">
        <v>878</v>
      </c>
      <c r="AN305" t="s">
        <v>878</v>
      </c>
      <c r="AO305" t="s">
        <v>878</v>
      </c>
      <c r="AP305" t="s">
        <v>878</v>
      </c>
      <c r="AQ305" t="s">
        <v>878</v>
      </c>
      <c r="AR305" t="s">
        <v>878</v>
      </c>
      <c r="AS305" t="s">
        <v>878</v>
      </c>
      <c r="AT305" t="s">
        <v>878</v>
      </c>
      <c r="AU305" t="s">
        <v>878</v>
      </c>
      <c r="AV305" t="s">
        <v>878</v>
      </c>
      <c r="AW305" t="s">
        <v>878</v>
      </c>
      <c r="AX305" t="s">
        <v>878</v>
      </c>
      <c r="AY305" t="s">
        <v>878</v>
      </c>
      <c r="AZ305" t="s">
        <v>878</v>
      </c>
      <c r="BA305" t="s">
        <v>878</v>
      </c>
      <c r="BB305" t="s">
        <v>878</v>
      </c>
      <c r="BC305" t="s">
        <v>878</v>
      </c>
      <c r="BD305" t="s">
        <v>878</v>
      </c>
      <c r="BE305" t="s">
        <v>878</v>
      </c>
      <c r="BF305" t="s">
        <v>878</v>
      </c>
      <c r="BG305">
        <v>0</v>
      </c>
      <c r="BH305">
        <v>0</v>
      </c>
      <c r="BI305">
        <v>0</v>
      </c>
      <c r="BJ305">
        <v>0</v>
      </c>
      <c r="BK305">
        <v>0</v>
      </c>
      <c r="BL305" s="25">
        <v>0</v>
      </c>
      <c r="BM305" s="1">
        <v>0</v>
      </c>
      <c r="BN305" s="1">
        <v>0</v>
      </c>
      <c r="BO305" s="1">
        <v>0</v>
      </c>
      <c r="BP305" s="1">
        <v>0</v>
      </c>
    </row>
    <row r="306" spans="1:75" customFormat="1" x14ac:dyDescent="0.2">
      <c r="A306" s="2">
        <v>305</v>
      </c>
      <c r="B306" s="2">
        <v>5</v>
      </c>
      <c r="C306" s="2">
        <v>1</v>
      </c>
      <c r="D306">
        <v>11</v>
      </c>
      <c r="E306" s="52">
        <v>43815</v>
      </c>
      <c r="F306" s="1">
        <v>0</v>
      </c>
      <c r="G306" s="5">
        <f t="shared" si="20"/>
        <v>0</v>
      </c>
      <c r="H306" s="19">
        <f t="shared" si="21"/>
        <v>0</v>
      </c>
      <c r="I306">
        <v>75</v>
      </c>
      <c r="J306">
        <v>191.5787037037037</v>
      </c>
      <c r="K306">
        <v>21.181605984333437</v>
      </c>
      <c r="L306">
        <v>54.629629629629626</v>
      </c>
      <c r="M306">
        <v>43.981481481481488</v>
      </c>
      <c r="N306">
        <v>1.3888888888888888</v>
      </c>
      <c r="O306">
        <v>99.479166666666671</v>
      </c>
      <c r="P306">
        <v>193.90575916230367</v>
      </c>
      <c r="Q306">
        <v>21.784901147737749</v>
      </c>
      <c r="R306">
        <v>57.591623036649217</v>
      </c>
      <c r="S306">
        <v>40.837696335078533</v>
      </c>
      <c r="T306">
        <v>1.5706806282722514</v>
      </c>
      <c r="U306">
        <v>26.041666666666668</v>
      </c>
      <c r="V306">
        <v>173.8</v>
      </c>
      <c r="W306">
        <v>9.1473608144905914</v>
      </c>
      <c r="X306">
        <v>32</v>
      </c>
      <c r="Y306">
        <v>68</v>
      </c>
      <c r="Z306">
        <v>0</v>
      </c>
      <c r="AA306" s="2" t="s">
        <v>878</v>
      </c>
      <c r="AB306" t="s">
        <v>878</v>
      </c>
      <c r="AC306" t="s">
        <v>878</v>
      </c>
      <c r="AD306" t="s">
        <v>878</v>
      </c>
      <c r="AE306" t="s">
        <v>878</v>
      </c>
      <c r="AF306" t="s">
        <v>878</v>
      </c>
      <c r="AG306" t="s">
        <v>878</v>
      </c>
      <c r="AH306" t="s">
        <v>878</v>
      </c>
      <c r="AI306" t="s">
        <v>878</v>
      </c>
      <c r="AJ306" t="s">
        <v>878</v>
      </c>
      <c r="AK306" t="s">
        <v>878</v>
      </c>
      <c r="AL306" t="s">
        <v>878</v>
      </c>
      <c r="AM306" t="s">
        <v>878</v>
      </c>
      <c r="AN306" t="s">
        <v>878</v>
      </c>
      <c r="AO306" t="s">
        <v>878</v>
      </c>
      <c r="AP306" t="s">
        <v>878</v>
      </c>
      <c r="AQ306" t="s">
        <v>878</v>
      </c>
      <c r="AR306" t="s">
        <v>878</v>
      </c>
      <c r="AS306" t="s">
        <v>878</v>
      </c>
      <c r="AT306" t="s">
        <v>878</v>
      </c>
      <c r="AU306" t="s">
        <v>878</v>
      </c>
      <c r="AV306" t="s">
        <v>878</v>
      </c>
      <c r="AW306" t="s">
        <v>878</v>
      </c>
      <c r="AX306" t="s">
        <v>878</v>
      </c>
      <c r="AY306" t="s">
        <v>878</v>
      </c>
      <c r="AZ306" t="s">
        <v>878</v>
      </c>
      <c r="BA306" t="s">
        <v>878</v>
      </c>
      <c r="BB306" t="s">
        <v>878</v>
      </c>
      <c r="BC306" t="s">
        <v>878</v>
      </c>
      <c r="BD306" t="s">
        <v>878</v>
      </c>
      <c r="BE306" t="s">
        <v>878</v>
      </c>
      <c r="BF306" t="s">
        <v>878</v>
      </c>
      <c r="BG306">
        <v>0</v>
      </c>
      <c r="BH306">
        <v>0</v>
      </c>
      <c r="BI306">
        <v>0</v>
      </c>
      <c r="BJ306">
        <v>0</v>
      </c>
      <c r="BK306">
        <v>0</v>
      </c>
      <c r="BL306" s="25">
        <v>0</v>
      </c>
      <c r="BM306" s="1">
        <v>0</v>
      </c>
      <c r="BN306" s="1">
        <v>0</v>
      </c>
      <c r="BO306" s="1">
        <v>0</v>
      </c>
      <c r="BP306" s="1">
        <v>0</v>
      </c>
    </row>
    <row r="307" spans="1:75" customFormat="1" x14ac:dyDescent="0.2">
      <c r="A307" s="2">
        <v>306</v>
      </c>
      <c r="B307" s="2">
        <v>5</v>
      </c>
      <c r="C307" s="2">
        <v>1</v>
      </c>
      <c r="D307">
        <v>12</v>
      </c>
      <c r="E307" s="52">
        <v>43816</v>
      </c>
      <c r="F307" s="1">
        <v>0</v>
      </c>
      <c r="G307" s="5">
        <f t="shared" si="20"/>
        <v>0</v>
      </c>
      <c r="H307" s="19">
        <f t="shared" si="21"/>
        <v>0</v>
      </c>
      <c r="I307">
        <v>80.208333333333329</v>
      </c>
      <c r="J307">
        <v>170.55411255411255</v>
      </c>
      <c r="K307">
        <v>27.493297741430318</v>
      </c>
      <c r="L307">
        <v>54.978354978354979</v>
      </c>
      <c r="M307">
        <v>43.290043290043286</v>
      </c>
      <c r="N307">
        <v>1.7316017316017316</v>
      </c>
      <c r="O307">
        <v>70.3125</v>
      </c>
      <c r="P307">
        <v>152.09629629629629</v>
      </c>
      <c r="Q307">
        <v>32.769418533497117</v>
      </c>
      <c r="R307">
        <v>34.814814814814817</v>
      </c>
      <c r="S307">
        <v>62.222222222222229</v>
      </c>
      <c r="T307">
        <v>2.9629629629629628</v>
      </c>
      <c r="U307">
        <v>100</v>
      </c>
      <c r="V307">
        <v>196.51041666666666</v>
      </c>
      <c r="W307">
        <v>13.017962559805055</v>
      </c>
      <c r="X307">
        <v>83.333333333333329</v>
      </c>
      <c r="Y307">
        <v>16.666666666666671</v>
      </c>
      <c r="Z307">
        <v>0</v>
      </c>
      <c r="AA307" s="2" t="s">
        <v>878</v>
      </c>
      <c r="AB307" t="s">
        <v>878</v>
      </c>
      <c r="AC307" t="s">
        <v>878</v>
      </c>
      <c r="AD307" t="s">
        <v>878</v>
      </c>
      <c r="AE307" t="s">
        <v>878</v>
      </c>
      <c r="AF307" t="s">
        <v>878</v>
      </c>
      <c r="AG307" t="s">
        <v>878</v>
      </c>
      <c r="AH307" t="s">
        <v>878</v>
      </c>
      <c r="AI307" t="s">
        <v>878</v>
      </c>
      <c r="AJ307" t="s">
        <v>878</v>
      </c>
      <c r="AK307" t="s">
        <v>878</v>
      </c>
      <c r="AL307" t="s">
        <v>878</v>
      </c>
      <c r="AM307" t="s">
        <v>878</v>
      </c>
      <c r="AN307" t="s">
        <v>878</v>
      </c>
      <c r="AO307" t="s">
        <v>878</v>
      </c>
      <c r="AP307" t="s">
        <v>878</v>
      </c>
      <c r="AQ307" t="s">
        <v>878</v>
      </c>
      <c r="AR307" t="s">
        <v>878</v>
      </c>
      <c r="AS307" t="s">
        <v>878</v>
      </c>
      <c r="AT307" t="s">
        <v>878</v>
      </c>
      <c r="AU307" t="s">
        <v>878</v>
      </c>
      <c r="AV307" t="s">
        <v>878</v>
      </c>
      <c r="AW307" t="s">
        <v>878</v>
      </c>
      <c r="AX307" t="s">
        <v>878</v>
      </c>
      <c r="AY307" t="s">
        <v>878</v>
      </c>
      <c r="AZ307" t="s">
        <v>878</v>
      </c>
      <c r="BA307" t="s">
        <v>878</v>
      </c>
      <c r="BB307" t="s">
        <v>878</v>
      </c>
      <c r="BC307" t="s">
        <v>878</v>
      </c>
      <c r="BD307" t="s">
        <v>878</v>
      </c>
      <c r="BE307" t="s">
        <v>878</v>
      </c>
      <c r="BF307" t="s">
        <v>878</v>
      </c>
      <c r="BG307">
        <v>0</v>
      </c>
      <c r="BH307">
        <v>0</v>
      </c>
      <c r="BI307">
        <v>0</v>
      </c>
      <c r="BJ307">
        <v>0</v>
      </c>
      <c r="BK307">
        <v>0</v>
      </c>
      <c r="BL307" s="25">
        <v>0</v>
      </c>
      <c r="BM307" s="1">
        <v>0</v>
      </c>
      <c r="BN307" s="1">
        <v>0</v>
      </c>
      <c r="BO307" s="1">
        <v>0</v>
      </c>
      <c r="BP307" s="1">
        <v>0</v>
      </c>
    </row>
    <row r="308" spans="1:75" customFormat="1" x14ac:dyDescent="0.2">
      <c r="A308" s="2">
        <v>307</v>
      </c>
      <c r="B308" s="2">
        <v>5</v>
      </c>
      <c r="C308" s="2">
        <v>1</v>
      </c>
      <c r="D308">
        <v>13</v>
      </c>
      <c r="E308" s="52">
        <v>43817</v>
      </c>
      <c r="F308" s="1">
        <v>0</v>
      </c>
      <c r="G308" s="5">
        <f t="shared" si="20"/>
        <v>0</v>
      </c>
      <c r="H308" s="19">
        <f t="shared" si="21"/>
        <v>0</v>
      </c>
      <c r="I308">
        <v>93.055555555555557</v>
      </c>
      <c r="J308">
        <v>178.53731343283582</v>
      </c>
      <c r="K308">
        <v>33.789975159133668</v>
      </c>
      <c r="L308">
        <v>36.567164179104481</v>
      </c>
      <c r="M308">
        <v>63.432835820895519</v>
      </c>
      <c r="N308">
        <v>0</v>
      </c>
      <c r="O308">
        <v>89.583333333333329</v>
      </c>
      <c r="P308">
        <v>206.45348837209303</v>
      </c>
      <c r="Q308">
        <v>27.493732050227933</v>
      </c>
      <c r="R308">
        <v>56.97674418604651</v>
      </c>
      <c r="S308">
        <v>43.02325581395349</v>
      </c>
      <c r="T308">
        <v>0</v>
      </c>
      <c r="U308">
        <v>100</v>
      </c>
      <c r="V308">
        <v>128.52083333333334</v>
      </c>
      <c r="W308">
        <v>17.229904044393706</v>
      </c>
      <c r="X308">
        <v>0</v>
      </c>
      <c r="Y308">
        <v>100</v>
      </c>
      <c r="Z308">
        <v>0</v>
      </c>
      <c r="AA308" s="2" t="s">
        <v>878</v>
      </c>
      <c r="AB308" t="s">
        <v>878</v>
      </c>
      <c r="AC308" t="s">
        <v>878</v>
      </c>
      <c r="AD308" t="s">
        <v>878</v>
      </c>
      <c r="AE308" t="s">
        <v>878</v>
      </c>
      <c r="AF308" t="s">
        <v>878</v>
      </c>
      <c r="AG308" t="s">
        <v>878</v>
      </c>
      <c r="AH308" t="s">
        <v>878</v>
      </c>
      <c r="AI308" t="s">
        <v>878</v>
      </c>
      <c r="AJ308" t="s">
        <v>878</v>
      </c>
      <c r="AK308" t="s">
        <v>878</v>
      </c>
      <c r="AL308" t="s">
        <v>878</v>
      </c>
      <c r="AM308" t="s">
        <v>878</v>
      </c>
      <c r="AN308" t="s">
        <v>878</v>
      </c>
      <c r="AO308" t="s">
        <v>878</v>
      </c>
      <c r="AP308" t="s">
        <v>878</v>
      </c>
      <c r="AQ308" t="s">
        <v>878</v>
      </c>
      <c r="AR308" t="s">
        <v>878</v>
      </c>
      <c r="AS308" t="s">
        <v>878</v>
      </c>
      <c r="AT308" t="s">
        <v>878</v>
      </c>
      <c r="AU308" t="s">
        <v>878</v>
      </c>
      <c r="AV308" t="s">
        <v>878</v>
      </c>
      <c r="AW308" t="s">
        <v>878</v>
      </c>
      <c r="AX308" t="s">
        <v>878</v>
      </c>
      <c r="AY308" t="s">
        <v>878</v>
      </c>
      <c r="AZ308" t="s">
        <v>878</v>
      </c>
      <c r="BA308" t="s">
        <v>878</v>
      </c>
      <c r="BB308" t="s">
        <v>878</v>
      </c>
      <c r="BC308" t="s">
        <v>878</v>
      </c>
      <c r="BD308" t="s">
        <v>878</v>
      </c>
      <c r="BE308" t="s">
        <v>878</v>
      </c>
      <c r="BF308" t="s">
        <v>878</v>
      </c>
      <c r="BG308">
        <v>0</v>
      </c>
      <c r="BH308">
        <v>0</v>
      </c>
      <c r="BI308">
        <v>0</v>
      </c>
      <c r="BJ308">
        <v>0</v>
      </c>
      <c r="BK308">
        <v>0</v>
      </c>
      <c r="BL308" s="25">
        <v>0</v>
      </c>
      <c r="BM308" s="1">
        <v>0</v>
      </c>
      <c r="BN308" s="1">
        <v>0</v>
      </c>
      <c r="BO308" s="1">
        <v>0</v>
      </c>
      <c r="BP308" s="1">
        <v>0</v>
      </c>
    </row>
    <row r="309" spans="1:75" customFormat="1" x14ac:dyDescent="0.2">
      <c r="A309" s="2">
        <v>308</v>
      </c>
      <c r="B309" s="2">
        <v>5</v>
      </c>
      <c r="C309" s="2">
        <v>1</v>
      </c>
      <c r="D309">
        <v>14</v>
      </c>
      <c r="E309" s="52">
        <v>43818</v>
      </c>
      <c r="F309" s="1">
        <v>0</v>
      </c>
      <c r="G309" s="5">
        <f t="shared" si="20"/>
        <v>0</v>
      </c>
      <c r="H309" s="19">
        <f t="shared" si="21"/>
        <v>0</v>
      </c>
      <c r="I309">
        <v>52.083333333333336</v>
      </c>
      <c r="J309">
        <v>133.49333333333334</v>
      </c>
      <c r="K309">
        <v>17.816342464998328</v>
      </c>
      <c r="L309">
        <v>0</v>
      </c>
      <c r="M309">
        <v>100</v>
      </c>
      <c r="N309">
        <v>0</v>
      </c>
      <c r="O309">
        <v>28.125</v>
      </c>
      <c r="P309">
        <v>135.92592592592592</v>
      </c>
      <c r="Q309">
        <v>15.254254504349515</v>
      </c>
      <c r="R309">
        <v>0</v>
      </c>
      <c r="S309">
        <v>100</v>
      </c>
      <c r="T309">
        <v>0</v>
      </c>
      <c r="U309">
        <v>100</v>
      </c>
      <c r="V309">
        <v>132.125</v>
      </c>
      <c r="W309">
        <v>19.17841777063272</v>
      </c>
      <c r="X309">
        <v>0</v>
      </c>
      <c r="Y309">
        <v>100</v>
      </c>
      <c r="Z309">
        <v>0</v>
      </c>
      <c r="AA309" s="2" t="s">
        <v>878</v>
      </c>
      <c r="AB309" t="s">
        <v>878</v>
      </c>
      <c r="AC309" t="s">
        <v>878</v>
      </c>
      <c r="AD309" t="s">
        <v>878</v>
      </c>
      <c r="AE309" t="s">
        <v>878</v>
      </c>
      <c r="AF309" t="s">
        <v>878</v>
      </c>
      <c r="AG309" t="s">
        <v>878</v>
      </c>
      <c r="AH309" t="s">
        <v>878</v>
      </c>
      <c r="AI309" t="s">
        <v>878</v>
      </c>
      <c r="AJ309" t="s">
        <v>878</v>
      </c>
      <c r="AK309" t="s">
        <v>878</v>
      </c>
      <c r="AL309" t="s">
        <v>878</v>
      </c>
      <c r="AM309" t="s">
        <v>878</v>
      </c>
      <c r="AN309" t="s">
        <v>878</v>
      </c>
      <c r="AO309" t="s">
        <v>878</v>
      </c>
      <c r="AP309" t="s">
        <v>878</v>
      </c>
      <c r="AQ309" t="s">
        <v>878</v>
      </c>
      <c r="AR309" t="s">
        <v>878</v>
      </c>
      <c r="AS309" t="s">
        <v>878</v>
      </c>
      <c r="AT309" t="s">
        <v>878</v>
      </c>
      <c r="AU309" t="s">
        <v>878</v>
      </c>
      <c r="AV309" t="s">
        <v>878</v>
      </c>
      <c r="AW309" t="s">
        <v>878</v>
      </c>
      <c r="AX309" t="s">
        <v>878</v>
      </c>
      <c r="AY309" t="s">
        <v>878</v>
      </c>
      <c r="AZ309" t="s">
        <v>878</v>
      </c>
      <c r="BA309" t="s">
        <v>878</v>
      </c>
      <c r="BB309" t="s">
        <v>878</v>
      </c>
      <c r="BC309" t="s">
        <v>878</v>
      </c>
      <c r="BD309" t="s">
        <v>878</v>
      </c>
      <c r="BE309" t="s">
        <v>878</v>
      </c>
      <c r="BF309" t="s">
        <v>878</v>
      </c>
      <c r="BG309">
        <v>0</v>
      </c>
      <c r="BH309">
        <v>0</v>
      </c>
      <c r="BI309">
        <v>0</v>
      </c>
      <c r="BJ309">
        <v>0</v>
      </c>
      <c r="BK309">
        <v>0</v>
      </c>
      <c r="BL309" s="25">
        <v>0</v>
      </c>
      <c r="BM309" s="1">
        <v>0</v>
      </c>
      <c r="BN309" s="1">
        <v>0</v>
      </c>
      <c r="BO309" s="1">
        <v>0</v>
      </c>
      <c r="BP309" s="1">
        <v>0</v>
      </c>
    </row>
    <row r="310" spans="1:75" customFormat="1" x14ac:dyDescent="0.2">
      <c r="A310" s="2">
        <v>309</v>
      </c>
      <c r="B310" s="2">
        <v>5</v>
      </c>
      <c r="C310" s="2">
        <v>2</v>
      </c>
      <c r="D310">
        <v>1</v>
      </c>
      <c r="E310" s="52">
        <v>43819</v>
      </c>
      <c r="F310" s="1">
        <v>0</v>
      </c>
      <c r="G310" s="5">
        <f t="shared" si="20"/>
        <v>0</v>
      </c>
      <c r="H310" s="19">
        <f t="shared" si="21"/>
        <v>0</v>
      </c>
      <c r="I310">
        <v>99.652777777777771</v>
      </c>
      <c r="J310">
        <v>151.58536585365854</v>
      </c>
      <c r="K310">
        <v>27.071074724475579</v>
      </c>
      <c r="L310">
        <v>20.905923344947734</v>
      </c>
      <c r="M310">
        <v>79.094076655052262</v>
      </c>
      <c r="N310">
        <v>0</v>
      </c>
      <c r="O310">
        <v>100</v>
      </c>
      <c r="P310">
        <v>162.61979166666666</v>
      </c>
      <c r="Q310">
        <v>24.817897032243348</v>
      </c>
      <c r="R310">
        <v>28.125</v>
      </c>
      <c r="S310">
        <v>71.875</v>
      </c>
      <c r="T310">
        <v>0</v>
      </c>
      <c r="U310">
        <v>98.958333333333329</v>
      </c>
      <c r="V310">
        <v>129.2842105263158</v>
      </c>
      <c r="W310">
        <v>25.212466993162085</v>
      </c>
      <c r="X310">
        <v>6.3157894736842106</v>
      </c>
      <c r="Y310">
        <v>93.684210526315795</v>
      </c>
      <c r="Z310">
        <v>0</v>
      </c>
      <c r="AA310" s="2">
        <v>1</v>
      </c>
      <c r="AB310">
        <v>2</v>
      </c>
      <c r="AC310">
        <v>8</v>
      </c>
      <c r="AD310">
        <v>2</v>
      </c>
      <c r="AE310" t="s">
        <v>20</v>
      </c>
      <c r="AF310" t="s">
        <v>879</v>
      </c>
      <c r="AG310" t="s">
        <v>879</v>
      </c>
      <c r="AH310" t="s">
        <v>879</v>
      </c>
      <c r="AI310" t="s">
        <v>879</v>
      </c>
      <c r="AJ310" t="s">
        <v>879</v>
      </c>
      <c r="AK310" t="s">
        <v>879</v>
      </c>
      <c r="AL310" t="s">
        <v>878</v>
      </c>
      <c r="AM310" t="s">
        <v>878</v>
      </c>
      <c r="AN310" t="s">
        <v>878</v>
      </c>
      <c r="AO310" t="s">
        <v>878</v>
      </c>
      <c r="AP310" t="s">
        <v>878</v>
      </c>
      <c r="AQ310" t="s">
        <v>878</v>
      </c>
      <c r="AR310" t="s">
        <v>878</v>
      </c>
      <c r="AS310" t="s">
        <v>879</v>
      </c>
      <c r="AT310" t="s">
        <v>879</v>
      </c>
      <c r="AU310" t="s">
        <v>879</v>
      </c>
      <c r="AV310" t="s">
        <v>879</v>
      </c>
      <c r="AW310" t="s">
        <v>879</v>
      </c>
      <c r="AX310" t="s">
        <v>879</v>
      </c>
      <c r="AY310" t="s">
        <v>879</v>
      </c>
      <c r="AZ310" t="s">
        <v>878</v>
      </c>
      <c r="BA310" t="s">
        <v>878</v>
      </c>
      <c r="BB310" t="s">
        <v>878</v>
      </c>
      <c r="BC310" t="s">
        <v>878</v>
      </c>
      <c r="BD310" t="s">
        <v>878</v>
      </c>
      <c r="BE310" t="s">
        <v>878</v>
      </c>
      <c r="BF310" t="s">
        <v>878</v>
      </c>
      <c r="BG310">
        <v>0</v>
      </c>
      <c r="BH310">
        <v>0</v>
      </c>
      <c r="BI310">
        <v>0</v>
      </c>
      <c r="BJ310">
        <v>0</v>
      </c>
      <c r="BK310">
        <v>0</v>
      </c>
      <c r="BL310" s="25">
        <v>0</v>
      </c>
      <c r="BM310" s="1">
        <v>0</v>
      </c>
      <c r="BN310" s="1">
        <v>0</v>
      </c>
      <c r="BO310" s="1">
        <v>0</v>
      </c>
      <c r="BP310" s="1">
        <v>0</v>
      </c>
    </row>
    <row r="311" spans="1:75" customFormat="1" x14ac:dyDescent="0.2">
      <c r="A311" s="2">
        <v>310</v>
      </c>
      <c r="B311" s="2">
        <v>5</v>
      </c>
      <c r="C311" s="2">
        <v>2</v>
      </c>
      <c r="D311">
        <v>2</v>
      </c>
      <c r="E311" s="52">
        <v>43820</v>
      </c>
      <c r="F311" s="1">
        <v>0</v>
      </c>
      <c r="G311" s="5">
        <f t="shared" si="20"/>
        <v>0</v>
      </c>
      <c r="H311" s="19">
        <f t="shared" si="21"/>
        <v>0</v>
      </c>
      <c r="I311">
        <v>85.069444444444443</v>
      </c>
      <c r="J311">
        <v>146.95102040816326</v>
      </c>
      <c r="K311">
        <v>52.218659062891604</v>
      </c>
      <c r="L311">
        <v>25.714285714285715</v>
      </c>
      <c r="M311">
        <v>59.999999999999993</v>
      </c>
      <c r="N311">
        <v>14.285714285714286</v>
      </c>
      <c r="O311">
        <v>77.604166666666671</v>
      </c>
      <c r="P311">
        <v>171.81879194630872</v>
      </c>
      <c r="Q311">
        <v>49.884176971207481</v>
      </c>
      <c r="R311">
        <v>42.281879194630875</v>
      </c>
      <c r="S311">
        <v>44.966442953020135</v>
      </c>
      <c r="T311">
        <v>12.751677852348994</v>
      </c>
      <c r="U311">
        <v>100</v>
      </c>
      <c r="V311">
        <v>108.35416666666667</v>
      </c>
      <c r="W311">
        <v>32.021168083106161</v>
      </c>
      <c r="X311">
        <v>0</v>
      </c>
      <c r="Y311">
        <v>83.333333333333329</v>
      </c>
      <c r="Z311">
        <v>16.666666666666668</v>
      </c>
      <c r="AA311" s="2">
        <v>1</v>
      </c>
      <c r="AB311">
        <v>2</v>
      </c>
      <c r="AC311">
        <v>8</v>
      </c>
      <c r="AD311">
        <v>2</v>
      </c>
      <c r="AE311" t="s">
        <v>20</v>
      </c>
      <c r="AF311" t="s">
        <v>879</v>
      </c>
      <c r="AG311" t="s">
        <v>879</v>
      </c>
      <c r="AH311" t="s">
        <v>879</v>
      </c>
      <c r="AI311" t="s">
        <v>879</v>
      </c>
      <c r="AJ311" t="s">
        <v>879</v>
      </c>
      <c r="AK311" t="s">
        <v>879</v>
      </c>
      <c r="AL311" t="s">
        <v>878</v>
      </c>
      <c r="AM311" t="s">
        <v>878</v>
      </c>
      <c r="AN311" t="s">
        <v>878</v>
      </c>
      <c r="AO311" t="s">
        <v>878</v>
      </c>
      <c r="AP311" t="s">
        <v>878</v>
      </c>
      <c r="AQ311" t="s">
        <v>878</v>
      </c>
      <c r="AR311" t="s">
        <v>878</v>
      </c>
      <c r="AS311" t="s">
        <v>879</v>
      </c>
      <c r="AT311" t="s">
        <v>879</v>
      </c>
      <c r="AU311" t="s">
        <v>879</v>
      </c>
      <c r="AV311" t="s">
        <v>879</v>
      </c>
      <c r="AW311" t="s">
        <v>879</v>
      </c>
      <c r="AX311" t="s">
        <v>879</v>
      </c>
      <c r="AY311" t="s">
        <v>879</v>
      </c>
      <c r="AZ311" t="s">
        <v>878</v>
      </c>
      <c r="BA311" t="s">
        <v>878</v>
      </c>
      <c r="BB311" t="s">
        <v>878</v>
      </c>
      <c r="BC311" t="s">
        <v>878</v>
      </c>
      <c r="BD311" t="s">
        <v>878</v>
      </c>
      <c r="BE311" t="s">
        <v>878</v>
      </c>
      <c r="BF311" t="s">
        <v>878</v>
      </c>
      <c r="BG311">
        <v>0</v>
      </c>
      <c r="BH311">
        <v>0</v>
      </c>
      <c r="BI311">
        <v>0</v>
      </c>
      <c r="BJ311">
        <v>0</v>
      </c>
      <c r="BK311">
        <v>0</v>
      </c>
      <c r="BL311" s="25">
        <v>0</v>
      </c>
      <c r="BM311" s="1">
        <v>0</v>
      </c>
      <c r="BN311" s="1">
        <v>0</v>
      </c>
      <c r="BO311" s="1">
        <v>0</v>
      </c>
      <c r="BP311" s="1">
        <v>0</v>
      </c>
    </row>
    <row r="312" spans="1:75" customFormat="1" x14ac:dyDescent="0.2">
      <c r="A312" s="2">
        <v>311</v>
      </c>
      <c r="B312" s="2">
        <v>5</v>
      </c>
      <c r="C312" s="2">
        <v>2</v>
      </c>
      <c r="D312">
        <v>3</v>
      </c>
      <c r="E312" s="52">
        <v>43821</v>
      </c>
      <c r="F312" s="1">
        <v>0</v>
      </c>
      <c r="G312" s="5">
        <f t="shared" si="20"/>
        <v>0</v>
      </c>
      <c r="H312" s="19">
        <f t="shared" si="21"/>
        <v>0</v>
      </c>
      <c r="I312">
        <v>64.236111111111114</v>
      </c>
      <c r="J312">
        <v>166.99459459459459</v>
      </c>
      <c r="K312">
        <v>46.627982486514668</v>
      </c>
      <c r="L312">
        <v>37.837837837837839</v>
      </c>
      <c r="M312">
        <v>54.054054054054049</v>
      </c>
      <c r="N312">
        <v>8.1081081081081088</v>
      </c>
      <c r="O312">
        <v>96.354166666666671</v>
      </c>
      <c r="P312">
        <v>166.99459459459459</v>
      </c>
      <c r="Q312">
        <v>46.627982486514668</v>
      </c>
      <c r="R312">
        <v>37.837837837837839</v>
      </c>
      <c r="S312">
        <v>54.054054054054049</v>
      </c>
      <c r="T312">
        <v>8.1081081081081088</v>
      </c>
      <c r="U312">
        <v>0</v>
      </c>
      <c r="V312" t="s">
        <v>20</v>
      </c>
      <c r="W312" t="s">
        <v>20</v>
      </c>
      <c r="X312" t="s">
        <v>20</v>
      </c>
      <c r="Y312" t="s">
        <v>20</v>
      </c>
      <c r="Z312" t="s">
        <v>20</v>
      </c>
      <c r="AA312" s="2">
        <v>1</v>
      </c>
      <c r="AB312">
        <v>1</v>
      </c>
      <c r="AC312">
        <v>8</v>
      </c>
      <c r="AD312">
        <v>2</v>
      </c>
      <c r="AE312" t="s">
        <v>20</v>
      </c>
      <c r="AF312" t="s">
        <v>879</v>
      </c>
      <c r="AG312" t="s">
        <v>879</v>
      </c>
      <c r="AH312" t="s">
        <v>879</v>
      </c>
      <c r="AI312" t="s">
        <v>879</v>
      </c>
      <c r="AJ312" t="s">
        <v>879</v>
      </c>
      <c r="AK312" t="s">
        <v>879</v>
      </c>
      <c r="AL312" t="s">
        <v>878</v>
      </c>
      <c r="AM312" t="s">
        <v>878</v>
      </c>
      <c r="AN312" t="s">
        <v>878</v>
      </c>
      <c r="AO312" t="s">
        <v>878</v>
      </c>
      <c r="AP312" t="s">
        <v>878</v>
      </c>
      <c r="AQ312" t="s">
        <v>878</v>
      </c>
      <c r="AR312" t="s">
        <v>878</v>
      </c>
      <c r="AS312" t="s">
        <v>879</v>
      </c>
      <c r="AT312" t="s">
        <v>879</v>
      </c>
      <c r="AU312" t="s">
        <v>879</v>
      </c>
      <c r="AV312" t="s">
        <v>879</v>
      </c>
      <c r="AW312" t="s">
        <v>879</v>
      </c>
      <c r="AX312" t="s">
        <v>879</v>
      </c>
      <c r="AY312" t="s">
        <v>879</v>
      </c>
      <c r="AZ312" t="s">
        <v>878</v>
      </c>
      <c r="BA312" t="s">
        <v>878</v>
      </c>
      <c r="BB312" t="s">
        <v>878</v>
      </c>
      <c r="BC312" t="s">
        <v>878</v>
      </c>
      <c r="BD312" t="s">
        <v>878</v>
      </c>
      <c r="BE312" t="s">
        <v>878</v>
      </c>
      <c r="BF312" t="s">
        <v>878</v>
      </c>
      <c r="BG312">
        <v>0</v>
      </c>
      <c r="BH312">
        <v>0</v>
      </c>
      <c r="BI312">
        <v>0</v>
      </c>
      <c r="BJ312">
        <v>0</v>
      </c>
      <c r="BK312">
        <v>0</v>
      </c>
      <c r="BL312" s="25">
        <v>0</v>
      </c>
      <c r="BM312" s="1">
        <v>0</v>
      </c>
      <c r="BN312" s="1">
        <v>0</v>
      </c>
      <c r="BO312" s="1">
        <v>0</v>
      </c>
      <c r="BP312" s="1">
        <v>0</v>
      </c>
    </row>
    <row r="313" spans="1:75" customFormat="1" x14ac:dyDescent="0.2">
      <c r="A313" s="2">
        <v>312</v>
      </c>
      <c r="B313" s="2">
        <v>5</v>
      </c>
      <c r="C313" s="2">
        <v>2</v>
      </c>
      <c r="D313">
        <v>4</v>
      </c>
      <c r="E313" s="52">
        <v>43822</v>
      </c>
      <c r="F313" s="1">
        <v>0</v>
      </c>
      <c r="G313" s="5">
        <f t="shared" si="20"/>
        <v>0</v>
      </c>
      <c r="H313" s="19">
        <f t="shared" si="21"/>
        <v>0</v>
      </c>
      <c r="I313">
        <v>92.361111111111114</v>
      </c>
      <c r="J313">
        <v>161.77819548872179</v>
      </c>
      <c r="K313">
        <v>35.6873352041613</v>
      </c>
      <c r="L313">
        <v>29.699248120300751</v>
      </c>
      <c r="M313">
        <v>70.300751879699249</v>
      </c>
      <c r="N313">
        <v>0</v>
      </c>
      <c r="O313">
        <v>88.541666666666671</v>
      </c>
      <c r="P313">
        <v>180.36470588235295</v>
      </c>
      <c r="Q313">
        <v>34.933091733881682</v>
      </c>
      <c r="R313">
        <v>46.470588235294116</v>
      </c>
      <c r="S313">
        <v>53.529411764705884</v>
      </c>
      <c r="T313">
        <v>0</v>
      </c>
      <c r="U313">
        <v>100</v>
      </c>
      <c r="V313">
        <v>128.86458333333334</v>
      </c>
      <c r="W313">
        <v>17.745300216972687</v>
      </c>
      <c r="X313">
        <v>0</v>
      </c>
      <c r="Y313">
        <v>100</v>
      </c>
      <c r="Z313">
        <v>0</v>
      </c>
      <c r="AA313" s="2">
        <v>0</v>
      </c>
      <c r="AB313">
        <v>1</v>
      </c>
      <c r="AC313">
        <v>6</v>
      </c>
      <c r="AD313">
        <v>2</v>
      </c>
      <c r="AE313" t="s">
        <v>20</v>
      </c>
      <c r="AF313" t="s">
        <v>879</v>
      </c>
      <c r="AG313" t="s">
        <v>879</v>
      </c>
      <c r="AH313" t="s">
        <v>879</v>
      </c>
      <c r="AI313" t="s">
        <v>879</v>
      </c>
      <c r="AJ313" t="s">
        <v>879</v>
      </c>
      <c r="AK313" t="s">
        <v>879</v>
      </c>
      <c r="AL313" t="s">
        <v>878</v>
      </c>
      <c r="AM313" t="s">
        <v>878</v>
      </c>
      <c r="AN313" t="s">
        <v>878</v>
      </c>
      <c r="AO313" t="s">
        <v>878</v>
      </c>
      <c r="AP313" t="s">
        <v>878</v>
      </c>
      <c r="AQ313" t="s">
        <v>878</v>
      </c>
      <c r="AR313" t="s">
        <v>878</v>
      </c>
      <c r="AS313" t="s">
        <v>879</v>
      </c>
      <c r="AT313" t="s">
        <v>879</v>
      </c>
      <c r="AU313" t="s">
        <v>879</v>
      </c>
      <c r="AV313" t="s">
        <v>879</v>
      </c>
      <c r="AW313" t="s">
        <v>879</v>
      </c>
      <c r="AX313" t="s">
        <v>879</v>
      </c>
      <c r="AY313" t="s">
        <v>879</v>
      </c>
      <c r="AZ313" t="s">
        <v>878</v>
      </c>
      <c r="BA313" t="s">
        <v>878</v>
      </c>
      <c r="BB313" t="s">
        <v>878</v>
      </c>
      <c r="BC313" t="s">
        <v>878</v>
      </c>
      <c r="BD313" t="s">
        <v>878</v>
      </c>
      <c r="BE313" t="s">
        <v>878</v>
      </c>
      <c r="BF313" t="s">
        <v>878</v>
      </c>
      <c r="BG313">
        <v>0</v>
      </c>
      <c r="BH313">
        <v>0</v>
      </c>
      <c r="BI313">
        <v>0</v>
      </c>
      <c r="BJ313">
        <v>0</v>
      </c>
      <c r="BK313">
        <v>0</v>
      </c>
      <c r="BL313" s="25">
        <v>0</v>
      </c>
      <c r="BM313" s="1">
        <v>0</v>
      </c>
      <c r="BN313" s="1">
        <v>0</v>
      </c>
      <c r="BO313" s="1">
        <v>0</v>
      </c>
      <c r="BP313" s="1">
        <v>0</v>
      </c>
      <c r="BV313" s="16"/>
      <c r="BW313" s="16"/>
    </row>
    <row r="314" spans="1:75" customFormat="1" x14ac:dyDescent="0.2">
      <c r="A314" s="2">
        <v>313</v>
      </c>
      <c r="B314" s="2">
        <v>5</v>
      </c>
      <c r="C314" s="2">
        <v>2</v>
      </c>
      <c r="D314">
        <v>5</v>
      </c>
      <c r="E314" s="52">
        <v>43823</v>
      </c>
      <c r="F314" s="1">
        <v>0</v>
      </c>
      <c r="G314" s="5">
        <f t="shared" si="20"/>
        <v>0</v>
      </c>
      <c r="H314" s="19">
        <f t="shared" si="21"/>
        <v>0</v>
      </c>
      <c r="I314">
        <v>64.583333333333329</v>
      </c>
      <c r="J314">
        <v>155.04838709677421</v>
      </c>
      <c r="K314">
        <v>29.533652801251659</v>
      </c>
      <c r="L314">
        <v>26.881720430107528</v>
      </c>
      <c r="M314">
        <v>73.118279569892479</v>
      </c>
      <c r="N314">
        <v>0</v>
      </c>
      <c r="O314">
        <v>96.875</v>
      </c>
      <c r="P314">
        <v>155.04838709677421</v>
      </c>
      <c r="Q314">
        <v>29.533652801251659</v>
      </c>
      <c r="R314">
        <v>26.881720430107528</v>
      </c>
      <c r="S314">
        <v>73.118279569892479</v>
      </c>
      <c r="T314">
        <v>0</v>
      </c>
      <c r="U314">
        <v>0</v>
      </c>
      <c r="V314" t="s">
        <v>20</v>
      </c>
      <c r="W314" t="s">
        <v>20</v>
      </c>
      <c r="X314" t="s">
        <v>20</v>
      </c>
      <c r="Y314" t="s">
        <v>20</v>
      </c>
      <c r="Z314" t="s">
        <v>20</v>
      </c>
      <c r="AA314" s="2">
        <v>0</v>
      </c>
      <c r="AB314">
        <v>1</v>
      </c>
      <c r="AC314">
        <v>8</v>
      </c>
      <c r="AD314">
        <v>2</v>
      </c>
      <c r="AE314" t="s">
        <v>20</v>
      </c>
      <c r="AF314" t="s">
        <v>879</v>
      </c>
      <c r="AG314" t="s">
        <v>879</v>
      </c>
      <c r="AH314" t="s">
        <v>879</v>
      </c>
      <c r="AI314" t="s">
        <v>879</v>
      </c>
      <c r="AJ314" t="s">
        <v>879</v>
      </c>
      <c r="AK314" t="s">
        <v>879</v>
      </c>
      <c r="AL314" t="s">
        <v>878</v>
      </c>
      <c r="AM314" t="s">
        <v>878</v>
      </c>
      <c r="AN314" t="s">
        <v>878</v>
      </c>
      <c r="AO314" t="s">
        <v>878</v>
      </c>
      <c r="AP314" t="s">
        <v>878</v>
      </c>
      <c r="AQ314" t="s">
        <v>878</v>
      </c>
      <c r="AR314" t="s">
        <v>878</v>
      </c>
      <c r="AS314" t="s">
        <v>879</v>
      </c>
      <c r="AT314" t="s">
        <v>879</v>
      </c>
      <c r="AU314" t="s">
        <v>879</v>
      </c>
      <c r="AV314" t="s">
        <v>879</v>
      </c>
      <c r="AW314" t="s">
        <v>879</v>
      </c>
      <c r="AX314" t="s">
        <v>879</v>
      </c>
      <c r="AY314" t="s">
        <v>879</v>
      </c>
      <c r="AZ314" t="s">
        <v>878</v>
      </c>
      <c r="BA314" t="s">
        <v>878</v>
      </c>
      <c r="BB314" t="s">
        <v>878</v>
      </c>
      <c r="BC314" t="s">
        <v>878</v>
      </c>
      <c r="BD314" t="s">
        <v>878</v>
      </c>
      <c r="BE314" t="s">
        <v>878</v>
      </c>
      <c r="BF314" t="s">
        <v>878</v>
      </c>
      <c r="BG314">
        <v>0</v>
      </c>
      <c r="BH314">
        <v>0</v>
      </c>
      <c r="BI314">
        <v>0</v>
      </c>
      <c r="BJ314">
        <v>0</v>
      </c>
      <c r="BK314">
        <v>0</v>
      </c>
      <c r="BL314" s="25">
        <v>0</v>
      </c>
      <c r="BM314" s="1">
        <v>0</v>
      </c>
      <c r="BN314" s="1">
        <v>0</v>
      </c>
      <c r="BO314" s="1">
        <v>0</v>
      </c>
      <c r="BP314" s="1">
        <v>0</v>
      </c>
    </row>
    <row r="315" spans="1:75" customFormat="1" x14ac:dyDescent="0.2">
      <c r="A315" s="2">
        <v>314</v>
      </c>
      <c r="B315" s="2">
        <v>5</v>
      </c>
      <c r="C315" s="2">
        <v>2</v>
      </c>
      <c r="D315">
        <v>6</v>
      </c>
      <c r="E315" s="52">
        <v>43824</v>
      </c>
      <c r="F315" s="1">
        <v>0</v>
      </c>
      <c r="G315" s="5">
        <f t="shared" si="20"/>
        <v>0</v>
      </c>
      <c r="H315" s="19">
        <f t="shared" si="21"/>
        <v>0</v>
      </c>
      <c r="I315">
        <v>87.5</v>
      </c>
      <c r="J315">
        <v>170.25396825396825</v>
      </c>
      <c r="K315">
        <v>28.190195273084665</v>
      </c>
      <c r="L315">
        <v>38.492063492063494</v>
      </c>
      <c r="M315">
        <v>61.507936507936506</v>
      </c>
      <c r="N315">
        <v>0</v>
      </c>
      <c r="O315">
        <v>81.25</v>
      </c>
      <c r="P315">
        <v>189.67948717948718</v>
      </c>
      <c r="Q315">
        <v>23.59261179219768</v>
      </c>
      <c r="R315">
        <v>55.128205128205131</v>
      </c>
      <c r="S315">
        <v>44.871794871794869</v>
      </c>
      <c r="T315">
        <v>0</v>
      </c>
      <c r="U315">
        <v>100</v>
      </c>
      <c r="V315">
        <v>138.6875</v>
      </c>
      <c r="W315">
        <v>24.895958478007184</v>
      </c>
      <c r="X315">
        <v>11.458333333333334</v>
      </c>
      <c r="Y315">
        <v>88.541666666666671</v>
      </c>
      <c r="Z315">
        <v>0</v>
      </c>
      <c r="AA315" s="2">
        <v>0</v>
      </c>
      <c r="AB315">
        <v>1</v>
      </c>
      <c r="AC315">
        <v>9</v>
      </c>
      <c r="AD315">
        <v>1</v>
      </c>
      <c r="AE315" t="s">
        <v>20</v>
      </c>
      <c r="AF315" t="s">
        <v>879</v>
      </c>
      <c r="AG315" t="s">
        <v>879</v>
      </c>
      <c r="AH315" t="s">
        <v>879</v>
      </c>
      <c r="AI315" t="s">
        <v>879</v>
      </c>
      <c r="AJ315" t="s">
        <v>879</v>
      </c>
      <c r="AK315" t="s">
        <v>879</v>
      </c>
      <c r="AL315" t="s">
        <v>878</v>
      </c>
      <c r="AM315" t="s">
        <v>878</v>
      </c>
      <c r="AN315" t="s">
        <v>878</v>
      </c>
      <c r="AO315" t="s">
        <v>878</v>
      </c>
      <c r="AP315" t="s">
        <v>878</v>
      </c>
      <c r="AQ315" t="s">
        <v>878</v>
      </c>
      <c r="AR315" t="s">
        <v>878</v>
      </c>
      <c r="AS315" t="s">
        <v>879</v>
      </c>
      <c r="AT315" t="s">
        <v>879</v>
      </c>
      <c r="AU315" t="s">
        <v>879</v>
      </c>
      <c r="AV315" t="s">
        <v>879</v>
      </c>
      <c r="AW315" t="s">
        <v>879</v>
      </c>
      <c r="AX315" t="s">
        <v>879</v>
      </c>
      <c r="AY315" t="s">
        <v>879</v>
      </c>
      <c r="AZ315" t="s">
        <v>878</v>
      </c>
      <c r="BA315" t="s">
        <v>878</v>
      </c>
      <c r="BB315" t="s">
        <v>878</v>
      </c>
      <c r="BC315" t="s">
        <v>878</v>
      </c>
      <c r="BD315" t="s">
        <v>878</v>
      </c>
      <c r="BE315" t="s">
        <v>878</v>
      </c>
      <c r="BF315" t="s">
        <v>878</v>
      </c>
      <c r="BG315">
        <v>0</v>
      </c>
      <c r="BH315">
        <v>0</v>
      </c>
      <c r="BI315">
        <v>0</v>
      </c>
      <c r="BJ315">
        <v>0</v>
      </c>
      <c r="BK315">
        <v>0</v>
      </c>
      <c r="BL315" s="25">
        <v>0</v>
      </c>
      <c r="BM315" s="1">
        <v>0</v>
      </c>
      <c r="BN315" s="1">
        <v>0</v>
      </c>
      <c r="BO315" s="1">
        <v>0</v>
      </c>
      <c r="BP315" s="1">
        <v>0</v>
      </c>
    </row>
    <row r="316" spans="1:75" customFormat="1" x14ac:dyDescent="0.2">
      <c r="A316" s="2">
        <v>315</v>
      </c>
      <c r="B316" s="2">
        <v>5</v>
      </c>
      <c r="C316" s="2">
        <v>2</v>
      </c>
      <c r="D316">
        <v>7</v>
      </c>
      <c r="E316" s="52">
        <v>43825</v>
      </c>
      <c r="F316" s="1">
        <v>0</v>
      </c>
      <c r="G316" s="5">
        <f t="shared" si="20"/>
        <v>0</v>
      </c>
      <c r="H316" s="19">
        <f t="shared" si="21"/>
        <v>0</v>
      </c>
      <c r="I316">
        <v>97.916666666666671</v>
      </c>
      <c r="J316">
        <v>176.79078014184398</v>
      </c>
      <c r="K316">
        <v>27.490284873551957</v>
      </c>
      <c r="L316">
        <v>49.645390070921984</v>
      </c>
      <c r="M316">
        <v>50.354609929078016</v>
      </c>
      <c r="N316">
        <v>0</v>
      </c>
      <c r="O316">
        <v>96.875</v>
      </c>
      <c r="P316">
        <v>198.8279569892473</v>
      </c>
      <c r="Q316">
        <v>21.337112568666267</v>
      </c>
      <c r="R316">
        <v>71.505376344086017</v>
      </c>
      <c r="S316">
        <v>28.494623655913983</v>
      </c>
      <c r="T316">
        <v>0</v>
      </c>
      <c r="U316">
        <v>100</v>
      </c>
      <c r="V316">
        <v>134.09375</v>
      </c>
      <c r="W316">
        <v>19.568860311809427</v>
      </c>
      <c r="X316">
        <v>7.291666666666667</v>
      </c>
      <c r="Y316">
        <v>92.708333333333329</v>
      </c>
      <c r="Z316">
        <v>0</v>
      </c>
      <c r="AA316" s="2">
        <v>0</v>
      </c>
      <c r="AB316">
        <v>1</v>
      </c>
      <c r="AC316">
        <v>8</v>
      </c>
      <c r="AD316">
        <v>1</v>
      </c>
      <c r="AE316" t="s">
        <v>20</v>
      </c>
      <c r="AF316" t="s">
        <v>879</v>
      </c>
      <c r="AG316" t="s">
        <v>879</v>
      </c>
      <c r="AH316" t="s">
        <v>879</v>
      </c>
      <c r="AI316" t="s">
        <v>879</v>
      </c>
      <c r="AJ316" t="s">
        <v>879</v>
      </c>
      <c r="AK316" t="s">
        <v>879</v>
      </c>
      <c r="AL316" t="s">
        <v>878</v>
      </c>
      <c r="AM316" t="s">
        <v>878</v>
      </c>
      <c r="AN316" t="s">
        <v>878</v>
      </c>
      <c r="AO316" t="s">
        <v>878</v>
      </c>
      <c r="AP316" t="s">
        <v>878</v>
      </c>
      <c r="AQ316" t="s">
        <v>878</v>
      </c>
      <c r="AR316" t="s">
        <v>878</v>
      </c>
      <c r="AS316" t="s">
        <v>879</v>
      </c>
      <c r="AT316" t="s">
        <v>879</v>
      </c>
      <c r="AU316" t="s">
        <v>879</v>
      </c>
      <c r="AV316" t="s">
        <v>879</v>
      </c>
      <c r="AW316" t="s">
        <v>879</v>
      </c>
      <c r="AX316" t="s">
        <v>879</v>
      </c>
      <c r="AY316" t="s">
        <v>879</v>
      </c>
      <c r="AZ316" t="s">
        <v>878</v>
      </c>
      <c r="BA316" t="s">
        <v>878</v>
      </c>
      <c r="BB316" t="s">
        <v>878</v>
      </c>
      <c r="BC316" t="s">
        <v>878</v>
      </c>
      <c r="BD316" t="s">
        <v>878</v>
      </c>
      <c r="BE316" t="s">
        <v>878</v>
      </c>
      <c r="BF316" t="s">
        <v>878</v>
      </c>
      <c r="BG316">
        <v>0</v>
      </c>
      <c r="BH316">
        <v>0</v>
      </c>
      <c r="BI316">
        <v>0</v>
      </c>
      <c r="BJ316">
        <v>0</v>
      </c>
      <c r="BK316">
        <v>0</v>
      </c>
      <c r="BL316" s="25">
        <v>0</v>
      </c>
      <c r="BM316" s="1">
        <v>0</v>
      </c>
      <c r="BN316" s="1">
        <v>0</v>
      </c>
      <c r="BO316" s="1">
        <v>0</v>
      </c>
      <c r="BP316" s="1">
        <v>0</v>
      </c>
    </row>
    <row r="317" spans="1:75" customFormat="1" x14ac:dyDescent="0.2">
      <c r="A317" s="2">
        <v>316</v>
      </c>
      <c r="B317" s="2">
        <v>5</v>
      </c>
      <c r="C317" s="2">
        <v>2</v>
      </c>
      <c r="D317">
        <v>8</v>
      </c>
      <c r="E317" s="52">
        <v>43826</v>
      </c>
      <c r="F317" s="1">
        <v>0</v>
      </c>
      <c r="G317" s="5">
        <f t="shared" si="20"/>
        <v>0</v>
      </c>
      <c r="H317" s="19">
        <f t="shared" si="21"/>
        <v>0</v>
      </c>
      <c r="I317">
        <v>97.222222222222229</v>
      </c>
      <c r="J317">
        <v>176.17142857142858</v>
      </c>
      <c r="K317">
        <v>14.163221455161159</v>
      </c>
      <c r="L317">
        <v>48.214285714285715</v>
      </c>
      <c r="M317">
        <v>51.785714285714285</v>
      </c>
      <c r="N317">
        <v>0</v>
      </c>
      <c r="O317">
        <v>95.833333333333329</v>
      </c>
      <c r="P317">
        <v>172.4891304347826</v>
      </c>
      <c r="Q317">
        <v>14.250411541300332</v>
      </c>
      <c r="R317">
        <v>43.478260869565219</v>
      </c>
      <c r="S317">
        <v>56.521739130434781</v>
      </c>
      <c r="T317">
        <v>0</v>
      </c>
      <c r="U317">
        <v>100</v>
      </c>
      <c r="V317">
        <v>183.22916666666666</v>
      </c>
      <c r="W317">
        <v>13.233491934616151</v>
      </c>
      <c r="X317">
        <v>57.291666666666664</v>
      </c>
      <c r="Y317">
        <v>42.708333333333336</v>
      </c>
      <c r="Z317">
        <v>0</v>
      </c>
      <c r="AA317" s="2">
        <v>0</v>
      </c>
      <c r="AB317">
        <v>1</v>
      </c>
      <c r="AC317">
        <v>6</v>
      </c>
      <c r="AD317">
        <v>1</v>
      </c>
      <c r="AE317" t="s">
        <v>20</v>
      </c>
      <c r="AF317" t="s">
        <v>879</v>
      </c>
      <c r="AG317" t="s">
        <v>879</v>
      </c>
      <c r="AH317" t="s">
        <v>879</v>
      </c>
      <c r="AI317" t="s">
        <v>879</v>
      </c>
      <c r="AJ317" t="s">
        <v>879</v>
      </c>
      <c r="AK317" t="s">
        <v>879</v>
      </c>
      <c r="AL317" t="s">
        <v>878</v>
      </c>
      <c r="AM317" t="s">
        <v>878</v>
      </c>
      <c r="AN317" t="s">
        <v>878</v>
      </c>
      <c r="AO317" t="s">
        <v>878</v>
      </c>
      <c r="AP317" t="s">
        <v>878</v>
      </c>
      <c r="AQ317" t="s">
        <v>878</v>
      </c>
      <c r="AR317" t="s">
        <v>878</v>
      </c>
      <c r="AS317" t="s">
        <v>879</v>
      </c>
      <c r="AT317" t="s">
        <v>879</v>
      </c>
      <c r="AU317" t="s">
        <v>879</v>
      </c>
      <c r="AV317" t="s">
        <v>879</v>
      </c>
      <c r="AW317" t="s">
        <v>879</v>
      </c>
      <c r="AX317" t="s">
        <v>879</v>
      </c>
      <c r="AY317" t="s">
        <v>879</v>
      </c>
      <c r="AZ317" t="s">
        <v>878</v>
      </c>
      <c r="BA317" t="s">
        <v>878</v>
      </c>
      <c r="BB317" t="s">
        <v>878</v>
      </c>
      <c r="BC317" t="s">
        <v>878</v>
      </c>
      <c r="BD317" t="s">
        <v>878</v>
      </c>
      <c r="BE317" t="s">
        <v>878</v>
      </c>
      <c r="BF317" t="s">
        <v>878</v>
      </c>
      <c r="BG317">
        <v>0</v>
      </c>
      <c r="BH317">
        <v>0</v>
      </c>
      <c r="BI317">
        <v>0</v>
      </c>
      <c r="BJ317">
        <v>0</v>
      </c>
      <c r="BK317">
        <v>0</v>
      </c>
      <c r="BL317" s="25">
        <v>0</v>
      </c>
      <c r="BM317" s="1">
        <v>0</v>
      </c>
      <c r="BN317" s="1">
        <v>0</v>
      </c>
      <c r="BO317" s="1">
        <v>0</v>
      </c>
      <c r="BP317" s="1">
        <v>0</v>
      </c>
    </row>
    <row r="318" spans="1:75" customFormat="1" x14ac:dyDescent="0.2">
      <c r="A318" s="2">
        <v>317</v>
      </c>
      <c r="B318" s="2">
        <v>5</v>
      </c>
      <c r="C318" s="2">
        <v>2</v>
      </c>
      <c r="D318">
        <v>9</v>
      </c>
      <c r="E318" s="52">
        <v>43827</v>
      </c>
      <c r="F318" s="1">
        <v>0</v>
      </c>
      <c r="G318" s="5">
        <f t="shared" si="20"/>
        <v>0</v>
      </c>
      <c r="H318" s="19">
        <f t="shared" si="21"/>
        <v>0</v>
      </c>
      <c r="I318">
        <v>68.055555555555557</v>
      </c>
      <c r="J318">
        <v>153.66326530612244</v>
      </c>
      <c r="K318">
        <v>23.152282618965955</v>
      </c>
      <c r="L318">
        <v>21.938775510204081</v>
      </c>
      <c r="M318">
        <v>78.061224489795919</v>
      </c>
      <c r="N318">
        <v>0</v>
      </c>
      <c r="O318">
        <v>98.4375</v>
      </c>
      <c r="P318">
        <v>150.39153439153438</v>
      </c>
      <c r="Q318">
        <v>21.130226862580532</v>
      </c>
      <c r="R318">
        <v>19.047619047619047</v>
      </c>
      <c r="S318">
        <v>80.952380952380949</v>
      </c>
      <c r="T318">
        <v>0</v>
      </c>
      <c r="U318">
        <v>7.291666666666667</v>
      </c>
      <c r="V318">
        <v>242</v>
      </c>
      <c r="W318">
        <v>2.9797944425322225</v>
      </c>
      <c r="X318">
        <v>100</v>
      </c>
      <c r="Y318">
        <v>0</v>
      </c>
      <c r="Z318">
        <v>0</v>
      </c>
      <c r="AA318" s="2">
        <v>0</v>
      </c>
      <c r="AB318">
        <v>1</v>
      </c>
      <c r="AC318">
        <v>8</v>
      </c>
      <c r="AD318">
        <v>1</v>
      </c>
      <c r="AE318" t="s">
        <v>20</v>
      </c>
      <c r="AF318" t="s">
        <v>879</v>
      </c>
      <c r="AG318" t="s">
        <v>879</v>
      </c>
      <c r="AH318" t="s">
        <v>879</v>
      </c>
      <c r="AI318" t="s">
        <v>879</v>
      </c>
      <c r="AJ318" t="s">
        <v>879</v>
      </c>
      <c r="AK318" t="s">
        <v>879</v>
      </c>
      <c r="AL318" t="s">
        <v>878</v>
      </c>
      <c r="AM318" t="s">
        <v>878</v>
      </c>
      <c r="AN318" t="s">
        <v>878</v>
      </c>
      <c r="AO318" t="s">
        <v>878</v>
      </c>
      <c r="AP318" t="s">
        <v>878</v>
      </c>
      <c r="AQ318" t="s">
        <v>878</v>
      </c>
      <c r="AR318" t="s">
        <v>878</v>
      </c>
      <c r="AS318" t="s">
        <v>879</v>
      </c>
      <c r="AT318" t="s">
        <v>879</v>
      </c>
      <c r="AU318" t="s">
        <v>879</v>
      </c>
      <c r="AV318" t="s">
        <v>879</v>
      </c>
      <c r="AW318" t="s">
        <v>879</v>
      </c>
      <c r="AX318" t="s">
        <v>879</v>
      </c>
      <c r="AY318" t="s">
        <v>879</v>
      </c>
      <c r="AZ318" t="s">
        <v>878</v>
      </c>
      <c r="BA318" t="s">
        <v>878</v>
      </c>
      <c r="BB318" t="s">
        <v>878</v>
      </c>
      <c r="BC318" t="s">
        <v>878</v>
      </c>
      <c r="BD318" t="s">
        <v>878</v>
      </c>
      <c r="BE318" t="s">
        <v>878</v>
      </c>
      <c r="BF318" t="s">
        <v>878</v>
      </c>
      <c r="BG318">
        <v>0</v>
      </c>
      <c r="BH318">
        <v>0</v>
      </c>
      <c r="BI318">
        <v>0</v>
      </c>
      <c r="BJ318">
        <v>0</v>
      </c>
      <c r="BK318">
        <v>0</v>
      </c>
      <c r="BL318" s="25">
        <v>0</v>
      </c>
      <c r="BM318" s="1">
        <v>0</v>
      </c>
      <c r="BN318" s="1">
        <v>0</v>
      </c>
      <c r="BO318" s="1">
        <v>0</v>
      </c>
      <c r="BP318" s="1">
        <v>0</v>
      </c>
    </row>
    <row r="319" spans="1:75" customFormat="1" x14ac:dyDescent="0.2">
      <c r="A319" s="2">
        <v>318</v>
      </c>
      <c r="B319" s="2">
        <v>5</v>
      </c>
      <c r="C319" s="2">
        <v>2</v>
      </c>
      <c r="D319">
        <v>10</v>
      </c>
      <c r="E319" s="52">
        <v>43828</v>
      </c>
      <c r="F319" s="1">
        <v>0</v>
      </c>
      <c r="G319" s="5">
        <f t="shared" si="20"/>
        <v>0</v>
      </c>
      <c r="H319" s="19">
        <f t="shared" si="21"/>
        <v>0</v>
      </c>
      <c r="I319">
        <v>0</v>
      </c>
      <c r="J319" t="s">
        <v>20</v>
      </c>
      <c r="K319" t="s">
        <v>20</v>
      </c>
      <c r="L319" t="s">
        <v>20</v>
      </c>
      <c r="M319" t="s">
        <v>20</v>
      </c>
      <c r="N319" t="s">
        <v>20</v>
      </c>
      <c r="O319">
        <v>0</v>
      </c>
      <c r="P319" t="s">
        <v>20</v>
      </c>
      <c r="Q319" t="s">
        <v>20</v>
      </c>
      <c r="R319" t="s">
        <v>20</v>
      </c>
      <c r="S319" t="s">
        <v>20</v>
      </c>
      <c r="T319" t="s">
        <v>20</v>
      </c>
      <c r="U319">
        <v>0</v>
      </c>
      <c r="V319" t="s">
        <v>20</v>
      </c>
      <c r="W319" t="s">
        <v>20</v>
      </c>
      <c r="X319" t="s">
        <v>20</v>
      </c>
      <c r="Y319" t="s">
        <v>20</v>
      </c>
      <c r="Z319" t="s">
        <v>20</v>
      </c>
      <c r="AA319" s="2">
        <v>0</v>
      </c>
      <c r="AB319">
        <v>1</v>
      </c>
      <c r="AC319">
        <v>7</v>
      </c>
      <c r="AD319">
        <v>1</v>
      </c>
      <c r="AE319" t="s">
        <v>20</v>
      </c>
      <c r="AF319" t="s">
        <v>879</v>
      </c>
      <c r="AG319" t="s">
        <v>879</v>
      </c>
      <c r="AH319" t="s">
        <v>879</v>
      </c>
      <c r="AI319" t="s">
        <v>879</v>
      </c>
      <c r="AJ319" t="s">
        <v>879</v>
      </c>
      <c r="AK319" t="s">
        <v>879</v>
      </c>
      <c r="AL319" t="s">
        <v>878</v>
      </c>
      <c r="AM319" t="s">
        <v>878</v>
      </c>
      <c r="AN319" t="s">
        <v>878</v>
      </c>
      <c r="AO319" t="s">
        <v>878</v>
      </c>
      <c r="AP319" t="s">
        <v>878</v>
      </c>
      <c r="AQ319" t="s">
        <v>878</v>
      </c>
      <c r="AR319" t="s">
        <v>878</v>
      </c>
      <c r="AS319" t="s">
        <v>879</v>
      </c>
      <c r="AT319" t="s">
        <v>879</v>
      </c>
      <c r="AU319" t="s">
        <v>879</v>
      </c>
      <c r="AV319" t="s">
        <v>879</v>
      </c>
      <c r="AW319" t="s">
        <v>879</v>
      </c>
      <c r="AX319" t="s">
        <v>879</v>
      </c>
      <c r="AY319" t="s">
        <v>879</v>
      </c>
      <c r="AZ319" t="s">
        <v>878</v>
      </c>
      <c r="BA319" t="s">
        <v>878</v>
      </c>
      <c r="BB319" t="s">
        <v>878</v>
      </c>
      <c r="BC319" t="s">
        <v>878</v>
      </c>
      <c r="BD319" t="s">
        <v>878</v>
      </c>
      <c r="BE319" t="s">
        <v>878</v>
      </c>
      <c r="BF319" t="s">
        <v>878</v>
      </c>
      <c r="BG319">
        <v>0</v>
      </c>
      <c r="BH319">
        <v>0</v>
      </c>
      <c r="BI319">
        <v>0</v>
      </c>
      <c r="BJ319">
        <v>0</v>
      </c>
      <c r="BK319">
        <v>0</v>
      </c>
      <c r="BL319" s="25">
        <v>0</v>
      </c>
      <c r="BM319" s="1">
        <v>0</v>
      </c>
      <c r="BN319" s="1">
        <v>0</v>
      </c>
      <c r="BO319" s="1">
        <v>0</v>
      </c>
      <c r="BP319" s="1">
        <v>0</v>
      </c>
    </row>
    <row r="320" spans="1:75" customFormat="1" x14ac:dyDescent="0.2">
      <c r="A320" s="2">
        <v>319</v>
      </c>
      <c r="B320" s="2">
        <v>5</v>
      </c>
      <c r="C320" s="2">
        <v>2</v>
      </c>
      <c r="D320">
        <v>11</v>
      </c>
      <c r="E320" s="52">
        <v>43829</v>
      </c>
      <c r="F320" s="1">
        <v>0</v>
      </c>
      <c r="G320" s="5">
        <f t="shared" si="20"/>
        <v>0</v>
      </c>
      <c r="H320" s="19">
        <f t="shared" si="21"/>
        <v>0</v>
      </c>
      <c r="I320">
        <v>89.583333333333329</v>
      </c>
      <c r="J320">
        <v>171.96899224806202</v>
      </c>
      <c r="K320">
        <v>31.166658426948175</v>
      </c>
      <c r="L320">
        <v>42.248062015503876</v>
      </c>
      <c r="M320">
        <v>57.751937984496124</v>
      </c>
      <c r="N320">
        <v>0</v>
      </c>
      <c r="O320">
        <v>84.375</v>
      </c>
      <c r="P320">
        <v>194.92592592592592</v>
      </c>
      <c r="Q320">
        <v>27.555245827468799</v>
      </c>
      <c r="R320">
        <v>64.81481481481481</v>
      </c>
      <c r="S320">
        <v>35.18518518518519</v>
      </c>
      <c r="T320">
        <v>0</v>
      </c>
      <c r="U320">
        <v>100</v>
      </c>
      <c r="V320">
        <v>133.22916666666666</v>
      </c>
      <c r="W320">
        <v>16.213719260994139</v>
      </c>
      <c r="X320">
        <v>4.166666666666667</v>
      </c>
      <c r="Y320">
        <v>95.833333333333329</v>
      </c>
      <c r="Z320">
        <v>0</v>
      </c>
      <c r="AA320" s="2">
        <v>0</v>
      </c>
      <c r="AB320">
        <v>1</v>
      </c>
      <c r="AC320">
        <v>9</v>
      </c>
      <c r="AD320">
        <v>1</v>
      </c>
      <c r="AE320" t="s">
        <v>20</v>
      </c>
      <c r="AF320" t="s">
        <v>879</v>
      </c>
      <c r="AG320" t="s">
        <v>879</v>
      </c>
      <c r="AH320" t="s">
        <v>879</v>
      </c>
      <c r="AI320" t="s">
        <v>879</v>
      </c>
      <c r="AJ320" t="s">
        <v>879</v>
      </c>
      <c r="AK320" t="s">
        <v>879</v>
      </c>
      <c r="AL320" t="s">
        <v>878</v>
      </c>
      <c r="AM320" t="s">
        <v>878</v>
      </c>
      <c r="AN320" t="s">
        <v>878</v>
      </c>
      <c r="AO320" t="s">
        <v>878</v>
      </c>
      <c r="AP320" t="s">
        <v>878</v>
      </c>
      <c r="AQ320" t="s">
        <v>878</v>
      </c>
      <c r="AR320" t="s">
        <v>878</v>
      </c>
      <c r="AS320" t="s">
        <v>879</v>
      </c>
      <c r="AT320" t="s">
        <v>879</v>
      </c>
      <c r="AU320" t="s">
        <v>879</v>
      </c>
      <c r="AV320" t="s">
        <v>879</v>
      </c>
      <c r="AW320" t="s">
        <v>879</v>
      </c>
      <c r="AX320" t="s">
        <v>879</v>
      </c>
      <c r="AY320" t="s">
        <v>879</v>
      </c>
      <c r="AZ320" t="s">
        <v>878</v>
      </c>
      <c r="BA320" t="s">
        <v>878</v>
      </c>
      <c r="BB320" t="s">
        <v>878</v>
      </c>
      <c r="BC320" t="s">
        <v>878</v>
      </c>
      <c r="BD320" t="s">
        <v>878</v>
      </c>
      <c r="BE320" t="s">
        <v>878</v>
      </c>
      <c r="BF320" t="s">
        <v>878</v>
      </c>
      <c r="BG320">
        <v>0</v>
      </c>
      <c r="BH320">
        <v>0</v>
      </c>
      <c r="BI320">
        <v>0</v>
      </c>
      <c r="BJ320">
        <v>0</v>
      </c>
      <c r="BK320">
        <v>0</v>
      </c>
      <c r="BL320" s="25">
        <v>0</v>
      </c>
      <c r="BM320" s="1">
        <v>0</v>
      </c>
      <c r="BN320" s="1">
        <v>0</v>
      </c>
      <c r="BO320" s="1">
        <v>0</v>
      </c>
      <c r="BP320" s="1">
        <v>0</v>
      </c>
    </row>
    <row r="321" spans="1:109" customFormat="1" x14ac:dyDescent="0.2">
      <c r="A321" s="2">
        <v>320</v>
      </c>
      <c r="B321" s="2">
        <v>5</v>
      </c>
      <c r="C321" s="2">
        <v>2</v>
      </c>
      <c r="D321">
        <v>12</v>
      </c>
      <c r="E321" s="52">
        <v>43830</v>
      </c>
      <c r="F321" s="1">
        <v>0</v>
      </c>
      <c r="G321" s="5">
        <f t="shared" si="20"/>
        <v>0</v>
      </c>
      <c r="H321" s="19">
        <f t="shared" si="21"/>
        <v>0</v>
      </c>
      <c r="I321">
        <v>94.791666666666671</v>
      </c>
      <c r="J321">
        <v>215.98901098901098</v>
      </c>
      <c r="K321">
        <v>30.252908295195148</v>
      </c>
      <c r="L321">
        <v>64.102564102564102</v>
      </c>
      <c r="M321">
        <v>35.897435897435898</v>
      </c>
      <c r="N321">
        <v>0</v>
      </c>
      <c r="O321">
        <v>92.1875</v>
      </c>
      <c r="P321">
        <v>208.92655367231637</v>
      </c>
      <c r="Q321">
        <v>34.549578648745921</v>
      </c>
      <c r="R321">
        <v>59.322033898305087</v>
      </c>
      <c r="S321">
        <v>40.677966101694913</v>
      </c>
      <c r="T321">
        <v>0</v>
      </c>
      <c r="U321">
        <v>100</v>
      </c>
      <c r="V321">
        <v>229.01041666666666</v>
      </c>
      <c r="W321">
        <v>20.975969665090307</v>
      </c>
      <c r="X321">
        <v>72.916666666666671</v>
      </c>
      <c r="Y321">
        <v>27.083333333333329</v>
      </c>
      <c r="Z321">
        <v>0</v>
      </c>
      <c r="AA321" s="2">
        <v>0</v>
      </c>
      <c r="AB321">
        <v>1</v>
      </c>
      <c r="AC321">
        <v>6</v>
      </c>
      <c r="AD321">
        <v>1</v>
      </c>
      <c r="AE321" t="s">
        <v>20</v>
      </c>
      <c r="AF321" t="s">
        <v>879</v>
      </c>
      <c r="AG321" t="s">
        <v>879</v>
      </c>
      <c r="AH321" t="s">
        <v>879</v>
      </c>
      <c r="AI321" t="s">
        <v>879</v>
      </c>
      <c r="AJ321" t="s">
        <v>879</v>
      </c>
      <c r="AK321" t="s">
        <v>879</v>
      </c>
      <c r="AL321" t="s">
        <v>878</v>
      </c>
      <c r="AM321" t="s">
        <v>878</v>
      </c>
      <c r="AN321" t="s">
        <v>878</v>
      </c>
      <c r="AO321" t="s">
        <v>878</v>
      </c>
      <c r="AP321" t="s">
        <v>878</v>
      </c>
      <c r="AQ321" t="s">
        <v>878</v>
      </c>
      <c r="AR321" t="s">
        <v>878</v>
      </c>
      <c r="AS321" t="s">
        <v>879</v>
      </c>
      <c r="AT321" t="s">
        <v>879</v>
      </c>
      <c r="AU321" t="s">
        <v>879</v>
      </c>
      <c r="AV321" t="s">
        <v>879</v>
      </c>
      <c r="AW321" t="s">
        <v>879</v>
      </c>
      <c r="AX321" t="s">
        <v>879</v>
      </c>
      <c r="AY321" t="s">
        <v>879</v>
      </c>
      <c r="AZ321" t="s">
        <v>878</v>
      </c>
      <c r="BA321" t="s">
        <v>878</v>
      </c>
      <c r="BB321" t="s">
        <v>878</v>
      </c>
      <c r="BC321" t="s">
        <v>878</v>
      </c>
      <c r="BD321" t="s">
        <v>878</v>
      </c>
      <c r="BE321" t="s">
        <v>878</v>
      </c>
      <c r="BF321" t="s">
        <v>878</v>
      </c>
      <c r="BG321">
        <v>0</v>
      </c>
      <c r="BH321">
        <v>0</v>
      </c>
      <c r="BI321">
        <v>0</v>
      </c>
      <c r="BJ321">
        <v>0</v>
      </c>
      <c r="BK321">
        <v>0</v>
      </c>
      <c r="BL321" s="25">
        <v>0</v>
      </c>
      <c r="BM321" s="1">
        <v>0</v>
      </c>
      <c r="BN321" s="1">
        <v>0</v>
      </c>
      <c r="BO321" s="1">
        <v>0</v>
      </c>
      <c r="BP321" s="1">
        <v>0</v>
      </c>
    </row>
    <row r="322" spans="1:109" customFormat="1" x14ac:dyDescent="0.2">
      <c r="A322" s="2">
        <v>321</v>
      </c>
      <c r="B322" s="2">
        <v>5</v>
      </c>
      <c r="C322" s="2">
        <v>2</v>
      </c>
      <c r="D322">
        <v>13</v>
      </c>
      <c r="E322" s="52">
        <v>43831</v>
      </c>
      <c r="F322" s="1">
        <v>0</v>
      </c>
      <c r="G322" s="5">
        <f t="shared" si="20"/>
        <v>0</v>
      </c>
      <c r="H322" s="19">
        <f t="shared" si="21"/>
        <v>0</v>
      </c>
      <c r="I322">
        <v>75.347222222222229</v>
      </c>
      <c r="J322">
        <v>135.47465437788017</v>
      </c>
      <c r="K322">
        <v>32.127944723363193</v>
      </c>
      <c r="L322">
        <v>13.824884792626728</v>
      </c>
      <c r="M322">
        <v>82.94930875576037</v>
      </c>
      <c r="N322">
        <v>3.225806451612903</v>
      </c>
      <c r="O322">
        <v>100</v>
      </c>
      <c r="P322">
        <v>132.05729166666666</v>
      </c>
      <c r="Q322">
        <v>34.082786538656293</v>
      </c>
      <c r="R322">
        <v>15.625</v>
      </c>
      <c r="S322">
        <v>80.729166666666671</v>
      </c>
      <c r="T322">
        <v>3.6458333333333335</v>
      </c>
      <c r="U322">
        <v>26.041666666666668</v>
      </c>
      <c r="V322">
        <v>161.72</v>
      </c>
      <c r="W322">
        <v>6.6921267692647008</v>
      </c>
      <c r="X322">
        <v>0</v>
      </c>
      <c r="Y322">
        <v>100</v>
      </c>
      <c r="Z322">
        <v>0</v>
      </c>
      <c r="AA322" s="2">
        <v>0</v>
      </c>
      <c r="AB322">
        <v>1</v>
      </c>
      <c r="AC322">
        <v>6</v>
      </c>
      <c r="AD322">
        <v>1</v>
      </c>
      <c r="AE322" t="s">
        <v>20</v>
      </c>
      <c r="AF322" t="s">
        <v>879</v>
      </c>
      <c r="AG322" t="s">
        <v>879</v>
      </c>
      <c r="AH322" t="s">
        <v>879</v>
      </c>
      <c r="AI322" t="s">
        <v>879</v>
      </c>
      <c r="AJ322" t="s">
        <v>879</v>
      </c>
      <c r="AK322" t="s">
        <v>879</v>
      </c>
      <c r="AL322" t="s">
        <v>878</v>
      </c>
      <c r="AM322" t="s">
        <v>878</v>
      </c>
      <c r="AN322" t="s">
        <v>878</v>
      </c>
      <c r="AO322" t="s">
        <v>878</v>
      </c>
      <c r="AP322" t="s">
        <v>878</v>
      </c>
      <c r="AQ322" t="s">
        <v>878</v>
      </c>
      <c r="AR322" t="s">
        <v>878</v>
      </c>
      <c r="AS322" t="s">
        <v>879</v>
      </c>
      <c r="AT322" t="s">
        <v>879</v>
      </c>
      <c r="AU322" t="s">
        <v>879</v>
      </c>
      <c r="AV322" t="s">
        <v>879</v>
      </c>
      <c r="AW322" t="s">
        <v>879</v>
      </c>
      <c r="AX322" t="s">
        <v>879</v>
      </c>
      <c r="AY322" t="s">
        <v>879</v>
      </c>
      <c r="AZ322" t="s">
        <v>878</v>
      </c>
      <c r="BA322" t="s">
        <v>878</v>
      </c>
      <c r="BB322" t="s">
        <v>878</v>
      </c>
      <c r="BC322" t="s">
        <v>878</v>
      </c>
      <c r="BD322" t="s">
        <v>878</v>
      </c>
      <c r="BE322" t="s">
        <v>878</v>
      </c>
      <c r="BF322" t="s">
        <v>878</v>
      </c>
      <c r="BG322">
        <v>0</v>
      </c>
      <c r="BH322">
        <v>0</v>
      </c>
      <c r="BI322">
        <v>0</v>
      </c>
      <c r="BJ322">
        <v>0</v>
      </c>
      <c r="BK322">
        <v>0</v>
      </c>
      <c r="BL322" s="25">
        <v>0</v>
      </c>
      <c r="BM322" s="1">
        <v>0</v>
      </c>
      <c r="BN322" s="1">
        <v>0</v>
      </c>
      <c r="BO322" s="1">
        <v>0</v>
      </c>
      <c r="BP322" s="1">
        <v>0</v>
      </c>
    </row>
    <row r="323" spans="1:109" customFormat="1" x14ac:dyDescent="0.2">
      <c r="A323" s="2">
        <v>322</v>
      </c>
      <c r="B323" s="2">
        <v>5</v>
      </c>
      <c r="C323" s="2">
        <v>2</v>
      </c>
      <c r="D323">
        <v>14</v>
      </c>
      <c r="E323" s="52">
        <v>43832</v>
      </c>
      <c r="F323" s="1">
        <v>0</v>
      </c>
      <c r="G323" s="5">
        <f t="shared" si="20"/>
        <v>0</v>
      </c>
      <c r="H323" s="19">
        <f t="shared" si="21"/>
        <v>0</v>
      </c>
      <c r="I323">
        <v>96.180555555555557</v>
      </c>
      <c r="J323">
        <v>170.1407942238267</v>
      </c>
      <c r="K323">
        <v>36.983130675721661</v>
      </c>
      <c r="L323">
        <v>42.238267148014444</v>
      </c>
      <c r="M323">
        <v>57.761732851985556</v>
      </c>
      <c r="N323">
        <v>0</v>
      </c>
      <c r="O323">
        <v>94.270833333333329</v>
      </c>
      <c r="P323">
        <v>194.65193370165747</v>
      </c>
      <c r="Q323">
        <v>32.700043267573491</v>
      </c>
      <c r="R323">
        <v>60.773480662983424</v>
      </c>
      <c r="S323">
        <v>39.226519337016576</v>
      </c>
      <c r="T323">
        <v>0</v>
      </c>
      <c r="U323">
        <v>100</v>
      </c>
      <c r="V323">
        <v>123.92708333333333</v>
      </c>
      <c r="W323">
        <v>18.464422440366238</v>
      </c>
      <c r="X323">
        <v>7.291666666666667</v>
      </c>
      <c r="Y323">
        <v>92.708333333333329</v>
      </c>
      <c r="Z323">
        <v>0</v>
      </c>
      <c r="AA323" s="2">
        <v>0</v>
      </c>
      <c r="AB323">
        <v>1</v>
      </c>
      <c r="AC323">
        <v>8</v>
      </c>
      <c r="AD323">
        <v>1</v>
      </c>
      <c r="AE323" t="s">
        <v>20</v>
      </c>
      <c r="AF323" t="s">
        <v>879</v>
      </c>
      <c r="AG323" t="s">
        <v>879</v>
      </c>
      <c r="AH323" t="s">
        <v>879</v>
      </c>
      <c r="AI323" t="s">
        <v>879</v>
      </c>
      <c r="AJ323" t="s">
        <v>879</v>
      </c>
      <c r="AK323" t="s">
        <v>879</v>
      </c>
      <c r="AL323" t="s">
        <v>878</v>
      </c>
      <c r="AM323" t="s">
        <v>878</v>
      </c>
      <c r="AN323" t="s">
        <v>878</v>
      </c>
      <c r="AO323" t="s">
        <v>878</v>
      </c>
      <c r="AP323" t="s">
        <v>878</v>
      </c>
      <c r="AQ323" t="s">
        <v>878</v>
      </c>
      <c r="AR323" t="s">
        <v>878</v>
      </c>
      <c r="AS323" t="s">
        <v>879</v>
      </c>
      <c r="AT323" t="s">
        <v>879</v>
      </c>
      <c r="AU323" t="s">
        <v>879</v>
      </c>
      <c r="AV323" t="s">
        <v>879</v>
      </c>
      <c r="AW323" t="s">
        <v>879</v>
      </c>
      <c r="AX323" t="s">
        <v>879</v>
      </c>
      <c r="AY323" t="s">
        <v>879</v>
      </c>
      <c r="AZ323" t="s">
        <v>878</v>
      </c>
      <c r="BA323" t="s">
        <v>878</v>
      </c>
      <c r="BB323" t="s">
        <v>878</v>
      </c>
      <c r="BC323" t="s">
        <v>878</v>
      </c>
      <c r="BD323" t="s">
        <v>878</v>
      </c>
      <c r="BE323" t="s">
        <v>878</v>
      </c>
      <c r="BF323" t="s">
        <v>878</v>
      </c>
      <c r="BG323">
        <v>0</v>
      </c>
      <c r="BH323">
        <v>0</v>
      </c>
      <c r="BI323">
        <v>0</v>
      </c>
      <c r="BJ323">
        <v>0</v>
      </c>
      <c r="BK323">
        <v>0</v>
      </c>
      <c r="BL323" s="25">
        <v>0</v>
      </c>
      <c r="BM323" s="1">
        <v>0</v>
      </c>
      <c r="BN323" s="1">
        <v>0</v>
      </c>
      <c r="BO323" s="1">
        <v>0</v>
      </c>
      <c r="BP323" s="1">
        <v>0</v>
      </c>
    </row>
    <row r="324" spans="1:109" customFormat="1" x14ac:dyDescent="0.2">
      <c r="A324" s="2">
        <v>323</v>
      </c>
      <c r="B324" s="5">
        <v>5</v>
      </c>
      <c r="C324" s="5">
        <v>3</v>
      </c>
      <c r="D324" s="1">
        <v>1</v>
      </c>
      <c r="E324" s="7">
        <v>43850</v>
      </c>
      <c r="F324" s="1">
        <v>0</v>
      </c>
      <c r="G324" s="5">
        <f t="shared" si="20"/>
        <v>0</v>
      </c>
      <c r="H324" s="19">
        <f t="shared" si="21"/>
        <v>0</v>
      </c>
      <c r="I324" s="19">
        <v>100</v>
      </c>
      <c r="J324" s="19">
        <v>142.25347222222223</v>
      </c>
      <c r="K324" s="19">
        <v>25.612508015329098</v>
      </c>
      <c r="L324" s="19">
        <v>18.402777777777779</v>
      </c>
      <c r="M324" s="19">
        <v>81.597222222222229</v>
      </c>
      <c r="N324" s="19">
        <v>0</v>
      </c>
      <c r="O324" s="19">
        <v>100</v>
      </c>
      <c r="P324" s="19">
        <v>146.99479166666666</v>
      </c>
      <c r="Q324" s="19">
        <v>24.910275051101355</v>
      </c>
      <c r="R324" s="19">
        <v>18.75</v>
      </c>
      <c r="S324" s="19">
        <v>81.25</v>
      </c>
      <c r="T324" s="19">
        <v>0</v>
      </c>
      <c r="U324" s="19">
        <v>100</v>
      </c>
      <c r="V324" s="19">
        <v>132.77083333333334</v>
      </c>
      <c r="W324" s="19">
        <v>25.855059687641202</v>
      </c>
      <c r="X324" s="19">
        <v>17.708333333333332</v>
      </c>
      <c r="Y324" s="19">
        <v>82.291666666666671</v>
      </c>
      <c r="Z324" s="19">
        <v>0</v>
      </c>
      <c r="AA324" s="2">
        <v>0</v>
      </c>
      <c r="AB324">
        <v>1</v>
      </c>
      <c r="AC324">
        <v>7</v>
      </c>
      <c r="AD324" s="1" t="s">
        <v>20</v>
      </c>
      <c r="AE324" s="16">
        <v>0</v>
      </c>
      <c r="AF324" s="1" t="s">
        <v>20</v>
      </c>
      <c r="AG324" t="s">
        <v>20</v>
      </c>
      <c r="AH324" s="1" t="s">
        <v>20</v>
      </c>
      <c r="AI324" t="s">
        <v>20</v>
      </c>
      <c r="AJ324" s="1" t="s">
        <v>20</v>
      </c>
      <c r="AK324" t="s">
        <v>20</v>
      </c>
      <c r="AL324" s="1" t="s">
        <v>20</v>
      </c>
      <c r="AM324" s="1" t="s">
        <v>20</v>
      </c>
      <c r="AN324" s="1" t="s">
        <v>20</v>
      </c>
      <c r="AO324" s="1" t="s">
        <v>20</v>
      </c>
      <c r="AP324" s="1" t="s">
        <v>20</v>
      </c>
      <c r="AQ324" s="1" t="s">
        <v>20</v>
      </c>
      <c r="AR324" s="1" t="s">
        <v>20</v>
      </c>
      <c r="AS324" t="s">
        <v>20</v>
      </c>
      <c r="AT324" t="s">
        <v>20</v>
      </c>
      <c r="AU324" t="s">
        <v>20</v>
      </c>
      <c r="AV324" t="s">
        <v>20</v>
      </c>
      <c r="AW324" t="s">
        <v>20</v>
      </c>
      <c r="AX324" t="s">
        <v>20</v>
      </c>
      <c r="AY324" t="s">
        <v>20</v>
      </c>
      <c r="AZ324" s="1" t="s">
        <v>20</v>
      </c>
      <c r="BA324" s="1" t="s">
        <v>20</v>
      </c>
      <c r="BB324" s="1" t="s">
        <v>20</v>
      </c>
      <c r="BC324" t="s">
        <v>20</v>
      </c>
      <c r="BD324" t="s">
        <v>20</v>
      </c>
      <c r="BE324" s="1" t="s">
        <v>20</v>
      </c>
      <c r="BF324" t="s">
        <v>20</v>
      </c>
      <c r="BG324" s="12">
        <v>0</v>
      </c>
      <c r="BH324" s="1">
        <v>0</v>
      </c>
      <c r="BI324" s="1">
        <v>0</v>
      </c>
      <c r="BJ324" s="1">
        <f t="shared" ref="BJ324:BJ355" si="22">BG324*BI324</f>
        <v>0</v>
      </c>
      <c r="BK324" s="1">
        <v>0</v>
      </c>
      <c r="BL324" s="25">
        <v>0</v>
      </c>
      <c r="BM324" s="1">
        <v>0</v>
      </c>
      <c r="BN324" s="1">
        <v>0</v>
      </c>
      <c r="BO324" s="1">
        <v>0</v>
      </c>
      <c r="BP324" s="1">
        <v>0</v>
      </c>
      <c r="BQ324" s="12"/>
      <c r="BR324" s="12"/>
      <c r="BS324" s="12"/>
      <c r="BT324" s="12"/>
      <c r="BU324" s="12"/>
      <c r="BV324" s="12"/>
      <c r="BW324" s="12"/>
      <c r="BX324" s="12"/>
      <c r="BY324" s="12"/>
      <c r="BZ324" s="12"/>
      <c r="CA324" s="12"/>
      <c r="CB324" s="15"/>
      <c r="CC324" s="12"/>
      <c r="CD324" s="12"/>
      <c r="CE324" s="12"/>
      <c r="CF324" s="12"/>
      <c r="CG324" s="12"/>
      <c r="CH324" s="12"/>
      <c r="CI324" s="12"/>
      <c r="CJ324" s="15"/>
      <c r="CK324" s="12"/>
      <c r="CL324" s="12"/>
      <c r="CM324" s="12"/>
      <c r="CN324" s="12"/>
      <c r="CO324" s="12"/>
      <c r="CP324" s="12"/>
      <c r="CQ324" s="12"/>
      <c r="CR324" s="12"/>
      <c r="CS324" s="12"/>
      <c r="CT324" s="12"/>
      <c r="CU324" s="12"/>
      <c r="CV324" s="12"/>
      <c r="CW324" s="12"/>
      <c r="CX324" s="12"/>
      <c r="CY324" s="12"/>
      <c r="CZ324" s="12"/>
      <c r="DA324" s="12"/>
      <c r="DB324" s="12"/>
      <c r="DC324" s="12"/>
      <c r="DD324" s="1"/>
      <c r="DE324" s="34"/>
    </row>
    <row r="325" spans="1:109" x14ac:dyDescent="0.2">
      <c r="A325" s="2">
        <v>324</v>
      </c>
      <c r="B325" s="5">
        <v>5</v>
      </c>
      <c r="C325" s="5">
        <v>3</v>
      </c>
      <c r="D325" s="1">
        <v>2</v>
      </c>
      <c r="E325" s="7">
        <v>43851</v>
      </c>
      <c r="F325" s="1">
        <v>0</v>
      </c>
      <c r="G325" s="5">
        <f t="shared" si="20"/>
        <v>38</v>
      </c>
      <c r="H325" s="19">
        <f t="shared" si="21"/>
        <v>144.4</v>
      </c>
      <c r="I325" s="19">
        <v>16.666666666666668</v>
      </c>
      <c r="J325" s="19">
        <v>178.3125</v>
      </c>
      <c r="K325" s="19">
        <v>21.53056339400144</v>
      </c>
      <c r="L325" s="19">
        <v>45.833333333333336</v>
      </c>
      <c r="M325" s="19">
        <v>54.166666666666664</v>
      </c>
      <c r="N325" s="19">
        <v>0</v>
      </c>
      <c r="O325" s="19">
        <v>25</v>
      </c>
      <c r="P325" s="19">
        <v>178.3125</v>
      </c>
      <c r="Q325" s="19">
        <v>21.53056339400144</v>
      </c>
      <c r="R325" s="19">
        <v>45.833333333333336</v>
      </c>
      <c r="S325" s="19">
        <v>54.166666666666664</v>
      </c>
      <c r="T325" s="19">
        <v>0</v>
      </c>
      <c r="U325" s="19">
        <v>0</v>
      </c>
      <c r="V325" t="s">
        <v>20</v>
      </c>
      <c r="W325" t="s">
        <v>20</v>
      </c>
      <c r="X325" t="s">
        <v>20</v>
      </c>
      <c r="Y325" t="s">
        <v>20</v>
      </c>
      <c r="Z325" t="s">
        <v>20</v>
      </c>
      <c r="AA325" s="2">
        <v>0</v>
      </c>
      <c r="AB325">
        <v>2</v>
      </c>
      <c r="AC325">
        <v>8</v>
      </c>
      <c r="AD325">
        <v>1</v>
      </c>
      <c r="AE325" s="16">
        <v>0</v>
      </c>
      <c r="AF325" t="s">
        <v>875</v>
      </c>
      <c r="AG325" t="s">
        <v>875</v>
      </c>
      <c r="AH325" t="s">
        <v>875</v>
      </c>
      <c r="AI325" t="s">
        <v>875</v>
      </c>
      <c r="AJ325" t="s">
        <v>875</v>
      </c>
      <c r="AK325" t="s">
        <v>875</v>
      </c>
      <c r="AL325" t="s">
        <v>875</v>
      </c>
      <c r="AM325" s="1" t="s">
        <v>903</v>
      </c>
      <c r="AN325" s="1" t="s">
        <v>903</v>
      </c>
      <c r="AO325" s="1" t="s">
        <v>903</v>
      </c>
      <c r="AP325" s="1" t="s">
        <v>903</v>
      </c>
      <c r="AQ325" s="1" t="s">
        <v>903</v>
      </c>
      <c r="AR325" s="1" t="s">
        <v>903</v>
      </c>
      <c r="AS325" s="1" t="s">
        <v>903</v>
      </c>
      <c r="AT325" s="1" t="s">
        <v>903</v>
      </c>
      <c r="AU325" s="1" t="s">
        <v>903</v>
      </c>
      <c r="AV325" s="1" t="s">
        <v>903</v>
      </c>
      <c r="AW325" s="1" t="s">
        <v>903</v>
      </c>
      <c r="AX325" s="1" t="s">
        <v>903</v>
      </c>
      <c r="AY325" s="1" t="s">
        <v>903</v>
      </c>
      <c r="AZ325" s="1" t="s">
        <v>903</v>
      </c>
      <c r="BA325" s="1" t="s">
        <v>875</v>
      </c>
      <c r="BB325" s="1" t="s">
        <v>875</v>
      </c>
      <c r="BC325" s="1" t="s">
        <v>875</v>
      </c>
      <c r="BD325" s="1" t="s">
        <v>875</v>
      </c>
      <c r="BE325" s="1" t="s">
        <v>875</v>
      </c>
      <c r="BF325" s="1" t="s">
        <v>875</v>
      </c>
      <c r="BG325" s="12">
        <v>38</v>
      </c>
      <c r="BH325" s="1">
        <v>2</v>
      </c>
      <c r="BI325" s="1">
        <v>3.8</v>
      </c>
      <c r="BJ325" s="1">
        <f t="shared" si="22"/>
        <v>144.4</v>
      </c>
      <c r="BK325" s="1" t="s">
        <v>28</v>
      </c>
      <c r="BL325" s="25">
        <v>0</v>
      </c>
      <c r="BM325" s="1">
        <v>0</v>
      </c>
      <c r="BN325" s="1">
        <v>0</v>
      </c>
      <c r="BO325" s="1">
        <v>0</v>
      </c>
      <c r="BP325" s="1">
        <v>0</v>
      </c>
      <c r="BQ325" s="14">
        <v>43851.389879537041</v>
      </c>
      <c r="BR325" s="14" t="s">
        <v>171</v>
      </c>
      <c r="BS325" s="15">
        <v>31.3</v>
      </c>
      <c r="BT325" s="12" t="s">
        <v>172</v>
      </c>
      <c r="BU325" s="12">
        <v>2</v>
      </c>
      <c r="BV325" s="12" t="s">
        <v>173</v>
      </c>
      <c r="BW325" s="12" t="s">
        <v>174</v>
      </c>
      <c r="BX325" s="12"/>
      <c r="BY325" s="12" t="s">
        <v>98</v>
      </c>
      <c r="BZ325" s="12">
        <v>1</v>
      </c>
      <c r="CA325" s="12">
        <v>5</v>
      </c>
      <c r="CB325" s="15">
        <v>8.1</v>
      </c>
      <c r="CC325" s="12">
        <v>45</v>
      </c>
      <c r="CD325" s="12">
        <v>0</v>
      </c>
      <c r="CE325" s="12">
        <v>1</v>
      </c>
      <c r="CF325" s="12">
        <v>3</v>
      </c>
      <c r="CG325" s="12">
        <v>2</v>
      </c>
      <c r="CH325" s="12">
        <v>2</v>
      </c>
      <c r="CI325" s="12">
        <v>1</v>
      </c>
      <c r="CJ325" s="15">
        <v>2</v>
      </c>
      <c r="CK325" s="12">
        <v>2</v>
      </c>
      <c r="CL325" s="12">
        <v>4</v>
      </c>
      <c r="CM325" s="12">
        <v>2</v>
      </c>
      <c r="CN325" s="12">
        <v>3</v>
      </c>
      <c r="CO325" s="12">
        <v>2</v>
      </c>
      <c r="CP325" s="12" t="s">
        <v>88</v>
      </c>
      <c r="CQ325" s="12">
        <v>11</v>
      </c>
      <c r="CR325" s="12">
        <v>11</v>
      </c>
      <c r="CS325" s="12">
        <v>0</v>
      </c>
      <c r="CT325" s="12">
        <v>80</v>
      </c>
      <c r="CU325" s="12">
        <v>21</v>
      </c>
      <c r="CV325" s="12">
        <v>0</v>
      </c>
      <c r="CW325" s="12">
        <v>0</v>
      </c>
      <c r="CX325" s="12" t="b">
        <v>0</v>
      </c>
      <c r="CY325" s="12"/>
      <c r="CZ325" s="12">
        <v>0</v>
      </c>
      <c r="DA325" s="12">
        <v>161</v>
      </c>
      <c r="DB325" s="12">
        <v>132</v>
      </c>
      <c r="DC325" s="12">
        <v>90</v>
      </c>
    </row>
    <row r="326" spans="1:109" x14ac:dyDescent="0.2">
      <c r="A326" s="2">
        <v>325</v>
      </c>
      <c r="B326" s="5">
        <v>5</v>
      </c>
      <c r="C326" s="5">
        <v>3</v>
      </c>
      <c r="D326" s="1">
        <v>3</v>
      </c>
      <c r="E326" s="7">
        <v>43852</v>
      </c>
      <c r="F326" s="1">
        <v>0</v>
      </c>
      <c r="G326" s="5">
        <f t="shared" si="20"/>
        <v>0</v>
      </c>
      <c r="H326" s="19">
        <f t="shared" si="21"/>
        <v>0</v>
      </c>
      <c r="I326" s="19">
        <v>75.347222222222229</v>
      </c>
      <c r="J326" s="19">
        <v>153.39631336405529</v>
      </c>
      <c r="K326" s="19">
        <v>31.767496002396104</v>
      </c>
      <c r="L326" s="19">
        <v>41.935483870967744</v>
      </c>
      <c r="M326" s="19">
        <v>57.142857142857139</v>
      </c>
      <c r="N326" s="19">
        <v>0.92165898617511521</v>
      </c>
      <c r="O326" s="19">
        <v>63.020833333333336</v>
      </c>
      <c r="P326" s="19">
        <v>126.67768595041322</v>
      </c>
      <c r="Q326" s="19">
        <v>28.120111752126718</v>
      </c>
      <c r="R326" s="19">
        <v>15.702479338842975</v>
      </c>
      <c r="S326" s="19">
        <v>82.644628099173545</v>
      </c>
      <c r="T326" s="19">
        <v>1.6528925619834711</v>
      </c>
      <c r="U326" s="19">
        <v>100</v>
      </c>
      <c r="V326" s="19">
        <v>187.07291666666666</v>
      </c>
      <c r="W326" s="19">
        <v>22.304258922338537</v>
      </c>
      <c r="X326" s="19">
        <v>75</v>
      </c>
      <c r="Y326" s="19">
        <v>25</v>
      </c>
      <c r="Z326" s="19">
        <v>0</v>
      </c>
      <c r="AA326" s="2">
        <v>0</v>
      </c>
      <c r="AB326">
        <v>1</v>
      </c>
      <c r="AC326">
        <v>7</v>
      </c>
      <c r="AD326">
        <v>2</v>
      </c>
      <c r="AE326" s="16">
        <v>0</v>
      </c>
      <c r="AF326" s="12">
        <v>99</v>
      </c>
      <c r="AG326">
        <v>2</v>
      </c>
      <c r="AH326">
        <v>1</v>
      </c>
      <c r="AI326">
        <v>99</v>
      </c>
      <c r="AJ326">
        <v>99</v>
      </c>
      <c r="AK326">
        <v>99</v>
      </c>
      <c r="AL326">
        <v>99</v>
      </c>
      <c r="AM326" s="1">
        <v>99</v>
      </c>
      <c r="AN326" s="1">
        <v>99</v>
      </c>
      <c r="AO326" s="1">
        <v>99</v>
      </c>
      <c r="AP326" s="1">
        <v>99</v>
      </c>
      <c r="AQ326" s="1">
        <v>99</v>
      </c>
      <c r="AR326" s="1">
        <v>99</v>
      </c>
      <c r="AS326" s="1">
        <v>0</v>
      </c>
      <c r="AT326">
        <v>1</v>
      </c>
      <c r="AU326" s="1">
        <v>1</v>
      </c>
      <c r="AV326" s="1">
        <v>0</v>
      </c>
      <c r="AW326" s="1">
        <v>0</v>
      </c>
      <c r="AX326" s="1">
        <v>0</v>
      </c>
      <c r="AY326" s="1">
        <v>0</v>
      </c>
      <c r="AZ326" s="1">
        <v>0</v>
      </c>
      <c r="BA326" s="1">
        <v>0</v>
      </c>
      <c r="BB326" s="1">
        <v>0</v>
      </c>
      <c r="BC326" s="1">
        <v>0</v>
      </c>
      <c r="BD326" s="1">
        <v>0</v>
      </c>
      <c r="BE326" s="1">
        <v>0</v>
      </c>
      <c r="BF326" s="1">
        <f>SUM(AS326:BE326)</f>
        <v>2</v>
      </c>
      <c r="BG326" s="12">
        <v>0</v>
      </c>
      <c r="BH326" s="1">
        <v>0</v>
      </c>
      <c r="BI326" s="1">
        <v>0</v>
      </c>
      <c r="BJ326" s="1">
        <f t="shared" si="22"/>
        <v>0</v>
      </c>
      <c r="BK326" s="1">
        <v>0</v>
      </c>
      <c r="BL326" s="25">
        <v>0</v>
      </c>
      <c r="BM326" s="1">
        <v>0</v>
      </c>
      <c r="BN326" s="1">
        <v>0</v>
      </c>
      <c r="BO326" s="1">
        <v>0</v>
      </c>
      <c r="BP326" s="1">
        <v>0</v>
      </c>
      <c r="BQ326" s="12"/>
      <c r="BR326" s="12"/>
      <c r="BS326" s="12"/>
      <c r="BT326" s="12"/>
      <c r="BU326" s="12"/>
      <c r="BV326" s="12"/>
      <c r="BW326" s="12"/>
      <c r="BX326" s="12"/>
      <c r="BY326" s="12"/>
      <c r="BZ326" s="12"/>
      <c r="CA326" s="12"/>
      <c r="CB326" s="15"/>
      <c r="CC326" s="12"/>
      <c r="CD326" s="12"/>
      <c r="CE326" s="12"/>
      <c r="CF326" s="12"/>
      <c r="CG326" s="12"/>
      <c r="CH326" s="12"/>
      <c r="CI326" s="12"/>
      <c r="CJ326" s="15"/>
      <c r="CK326" s="12"/>
      <c r="CL326" s="12"/>
      <c r="CM326" s="12"/>
      <c r="CN326" s="12"/>
      <c r="CO326" s="12"/>
      <c r="CP326" s="12"/>
      <c r="CQ326" s="12"/>
      <c r="CR326" s="12"/>
      <c r="CS326" s="12"/>
      <c r="CT326" s="12"/>
      <c r="CU326" s="12"/>
      <c r="CV326" s="12"/>
      <c r="CW326" s="12"/>
      <c r="CX326" s="12"/>
      <c r="CY326" s="12"/>
      <c r="CZ326" s="12"/>
      <c r="DA326" s="12"/>
      <c r="DB326" s="12"/>
      <c r="DC326" s="12"/>
    </row>
    <row r="327" spans="1:109" x14ac:dyDescent="0.2">
      <c r="A327" s="2">
        <v>326</v>
      </c>
      <c r="B327" s="5">
        <v>5</v>
      </c>
      <c r="C327" s="5">
        <v>3</v>
      </c>
      <c r="D327" s="1">
        <v>4</v>
      </c>
      <c r="E327" s="7">
        <v>43853</v>
      </c>
      <c r="F327" s="1">
        <v>0</v>
      </c>
      <c r="G327" s="5">
        <f t="shared" si="20"/>
        <v>0</v>
      </c>
      <c r="H327" s="19">
        <f t="shared" si="21"/>
        <v>0</v>
      </c>
      <c r="I327" s="19">
        <v>87.5</v>
      </c>
      <c r="J327" s="19">
        <v>185.14682539682539</v>
      </c>
      <c r="K327" s="19">
        <v>18.283680918056476</v>
      </c>
      <c r="L327" s="19">
        <v>57.142857142857146</v>
      </c>
      <c r="M327" s="19">
        <v>42.857142857142854</v>
      </c>
      <c r="N327" s="19">
        <v>0</v>
      </c>
      <c r="O327" s="19">
        <v>81.25</v>
      </c>
      <c r="P327" s="19">
        <v>187.55128205128204</v>
      </c>
      <c r="Q327" s="19">
        <v>22.509574869465226</v>
      </c>
      <c r="R327" s="19">
        <v>64.102564102564102</v>
      </c>
      <c r="S327" s="19">
        <v>35.897435897435898</v>
      </c>
      <c r="T327" s="19">
        <v>0</v>
      </c>
      <c r="U327" s="19">
        <v>100</v>
      </c>
      <c r="V327" s="19">
        <v>181.23958333333334</v>
      </c>
      <c r="W327" s="19">
        <v>5.3732275895820241</v>
      </c>
      <c r="X327" s="19">
        <v>45.833333333333336</v>
      </c>
      <c r="Y327" s="19">
        <v>54.166666666666664</v>
      </c>
      <c r="Z327" s="19">
        <v>0</v>
      </c>
      <c r="AA327" s="2">
        <v>0</v>
      </c>
      <c r="AB327">
        <v>1</v>
      </c>
      <c r="AC327">
        <v>8</v>
      </c>
      <c r="AD327">
        <v>1</v>
      </c>
      <c r="AE327" s="16">
        <v>0</v>
      </c>
      <c r="AF327" s="12">
        <v>99</v>
      </c>
      <c r="AG327">
        <v>99</v>
      </c>
      <c r="AH327">
        <v>1</v>
      </c>
      <c r="AI327">
        <v>99</v>
      </c>
      <c r="AJ327">
        <v>99</v>
      </c>
      <c r="AK327">
        <v>99</v>
      </c>
      <c r="AL327">
        <v>99</v>
      </c>
      <c r="AM327" s="1">
        <v>99</v>
      </c>
      <c r="AN327" s="1">
        <v>99</v>
      </c>
      <c r="AO327" s="1">
        <v>99</v>
      </c>
      <c r="AP327" s="1">
        <v>99</v>
      </c>
      <c r="AQ327" s="1">
        <v>99</v>
      </c>
      <c r="AR327" s="1">
        <v>99</v>
      </c>
      <c r="AS327" s="1">
        <v>0</v>
      </c>
      <c r="AT327" s="1">
        <v>0</v>
      </c>
      <c r="AU327" s="1">
        <v>1</v>
      </c>
      <c r="AV327" s="1">
        <v>0</v>
      </c>
      <c r="AW327" s="1">
        <v>0</v>
      </c>
      <c r="AX327" s="1">
        <v>0</v>
      </c>
      <c r="AY327" s="1">
        <v>0</v>
      </c>
      <c r="AZ327" s="1">
        <v>0</v>
      </c>
      <c r="BA327" s="1">
        <v>0</v>
      </c>
      <c r="BB327" s="1">
        <v>0</v>
      </c>
      <c r="BC327" s="1">
        <v>0</v>
      </c>
      <c r="BD327" s="1">
        <v>0</v>
      </c>
      <c r="BE327" s="1">
        <v>0</v>
      </c>
      <c r="BF327" s="1">
        <f>SUM(AS327:BE327)</f>
        <v>1</v>
      </c>
      <c r="BG327" s="12">
        <v>0</v>
      </c>
      <c r="BH327" s="1">
        <v>0</v>
      </c>
      <c r="BI327" s="1">
        <v>0</v>
      </c>
      <c r="BJ327" s="1">
        <f t="shared" si="22"/>
        <v>0</v>
      </c>
      <c r="BK327" s="1">
        <v>0</v>
      </c>
      <c r="BL327" s="25">
        <v>0</v>
      </c>
      <c r="BM327" s="1">
        <v>0</v>
      </c>
      <c r="BN327" s="1">
        <v>0</v>
      </c>
      <c r="BO327" s="1">
        <v>0</v>
      </c>
      <c r="BP327" s="1">
        <v>0</v>
      </c>
      <c r="BQ327" s="12"/>
      <c r="BR327" s="12"/>
      <c r="BS327" s="12"/>
      <c r="BT327" s="12"/>
      <c r="BU327" s="12"/>
      <c r="BV327" s="12"/>
      <c r="BW327" s="12"/>
      <c r="BX327" s="12"/>
      <c r="BY327" s="12"/>
      <c r="BZ327" s="12"/>
      <c r="CA327" s="12"/>
      <c r="CB327" s="15"/>
      <c r="CC327" s="12"/>
      <c r="CD327" s="12"/>
      <c r="CE327" s="12"/>
      <c r="CF327" s="12"/>
      <c r="CG327" s="12"/>
      <c r="CH327" s="12"/>
      <c r="CI327" s="12"/>
      <c r="CJ327" s="15"/>
      <c r="CK327" s="12"/>
      <c r="CL327" s="12"/>
      <c r="CM327" s="12"/>
      <c r="CN327" s="12"/>
      <c r="CO327" s="12"/>
      <c r="CP327" s="12"/>
      <c r="CQ327" s="12"/>
      <c r="CR327" s="12"/>
      <c r="CS327" s="12"/>
      <c r="CT327" s="12"/>
      <c r="CU327" s="12"/>
      <c r="CV327" s="12"/>
      <c r="CW327" s="12"/>
      <c r="CX327" s="12"/>
      <c r="CY327" s="12"/>
      <c r="CZ327" s="12"/>
      <c r="DA327" s="12"/>
      <c r="DB327" s="12"/>
      <c r="DC327" s="12"/>
    </row>
    <row r="328" spans="1:109" x14ac:dyDescent="0.2">
      <c r="A328" s="2">
        <v>327</v>
      </c>
      <c r="B328" s="5">
        <v>5</v>
      </c>
      <c r="C328" s="5">
        <v>3</v>
      </c>
      <c r="D328" s="1">
        <v>5</v>
      </c>
      <c r="E328" s="7">
        <v>43854</v>
      </c>
      <c r="F328" s="1">
        <v>0</v>
      </c>
      <c r="G328" s="5">
        <f t="shared" si="20"/>
        <v>36</v>
      </c>
      <c r="H328" s="19">
        <f t="shared" si="21"/>
        <v>136.79999999999998</v>
      </c>
      <c r="I328" s="19">
        <v>100</v>
      </c>
      <c r="J328" s="19">
        <v>179.17361111111111</v>
      </c>
      <c r="K328" s="19">
        <v>35.341393614272384</v>
      </c>
      <c r="L328" s="19">
        <v>46.180555555555557</v>
      </c>
      <c r="M328" s="19">
        <v>50.347222222222221</v>
      </c>
      <c r="N328" s="19">
        <v>3.4722222222222223</v>
      </c>
      <c r="O328" s="19">
        <v>100</v>
      </c>
      <c r="P328" s="19">
        <v>179.359375</v>
      </c>
      <c r="Q328" s="19">
        <v>36.878395343246034</v>
      </c>
      <c r="R328" s="19">
        <v>45.833333333333336</v>
      </c>
      <c r="S328" s="19">
        <v>48.958333333333329</v>
      </c>
      <c r="T328" s="19">
        <v>5.208333333333333</v>
      </c>
      <c r="U328" s="19">
        <v>100</v>
      </c>
      <c r="V328" s="19">
        <v>178.80208333333334</v>
      </c>
      <c r="W328" s="19">
        <v>32.211018756651178</v>
      </c>
      <c r="X328" s="19">
        <v>46.875</v>
      </c>
      <c r="Y328" s="19">
        <v>53.125</v>
      </c>
      <c r="Z328" s="19">
        <v>0</v>
      </c>
      <c r="AA328" s="2">
        <v>0</v>
      </c>
      <c r="AB328">
        <v>1</v>
      </c>
      <c r="AC328">
        <v>9</v>
      </c>
      <c r="AD328">
        <v>1</v>
      </c>
      <c r="AE328" s="16">
        <v>0</v>
      </c>
      <c r="AF328" t="s">
        <v>875</v>
      </c>
      <c r="AG328" t="s">
        <v>875</v>
      </c>
      <c r="AH328" t="s">
        <v>875</v>
      </c>
      <c r="AI328" t="s">
        <v>875</v>
      </c>
      <c r="AJ328" t="s">
        <v>875</v>
      </c>
      <c r="AK328" t="s">
        <v>875</v>
      </c>
      <c r="AL328" t="s">
        <v>875</v>
      </c>
      <c r="AM328" s="1" t="s">
        <v>903</v>
      </c>
      <c r="AN328" s="1" t="s">
        <v>903</v>
      </c>
      <c r="AO328" s="1" t="s">
        <v>903</v>
      </c>
      <c r="AP328" s="1" t="s">
        <v>903</v>
      </c>
      <c r="AQ328" s="1" t="s">
        <v>903</v>
      </c>
      <c r="AR328" s="1" t="s">
        <v>903</v>
      </c>
      <c r="AS328" s="1" t="s">
        <v>903</v>
      </c>
      <c r="AT328" s="1" t="s">
        <v>903</v>
      </c>
      <c r="AU328" s="1" t="s">
        <v>903</v>
      </c>
      <c r="AV328" s="1" t="s">
        <v>903</v>
      </c>
      <c r="AW328" s="1" t="s">
        <v>903</v>
      </c>
      <c r="AX328" s="1" t="s">
        <v>903</v>
      </c>
      <c r="AY328" s="1" t="s">
        <v>903</v>
      </c>
      <c r="AZ328" s="1" t="s">
        <v>903</v>
      </c>
      <c r="BA328" s="1" t="s">
        <v>875</v>
      </c>
      <c r="BB328" s="1" t="s">
        <v>875</v>
      </c>
      <c r="BC328" s="1" t="s">
        <v>875</v>
      </c>
      <c r="BD328" s="1" t="s">
        <v>875</v>
      </c>
      <c r="BE328" s="1" t="s">
        <v>875</v>
      </c>
      <c r="BF328" s="1" t="s">
        <v>875</v>
      </c>
      <c r="BG328" s="12">
        <v>36</v>
      </c>
      <c r="BH328" s="1">
        <v>5</v>
      </c>
      <c r="BI328" s="1">
        <v>3.8</v>
      </c>
      <c r="BJ328" s="1">
        <f t="shared" si="22"/>
        <v>136.79999999999998</v>
      </c>
      <c r="BK328" s="1" t="s">
        <v>28</v>
      </c>
      <c r="BL328" s="25">
        <v>0</v>
      </c>
      <c r="BM328" s="1">
        <v>0</v>
      </c>
      <c r="BN328" s="1">
        <v>0</v>
      </c>
      <c r="BO328" s="1">
        <v>0</v>
      </c>
      <c r="BP328" s="1">
        <v>0</v>
      </c>
      <c r="BQ328" s="14">
        <v>43854.75594693287</v>
      </c>
      <c r="BR328" s="14" t="s">
        <v>175</v>
      </c>
      <c r="BS328" s="15">
        <v>34.416666666666664</v>
      </c>
      <c r="BT328" s="12" t="s">
        <v>90</v>
      </c>
      <c r="BU328" s="12">
        <v>2</v>
      </c>
      <c r="BV328" s="12"/>
      <c r="BW328" s="12" t="s">
        <v>98</v>
      </c>
      <c r="BX328" s="12"/>
      <c r="BY328" s="12" t="s">
        <v>98</v>
      </c>
      <c r="BZ328" s="12">
        <v>1</v>
      </c>
      <c r="CA328" s="12">
        <v>6</v>
      </c>
      <c r="CB328" s="15">
        <v>9</v>
      </c>
      <c r="CC328" s="12">
        <v>0</v>
      </c>
      <c r="CD328" s="12">
        <v>0</v>
      </c>
      <c r="CE328" s="12">
        <v>1</v>
      </c>
      <c r="CF328" s="12">
        <v>3</v>
      </c>
      <c r="CG328" s="12">
        <v>1</v>
      </c>
      <c r="CH328" s="12">
        <v>3</v>
      </c>
      <c r="CI328" s="12">
        <v>2</v>
      </c>
      <c r="CJ328" s="15">
        <v>5</v>
      </c>
      <c r="CK328" s="12">
        <v>1</v>
      </c>
      <c r="CL328" s="12">
        <v>4</v>
      </c>
      <c r="CM328" s="12">
        <v>1</v>
      </c>
      <c r="CN328" s="12">
        <v>4</v>
      </c>
      <c r="CO328" s="12">
        <v>2</v>
      </c>
      <c r="CP328" s="12" t="s">
        <v>130</v>
      </c>
      <c r="CQ328" s="12">
        <v>43</v>
      </c>
      <c r="CR328" s="12">
        <v>40</v>
      </c>
      <c r="CS328" s="12">
        <v>11</v>
      </c>
      <c r="CT328" s="12">
        <v>45</v>
      </c>
      <c r="CU328" s="12">
        <v>42</v>
      </c>
      <c r="CV328" s="12">
        <v>4.5999999999999996</v>
      </c>
      <c r="CW328" s="12">
        <v>68</v>
      </c>
      <c r="CX328" s="12" t="b">
        <v>0</v>
      </c>
      <c r="CY328" s="12"/>
      <c r="CZ328" s="12">
        <v>0</v>
      </c>
      <c r="DA328" s="12"/>
      <c r="DB328" s="12"/>
      <c r="DC328" s="12"/>
    </row>
    <row r="329" spans="1:109" x14ac:dyDescent="0.2">
      <c r="A329" s="2">
        <v>328</v>
      </c>
      <c r="B329" s="5">
        <v>5</v>
      </c>
      <c r="C329" s="5">
        <v>3</v>
      </c>
      <c r="D329" s="1">
        <v>6</v>
      </c>
      <c r="E329" s="7">
        <v>43855</v>
      </c>
      <c r="F329" s="1">
        <v>0</v>
      </c>
      <c r="G329" s="5">
        <f t="shared" si="20"/>
        <v>0</v>
      </c>
      <c r="H329" s="19">
        <f t="shared" si="21"/>
        <v>0</v>
      </c>
      <c r="I329" s="19">
        <v>76.388888888888886</v>
      </c>
      <c r="J329" s="19">
        <v>151.92272727272729</v>
      </c>
      <c r="K329" s="19">
        <v>32.162903587288987</v>
      </c>
      <c r="L329" s="19">
        <v>36.363636363636367</v>
      </c>
      <c r="M329" s="19">
        <v>63.636363636363633</v>
      </c>
      <c r="N329" s="19">
        <v>0</v>
      </c>
      <c r="O329" s="19">
        <v>64.583333333333329</v>
      </c>
      <c r="P329" s="19">
        <v>177.14516129032259</v>
      </c>
      <c r="Q329" s="19">
        <v>21.363675668340456</v>
      </c>
      <c r="R329" s="19">
        <v>52.41935483870968</v>
      </c>
      <c r="S329" s="19">
        <v>47.58064516129032</v>
      </c>
      <c r="T329" s="19">
        <v>0</v>
      </c>
      <c r="U329" s="19">
        <v>100</v>
      </c>
      <c r="V329" s="19">
        <v>119.34375</v>
      </c>
      <c r="W329" s="19">
        <v>35.019373796417881</v>
      </c>
      <c r="X329" s="19">
        <v>15.625</v>
      </c>
      <c r="Y329" s="19">
        <v>84.375</v>
      </c>
      <c r="Z329" s="19">
        <v>0</v>
      </c>
      <c r="AA329" s="2">
        <v>0</v>
      </c>
      <c r="AB329">
        <v>1</v>
      </c>
      <c r="AC329">
        <v>5</v>
      </c>
      <c r="AD329">
        <v>2</v>
      </c>
      <c r="AE329" s="16">
        <v>0</v>
      </c>
      <c r="AF329" s="12">
        <v>99</v>
      </c>
      <c r="AG329">
        <v>1</v>
      </c>
      <c r="AH329">
        <v>99</v>
      </c>
      <c r="AI329">
        <v>99</v>
      </c>
      <c r="AJ329">
        <v>99</v>
      </c>
      <c r="AK329">
        <v>99</v>
      </c>
      <c r="AL329">
        <v>99</v>
      </c>
      <c r="AM329">
        <v>99</v>
      </c>
      <c r="AN329" s="1">
        <v>99</v>
      </c>
      <c r="AO329" s="1">
        <v>99</v>
      </c>
      <c r="AP329" s="1">
        <v>99</v>
      </c>
      <c r="AQ329" s="1">
        <v>99</v>
      </c>
      <c r="AR329" s="1">
        <v>99</v>
      </c>
      <c r="AS329" s="1">
        <v>0</v>
      </c>
      <c r="AT329" s="1">
        <v>1</v>
      </c>
      <c r="AU329" s="1">
        <v>0</v>
      </c>
      <c r="AV329" s="1">
        <v>0</v>
      </c>
      <c r="AW329" s="1">
        <v>0</v>
      </c>
      <c r="AX329" s="1">
        <v>0</v>
      </c>
      <c r="AY329" s="1">
        <v>0</v>
      </c>
      <c r="AZ329" s="1">
        <v>0</v>
      </c>
      <c r="BA329" s="1">
        <v>0</v>
      </c>
      <c r="BB329" s="1">
        <v>0</v>
      </c>
      <c r="BC329" s="1">
        <v>0</v>
      </c>
      <c r="BD329" s="1">
        <v>0</v>
      </c>
      <c r="BE329" s="1">
        <v>0</v>
      </c>
      <c r="BF329" s="1">
        <f>SUM(AS329:BE329)</f>
        <v>1</v>
      </c>
      <c r="BG329" s="12">
        <v>0</v>
      </c>
      <c r="BH329" s="1">
        <v>0</v>
      </c>
      <c r="BI329" s="1">
        <v>0</v>
      </c>
      <c r="BJ329" s="1">
        <f t="shared" si="22"/>
        <v>0</v>
      </c>
      <c r="BK329" s="1">
        <v>0</v>
      </c>
      <c r="BL329" s="25">
        <v>0</v>
      </c>
      <c r="BM329" s="1">
        <v>0</v>
      </c>
      <c r="BN329" s="1">
        <v>0</v>
      </c>
      <c r="BO329" s="1">
        <v>0</v>
      </c>
      <c r="BP329" s="1">
        <v>0</v>
      </c>
      <c r="BQ329" s="12"/>
      <c r="BR329" s="12"/>
      <c r="BS329" s="12"/>
      <c r="BT329" s="12"/>
      <c r="BU329" s="12"/>
      <c r="BV329" s="12"/>
      <c r="BW329" s="12"/>
      <c r="BX329" s="12"/>
      <c r="BY329" s="12"/>
      <c r="BZ329" s="12"/>
      <c r="CA329" s="12"/>
      <c r="CB329" s="15"/>
      <c r="CC329" s="12"/>
      <c r="CD329" s="12"/>
      <c r="CE329" s="12"/>
      <c r="CF329" s="12"/>
      <c r="CG329" s="12"/>
      <c r="CH329" s="12"/>
      <c r="CI329" s="12"/>
      <c r="CJ329" s="15"/>
      <c r="CK329" s="12"/>
      <c r="CL329" s="12"/>
      <c r="CM329" s="12"/>
      <c r="CN329" s="12"/>
      <c r="CO329" s="12"/>
      <c r="CP329" s="12"/>
      <c r="CQ329" s="12"/>
      <c r="CR329" s="12"/>
      <c r="CS329" s="12"/>
      <c r="CT329" s="12"/>
      <c r="CU329" s="12"/>
      <c r="CV329" s="12"/>
      <c r="CW329" s="12"/>
      <c r="CX329" s="12"/>
      <c r="CY329" s="12"/>
      <c r="CZ329" s="12"/>
      <c r="DA329" s="12"/>
      <c r="DB329" s="12"/>
      <c r="DC329" s="12"/>
    </row>
    <row r="330" spans="1:109" x14ac:dyDescent="0.2">
      <c r="A330" s="2">
        <v>329</v>
      </c>
      <c r="B330" s="5">
        <v>5</v>
      </c>
      <c r="C330" s="5">
        <v>3</v>
      </c>
      <c r="D330" s="1">
        <v>7</v>
      </c>
      <c r="E330" s="7">
        <v>43856</v>
      </c>
      <c r="F330" s="1">
        <v>0</v>
      </c>
      <c r="G330" s="5">
        <f t="shared" si="20"/>
        <v>0</v>
      </c>
      <c r="H330" s="19">
        <f t="shared" si="21"/>
        <v>0</v>
      </c>
      <c r="I330" s="19">
        <v>73.263888888888886</v>
      </c>
      <c r="J330" s="19">
        <v>129.90047393364929</v>
      </c>
      <c r="K330" s="19">
        <v>47.534843248072555</v>
      </c>
      <c r="L330" s="19">
        <v>20.85308056872038</v>
      </c>
      <c r="M330" s="19">
        <v>58.293838862559248</v>
      </c>
      <c r="N330" s="19">
        <v>20.85308056872038</v>
      </c>
      <c r="O330" s="19">
        <v>59.895833333333336</v>
      </c>
      <c r="P330" s="19">
        <v>97.913043478260875</v>
      </c>
      <c r="Q330" s="19">
        <v>55.929316059522172</v>
      </c>
      <c r="R330" s="19">
        <v>8.695652173913043</v>
      </c>
      <c r="S330" s="19">
        <v>53.043478260869563</v>
      </c>
      <c r="T330" s="19">
        <v>38.260869565217391</v>
      </c>
      <c r="U330" s="19">
        <v>100</v>
      </c>
      <c r="V330" s="19">
        <v>168.21875</v>
      </c>
      <c r="W330" s="19">
        <v>27.289134703440961</v>
      </c>
      <c r="X330" s="19">
        <v>35.416666666666664</v>
      </c>
      <c r="Y330" s="19">
        <v>64.583333333333343</v>
      </c>
      <c r="Z330" s="19">
        <v>0</v>
      </c>
      <c r="AA330" s="2">
        <v>1</v>
      </c>
      <c r="AB330">
        <v>1</v>
      </c>
      <c r="AC330">
        <v>8</v>
      </c>
      <c r="AD330">
        <v>1</v>
      </c>
      <c r="AE330" s="16">
        <v>0</v>
      </c>
      <c r="AF330" s="12">
        <v>99</v>
      </c>
      <c r="AG330">
        <v>1</v>
      </c>
      <c r="AH330">
        <v>99</v>
      </c>
      <c r="AI330">
        <v>99</v>
      </c>
      <c r="AJ330">
        <v>99</v>
      </c>
      <c r="AK330">
        <v>99</v>
      </c>
      <c r="AL330">
        <v>99</v>
      </c>
      <c r="AM330" s="1">
        <v>99</v>
      </c>
      <c r="AN330" s="1">
        <v>99</v>
      </c>
      <c r="AO330" s="1">
        <v>99</v>
      </c>
      <c r="AP330" s="1">
        <v>99</v>
      </c>
      <c r="AQ330" s="1">
        <v>99</v>
      </c>
      <c r="AR330" s="1">
        <v>99</v>
      </c>
      <c r="AS330" s="1">
        <v>0</v>
      </c>
      <c r="AT330">
        <v>1</v>
      </c>
      <c r="AU330">
        <v>0</v>
      </c>
      <c r="AV330" s="1">
        <v>0</v>
      </c>
      <c r="AW330" s="1">
        <v>0</v>
      </c>
      <c r="AX330" s="1">
        <v>0</v>
      </c>
      <c r="AY330" s="1">
        <v>0</v>
      </c>
      <c r="AZ330" s="1">
        <v>0</v>
      </c>
      <c r="BA330" s="1">
        <v>0</v>
      </c>
      <c r="BB330" s="1">
        <v>0</v>
      </c>
      <c r="BC330" s="1">
        <v>0</v>
      </c>
      <c r="BD330" s="1">
        <v>0</v>
      </c>
      <c r="BE330" s="1">
        <v>0</v>
      </c>
      <c r="BF330" s="1">
        <f>SUM(AS330:BE330)</f>
        <v>1</v>
      </c>
      <c r="BG330" s="12">
        <v>0</v>
      </c>
      <c r="BH330" s="1">
        <v>0</v>
      </c>
      <c r="BI330" s="1">
        <v>0</v>
      </c>
      <c r="BJ330" s="1">
        <f t="shared" si="22"/>
        <v>0</v>
      </c>
      <c r="BK330" s="1">
        <v>0</v>
      </c>
      <c r="BL330" s="25">
        <v>0</v>
      </c>
      <c r="BM330" s="1">
        <v>0</v>
      </c>
      <c r="BN330" s="1">
        <v>0</v>
      </c>
      <c r="BO330" s="1">
        <v>0</v>
      </c>
      <c r="BP330" s="1">
        <v>0</v>
      </c>
      <c r="BQ330" s="12"/>
      <c r="BR330" s="12"/>
      <c r="BS330" s="12"/>
      <c r="BT330" s="12"/>
      <c r="BU330" s="12"/>
      <c r="BV330" s="12"/>
      <c r="BW330" s="12"/>
      <c r="BX330" s="12"/>
      <c r="BY330" s="12"/>
      <c r="BZ330" s="12"/>
      <c r="CA330" s="12"/>
      <c r="CB330" s="15"/>
      <c r="CC330" s="12"/>
      <c r="CD330" s="12"/>
      <c r="CE330" s="12"/>
      <c r="CF330" s="12"/>
      <c r="CG330" s="12"/>
      <c r="CH330" s="12"/>
      <c r="CI330" s="12"/>
      <c r="CJ330" s="15"/>
      <c r="CK330" s="12"/>
      <c r="CL330" s="12"/>
      <c r="CM330" s="12"/>
      <c r="CN330" s="12"/>
      <c r="CO330" s="12"/>
      <c r="CP330" s="12"/>
      <c r="CQ330" s="12"/>
      <c r="CR330" s="12"/>
      <c r="CS330" s="12"/>
      <c r="CT330" s="12"/>
      <c r="CU330" s="12"/>
      <c r="CV330" s="12"/>
      <c r="CW330" s="12"/>
      <c r="CX330" s="12"/>
      <c r="CY330" s="12"/>
      <c r="CZ330" s="12"/>
      <c r="DA330" s="12"/>
      <c r="DB330" s="12"/>
      <c r="DC330" s="12"/>
    </row>
    <row r="331" spans="1:109" x14ac:dyDescent="0.2">
      <c r="A331" s="2">
        <v>330</v>
      </c>
      <c r="B331" s="5">
        <v>5</v>
      </c>
      <c r="C331" s="5">
        <v>3</v>
      </c>
      <c r="D331" s="1">
        <v>8</v>
      </c>
      <c r="E331" s="7">
        <v>43857</v>
      </c>
      <c r="F331" s="1">
        <v>0</v>
      </c>
      <c r="G331" s="5">
        <f t="shared" si="20"/>
        <v>27</v>
      </c>
      <c r="H331" s="19">
        <f t="shared" si="21"/>
        <v>75.599999999999994</v>
      </c>
      <c r="I331" s="19">
        <v>97.222222222222229</v>
      </c>
      <c r="J331" s="19">
        <v>148.64285714285714</v>
      </c>
      <c r="K331" s="19">
        <v>23.719804677730256</v>
      </c>
      <c r="L331" s="19">
        <v>17.5</v>
      </c>
      <c r="M331" s="19">
        <v>82.5</v>
      </c>
      <c r="N331" s="19">
        <v>0</v>
      </c>
      <c r="O331" s="19">
        <v>97.916666666666671</v>
      </c>
      <c r="P331" s="19">
        <v>149.79787234042553</v>
      </c>
      <c r="Q331" s="19">
        <v>25.216300647366232</v>
      </c>
      <c r="R331" s="19">
        <v>21.808510638297872</v>
      </c>
      <c r="S331" s="19">
        <v>78.191489361702125</v>
      </c>
      <c r="T331" s="19">
        <v>0</v>
      </c>
      <c r="U331" s="19">
        <v>95.833333333333329</v>
      </c>
      <c r="V331" s="19">
        <v>146.28260869565219</v>
      </c>
      <c r="W331" s="19">
        <v>20.173305681176533</v>
      </c>
      <c r="X331" s="19">
        <v>8.695652173913043</v>
      </c>
      <c r="Y331" s="19">
        <v>91.304347826086953</v>
      </c>
      <c r="Z331" s="19">
        <v>0</v>
      </c>
      <c r="AA331" s="2">
        <v>0</v>
      </c>
      <c r="AB331">
        <v>1</v>
      </c>
      <c r="AC331">
        <v>7</v>
      </c>
      <c r="AD331">
        <v>1</v>
      </c>
      <c r="AE331" s="16">
        <v>0</v>
      </c>
      <c r="AF331" t="s">
        <v>875</v>
      </c>
      <c r="AG331" t="s">
        <v>875</v>
      </c>
      <c r="AH331" t="s">
        <v>875</v>
      </c>
      <c r="AI331" t="s">
        <v>875</v>
      </c>
      <c r="AJ331" t="s">
        <v>875</v>
      </c>
      <c r="AK331" t="s">
        <v>875</v>
      </c>
      <c r="AL331" t="s">
        <v>875</v>
      </c>
      <c r="AM331" s="1" t="s">
        <v>903</v>
      </c>
      <c r="AN331" s="1" t="s">
        <v>903</v>
      </c>
      <c r="AO331" s="1" t="s">
        <v>903</v>
      </c>
      <c r="AP331" s="1" t="s">
        <v>903</v>
      </c>
      <c r="AQ331" s="1" t="s">
        <v>903</v>
      </c>
      <c r="AR331" s="1" t="s">
        <v>903</v>
      </c>
      <c r="AS331" s="1" t="s">
        <v>903</v>
      </c>
      <c r="AT331" s="1" t="s">
        <v>903</v>
      </c>
      <c r="AU331" s="1" t="s">
        <v>903</v>
      </c>
      <c r="AV331" s="1" t="s">
        <v>903</v>
      </c>
      <c r="AW331" s="1" t="s">
        <v>903</v>
      </c>
      <c r="AX331" s="1" t="s">
        <v>903</v>
      </c>
      <c r="AY331" s="1" t="s">
        <v>903</v>
      </c>
      <c r="AZ331" s="1" t="s">
        <v>903</v>
      </c>
      <c r="BA331" s="1" t="s">
        <v>875</v>
      </c>
      <c r="BB331" s="1" t="s">
        <v>875</v>
      </c>
      <c r="BC331" s="1" t="s">
        <v>875</v>
      </c>
      <c r="BD331" s="1" t="s">
        <v>875</v>
      </c>
      <c r="BE331" s="1" t="s">
        <v>875</v>
      </c>
      <c r="BF331" s="1" t="s">
        <v>875</v>
      </c>
      <c r="BG331" s="12">
        <v>27</v>
      </c>
      <c r="BH331" s="1">
        <v>3</v>
      </c>
      <c r="BI331" s="1">
        <v>2.8</v>
      </c>
      <c r="BJ331" s="1">
        <f t="shared" si="22"/>
        <v>75.599999999999994</v>
      </c>
      <c r="BK331" s="1" t="s">
        <v>27</v>
      </c>
      <c r="BL331" s="25">
        <v>0</v>
      </c>
      <c r="BM331" s="1">
        <v>0</v>
      </c>
      <c r="BN331" s="1">
        <v>0</v>
      </c>
      <c r="BO331" s="1">
        <v>0</v>
      </c>
      <c r="BP331" s="1">
        <v>0</v>
      </c>
      <c r="BQ331" s="14">
        <v>43857.423716249999</v>
      </c>
      <c r="BR331" s="14" t="s">
        <v>176</v>
      </c>
      <c r="BS331" s="15">
        <v>20.616666666666667</v>
      </c>
      <c r="BT331" s="12" t="s">
        <v>177</v>
      </c>
      <c r="BU331" s="12">
        <v>1</v>
      </c>
      <c r="BV331" s="12" t="s">
        <v>178</v>
      </c>
      <c r="BW331" s="12" t="s">
        <v>179</v>
      </c>
      <c r="BX331" s="12"/>
      <c r="BY331" s="12" t="s">
        <v>98</v>
      </c>
      <c r="BZ331" s="12">
        <v>1</v>
      </c>
      <c r="CA331" s="12">
        <v>5</v>
      </c>
      <c r="CB331" s="15">
        <v>3.6</v>
      </c>
      <c r="CC331" s="12">
        <v>20</v>
      </c>
      <c r="CD331" s="12">
        <v>0</v>
      </c>
      <c r="CE331" s="12">
        <v>3</v>
      </c>
      <c r="CF331" s="12">
        <v>3</v>
      </c>
      <c r="CG331" s="12">
        <v>2</v>
      </c>
      <c r="CH331" s="12">
        <v>3</v>
      </c>
      <c r="CI331" s="12">
        <v>1</v>
      </c>
      <c r="CJ331" s="15">
        <v>3</v>
      </c>
      <c r="CK331" s="12">
        <v>1</v>
      </c>
      <c r="CL331" s="12">
        <v>4</v>
      </c>
      <c r="CM331" s="12">
        <v>2</v>
      </c>
      <c r="CN331" s="12">
        <v>4</v>
      </c>
      <c r="CO331" s="12">
        <v>2</v>
      </c>
      <c r="CP331" s="12" t="s">
        <v>180</v>
      </c>
      <c r="CQ331" s="12">
        <v>38</v>
      </c>
      <c r="CR331" s="12">
        <v>33</v>
      </c>
      <c r="CS331" s="12">
        <v>100</v>
      </c>
      <c r="CT331" s="12">
        <v>69</v>
      </c>
      <c r="CU331" s="12">
        <v>35</v>
      </c>
      <c r="CV331" s="12">
        <v>6.9</v>
      </c>
      <c r="CW331" s="12">
        <v>0</v>
      </c>
      <c r="CX331" s="12" t="b">
        <v>1</v>
      </c>
      <c r="CY331" s="12" t="s">
        <v>181</v>
      </c>
      <c r="CZ331" s="12">
        <v>0</v>
      </c>
      <c r="DA331" s="12"/>
      <c r="DB331" s="12"/>
      <c r="DC331" s="12"/>
    </row>
    <row r="332" spans="1:109" x14ac:dyDescent="0.2">
      <c r="A332" s="2">
        <v>331</v>
      </c>
      <c r="B332" s="5">
        <v>5</v>
      </c>
      <c r="C332" s="5">
        <v>3</v>
      </c>
      <c r="D332" s="1">
        <v>9</v>
      </c>
      <c r="E332" s="7">
        <v>43858</v>
      </c>
      <c r="F332" s="1">
        <v>0</v>
      </c>
      <c r="G332" s="5">
        <f t="shared" si="20"/>
        <v>0</v>
      </c>
      <c r="H332" s="19">
        <f t="shared" si="21"/>
        <v>0</v>
      </c>
      <c r="I332" s="19">
        <v>77.083333333333329</v>
      </c>
      <c r="J332" s="19">
        <v>156.63513513513513</v>
      </c>
      <c r="K332" s="19">
        <v>27.342488619129295</v>
      </c>
      <c r="L332" s="19">
        <v>37.387387387387385</v>
      </c>
      <c r="M332" s="19">
        <v>62.612612612612615</v>
      </c>
      <c r="N332" s="19">
        <v>0</v>
      </c>
      <c r="O332" s="19">
        <v>100</v>
      </c>
      <c r="P332" s="19">
        <v>151.22395833333334</v>
      </c>
      <c r="Q332" s="19">
        <v>28.078569132320855</v>
      </c>
      <c r="R332" s="19">
        <v>32.291666666666664</v>
      </c>
      <c r="S332" s="19">
        <v>67.708333333333343</v>
      </c>
      <c r="T332" s="19">
        <v>0</v>
      </c>
      <c r="U332" s="19">
        <v>31.25</v>
      </c>
      <c r="V332" s="19">
        <v>191.26666666666668</v>
      </c>
      <c r="W332" s="19">
        <v>13.520536179113041</v>
      </c>
      <c r="X332" s="19">
        <v>70</v>
      </c>
      <c r="Y332" s="19">
        <v>30</v>
      </c>
      <c r="Z332" s="19">
        <v>0</v>
      </c>
      <c r="AA332" s="2">
        <v>0</v>
      </c>
      <c r="AB332">
        <v>1</v>
      </c>
      <c r="AC332">
        <v>8</v>
      </c>
      <c r="AD332">
        <v>1</v>
      </c>
      <c r="AE332" s="16">
        <v>0</v>
      </c>
      <c r="AF332" s="12">
        <v>99</v>
      </c>
      <c r="AG332">
        <v>1</v>
      </c>
      <c r="AH332">
        <v>99</v>
      </c>
      <c r="AI332">
        <v>99</v>
      </c>
      <c r="AJ332">
        <v>99</v>
      </c>
      <c r="AK332">
        <v>99</v>
      </c>
      <c r="AL332">
        <v>99</v>
      </c>
      <c r="AM332">
        <v>99</v>
      </c>
      <c r="AN332" s="1">
        <v>99</v>
      </c>
      <c r="AO332" s="1">
        <v>99</v>
      </c>
      <c r="AP332" s="1">
        <v>99</v>
      </c>
      <c r="AQ332" s="1">
        <v>99</v>
      </c>
      <c r="AR332" s="1">
        <v>99</v>
      </c>
      <c r="AS332" s="1">
        <v>0</v>
      </c>
      <c r="AT332">
        <v>1</v>
      </c>
      <c r="AU332">
        <v>0</v>
      </c>
      <c r="AV332" s="1">
        <v>0</v>
      </c>
      <c r="AW332" s="1">
        <v>0</v>
      </c>
      <c r="AX332" s="1">
        <v>0</v>
      </c>
      <c r="AY332" s="1">
        <v>0</v>
      </c>
      <c r="AZ332" s="1">
        <v>0</v>
      </c>
      <c r="BA332" s="1">
        <v>0</v>
      </c>
      <c r="BB332" s="1">
        <v>0</v>
      </c>
      <c r="BC332" s="1">
        <v>0</v>
      </c>
      <c r="BD332" s="1">
        <v>0</v>
      </c>
      <c r="BE332" s="1">
        <v>0</v>
      </c>
      <c r="BF332" s="1">
        <f>SUM(AS332:BE332)</f>
        <v>1</v>
      </c>
      <c r="BG332" s="12">
        <v>0</v>
      </c>
      <c r="BH332" s="1">
        <v>0</v>
      </c>
      <c r="BI332" s="1">
        <v>0</v>
      </c>
      <c r="BJ332" s="1">
        <f t="shared" si="22"/>
        <v>0</v>
      </c>
      <c r="BK332" s="1">
        <v>0</v>
      </c>
      <c r="BL332" s="25">
        <v>0</v>
      </c>
      <c r="BM332" s="1">
        <v>0</v>
      </c>
      <c r="BN332" s="1">
        <v>0</v>
      </c>
      <c r="BO332" s="1">
        <v>0</v>
      </c>
      <c r="BP332" s="1">
        <v>0</v>
      </c>
      <c r="BQ332" s="12"/>
      <c r="BR332" s="12"/>
      <c r="BS332" s="12"/>
      <c r="BT332" s="12"/>
      <c r="BU332" s="12"/>
      <c r="BV332" s="12"/>
      <c r="BW332" s="12"/>
      <c r="BX332" s="12"/>
      <c r="BY332" s="12"/>
      <c r="BZ332" s="12"/>
      <c r="CA332" s="12"/>
      <c r="CB332" s="15"/>
      <c r="CC332" s="12"/>
      <c r="CD332" s="12"/>
      <c r="CE332" s="12"/>
      <c r="CF332" s="12"/>
      <c r="CG332" s="12"/>
      <c r="CH332" s="12"/>
      <c r="CI332" s="12"/>
      <c r="CJ332" s="15"/>
      <c r="CK332" s="12"/>
      <c r="CL332" s="12"/>
      <c r="CM332" s="12"/>
      <c r="CN332" s="12"/>
      <c r="CO332" s="12"/>
      <c r="CP332" s="12"/>
      <c r="CQ332" s="12"/>
      <c r="CR332" s="12"/>
      <c r="CS332" s="12"/>
      <c r="CT332" s="12"/>
      <c r="CU332" s="12"/>
      <c r="CV332" s="12"/>
      <c r="CW332" s="12"/>
      <c r="CX332" s="12"/>
      <c r="CY332" s="12"/>
      <c r="CZ332" s="12"/>
      <c r="DA332" s="12"/>
      <c r="DB332" s="12"/>
      <c r="DC332" s="12"/>
    </row>
    <row r="333" spans="1:109" x14ac:dyDescent="0.2">
      <c r="A333" s="2">
        <v>332</v>
      </c>
      <c r="B333" s="5">
        <v>5</v>
      </c>
      <c r="C333" s="5">
        <v>3</v>
      </c>
      <c r="D333" s="1">
        <v>10</v>
      </c>
      <c r="E333" s="7">
        <v>43859</v>
      </c>
      <c r="F333" s="1">
        <v>0</v>
      </c>
      <c r="G333" s="5">
        <f t="shared" si="20"/>
        <v>0</v>
      </c>
      <c r="H333" s="19">
        <f t="shared" si="21"/>
        <v>0</v>
      </c>
      <c r="I333" s="19">
        <v>69.097222222222229</v>
      </c>
      <c r="J333" s="19">
        <v>121.78391959798995</v>
      </c>
      <c r="K333" s="19">
        <v>20.392827671311881</v>
      </c>
      <c r="L333" s="19">
        <v>0</v>
      </c>
      <c r="M333" s="19">
        <v>97.989949748743726</v>
      </c>
      <c r="N333" s="19">
        <v>2.0100502512562812</v>
      </c>
      <c r="O333" s="19">
        <v>54.166666666666664</v>
      </c>
      <c r="P333" s="19">
        <v>111.13461538461539</v>
      </c>
      <c r="Q333" s="19">
        <v>25.004586959327483</v>
      </c>
      <c r="R333" s="19">
        <v>0</v>
      </c>
      <c r="S333" s="19">
        <v>96.15384615384616</v>
      </c>
      <c r="T333" s="19">
        <v>3.8461538461538463</v>
      </c>
      <c r="U333" s="19">
        <v>98.958333333333329</v>
      </c>
      <c r="V333" s="19">
        <v>133.44210526315788</v>
      </c>
      <c r="W333" s="19">
        <v>10.335227528035416</v>
      </c>
      <c r="X333" s="19">
        <v>0</v>
      </c>
      <c r="Y333" s="19">
        <v>100</v>
      </c>
      <c r="Z333" s="19">
        <v>0</v>
      </c>
      <c r="AA333" s="2">
        <v>0</v>
      </c>
      <c r="AB333">
        <v>2</v>
      </c>
      <c r="AC333">
        <v>8</v>
      </c>
      <c r="AD333">
        <v>1</v>
      </c>
      <c r="AE333" s="16">
        <v>0</v>
      </c>
      <c r="AF333" s="12">
        <v>99</v>
      </c>
      <c r="AG333">
        <v>1</v>
      </c>
      <c r="AH333">
        <v>99</v>
      </c>
      <c r="AI333">
        <v>99</v>
      </c>
      <c r="AJ333">
        <v>99</v>
      </c>
      <c r="AK333">
        <v>99</v>
      </c>
      <c r="AL333">
        <v>99</v>
      </c>
      <c r="AM333" s="1">
        <v>99</v>
      </c>
      <c r="AN333" s="1">
        <v>99</v>
      </c>
      <c r="AO333" s="1">
        <v>99</v>
      </c>
      <c r="AP333" s="1">
        <v>99</v>
      </c>
      <c r="AQ333" s="1">
        <v>99</v>
      </c>
      <c r="AR333" s="1">
        <v>99</v>
      </c>
      <c r="AS333" s="1">
        <v>0</v>
      </c>
      <c r="AT333" s="1">
        <v>1</v>
      </c>
      <c r="AU333" s="1">
        <v>0</v>
      </c>
      <c r="AV333" s="1">
        <v>0</v>
      </c>
      <c r="AW333" s="1">
        <v>0</v>
      </c>
      <c r="AX333" s="1">
        <v>0</v>
      </c>
      <c r="AY333" s="1">
        <v>0</v>
      </c>
      <c r="AZ333" s="1">
        <v>0</v>
      </c>
      <c r="BA333" s="1">
        <v>0</v>
      </c>
      <c r="BB333" s="1">
        <v>0</v>
      </c>
      <c r="BC333" s="1">
        <v>0</v>
      </c>
      <c r="BD333" s="1">
        <v>0</v>
      </c>
      <c r="BE333" s="1">
        <v>0</v>
      </c>
      <c r="BF333" s="1">
        <f>SUM(AS333:BE333)</f>
        <v>1</v>
      </c>
      <c r="BG333" s="12">
        <v>0</v>
      </c>
      <c r="BH333" s="1">
        <v>0</v>
      </c>
      <c r="BI333" s="1">
        <v>0</v>
      </c>
      <c r="BJ333" s="1">
        <f t="shared" si="22"/>
        <v>0</v>
      </c>
      <c r="BK333" s="1">
        <v>0</v>
      </c>
      <c r="BL333" s="25">
        <v>0</v>
      </c>
      <c r="BM333" s="1">
        <v>0</v>
      </c>
      <c r="BN333" s="1">
        <v>0</v>
      </c>
      <c r="BO333" s="1">
        <v>0</v>
      </c>
      <c r="BP333" s="1">
        <v>0</v>
      </c>
      <c r="BQ333" s="12"/>
      <c r="BR333" s="12"/>
      <c r="BS333" s="12"/>
      <c r="BT333" s="12"/>
      <c r="BU333" s="12"/>
      <c r="BV333" s="12"/>
      <c r="BW333" s="12"/>
      <c r="BX333" s="12"/>
      <c r="BY333" s="12"/>
      <c r="BZ333" s="12"/>
      <c r="CA333" s="12"/>
      <c r="CB333" s="15"/>
      <c r="CC333" s="12"/>
      <c r="CD333" s="12"/>
      <c r="CE333" s="12"/>
      <c r="CF333" s="12"/>
      <c r="CG333" s="12"/>
      <c r="CH333" s="12"/>
      <c r="CI333" s="12"/>
      <c r="CJ333" s="15"/>
      <c r="CK333" s="12"/>
      <c r="CL333" s="12"/>
      <c r="CM333" s="12"/>
      <c r="CN333" s="12"/>
      <c r="CO333" s="12"/>
      <c r="CP333" s="12"/>
      <c r="CQ333" s="12"/>
      <c r="CR333" s="12"/>
      <c r="CS333" s="12"/>
      <c r="CT333" s="12"/>
      <c r="CU333" s="12"/>
      <c r="CV333" s="12"/>
      <c r="CW333" s="12"/>
      <c r="CX333" s="12"/>
      <c r="CY333" s="12"/>
      <c r="CZ333" s="12"/>
      <c r="DA333" s="12"/>
      <c r="DB333" s="12"/>
      <c r="DC333" s="12"/>
    </row>
    <row r="334" spans="1:109" x14ac:dyDescent="0.2">
      <c r="A334" s="2">
        <v>333</v>
      </c>
      <c r="B334" s="5">
        <v>5</v>
      </c>
      <c r="C334" s="5">
        <v>3</v>
      </c>
      <c r="D334" s="1">
        <v>11</v>
      </c>
      <c r="E334" s="7">
        <v>43860</v>
      </c>
      <c r="F334" s="1">
        <v>0</v>
      </c>
      <c r="G334" s="5">
        <f t="shared" si="20"/>
        <v>0</v>
      </c>
      <c r="H334" s="19">
        <f t="shared" si="21"/>
        <v>0</v>
      </c>
      <c r="I334" s="19">
        <v>78.819444444444443</v>
      </c>
      <c r="J334" s="19">
        <v>144.69162995594715</v>
      </c>
      <c r="K334" s="19">
        <v>28.157086887484184</v>
      </c>
      <c r="L334" s="19">
        <v>24.229074889867842</v>
      </c>
      <c r="M334" s="19">
        <v>75.770925110132154</v>
      </c>
      <c r="N334" s="19">
        <v>0</v>
      </c>
      <c r="O334" s="19">
        <v>91.145833333333329</v>
      </c>
      <c r="P334" s="19">
        <v>151.24</v>
      </c>
      <c r="Q334" s="19">
        <v>28.24232343563088</v>
      </c>
      <c r="R334" s="19">
        <v>31.428571428571427</v>
      </c>
      <c r="S334" s="19">
        <v>68.571428571428569</v>
      </c>
      <c r="T334" s="19">
        <v>0</v>
      </c>
      <c r="U334" s="19">
        <v>54.166666666666664</v>
      </c>
      <c r="V334" s="19">
        <v>122.65384615384616</v>
      </c>
      <c r="W334" s="19">
        <v>18.017051525431079</v>
      </c>
      <c r="X334" s="19">
        <v>0</v>
      </c>
      <c r="Y334" s="19">
        <v>100</v>
      </c>
      <c r="Z334" s="19">
        <v>0</v>
      </c>
      <c r="AA334" s="2">
        <v>1</v>
      </c>
      <c r="AB334">
        <v>1</v>
      </c>
      <c r="AC334">
        <v>8</v>
      </c>
      <c r="AD334">
        <v>1</v>
      </c>
      <c r="AE334" s="16">
        <v>0</v>
      </c>
      <c r="AF334" s="12">
        <v>99</v>
      </c>
      <c r="AG334">
        <v>99</v>
      </c>
      <c r="AH334">
        <v>1</v>
      </c>
      <c r="AI334">
        <v>99</v>
      </c>
      <c r="AJ334">
        <v>99</v>
      </c>
      <c r="AK334">
        <v>99</v>
      </c>
      <c r="AL334">
        <v>99</v>
      </c>
      <c r="AM334">
        <v>99</v>
      </c>
      <c r="AN334" s="1">
        <v>99</v>
      </c>
      <c r="AO334" s="1">
        <v>99</v>
      </c>
      <c r="AP334" s="1">
        <v>99</v>
      </c>
      <c r="AQ334" s="1">
        <v>99</v>
      </c>
      <c r="AR334" s="1">
        <v>99</v>
      </c>
      <c r="AS334" s="1">
        <v>0</v>
      </c>
      <c r="AT334" s="1">
        <v>0</v>
      </c>
      <c r="AU334" s="1">
        <v>1</v>
      </c>
      <c r="AV334" s="1">
        <v>0</v>
      </c>
      <c r="AW334" s="1">
        <v>0</v>
      </c>
      <c r="AX334" s="1">
        <v>0</v>
      </c>
      <c r="AY334" s="1">
        <v>0</v>
      </c>
      <c r="AZ334" s="1">
        <v>0</v>
      </c>
      <c r="BA334" s="1">
        <v>0</v>
      </c>
      <c r="BB334" s="1">
        <v>0</v>
      </c>
      <c r="BC334" s="1">
        <v>0</v>
      </c>
      <c r="BD334" s="1">
        <v>0</v>
      </c>
      <c r="BE334" s="1">
        <v>0</v>
      </c>
      <c r="BF334" s="1">
        <f>SUM(AS334:BE334)</f>
        <v>1</v>
      </c>
      <c r="BG334" s="12">
        <v>0</v>
      </c>
      <c r="BH334" s="1">
        <v>0</v>
      </c>
      <c r="BI334" s="1">
        <v>0</v>
      </c>
      <c r="BJ334" s="1">
        <f t="shared" si="22"/>
        <v>0</v>
      </c>
      <c r="BK334" s="1">
        <v>0</v>
      </c>
      <c r="BL334" s="25">
        <v>0</v>
      </c>
      <c r="BM334" s="1">
        <v>0</v>
      </c>
      <c r="BN334" s="1">
        <v>0</v>
      </c>
      <c r="BO334" s="1">
        <v>0</v>
      </c>
      <c r="BP334" s="1">
        <v>0</v>
      </c>
      <c r="BQ334" s="12"/>
      <c r="BR334" s="12"/>
      <c r="BS334" s="12"/>
      <c r="BT334" s="12"/>
      <c r="BU334" s="12"/>
      <c r="BV334" s="12"/>
      <c r="BW334" s="12"/>
      <c r="BX334" s="12"/>
      <c r="BY334" s="12"/>
      <c r="BZ334" s="12"/>
      <c r="CA334" s="12"/>
      <c r="CB334" s="15"/>
      <c r="CC334" s="12"/>
      <c r="CD334" s="12"/>
      <c r="CE334" s="12"/>
      <c r="CF334" s="12"/>
      <c r="CG334" s="12"/>
      <c r="CH334" s="12"/>
      <c r="CI334" s="12"/>
      <c r="CJ334" s="15"/>
      <c r="CK334" s="12"/>
      <c r="CL334" s="12"/>
      <c r="CM334" s="12"/>
      <c r="CN334" s="12"/>
      <c r="CO334" s="12"/>
      <c r="CP334" s="12"/>
      <c r="CQ334" s="12"/>
      <c r="CR334" s="12"/>
      <c r="CS334" s="12"/>
      <c r="CT334" s="12"/>
      <c r="CU334" s="12"/>
      <c r="CV334" s="12"/>
      <c r="CW334" s="12"/>
      <c r="CX334" s="12"/>
      <c r="CY334" s="12"/>
      <c r="CZ334" s="12"/>
      <c r="DA334" s="12"/>
      <c r="DB334" s="12"/>
      <c r="DC334" s="12"/>
    </row>
    <row r="335" spans="1:109" x14ac:dyDescent="0.2">
      <c r="A335" s="2">
        <v>334</v>
      </c>
      <c r="B335" s="5">
        <v>5</v>
      </c>
      <c r="C335" s="5">
        <v>3</v>
      </c>
      <c r="D335" s="1">
        <v>12</v>
      </c>
      <c r="E335" s="7">
        <v>43861</v>
      </c>
      <c r="F335" s="1">
        <v>0</v>
      </c>
      <c r="G335" s="5">
        <f t="shared" si="20"/>
        <v>0</v>
      </c>
      <c r="H335" s="19">
        <f t="shared" si="21"/>
        <v>0</v>
      </c>
      <c r="I335" s="19">
        <v>90.277777777777771</v>
      </c>
      <c r="J335" s="19">
        <v>140.27307692307693</v>
      </c>
      <c r="K335" s="19">
        <v>38.901969080739036</v>
      </c>
      <c r="L335" s="19">
        <v>28.46153846153846</v>
      </c>
      <c r="M335" s="19">
        <v>56.923076923076934</v>
      </c>
      <c r="N335" s="19">
        <v>14.615384615384615</v>
      </c>
      <c r="O335" s="19">
        <v>90.625</v>
      </c>
      <c r="P335" s="19">
        <v>140.01724137931035</v>
      </c>
      <c r="Q335" s="19">
        <v>45.125781658565884</v>
      </c>
      <c r="R335" s="19">
        <v>35.057471264367813</v>
      </c>
      <c r="S335" s="19">
        <v>43.103448275862064</v>
      </c>
      <c r="T335" s="19">
        <v>21.839080459770116</v>
      </c>
      <c r="U335" s="19">
        <v>89.583333333333329</v>
      </c>
      <c r="V335" s="19">
        <v>140.7906976744186</v>
      </c>
      <c r="W335" s="19">
        <v>21.866110613701622</v>
      </c>
      <c r="X335" s="19">
        <v>15.116279069767442</v>
      </c>
      <c r="Y335" s="19">
        <v>84.883720930232556</v>
      </c>
      <c r="Z335" s="19">
        <v>0</v>
      </c>
      <c r="AA335" s="2">
        <v>0</v>
      </c>
      <c r="AB335">
        <v>2</v>
      </c>
      <c r="AC335">
        <v>8</v>
      </c>
      <c r="AD335">
        <v>1</v>
      </c>
      <c r="AE335" s="16">
        <v>1</v>
      </c>
      <c r="AF335" s="12">
        <v>99</v>
      </c>
      <c r="AG335">
        <v>99</v>
      </c>
      <c r="AH335">
        <v>1</v>
      </c>
      <c r="AI335">
        <v>99</v>
      </c>
      <c r="AJ335">
        <v>99</v>
      </c>
      <c r="AK335">
        <v>99</v>
      </c>
      <c r="AL335">
        <v>99</v>
      </c>
      <c r="AM335" s="1">
        <v>99</v>
      </c>
      <c r="AN335" s="1">
        <v>99</v>
      </c>
      <c r="AO335" s="1">
        <v>99</v>
      </c>
      <c r="AP335" s="1">
        <v>99</v>
      </c>
      <c r="AQ335" s="1">
        <v>99</v>
      </c>
      <c r="AR335" s="1">
        <v>99</v>
      </c>
      <c r="AS335" s="1">
        <v>0</v>
      </c>
      <c r="AT335" s="1">
        <v>0</v>
      </c>
      <c r="AU335" s="1">
        <v>1</v>
      </c>
      <c r="AV335" s="1">
        <v>0</v>
      </c>
      <c r="AW335" s="1">
        <v>0</v>
      </c>
      <c r="AX335" s="1">
        <v>0</v>
      </c>
      <c r="AY335" s="1">
        <v>0</v>
      </c>
      <c r="AZ335" s="1">
        <v>0</v>
      </c>
      <c r="BA335" s="1">
        <v>0</v>
      </c>
      <c r="BB335" s="1">
        <v>0</v>
      </c>
      <c r="BC335" s="1">
        <v>0</v>
      </c>
      <c r="BD335" s="1">
        <v>0</v>
      </c>
      <c r="BE335" s="1">
        <v>0</v>
      </c>
      <c r="BF335" s="1">
        <f>SUM(AS335:BE335)</f>
        <v>1</v>
      </c>
      <c r="BG335" s="12">
        <v>0</v>
      </c>
      <c r="BH335" s="1">
        <v>0</v>
      </c>
      <c r="BI335" s="1">
        <v>0</v>
      </c>
      <c r="BJ335" s="1">
        <f t="shared" si="22"/>
        <v>0</v>
      </c>
      <c r="BK335" s="1">
        <v>0</v>
      </c>
      <c r="BL335" s="25">
        <v>0</v>
      </c>
      <c r="BM335" s="1">
        <v>0</v>
      </c>
      <c r="BN335" s="1">
        <v>0</v>
      </c>
      <c r="BO335" s="1">
        <v>0</v>
      </c>
      <c r="BP335" s="1">
        <v>0</v>
      </c>
      <c r="BQ335" s="12"/>
      <c r="BR335" s="12"/>
      <c r="BS335" s="12"/>
      <c r="BT335" s="12"/>
      <c r="BU335" s="12"/>
      <c r="BV335" s="12"/>
      <c r="BW335" s="12"/>
      <c r="BX335" s="12"/>
      <c r="BY335" s="12"/>
      <c r="BZ335" s="12"/>
      <c r="CA335" s="12"/>
      <c r="CB335" s="15"/>
      <c r="CC335" s="12"/>
      <c r="CD335" s="12"/>
      <c r="CE335" s="12"/>
      <c r="CF335" s="12"/>
      <c r="CG335" s="12"/>
      <c r="CH335" s="12"/>
      <c r="CI335" s="12"/>
      <c r="CJ335" s="15"/>
      <c r="CK335" s="12"/>
      <c r="CL335" s="12"/>
      <c r="CM335" s="12"/>
      <c r="CN335" s="12"/>
      <c r="CO335" s="12"/>
      <c r="CP335" s="12"/>
      <c r="CQ335" s="12"/>
      <c r="CR335" s="12"/>
      <c r="CS335" s="12"/>
      <c r="CT335" s="12"/>
      <c r="CU335" s="12"/>
      <c r="CV335" s="12"/>
      <c r="CW335" s="12"/>
      <c r="CX335" s="12"/>
      <c r="CY335" s="12"/>
      <c r="CZ335" s="12"/>
      <c r="DA335" s="12"/>
      <c r="DB335" s="12"/>
      <c r="DC335" s="12"/>
    </row>
    <row r="336" spans="1:109" x14ac:dyDescent="0.2">
      <c r="A336" s="2">
        <v>335</v>
      </c>
      <c r="B336" s="5">
        <v>5</v>
      </c>
      <c r="C336" s="5">
        <v>3</v>
      </c>
      <c r="D336" s="1">
        <v>13</v>
      </c>
      <c r="E336" s="7">
        <v>43862</v>
      </c>
      <c r="F336" s="1">
        <v>0</v>
      </c>
      <c r="G336" s="5">
        <f t="shared" si="20"/>
        <v>90</v>
      </c>
      <c r="H336" s="19">
        <f t="shared" si="21"/>
        <v>810</v>
      </c>
      <c r="I336" s="19">
        <v>0</v>
      </c>
      <c r="J336" t="s">
        <v>20</v>
      </c>
      <c r="K336" t="s">
        <v>20</v>
      </c>
      <c r="L336" t="s">
        <v>20</v>
      </c>
      <c r="M336" t="s">
        <v>20</v>
      </c>
      <c r="N336" t="s">
        <v>20</v>
      </c>
      <c r="O336" s="19">
        <v>0</v>
      </c>
      <c r="P336" t="s">
        <v>20</v>
      </c>
      <c r="Q336" t="s">
        <v>20</v>
      </c>
      <c r="R336" t="s">
        <v>20</v>
      </c>
      <c r="S336" t="s">
        <v>20</v>
      </c>
      <c r="T336" t="s">
        <v>20</v>
      </c>
      <c r="U336" s="19">
        <v>0</v>
      </c>
      <c r="V336" t="s">
        <v>20</v>
      </c>
      <c r="W336" t="s">
        <v>20</v>
      </c>
      <c r="X336" t="s">
        <v>20</v>
      </c>
      <c r="Y336" t="s">
        <v>20</v>
      </c>
      <c r="Z336" t="s">
        <v>20</v>
      </c>
      <c r="AA336" s="2">
        <v>1</v>
      </c>
      <c r="AB336">
        <v>2</v>
      </c>
      <c r="AC336">
        <v>7</v>
      </c>
      <c r="AD336">
        <v>2</v>
      </c>
      <c r="AE336" s="16">
        <v>0</v>
      </c>
      <c r="AF336" t="s">
        <v>875</v>
      </c>
      <c r="AG336" t="s">
        <v>875</v>
      </c>
      <c r="AH336" t="s">
        <v>875</v>
      </c>
      <c r="AI336" t="s">
        <v>875</v>
      </c>
      <c r="AJ336" t="s">
        <v>875</v>
      </c>
      <c r="AK336" t="s">
        <v>875</v>
      </c>
      <c r="AL336" t="s">
        <v>875</v>
      </c>
      <c r="AM336" s="1" t="s">
        <v>903</v>
      </c>
      <c r="AN336" s="1" t="s">
        <v>903</v>
      </c>
      <c r="AO336" s="1" t="s">
        <v>903</v>
      </c>
      <c r="AP336" s="1" t="s">
        <v>903</v>
      </c>
      <c r="AQ336" s="1" t="s">
        <v>903</v>
      </c>
      <c r="AR336" s="1" t="s">
        <v>903</v>
      </c>
      <c r="AS336" s="1" t="s">
        <v>903</v>
      </c>
      <c r="AT336" s="1" t="s">
        <v>903</v>
      </c>
      <c r="AU336" s="1" t="s">
        <v>903</v>
      </c>
      <c r="AV336" s="1" t="s">
        <v>903</v>
      </c>
      <c r="AW336" s="1" t="s">
        <v>903</v>
      </c>
      <c r="AX336" s="1" t="s">
        <v>903</v>
      </c>
      <c r="AY336" s="1" t="s">
        <v>903</v>
      </c>
      <c r="AZ336" s="1" t="s">
        <v>903</v>
      </c>
      <c r="BA336" s="1" t="s">
        <v>875</v>
      </c>
      <c r="BB336" s="1" t="s">
        <v>875</v>
      </c>
      <c r="BC336" s="1" t="s">
        <v>875</v>
      </c>
      <c r="BD336" s="1" t="s">
        <v>875</v>
      </c>
      <c r="BE336" s="1" t="s">
        <v>875</v>
      </c>
      <c r="BF336" s="1" t="s">
        <v>875</v>
      </c>
      <c r="BG336" s="12">
        <v>90</v>
      </c>
      <c r="BH336" s="1">
        <v>7</v>
      </c>
      <c r="BI336" s="1">
        <v>9</v>
      </c>
      <c r="BJ336" s="1">
        <f t="shared" si="22"/>
        <v>810</v>
      </c>
      <c r="BK336" s="1" t="s">
        <v>24</v>
      </c>
      <c r="BL336" s="25">
        <v>0</v>
      </c>
      <c r="BM336" s="1">
        <v>0</v>
      </c>
      <c r="BN336" s="1">
        <v>0</v>
      </c>
      <c r="BO336" s="1">
        <v>0</v>
      </c>
      <c r="BP336" s="1">
        <v>0</v>
      </c>
      <c r="BQ336" s="14">
        <v>43862.424887650464</v>
      </c>
      <c r="BR336" s="14" t="s">
        <v>182</v>
      </c>
      <c r="BS336" s="15">
        <v>0.31666666666666665</v>
      </c>
      <c r="BT336" s="12" t="s">
        <v>117</v>
      </c>
      <c r="BU336" s="12"/>
      <c r="BV336" s="12" t="s">
        <v>183</v>
      </c>
      <c r="BW336" s="12" t="s">
        <v>184</v>
      </c>
      <c r="BX336" s="12"/>
      <c r="BY336" s="12" t="s">
        <v>98</v>
      </c>
      <c r="BZ336" s="12">
        <v>0</v>
      </c>
      <c r="CA336" s="12">
        <v>0</v>
      </c>
      <c r="CB336" s="15">
        <v>8.6</v>
      </c>
      <c r="CC336" s="12">
        <v>45</v>
      </c>
      <c r="CD336" s="12">
        <v>0</v>
      </c>
      <c r="CE336" s="12">
        <v>2</v>
      </c>
      <c r="CF336" s="12">
        <v>4</v>
      </c>
      <c r="CG336" s="12">
        <v>2</v>
      </c>
      <c r="CH336" s="12">
        <v>3</v>
      </c>
      <c r="CI336" s="12">
        <v>1</v>
      </c>
      <c r="CJ336" s="15">
        <v>7</v>
      </c>
      <c r="CK336" s="12">
        <v>3</v>
      </c>
      <c r="CL336" s="12">
        <v>3</v>
      </c>
      <c r="CM336" s="12">
        <v>3</v>
      </c>
      <c r="CN336" s="12">
        <v>4</v>
      </c>
      <c r="CO336" s="12">
        <v>5</v>
      </c>
      <c r="CP336" s="12" t="s">
        <v>99</v>
      </c>
      <c r="CQ336" s="12">
        <v>32</v>
      </c>
      <c r="CR336" s="12">
        <v>32</v>
      </c>
      <c r="CS336" s="12">
        <v>100</v>
      </c>
      <c r="CT336" s="12">
        <v>95</v>
      </c>
      <c r="CU336" s="12">
        <v>38</v>
      </c>
      <c r="CV336" s="12">
        <v>0</v>
      </c>
      <c r="CW336" s="12">
        <v>0</v>
      </c>
      <c r="CX336" s="12" t="b">
        <v>0</v>
      </c>
      <c r="CY336" s="12"/>
      <c r="CZ336" s="12">
        <v>0</v>
      </c>
      <c r="DA336" s="12">
        <v>191</v>
      </c>
      <c r="DB336" s="12">
        <v>152</v>
      </c>
      <c r="DC336" s="12">
        <v>85</v>
      </c>
    </row>
    <row r="337" spans="1:107" x14ac:dyDescent="0.2">
      <c r="A337" s="2">
        <v>336</v>
      </c>
      <c r="B337" s="5">
        <v>5</v>
      </c>
      <c r="C337" s="5">
        <v>3</v>
      </c>
      <c r="D337" s="1">
        <v>14</v>
      </c>
      <c r="E337" s="7">
        <v>43863</v>
      </c>
      <c r="F337" s="1">
        <v>0</v>
      </c>
      <c r="G337" s="5">
        <f t="shared" si="20"/>
        <v>0</v>
      </c>
      <c r="H337" s="19">
        <f t="shared" si="21"/>
        <v>0</v>
      </c>
      <c r="I337" s="19">
        <v>44.791666666666664</v>
      </c>
      <c r="J337" s="19">
        <v>117.28682170542636</v>
      </c>
      <c r="K337" s="19">
        <v>37.943001665998601</v>
      </c>
      <c r="L337" s="19">
        <v>9.3023255813953494</v>
      </c>
      <c r="M337" s="19">
        <v>75.193798449612402</v>
      </c>
      <c r="N337" s="19">
        <v>15.503875968992247</v>
      </c>
      <c r="O337" s="19">
        <v>51.5625</v>
      </c>
      <c r="P337" s="19">
        <v>124.11111111111111</v>
      </c>
      <c r="Q337" s="19">
        <v>39.050184365966338</v>
      </c>
      <c r="R337" s="19">
        <v>12.121212121212121</v>
      </c>
      <c r="S337" s="19">
        <v>68.686868686868678</v>
      </c>
      <c r="T337" s="19">
        <v>19.19191919191919</v>
      </c>
      <c r="U337" s="19">
        <v>31.25</v>
      </c>
      <c r="V337" s="19">
        <v>94.766666666666666</v>
      </c>
      <c r="W337" s="19">
        <v>11.555018348784182</v>
      </c>
      <c r="X337" s="19">
        <v>0</v>
      </c>
      <c r="Y337" s="19">
        <v>96.666666666666671</v>
      </c>
      <c r="Z337" s="19">
        <v>3.3333333333333335</v>
      </c>
      <c r="AA337" s="2">
        <v>0</v>
      </c>
      <c r="AB337">
        <v>1</v>
      </c>
      <c r="AC337">
        <v>8</v>
      </c>
      <c r="AD337">
        <v>1</v>
      </c>
      <c r="AE337" s="16">
        <v>0</v>
      </c>
      <c r="AF337" s="12">
        <v>99</v>
      </c>
      <c r="AG337">
        <v>1</v>
      </c>
      <c r="AH337">
        <v>99</v>
      </c>
      <c r="AI337">
        <v>99</v>
      </c>
      <c r="AJ337">
        <v>99</v>
      </c>
      <c r="AK337">
        <v>99</v>
      </c>
      <c r="AL337">
        <v>99</v>
      </c>
      <c r="AM337">
        <v>99</v>
      </c>
      <c r="AN337" s="1">
        <v>99</v>
      </c>
      <c r="AO337" s="1">
        <v>99</v>
      </c>
      <c r="AP337" s="1">
        <v>99</v>
      </c>
      <c r="AQ337" s="1">
        <v>99</v>
      </c>
      <c r="AR337" s="1">
        <v>99</v>
      </c>
      <c r="AS337" s="1">
        <v>0</v>
      </c>
      <c r="AT337">
        <v>1</v>
      </c>
      <c r="AU337">
        <v>0</v>
      </c>
      <c r="AV337" s="1">
        <v>0</v>
      </c>
      <c r="AW337" s="1">
        <v>0</v>
      </c>
      <c r="AX337" s="1">
        <v>0</v>
      </c>
      <c r="AY337" s="1">
        <v>0</v>
      </c>
      <c r="AZ337" s="1">
        <v>0</v>
      </c>
      <c r="BA337" s="1">
        <v>0</v>
      </c>
      <c r="BB337" s="1">
        <v>0</v>
      </c>
      <c r="BC337" s="1">
        <v>0</v>
      </c>
      <c r="BD337" s="1">
        <v>0</v>
      </c>
      <c r="BE337" s="1">
        <v>0</v>
      </c>
      <c r="BF337" s="1">
        <f>SUM(AS337:BE337)</f>
        <v>1</v>
      </c>
      <c r="BG337" s="12">
        <v>0</v>
      </c>
      <c r="BH337" s="1">
        <v>0</v>
      </c>
      <c r="BI337" s="1">
        <v>0</v>
      </c>
      <c r="BJ337" s="1">
        <f t="shared" si="22"/>
        <v>0</v>
      </c>
      <c r="BK337" s="1">
        <v>0</v>
      </c>
      <c r="BL337" s="25">
        <v>0</v>
      </c>
      <c r="BM337" s="1">
        <v>0</v>
      </c>
      <c r="BN337" s="1">
        <v>0</v>
      </c>
      <c r="BO337" s="1">
        <v>0</v>
      </c>
      <c r="BP337" s="1">
        <v>0</v>
      </c>
      <c r="BQ337" s="12"/>
      <c r="BR337" s="12"/>
      <c r="BS337" s="12"/>
      <c r="BT337" s="12"/>
      <c r="BU337" s="12"/>
      <c r="BV337" s="12"/>
      <c r="BW337" s="12"/>
      <c r="BX337" s="12"/>
      <c r="BY337" s="12"/>
      <c r="BZ337" s="12"/>
      <c r="CA337" s="12"/>
      <c r="CB337" s="15"/>
      <c r="CC337" s="12"/>
      <c r="CD337" s="12"/>
      <c r="CE337" s="12"/>
      <c r="CF337" s="12"/>
      <c r="CG337" s="12"/>
      <c r="CH337" s="12"/>
      <c r="CI337" s="12"/>
      <c r="CJ337" s="15"/>
      <c r="CK337" s="12"/>
      <c r="CL337" s="12"/>
      <c r="CM337" s="12"/>
      <c r="CN337" s="12"/>
      <c r="CO337" s="12"/>
      <c r="CP337" s="12"/>
      <c r="CQ337" s="12"/>
      <c r="CR337" s="12"/>
      <c r="CS337" s="12"/>
      <c r="CT337" s="12"/>
      <c r="CU337" s="12"/>
      <c r="CV337" s="12"/>
      <c r="CW337" s="12"/>
      <c r="CX337" s="12"/>
      <c r="CY337" s="12"/>
      <c r="CZ337" s="12"/>
      <c r="DA337" s="12"/>
      <c r="DB337" s="12"/>
      <c r="DC337" s="12"/>
    </row>
    <row r="338" spans="1:107" x14ac:dyDescent="0.2">
      <c r="A338" s="2">
        <v>337</v>
      </c>
      <c r="B338" s="5">
        <v>5</v>
      </c>
      <c r="C338" s="5">
        <v>3</v>
      </c>
      <c r="D338" s="1">
        <v>15</v>
      </c>
      <c r="E338" s="7">
        <v>43864</v>
      </c>
      <c r="F338" s="1">
        <v>0</v>
      </c>
      <c r="G338" s="5">
        <f t="shared" si="20"/>
        <v>0</v>
      </c>
      <c r="H338" s="19">
        <f t="shared" si="21"/>
        <v>0</v>
      </c>
      <c r="I338" s="19">
        <v>85.069444444444443</v>
      </c>
      <c r="J338" s="19">
        <v>193.38367346938776</v>
      </c>
      <c r="K338" s="19">
        <v>45.446037153280102</v>
      </c>
      <c r="L338" s="19">
        <v>46.938775510204081</v>
      </c>
      <c r="M338" s="19">
        <v>46.530612244897959</v>
      </c>
      <c r="N338" s="19">
        <v>6.5306122448979593</v>
      </c>
      <c r="O338" s="19">
        <v>85.9375</v>
      </c>
      <c r="P338" s="19">
        <v>234.10303030303029</v>
      </c>
      <c r="Q338" s="19">
        <v>32.814543981694548</v>
      </c>
      <c r="R338" s="19">
        <v>69.696969696969703</v>
      </c>
      <c r="S338" s="19">
        <v>27.878787878787872</v>
      </c>
      <c r="T338" s="19">
        <v>2.4242424242424243</v>
      </c>
      <c r="U338" s="19">
        <v>83.333333333333329</v>
      </c>
      <c r="V338" s="19">
        <v>109.4</v>
      </c>
      <c r="W338" s="19">
        <v>28.897814690381228</v>
      </c>
      <c r="X338" s="19">
        <v>0</v>
      </c>
      <c r="Y338" s="19">
        <v>85</v>
      </c>
      <c r="Z338" s="19">
        <v>15</v>
      </c>
      <c r="AA338" s="2">
        <v>0</v>
      </c>
      <c r="AB338">
        <v>1</v>
      </c>
      <c r="AC338">
        <v>6</v>
      </c>
      <c r="AD338">
        <v>1</v>
      </c>
      <c r="AE338" s="16">
        <v>0</v>
      </c>
      <c r="AF338" s="12">
        <v>99</v>
      </c>
      <c r="AG338">
        <v>1</v>
      </c>
      <c r="AH338">
        <v>99</v>
      </c>
      <c r="AI338">
        <v>99</v>
      </c>
      <c r="AJ338">
        <v>99</v>
      </c>
      <c r="AK338">
        <v>99</v>
      </c>
      <c r="AL338">
        <v>99</v>
      </c>
      <c r="AM338" s="1">
        <v>99</v>
      </c>
      <c r="AN338" s="1">
        <v>99</v>
      </c>
      <c r="AO338" s="1">
        <v>99</v>
      </c>
      <c r="AP338" s="1">
        <v>99</v>
      </c>
      <c r="AQ338" s="1">
        <v>99</v>
      </c>
      <c r="AR338" s="1">
        <v>99</v>
      </c>
      <c r="AS338" s="1">
        <v>0</v>
      </c>
      <c r="AT338">
        <v>1</v>
      </c>
      <c r="AU338">
        <v>0</v>
      </c>
      <c r="AV338" s="1">
        <v>0</v>
      </c>
      <c r="AW338" s="1">
        <v>0</v>
      </c>
      <c r="AX338" s="1">
        <v>0</v>
      </c>
      <c r="AY338" s="1">
        <v>0</v>
      </c>
      <c r="AZ338" s="1">
        <v>0</v>
      </c>
      <c r="BA338" s="1">
        <v>0</v>
      </c>
      <c r="BB338" s="1">
        <v>0</v>
      </c>
      <c r="BC338" s="1">
        <v>0</v>
      </c>
      <c r="BD338" s="1">
        <v>0</v>
      </c>
      <c r="BE338" s="1">
        <v>0</v>
      </c>
      <c r="BF338" s="1">
        <f>SUM(AS338:BE338)</f>
        <v>1</v>
      </c>
      <c r="BG338" s="12">
        <v>0</v>
      </c>
      <c r="BH338" s="1">
        <v>0</v>
      </c>
      <c r="BI338" s="1">
        <v>0</v>
      </c>
      <c r="BJ338" s="1">
        <f t="shared" si="22"/>
        <v>0</v>
      </c>
      <c r="BK338" s="1">
        <v>0</v>
      </c>
      <c r="BL338" s="25">
        <v>0</v>
      </c>
      <c r="BM338" s="1">
        <v>0</v>
      </c>
      <c r="BN338" s="1">
        <v>0</v>
      </c>
      <c r="BO338" s="1">
        <v>0</v>
      </c>
      <c r="BP338" s="1">
        <v>0</v>
      </c>
      <c r="BQ338" s="12"/>
      <c r="BR338" s="12"/>
      <c r="BS338" s="12"/>
      <c r="BT338" s="12"/>
      <c r="BU338" s="12"/>
      <c r="BV338" s="12"/>
      <c r="BW338" s="12"/>
      <c r="BX338" s="12"/>
      <c r="BY338" s="12"/>
      <c r="BZ338" s="12"/>
      <c r="CA338" s="12"/>
      <c r="CB338" s="15"/>
      <c r="CC338" s="12"/>
      <c r="CD338" s="12"/>
      <c r="CE338" s="12"/>
      <c r="CF338" s="12"/>
      <c r="CG338" s="12"/>
      <c r="CH338" s="12"/>
      <c r="CI338" s="12"/>
      <c r="CJ338" s="15"/>
      <c r="CK338" s="12"/>
      <c r="CL338" s="12"/>
      <c r="CM338" s="12"/>
      <c r="CN338" s="12"/>
      <c r="CO338" s="12"/>
      <c r="CP338" s="12"/>
      <c r="CQ338" s="12"/>
      <c r="CR338" s="12"/>
      <c r="CS338" s="12"/>
      <c r="CT338" s="12"/>
      <c r="CU338" s="12"/>
      <c r="CV338" s="12"/>
      <c r="CW338" s="12"/>
      <c r="CX338" s="12"/>
      <c r="CY338" s="12"/>
      <c r="CZ338" s="12"/>
      <c r="DA338" s="12"/>
      <c r="DB338" s="12"/>
      <c r="DC338" s="12"/>
    </row>
    <row r="339" spans="1:107" x14ac:dyDescent="0.2">
      <c r="A339" s="2">
        <v>338</v>
      </c>
      <c r="B339" s="5">
        <v>5</v>
      </c>
      <c r="C339" s="5">
        <v>3</v>
      </c>
      <c r="D339" s="1">
        <v>16</v>
      </c>
      <c r="E339" s="7">
        <v>43865</v>
      </c>
      <c r="F339" s="1">
        <v>0</v>
      </c>
      <c r="G339" s="5">
        <f t="shared" si="20"/>
        <v>0</v>
      </c>
      <c r="H339" s="19">
        <f t="shared" si="21"/>
        <v>0</v>
      </c>
      <c r="I339" s="19">
        <v>89.236111111111114</v>
      </c>
      <c r="J339" s="19">
        <v>150.56420233463035</v>
      </c>
      <c r="K339" s="19">
        <v>32.795610185937697</v>
      </c>
      <c r="L339" s="19">
        <v>26.848249027237355</v>
      </c>
      <c r="M339" s="19">
        <v>62.645914396887157</v>
      </c>
      <c r="N339" s="19">
        <v>10.505836575875486</v>
      </c>
      <c r="O339" s="19">
        <v>96.875</v>
      </c>
      <c r="P339" s="19">
        <v>155.81182795698925</v>
      </c>
      <c r="Q339" s="19">
        <v>34.929874377113116</v>
      </c>
      <c r="R339" s="19">
        <v>30.64516129032258</v>
      </c>
      <c r="S339" s="19">
        <v>54.838709677419359</v>
      </c>
      <c r="T339" s="19">
        <v>14.516129032258064</v>
      </c>
      <c r="U339" s="19">
        <v>73.958333333333329</v>
      </c>
      <c r="V339" s="19">
        <v>136.81690140845072</v>
      </c>
      <c r="W339" s="19">
        <v>20.978090070146514</v>
      </c>
      <c r="X339" s="19">
        <v>16.901408450704224</v>
      </c>
      <c r="Y339" s="19">
        <v>83.098591549295776</v>
      </c>
      <c r="Z339" s="19">
        <v>0</v>
      </c>
      <c r="AA339" s="2">
        <v>1</v>
      </c>
      <c r="AB339">
        <v>2</v>
      </c>
      <c r="AC339">
        <v>8</v>
      </c>
      <c r="AD339">
        <v>1</v>
      </c>
      <c r="AE339" s="16">
        <v>0</v>
      </c>
      <c r="AF339" s="12">
        <v>99</v>
      </c>
      <c r="AG339">
        <v>99</v>
      </c>
      <c r="AH339">
        <v>1</v>
      </c>
      <c r="AI339">
        <v>99</v>
      </c>
      <c r="AJ339">
        <v>99</v>
      </c>
      <c r="AK339">
        <v>99</v>
      </c>
      <c r="AL339">
        <v>99</v>
      </c>
      <c r="AM339">
        <v>99</v>
      </c>
      <c r="AN339" s="1">
        <v>99</v>
      </c>
      <c r="AO339" s="1">
        <v>99</v>
      </c>
      <c r="AP339" s="1">
        <v>99</v>
      </c>
      <c r="AQ339" s="1">
        <v>99</v>
      </c>
      <c r="AR339" s="1">
        <v>99</v>
      </c>
      <c r="AS339" s="1">
        <v>0</v>
      </c>
      <c r="AT339" s="1">
        <v>0</v>
      </c>
      <c r="AU339" s="1">
        <v>1</v>
      </c>
      <c r="AV339" s="1">
        <v>0</v>
      </c>
      <c r="AW339" s="1">
        <v>0</v>
      </c>
      <c r="AX339" s="1">
        <v>0</v>
      </c>
      <c r="AY339" s="1">
        <v>0</v>
      </c>
      <c r="AZ339" s="1">
        <v>0</v>
      </c>
      <c r="BA339" s="1">
        <v>0</v>
      </c>
      <c r="BB339" s="1">
        <v>0</v>
      </c>
      <c r="BC339" s="1">
        <v>0</v>
      </c>
      <c r="BD339" s="1">
        <v>0</v>
      </c>
      <c r="BE339" s="1">
        <v>0</v>
      </c>
      <c r="BF339" s="1">
        <f>SUM(AS339:BE339)</f>
        <v>1</v>
      </c>
      <c r="BG339" s="12">
        <v>0</v>
      </c>
      <c r="BH339" s="1">
        <v>0</v>
      </c>
      <c r="BI339" s="1">
        <v>0</v>
      </c>
      <c r="BJ339" s="1">
        <f t="shared" si="22"/>
        <v>0</v>
      </c>
      <c r="BK339" s="1">
        <v>0</v>
      </c>
      <c r="BL339" s="25">
        <v>0</v>
      </c>
      <c r="BM339" s="1">
        <v>0</v>
      </c>
      <c r="BN339" s="1">
        <v>0</v>
      </c>
      <c r="BO339" s="1">
        <v>0</v>
      </c>
      <c r="BP339" s="1">
        <v>0</v>
      </c>
      <c r="BQ339" s="12"/>
      <c r="BR339" s="12"/>
      <c r="BS339" s="12"/>
      <c r="BT339" s="12"/>
      <c r="BU339" s="12"/>
      <c r="BV339" s="12"/>
      <c r="BW339" s="12"/>
      <c r="BX339" s="12"/>
      <c r="BY339" s="12"/>
      <c r="BZ339" s="12"/>
      <c r="CA339" s="12"/>
      <c r="CB339" s="15"/>
      <c r="CC339" s="12"/>
      <c r="CD339" s="12"/>
      <c r="CE339" s="12"/>
      <c r="CF339" s="12"/>
      <c r="CG339" s="12"/>
      <c r="CH339" s="12"/>
      <c r="CI339" s="12"/>
      <c r="CJ339" s="15"/>
      <c r="CK339" s="12"/>
      <c r="CL339" s="12"/>
      <c r="CM339" s="12"/>
      <c r="CN339" s="12"/>
      <c r="CO339" s="12"/>
      <c r="CP339" s="12"/>
      <c r="CQ339" s="12"/>
      <c r="CR339" s="12"/>
      <c r="CS339" s="12"/>
      <c r="CT339" s="12"/>
      <c r="CU339" s="12"/>
      <c r="CV339" s="12"/>
      <c r="CW339" s="12"/>
      <c r="CX339" s="12"/>
      <c r="CY339" s="12"/>
      <c r="CZ339" s="12"/>
      <c r="DA339" s="12"/>
      <c r="DB339" s="12"/>
      <c r="DC339" s="12"/>
    </row>
    <row r="340" spans="1:107" x14ac:dyDescent="0.2">
      <c r="A340" s="2">
        <v>339</v>
      </c>
      <c r="B340" s="5">
        <v>5</v>
      </c>
      <c r="C340" s="5">
        <v>3</v>
      </c>
      <c r="D340" s="1">
        <v>17</v>
      </c>
      <c r="E340" s="7">
        <v>43866</v>
      </c>
      <c r="F340" s="1">
        <v>0</v>
      </c>
      <c r="G340" s="5">
        <f t="shared" si="20"/>
        <v>38</v>
      </c>
      <c r="H340" s="19">
        <f t="shared" si="21"/>
        <v>342</v>
      </c>
      <c r="I340" s="19">
        <v>34.375</v>
      </c>
      <c r="J340" s="19">
        <v>145.21212121212122</v>
      </c>
      <c r="K340" s="19">
        <v>22.155269455406028</v>
      </c>
      <c r="L340" s="19">
        <v>24.242424242424242</v>
      </c>
      <c r="M340" s="19">
        <v>75.757575757575751</v>
      </c>
      <c r="N340" s="19">
        <v>0</v>
      </c>
      <c r="O340" s="19">
        <v>6.770833333333333</v>
      </c>
      <c r="P340" s="19">
        <v>151.46153846153845</v>
      </c>
      <c r="Q340" s="19">
        <v>27.285594426756436</v>
      </c>
      <c r="R340" s="19">
        <v>46.153846153846153</v>
      </c>
      <c r="S340" s="19">
        <v>53.846153846153847</v>
      </c>
      <c r="T340" s="19">
        <v>0</v>
      </c>
      <c r="U340" s="19">
        <v>89.583333333333329</v>
      </c>
      <c r="V340" s="19">
        <v>144.26744186046511</v>
      </c>
      <c r="W340" s="19">
        <v>21.312198396307789</v>
      </c>
      <c r="X340" s="19">
        <v>20.930232558139537</v>
      </c>
      <c r="Y340" s="19">
        <v>79.069767441860463</v>
      </c>
      <c r="Z340" s="19">
        <v>0</v>
      </c>
      <c r="AA340" s="2">
        <v>0</v>
      </c>
      <c r="AB340">
        <v>2</v>
      </c>
      <c r="AC340">
        <v>8</v>
      </c>
      <c r="AD340">
        <v>1</v>
      </c>
      <c r="AE340" s="16">
        <v>0</v>
      </c>
      <c r="AF340" t="s">
        <v>875</v>
      </c>
      <c r="AG340" t="s">
        <v>875</v>
      </c>
      <c r="AH340" t="s">
        <v>875</v>
      </c>
      <c r="AI340" t="s">
        <v>875</v>
      </c>
      <c r="AJ340" t="s">
        <v>875</v>
      </c>
      <c r="AK340" t="s">
        <v>875</v>
      </c>
      <c r="AL340" t="s">
        <v>875</v>
      </c>
      <c r="AM340" s="1" t="s">
        <v>903</v>
      </c>
      <c r="AN340" s="1" t="s">
        <v>903</v>
      </c>
      <c r="AO340" s="1" t="s">
        <v>903</v>
      </c>
      <c r="AP340" s="1" t="s">
        <v>903</v>
      </c>
      <c r="AQ340" s="1" t="s">
        <v>903</v>
      </c>
      <c r="AR340" s="1" t="s">
        <v>903</v>
      </c>
      <c r="AS340" s="1" t="s">
        <v>903</v>
      </c>
      <c r="AT340" s="1" t="s">
        <v>903</v>
      </c>
      <c r="AU340" s="1" t="s">
        <v>903</v>
      </c>
      <c r="AV340" s="1" t="s">
        <v>903</v>
      </c>
      <c r="AW340" s="1" t="s">
        <v>903</v>
      </c>
      <c r="AX340" s="1" t="s">
        <v>903</v>
      </c>
      <c r="AY340" s="1" t="s">
        <v>903</v>
      </c>
      <c r="AZ340" s="1" t="s">
        <v>903</v>
      </c>
      <c r="BA340" s="1" t="s">
        <v>875</v>
      </c>
      <c r="BB340" s="1" t="s">
        <v>875</v>
      </c>
      <c r="BC340" s="1" t="s">
        <v>875</v>
      </c>
      <c r="BD340" s="1" t="s">
        <v>875</v>
      </c>
      <c r="BE340" s="1" t="s">
        <v>875</v>
      </c>
      <c r="BF340" s="1" t="s">
        <v>875</v>
      </c>
      <c r="BG340" s="12">
        <v>38</v>
      </c>
      <c r="BH340" s="1">
        <v>7</v>
      </c>
      <c r="BI340" s="1">
        <v>9</v>
      </c>
      <c r="BJ340" s="1">
        <f t="shared" si="22"/>
        <v>342</v>
      </c>
      <c r="BK340" s="1" t="s">
        <v>24</v>
      </c>
      <c r="BL340" s="25">
        <v>0</v>
      </c>
      <c r="BM340" s="1">
        <v>0</v>
      </c>
      <c r="BN340" s="1">
        <v>0</v>
      </c>
      <c r="BO340" s="1">
        <v>0</v>
      </c>
      <c r="BP340" s="1">
        <v>0</v>
      </c>
      <c r="BQ340" s="14">
        <v>43866.922835891201</v>
      </c>
      <c r="BR340" s="14" t="s">
        <v>185</v>
      </c>
      <c r="BS340" s="15">
        <v>1.6166666666666667</v>
      </c>
      <c r="BT340" s="12" t="s">
        <v>117</v>
      </c>
      <c r="BU340" s="12"/>
      <c r="BV340" s="12" t="s">
        <v>186</v>
      </c>
      <c r="BW340" s="12" t="s">
        <v>187</v>
      </c>
      <c r="BX340" s="12"/>
      <c r="BY340" s="12" t="s">
        <v>98</v>
      </c>
      <c r="BZ340" s="12">
        <v>0</v>
      </c>
      <c r="CA340" s="12">
        <v>0</v>
      </c>
      <c r="CB340" s="15">
        <v>0</v>
      </c>
      <c r="CC340" s="12">
        <v>40</v>
      </c>
      <c r="CD340" s="12">
        <v>0</v>
      </c>
      <c r="CE340" s="12">
        <v>2</v>
      </c>
      <c r="CF340" s="12">
        <v>4</v>
      </c>
      <c r="CG340" s="12">
        <v>2</v>
      </c>
      <c r="CH340" s="12">
        <v>4</v>
      </c>
      <c r="CI340" s="12">
        <v>1</v>
      </c>
      <c r="CJ340" s="15">
        <v>7</v>
      </c>
      <c r="CK340" s="12">
        <v>2</v>
      </c>
      <c r="CL340" s="12">
        <v>5</v>
      </c>
      <c r="CM340" s="12">
        <v>2</v>
      </c>
      <c r="CN340" s="12">
        <v>2</v>
      </c>
      <c r="CO340" s="12">
        <v>4</v>
      </c>
      <c r="CP340" s="12" t="s">
        <v>99</v>
      </c>
      <c r="CQ340" s="12">
        <v>32</v>
      </c>
      <c r="CR340" s="12">
        <v>32</v>
      </c>
      <c r="CS340" s="12">
        <v>100</v>
      </c>
      <c r="CT340" s="12">
        <v>78</v>
      </c>
      <c r="CU340" s="12">
        <v>37</v>
      </c>
      <c r="CV340" s="12">
        <v>0</v>
      </c>
      <c r="CW340" s="12">
        <v>0</v>
      </c>
      <c r="CX340" s="12" t="b">
        <v>0</v>
      </c>
      <c r="CY340" s="12"/>
      <c r="CZ340" s="12">
        <v>0</v>
      </c>
      <c r="DA340" s="12"/>
      <c r="DB340" s="12"/>
      <c r="DC340" s="12"/>
    </row>
    <row r="341" spans="1:107" x14ac:dyDescent="0.2">
      <c r="A341" s="2">
        <v>340</v>
      </c>
      <c r="B341" s="5">
        <v>5</v>
      </c>
      <c r="C341" s="5">
        <v>3</v>
      </c>
      <c r="D341" s="1">
        <v>18</v>
      </c>
      <c r="E341" s="7">
        <v>43867</v>
      </c>
      <c r="F341" s="1">
        <v>0</v>
      </c>
      <c r="G341" s="5">
        <f t="shared" si="20"/>
        <v>0</v>
      </c>
      <c r="H341" s="19">
        <f t="shared" si="21"/>
        <v>0</v>
      </c>
      <c r="I341" s="19">
        <v>46.180555555555557</v>
      </c>
      <c r="J341" s="19">
        <v>127.43609022556392</v>
      </c>
      <c r="K341" s="19">
        <v>22.529544949763903</v>
      </c>
      <c r="L341" s="19">
        <v>0</v>
      </c>
      <c r="M341" s="19">
        <v>100</v>
      </c>
      <c r="N341" s="19">
        <v>0</v>
      </c>
      <c r="O341" s="19">
        <v>32.291666666666664</v>
      </c>
      <c r="P341" s="19">
        <v>106.53225806451613</v>
      </c>
      <c r="Q341" s="19">
        <v>17.623317995755944</v>
      </c>
      <c r="R341" s="19">
        <v>0</v>
      </c>
      <c r="S341" s="19">
        <v>100</v>
      </c>
      <c r="T341" s="19">
        <v>0</v>
      </c>
      <c r="U341" s="19">
        <v>73.958333333333329</v>
      </c>
      <c r="V341" s="19">
        <v>145.69014084507043</v>
      </c>
      <c r="W341" s="19">
        <v>15.685818258344682</v>
      </c>
      <c r="X341" s="19">
        <v>0</v>
      </c>
      <c r="Y341" s="19">
        <v>100</v>
      </c>
      <c r="Z341" s="19">
        <v>0</v>
      </c>
      <c r="AA341" s="2">
        <v>0</v>
      </c>
      <c r="AB341">
        <v>2</v>
      </c>
      <c r="AC341">
        <v>8</v>
      </c>
      <c r="AD341">
        <v>1</v>
      </c>
      <c r="AE341" s="16">
        <v>0</v>
      </c>
      <c r="AF341" s="12">
        <v>99</v>
      </c>
      <c r="AG341">
        <v>1</v>
      </c>
      <c r="AH341">
        <v>99</v>
      </c>
      <c r="AI341">
        <v>99</v>
      </c>
      <c r="AJ341">
        <v>99</v>
      </c>
      <c r="AK341">
        <v>99</v>
      </c>
      <c r="AL341">
        <v>99</v>
      </c>
      <c r="AM341">
        <v>99</v>
      </c>
      <c r="AN341" s="1">
        <v>99</v>
      </c>
      <c r="AO341" s="1">
        <v>99</v>
      </c>
      <c r="AP341" s="1">
        <v>99</v>
      </c>
      <c r="AQ341" s="1">
        <v>99</v>
      </c>
      <c r="AR341" s="1">
        <v>99</v>
      </c>
      <c r="AS341" s="1">
        <v>0</v>
      </c>
      <c r="AT341" s="1">
        <v>1</v>
      </c>
      <c r="AU341" s="1">
        <v>0</v>
      </c>
      <c r="AV341" s="1">
        <v>0</v>
      </c>
      <c r="AW341" s="1">
        <v>0</v>
      </c>
      <c r="AX341" s="1">
        <v>0</v>
      </c>
      <c r="AY341" s="1">
        <v>0</v>
      </c>
      <c r="AZ341" s="1">
        <v>0</v>
      </c>
      <c r="BA341" s="1">
        <v>0</v>
      </c>
      <c r="BB341" s="1">
        <v>0</v>
      </c>
      <c r="BC341" s="1">
        <v>0</v>
      </c>
      <c r="BD341" s="1">
        <v>0</v>
      </c>
      <c r="BE341" s="1">
        <v>0</v>
      </c>
      <c r="BF341" s="1">
        <f t="shared" ref="BF341:BF353" si="23">SUM(AS341:BE341)</f>
        <v>1</v>
      </c>
      <c r="BG341" s="12">
        <v>0</v>
      </c>
      <c r="BH341" s="1">
        <v>0</v>
      </c>
      <c r="BI341" s="1">
        <v>0</v>
      </c>
      <c r="BJ341" s="1">
        <f t="shared" si="22"/>
        <v>0</v>
      </c>
      <c r="BK341" s="1">
        <v>0</v>
      </c>
      <c r="BL341" s="25">
        <v>0</v>
      </c>
      <c r="BM341" s="1">
        <v>0</v>
      </c>
      <c r="BN341" s="1">
        <v>0</v>
      </c>
      <c r="BO341" s="1">
        <v>0</v>
      </c>
      <c r="BP341" s="1">
        <v>0</v>
      </c>
      <c r="BQ341" s="12"/>
      <c r="BR341" s="12"/>
      <c r="BS341" s="12"/>
      <c r="BT341" s="12"/>
      <c r="BU341" s="12"/>
      <c r="BV341" s="12"/>
      <c r="BW341" s="12"/>
      <c r="BX341" s="12"/>
      <c r="BY341" s="12"/>
      <c r="BZ341" s="12"/>
      <c r="CA341" s="12"/>
      <c r="CB341" s="15"/>
      <c r="CC341" s="12"/>
      <c r="CD341" s="12"/>
      <c r="CE341" s="12"/>
      <c r="CF341" s="12"/>
      <c r="CG341" s="12"/>
      <c r="CH341" s="12"/>
      <c r="CI341" s="12"/>
      <c r="CJ341" s="15"/>
      <c r="CK341" s="12"/>
      <c r="CL341" s="12"/>
      <c r="CM341" s="12"/>
      <c r="CN341" s="12"/>
      <c r="CO341" s="12"/>
      <c r="CP341" s="12"/>
      <c r="CQ341" s="12"/>
      <c r="CR341" s="12"/>
      <c r="CS341" s="12"/>
      <c r="CT341" s="12"/>
      <c r="CU341" s="12"/>
      <c r="CV341" s="12"/>
      <c r="CW341" s="12"/>
      <c r="CX341" s="12"/>
      <c r="CY341" s="12"/>
      <c r="CZ341" s="12"/>
      <c r="DA341" s="12"/>
      <c r="DB341" s="12"/>
      <c r="DC341" s="12"/>
    </row>
    <row r="342" spans="1:107" x14ac:dyDescent="0.2">
      <c r="A342" s="2">
        <v>341</v>
      </c>
      <c r="B342" s="5">
        <v>5</v>
      </c>
      <c r="C342" s="5">
        <v>3</v>
      </c>
      <c r="D342" s="1">
        <v>19</v>
      </c>
      <c r="E342" s="7">
        <v>43868</v>
      </c>
      <c r="F342" s="1">
        <v>0</v>
      </c>
      <c r="G342" s="5">
        <f t="shared" si="20"/>
        <v>0</v>
      </c>
      <c r="H342" s="19">
        <f t="shared" si="21"/>
        <v>0</v>
      </c>
      <c r="I342" s="19">
        <v>99.305555555555557</v>
      </c>
      <c r="J342" s="19">
        <v>153.38461538461539</v>
      </c>
      <c r="K342" s="19">
        <v>28.61947756966094</v>
      </c>
      <c r="L342" s="19">
        <v>35.314685314685313</v>
      </c>
      <c r="M342" s="19">
        <v>63.986013986013994</v>
      </c>
      <c r="N342" s="19">
        <v>0.69930069930069927</v>
      </c>
      <c r="O342" s="19">
        <v>98.958333333333329</v>
      </c>
      <c r="P342" s="19">
        <v>162.6</v>
      </c>
      <c r="Q342" s="19">
        <v>28.983369618452031</v>
      </c>
      <c r="R342" s="19">
        <v>47.368421052631582</v>
      </c>
      <c r="S342" s="19">
        <v>51.578947368421048</v>
      </c>
      <c r="T342" s="19">
        <v>1.0526315789473684</v>
      </c>
      <c r="U342" s="19">
        <v>100</v>
      </c>
      <c r="V342" s="19">
        <v>135.14583333333334</v>
      </c>
      <c r="W342" s="19">
        <v>21.655734624252563</v>
      </c>
      <c r="X342" s="19">
        <v>11.458333333333334</v>
      </c>
      <c r="Y342" s="19">
        <v>88.541666666666671</v>
      </c>
      <c r="Z342" s="19">
        <v>0</v>
      </c>
      <c r="AA342" s="2">
        <v>0</v>
      </c>
      <c r="AB342">
        <v>1</v>
      </c>
      <c r="AC342">
        <v>8</v>
      </c>
      <c r="AD342">
        <v>1</v>
      </c>
      <c r="AE342" s="16">
        <v>0</v>
      </c>
      <c r="AF342" s="12">
        <v>99</v>
      </c>
      <c r="AG342">
        <v>99</v>
      </c>
      <c r="AH342">
        <v>1</v>
      </c>
      <c r="AI342">
        <v>99</v>
      </c>
      <c r="AJ342">
        <v>99</v>
      </c>
      <c r="AK342">
        <v>99</v>
      </c>
      <c r="AL342">
        <v>99</v>
      </c>
      <c r="AM342" s="1">
        <v>99</v>
      </c>
      <c r="AN342" s="1">
        <v>99</v>
      </c>
      <c r="AO342" s="1">
        <v>99</v>
      </c>
      <c r="AP342" s="1">
        <v>99</v>
      </c>
      <c r="AQ342" s="1">
        <v>99</v>
      </c>
      <c r="AR342" s="1">
        <v>99</v>
      </c>
      <c r="AS342" s="1">
        <v>0</v>
      </c>
      <c r="AT342" s="1">
        <v>0</v>
      </c>
      <c r="AU342" s="1">
        <v>1</v>
      </c>
      <c r="AV342" s="1">
        <v>0</v>
      </c>
      <c r="AW342" s="1">
        <v>0</v>
      </c>
      <c r="AX342" s="1">
        <v>0</v>
      </c>
      <c r="AY342" s="1">
        <v>0</v>
      </c>
      <c r="AZ342" s="1">
        <v>0</v>
      </c>
      <c r="BA342" s="1">
        <v>0</v>
      </c>
      <c r="BB342" s="1">
        <v>0</v>
      </c>
      <c r="BC342" s="1">
        <v>0</v>
      </c>
      <c r="BD342" s="1">
        <v>0</v>
      </c>
      <c r="BE342" s="1">
        <v>0</v>
      </c>
      <c r="BF342" s="1">
        <f t="shared" si="23"/>
        <v>1</v>
      </c>
      <c r="BG342" s="12">
        <v>0</v>
      </c>
      <c r="BH342" s="1">
        <v>0</v>
      </c>
      <c r="BI342" s="1">
        <v>0</v>
      </c>
      <c r="BJ342" s="1">
        <f t="shared" si="22"/>
        <v>0</v>
      </c>
      <c r="BK342" s="1">
        <v>0</v>
      </c>
      <c r="BL342" s="25">
        <v>0</v>
      </c>
      <c r="BM342" s="1">
        <v>0</v>
      </c>
      <c r="BN342" s="1">
        <v>0</v>
      </c>
      <c r="BO342" s="1">
        <v>0</v>
      </c>
      <c r="BP342" s="1">
        <v>0</v>
      </c>
      <c r="BQ342" s="12"/>
      <c r="BR342" s="12"/>
      <c r="BS342" s="12"/>
      <c r="BT342" s="12"/>
      <c r="BU342" s="12"/>
      <c r="BV342" s="12"/>
      <c r="BW342" s="12"/>
      <c r="BX342" s="12"/>
      <c r="BY342" s="12"/>
      <c r="BZ342" s="12"/>
      <c r="CA342" s="12"/>
      <c r="CB342" s="15"/>
      <c r="CC342" s="12"/>
      <c r="CD342" s="12"/>
      <c r="CE342" s="12"/>
      <c r="CF342" s="12"/>
      <c r="CG342" s="12"/>
      <c r="CH342" s="12"/>
      <c r="CI342" s="12"/>
      <c r="CJ342" s="15"/>
      <c r="CK342" s="12"/>
      <c r="CL342" s="12"/>
      <c r="CM342" s="12"/>
      <c r="CN342" s="12"/>
      <c r="CO342" s="12"/>
      <c r="CP342" s="12"/>
      <c r="CQ342" s="12"/>
      <c r="CR342" s="12"/>
      <c r="CS342" s="12"/>
      <c r="CT342" s="12"/>
      <c r="CU342" s="12"/>
      <c r="CV342" s="12"/>
      <c r="CW342" s="12"/>
      <c r="CX342" s="12"/>
      <c r="CY342" s="12"/>
      <c r="CZ342" s="12"/>
      <c r="DA342" s="12"/>
      <c r="DB342" s="12"/>
      <c r="DC342" s="12"/>
    </row>
    <row r="343" spans="1:107" x14ac:dyDescent="0.2">
      <c r="A343" s="2">
        <v>342</v>
      </c>
      <c r="B343" s="5">
        <v>5</v>
      </c>
      <c r="C343" s="5">
        <v>3</v>
      </c>
      <c r="D343" s="1">
        <v>20</v>
      </c>
      <c r="E343" s="7">
        <v>43869</v>
      </c>
      <c r="F343" s="1">
        <v>0</v>
      </c>
      <c r="G343" s="5">
        <f t="shared" si="20"/>
        <v>0</v>
      </c>
      <c r="H343" s="19">
        <f t="shared" si="21"/>
        <v>0</v>
      </c>
      <c r="I343" s="19">
        <v>99.652777777777771</v>
      </c>
      <c r="J343" s="19">
        <v>195.17421602787456</v>
      </c>
      <c r="K343" s="19">
        <v>34.513335072563798</v>
      </c>
      <c r="L343" s="19">
        <v>61.324041811846691</v>
      </c>
      <c r="M343" s="19">
        <v>33.101045296167243</v>
      </c>
      <c r="N343" s="19">
        <v>5.5749128919860631</v>
      </c>
      <c r="O343" s="19">
        <v>99.479166666666671</v>
      </c>
      <c r="P343" s="19">
        <v>167.27225130890054</v>
      </c>
      <c r="Q343" s="19">
        <v>32.444682001596682</v>
      </c>
      <c r="R343" s="19">
        <v>48.691099476439788</v>
      </c>
      <c r="S343" s="19">
        <v>42.931937172774873</v>
      </c>
      <c r="T343" s="19">
        <v>8.3769633507853403</v>
      </c>
      <c r="U343" s="19">
        <v>100</v>
      </c>
      <c r="V343" s="19">
        <v>250.6875</v>
      </c>
      <c r="W343" s="19">
        <v>22.175058562029893</v>
      </c>
      <c r="X343" s="19">
        <v>86.458333333333329</v>
      </c>
      <c r="Y343" s="19">
        <v>13.541666666666671</v>
      </c>
      <c r="Z343" s="19">
        <v>0</v>
      </c>
      <c r="AA343" s="2">
        <v>1</v>
      </c>
      <c r="AB343">
        <v>1</v>
      </c>
      <c r="AC343">
        <v>8</v>
      </c>
      <c r="AD343">
        <v>1</v>
      </c>
      <c r="AE343" s="16">
        <v>0</v>
      </c>
      <c r="AF343" s="12">
        <v>99</v>
      </c>
      <c r="AG343">
        <v>1</v>
      </c>
      <c r="AH343">
        <v>99</v>
      </c>
      <c r="AI343">
        <v>99</v>
      </c>
      <c r="AJ343">
        <v>99</v>
      </c>
      <c r="AK343">
        <v>99</v>
      </c>
      <c r="AL343">
        <v>99</v>
      </c>
      <c r="AM343" s="1">
        <v>99</v>
      </c>
      <c r="AN343" s="1">
        <v>99</v>
      </c>
      <c r="AO343" s="1">
        <v>99</v>
      </c>
      <c r="AP343" s="1">
        <v>99</v>
      </c>
      <c r="AQ343" s="1">
        <v>99</v>
      </c>
      <c r="AR343" s="1">
        <v>99</v>
      </c>
      <c r="AS343" s="1">
        <v>0</v>
      </c>
      <c r="AT343">
        <v>1</v>
      </c>
      <c r="AU343">
        <v>0</v>
      </c>
      <c r="AV343" s="1">
        <v>0</v>
      </c>
      <c r="AW343" s="1">
        <v>0</v>
      </c>
      <c r="AX343" s="1">
        <v>0</v>
      </c>
      <c r="AY343" s="1">
        <v>0</v>
      </c>
      <c r="AZ343" s="1">
        <v>0</v>
      </c>
      <c r="BA343" s="1">
        <v>0</v>
      </c>
      <c r="BB343" s="1">
        <v>0</v>
      </c>
      <c r="BC343" s="1">
        <v>0</v>
      </c>
      <c r="BD343" s="1">
        <v>0</v>
      </c>
      <c r="BE343" s="1">
        <v>0</v>
      </c>
      <c r="BF343" s="1">
        <f t="shared" si="23"/>
        <v>1</v>
      </c>
      <c r="BG343" s="12">
        <v>0</v>
      </c>
      <c r="BH343" s="1">
        <v>0</v>
      </c>
      <c r="BI343" s="1">
        <v>0</v>
      </c>
      <c r="BJ343" s="1">
        <f t="shared" si="22"/>
        <v>0</v>
      </c>
      <c r="BK343" s="1">
        <v>0</v>
      </c>
      <c r="BL343" s="25">
        <v>0</v>
      </c>
      <c r="BM343" s="1">
        <v>0</v>
      </c>
      <c r="BN343" s="1">
        <v>0</v>
      </c>
      <c r="BO343" s="1">
        <v>0</v>
      </c>
      <c r="BP343" s="1">
        <v>0</v>
      </c>
      <c r="BQ343" s="12"/>
      <c r="BR343" s="12"/>
      <c r="BS343" s="12"/>
      <c r="BT343" s="12"/>
      <c r="BU343" s="12"/>
      <c r="BV343" s="12"/>
      <c r="BW343" s="12"/>
      <c r="BX343" s="12"/>
      <c r="BY343" s="12"/>
      <c r="BZ343" s="12"/>
      <c r="CA343" s="12"/>
      <c r="CB343" s="15"/>
      <c r="CC343" s="12"/>
      <c r="CD343" s="12"/>
      <c r="CE343" s="12"/>
      <c r="CF343" s="12"/>
      <c r="CG343" s="12"/>
      <c r="CH343" s="12"/>
      <c r="CI343" s="12"/>
      <c r="CJ343" s="15"/>
      <c r="CK343" s="12"/>
      <c r="CL343" s="12"/>
      <c r="CM343" s="12"/>
      <c r="CN343" s="12"/>
      <c r="CO343" s="12"/>
      <c r="CP343" s="12"/>
      <c r="CQ343" s="12"/>
      <c r="CR343" s="12"/>
      <c r="CS343" s="12"/>
      <c r="CT343" s="12"/>
      <c r="CU343" s="12"/>
      <c r="CV343" s="12"/>
      <c r="CW343" s="12"/>
      <c r="CX343" s="12"/>
      <c r="CY343" s="12"/>
      <c r="CZ343" s="12"/>
      <c r="DA343" s="12"/>
      <c r="DB343" s="12"/>
      <c r="DC343" s="12"/>
    </row>
    <row r="344" spans="1:107" x14ac:dyDescent="0.2">
      <c r="A344" s="2">
        <v>343</v>
      </c>
      <c r="B344" s="5">
        <v>5</v>
      </c>
      <c r="C344" s="5">
        <v>3</v>
      </c>
      <c r="D344" s="1">
        <v>21</v>
      </c>
      <c r="E344" s="7">
        <v>43870</v>
      </c>
      <c r="F344" s="1">
        <v>0</v>
      </c>
      <c r="G344" s="5">
        <f t="shared" si="20"/>
        <v>0</v>
      </c>
      <c r="H344" s="19">
        <f t="shared" si="21"/>
        <v>0</v>
      </c>
      <c r="I344" s="19">
        <v>100</v>
      </c>
      <c r="J344" s="19">
        <v>143.96527777777777</v>
      </c>
      <c r="K344" s="19">
        <v>28.63851691410709</v>
      </c>
      <c r="L344" s="19">
        <v>17.013888888888889</v>
      </c>
      <c r="M344" s="19">
        <v>82.986111111111114</v>
      </c>
      <c r="N344" s="19">
        <v>0</v>
      </c>
      <c r="O344" s="19">
        <v>100</v>
      </c>
      <c r="P344" s="19">
        <v>155.34375</v>
      </c>
      <c r="Q344" s="19">
        <v>28.657035266714256</v>
      </c>
      <c r="R344" s="19">
        <v>25.520833333333332</v>
      </c>
      <c r="S344" s="19">
        <v>74.479166666666671</v>
      </c>
      <c r="T344" s="19">
        <v>0</v>
      </c>
      <c r="U344" s="19">
        <v>100</v>
      </c>
      <c r="V344" s="19">
        <v>121.20833333333333</v>
      </c>
      <c r="W344" s="19">
        <v>15.784542614820174</v>
      </c>
      <c r="X344" s="19">
        <v>0</v>
      </c>
      <c r="Y344" s="19">
        <v>100</v>
      </c>
      <c r="Z344" s="19">
        <v>0</v>
      </c>
      <c r="AA344" s="2">
        <v>0</v>
      </c>
      <c r="AB344">
        <v>1</v>
      </c>
      <c r="AC344">
        <v>5</v>
      </c>
      <c r="AD344">
        <v>2</v>
      </c>
      <c r="AE344" s="16">
        <v>1</v>
      </c>
      <c r="AF344" s="12">
        <v>99</v>
      </c>
      <c r="AG344">
        <v>99</v>
      </c>
      <c r="AH344">
        <v>99</v>
      </c>
      <c r="AI344">
        <v>99</v>
      </c>
      <c r="AJ344">
        <v>99</v>
      </c>
      <c r="AK344">
        <v>99</v>
      </c>
      <c r="AL344">
        <v>99</v>
      </c>
      <c r="AM344">
        <v>99</v>
      </c>
      <c r="AN344">
        <v>99</v>
      </c>
      <c r="AO344">
        <v>1</v>
      </c>
      <c r="AP344">
        <v>99</v>
      </c>
      <c r="AQ344">
        <v>99</v>
      </c>
      <c r="AR344" s="1">
        <v>99</v>
      </c>
      <c r="AS344" s="1">
        <v>0</v>
      </c>
      <c r="AT344" s="1">
        <v>0</v>
      </c>
      <c r="AU344">
        <v>0</v>
      </c>
      <c r="AV344" s="1">
        <v>0</v>
      </c>
      <c r="AW344" s="1">
        <v>0</v>
      </c>
      <c r="AX344" s="1">
        <v>0</v>
      </c>
      <c r="AY344" s="1">
        <v>0</v>
      </c>
      <c r="AZ344" s="1">
        <v>0</v>
      </c>
      <c r="BA344" s="1">
        <v>0</v>
      </c>
      <c r="BB344" s="1">
        <v>1</v>
      </c>
      <c r="BC344" s="1">
        <v>0</v>
      </c>
      <c r="BD344" s="1">
        <v>0</v>
      </c>
      <c r="BE344" s="1">
        <v>0</v>
      </c>
      <c r="BF344" s="1">
        <f t="shared" si="23"/>
        <v>1</v>
      </c>
      <c r="BG344" s="12">
        <v>0</v>
      </c>
      <c r="BH344" s="1">
        <v>0</v>
      </c>
      <c r="BI344" s="1">
        <v>0</v>
      </c>
      <c r="BJ344" s="1">
        <f t="shared" si="22"/>
        <v>0</v>
      </c>
      <c r="BK344" s="1">
        <v>0</v>
      </c>
      <c r="BL344" s="25">
        <v>0</v>
      </c>
      <c r="BM344" s="1">
        <v>0</v>
      </c>
      <c r="BN344" s="1">
        <v>0</v>
      </c>
      <c r="BO344" s="1">
        <v>0</v>
      </c>
      <c r="BP344" s="1">
        <v>0</v>
      </c>
      <c r="BQ344" s="12"/>
      <c r="BR344" s="12"/>
      <c r="BS344" s="12"/>
      <c r="BT344" s="12"/>
      <c r="BU344" s="12"/>
      <c r="BV344" s="12"/>
      <c r="BW344" s="12"/>
      <c r="BX344" s="12"/>
      <c r="BY344" s="12"/>
      <c r="BZ344" s="12"/>
      <c r="CA344" s="12"/>
      <c r="CB344" s="15"/>
      <c r="CC344" s="12"/>
      <c r="CD344" s="12"/>
      <c r="CE344" s="12"/>
      <c r="CF344" s="12"/>
      <c r="CG344" s="12"/>
      <c r="CH344" s="12"/>
      <c r="CI344" s="12"/>
      <c r="CJ344" s="15"/>
      <c r="CK344" s="12"/>
      <c r="CL344" s="12"/>
      <c r="CM344" s="12"/>
      <c r="CN344" s="12"/>
      <c r="CO344" s="12"/>
      <c r="CP344" s="12"/>
      <c r="CQ344" s="12"/>
      <c r="CR344" s="12"/>
      <c r="CS344" s="12"/>
      <c r="CT344" s="12"/>
      <c r="CU344" s="12"/>
      <c r="CV344" s="12"/>
      <c r="CW344" s="12"/>
      <c r="CX344" s="12"/>
      <c r="CY344" s="12"/>
      <c r="CZ344" s="12"/>
      <c r="DA344" s="12"/>
      <c r="DB344" s="12"/>
      <c r="DC344" s="12"/>
    </row>
    <row r="345" spans="1:107" x14ac:dyDescent="0.2">
      <c r="A345" s="2">
        <v>344</v>
      </c>
      <c r="B345" s="5">
        <v>5</v>
      </c>
      <c r="C345" s="5">
        <v>3</v>
      </c>
      <c r="D345" s="1">
        <v>22</v>
      </c>
      <c r="E345" s="7">
        <v>43871</v>
      </c>
      <c r="F345" s="1">
        <v>0</v>
      </c>
      <c r="G345" s="5">
        <f t="shared" si="20"/>
        <v>0</v>
      </c>
      <c r="H345" s="19">
        <f t="shared" si="21"/>
        <v>0</v>
      </c>
      <c r="I345" s="19">
        <v>89.930555555555557</v>
      </c>
      <c r="J345" s="19">
        <v>91.795366795366789</v>
      </c>
      <c r="K345" s="19">
        <v>29.327280154013874</v>
      </c>
      <c r="L345" s="19">
        <v>0</v>
      </c>
      <c r="M345" s="19">
        <v>77.60617760617761</v>
      </c>
      <c r="N345" s="19">
        <v>22.393822393822393</v>
      </c>
      <c r="O345" s="19">
        <v>84.895833333333329</v>
      </c>
      <c r="P345" s="19">
        <v>105.53374233128834</v>
      </c>
      <c r="Q345" s="19">
        <v>19.425646683899281</v>
      </c>
      <c r="R345" s="19">
        <v>0</v>
      </c>
      <c r="S345" s="19">
        <v>91.411042944785279</v>
      </c>
      <c r="T345" s="19">
        <v>8.5889570552147241</v>
      </c>
      <c r="U345" s="19">
        <v>100</v>
      </c>
      <c r="V345" s="19">
        <v>68.46875</v>
      </c>
      <c r="W345" s="19">
        <v>28.390978291725034</v>
      </c>
      <c r="X345" s="19">
        <v>0</v>
      </c>
      <c r="Y345" s="19">
        <v>54.166666666666664</v>
      </c>
      <c r="Z345" s="19">
        <v>45.833333333333336</v>
      </c>
      <c r="AA345" s="2">
        <v>1</v>
      </c>
      <c r="AB345">
        <v>1</v>
      </c>
      <c r="AC345">
        <v>5</v>
      </c>
      <c r="AD345">
        <v>1</v>
      </c>
      <c r="AE345" s="16">
        <v>0</v>
      </c>
      <c r="AF345" s="12">
        <v>99</v>
      </c>
      <c r="AG345">
        <v>99</v>
      </c>
      <c r="AH345">
        <v>1</v>
      </c>
      <c r="AI345">
        <v>99</v>
      </c>
      <c r="AJ345">
        <v>99</v>
      </c>
      <c r="AK345">
        <v>99</v>
      </c>
      <c r="AL345">
        <v>99</v>
      </c>
      <c r="AM345">
        <v>99</v>
      </c>
      <c r="AN345" s="1">
        <v>99</v>
      </c>
      <c r="AO345" s="1">
        <v>99</v>
      </c>
      <c r="AP345" s="1">
        <v>99</v>
      </c>
      <c r="AQ345" s="1">
        <v>99</v>
      </c>
      <c r="AR345" s="1">
        <v>99</v>
      </c>
      <c r="AS345" s="1">
        <v>0</v>
      </c>
      <c r="AT345" s="1">
        <v>0</v>
      </c>
      <c r="AU345" s="1">
        <v>1</v>
      </c>
      <c r="AV345" s="1">
        <v>0</v>
      </c>
      <c r="AW345" s="1">
        <v>0</v>
      </c>
      <c r="AX345" s="1">
        <v>0</v>
      </c>
      <c r="AY345" s="1">
        <v>0</v>
      </c>
      <c r="AZ345" s="1">
        <v>0</v>
      </c>
      <c r="BA345" s="1">
        <v>0</v>
      </c>
      <c r="BB345" s="1">
        <v>0</v>
      </c>
      <c r="BC345" s="1">
        <v>0</v>
      </c>
      <c r="BD345" s="1">
        <v>0</v>
      </c>
      <c r="BE345" s="1">
        <v>0</v>
      </c>
      <c r="BF345" s="1">
        <f t="shared" si="23"/>
        <v>1</v>
      </c>
      <c r="BG345" s="12">
        <v>0</v>
      </c>
      <c r="BH345" s="1">
        <v>0</v>
      </c>
      <c r="BI345" s="1">
        <v>0</v>
      </c>
      <c r="BJ345" s="1">
        <f t="shared" si="22"/>
        <v>0</v>
      </c>
      <c r="BK345" s="1">
        <v>0</v>
      </c>
      <c r="BL345" s="25">
        <v>0</v>
      </c>
      <c r="BM345" s="1">
        <v>0</v>
      </c>
      <c r="BN345" s="1">
        <v>0</v>
      </c>
      <c r="BO345" s="1">
        <v>0</v>
      </c>
      <c r="BP345" s="1">
        <v>0</v>
      </c>
      <c r="BQ345" s="12"/>
      <c r="BR345" s="12"/>
      <c r="BS345" s="12"/>
      <c r="BT345" s="12"/>
      <c r="BU345" s="12"/>
      <c r="BV345" s="12"/>
      <c r="BW345" s="12"/>
      <c r="BX345" s="12"/>
      <c r="BY345" s="12"/>
      <c r="BZ345" s="12"/>
      <c r="CA345" s="12"/>
      <c r="CB345" s="15"/>
      <c r="CC345" s="12"/>
      <c r="CD345" s="12"/>
      <c r="CE345" s="12"/>
      <c r="CF345" s="12"/>
      <c r="CG345" s="12"/>
      <c r="CH345" s="12"/>
      <c r="CI345" s="12"/>
      <c r="CJ345" s="15"/>
      <c r="CK345" s="12"/>
      <c r="CL345" s="12"/>
      <c r="CM345" s="12"/>
      <c r="CN345" s="12"/>
      <c r="CO345" s="12"/>
      <c r="CP345" s="12"/>
      <c r="CQ345" s="12"/>
      <c r="CR345" s="12"/>
      <c r="CS345" s="12"/>
      <c r="CT345" s="12"/>
      <c r="CU345" s="12"/>
      <c r="CV345" s="12"/>
      <c r="CW345" s="12"/>
      <c r="CX345" s="12"/>
      <c r="CY345" s="12"/>
      <c r="CZ345" s="12"/>
      <c r="DA345" s="12"/>
      <c r="DB345" s="12"/>
      <c r="DC345" s="12"/>
    </row>
    <row r="346" spans="1:107" x14ac:dyDescent="0.2">
      <c r="A346" s="2">
        <v>345</v>
      </c>
      <c r="B346" s="5">
        <v>5</v>
      </c>
      <c r="C346" s="5">
        <v>3</v>
      </c>
      <c r="D346" s="1">
        <v>23</v>
      </c>
      <c r="E346" s="7">
        <v>43872</v>
      </c>
      <c r="F346" s="1">
        <v>0</v>
      </c>
      <c r="G346" s="5">
        <f t="shared" si="20"/>
        <v>0</v>
      </c>
      <c r="H346" s="19">
        <f t="shared" si="21"/>
        <v>0</v>
      </c>
      <c r="I346" s="19">
        <v>99.652777777777771</v>
      </c>
      <c r="J346" s="19">
        <v>134.10452961672473</v>
      </c>
      <c r="K346" s="19">
        <v>20.758244151244458</v>
      </c>
      <c r="L346" s="19">
        <v>9.7560975609756095</v>
      </c>
      <c r="M346" s="19">
        <v>89.19860627177701</v>
      </c>
      <c r="N346" s="19">
        <v>1.0452961672473868</v>
      </c>
      <c r="O346" s="19">
        <v>99.479166666666671</v>
      </c>
      <c r="P346" s="19">
        <v>139.23560209424085</v>
      </c>
      <c r="Q346" s="19">
        <v>23.459771063997835</v>
      </c>
      <c r="R346" s="19">
        <v>14.659685863874346</v>
      </c>
      <c r="S346" s="19">
        <v>83.769633507853399</v>
      </c>
      <c r="T346" s="19">
        <v>1.5706806282722514</v>
      </c>
      <c r="U346" s="19">
        <v>100</v>
      </c>
      <c r="V346" s="19">
        <v>123.89583333333333</v>
      </c>
      <c r="W346" s="19">
        <v>5.1561680447605935</v>
      </c>
      <c r="X346" s="19">
        <v>0</v>
      </c>
      <c r="Y346" s="19">
        <v>100</v>
      </c>
      <c r="Z346" s="19">
        <v>0</v>
      </c>
      <c r="AA346" s="2">
        <v>0</v>
      </c>
      <c r="AB346">
        <v>3</v>
      </c>
      <c r="AC346">
        <v>7</v>
      </c>
      <c r="AD346">
        <v>1</v>
      </c>
      <c r="AE346" s="16">
        <v>1</v>
      </c>
      <c r="AF346" s="12">
        <v>99</v>
      </c>
      <c r="AG346">
        <v>99</v>
      </c>
      <c r="AH346">
        <v>99</v>
      </c>
      <c r="AI346">
        <v>99</v>
      </c>
      <c r="AJ346">
        <v>99</v>
      </c>
      <c r="AK346">
        <v>99</v>
      </c>
      <c r="AL346">
        <v>99</v>
      </c>
      <c r="AM346" s="1">
        <v>99</v>
      </c>
      <c r="AN346" s="1">
        <v>99</v>
      </c>
      <c r="AO346" s="1">
        <v>1</v>
      </c>
      <c r="AP346">
        <v>99</v>
      </c>
      <c r="AQ346">
        <v>99</v>
      </c>
      <c r="AR346" s="1">
        <v>99</v>
      </c>
      <c r="AS346" s="1">
        <v>0</v>
      </c>
      <c r="AT346" s="1">
        <v>0</v>
      </c>
      <c r="AU346" s="1">
        <v>0</v>
      </c>
      <c r="AV346" s="1">
        <v>0</v>
      </c>
      <c r="AW346" s="1">
        <v>0</v>
      </c>
      <c r="AX346" s="1">
        <v>0</v>
      </c>
      <c r="AY346" s="1">
        <v>0</v>
      </c>
      <c r="AZ346" s="1">
        <v>0</v>
      </c>
      <c r="BA346" s="1">
        <v>0</v>
      </c>
      <c r="BB346" s="1">
        <v>1</v>
      </c>
      <c r="BC346" s="1">
        <v>0</v>
      </c>
      <c r="BD346" s="1">
        <v>0</v>
      </c>
      <c r="BE346" s="1">
        <v>0</v>
      </c>
      <c r="BF346" s="1">
        <f t="shared" si="23"/>
        <v>1</v>
      </c>
      <c r="BG346" s="12">
        <v>0</v>
      </c>
      <c r="BH346" s="1">
        <v>0</v>
      </c>
      <c r="BI346" s="1">
        <v>0</v>
      </c>
      <c r="BJ346" s="1">
        <f t="shared" si="22"/>
        <v>0</v>
      </c>
      <c r="BK346" s="1">
        <v>0</v>
      </c>
      <c r="BL346" s="25">
        <v>0</v>
      </c>
      <c r="BM346" s="1">
        <v>0</v>
      </c>
      <c r="BN346" s="1">
        <v>0</v>
      </c>
      <c r="BO346" s="1">
        <v>0</v>
      </c>
      <c r="BP346" s="1">
        <v>0</v>
      </c>
      <c r="BQ346" s="12"/>
      <c r="BR346" s="12"/>
      <c r="BS346" s="12"/>
      <c r="BT346" s="12"/>
      <c r="BU346" s="12"/>
      <c r="BV346" s="12"/>
      <c r="BW346" s="12"/>
      <c r="BX346" s="12"/>
      <c r="BY346" s="12"/>
      <c r="BZ346" s="12"/>
      <c r="CA346" s="12"/>
      <c r="CB346" s="15"/>
      <c r="CC346" s="12"/>
      <c r="CD346" s="12"/>
      <c r="CE346" s="12"/>
      <c r="CF346" s="12"/>
      <c r="CG346" s="12"/>
      <c r="CH346" s="12"/>
      <c r="CI346" s="12"/>
      <c r="CJ346" s="15"/>
      <c r="CK346" s="12"/>
      <c r="CL346" s="12"/>
      <c r="CM346" s="12"/>
      <c r="CN346" s="12"/>
      <c r="CO346" s="12"/>
      <c r="CP346" s="12"/>
      <c r="CQ346" s="12"/>
      <c r="CR346" s="12"/>
      <c r="CS346" s="12"/>
      <c r="CT346" s="12"/>
      <c r="CU346" s="12"/>
      <c r="CV346" s="12"/>
      <c r="CW346" s="12"/>
      <c r="CX346" s="12"/>
      <c r="CY346" s="12"/>
      <c r="CZ346" s="12"/>
      <c r="DA346" s="12"/>
      <c r="DB346" s="12"/>
      <c r="DC346" s="12"/>
    </row>
    <row r="347" spans="1:107" x14ac:dyDescent="0.2">
      <c r="A347" s="2">
        <v>346</v>
      </c>
      <c r="B347" s="5">
        <v>5</v>
      </c>
      <c r="C347" s="5">
        <v>3</v>
      </c>
      <c r="D347" s="1">
        <v>24</v>
      </c>
      <c r="E347" s="7">
        <v>43873</v>
      </c>
      <c r="F347" s="1">
        <v>0</v>
      </c>
      <c r="G347" s="5">
        <f t="shared" si="20"/>
        <v>0</v>
      </c>
      <c r="H347" s="19">
        <f t="shared" si="21"/>
        <v>0</v>
      </c>
      <c r="I347" s="19">
        <v>95.486111111111114</v>
      </c>
      <c r="J347" s="19">
        <v>177.85090909090908</v>
      </c>
      <c r="K347" s="19">
        <v>19.041569376527338</v>
      </c>
      <c r="L347" s="19">
        <v>46.18181818181818</v>
      </c>
      <c r="M347" s="19">
        <v>53.81818181818182</v>
      </c>
      <c r="N347" s="19">
        <v>0</v>
      </c>
      <c r="O347" s="19">
        <v>93.229166666666671</v>
      </c>
      <c r="P347" s="19">
        <v>181.16759776536313</v>
      </c>
      <c r="Q347" s="19">
        <v>22.639862610315657</v>
      </c>
      <c r="R347" s="19">
        <v>56.983240223463689</v>
      </c>
      <c r="S347" s="19">
        <v>43.016759776536311</v>
      </c>
      <c r="T347" s="19">
        <v>0</v>
      </c>
      <c r="U347" s="19">
        <v>100</v>
      </c>
      <c r="V347" s="19">
        <v>171.66666666666666</v>
      </c>
      <c r="W347" s="19">
        <v>5.7173451427471509</v>
      </c>
      <c r="X347" s="19">
        <v>26.041666666666668</v>
      </c>
      <c r="Y347" s="19">
        <v>73.958333333333329</v>
      </c>
      <c r="Z347" s="19">
        <v>0</v>
      </c>
      <c r="AA347" s="2">
        <v>0</v>
      </c>
      <c r="AB347">
        <v>2</v>
      </c>
      <c r="AC347">
        <v>4</v>
      </c>
      <c r="AD347">
        <v>3</v>
      </c>
      <c r="AE347" s="16">
        <v>1</v>
      </c>
      <c r="AF347" s="12">
        <v>99</v>
      </c>
      <c r="AG347">
        <v>99</v>
      </c>
      <c r="AH347">
        <v>99</v>
      </c>
      <c r="AI347">
        <v>99</v>
      </c>
      <c r="AJ347">
        <v>99</v>
      </c>
      <c r="AK347">
        <v>99</v>
      </c>
      <c r="AL347">
        <v>99</v>
      </c>
      <c r="AM347">
        <v>99</v>
      </c>
      <c r="AN347">
        <v>99</v>
      </c>
      <c r="AO347">
        <v>1</v>
      </c>
      <c r="AP347">
        <v>99</v>
      </c>
      <c r="AQ347">
        <v>99</v>
      </c>
      <c r="AR347" s="1">
        <v>99</v>
      </c>
      <c r="AS347" s="1">
        <v>0</v>
      </c>
      <c r="AT347" s="1">
        <v>0</v>
      </c>
      <c r="AU347">
        <v>0</v>
      </c>
      <c r="AV347" s="1">
        <v>0</v>
      </c>
      <c r="AW347" s="1">
        <v>0</v>
      </c>
      <c r="AX347" s="1">
        <v>0</v>
      </c>
      <c r="AY347" s="1">
        <v>0</v>
      </c>
      <c r="AZ347" s="1">
        <v>0</v>
      </c>
      <c r="BA347" s="1">
        <v>0</v>
      </c>
      <c r="BB347" s="1">
        <v>1</v>
      </c>
      <c r="BC347" s="1">
        <v>0</v>
      </c>
      <c r="BD347" s="1">
        <v>0</v>
      </c>
      <c r="BE347" s="1">
        <v>0</v>
      </c>
      <c r="BF347" s="1">
        <f t="shared" si="23"/>
        <v>1</v>
      </c>
      <c r="BG347" s="12">
        <v>0</v>
      </c>
      <c r="BH347" s="1">
        <v>0</v>
      </c>
      <c r="BI347" s="1">
        <v>0</v>
      </c>
      <c r="BJ347" s="1">
        <f t="shared" si="22"/>
        <v>0</v>
      </c>
      <c r="BK347" s="1">
        <v>0</v>
      </c>
      <c r="BL347" s="25">
        <v>0</v>
      </c>
      <c r="BM347" s="1">
        <v>0</v>
      </c>
      <c r="BN347" s="1">
        <v>0</v>
      </c>
      <c r="BO347" s="1">
        <v>0</v>
      </c>
      <c r="BP347" s="1">
        <v>0</v>
      </c>
      <c r="BQ347" s="12"/>
      <c r="BR347" s="12"/>
      <c r="BS347" s="12"/>
      <c r="BT347" s="12"/>
      <c r="BU347" s="12"/>
      <c r="BV347" s="12"/>
      <c r="BW347" s="12"/>
      <c r="BX347" s="12"/>
      <c r="BY347" s="12"/>
      <c r="BZ347" s="12"/>
      <c r="CA347" s="12"/>
      <c r="CB347" s="15"/>
      <c r="CC347" s="12"/>
      <c r="CD347" s="12"/>
      <c r="CE347" s="12"/>
      <c r="CF347" s="12"/>
      <c r="CG347" s="12"/>
      <c r="CH347" s="12"/>
      <c r="CI347" s="12"/>
      <c r="CJ347" s="15"/>
      <c r="CK347" s="12"/>
      <c r="CL347" s="12"/>
      <c r="CM347" s="12"/>
      <c r="CN347" s="12"/>
      <c r="CO347" s="12"/>
      <c r="CP347" s="12"/>
      <c r="CQ347" s="12"/>
      <c r="CR347" s="12"/>
      <c r="CS347" s="12"/>
      <c r="CT347" s="12"/>
      <c r="CU347" s="12"/>
      <c r="CV347" s="12"/>
      <c r="CW347" s="12"/>
      <c r="CX347" s="12"/>
      <c r="CY347" s="12"/>
      <c r="CZ347" s="12"/>
      <c r="DA347" s="12"/>
      <c r="DB347" s="12"/>
      <c r="DC347" s="12"/>
    </row>
    <row r="348" spans="1:107" x14ac:dyDescent="0.2">
      <c r="A348" s="2">
        <v>347</v>
      </c>
      <c r="B348" s="5">
        <v>5</v>
      </c>
      <c r="C348" s="5">
        <v>3</v>
      </c>
      <c r="D348" s="1">
        <v>25</v>
      </c>
      <c r="E348" s="7">
        <v>43874</v>
      </c>
      <c r="F348" s="1">
        <v>0</v>
      </c>
      <c r="G348" s="5">
        <f t="shared" si="20"/>
        <v>0</v>
      </c>
      <c r="H348" s="19">
        <f t="shared" si="21"/>
        <v>0</v>
      </c>
      <c r="I348" s="19">
        <v>62.847222222222221</v>
      </c>
      <c r="J348" s="19">
        <v>173.17679558011051</v>
      </c>
      <c r="K348" s="19">
        <v>22.677654094781381</v>
      </c>
      <c r="L348" s="19">
        <v>41.436464088397791</v>
      </c>
      <c r="M348" s="19">
        <v>58.563535911602209</v>
      </c>
      <c r="N348" s="19">
        <v>0</v>
      </c>
      <c r="O348" s="19">
        <v>75.520833333333329</v>
      </c>
      <c r="P348" s="19">
        <v>185.63448275862069</v>
      </c>
      <c r="Q348" s="19">
        <v>17.248322499349783</v>
      </c>
      <c r="R348" s="19">
        <v>51.724137931034484</v>
      </c>
      <c r="S348" s="19">
        <v>48.275862068965516</v>
      </c>
      <c r="T348" s="19">
        <v>0</v>
      </c>
      <c r="U348" s="19">
        <v>37.5</v>
      </c>
      <c r="V348" s="19">
        <v>123</v>
      </c>
      <c r="W348" s="19">
        <v>17.837543421074461</v>
      </c>
      <c r="X348" s="19">
        <v>0</v>
      </c>
      <c r="Y348" s="19">
        <v>100</v>
      </c>
      <c r="Z348" s="19">
        <v>0</v>
      </c>
      <c r="AA348" s="2">
        <v>0</v>
      </c>
      <c r="AB348">
        <v>2</v>
      </c>
      <c r="AC348">
        <v>3</v>
      </c>
      <c r="AD348">
        <v>2</v>
      </c>
      <c r="AE348" s="16">
        <v>1</v>
      </c>
      <c r="AF348" s="12">
        <v>99</v>
      </c>
      <c r="AG348">
        <v>99</v>
      </c>
      <c r="AH348">
        <v>99</v>
      </c>
      <c r="AI348">
        <v>99</v>
      </c>
      <c r="AJ348">
        <v>99</v>
      </c>
      <c r="AK348">
        <v>99</v>
      </c>
      <c r="AL348">
        <v>99</v>
      </c>
      <c r="AM348" s="1">
        <v>99</v>
      </c>
      <c r="AN348" s="1">
        <v>99</v>
      </c>
      <c r="AO348" s="1">
        <v>1</v>
      </c>
      <c r="AP348" s="1">
        <v>99</v>
      </c>
      <c r="AQ348" s="1">
        <v>99</v>
      </c>
      <c r="AR348">
        <v>99</v>
      </c>
      <c r="AS348" s="1">
        <v>0</v>
      </c>
      <c r="AT348" s="1">
        <v>0</v>
      </c>
      <c r="AU348">
        <v>0</v>
      </c>
      <c r="AV348" s="1">
        <v>0</v>
      </c>
      <c r="AW348" s="1">
        <v>0</v>
      </c>
      <c r="AX348" s="1">
        <v>0</v>
      </c>
      <c r="AY348" s="1">
        <v>0</v>
      </c>
      <c r="AZ348" s="1">
        <v>0</v>
      </c>
      <c r="BA348" s="1">
        <v>0</v>
      </c>
      <c r="BB348" s="1">
        <v>1</v>
      </c>
      <c r="BC348" s="1">
        <v>0</v>
      </c>
      <c r="BD348" s="1">
        <v>0</v>
      </c>
      <c r="BE348" s="1">
        <v>0</v>
      </c>
      <c r="BF348" s="1">
        <f t="shared" si="23"/>
        <v>1</v>
      </c>
      <c r="BG348" s="12">
        <v>0</v>
      </c>
      <c r="BH348" s="1">
        <v>0</v>
      </c>
      <c r="BI348" s="1">
        <v>0</v>
      </c>
      <c r="BJ348" s="1">
        <f t="shared" si="22"/>
        <v>0</v>
      </c>
      <c r="BK348" s="1">
        <v>0</v>
      </c>
      <c r="BL348" s="25">
        <v>0</v>
      </c>
      <c r="BM348" s="1">
        <v>0</v>
      </c>
      <c r="BN348" s="1">
        <v>0</v>
      </c>
      <c r="BO348" s="1">
        <v>0</v>
      </c>
      <c r="BP348" s="1">
        <v>0</v>
      </c>
      <c r="BQ348" s="12"/>
      <c r="BR348" s="12"/>
      <c r="BS348" s="12"/>
      <c r="BT348" s="12"/>
      <c r="BU348" s="12"/>
      <c r="BV348" s="12"/>
      <c r="BW348" s="12"/>
      <c r="BX348" s="12"/>
      <c r="BY348" s="12"/>
      <c r="BZ348" s="12"/>
      <c r="CA348" s="12"/>
      <c r="CB348" s="15"/>
      <c r="CC348" s="12"/>
      <c r="CD348" s="12"/>
      <c r="CE348" s="12"/>
      <c r="CF348" s="12"/>
      <c r="CG348" s="12"/>
      <c r="CH348" s="12"/>
      <c r="CI348" s="12"/>
      <c r="CJ348" s="15"/>
      <c r="CK348" s="12"/>
      <c r="CL348" s="12"/>
      <c r="CM348" s="12"/>
      <c r="CN348" s="12"/>
      <c r="CO348" s="12"/>
      <c r="CP348" s="12"/>
      <c r="CQ348" s="12"/>
      <c r="CR348" s="12"/>
      <c r="CS348" s="12"/>
      <c r="CT348" s="12"/>
      <c r="CU348" s="12"/>
      <c r="CV348" s="12"/>
      <c r="CW348" s="12"/>
      <c r="CX348" s="12"/>
      <c r="CY348" s="12"/>
      <c r="CZ348" s="12"/>
      <c r="DA348" s="12"/>
      <c r="DB348" s="12"/>
      <c r="DC348" s="12"/>
    </row>
    <row r="349" spans="1:107" x14ac:dyDescent="0.2">
      <c r="A349" s="2">
        <v>348</v>
      </c>
      <c r="B349" s="5">
        <v>5</v>
      </c>
      <c r="C349" s="5">
        <v>3</v>
      </c>
      <c r="D349" s="1">
        <v>26</v>
      </c>
      <c r="E349" s="7">
        <v>43875</v>
      </c>
      <c r="F349" s="1">
        <v>0</v>
      </c>
      <c r="G349" s="5">
        <f t="shared" si="20"/>
        <v>0</v>
      </c>
      <c r="H349" s="19">
        <f t="shared" si="21"/>
        <v>0</v>
      </c>
      <c r="I349" s="19">
        <v>93.75</v>
      </c>
      <c r="J349" s="19">
        <v>129.22222222222223</v>
      </c>
      <c r="K349" s="19">
        <v>21.231914655613505</v>
      </c>
      <c r="L349" s="19">
        <v>8.1481481481481488</v>
      </c>
      <c r="M349" s="19">
        <v>91.851851851851848</v>
      </c>
      <c r="N349" s="19">
        <v>0</v>
      </c>
      <c r="O349" s="19">
        <v>91.145833333333329</v>
      </c>
      <c r="P349" s="19">
        <v>122.31428571428572</v>
      </c>
      <c r="Q349" s="19">
        <v>19.165377204791469</v>
      </c>
      <c r="R349" s="19">
        <v>1.1428571428571428</v>
      </c>
      <c r="S349" s="19">
        <v>98.857142857142861</v>
      </c>
      <c r="T349" s="19">
        <v>0</v>
      </c>
      <c r="U349" s="19">
        <v>98.958333333333329</v>
      </c>
      <c r="V349" s="19">
        <v>141.94736842105263</v>
      </c>
      <c r="W349" s="19">
        <v>20.951274098029728</v>
      </c>
      <c r="X349" s="19">
        <v>21.05263157894737</v>
      </c>
      <c r="Y349" s="19">
        <v>78.94736842105263</v>
      </c>
      <c r="Z349" s="19">
        <v>0</v>
      </c>
      <c r="AA349" s="2">
        <v>0</v>
      </c>
      <c r="AB349">
        <v>2</v>
      </c>
      <c r="AC349">
        <v>2</v>
      </c>
      <c r="AD349">
        <v>2</v>
      </c>
      <c r="AE349" s="16">
        <v>1</v>
      </c>
      <c r="AF349" s="12">
        <v>99</v>
      </c>
      <c r="AG349">
        <v>99</v>
      </c>
      <c r="AH349">
        <v>99</v>
      </c>
      <c r="AI349">
        <v>99</v>
      </c>
      <c r="AJ349">
        <v>99</v>
      </c>
      <c r="AK349">
        <v>99</v>
      </c>
      <c r="AL349">
        <v>99</v>
      </c>
      <c r="AM349">
        <v>99</v>
      </c>
      <c r="AN349">
        <v>99</v>
      </c>
      <c r="AO349">
        <v>1</v>
      </c>
      <c r="AP349">
        <v>99</v>
      </c>
      <c r="AQ349">
        <v>99</v>
      </c>
      <c r="AR349" s="1">
        <v>99</v>
      </c>
      <c r="AS349" s="1">
        <v>0</v>
      </c>
      <c r="AT349" s="1">
        <v>0</v>
      </c>
      <c r="AU349" s="1">
        <v>0</v>
      </c>
      <c r="AV349" s="1">
        <v>0</v>
      </c>
      <c r="AW349" s="1">
        <v>0</v>
      </c>
      <c r="AX349" s="1">
        <v>0</v>
      </c>
      <c r="AY349" s="1">
        <v>0</v>
      </c>
      <c r="AZ349" s="1">
        <v>0</v>
      </c>
      <c r="BA349" s="1">
        <v>0</v>
      </c>
      <c r="BB349" s="1">
        <v>1</v>
      </c>
      <c r="BC349" s="1">
        <v>0</v>
      </c>
      <c r="BD349" s="1">
        <v>0</v>
      </c>
      <c r="BE349" s="1">
        <v>0</v>
      </c>
      <c r="BF349" s="1">
        <f t="shared" si="23"/>
        <v>1</v>
      </c>
      <c r="BG349" s="12">
        <v>0</v>
      </c>
      <c r="BH349" s="1">
        <v>0</v>
      </c>
      <c r="BI349" s="1">
        <v>0</v>
      </c>
      <c r="BJ349" s="1">
        <f t="shared" si="22"/>
        <v>0</v>
      </c>
      <c r="BK349" s="1">
        <v>0</v>
      </c>
      <c r="BL349" s="25">
        <v>0</v>
      </c>
      <c r="BM349" s="1">
        <v>0</v>
      </c>
      <c r="BN349" s="1">
        <v>0</v>
      </c>
      <c r="BO349" s="1">
        <v>0</v>
      </c>
      <c r="BP349" s="1">
        <v>0</v>
      </c>
      <c r="BQ349" s="12"/>
      <c r="BR349" s="12"/>
      <c r="BS349" s="12"/>
      <c r="BT349" s="12"/>
      <c r="BU349" s="12"/>
      <c r="BV349" s="12"/>
      <c r="BW349" s="12"/>
      <c r="BX349" s="12"/>
      <c r="BY349" s="12"/>
      <c r="BZ349" s="12"/>
      <c r="CA349" s="12"/>
      <c r="CB349" s="15"/>
      <c r="CC349" s="12"/>
      <c r="CD349" s="12"/>
      <c r="CE349" s="12"/>
      <c r="CF349" s="12"/>
      <c r="CG349" s="12"/>
      <c r="CH349" s="12"/>
      <c r="CI349" s="12"/>
      <c r="CJ349" s="15"/>
      <c r="CK349" s="12"/>
      <c r="CL349" s="12"/>
      <c r="CM349" s="12"/>
      <c r="CN349" s="12"/>
      <c r="CO349" s="12"/>
      <c r="CP349" s="12"/>
      <c r="CQ349" s="12"/>
      <c r="CR349" s="12"/>
      <c r="CS349" s="12"/>
      <c r="CT349" s="12"/>
      <c r="CU349" s="12"/>
      <c r="CV349" s="12"/>
      <c r="CW349" s="12"/>
      <c r="CX349" s="12"/>
      <c r="CY349" s="12"/>
      <c r="CZ349" s="12"/>
      <c r="DA349" s="12"/>
      <c r="DB349" s="12"/>
      <c r="DC349" s="12"/>
    </row>
    <row r="350" spans="1:107" x14ac:dyDescent="0.2">
      <c r="A350" s="2">
        <v>349</v>
      </c>
      <c r="B350" s="5">
        <v>5</v>
      </c>
      <c r="C350" s="5">
        <v>3</v>
      </c>
      <c r="D350" s="1">
        <v>27</v>
      </c>
      <c r="E350" s="7">
        <v>43876</v>
      </c>
      <c r="F350" s="1">
        <v>0</v>
      </c>
      <c r="G350" s="5">
        <f t="shared" si="20"/>
        <v>0</v>
      </c>
      <c r="H350" s="19">
        <f t="shared" si="21"/>
        <v>0</v>
      </c>
      <c r="I350" s="19">
        <v>78.819444444444443</v>
      </c>
      <c r="J350" s="19">
        <v>182.62555066079295</v>
      </c>
      <c r="K350" s="19">
        <v>24.773299376395329</v>
      </c>
      <c r="L350" s="19">
        <v>59.471365638766521</v>
      </c>
      <c r="M350" s="19">
        <v>40.528634361233479</v>
      </c>
      <c r="N350" s="19">
        <v>0</v>
      </c>
      <c r="O350" s="19">
        <v>68.229166666666671</v>
      </c>
      <c r="P350" s="19">
        <v>166.40458015267177</v>
      </c>
      <c r="Q350" s="19">
        <v>32.238787625164129</v>
      </c>
      <c r="R350" s="19">
        <v>30.534351145038169</v>
      </c>
      <c r="S350" s="19">
        <v>69.465648854961827</v>
      </c>
      <c r="T350" s="19">
        <v>0</v>
      </c>
      <c r="U350" s="19">
        <v>100</v>
      </c>
      <c r="V350" s="19">
        <v>204.76041666666666</v>
      </c>
      <c r="W350" s="19">
        <v>4.1776411361966987</v>
      </c>
      <c r="X350" s="19">
        <v>98.958333333333329</v>
      </c>
      <c r="Y350" s="19">
        <v>1.0416666666666714</v>
      </c>
      <c r="Z350" s="19">
        <v>0</v>
      </c>
      <c r="AA350" s="2">
        <v>0</v>
      </c>
      <c r="AB350">
        <v>1</v>
      </c>
      <c r="AC350">
        <v>6</v>
      </c>
      <c r="AD350">
        <v>2</v>
      </c>
      <c r="AE350" s="16">
        <v>1</v>
      </c>
      <c r="AF350" s="12">
        <v>99</v>
      </c>
      <c r="AG350">
        <v>99</v>
      </c>
      <c r="AH350">
        <v>99</v>
      </c>
      <c r="AI350">
        <v>99</v>
      </c>
      <c r="AJ350">
        <v>99</v>
      </c>
      <c r="AK350">
        <v>99</v>
      </c>
      <c r="AL350">
        <v>99</v>
      </c>
      <c r="AM350" s="1">
        <v>99</v>
      </c>
      <c r="AN350" s="1">
        <v>99</v>
      </c>
      <c r="AO350" s="1">
        <v>1</v>
      </c>
      <c r="AP350" s="1">
        <v>99</v>
      </c>
      <c r="AQ350" s="1">
        <v>99</v>
      </c>
      <c r="AR350">
        <v>99</v>
      </c>
      <c r="AS350" s="1">
        <v>0</v>
      </c>
      <c r="AT350" s="1">
        <v>0</v>
      </c>
      <c r="AU350">
        <v>0</v>
      </c>
      <c r="AV350" s="1">
        <v>0</v>
      </c>
      <c r="AW350" s="1">
        <v>0</v>
      </c>
      <c r="AX350" s="1">
        <v>0</v>
      </c>
      <c r="AY350" s="1">
        <v>0</v>
      </c>
      <c r="AZ350" s="1">
        <v>0</v>
      </c>
      <c r="BA350" s="1">
        <v>0</v>
      </c>
      <c r="BB350" s="1">
        <v>1</v>
      </c>
      <c r="BC350" s="1">
        <v>0</v>
      </c>
      <c r="BD350" s="1">
        <v>0</v>
      </c>
      <c r="BE350" s="1">
        <v>0</v>
      </c>
      <c r="BF350" s="1">
        <f t="shared" si="23"/>
        <v>1</v>
      </c>
      <c r="BG350" s="12">
        <v>0</v>
      </c>
      <c r="BH350" s="1">
        <v>0</v>
      </c>
      <c r="BI350" s="1">
        <v>0</v>
      </c>
      <c r="BJ350" s="1">
        <f t="shared" si="22"/>
        <v>0</v>
      </c>
      <c r="BK350" s="1">
        <v>0</v>
      </c>
      <c r="BL350" s="25">
        <v>0</v>
      </c>
      <c r="BM350" s="1">
        <v>0</v>
      </c>
      <c r="BN350" s="1">
        <v>0</v>
      </c>
      <c r="BO350" s="1">
        <v>0</v>
      </c>
      <c r="BP350" s="1">
        <v>0</v>
      </c>
      <c r="BQ350" s="12"/>
      <c r="BR350" s="12"/>
      <c r="BS350" s="12"/>
      <c r="BT350" s="12"/>
      <c r="BU350" s="12"/>
      <c r="BV350" s="12"/>
      <c r="BW350" s="12"/>
      <c r="BX350" s="12"/>
      <c r="BY350" s="12"/>
      <c r="BZ350" s="12"/>
      <c r="CA350" s="12"/>
      <c r="CB350" s="15"/>
      <c r="CC350" s="12"/>
      <c r="CD350" s="12"/>
      <c r="CE350" s="12"/>
      <c r="CF350" s="12"/>
      <c r="CG350" s="12"/>
      <c r="CH350" s="12"/>
      <c r="CI350" s="12"/>
      <c r="CJ350" s="15"/>
      <c r="CK350" s="12"/>
      <c r="CL350" s="12"/>
      <c r="CM350" s="12"/>
      <c r="CN350" s="12"/>
      <c r="CO350" s="12"/>
      <c r="CP350" s="12"/>
      <c r="CQ350" s="12"/>
      <c r="CR350" s="12"/>
      <c r="CS350" s="12"/>
      <c r="CT350" s="12"/>
      <c r="CU350" s="12"/>
      <c r="CV350" s="12"/>
      <c r="CW350" s="12"/>
      <c r="CX350" s="12"/>
      <c r="CY350" s="12"/>
      <c r="CZ350" s="12"/>
      <c r="DA350" s="12"/>
      <c r="DB350" s="12"/>
      <c r="DC350" s="12"/>
    </row>
    <row r="351" spans="1:107" x14ac:dyDescent="0.2">
      <c r="A351" s="2">
        <v>350</v>
      </c>
      <c r="B351" s="5">
        <v>5</v>
      </c>
      <c r="C351" s="5">
        <v>3</v>
      </c>
      <c r="D351" s="1">
        <v>28</v>
      </c>
      <c r="E351" s="7">
        <v>43877</v>
      </c>
      <c r="F351" s="1">
        <v>0</v>
      </c>
      <c r="G351" s="5">
        <f t="shared" si="20"/>
        <v>0</v>
      </c>
      <c r="H351" s="19">
        <f t="shared" si="21"/>
        <v>0</v>
      </c>
      <c r="I351" s="19">
        <v>89.583333333333329</v>
      </c>
      <c r="J351" s="19">
        <v>213.12403100775194</v>
      </c>
      <c r="K351" s="19">
        <v>31.573169468031768</v>
      </c>
      <c r="L351" s="19">
        <v>62.790697674418603</v>
      </c>
      <c r="M351" s="19">
        <v>37.209302325581397</v>
      </c>
      <c r="N351" s="19">
        <v>0</v>
      </c>
      <c r="O351" s="19">
        <v>84.375</v>
      </c>
      <c r="P351" s="19">
        <v>203.04938271604939</v>
      </c>
      <c r="Q351" s="19">
        <v>23.331204566125994</v>
      </c>
      <c r="R351" s="19">
        <v>66.666666666666671</v>
      </c>
      <c r="S351" s="19">
        <v>33.333333333333329</v>
      </c>
      <c r="T351" s="19">
        <v>0</v>
      </c>
      <c r="U351" s="19">
        <v>100</v>
      </c>
      <c r="V351" s="19">
        <v>230.125</v>
      </c>
      <c r="W351" s="19">
        <v>38.820001307905429</v>
      </c>
      <c r="X351" s="19">
        <v>56.25</v>
      </c>
      <c r="Y351" s="19">
        <v>43.75</v>
      </c>
      <c r="Z351" s="19">
        <v>0</v>
      </c>
      <c r="AA351" s="2">
        <v>0</v>
      </c>
      <c r="AB351">
        <v>2</v>
      </c>
      <c r="AC351">
        <v>7</v>
      </c>
      <c r="AD351">
        <v>1</v>
      </c>
      <c r="AE351" s="16">
        <v>1</v>
      </c>
      <c r="AF351" s="12">
        <v>99</v>
      </c>
      <c r="AG351">
        <v>99</v>
      </c>
      <c r="AH351">
        <v>99</v>
      </c>
      <c r="AI351">
        <v>99</v>
      </c>
      <c r="AJ351">
        <v>99</v>
      </c>
      <c r="AK351">
        <v>99</v>
      </c>
      <c r="AL351">
        <v>99</v>
      </c>
      <c r="AM351">
        <v>99</v>
      </c>
      <c r="AN351">
        <v>99</v>
      </c>
      <c r="AO351" s="1">
        <v>1</v>
      </c>
      <c r="AP351">
        <v>99</v>
      </c>
      <c r="AQ351">
        <v>99</v>
      </c>
      <c r="AR351" s="1">
        <v>99</v>
      </c>
      <c r="AS351" s="1">
        <v>0</v>
      </c>
      <c r="AT351" s="1">
        <v>0</v>
      </c>
      <c r="AU351">
        <v>0</v>
      </c>
      <c r="AV351" s="1">
        <v>0</v>
      </c>
      <c r="AW351" s="1">
        <v>0</v>
      </c>
      <c r="AX351" s="1">
        <v>0</v>
      </c>
      <c r="AY351" s="1">
        <v>0</v>
      </c>
      <c r="AZ351" s="1">
        <v>0</v>
      </c>
      <c r="BA351" s="1">
        <v>0</v>
      </c>
      <c r="BB351" s="1">
        <v>1</v>
      </c>
      <c r="BC351" s="1">
        <v>0</v>
      </c>
      <c r="BD351" s="1">
        <v>0</v>
      </c>
      <c r="BE351" s="1">
        <v>0</v>
      </c>
      <c r="BF351" s="1">
        <f t="shared" si="23"/>
        <v>1</v>
      </c>
      <c r="BG351" s="12">
        <v>0</v>
      </c>
      <c r="BH351" s="1">
        <v>0</v>
      </c>
      <c r="BI351" s="1">
        <v>0</v>
      </c>
      <c r="BJ351" s="1">
        <f t="shared" si="22"/>
        <v>0</v>
      </c>
      <c r="BK351" s="1">
        <v>0</v>
      </c>
      <c r="BL351" s="25">
        <v>0</v>
      </c>
      <c r="BM351" s="1">
        <v>0</v>
      </c>
      <c r="BN351" s="1">
        <v>0</v>
      </c>
      <c r="BO351" s="1">
        <v>0</v>
      </c>
      <c r="BP351" s="1">
        <v>0</v>
      </c>
      <c r="BQ351" s="12"/>
      <c r="BR351" s="12"/>
      <c r="BS351" s="12"/>
      <c r="BT351" s="12"/>
      <c r="BU351" s="12"/>
      <c r="BV351" s="12"/>
      <c r="BW351" s="12"/>
      <c r="BX351" s="12"/>
      <c r="BY351" s="12"/>
      <c r="BZ351" s="12"/>
      <c r="CA351" s="12"/>
      <c r="CB351" s="15"/>
      <c r="CC351" s="12"/>
      <c r="CD351" s="12"/>
      <c r="CE351" s="12"/>
      <c r="CF351" s="12"/>
      <c r="CG351" s="12"/>
      <c r="CH351" s="12"/>
      <c r="CI351" s="12"/>
      <c r="CJ351" s="15"/>
      <c r="CK351" s="12"/>
      <c r="CL351" s="12"/>
      <c r="CM351" s="12"/>
      <c r="CN351" s="12"/>
      <c r="CO351" s="12"/>
      <c r="CP351" s="12"/>
      <c r="CQ351" s="12"/>
      <c r="CR351" s="12"/>
      <c r="CS351" s="12"/>
      <c r="CT351" s="12"/>
      <c r="CU351" s="12"/>
      <c r="CV351" s="12"/>
      <c r="CW351" s="12"/>
      <c r="CX351" s="12"/>
      <c r="CY351" s="12"/>
      <c r="CZ351" s="12"/>
      <c r="DA351" s="12"/>
      <c r="DB351" s="12"/>
      <c r="DC351" s="12"/>
    </row>
    <row r="352" spans="1:107" x14ac:dyDescent="0.2">
      <c r="A352" s="2">
        <v>351</v>
      </c>
      <c r="B352" s="5">
        <v>5</v>
      </c>
      <c r="C352" s="5">
        <v>3</v>
      </c>
      <c r="D352" s="1">
        <v>29</v>
      </c>
      <c r="E352" s="7">
        <v>43878</v>
      </c>
      <c r="F352" s="1">
        <v>0</v>
      </c>
      <c r="G352" s="5">
        <f t="shared" si="20"/>
        <v>0</v>
      </c>
      <c r="H352" s="19">
        <f t="shared" si="21"/>
        <v>0</v>
      </c>
      <c r="I352" s="19">
        <v>100</v>
      </c>
      <c r="J352" s="19">
        <v>166.52777777777777</v>
      </c>
      <c r="K352" s="19">
        <v>27.100908991796814</v>
      </c>
      <c r="L352" s="19">
        <v>39.583333333333336</v>
      </c>
      <c r="M352" s="19">
        <v>60.416666666666664</v>
      </c>
      <c r="N352" s="19">
        <v>0</v>
      </c>
      <c r="O352" s="19">
        <v>100</v>
      </c>
      <c r="P352" s="19">
        <v>174.3125</v>
      </c>
      <c r="Q352" s="19">
        <v>25.085049733863315</v>
      </c>
      <c r="R352" s="19">
        <v>44.791666666666664</v>
      </c>
      <c r="S352" s="19">
        <v>55.208333333333336</v>
      </c>
      <c r="T352" s="19">
        <v>0</v>
      </c>
      <c r="U352" s="19">
        <v>100</v>
      </c>
      <c r="V352" s="19">
        <v>150.95833333333334</v>
      </c>
      <c r="W352" s="19">
        <v>29.189385190125819</v>
      </c>
      <c r="X352" s="19">
        <v>29.166666666666668</v>
      </c>
      <c r="Y352" s="19">
        <v>70.833333333333329</v>
      </c>
      <c r="Z352" s="19">
        <v>0</v>
      </c>
      <c r="AA352" s="2">
        <v>0</v>
      </c>
      <c r="AB352">
        <v>1</v>
      </c>
      <c r="AC352">
        <v>7</v>
      </c>
      <c r="AD352">
        <v>1</v>
      </c>
      <c r="AE352" s="16">
        <v>0</v>
      </c>
      <c r="AF352" s="12">
        <v>99</v>
      </c>
      <c r="AG352">
        <v>99</v>
      </c>
      <c r="AH352">
        <v>99</v>
      </c>
      <c r="AI352">
        <v>99</v>
      </c>
      <c r="AJ352">
        <v>99</v>
      </c>
      <c r="AK352">
        <v>99</v>
      </c>
      <c r="AL352">
        <v>99</v>
      </c>
      <c r="AM352" s="1">
        <v>99</v>
      </c>
      <c r="AN352">
        <v>99</v>
      </c>
      <c r="AO352" s="1">
        <v>1</v>
      </c>
      <c r="AP352">
        <v>99</v>
      </c>
      <c r="AQ352">
        <v>99</v>
      </c>
      <c r="AR352" s="1">
        <v>99</v>
      </c>
      <c r="AS352" s="1">
        <v>0</v>
      </c>
      <c r="AT352" s="1">
        <v>0</v>
      </c>
      <c r="AU352" s="1">
        <v>0</v>
      </c>
      <c r="AV352" s="1">
        <v>0</v>
      </c>
      <c r="AW352" s="1">
        <v>0</v>
      </c>
      <c r="AX352" s="1">
        <v>0</v>
      </c>
      <c r="AY352" s="1">
        <v>0</v>
      </c>
      <c r="AZ352" s="1">
        <v>0</v>
      </c>
      <c r="BA352" s="1">
        <v>0</v>
      </c>
      <c r="BB352" s="1">
        <v>1</v>
      </c>
      <c r="BC352" s="1">
        <v>0</v>
      </c>
      <c r="BD352" s="1">
        <v>0</v>
      </c>
      <c r="BE352" s="1">
        <v>0</v>
      </c>
      <c r="BF352" s="1">
        <f t="shared" si="23"/>
        <v>1</v>
      </c>
      <c r="BG352" s="12">
        <v>0</v>
      </c>
      <c r="BH352" s="1">
        <v>0</v>
      </c>
      <c r="BI352" s="1">
        <v>0</v>
      </c>
      <c r="BJ352" s="1">
        <f t="shared" si="22"/>
        <v>0</v>
      </c>
      <c r="BK352" s="1">
        <v>0</v>
      </c>
      <c r="BL352" s="25">
        <v>0</v>
      </c>
      <c r="BM352" s="1">
        <v>0</v>
      </c>
      <c r="BN352" s="1">
        <v>0</v>
      </c>
      <c r="BO352" s="1">
        <v>0</v>
      </c>
      <c r="BP352" s="1">
        <v>0</v>
      </c>
      <c r="BQ352" s="12"/>
      <c r="BR352" s="12"/>
      <c r="BS352" s="12"/>
      <c r="BT352" s="12"/>
      <c r="BU352" s="12"/>
      <c r="BV352" s="12"/>
      <c r="BW352" s="12"/>
      <c r="BX352" s="12"/>
      <c r="BY352" s="12"/>
      <c r="BZ352" s="12"/>
      <c r="CA352" s="12"/>
      <c r="CB352" s="15"/>
      <c r="CC352" s="12"/>
      <c r="CD352" s="12"/>
      <c r="CE352" s="12"/>
      <c r="CF352" s="12"/>
      <c r="CG352" s="12"/>
      <c r="CH352" s="12"/>
      <c r="CI352" s="12"/>
      <c r="CJ352" s="15"/>
      <c r="CK352" s="12"/>
      <c r="CL352" s="12"/>
      <c r="CM352" s="12"/>
      <c r="CN352" s="12"/>
      <c r="CO352" s="12"/>
      <c r="CP352" s="12"/>
      <c r="CQ352" s="12"/>
      <c r="CR352" s="12"/>
      <c r="CS352" s="12"/>
      <c r="CT352" s="12"/>
      <c r="CU352" s="12"/>
      <c r="CV352" s="12"/>
      <c r="CW352" s="12"/>
      <c r="CX352" s="12"/>
      <c r="CY352" s="12"/>
      <c r="CZ352" s="12"/>
      <c r="DA352" s="12"/>
      <c r="DB352" s="12"/>
      <c r="DC352" s="12"/>
    </row>
    <row r="353" spans="1:107" x14ac:dyDescent="0.2">
      <c r="A353" s="2">
        <v>352</v>
      </c>
      <c r="B353" s="5">
        <v>5</v>
      </c>
      <c r="C353" s="5">
        <v>3</v>
      </c>
      <c r="D353" s="1">
        <v>30</v>
      </c>
      <c r="E353" s="7">
        <v>43879</v>
      </c>
      <c r="F353" s="1">
        <v>0</v>
      </c>
      <c r="G353" s="5">
        <f t="shared" si="20"/>
        <v>0</v>
      </c>
      <c r="H353" s="19">
        <f t="shared" si="21"/>
        <v>0</v>
      </c>
      <c r="I353" s="19">
        <v>86.111111111111114</v>
      </c>
      <c r="J353" s="19">
        <v>159.59274193548387</v>
      </c>
      <c r="K353" s="19">
        <v>29.130883136545272</v>
      </c>
      <c r="L353" s="19">
        <v>23.387096774193548</v>
      </c>
      <c r="M353" s="19">
        <v>76.612903225806448</v>
      </c>
      <c r="N353" s="19">
        <v>0</v>
      </c>
      <c r="O353" s="19">
        <v>79.166666666666671</v>
      </c>
      <c r="P353" s="19">
        <v>155.74342105263159</v>
      </c>
      <c r="Q353" s="19">
        <v>27.590915358968299</v>
      </c>
      <c r="R353" s="19">
        <v>15.789473684210526</v>
      </c>
      <c r="S353" s="19">
        <v>84.21052631578948</v>
      </c>
      <c r="T353" s="19">
        <v>0</v>
      </c>
      <c r="U353" s="19">
        <v>100</v>
      </c>
      <c r="V353" s="19">
        <v>165.6875</v>
      </c>
      <c r="W353" s="19">
        <v>30.913073414975042</v>
      </c>
      <c r="X353" s="19">
        <v>35.416666666666664</v>
      </c>
      <c r="Y353" s="19">
        <v>64.583333333333343</v>
      </c>
      <c r="Z353" s="19">
        <v>0</v>
      </c>
      <c r="AA353" s="2">
        <v>0</v>
      </c>
      <c r="AB353">
        <v>1</v>
      </c>
      <c r="AC353">
        <v>7</v>
      </c>
      <c r="AD353">
        <v>1</v>
      </c>
      <c r="AE353" s="16">
        <v>1</v>
      </c>
      <c r="AF353" s="12">
        <v>99</v>
      </c>
      <c r="AG353">
        <v>99</v>
      </c>
      <c r="AH353">
        <v>99</v>
      </c>
      <c r="AI353">
        <v>99</v>
      </c>
      <c r="AJ353">
        <v>99</v>
      </c>
      <c r="AK353">
        <v>99</v>
      </c>
      <c r="AL353">
        <v>1</v>
      </c>
      <c r="AM353">
        <v>99</v>
      </c>
      <c r="AN353" s="1">
        <v>99</v>
      </c>
      <c r="AO353">
        <v>2</v>
      </c>
      <c r="AP353">
        <v>99</v>
      </c>
      <c r="AQ353" s="1">
        <v>99</v>
      </c>
      <c r="AR353">
        <v>99</v>
      </c>
      <c r="AS353" s="1">
        <v>0</v>
      </c>
      <c r="AT353" s="1">
        <v>0</v>
      </c>
      <c r="AU353">
        <v>0</v>
      </c>
      <c r="AV353" s="1">
        <v>0</v>
      </c>
      <c r="AW353" s="1">
        <v>0</v>
      </c>
      <c r="AX353" s="1">
        <v>0</v>
      </c>
      <c r="AY353" s="1">
        <v>1</v>
      </c>
      <c r="AZ353" s="1">
        <v>0</v>
      </c>
      <c r="BA353" s="1">
        <v>0</v>
      </c>
      <c r="BB353" s="1">
        <v>1</v>
      </c>
      <c r="BC353" s="1">
        <v>0</v>
      </c>
      <c r="BD353" s="1">
        <v>0</v>
      </c>
      <c r="BE353" s="1">
        <v>0</v>
      </c>
      <c r="BF353" s="1">
        <f t="shared" si="23"/>
        <v>2</v>
      </c>
      <c r="BG353" s="12">
        <v>0</v>
      </c>
      <c r="BH353" s="1">
        <v>0</v>
      </c>
      <c r="BI353" s="1">
        <v>0</v>
      </c>
      <c r="BJ353" s="1">
        <f t="shared" si="22"/>
        <v>0</v>
      </c>
      <c r="BK353" s="1">
        <v>0</v>
      </c>
      <c r="BL353" s="25">
        <v>0</v>
      </c>
      <c r="BM353" s="1">
        <v>0</v>
      </c>
      <c r="BN353" s="1">
        <v>0</v>
      </c>
      <c r="BO353" s="1">
        <v>0</v>
      </c>
      <c r="BP353" s="1">
        <v>0</v>
      </c>
      <c r="BQ353" s="12"/>
      <c r="BR353" s="12"/>
      <c r="BS353" s="12"/>
      <c r="BT353" s="12"/>
      <c r="BU353" s="12"/>
      <c r="BV353" s="12"/>
      <c r="BW353" s="12"/>
      <c r="BX353" s="12"/>
      <c r="BY353" s="12"/>
      <c r="BZ353" s="12"/>
      <c r="CA353" s="12"/>
      <c r="CB353" s="15"/>
      <c r="CC353" s="12"/>
      <c r="CD353" s="12"/>
      <c r="CE353" s="12"/>
      <c r="CF353" s="12"/>
      <c r="CG353" s="12"/>
      <c r="CH353" s="12"/>
      <c r="CI353" s="12"/>
      <c r="CJ353" s="15"/>
      <c r="CK353" s="12"/>
      <c r="CL353" s="12"/>
      <c r="CM353" s="12"/>
      <c r="CN353" s="12"/>
      <c r="CO353" s="12"/>
      <c r="CP353" s="12"/>
      <c r="CQ353" s="12"/>
      <c r="CR353" s="12"/>
      <c r="CS353" s="12"/>
      <c r="CT353" s="12"/>
      <c r="CU353" s="12"/>
      <c r="CV353" s="12"/>
      <c r="CW353" s="12"/>
      <c r="CX353" s="12"/>
      <c r="CY353" s="12"/>
      <c r="CZ353" s="12"/>
      <c r="DA353" s="12"/>
      <c r="DB353" s="12"/>
      <c r="DC353" s="12"/>
    </row>
    <row r="354" spans="1:107" x14ac:dyDescent="0.2">
      <c r="A354" s="2">
        <v>353</v>
      </c>
      <c r="B354" s="5">
        <v>5</v>
      </c>
      <c r="C354" s="5">
        <v>3</v>
      </c>
      <c r="D354" s="1">
        <v>31</v>
      </c>
      <c r="E354" s="7">
        <v>43880</v>
      </c>
      <c r="F354" s="1">
        <v>0</v>
      </c>
      <c r="G354" s="5">
        <f t="shared" si="20"/>
        <v>42.5</v>
      </c>
      <c r="H354" s="19">
        <f t="shared" si="21"/>
        <v>127.5</v>
      </c>
      <c r="I354" s="19">
        <v>64.583333333333329</v>
      </c>
      <c r="J354" s="19">
        <v>151.16129032258064</v>
      </c>
      <c r="K354" s="19">
        <v>25.964872424817973</v>
      </c>
      <c r="L354" s="19">
        <v>27.419354838709676</v>
      </c>
      <c r="M354" s="19">
        <v>72.58064516129032</v>
      </c>
      <c r="N354" s="19">
        <v>0</v>
      </c>
      <c r="O354" s="19">
        <v>96.354166666666671</v>
      </c>
      <c r="P354" s="19">
        <v>151.34594594594594</v>
      </c>
      <c r="Q354" s="19">
        <v>25.949984101123185</v>
      </c>
      <c r="R354" s="19">
        <v>27.567567567567568</v>
      </c>
      <c r="S354" s="19">
        <v>72.432432432432435</v>
      </c>
      <c r="T354" s="19">
        <v>0</v>
      </c>
      <c r="U354" s="19">
        <v>1.0416666666666667</v>
      </c>
      <c r="V354" s="19">
        <v>117</v>
      </c>
      <c r="W354" s="19" t="s">
        <v>20</v>
      </c>
      <c r="X354" s="19">
        <v>0</v>
      </c>
      <c r="Y354" s="19">
        <v>100</v>
      </c>
      <c r="Z354" s="19">
        <v>0</v>
      </c>
      <c r="AA354" s="2">
        <v>0</v>
      </c>
      <c r="AB354">
        <v>2</v>
      </c>
      <c r="AC354">
        <v>7</v>
      </c>
      <c r="AD354">
        <v>1</v>
      </c>
      <c r="AE354" s="16">
        <v>0</v>
      </c>
      <c r="AF354" t="s">
        <v>875</v>
      </c>
      <c r="AG354" t="s">
        <v>875</v>
      </c>
      <c r="AH354" t="s">
        <v>875</v>
      </c>
      <c r="AI354" t="s">
        <v>875</v>
      </c>
      <c r="AJ354" t="s">
        <v>875</v>
      </c>
      <c r="AK354" t="s">
        <v>875</v>
      </c>
      <c r="AL354" t="s">
        <v>875</v>
      </c>
      <c r="AM354" s="1" t="s">
        <v>903</v>
      </c>
      <c r="AN354" s="1" t="s">
        <v>903</v>
      </c>
      <c r="AO354" s="1" t="s">
        <v>903</v>
      </c>
      <c r="AP354" s="1" t="s">
        <v>903</v>
      </c>
      <c r="AQ354" s="1" t="s">
        <v>903</v>
      </c>
      <c r="AR354" s="1" t="s">
        <v>903</v>
      </c>
      <c r="AS354" s="1" t="s">
        <v>903</v>
      </c>
      <c r="AT354" s="1" t="s">
        <v>903</v>
      </c>
      <c r="AU354" s="1" t="s">
        <v>903</v>
      </c>
      <c r="AV354" s="1" t="s">
        <v>903</v>
      </c>
      <c r="AW354" s="1" t="s">
        <v>903</v>
      </c>
      <c r="AX354" s="1" t="s">
        <v>903</v>
      </c>
      <c r="AY354" s="1" t="s">
        <v>903</v>
      </c>
      <c r="AZ354" s="1" t="s">
        <v>903</v>
      </c>
      <c r="BA354" s="1" t="s">
        <v>875</v>
      </c>
      <c r="BB354" s="1" t="s">
        <v>875</v>
      </c>
      <c r="BC354" s="1" t="s">
        <v>875</v>
      </c>
      <c r="BD354" s="1" t="s">
        <v>875</v>
      </c>
      <c r="BE354" s="1" t="s">
        <v>875</v>
      </c>
      <c r="BF354" s="1" t="s">
        <v>875</v>
      </c>
      <c r="BG354" s="12">
        <v>42.5</v>
      </c>
      <c r="BH354" s="1">
        <v>3</v>
      </c>
      <c r="BI354" s="1">
        <v>3</v>
      </c>
      <c r="BJ354" s="1">
        <f t="shared" si="22"/>
        <v>127.5</v>
      </c>
      <c r="BK354" s="1" t="s">
        <v>25</v>
      </c>
      <c r="BL354" s="25">
        <v>0</v>
      </c>
      <c r="BM354" s="1">
        <v>0</v>
      </c>
      <c r="BN354" s="1">
        <v>0</v>
      </c>
      <c r="BO354" s="1">
        <v>0</v>
      </c>
      <c r="BP354" s="1">
        <v>0</v>
      </c>
      <c r="BQ354" s="12"/>
      <c r="BR354" s="12"/>
      <c r="BS354" s="12"/>
      <c r="BT354" s="12"/>
      <c r="BU354" s="12"/>
      <c r="BV354" s="12"/>
      <c r="BW354" s="12"/>
      <c r="BX354" s="12"/>
      <c r="BY354" s="12"/>
      <c r="BZ354" s="12"/>
      <c r="CA354" s="12"/>
      <c r="CB354" s="15"/>
      <c r="CC354" s="12"/>
      <c r="CD354" s="12"/>
      <c r="CE354" s="12"/>
      <c r="CF354" s="12"/>
      <c r="CG354" s="12"/>
      <c r="CH354" s="12"/>
      <c r="CI354" s="12"/>
      <c r="CJ354" s="15"/>
      <c r="CK354" s="12"/>
      <c r="CL354" s="12"/>
      <c r="CM354" s="12"/>
      <c r="CN354" s="12"/>
      <c r="CO354" s="12"/>
      <c r="CP354" s="12"/>
      <c r="CQ354" s="12"/>
      <c r="CR354" s="12"/>
      <c r="CS354" s="12"/>
      <c r="CT354" s="12"/>
      <c r="CU354" s="12"/>
      <c r="CV354" s="12"/>
      <c r="CW354" s="12"/>
      <c r="CX354" s="12"/>
      <c r="CY354" s="12"/>
      <c r="CZ354" s="12"/>
      <c r="DA354" s="12"/>
      <c r="DB354" s="12"/>
      <c r="DC354" s="12"/>
    </row>
    <row r="355" spans="1:107" x14ac:dyDescent="0.2">
      <c r="A355" s="2">
        <v>354</v>
      </c>
      <c r="B355" s="5">
        <v>5</v>
      </c>
      <c r="C355" s="5">
        <v>3</v>
      </c>
      <c r="D355" s="1">
        <v>32</v>
      </c>
      <c r="E355" s="7">
        <v>43881</v>
      </c>
      <c r="F355" s="1">
        <v>0</v>
      </c>
      <c r="G355" s="5">
        <f t="shared" si="20"/>
        <v>0</v>
      </c>
      <c r="H355" s="19">
        <f t="shared" si="21"/>
        <v>0</v>
      </c>
      <c r="I355" s="19">
        <v>48.958333333333336</v>
      </c>
      <c r="J355" s="19">
        <v>166.60992907801418</v>
      </c>
      <c r="K355" s="19">
        <v>42.28461364318202</v>
      </c>
      <c r="L355" s="19">
        <v>47.5177304964539</v>
      </c>
      <c r="M355" s="19">
        <v>34.042553191489361</v>
      </c>
      <c r="N355" s="19">
        <v>18.439716312056738</v>
      </c>
      <c r="O355" s="19">
        <v>57.8125</v>
      </c>
      <c r="P355" s="19">
        <v>151.2072072072072</v>
      </c>
      <c r="Q355" s="19">
        <v>47.176359902183584</v>
      </c>
      <c r="R355" s="19">
        <v>34.234234234234236</v>
      </c>
      <c r="S355" s="19">
        <v>42.342342342342342</v>
      </c>
      <c r="T355" s="19">
        <v>23.423423423423422</v>
      </c>
      <c r="U355" s="19">
        <v>31.25</v>
      </c>
      <c r="V355" s="19">
        <v>223.6</v>
      </c>
      <c r="W355" s="19">
        <v>8.8457626053193792</v>
      </c>
      <c r="X355" s="19">
        <v>96.666666666666671</v>
      </c>
      <c r="Y355" s="19">
        <v>3.3333333333333286</v>
      </c>
      <c r="Z355" s="19">
        <v>0</v>
      </c>
      <c r="AA355" s="2">
        <v>0</v>
      </c>
      <c r="AB355">
        <v>1</v>
      </c>
      <c r="AC355">
        <v>7</v>
      </c>
      <c r="AD355">
        <v>1</v>
      </c>
      <c r="AE355" s="16">
        <v>0</v>
      </c>
      <c r="AF355" s="12">
        <v>99</v>
      </c>
      <c r="AG355">
        <v>99</v>
      </c>
      <c r="AH355">
        <v>1</v>
      </c>
      <c r="AI355">
        <v>99</v>
      </c>
      <c r="AJ355">
        <v>99</v>
      </c>
      <c r="AK355">
        <v>99</v>
      </c>
      <c r="AL355">
        <v>99</v>
      </c>
      <c r="AM355" s="1">
        <v>99</v>
      </c>
      <c r="AN355" s="1">
        <v>99</v>
      </c>
      <c r="AO355" s="1">
        <v>99</v>
      </c>
      <c r="AP355" s="1">
        <v>99</v>
      </c>
      <c r="AQ355" s="1">
        <v>99</v>
      </c>
      <c r="AR355" s="1">
        <v>99</v>
      </c>
      <c r="AS355" s="1">
        <v>0</v>
      </c>
      <c r="AT355" s="1">
        <v>0</v>
      </c>
      <c r="AU355" s="1">
        <v>1</v>
      </c>
      <c r="AV355" s="1">
        <v>0</v>
      </c>
      <c r="AW355" s="1">
        <v>0</v>
      </c>
      <c r="AX355" s="1">
        <v>0</v>
      </c>
      <c r="AY355" s="1">
        <v>0</v>
      </c>
      <c r="AZ355" s="1">
        <v>0</v>
      </c>
      <c r="BA355" s="1">
        <v>0</v>
      </c>
      <c r="BB355" s="1">
        <v>0</v>
      </c>
      <c r="BC355" s="1">
        <v>0</v>
      </c>
      <c r="BD355" s="1">
        <v>0</v>
      </c>
      <c r="BE355" s="1">
        <v>0</v>
      </c>
      <c r="BF355" s="1">
        <f t="shared" ref="BF355:BF360" si="24">SUM(AS355:BE355)</f>
        <v>1</v>
      </c>
      <c r="BG355" s="12">
        <v>0</v>
      </c>
      <c r="BH355" s="1">
        <v>0</v>
      </c>
      <c r="BI355" s="1">
        <v>0</v>
      </c>
      <c r="BJ355" s="1">
        <f t="shared" si="22"/>
        <v>0</v>
      </c>
      <c r="BK355" s="1">
        <v>0</v>
      </c>
      <c r="BL355" s="25">
        <v>0</v>
      </c>
      <c r="BM355" s="1">
        <v>0</v>
      </c>
      <c r="BN355" s="1">
        <v>0</v>
      </c>
      <c r="BO355" s="1">
        <v>0</v>
      </c>
      <c r="BP355" s="1">
        <v>0</v>
      </c>
      <c r="BQ355" s="12"/>
      <c r="BR355" s="12"/>
      <c r="BS355" s="12"/>
      <c r="BT355" s="12"/>
      <c r="BU355" s="12"/>
      <c r="BV355" s="12"/>
      <c r="BW355" s="12"/>
      <c r="BX355" s="12"/>
      <c r="BY355" s="12"/>
      <c r="BZ355" s="12"/>
      <c r="CA355" s="12"/>
      <c r="CB355" s="15"/>
      <c r="CC355" s="12"/>
      <c r="CD355" s="12"/>
      <c r="CE355" s="12"/>
      <c r="CF355" s="12"/>
      <c r="CG355" s="12"/>
      <c r="CH355" s="12"/>
      <c r="CI355" s="12"/>
      <c r="CJ355" s="15"/>
      <c r="CK355" s="12"/>
      <c r="CL355" s="12"/>
      <c r="CM355" s="12"/>
      <c r="CN355" s="12"/>
      <c r="CO355" s="12"/>
      <c r="CP355" s="12"/>
      <c r="CQ355" s="12"/>
      <c r="CR355" s="12"/>
      <c r="CS355" s="12"/>
      <c r="CT355" s="12"/>
      <c r="CU355" s="12"/>
      <c r="CV355" s="12"/>
      <c r="CW355" s="12"/>
      <c r="CX355" s="12"/>
      <c r="CY355" s="12"/>
      <c r="CZ355" s="12"/>
      <c r="DA355" s="12"/>
      <c r="DB355" s="12"/>
      <c r="DC355" s="12"/>
    </row>
    <row r="356" spans="1:107" x14ac:dyDescent="0.2">
      <c r="A356" s="2">
        <v>355</v>
      </c>
      <c r="B356" s="5">
        <v>5</v>
      </c>
      <c r="C356" s="5">
        <v>3</v>
      </c>
      <c r="D356" s="1">
        <v>33</v>
      </c>
      <c r="E356" s="7">
        <v>43882</v>
      </c>
      <c r="F356" s="1">
        <v>0</v>
      </c>
      <c r="G356" s="5">
        <f t="shared" si="20"/>
        <v>0</v>
      </c>
      <c r="H356" s="19">
        <f t="shared" si="21"/>
        <v>0</v>
      </c>
      <c r="I356" s="19">
        <v>0</v>
      </c>
      <c r="J356" t="s">
        <v>20</v>
      </c>
      <c r="K356" t="s">
        <v>20</v>
      </c>
      <c r="L356" t="s">
        <v>20</v>
      </c>
      <c r="M356" t="s">
        <v>20</v>
      </c>
      <c r="N356" t="s">
        <v>20</v>
      </c>
      <c r="O356" s="19">
        <v>0</v>
      </c>
      <c r="P356" t="s">
        <v>20</v>
      </c>
      <c r="Q356" t="s">
        <v>20</v>
      </c>
      <c r="R356" t="s">
        <v>20</v>
      </c>
      <c r="S356" t="s">
        <v>20</v>
      </c>
      <c r="T356" t="s">
        <v>20</v>
      </c>
      <c r="U356" s="19">
        <v>0</v>
      </c>
      <c r="V356" t="s">
        <v>20</v>
      </c>
      <c r="W356" t="s">
        <v>20</v>
      </c>
      <c r="X356" t="s">
        <v>20</v>
      </c>
      <c r="Y356" t="s">
        <v>20</v>
      </c>
      <c r="Z356" t="s">
        <v>20</v>
      </c>
      <c r="AA356" s="2">
        <v>0</v>
      </c>
      <c r="AB356">
        <v>1</v>
      </c>
      <c r="AC356">
        <v>7</v>
      </c>
      <c r="AD356">
        <v>1</v>
      </c>
      <c r="AE356" s="16">
        <v>0</v>
      </c>
      <c r="AF356" s="12">
        <v>99</v>
      </c>
      <c r="AG356">
        <v>99</v>
      </c>
      <c r="AH356">
        <v>1</v>
      </c>
      <c r="AI356">
        <v>99</v>
      </c>
      <c r="AJ356">
        <v>99</v>
      </c>
      <c r="AK356">
        <v>99</v>
      </c>
      <c r="AL356">
        <v>99</v>
      </c>
      <c r="AM356">
        <v>99</v>
      </c>
      <c r="AN356" s="1">
        <v>99</v>
      </c>
      <c r="AO356" s="1">
        <v>99</v>
      </c>
      <c r="AP356" s="1">
        <v>99</v>
      </c>
      <c r="AQ356" s="1">
        <v>99</v>
      </c>
      <c r="AR356" s="1">
        <v>99</v>
      </c>
      <c r="AS356" s="1">
        <v>0</v>
      </c>
      <c r="AT356" s="1">
        <v>0</v>
      </c>
      <c r="AU356" s="1">
        <v>1</v>
      </c>
      <c r="AV356" s="1">
        <v>0</v>
      </c>
      <c r="AW356" s="1">
        <v>0</v>
      </c>
      <c r="AX356" s="1">
        <v>0</v>
      </c>
      <c r="AY356" s="1">
        <v>0</v>
      </c>
      <c r="AZ356" s="1">
        <v>0</v>
      </c>
      <c r="BA356" s="1">
        <v>0</v>
      </c>
      <c r="BB356" s="1">
        <v>0</v>
      </c>
      <c r="BC356" s="1">
        <v>0</v>
      </c>
      <c r="BD356" s="1">
        <v>0</v>
      </c>
      <c r="BE356" s="1">
        <v>0</v>
      </c>
      <c r="BF356" s="1">
        <f t="shared" si="24"/>
        <v>1</v>
      </c>
      <c r="BG356" s="12">
        <v>0</v>
      </c>
      <c r="BH356" s="1">
        <v>0</v>
      </c>
      <c r="BI356" s="1">
        <v>0</v>
      </c>
      <c r="BJ356" s="1">
        <f t="shared" ref="BJ356:BJ387" si="25">BG356*BI356</f>
        <v>0</v>
      </c>
      <c r="BK356" s="1">
        <v>0</v>
      </c>
      <c r="BL356" s="25">
        <v>0</v>
      </c>
      <c r="BM356" s="1">
        <v>0</v>
      </c>
      <c r="BN356" s="1">
        <v>0</v>
      </c>
      <c r="BO356" s="1">
        <v>0</v>
      </c>
      <c r="BP356" s="1">
        <v>0</v>
      </c>
      <c r="BQ356" s="12"/>
      <c r="BR356" s="12"/>
      <c r="BS356" s="12"/>
      <c r="BT356" s="12"/>
      <c r="BU356" s="12"/>
      <c r="BV356" s="12"/>
      <c r="BW356" s="12"/>
      <c r="BX356" s="12"/>
      <c r="BY356" s="12"/>
      <c r="BZ356" s="12"/>
      <c r="CA356" s="12"/>
      <c r="CB356" s="15"/>
      <c r="CC356" s="12"/>
      <c r="CD356" s="12"/>
      <c r="CE356" s="12"/>
      <c r="CF356" s="12"/>
      <c r="CG356" s="12"/>
      <c r="CH356" s="12"/>
      <c r="CI356" s="12"/>
      <c r="CJ356" s="15"/>
      <c r="CK356" s="12"/>
      <c r="CL356" s="12"/>
      <c r="CM356" s="12"/>
      <c r="CN356" s="12"/>
      <c r="CO356" s="12"/>
      <c r="CP356" s="12"/>
      <c r="CQ356" s="12"/>
      <c r="CR356" s="12"/>
      <c r="CS356" s="12"/>
      <c r="CT356" s="12"/>
      <c r="CU356" s="12"/>
      <c r="CV356" s="12"/>
      <c r="CW356" s="12"/>
      <c r="CX356" s="12"/>
      <c r="CY356" s="12"/>
      <c r="CZ356" s="12"/>
      <c r="DA356" s="12"/>
      <c r="DB356" s="12"/>
      <c r="DC356" s="12"/>
    </row>
    <row r="357" spans="1:107" x14ac:dyDescent="0.2">
      <c r="A357" s="2">
        <v>356</v>
      </c>
      <c r="B357" s="5">
        <v>5</v>
      </c>
      <c r="C357" s="5">
        <v>3</v>
      </c>
      <c r="D357" s="1">
        <v>34</v>
      </c>
      <c r="E357" s="7">
        <v>43883</v>
      </c>
      <c r="F357" s="1">
        <v>0</v>
      </c>
      <c r="G357" s="5">
        <f t="shared" si="20"/>
        <v>0</v>
      </c>
      <c r="H357" s="19">
        <f t="shared" si="21"/>
        <v>0</v>
      </c>
      <c r="I357" s="19">
        <v>76.041666666666671</v>
      </c>
      <c r="J357" s="19">
        <v>112.57990867579909</v>
      </c>
      <c r="K357" s="19">
        <v>44.648085420899832</v>
      </c>
      <c r="L357" s="19">
        <v>5.9360730593607309</v>
      </c>
      <c r="M357" s="19">
        <v>64.383561643835606</v>
      </c>
      <c r="N357" s="19">
        <v>29.680365296803654</v>
      </c>
      <c r="O357" s="19">
        <v>64.0625</v>
      </c>
      <c r="P357" s="19">
        <v>93.41463414634147</v>
      </c>
      <c r="Q357" s="19">
        <v>59.503635479258755</v>
      </c>
      <c r="R357" s="19">
        <v>8.9430894308943092</v>
      </c>
      <c r="S357" s="19">
        <v>38.211382113821145</v>
      </c>
      <c r="T357" s="19">
        <v>52.845528455284551</v>
      </c>
      <c r="U357" s="19">
        <v>100</v>
      </c>
      <c r="V357" s="19">
        <v>137.13541666666666</v>
      </c>
      <c r="W357" s="19">
        <v>19.904052713778089</v>
      </c>
      <c r="X357" s="19">
        <v>2.0833333333333335</v>
      </c>
      <c r="Y357" s="19">
        <v>97.916666666666671</v>
      </c>
      <c r="Z357" s="19">
        <v>0</v>
      </c>
      <c r="AA357" s="2">
        <v>1</v>
      </c>
      <c r="AB357">
        <v>1</v>
      </c>
      <c r="AC357">
        <v>7</v>
      </c>
      <c r="AD357">
        <v>1</v>
      </c>
      <c r="AE357" s="16">
        <v>0</v>
      </c>
      <c r="AF357" s="12">
        <v>99</v>
      </c>
      <c r="AG357">
        <v>1</v>
      </c>
      <c r="AH357">
        <v>99</v>
      </c>
      <c r="AI357">
        <v>99</v>
      </c>
      <c r="AJ357">
        <v>99</v>
      </c>
      <c r="AK357">
        <v>99</v>
      </c>
      <c r="AL357">
        <v>99</v>
      </c>
      <c r="AM357">
        <v>99</v>
      </c>
      <c r="AN357" s="1">
        <v>99</v>
      </c>
      <c r="AO357" s="1">
        <v>99</v>
      </c>
      <c r="AP357" s="1">
        <v>99</v>
      </c>
      <c r="AQ357" s="1">
        <v>99</v>
      </c>
      <c r="AR357" s="1">
        <v>99</v>
      </c>
      <c r="AS357" s="1">
        <v>0</v>
      </c>
      <c r="AT357">
        <v>1</v>
      </c>
      <c r="AU357">
        <v>0</v>
      </c>
      <c r="AV357" s="1">
        <v>0</v>
      </c>
      <c r="AW357" s="1">
        <v>0</v>
      </c>
      <c r="AX357" s="1">
        <v>0</v>
      </c>
      <c r="AY357" s="1">
        <v>0</v>
      </c>
      <c r="AZ357" s="1">
        <v>0</v>
      </c>
      <c r="BA357" s="1">
        <v>0</v>
      </c>
      <c r="BB357" s="1">
        <v>0</v>
      </c>
      <c r="BC357" s="1">
        <v>0</v>
      </c>
      <c r="BD357" s="1">
        <v>0</v>
      </c>
      <c r="BE357" s="1">
        <v>0</v>
      </c>
      <c r="BF357" s="1">
        <f t="shared" si="24"/>
        <v>1</v>
      </c>
      <c r="BG357" s="12">
        <v>0</v>
      </c>
      <c r="BH357" s="1">
        <v>0</v>
      </c>
      <c r="BI357" s="1">
        <v>0</v>
      </c>
      <c r="BJ357" s="1">
        <f t="shared" si="25"/>
        <v>0</v>
      </c>
      <c r="BK357" s="1">
        <v>0</v>
      </c>
      <c r="BL357" s="25">
        <v>0</v>
      </c>
      <c r="BM357" s="1">
        <v>0</v>
      </c>
      <c r="BN357" s="1">
        <v>0</v>
      </c>
      <c r="BO357" s="1">
        <v>0</v>
      </c>
      <c r="BP357" s="1">
        <v>0</v>
      </c>
      <c r="BQ357" s="12"/>
      <c r="BR357" s="12"/>
      <c r="BS357" s="12"/>
      <c r="BT357" s="12"/>
      <c r="BU357" s="12"/>
      <c r="BV357" s="12"/>
      <c r="BW357" s="12"/>
      <c r="BX357" s="12"/>
      <c r="BY357" s="12"/>
      <c r="BZ357" s="12"/>
      <c r="CA357" s="12"/>
      <c r="CB357" s="15"/>
      <c r="CC357" s="12"/>
      <c r="CD357" s="12"/>
      <c r="CE357" s="12"/>
      <c r="CF357" s="12"/>
      <c r="CG357" s="12"/>
      <c r="CH357" s="12"/>
      <c r="CI357" s="12"/>
      <c r="CJ357" s="15"/>
      <c r="CK357" s="12"/>
      <c r="CL357" s="12"/>
      <c r="CM357" s="12"/>
      <c r="CN357" s="12"/>
      <c r="CO357" s="12"/>
      <c r="CP357" s="12"/>
      <c r="CQ357" s="12"/>
      <c r="CR357" s="12"/>
      <c r="CS357" s="12"/>
      <c r="CT357" s="12"/>
      <c r="CU357" s="12"/>
      <c r="CV357" s="12"/>
      <c r="CW357" s="12"/>
      <c r="CX357" s="12"/>
      <c r="CY357" s="12"/>
      <c r="CZ357" s="12"/>
      <c r="DA357" s="12"/>
      <c r="DB357" s="12"/>
      <c r="DC357" s="12"/>
    </row>
    <row r="358" spans="1:107" x14ac:dyDescent="0.2">
      <c r="A358" s="2">
        <v>357</v>
      </c>
      <c r="B358" s="5">
        <v>5</v>
      </c>
      <c r="C358" s="5">
        <v>3</v>
      </c>
      <c r="D358" s="1">
        <v>35</v>
      </c>
      <c r="E358" s="7">
        <v>43884</v>
      </c>
      <c r="F358" s="1">
        <v>0</v>
      </c>
      <c r="G358" s="5">
        <f t="shared" si="20"/>
        <v>0</v>
      </c>
      <c r="H358" s="19">
        <f t="shared" si="21"/>
        <v>0</v>
      </c>
      <c r="I358" s="19">
        <v>99.652777777777771</v>
      </c>
      <c r="J358" s="19">
        <v>137.1602787456446</v>
      </c>
      <c r="K358" s="19">
        <v>31.297514370640108</v>
      </c>
      <c r="L358" s="19">
        <v>26.829268292682926</v>
      </c>
      <c r="M358" s="19">
        <v>73.170731707317074</v>
      </c>
      <c r="N358" s="19">
        <v>0</v>
      </c>
      <c r="O358" s="19">
        <v>100</v>
      </c>
      <c r="P358" s="19">
        <v>125.109375</v>
      </c>
      <c r="Q358" s="19">
        <v>32.130378401343577</v>
      </c>
      <c r="R358" s="19">
        <v>19.270833333333332</v>
      </c>
      <c r="S358" s="19">
        <v>80.729166666666671</v>
      </c>
      <c r="T358" s="19">
        <v>0</v>
      </c>
      <c r="U358" s="19">
        <v>98.958333333333329</v>
      </c>
      <c r="V358" s="19">
        <v>161.51578947368421</v>
      </c>
      <c r="W358" s="19">
        <v>23.390802321354219</v>
      </c>
      <c r="X358" s="19">
        <v>42.10526315789474</v>
      </c>
      <c r="Y358" s="19">
        <v>57.89473684210526</v>
      </c>
      <c r="Z358" s="19">
        <v>0</v>
      </c>
      <c r="AA358" s="2">
        <v>0</v>
      </c>
      <c r="AB358">
        <v>1</v>
      </c>
      <c r="AC358">
        <v>6</v>
      </c>
      <c r="AD358">
        <v>1</v>
      </c>
      <c r="AE358" s="16">
        <v>0</v>
      </c>
      <c r="AF358" s="12">
        <v>99</v>
      </c>
      <c r="AG358">
        <v>99</v>
      </c>
      <c r="AH358">
        <v>1</v>
      </c>
      <c r="AI358">
        <v>99</v>
      </c>
      <c r="AJ358">
        <v>99</v>
      </c>
      <c r="AK358">
        <v>99</v>
      </c>
      <c r="AL358">
        <v>99</v>
      </c>
      <c r="AM358" s="1">
        <v>99</v>
      </c>
      <c r="AN358" s="1">
        <v>99</v>
      </c>
      <c r="AO358" s="1">
        <v>99</v>
      </c>
      <c r="AP358" s="1">
        <v>99</v>
      </c>
      <c r="AQ358" s="1">
        <v>99</v>
      </c>
      <c r="AR358" s="1">
        <v>99</v>
      </c>
      <c r="AS358" s="1">
        <v>0</v>
      </c>
      <c r="AT358" s="1">
        <v>0</v>
      </c>
      <c r="AU358" s="1">
        <v>1</v>
      </c>
      <c r="AV358" s="1">
        <v>0</v>
      </c>
      <c r="AW358" s="1">
        <v>0</v>
      </c>
      <c r="AX358" s="1">
        <v>0</v>
      </c>
      <c r="AY358" s="1">
        <v>0</v>
      </c>
      <c r="AZ358" s="1">
        <v>0</v>
      </c>
      <c r="BA358" s="1">
        <v>0</v>
      </c>
      <c r="BB358" s="1">
        <v>0</v>
      </c>
      <c r="BC358" s="1">
        <v>0</v>
      </c>
      <c r="BD358" s="1">
        <v>0</v>
      </c>
      <c r="BE358" s="1">
        <v>0</v>
      </c>
      <c r="BF358" s="1">
        <f t="shared" si="24"/>
        <v>1</v>
      </c>
      <c r="BG358" s="12">
        <v>0</v>
      </c>
      <c r="BH358" s="1">
        <v>0</v>
      </c>
      <c r="BI358" s="1">
        <v>0</v>
      </c>
      <c r="BJ358" s="1">
        <f t="shared" si="25"/>
        <v>0</v>
      </c>
      <c r="BK358" s="1">
        <v>0</v>
      </c>
      <c r="BL358" s="25">
        <v>0</v>
      </c>
      <c r="BM358" s="1">
        <v>0</v>
      </c>
      <c r="BN358" s="1">
        <v>0</v>
      </c>
      <c r="BO358" s="1">
        <v>0</v>
      </c>
      <c r="BP358" s="1">
        <v>0</v>
      </c>
      <c r="BQ358" s="12"/>
      <c r="BR358" s="12"/>
      <c r="BS358" s="12"/>
      <c r="BT358" s="12"/>
      <c r="BU358" s="12"/>
      <c r="BV358" s="12"/>
      <c r="BW358" s="12"/>
      <c r="BX358" s="12"/>
      <c r="BY358" s="12"/>
      <c r="BZ358" s="12"/>
      <c r="CA358" s="12"/>
      <c r="CB358" s="15"/>
      <c r="CC358" s="12"/>
      <c r="CD358" s="12"/>
      <c r="CE358" s="12"/>
      <c r="CF358" s="12"/>
      <c r="CG358" s="12"/>
      <c r="CH358" s="12"/>
      <c r="CI358" s="12"/>
      <c r="CJ358" s="15"/>
      <c r="CK358" s="12"/>
      <c r="CL358" s="12"/>
      <c r="CM358" s="12"/>
      <c r="CN358" s="12"/>
      <c r="CO358" s="12"/>
      <c r="CP358" s="12"/>
      <c r="CQ358" s="12"/>
      <c r="CR358" s="12"/>
      <c r="CS358" s="12"/>
      <c r="CT358" s="12"/>
      <c r="CU358" s="12"/>
      <c r="CV358" s="12"/>
      <c r="CW358" s="12"/>
      <c r="CX358" s="12"/>
      <c r="CY358" s="12"/>
      <c r="CZ358" s="12"/>
      <c r="DA358" s="12"/>
      <c r="DB358" s="12"/>
      <c r="DC358" s="12"/>
    </row>
    <row r="359" spans="1:107" x14ac:dyDescent="0.2">
      <c r="A359" s="2">
        <v>358</v>
      </c>
      <c r="B359" s="5">
        <v>5</v>
      </c>
      <c r="C359" s="5">
        <v>3</v>
      </c>
      <c r="D359" s="1">
        <v>36</v>
      </c>
      <c r="E359" s="7">
        <v>43885</v>
      </c>
      <c r="F359" s="1">
        <v>0</v>
      </c>
      <c r="G359" s="5">
        <f t="shared" si="20"/>
        <v>0</v>
      </c>
      <c r="H359" s="19">
        <f t="shared" si="21"/>
        <v>0</v>
      </c>
      <c r="I359" s="19">
        <v>55.902777777777779</v>
      </c>
      <c r="J359" s="19">
        <v>113.83850931677019</v>
      </c>
      <c r="K359" s="19">
        <v>35.989395012830606</v>
      </c>
      <c r="L359" s="19">
        <v>6.8322981366459627</v>
      </c>
      <c r="M359" s="19">
        <v>77.018633540372676</v>
      </c>
      <c r="N359" s="19">
        <v>16.149068322981368</v>
      </c>
      <c r="O359" s="19">
        <v>41.666666666666664</v>
      </c>
      <c r="P359" s="19">
        <v>125.325</v>
      </c>
      <c r="Q359" s="19">
        <v>10.223772923377929</v>
      </c>
      <c r="R359" s="19">
        <v>0</v>
      </c>
      <c r="S359" s="19">
        <v>100</v>
      </c>
      <c r="T359" s="19">
        <v>0</v>
      </c>
      <c r="U359" s="19">
        <v>84.375</v>
      </c>
      <c r="V359" s="19">
        <v>102.49382716049382</v>
      </c>
      <c r="W359" s="19">
        <v>52.836554204663152</v>
      </c>
      <c r="X359" s="19">
        <v>13.580246913580247</v>
      </c>
      <c r="Y359" s="19">
        <v>54.32098765432098</v>
      </c>
      <c r="Z359" s="19">
        <v>32.098765432098766</v>
      </c>
      <c r="AA359" s="2">
        <v>0</v>
      </c>
      <c r="AB359">
        <v>1</v>
      </c>
      <c r="AC359">
        <v>6</v>
      </c>
      <c r="AD359">
        <v>1</v>
      </c>
      <c r="AE359" s="16">
        <v>0</v>
      </c>
      <c r="AF359" s="12">
        <v>99</v>
      </c>
      <c r="AG359">
        <v>99</v>
      </c>
      <c r="AH359">
        <v>1</v>
      </c>
      <c r="AI359">
        <v>99</v>
      </c>
      <c r="AJ359">
        <v>99</v>
      </c>
      <c r="AK359">
        <v>99</v>
      </c>
      <c r="AL359">
        <v>99</v>
      </c>
      <c r="AM359">
        <v>99</v>
      </c>
      <c r="AN359" s="1">
        <v>99</v>
      </c>
      <c r="AO359" s="1">
        <v>99</v>
      </c>
      <c r="AP359" s="1">
        <v>99</v>
      </c>
      <c r="AQ359" s="1">
        <v>99</v>
      </c>
      <c r="AR359" s="1">
        <v>99</v>
      </c>
      <c r="AS359" s="1">
        <v>0</v>
      </c>
      <c r="AT359" s="1">
        <v>0</v>
      </c>
      <c r="AU359" s="1">
        <v>1</v>
      </c>
      <c r="AV359" s="1">
        <v>0</v>
      </c>
      <c r="AW359" s="1">
        <v>0</v>
      </c>
      <c r="AX359" s="1">
        <v>0</v>
      </c>
      <c r="AY359" s="1">
        <v>0</v>
      </c>
      <c r="AZ359" s="1">
        <v>0</v>
      </c>
      <c r="BA359" s="1">
        <v>0</v>
      </c>
      <c r="BB359" s="1">
        <v>0</v>
      </c>
      <c r="BC359" s="1">
        <v>0</v>
      </c>
      <c r="BD359" s="1">
        <v>0</v>
      </c>
      <c r="BE359" s="1">
        <v>0</v>
      </c>
      <c r="BF359" s="1">
        <f t="shared" si="24"/>
        <v>1</v>
      </c>
      <c r="BG359" s="12">
        <v>0</v>
      </c>
      <c r="BH359" s="1">
        <v>0</v>
      </c>
      <c r="BI359" s="1">
        <v>0</v>
      </c>
      <c r="BJ359" s="1">
        <f t="shared" si="25"/>
        <v>0</v>
      </c>
      <c r="BK359" s="1">
        <v>0</v>
      </c>
      <c r="BL359" s="25">
        <v>0</v>
      </c>
      <c r="BM359" s="1">
        <v>0</v>
      </c>
      <c r="BN359" s="1">
        <v>0</v>
      </c>
      <c r="BO359" s="1">
        <v>0</v>
      </c>
      <c r="BP359" s="1">
        <v>0</v>
      </c>
      <c r="BQ359" s="12"/>
      <c r="BR359" s="12"/>
      <c r="BS359" s="12"/>
      <c r="BT359" s="12"/>
      <c r="BU359" s="12"/>
      <c r="BV359" s="12"/>
      <c r="BW359" s="12"/>
      <c r="BX359" s="12"/>
      <c r="BY359" s="12"/>
      <c r="BZ359" s="12"/>
      <c r="CA359" s="12"/>
      <c r="CB359" s="15"/>
      <c r="CC359" s="12"/>
      <c r="CD359" s="12"/>
      <c r="CE359" s="12"/>
      <c r="CF359" s="12"/>
      <c r="CG359" s="12"/>
      <c r="CH359" s="12"/>
      <c r="CI359" s="12"/>
      <c r="CJ359" s="15"/>
      <c r="CK359" s="12"/>
      <c r="CL359" s="12"/>
      <c r="CM359" s="12"/>
      <c r="CN359" s="12"/>
      <c r="CO359" s="12"/>
      <c r="CP359" s="12"/>
      <c r="CQ359" s="12"/>
      <c r="CR359" s="12"/>
      <c r="CS359" s="12"/>
      <c r="CT359" s="12"/>
      <c r="CU359" s="12"/>
      <c r="CV359" s="12"/>
      <c r="CW359" s="12"/>
      <c r="CX359" s="12"/>
      <c r="CY359" s="12"/>
      <c r="CZ359" s="12"/>
      <c r="DA359" s="12"/>
      <c r="DB359" s="12"/>
      <c r="DC359" s="12"/>
    </row>
    <row r="360" spans="1:107" x14ac:dyDescent="0.2">
      <c r="A360" s="2">
        <v>359</v>
      </c>
      <c r="B360" s="5">
        <v>5</v>
      </c>
      <c r="C360" s="5">
        <v>3</v>
      </c>
      <c r="D360" s="1">
        <v>37</v>
      </c>
      <c r="E360" s="7">
        <v>43886</v>
      </c>
      <c r="F360" s="1">
        <v>0</v>
      </c>
      <c r="G360" s="5">
        <f t="shared" ref="G360:G423" si="26">SUM(BG360,BL360)</f>
        <v>0</v>
      </c>
      <c r="H360" s="19">
        <f t="shared" ref="H360:H423" si="27">SUM(BJ360,BO360)</f>
        <v>0</v>
      </c>
      <c r="I360" s="19">
        <v>95.138888888888886</v>
      </c>
      <c r="J360" s="19">
        <v>108.34671532846716</v>
      </c>
      <c r="K360" s="19">
        <v>32.744978569041365</v>
      </c>
      <c r="L360" s="19">
        <v>1.4598540145985401</v>
      </c>
      <c r="M360" s="19">
        <v>84.671532846715337</v>
      </c>
      <c r="N360" s="19">
        <v>13.868613138686131</v>
      </c>
      <c r="O360" s="19">
        <v>92.708333333333329</v>
      </c>
      <c r="P360" s="19">
        <v>114.1685393258427</v>
      </c>
      <c r="Q360" s="19">
        <v>37.073211691635784</v>
      </c>
      <c r="R360" s="19">
        <v>2.2471910112359552</v>
      </c>
      <c r="S360" s="19">
        <v>76.404494382022477</v>
      </c>
      <c r="T360" s="19">
        <v>21.348314606741575</v>
      </c>
      <c r="U360" s="19">
        <v>100</v>
      </c>
      <c r="V360" s="19">
        <v>97.552083333333329</v>
      </c>
      <c r="W360" s="19">
        <v>10.148855278800776</v>
      </c>
      <c r="X360" s="19">
        <v>0</v>
      </c>
      <c r="Y360" s="19">
        <v>100</v>
      </c>
      <c r="Z360" s="19">
        <v>0</v>
      </c>
      <c r="AA360" s="2">
        <v>0</v>
      </c>
      <c r="AB360">
        <v>1</v>
      </c>
      <c r="AC360">
        <v>7</v>
      </c>
      <c r="AD360">
        <v>1</v>
      </c>
      <c r="AE360" s="16">
        <v>0</v>
      </c>
      <c r="AF360" s="12">
        <v>99</v>
      </c>
      <c r="AG360">
        <v>99</v>
      </c>
      <c r="AH360">
        <v>1</v>
      </c>
      <c r="AI360">
        <v>99</v>
      </c>
      <c r="AJ360">
        <v>99</v>
      </c>
      <c r="AK360">
        <v>99</v>
      </c>
      <c r="AL360">
        <v>99</v>
      </c>
      <c r="AM360" s="1">
        <v>99</v>
      </c>
      <c r="AN360" s="1">
        <v>99</v>
      </c>
      <c r="AO360" s="1">
        <v>99</v>
      </c>
      <c r="AP360" s="1">
        <v>99</v>
      </c>
      <c r="AQ360" s="1">
        <v>99</v>
      </c>
      <c r="AR360" s="1">
        <v>99</v>
      </c>
      <c r="AS360" s="1">
        <v>0</v>
      </c>
      <c r="AT360" s="1">
        <v>0</v>
      </c>
      <c r="AU360" s="1">
        <v>1</v>
      </c>
      <c r="AV360" s="1">
        <v>0</v>
      </c>
      <c r="AW360" s="1">
        <v>0</v>
      </c>
      <c r="AX360" s="1">
        <v>0</v>
      </c>
      <c r="AY360" s="1">
        <v>0</v>
      </c>
      <c r="AZ360" s="1">
        <v>0</v>
      </c>
      <c r="BA360" s="1">
        <v>0</v>
      </c>
      <c r="BB360" s="1">
        <v>0</v>
      </c>
      <c r="BC360" s="1">
        <v>0</v>
      </c>
      <c r="BD360" s="1">
        <v>0</v>
      </c>
      <c r="BE360" s="1">
        <v>0</v>
      </c>
      <c r="BF360" s="1">
        <f t="shared" si="24"/>
        <v>1</v>
      </c>
      <c r="BG360" s="12">
        <v>0</v>
      </c>
      <c r="BH360" s="1">
        <v>0</v>
      </c>
      <c r="BI360" s="1">
        <v>0</v>
      </c>
      <c r="BJ360" s="1">
        <f t="shared" si="25"/>
        <v>0</v>
      </c>
      <c r="BK360" s="1">
        <v>0</v>
      </c>
      <c r="BL360" s="25">
        <v>0</v>
      </c>
      <c r="BM360" s="1">
        <v>0</v>
      </c>
      <c r="BN360" s="1">
        <v>0</v>
      </c>
      <c r="BO360" s="1">
        <v>0</v>
      </c>
      <c r="BP360" s="1">
        <v>0</v>
      </c>
      <c r="BQ360" s="12"/>
      <c r="BR360" s="12"/>
      <c r="BS360" s="12"/>
      <c r="BT360" s="12"/>
      <c r="BU360" s="12"/>
      <c r="BV360" s="12"/>
      <c r="BW360" s="12"/>
      <c r="BX360" s="12"/>
      <c r="BY360" s="12"/>
      <c r="BZ360" s="12"/>
      <c r="CA360" s="12"/>
      <c r="CB360" s="15"/>
      <c r="CC360" s="12"/>
      <c r="CD360" s="12"/>
      <c r="CE360" s="12"/>
      <c r="CF360" s="12"/>
      <c r="CG360" s="12"/>
      <c r="CH360" s="12"/>
      <c r="CI360" s="12"/>
      <c r="CJ360" s="15"/>
      <c r="CK360" s="12"/>
      <c r="CL360" s="12"/>
      <c r="CM360" s="12"/>
      <c r="CN360" s="12"/>
      <c r="CO360" s="12"/>
      <c r="CP360" s="12"/>
      <c r="CQ360" s="12"/>
      <c r="CR360" s="12"/>
      <c r="CS360" s="12"/>
      <c r="CT360" s="12"/>
      <c r="CU360" s="12"/>
      <c r="CV360" s="12"/>
      <c r="CW360" s="12"/>
      <c r="CX360" s="12"/>
      <c r="CY360" s="12"/>
      <c r="CZ360" s="12"/>
      <c r="DA360" s="12"/>
      <c r="DB360" s="12"/>
      <c r="DC360" s="12"/>
    </row>
    <row r="361" spans="1:107" x14ac:dyDescent="0.2">
      <c r="A361" s="2">
        <v>360</v>
      </c>
      <c r="B361" s="5">
        <v>5</v>
      </c>
      <c r="C361" s="5">
        <v>3</v>
      </c>
      <c r="D361" s="1">
        <v>38</v>
      </c>
      <c r="E361" s="7">
        <v>43887</v>
      </c>
      <c r="F361" s="1">
        <v>1</v>
      </c>
      <c r="G361" s="5">
        <f t="shared" si="26"/>
        <v>44</v>
      </c>
      <c r="H361" s="19">
        <f t="shared" si="27"/>
        <v>123.19999999999999</v>
      </c>
      <c r="I361" s="19">
        <v>96.527777777777771</v>
      </c>
      <c r="J361" s="19">
        <v>121.58633093525179</v>
      </c>
      <c r="K361" s="19">
        <v>28.244048558655599</v>
      </c>
      <c r="L361" s="19">
        <v>1.079136690647482</v>
      </c>
      <c r="M361" s="19">
        <v>89.928057553956833</v>
      </c>
      <c r="N361" s="19">
        <v>8.9928057553956826</v>
      </c>
      <c r="O361" s="19">
        <v>99.479166666666671</v>
      </c>
      <c r="P361" s="19">
        <v>119.73298429319372</v>
      </c>
      <c r="Q361" s="19">
        <v>33.515377761990983</v>
      </c>
      <c r="R361" s="19">
        <v>1.5706806282722514</v>
      </c>
      <c r="S361" s="19">
        <v>85.340314136125642</v>
      </c>
      <c r="T361" s="19">
        <v>13.089005235602095</v>
      </c>
      <c r="U361" s="19">
        <v>90.625</v>
      </c>
      <c r="V361" s="19">
        <v>125.65517241379311</v>
      </c>
      <c r="W361" s="19">
        <v>11.705578663080249</v>
      </c>
      <c r="X361" s="19">
        <v>0</v>
      </c>
      <c r="Y361" s="19">
        <v>100</v>
      </c>
      <c r="Z361" s="19">
        <v>0</v>
      </c>
      <c r="AA361" s="2">
        <v>0</v>
      </c>
      <c r="AB361">
        <v>1</v>
      </c>
      <c r="AC361">
        <v>7</v>
      </c>
      <c r="AD361">
        <v>1</v>
      </c>
      <c r="AE361" s="16">
        <v>0</v>
      </c>
      <c r="AF361" t="s">
        <v>875</v>
      </c>
      <c r="AG361" t="s">
        <v>875</v>
      </c>
      <c r="AH361" t="s">
        <v>875</v>
      </c>
      <c r="AI361" t="s">
        <v>875</v>
      </c>
      <c r="AJ361" t="s">
        <v>875</v>
      </c>
      <c r="AK361" t="s">
        <v>875</v>
      </c>
      <c r="AL361" t="s">
        <v>875</v>
      </c>
      <c r="AM361" s="1" t="s">
        <v>903</v>
      </c>
      <c r="AN361" s="1" t="s">
        <v>903</v>
      </c>
      <c r="AO361" s="1" t="s">
        <v>903</v>
      </c>
      <c r="AP361" s="1" t="s">
        <v>903</v>
      </c>
      <c r="AQ361" s="1" t="s">
        <v>903</v>
      </c>
      <c r="AR361" s="1" t="s">
        <v>903</v>
      </c>
      <c r="AS361" s="1" t="s">
        <v>903</v>
      </c>
      <c r="AT361" s="1" t="s">
        <v>903</v>
      </c>
      <c r="AU361" s="1" t="s">
        <v>903</v>
      </c>
      <c r="AV361" s="1" t="s">
        <v>903</v>
      </c>
      <c r="AW361" s="1" t="s">
        <v>903</v>
      </c>
      <c r="AX361" s="1" t="s">
        <v>903</v>
      </c>
      <c r="AY361" s="1" t="s">
        <v>903</v>
      </c>
      <c r="AZ361" s="1" t="s">
        <v>903</v>
      </c>
      <c r="BA361" s="1" t="s">
        <v>875</v>
      </c>
      <c r="BB361" s="1" t="s">
        <v>875</v>
      </c>
      <c r="BC361" s="1" t="s">
        <v>875</v>
      </c>
      <c r="BD361" s="1" t="s">
        <v>875</v>
      </c>
      <c r="BE361" s="1" t="s">
        <v>875</v>
      </c>
      <c r="BF361" s="1" t="s">
        <v>875</v>
      </c>
      <c r="BG361" s="12">
        <v>44</v>
      </c>
      <c r="BH361" s="1">
        <v>5</v>
      </c>
      <c r="BI361" s="1">
        <v>2.8</v>
      </c>
      <c r="BJ361" s="1">
        <f t="shared" si="25"/>
        <v>123.19999999999999</v>
      </c>
      <c r="BK361" s="1" t="s">
        <v>27</v>
      </c>
      <c r="BL361" s="25">
        <v>0</v>
      </c>
      <c r="BM361" s="1">
        <v>0</v>
      </c>
      <c r="BN361" s="1">
        <v>0</v>
      </c>
      <c r="BO361" s="1">
        <v>0</v>
      </c>
      <c r="BP361" s="1">
        <v>0</v>
      </c>
      <c r="BQ361" s="14">
        <v>43887.760799965276</v>
      </c>
      <c r="BR361" s="14" t="s">
        <v>188</v>
      </c>
      <c r="BS361" s="15">
        <v>41.05</v>
      </c>
      <c r="BT361" s="12" t="s">
        <v>189</v>
      </c>
      <c r="BU361" s="12">
        <v>1</v>
      </c>
      <c r="BV361" s="12" t="s">
        <v>190</v>
      </c>
      <c r="BW361" s="12" t="s">
        <v>191</v>
      </c>
      <c r="BX361" s="12"/>
      <c r="BY361" s="12" t="s">
        <v>98</v>
      </c>
      <c r="BZ361" s="12">
        <v>1</v>
      </c>
      <c r="CA361" s="12">
        <v>6</v>
      </c>
      <c r="CB361" s="15">
        <v>3.2</v>
      </c>
      <c r="CC361" s="12">
        <v>40</v>
      </c>
      <c r="CD361" s="12">
        <v>0</v>
      </c>
      <c r="CE361" s="12">
        <v>1</v>
      </c>
      <c r="CF361" s="12">
        <v>3</v>
      </c>
      <c r="CG361" s="12">
        <v>1</v>
      </c>
      <c r="CH361" s="12">
        <v>4</v>
      </c>
      <c r="CI361" s="12">
        <v>1</v>
      </c>
      <c r="CJ361" s="15">
        <v>5</v>
      </c>
      <c r="CK361" s="12">
        <v>2</v>
      </c>
      <c r="CL361" s="12">
        <v>4</v>
      </c>
      <c r="CM361" s="12">
        <v>1</v>
      </c>
      <c r="CN361" s="12">
        <v>4</v>
      </c>
      <c r="CO361" s="12">
        <v>2</v>
      </c>
      <c r="CP361" s="12" t="s">
        <v>94</v>
      </c>
      <c r="CQ361" s="12">
        <v>49</v>
      </c>
      <c r="CR361" s="12">
        <v>46</v>
      </c>
      <c r="CS361" s="12">
        <v>90</v>
      </c>
      <c r="CT361" s="12">
        <v>70</v>
      </c>
      <c r="CU361" s="12">
        <v>46</v>
      </c>
      <c r="CV361" s="12">
        <v>6.9</v>
      </c>
      <c r="CW361" s="12">
        <v>68</v>
      </c>
      <c r="CX361" s="12" t="b">
        <v>0</v>
      </c>
      <c r="CY361" s="12"/>
      <c r="CZ361" s="12">
        <v>0</v>
      </c>
      <c r="DA361" s="12">
        <v>166</v>
      </c>
      <c r="DB361" s="12">
        <v>121</v>
      </c>
      <c r="DC361" s="12">
        <v>76</v>
      </c>
    </row>
    <row r="362" spans="1:107" x14ac:dyDescent="0.2">
      <c r="A362" s="2">
        <v>361</v>
      </c>
      <c r="B362" s="5">
        <v>5</v>
      </c>
      <c r="C362" s="5">
        <v>3</v>
      </c>
      <c r="D362" s="1">
        <v>39</v>
      </c>
      <c r="E362" s="7">
        <v>43888</v>
      </c>
      <c r="F362" s="1">
        <v>0</v>
      </c>
      <c r="G362" s="5">
        <f t="shared" si="26"/>
        <v>0</v>
      </c>
      <c r="H362" s="19">
        <f t="shared" si="27"/>
        <v>0</v>
      </c>
      <c r="I362" s="19">
        <v>19.444444444444443</v>
      </c>
      <c r="J362" s="19">
        <v>105.46428571428571</v>
      </c>
      <c r="K362" s="19">
        <v>49.523778151490319</v>
      </c>
      <c r="L362" s="19">
        <v>8.9285714285714288</v>
      </c>
      <c r="M362" s="19">
        <v>62.5</v>
      </c>
      <c r="N362" s="19">
        <v>28.571428571428573</v>
      </c>
      <c r="O362" s="19">
        <v>29.166666666666668</v>
      </c>
      <c r="P362" s="19">
        <v>105.46428571428571</v>
      </c>
      <c r="Q362" s="19">
        <v>49.523778151490319</v>
      </c>
      <c r="R362" s="19">
        <v>8.9285714285714288</v>
      </c>
      <c r="S362" s="19">
        <v>62.5</v>
      </c>
      <c r="T362" s="19">
        <v>28.571428571428573</v>
      </c>
      <c r="U362" s="19">
        <v>0</v>
      </c>
      <c r="V362" t="s">
        <v>20</v>
      </c>
      <c r="W362" t="s">
        <v>20</v>
      </c>
      <c r="X362" t="s">
        <v>20</v>
      </c>
      <c r="Y362" t="s">
        <v>20</v>
      </c>
      <c r="Z362" t="s">
        <v>20</v>
      </c>
      <c r="AA362" s="2">
        <v>0</v>
      </c>
      <c r="AB362">
        <v>1</v>
      </c>
      <c r="AC362">
        <v>7</v>
      </c>
      <c r="AD362">
        <v>1</v>
      </c>
      <c r="AE362" s="16">
        <v>0</v>
      </c>
      <c r="AF362" s="12">
        <v>99</v>
      </c>
      <c r="AG362">
        <v>1</v>
      </c>
      <c r="AH362">
        <v>99</v>
      </c>
      <c r="AI362">
        <v>99</v>
      </c>
      <c r="AJ362">
        <v>99</v>
      </c>
      <c r="AK362">
        <v>99</v>
      </c>
      <c r="AL362">
        <v>99</v>
      </c>
      <c r="AM362" s="1">
        <v>99</v>
      </c>
      <c r="AN362" s="1">
        <v>99</v>
      </c>
      <c r="AO362" s="1">
        <v>99</v>
      </c>
      <c r="AP362" s="1">
        <v>99</v>
      </c>
      <c r="AQ362" s="1">
        <v>99</v>
      </c>
      <c r="AR362" s="1">
        <v>99</v>
      </c>
      <c r="AS362" s="1">
        <v>0</v>
      </c>
      <c r="AT362" s="1">
        <v>1</v>
      </c>
      <c r="AU362" s="1">
        <v>0</v>
      </c>
      <c r="AV362" s="1">
        <v>0</v>
      </c>
      <c r="AW362" s="1">
        <v>0</v>
      </c>
      <c r="AX362" s="1">
        <v>0</v>
      </c>
      <c r="AY362" s="1">
        <v>0</v>
      </c>
      <c r="AZ362" s="1">
        <v>0</v>
      </c>
      <c r="BA362" s="1">
        <v>0</v>
      </c>
      <c r="BB362" s="1">
        <v>0</v>
      </c>
      <c r="BC362" s="1">
        <v>0</v>
      </c>
      <c r="BD362" s="1">
        <v>0</v>
      </c>
      <c r="BE362" s="1">
        <v>0</v>
      </c>
      <c r="BF362" s="1">
        <f>SUM(AS362:BE362)</f>
        <v>1</v>
      </c>
      <c r="BG362" s="12">
        <v>0</v>
      </c>
      <c r="BH362" s="1">
        <v>0</v>
      </c>
      <c r="BI362" s="1">
        <v>0</v>
      </c>
      <c r="BJ362" s="1">
        <f t="shared" si="25"/>
        <v>0</v>
      </c>
      <c r="BK362" s="1">
        <v>0</v>
      </c>
      <c r="BL362" s="25">
        <v>0</v>
      </c>
      <c r="BM362" s="1">
        <v>0</v>
      </c>
      <c r="BN362" s="1">
        <v>0</v>
      </c>
      <c r="BO362" s="1">
        <v>0</v>
      </c>
      <c r="BP362" s="1">
        <v>0</v>
      </c>
      <c r="BQ362" s="12"/>
      <c r="BR362" s="12"/>
      <c r="BS362" s="12"/>
      <c r="BT362" s="12"/>
      <c r="BU362" s="12"/>
      <c r="BV362" s="12"/>
      <c r="BW362" s="12"/>
      <c r="BX362" s="12"/>
      <c r="BY362" s="12"/>
      <c r="BZ362" s="12"/>
      <c r="CA362" s="12"/>
      <c r="CB362" s="15"/>
      <c r="CC362" s="12"/>
      <c r="CD362" s="12"/>
      <c r="CE362" s="12"/>
      <c r="CF362" s="12"/>
      <c r="CG362" s="12"/>
      <c r="CH362" s="12"/>
      <c r="CI362" s="12"/>
      <c r="CJ362" s="15"/>
      <c r="CK362" s="12"/>
      <c r="CL362" s="12"/>
      <c r="CM362" s="12"/>
      <c r="CN362" s="12"/>
      <c r="CO362" s="12"/>
      <c r="CP362" s="12"/>
      <c r="CQ362" s="12"/>
      <c r="CR362" s="12"/>
      <c r="CS362" s="12"/>
      <c r="CT362" s="12"/>
      <c r="CU362" s="12"/>
      <c r="CV362" s="12"/>
      <c r="CW362" s="12"/>
      <c r="CX362" s="12"/>
      <c r="CY362" s="12"/>
      <c r="CZ362" s="12"/>
      <c r="DA362" s="12"/>
      <c r="DB362" s="12"/>
      <c r="DC362" s="12"/>
    </row>
    <row r="363" spans="1:107" x14ac:dyDescent="0.2">
      <c r="A363" s="2">
        <v>362</v>
      </c>
      <c r="B363" s="5">
        <v>5</v>
      </c>
      <c r="C363" s="5">
        <v>3</v>
      </c>
      <c r="D363" s="1">
        <v>40</v>
      </c>
      <c r="E363" s="7">
        <v>43889</v>
      </c>
      <c r="F363" s="1">
        <v>0</v>
      </c>
      <c r="G363" s="5">
        <f t="shared" si="26"/>
        <v>51</v>
      </c>
      <c r="H363" s="19">
        <f t="shared" si="27"/>
        <v>459</v>
      </c>
      <c r="I363" s="19">
        <v>0</v>
      </c>
      <c r="J363" t="s">
        <v>20</v>
      </c>
      <c r="K363" t="s">
        <v>20</v>
      </c>
      <c r="L363" t="s">
        <v>20</v>
      </c>
      <c r="M363" t="s">
        <v>20</v>
      </c>
      <c r="N363" t="s">
        <v>20</v>
      </c>
      <c r="O363" s="19">
        <v>0</v>
      </c>
      <c r="P363" t="s">
        <v>20</v>
      </c>
      <c r="Q363" t="s">
        <v>20</v>
      </c>
      <c r="R363" t="s">
        <v>20</v>
      </c>
      <c r="S363" t="s">
        <v>20</v>
      </c>
      <c r="T363" t="s">
        <v>20</v>
      </c>
      <c r="U363" s="19">
        <v>0</v>
      </c>
      <c r="V363" t="s">
        <v>20</v>
      </c>
      <c r="W363" t="s">
        <v>20</v>
      </c>
      <c r="X363" t="s">
        <v>20</v>
      </c>
      <c r="Y363" t="s">
        <v>20</v>
      </c>
      <c r="Z363" t="s">
        <v>20</v>
      </c>
      <c r="AA363" s="2">
        <v>1</v>
      </c>
      <c r="AB363">
        <v>2</v>
      </c>
      <c r="AC363">
        <v>7</v>
      </c>
      <c r="AD363">
        <v>1</v>
      </c>
      <c r="AE363" s="16">
        <v>0</v>
      </c>
      <c r="AF363" t="s">
        <v>875</v>
      </c>
      <c r="AG363" t="s">
        <v>875</v>
      </c>
      <c r="AH363" t="s">
        <v>875</v>
      </c>
      <c r="AI363" t="s">
        <v>875</v>
      </c>
      <c r="AJ363" t="s">
        <v>875</v>
      </c>
      <c r="AK363" t="s">
        <v>875</v>
      </c>
      <c r="AL363" t="s">
        <v>875</v>
      </c>
      <c r="AM363" s="1" t="s">
        <v>903</v>
      </c>
      <c r="AN363" s="1" t="s">
        <v>903</v>
      </c>
      <c r="AO363" s="1" t="s">
        <v>903</v>
      </c>
      <c r="AP363" s="1" t="s">
        <v>903</v>
      </c>
      <c r="AQ363" s="1" t="s">
        <v>903</v>
      </c>
      <c r="AR363" s="1" t="s">
        <v>903</v>
      </c>
      <c r="AS363" s="1" t="s">
        <v>903</v>
      </c>
      <c r="AT363" s="1" t="s">
        <v>903</v>
      </c>
      <c r="AU363" s="1" t="s">
        <v>903</v>
      </c>
      <c r="AV363" s="1" t="s">
        <v>903</v>
      </c>
      <c r="AW363" s="1" t="s">
        <v>903</v>
      </c>
      <c r="AX363" s="1" t="s">
        <v>903</v>
      </c>
      <c r="AY363" s="1" t="s">
        <v>903</v>
      </c>
      <c r="AZ363" s="1" t="s">
        <v>903</v>
      </c>
      <c r="BA363" s="1" t="s">
        <v>875</v>
      </c>
      <c r="BB363" s="1" t="s">
        <v>875</v>
      </c>
      <c r="BC363" s="1" t="s">
        <v>875</v>
      </c>
      <c r="BD363" s="1" t="s">
        <v>875</v>
      </c>
      <c r="BE363" s="1" t="s">
        <v>875</v>
      </c>
      <c r="BF363" s="1" t="s">
        <v>875</v>
      </c>
      <c r="BG363" s="12">
        <v>51</v>
      </c>
      <c r="BH363" s="1" t="s">
        <v>20</v>
      </c>
      <c r="BI363" s="1">
        <v>9</v>
      </c>
      <c r="BJ363" s="1">
        <f t="shared" si="25"/>
        <v>459</v>
      </c>
      <c r="BK363" s="1" t="s">
        <v>24</v>
      </c>
      <c r="BL363" s="25">
        <v>0</v>
      </c>
      <c r="BM363" s="1">
        <v>0</v>
      </c>
      <c r="BN363" s="1">
        <v>0</v>
      </c>
      <c r="BO363" s="1">
        <v>0</v>
      </c>
      <c r="BP363" s="1">
        <v>0</v>
      </c>
      <c r="BQ363" s="14">
        <v>43889.680543923612</v>
      </c>
      <c r="BR363" s="14" t="s">
        <v>192</v>
      </c>
      <c r="BS363" s="15">
        <v>0.11666666666666667</v>
      </c>
      <c r="BT363" s="12" t="s">
        <v>117</v>
      </c>
      <c r="BU363" s="12"/>
      <c r="BV363" s="12" t="s">
        <v>193</v>
      </c>
      <c r="BW363" s="12" t="s">
        <v>194</v>
      </c>
      <c r="BX363" s="12"/>
      <c r="BY363" s="12" t="s">
        <v>98</v>
      </c>
      <c r="BZ363" s="12">
        <v>0</v>
      </c>
      <c r="CA363" s="12">
        <v>0</v>
      </c>
      <c r="CB363" s="15">
        <v>11.5</v>
      </c>
      <c r="CC363" s="12">
        <v>60</v>
      </c>
      <c r="CD363" s="12">
        <v>0</v>
      </c>
      <c r="CE363" s="12" t="s">
        <v>20</v>
      </c>
      <c r="CF363" s="12" t="s">
        <v>20</v>
      </c>
      <c r="CG363" s="12" t="s">
        <v>20</v>
      </c>
      <c r="CH363" s="12" t="s">
        <v>20</v>
      </c>
      <c r="CI363" s="12" t="s">
        <v>20</v>
      </c>
      <c r="CJ363" s="15">
        <v>4</v>
      </c>
      <c r="CK363" s="12">
        <v>2</v>
      </c>
      <c r="CL363" s="12">
        <v>3</v>
      </c>
      <c r="CM363" s="12">
        <v>2</v>
      </c>
      <c r="CN363" s="12">
        <v>4</v>
      </c>
      <c r="CO363" s="12">
        <v>3</v>
      </c>
      <c r="CP363" s="12" t="s">
        <v>163</v>
      </c>
      <c r="CQ363" s="12">
        <v>37</v>
      </c>
      <c r="CR363" s="12">
        <v>32</v>
      </c>
      <c r="CS363" s="12">
        <v>35</v>
      </c>
      <c r="CT363" s="12">
        <v>31</v>
      </c>
      <c r="CU363" s="12">
        <v>35</v>
      </c>
      <c r="CV363" s="12">
        <v>6.9</v>
      </c>
      <c r="CW363" s="12">
        <v>0</v>
      </c>
      <c r="CX363" s="12" t="b">
        <v>0</v>
      </c>
      <c r="CY363" s="12"/>
      <c r="CZ363" s="12">
        <v>0</v>
      </c>
      <c r="DA363" s="12">
        <v>188</v>
      </c>
      <c r="DB363" s="12">
        <v>156</v>
      </c>
      <c r="DC363" s="12">
        <v>109</v>
      </c>
    </row>
    <row r="364" spans="1:107" x14ac:dyDescent="0.2">
      <c r="A364" s="2">
        <v>363</v>
      </c>
      <c r="B364" s="5">
        <v>5</v>
      </c>
      <c r="C364" s="5">
        <v>3</v>
      </c>
      <c r="D364" s="1">
        <v>41</v>
      </c>
      <c r="E364" s="7">
        <v>43890</v>
      </c>
      <c r="F364" s="1">
        <v>0</v>
      </c>
      <c r="G364" s="5">
        <f t="shared" si="26"/>
        <v>0</v>
      </c>
      <c r="H364" s="19">
        <f t="shared" si="27"/>
        <v>0</v>
      </c>
      <c r="I364" s="19">
        <v>38.194444444444443</v>
      </c>
      <c r="J364" s="19">
        <v>213.21818181818182</v>
      </c>
      <c r="K364" s="19">
        <v>31.263337313187744</v>
      </c>
      <c r="L364" s="19">
        <v>67.272727272727266</v>
      </c>
      <c r="M364" s="19">
        <v>32.727272727272734</v>
      </c>
      <c r="N364" s="19">
        <v>0</v>
      </c>
      <c r="O364" s="19">
        <v>22.916666666666668</v>
      </c>
      <c r="P364" s="19">
        <v>263.20454545454544</v>
      </c>
      <c r="Q364" s="19">
        <v>14.403821292785809</v>
      </c>
      <c r="R364" s="19">
        <v>100</v>
      </c>
      <c r="S364" s="19">
        <v>0</v>
      </c>
      <c r="T364" s="19">
        <v>0</v>
      </c>
      <c r="U364" s="19">
        <v>68.75</v>
      </c>
      <c r="V364" s="19">
        <v>179.89393939393941</v>
      </c>
      <c r="W364" s="19">
        <v>33.728463518584952</v>
      </c>
      <c r="X364" s="19">
        <v>45.454545454545453</v>
      </c>
      <c r="Y364" s="19">
        <v>54.545454545454547</v>
      </c>
      <c r="Z364" s="19">
        <v>0</v>
      </c>
      <c r="AA364" s="2">
        <v>0</v>
      </c>
      <c r="AB364">
        <v>1</v>
      </c>
      <c r="AC364">
        <v>7</v>
      </c>
      <c r="AD364">
        <v>2</v>
      </c>
      <c r="AE364" s="16">
        <v>0</v>
      </c>
      <c r="AF364" s="12">
        <v>99</v>
      </c>
      <c r="AG364">
        <v>1</v>
      </c>
      <c r="AH364">
        <v>99</v>
      </c>
      <c r="AI364">
        <v>99</v>
      </c>
      <c r="AJ364">
        <v>99</v>
      </c>
      <c r="AK364">
        <v>99</v>
      </c>
      <c r="AL364">
        <v>99</v>
      </c>
      <c r="AM364">
        <v>99</v>
      </c>
      <c r="AN364" s="1">
        <v>99</v>
      </c>
      <c r="AO364" s="1">
        <v>99</v>
      </c>
      <c r="AP364" s="1">
        <v>99</v>
      </c>
      <c r="AQ364" s="1">
        <v>99</v>
      </c>
      <c r="AR364" s="1">
        <v>99</v>
      </c>
      <c r="AS364" s="1">
        <v>0</v>
      </c>
      <c r="AT364">
        <v>1</v>
      </c>
      <c r="AU364">
        <v>0</v>
      </c>
      <c r="AV364" s="1">
        <v>0</v>
      </c>
      <c r="AW364" s="1">
        <v>0</v>
      </c>
      <c r="AX364" s="1">
        <v>0</v>
      </c>
      <c r="AY364" s="1">
        <v>0</v>
      </c>
      <c r="AZ364" s="1">
        <v>0</v>
      </c>
      <c r="BA364" s="1">
        <v>0</v>
      </c>
      <c r="BB364" s="1">
        <v>0</v>
      </c>
      <c r="BC364" s="1">
        <v>0</v>
      </c>
      <c r="BD364" s="1">
        <v>0</v>
      </c>
      <c r="BE364" s="1">
        <v>0</v>
      </c>
      <c r="BF364" s="1">
        <f>SUM(AS364:BE364)</f>
        <v>1</v>
      </c>
      <c r="BG364" s="12">
        <v>0</v>
      </c>
      <c r="BH364" s="1">
        <v>0</v>
      </c>
      <c r="BI364" s="1">
        <v>0</v>
      </c>
      <c r="BJ364" s="1">
        <f t="shared" si="25"/>
        <v>0</v>
      </c>
      <c r="BK364" s="1">
        <v>0</v>
      </c>
      <c r="BL364" s="25">
        <v>0</v>
      </c>
      <c r="BM364" s="1">
        <v>0</v>
      </c>
      <c r="BN364" s="1">
        <v>0</v>
      </c>
      <c r="BO364" s="1">
        <v>0</v>
      </c>
      <c r="BP364" s="1">
        <v>0</v>
      </c>
      <c r="BQ364" s="12"/>
      <c r="BR364" s="12"/>
      <c r="BS364" s="12"/>
      <c r="BT364" s="12"/>
      <c r="BU364" s="12"/>
      <c r="BV364" s="12"/>
      <c r="BW364" s="12"/>
      <c r="BX364" s="12"/>
      <c r="BY364" s="12"/>
      <c r="BZ364" s="12"/>
      <c r="CA364" s="12"/>
      <c r="CB364" s="15"/>
      <c r="CC364" s="12"/>
      <c r="CD364" s="12"/>
      <c r="CE364" s="12"/>
      <c r="CF364" s="12"/>
      <c r="CG364" s="12"/>
      <c r="CH364" s="12"/>
      <c r="CI364" s="12"/>
      <c r="CJ364" s="15"/>
      <c r="CK364" s="12"/>
      <c r="CL364" s="12"/>
      <c r="CM364" s="12"/>
      <c r="CN364" s="12"/>
      <c r="CO364" s="12"/>
      <c r="CP364" s="12"/>
      <c r="CQ364" s="12"/>
      <c r="CR364" s="12"/>
      <c r="CS364" s="12"/>
      <c r="CT364" s="12"/>
      <c r="CU364" s="12"/>
      <c r="CV364" s="12"/>
      <c r="CW364" s="12"/>
      <c r="CX364" s="12"/>
      <c r="CY364" s="12"/>
      <c r="CZ364" s="12"/>
      <c r="DA364" s="12"/>
      <c r="DB364" s="12"/>
      <c r="DC364" s="12"/>
    </row>
    <row r="365" spans="1:107" x14ac:dyDescent="0.2">
      <c r="A365" s="2">
        <v>364</v>
      </c>
      <c r="B365" s="5">
        <v>5</v>
      </c>
      <c r="C365" s="5">
        <v>3</v>
      </c>
      <c r="D365" s="1">
        <v>42</v>
      </c>
      <c r="E365" s="7">
        <v>43891</v>
      </c>
      <c r="F365" s="1">
        <v>0</v>
      </c>
      <c r="G365" s="5">
        <f t="shared" si="26"/>
        <v>0</v>
      </c>
      <c r="H365" s="19">
        <f t="shared" si="27"/>
        <v>0</v>
      </c>
      <c r="I365" s="19">
        <v>86.458333333333329</v>
      </c>
      <c r="J365" s="19">
        <v>124.72289156626506</v>
      </c>
      <c r="K365" s="19">
        <v>30.431357634598626</v>
      </c>
      <c r="L365" s="19">
        <v>11.646586345381525</v>
      </c>
      <c r="M365" s="19">
        <v>85.943775100401609</v>
      </c>
      <c r="N365" s="19">
        <v>2.4096385542168677</v>
      </c>
      <c r="O365" s="19">
        <v>80.208333333333329</v>
      </c>
      <c r="P365" s="19">
        <v>125.35064935064935</v>
      </c>
      <c r="Q365" s="19">
        <v>38.279928152805404</v>
      </c>
      <c r="R365" s="19">
        <v>18.831168831168831</v>
      </c>
      <c r="S365" s="19">
        <v>77.272727272727266</v>
      </c>
      <c r="T365" s="19">
        <v>3.8961038961038961</v>
      </c>
      <c r="U365" s="19">
        <v>98.958333333333329</v>
      </c>
      <c r="V365" s="19">
        <v>123.70526315789473</v>
      </c>
      <c r="W365" s="19">
        <v>5.7908214315290447</v>
      </c>
      <c r="X365" s="19">
        <v>0</v>
      </c>
      <c r="Y365" s="19">
        <v>100</v>
      </c>
      <c r="Z365" s="19">
        <v>0</v>
      </c>
      <c r="AA365" s="2">
        <v>0</v>
      </c>
      <c r="AB365">
        <v>1</v>
      </c>
      <c r="AC365">
        <v>8</v>
      </c>
      <c r="AD365">
        <v>1</v>
      </c>
      <c r="AE365" s="16">
        <v>0</v>
      </c>
      <c r="AF365" s="12">
        <v>99</v>
      </c>
      <c r="AG365">
        <v>1</v>
      </c>
      <c r="AH365">
        <v>99</v>
      </c>
      <c r="AI365">
        <v>99</v>
      </c>
      <c r="AJ365">
        <v>99</v>
      </c>
      <c r="AK365">
        <v>99</v>
      </c>
      <c r="AL365">
        <v>99</v>
      </c>
      <c r="AM365" s="1">
        <v>99</v>
      </c>
      <c r="AN365" s="1">
        <v>99</v>
      </c>
      <c r="AO365" s="1">
        <v>99</v>
      </c>
      <c r="AP365" s="1">
        <v>99</v>
      </c>
      <c r="AQ365" s="1">
        <v>99</v>
      </c>
      <c r="AR365" s="1">
        <v>99</v>
      </c>
      <c r="AS365" s="1">
        <v>0</v>
      </c>
      <c r="AT365">
        <v>1</v>
      </c>
      <c r="AU365">
        <v>0</v>
      </c>
      <c r="AV365" s="1">
        <v>0</v>
      </c>
      <c r="AW365" s="1">
        <v>0</v>
      </c>
      <c r="AX365" s="1">
        <v>0</v>
      </c>
      <c r="AY365" s="1">
        <v>0</v>
      </c>
      <c r="AZ365" s="1">
        <v>0</v>
      </c>
      <c r="BA365" s="1">
        <v>0</v>
      </c>
      <c r="BB365" s="1">
        <v>0</v>
      </c>
      <c r="BC365" s="1">
        <v>0</v>
      </c>
      <c r="BD365" s="1">
        <v>0</v>
      </c>
      <c r="BE365" s="1">
        <v>0</v>
      </c>
      <c r="BF365" s="1">
        <f>SUM(AS365:BE365)</f>
        <v>1</v>
      </c>
      <c r="BG365" s="12">
        <v>0</v>
      </c>
      <c r="BH365" s="1">
        <v>0</v>
      </c>
      <c r="BI365" s="1">
        <v>0</v>
      </c>
      <c r="BJ365" s="1">
        <f t="shared" si="25"/>
        <v>0</v>
      </c>
      <c r="BK365" s="1">
        <v>0</v>
      </c>
      <c r="BL365" s="25">
        <v>0</v>
      </c>
      <c r="BM365" s="1">
        <v>0</v>
      </c>
      <c r="BN365" s="1">
        <v>0</v>
      </c>
      <c r="BO365" s="1">
        <v>0</v>
      </c>
      <c r="BP365" s="1">
        <v>0</v>
      </c>
      <c r="BQ365" s="12"/>
      <c r="BR365" s="14"/>
      <c r="BS365" s="15"/>
      <c r="BT365" s="12"/>
      <c r="BU365" s="12"/>
      <c r="BV365" s="12"/>
      <c r="BW365" s="12"/>
      <c r="BX365" s="12"/>
      <c r="BY365" s="12"/>
      <c r="BZ365" s="12"/>
      <c r="CA365" s="12"/>
      <c r="CB365" s="15"/>
      <c r="CC365" s="12"/>
      <c r="CD365" s="12"/>
      <c r="CE365" s="12"/>
      <c r="CF365" s="12"/>
      <c r="CG365" s="12"/>
      <c r="CH365" s="12"/>
      <c r="CI365" s="12"/>
      <c r="CJ365" s="15"/>
      <c r="CK365" s="12"/>
      <c r="CL365" s="12"/>
      <c r="CM365" s="12"/>
      <c r="CN365" s="12"/>
      <c r="CO365" s="12"/>
      <c r="CP365" s="12"/>
      <c r="CQ365" s="12"/>
      <c r="CR365" s="12"/>
      <c r="CS365" s="12"/>
      <c r="CT365" s="12"/>
      <c r="CU365" s="12"/>
      <c r="CV365" s="12"/>
      <c r="CW365" s="12"/>
      <c r="CX365" s="12"/>
      <c r="CY365" s="12"/>
      <c r="CZ365" s="12"/>
      <c r="DA365" s="12"/>
      <c r="DB365" s="12"/>
      <c r="DC365" s="12"/>
    </row>
    <row r="366" spans="1:107" x14ac:dyDescent="0.2">
      <c r="A366" s="2">
        <v>365</v>
      </c>
      <c r="B366" s="5">
        <v>5</v>
      </c>
      <c r="C366" s="5">
        <v>3</v>
      </c>
      <c r="D366" s="1">
        <v>43</v>
      </c>
      <c r="E366" s="7">
        <v>43892</v>
      </c>
      <c r="F366" s="1">
        <v>0</v>
      </c>
      <c r="G366" s="5">
        <f t="shared" si="26"/>
        <v>45</v>
      </c>
      <c r="H366" s="19">
        <f t="shared" si="27"/>
        <v>171</v>
      </c>
      <c r="I366" s="19">
        <v>85.069444444444443</v>
      </c>
      <c r="J366" s="19">
        <v>135.79183673469387</v>
      </c>
      <c r="K366" s="19">
        <v>30.210213303641527</v>
      </c>
      <c r="L366" s="19">
        <v>18.775510204081634</v>
      </c>
      <c r="M366" s="19">
        <v>81.224489795918373</v>
      </c>
      <c r="N366" s="19">
        <v>0</v>
      </c>
      <c r="O366" s="19">
        <v>77.604166666666671</v>
      </c>
      <c r="P366" s="19">
        <v>137.29530201342283</v>
      </c>
      <c r="Q366" s="19">
        <v>31.256055825170854</v>
      </c>
      <c r="R366" s="19">
        <v>20.80536912751678</v>
      </c>
      <c r="S366" s="19">
        <v>79.194630872483216</v>
      </c>
      <c r="T366" s="19">
        <v>0</v>
      </c>
      <c r="U366" s="19">
        <v>100</v>
      </c>
      <c r="V366" s="19">
        <v>133.45833333333334</v>
      </c>
      <c r="W366" s="19">
        <v>28.477232379112795</v>
      </c>
      <c r="X366" s="19">
        <v>15.625</v>
      </c>
      <c r="Y366" s="19">
        <v>84.375</v>
      </c>
      <c r="Z366" s="19">
        <v>0</v>
      </c>
      <c r="AA366" s="2">
        <v>0</v>
      </c>
      <c r="AB366">
        <v>1</v>
      </c>
      <c r="AC366">
        <v>5</v>
      </c>
      <c r="AD366">
        <v>1</v>
      </c>
      <c r="AE366" s="16">
        <v>0</v>
      </c>
      <c r="AF366" t="s">
        <v>875</v>
      </c>
      <c r="AG366" t="s">
        <v>875</v>
      </c>
      <c r="AH366" t="s">
        <v>875</v>
      </c>
      <c r="AI366" t="s">
        <v>875</v>
      </c>
      <c r="AJ366" t="s">
        <v>875</v>
      </c>
      <c r="AK366" t="s">
        <v>875</v>
      </c>
      <c r="AL366" t="s">
        <v>875</v>
      </c>
      <c r="AM366" s="1" t="s">
        <v>903</v>
      </c>
      <c r="AN366" s="1" t="s">
        <v>903</v>
      </c>
      <c r="AO366" s="1" t="s">
        <v>903</v>
      </c>
      <c r="AP366" s="1" t="s">
        <v>903</v>
      </c>
      <c r="AQ366" s="1" t="s">
        <v>903</v>
      </c>
      <c r="AR366" s="1" t="s">
        <v>903</v>
      </c>
      <c r="AS366" s="1" t="s">
        <v>903</v>
      </c>
      <c r="AT366" s="1" t="s">
        <v>903</v>
      </c>
      <c r="AU366" s="1" t="s">
        <v>903</v>
      </c>
      <c r="AV366" s="1" t="s">
        <v>903</v>
      </c>
      <c r="AW366" s="1" t="s">
        <v>903</v>
      </c>
      <c r="AX366" s="1" t="s">
        <v>903</v>
      </c>
      <c r="AY366" s="1" t="s">
        <v>903</v>
      </c>
      <c r="AZ366" s="1" t="s">
        <v>903</v>
      </c>
      <c r="BA366" s="1" t="s">
        <v>875</v>
      </c>
      <c r="BB366" s="1" t="s">
        <v>875</v>
      </c>
      <c r="BC366" s="1" t="s">
        <v>875</v>
      </c>
      <c r="BD366" s="1" t="s">
        <v>875</v>
      </c>
      <c r="BE366" s="1" t="s">
        <v>875</v>
      </c>
      <c r="BF366" s="1" t="s">
        <v>875</v>
      </c>
      <c r="BG366" s="12">
        <v>45</v>
      </c>
      <c r="BH366" s="1">
        <v>6</v>
      </c>
      <c r="BI366" s="1">
        <v>3.8</v>
      </c>
      <c r="BJ366" s="1">
        <f t="shared" si="25"/>
        <v>171</v>
      </c>
      <c r="BK366" s="1" t="s">
        <v>28</v>
      </c>
      <c r="BL366" s="25">
        <v>0</v>
      </c>
      <c r="BM366" s="1">
        <v>0</v>
      </c>
      <c r="BN366" s="1">
        <v>0</v>
      </c>
      <c r="BO366" s="1">
        <v>0</v>
      </c>
      <c r="BP366" s="1">
        <v>0</v>
      </c>
      <c r="BQ366" s="14">
        <v>43892.451048252318</v>
      </c>
      <c r="BR366" s="14" t="s">
        <v>197</v>
      </c>
      <c r="BS366" s="15">
        <f>32.8833333333333+7.7</f>
        <v>40.5833333333333</v>
      </c>
      <c r="BT366" s="12" t="s">
        <v>195</v>
      </c>
      <c r="BU366" s="12">
        <v>2</v>
      </c>
      <c r="BV366" s="12" t="s">
        <v>196</v>
      </c>
      <c r="BW366" s="12" t="s">
        <v>198</v>
      </c>
      <c r="BX366" s="12"/>
      <c r="BY366" s="12" t="s">
        <v>98</v>
      </c>
      <c r="BZ366" s="12">
        <v>1</v>
      </c>
      <c r="CA366" s="12">
        <v>1</v>
      </c>
      <c r="CB366" s="15">
        <v>4.7</v>
      </c>
      <c r="CC366" s="12">
        <v>25</v>
      </c>
      <c r="CD366" s="12">
        <v>0</v>
      </c>
      <c r="CE366" s="12">
        <v>1</v>
      </c>
      <c r="CF366" s="12">
        <v>4</v>
      </c>
      <c r="CG366" s="12">
        <v>1</v>
      </c>
      <c r="CH366" s="12">
        <v>2</v>
      </c>
      <c r="CI366" s="12">
        <v>1</v>
      </c>
      <c r="CJ366" s="15">
        <v>6</v>
      </c>
      <c r="CK366" s="12">
        <v>2</v>
      </c>
      <c r="CL366" s="12">
        <v>4</v>
      </c>
      <c r="CM366" s="12">
        <v>1</v>
      </c>
      <c r="CN366" s="12">
        <v>3</v>
      </c>
      <c r="CO366" s="12">
        <v>2</v>
      </c>
      <c r="CP366" s="12" t="s">
        <v>94</v>
      </c>
      <c r="CQ366" s="12">
        <v>43</v>
      </c>
      <c r="CR366" s="12">
        <v>39</v>
      </c>
      <c r="CS366" s="12">
        <v>90</v>
      </c>
      <c r="CT366" s="12">
        <v>57</v>
      </c>
      <c r="CU366" s="12">
        <v>42</v>
      </c>
      <c r="CV366" s="12">
        <v>5.8</v>
      </c>
      <c r="CW366" s="12">
        <v>180</v>
      </c>
      <c r="CX366" s="12" t="b">
        <v>0</v>
      </c>
      <c r="CY366" s="12"/>
      <c r="CZ366" s="12">
        <v>0</v>
      </c>
      <c r="DA366" s="12">
        <v>164</v>
      </c>
      <c r="DB366" s="12">
        <v>125</v>
      </c>
      <c r="DC366" s="12">
        <v>81</v>
      </c>
    </row>
    <row r="367" spans="1:107" x14ac:dyDescent="0.2">
      <c r="A367" s="2">
        <v>366</v>
      </c>
      <c r="B367" s="5">
        <v>5</v>
      </c>
      <c r="C367" s="5">
        <v>3</v>
      </c>
      <c r="D367" s="1">
        <v>44</v>
      </c>
      <c r="E367" s="7">
        <v>43893</v>
      </c>
      <c r="F367" s="1">
        <v>0</v>
      </c>
      <c r="G367" s="5">
        <f t="shared" si="26"/>
        <v>0</v>
      </c>
      <c r="H367" s="19">
        <f t="shared" si="27"/>
        <v>0</v>
      </c>
      <c r="I367" s="19">
        <v>100</v>
      </c>
      <c r="J367" s="19">
        <v>171.875</v>
      </c>
      <c r="K367" s="19">
        <v>24.38489232042761</v>
      </c>
      <c r="L367" s="19">
        <v>40.972222222222221</v>
      </c>
      <c r="M367" s="19">
        <v>59.027777777777779</v>
      </c>
      <c r="N367" s="19">
        <v>0</v>
      </c>
      <c r="O367" s="19">
        <v>100</v>
      </c>
      <c r="P367" s="19">
        <v>188.11458333333334</v>
      </c>
      <c r="Q367" s="19">
        <v>21.219179252326359</v>
      </c>
      <c r="R367" s="19">
        <v>60.9375</v>
      </c>
      <c r="S367" s="19">
        <v>39.0625</v>
      </c>
      <c r="T367" s="19">
        <v>0</v>
      </c>
      <c r="U367" s="19">
        <v>100</v>
      </c>
      <c r="V367" s="19">
        <v>139.39583333333334</v>
      </c>
      <c r="W367" s="19">
        <v>16.110045573106959</v>
      </c>
      <c r="X367" s="19">
        <v>1.0416666666666667</v>
      </c>
      <c r="Y367" s="19">
        <v>98.958333333333329</v>
      </c>
      <c r="Z367" s="19">
        <v>0</v>
      </c>
      <c r="AA367" s="2">
        <v>0</v>
      </c>
      <c r="AB367">
        <v>1</v>
      </c>
      <c r="AC367">
        <v>7</v>
      </c>
      <c r="AD367">
        <v>1</v>
      </c>
      <c r="AE367" s="16">
        <v>0</v>
      </c>
      <c r="AF367" s="12">
        <v>99</v>
      </c>
      <c r="AG367">
        <v>1</v>
      </c>
      <c r="AH367">
        <v>99</v>
      </c>
      <c r="AI367">
        <v>99</v>
      </c>
      <c r="AJ367">
        <v>99</v>
      </c>
      <c r="AK367">
        <v>99</v>
      </c>
      <c r="AL367">
        <v>99</v>
      </c>
      <c r="AM367">
        <v>99</v>
      </c>
      <c r="AN367" s="1">
        <v>99</v>
      </c>
      <c r="AO367" s="1">
        <v>99</v>
      </c>
      <c r="AP367" s="1">
        <v>99</v>
      </c>
      <c r="AQ367" s="1">
        <v>99</v>
      </c>
      <c r="AR367" s="1">
        <v>99</v>
      </c>
      <c r="AS367" s="1">
        <v>0</v>
      </c>
      <c r="AT367" s="1">
        <v>1</v>
      </c>
      <c r="AU367" s="1">
        <v>0</v>
      </c>
      <c r="AV367" s="1">
        <v>0</v>
      </c>
      <c r="AW367" s="1">
        <v>0</v>
      </c>
      <c r="AX367" s="1">
        <v>0</v>
      </c>
      <c r="AY367" s="1">
        <v>0</v>
      </c>
      <c r="AZ367" s="1">
        <v>0</v>
      </c>
      <c r="BA367" s="1">
        <v>0</v>
      </c>
      <c r="BB367" s="1">
        <v>0</v>
      </c>
      <c r="BC367" s="1">
        <v>0</v>
      </c>
      <c r="BD367" s="1">
        <v>0</v>
      </c>
      <c r="BE367" s="1">
        <v>0</v>
      </c>
      <c r="BF367" s="1">
        <f>SUM(AS367:BE367)</f>
        <v>1</v>
      </c>
      <c r="BG367" s="12">
        <v>0</v>
      </c>
      <c r="BH367" s="1">
        <v>0</v>
      </c>
      <c r="BI367" s="1">
        <v>0</v>
      </c>
      <c r="BJ367" s="1">
        <f t="shared" si="25"/>
        <v>0</v>
      </c>
      <c r="BK367" s="1">
        <v>0</v>
      </c>
      <c r="BL367" s="25">
        <v>0</v>
      </c>
      <c r="BM367" s="1">
        <v>0</v>
      </c>
      <c r="BN367" s="1">
        <v>0</v>
      </c>
      <c r="BO367" s="1">
        <v>0</v>
      </c>
      <c r="BP367" s="1">
        <v>0</v>
      </c>
      <c r="BQ367" s="12"/>
      <c r="BR367" s="12"/>
      <c r="BS367" s="12"/>
      <c r="BT367" s="12"/>
      <c r="BU367" s="12"/>
      <c r="BV367" s="12"/>
      <c r="BW367" s="12"/>
      <c r="BX367" s="12"/>
      <c r="BY367" s="12"/>
      <c r="BZ367" s="12"/>
      <c r="CA367" s="12"/>
      <c r="CB367" s="15"/>
      <c r="CC367" s="12"/>
      <c r="CD367" s="12"/>
      <c r="CE367" s="12"/>
      <c r="CF367" s="12"/>
      <c r="CG367" s="12"/>
      <c r="CH367" s="12"/>
      <c r="CI367" s="12"/>
      <c r="CJ367" s="15"/>
      <c r="CK367" s="12"/>
      <c r="CL367" s="12"/>
      <c r="CM367" s="12"/>
      <c r="CN367" s="12"/>
      <c r="CO367" s="12"/>
      <c r="CP367" s="12"/>
      <c r="CQ367" s="12"/>
      <c r="CR367" s="12"/>
      <c r="CS367" s="12"/>
      <c r="CT367" s="12"/>
      <c r="CU367" s="12"/>
      <c r="CV367" s="12"/>
      <c r="CW367" s="12"/>
      <c r="CX367" s="12"/>
      <c r="CY367" s="12"/>
      <c r="CZ367" s="12"/>
      <c r="DA367" s="12"/>
      <c r="DB367" s="12"/>
      <c r="DC367" s="12"/>
    </row>
    <row r="368" spans="1:107" x14ac:dyDescent="0.2">
      <c r="A368" s="2">
        <v>367</v>
      </c>
      <c r="B368" s="5">
        <v>5</v>
      </c>
      <c r="C368" s="5">
        <v>3</v>
      </c>
      <c r="D368" s="1">
        <v>45</v>
      </c>
      <c r="E368" s="7">
        <v>43894</v>
      </c>
      <c r="F368" s="1">
        <v>0</v>
      </c>
      <c r="G368" s="5">
        <f t="shared" si="26"/>
        <v>0</v>
      </c>
      <c r="H368" s="19">
        <f t="shared" si="27"/>
        <v>0</v>
      </c>
      <c r="I368" s="19">
        <v>85.069444444444443</v>
      </c>
      <c r="J368" s="19">
        <v>164.35102040816327</v>
      </c>
      <c r="K368" s="19">
        <v>38.920187363617309</v>
      </c>
      <c r="L368" s="19">
        <v>28.979591836734695</v>
      </c>
      <c r="M368" s="19">
        <v>71.020408163265301</v>
      </c>
      <c r="N368" s="19">
        <v>0</v>
      </c>
      <c r="O368" s="19">
        <v>77.604166666666671</v>
      </c>
      <c r="P368" s="19">
        <v>154.84563758389262</v>
      </c>
      <c r="Q368" s="19">
        <v>40.941612024739918</v>
      </c>
      <c r="R368" s="19">
        <v>24.832214765100669</v>
      </c>
      <c r="S368" s="19">
        <v>75.167785234899327</v>
      </c>
      <c r="T368" s="19">
        <v>0</v>
      </c>
      <c r="U368" s="19">
        <v>100</v>
      </c>
      <c r="V368" s="19">
        <v>179.10416666666666</v>
      </c>
      <c r="W368" s="19">
        <v>34.805371406992649</v>
      </c>
      <c r="X368" s="19">
        <v>35.416666666666664</v>
      </c>
      <c r="Y368" s="19">
        <v>64.583333333333343</v>
      </c>
      <c r="Z368" s="19">
        <v>0</v>
      </c>
      <c r="AA368" s="2">
        <v>0</v>
      </c>
      <c r="AB368">
        <v>1</v>
      </c>
      <c r="AC368">
        <v>7</v>
      </c>
      <c r="AD368">
        <v>1</v>
      </c>
      <c r="AE368" s="16">
        <v>0</v>
      </c>
      <c r="AF368" s="12">
        <v>99</v>
      </c>
      <c r="AG368">
        <v>99</v>
      </c>
      <c r="AH368">
        <v>1</v>
      </c>
      <c r="AI368">
        <v>99</v>
      </c>
      <c r="AJ368">
        <v>99</v>
      </c>
      <c r="AK368">
        <v>99</v>
      </c>
      <c r="AL368">
        <v>99</v>
      </c>
      <c r="AM368">
        <v>99</v>
      </c>
      <c r="AN368" s="1">
        <v>99</v>
      </c>
      <c r="AO368" s="1">
        <v>99</v>
      </c>
      <c r="AP368" s="1">
        <v>99</v>
      </c>
      <c r="AQ368" s="1">
        <v>99</v>
      </c>
      <c r="AR368" s="1">
        <v>99</v>
      </c>
      <c r="AS368" s="1">
        <v>0</v>
      </c>
      <c r="AT368" s="1">
        <v>0</v>
      </c>
      <c r="AU368" s="1">
        <v>1</v>
      </c>
      <c r="AV368" s="1">
        <v>0</v>
      </c>
      <c r="AW368" s="1">
        <v>0</v>
      </c>
      <c r="AX368" s="1">
        <v>0</v>
      </c>
      <c r="AY368" s="1">
        <v>0</v>
      </c>
      <c r="AZ368" s="1">
        <v>0</v>
      </c>
      <c r="BA368" s="1">
        <v>0</v>
      </c>
      <c r="BB368" s="1">
        <v>0</v>
      </c>
      <c r="BC368" s="1">
        <v>0</v>
      </c>
      <c r="BD368" s="1">
        <v>0</v>
      </c>
      <c r="BE368" s="1">
        <v>0</v>
      </c>
      <c r="BF368" s="1">
        <f>SUM(AS368:BE368)</f>
        <v>1</v>
      </c>
      <c r="BG368" s="12">
        <v>0</v>
      </c>
      <c r="BH368" s="1">
        <v>0</v>
      </c>
      <c r="BI368" s="1">
        <v>0</v>
      </c>
      <c r="BJ368" s="1">
        <f t="shared" si="25"/>
        <v>0</v>
      </c>
      <c r="BK368" s="1">
        <v>0</v>
      </c>
      <c r="BL368" s="25">
        <v>0</v>
      </c>
      <c r="BM368" s="1">
        <v>0</v>
      </c>
      <c r="BN368" s="1">
        <v>0</v>
      </c>
      <c r="BO368" s="1">
        <v>0</v>
      </c>
      <c r="BP368" s="1">
        <v>0</v>
      </c>
      <c r="BQ368" s="12"/>
      <c r="BR368" s="12"/>
      <c r="BS368" s="12"/>
      <c r="BT368" s="12"/>
      <c r="BU368" s="12"/>
      <c r="BV368" s="12"/>
      <c r="BW368" s="12"/>
      <c r="BX368" s="12"/>
      <c r="BY368" s="12"/>
      <c r="BZ368" s="12"/>
      <c r="CA368" s="12"/>
      <c r="CB368" s="15"/>
      <c r="CC368" s="12"/>
      <c r="CD368" s="12"/>
      <c r="CE368" s="12"/>
      <c r="CF368" s="12"/>
      <c r="CG368" s="12"/>
      <c r="CH368" s="12"/>
      <c r="CI368" s="12"/>
      <c r="CJ368" s="15"/>
      <c r="CK368" s="12"/>
      <c r="CL368" s="12"/>
      <c r="CM368" s="12"/>
      <c r="CN368" s="12"/>
      <c r="CO368" s="12"/>
      <c r="CP368" s="12"/>
      <c r="CQ368" s="12"/>
      <c r="CR368" s="12"/>
      <c r="CS368" s="12"/>
      <c r="CT368" s="12"/>
      <c r="CU368" s="12"/>
      <c r="CV368" s="12"/>
      <c r="CW368" s="12"/>
      <c r="CX368" s="12"/>
      <c r="CY368" s="12"/>
      <c r="CZ368" s="12"/>
      <c r="DA368" s="12"/>
      <c r="DB368" s="12"/>
      <c r="DC368" s="12"/>
    </row>
    <row r="369" spans="1:107" x14ac:dyDescent="0.2">
      <c r="A369" s="2">
        <v>368</v>
      </c>
      <c r="B369" s="5">
        <v>5</v>
      </c>
      <c r="C369" s="5">
        <v>3</v>
      </c>
      <c r="D369" s="1">
        <v>46</v>
      </c>
      <c r="E369" s="7">
        <v>43895</v>
      </c>
      <c r="F369" s="1">
        <v>0</v>
      </c>
      <c r="G369" s="5">
        <f t="shared" si="26"/>
        <v>0</v>
      </c>
      <c r="H369" s="19">
        <f t="shared" si="27"/>
        <v>0</v>
      </c>
      <c r="I369" s="19">
        <v>90.625</v>
      </c>
      <c r="J369" s="19">
        <v>148.10344827586206</v>
      </c>
      <c r="K369" s="19">
        <v>39.796376946512524</v>
      </c>
      <c r="L369" s="19">
        <v>18.007662835249043</v>
      </c>
      <c r="M369" s="19">
        <v>81.99233716475095</v>
      </c>
      <c r="N369" s="19">
        <v>0</v>
      </c>
      <c r="O369" s="19">
        <v>96.875</v>
      </c>
      <c r="P369" s="19">
        <v>160.55913978494624</v>
      </c>
      <c r="Q369" s="19">
        <v>40.455154231911933</v>
      </c>
      <c r="R369" s="19">
        <v>25.268817204301076</v>
      </c>
      <c r="S369" s="19">
        <v>74.731182795698928</v>
      </c>
      <c r="T369" s="19">
        <v>0</v>
      </c>
      <c r="U369" s="19">
        <v>78.125</v>
      </c>
      <c r="V369" s="19">
        <v>117.21333333333334</v>
      </c>
      <c r="W369" s="19">
        <v>14.797724416969984</v>
      </c>
      <c r="X369" s="19">
        <v>0</v>
      </c>
      <c r="Y369" s="19">
        <v>100</v>
      </c>
      <c r="Z369" s="19">
        <v>0</v>
      </c>
      <c r="AA369" s="2">
        <v>0</v>
      </c>
      <c r="AB369">
        <v>1</v>
      </c>
      <c r="AC369">
        <v>8</v>
      </c>
      <c r="AD369">
        <v>1</v>
      </c>
      <c r="AE369" s="16">
        <v>0</v>
      </c>
      <c r="AF369" s="12">
        <v>99</v>
      </c>
      <c r="AG369">
        <v>99</v>
      </c>
      <c r="AH369">
        <v>1</v>
      </c>
      <c r="AI369">
        <v>99</v>
      </c>
      <c r="AJ369">
        <v>99</v>
      </c>
      <c r="AK369">
        <v>99</v>
      </c>
      <c r="AL369">
        <v>99</v>
      </c>
      <c r="AM369" s="1">
        <v>99</v>
      </c>
      <c r="AN369" s="1">
        <v>99</v>
      </c>
      <c r="AO369" s="1">
        <v>99</v>
      </c>
      <c r="AP369" s="1">
        <v>99</v>
      </c>
      <c r="AQ369" s="1">
        <v>99</v>
      </c>
      <c r="AR369" s="1">
        <v>99</v>
      </c>
      <c r="AS369" s="1">
        <v>0</v>
      </c>
      <c r="AT369" s="1">
        <v>0</v>
      </c>
      <c r="AU369" s="1">
        <v>1</v>
      </c>
      <c r="AV369" s="1">
        <v>0</v>
      </c>
      <c r="AW369" s="1">
        <v>0</v>
      </c>
      <c r="AX369" s="1">
        <v>0</v>
      </c>
      <c r="AY369" s="1">
        <v>0</v>
      </c>
      <c r="AZ369" s="1">
        <v>0</v>
      </c>
      <c r="BA369" s="1">
        <v>0</v>
      </c>
      <c r="BB369" s="1">
        <v>0</v>
      </c>
      <c r="BC369" s="1">
        <v>0</v>
      </c>
      <c r="BD369" s="1">
        <v>0</v>
      </c>
      <c r="BE369" s="1">
        <v>0</v>
      </c>
      <c r="BF369" s="1">
        <f>SUM(AS369:BE369)</f>
        <v>1</v>
      </c>
      <c r="BG369" s="12">
        <v>0</v>
      </c>
      <c r="BH369" s="1">
        <v>0</v>
      </c>
      <c r="BI369" s="1">
        <v>0</v>
      </c>
      <c r="BJ369" s="1">
        <f t="shared" si="25"/>
        <v>0</v>
      </c>
      <c r="BK369" s="1">
        <v>0</v>
      </c>
      <c r="BL369" s="25">
        <v>0</v>
      </c>
      <c r="BM369" s="1">
        <v>0</v>
      </c>
      <c r="BN369" s="1">
        <v>0</v>
      </c>
      <c r="BO369" s="1">
        <v>0</v>
      </c>
      <c r="BP369" s="1">
        <v>0</v>
      </c>
      <c r="BQ369" s="12"/>
      <c r="BR369" s="12"/>
      <c r="BS369" s="12"/>
      <c r="BT369" s="12"/>
      <c r="BU369" s="12"/>
      <c r="BV369" s="12"/>
      <c r="BW369" s="12"/>
      <c r="BX369" s="12"/>
      <c r="BY369" s="12"/>
      <c r="BZ369" s="12"/>
      <c r="CA369" s="12"/>
      <c r="CB369" s="15"/>
      <c r="CC369" s="12"/>
      <c r="CD369" s="12"/>
      <c r="CE369" s="12"/>
      <c r="CF369" s="12"/>
      <c r="CG369" s="12"/>
      <c r="CH369" s="12"/>
      <c r="CI369" s="12"/>
      <c r="CJ369" s="15"/>
      <c r="CK369" s="12"/>
      <c r="CL369" s="12"/>
      <c r="CM369" s="12"/>
      <c r="CN369" s="12"/>
      <c r="CO369" s="12"/>
      <c r="CP369" s="12"/>
      <c r="CQ369" s="12"/>
      <c r="CR369" s="12"/>
      <c r="CS369" s="12"/>
      <c r="CT369" s="12"/>
      <c r="CU369" s="12"/>
      <c r="CV369" s="12"/>
      <c r="CW369" s="12"/>
      <c r="CX369" s="12"/>
      <c r="CY369" s="12"/>
      <c r="CZ369" s="12"/>
      <c r="DA369" s="12"/>
      <c r="DB369" s="12"/>
      <c r="DC369" s="12"/>
    </row>
    <row r="370" spans="1:107" x14ac:dyDescent="0.2">
      <c r="A370" s="2">
        <v>369</v>
      </c>
      <c r="B370" s="5">
        <v>5</v>
      </c>
      <c r="C370" s="5">
        <v>3</v>
      </c>
      <c r="D370" s="1">
        <v>47</v>
      </c>
      <c r="E370" s="7">
        <v>43896</v>
      </c>
      <c r="F370" s="1">
        <v>0</v>
      </c>
      <c r="G370" s="5">
        <f t="shared" si="26"/>
        <v>23</v>
      </c>
      <c r="H370" s="19">
        <f t="shared" si="27"/>
        <v>64.399999999999991</v>
      </c>
      <c r="I370" s="19">
        <v>99.652777777777771</v>
      </c>
      <c r="J370" s="19">
        <v>165.67247386759581</v>
      </c>
      <c r="K370" s="19">
        <v>38.839817125746826</v>
      </c>
      <c r="L370" s="19">
        <v>35.88850174216028</v>
      </c>
      <c r="M370" s="19">
        <v>64.111498257839713</v>
      </c>
      <c r="N370" s="19">
        <v>0</v>
      </c>
      <c r="O370" s="19">
        <v>99.479166666666671</v>
      </c>
      <c r="P370" s="19">
        <v>150.50261780104711</v>
      </c>
      <c r="Q370" s="19">
        <v>32.003309266975762</v>
      </c>
      <c r="R370" s="19">
        <v>28.795811518324609</v>
      </c>
      <c r="S370" s="19">
        <v>71.204188481675388</v>
      </c>
      <c r="T370" s="19">
        <v>0</v>
      </c>
      <c r="U370" s="19">
        <v>100</v>
      </c>
      <c r="V370" s="19">
        <v>195.85416666666666</v>
      </c>
      <c r="W370" s="19">
        <v>40.980727050147777</v>
      </c>
      <c r="X370" s="19">
        <v>50</v>
      </c>
      <c r="Y370" s="19">
        <v>50</v>
      </c>
      <c r="Z370" s="19">
        <v>0</v>
      </c>
      <c r="AA370" s="2">
        <v>0</v>
      </c>
      <c r="AB370">
        <v>2</v>
      </c>
      <c r="AC370">
        <v>7</v>
      </c>
      <c r="AD370">
        <v>1</v>
      </c>
      <c r="AE370" s="16">
        <v>0</v>
      </c>
      <c r="AF370" t="s">
        <v>875</v>
      </c>
      <c r="AG370" t="s">
        <v>875</v>
      </c>
      <c r="AH370" t="s">
        <v>875</v>
      </c>
      <c r="AI370" t="s">
        <v>875</v>
      </c>
      <c r="AJ370" t="s">
        <v>875</v>
      </c>
      <c r="AK370" t="s">
        <v>875</v>
      </c>
      <c r="AL370" t="s">
        <v>875</v>
      </c>
      <c r="AM370" s="1" t="s">
        <v>903</v>
      </c>
      <c r="AN370" s="1" t="s">
        <v>903</v>
      </c>
      <c r="AO370" s="1" t="s">
        <v>903</v>
      </c>
      <c r="AP370" s="1" t="s">
        <v>903</v>
      </c>
      <c r="AQ370" s="1" t="s">
        <v>903</v>
      </c>
      <c r="AR370" s="1" t="s">
        <v>903</v>
      </c>
      <c r="AS370" s="1" t="s">
        <v>903</v>
      </c>
      <c r="AT370" s="1" t="s">
        <v>903</v>
      </c>
      <c r="AU370" s="1" t="s">
        <v>903</v>
      </c>
      <c r="AV370" s="1" t="s">
        <v>903</v>
      </c>
      <c r="AW370" s="1" t="s">
        <v>903</v>
      </c>
      <c r="AX370" s="1" t="s">
        <v>903</v>
      </c>
      <c r="AY370" s="1" t="s">
        <v>903</v>
      </c>
      <c r="AZ370" s="1" t="s">
        <v>903</v>
      </c>
      <c r="BA370" s="1" t="s">
        <v>875</v>
      </c>
      <c r="BB370" s="1" t="s">
        <v>875</v>
      </c>
      <c r="BC370" s="1" t="s">
        <v>875</v>
      </c>
      <c r="BD370" s="1" t="s">
        <v>875</v>
      </c>
      <c r="BE370" s="1" t="s">
        <v>875</v>
      </c>
      <c r="BF370" s="1" t="s">
        <v>875</v>
      </c>
      <c r="BG370" s="12">
        <v>23</v>
      </c>
      <c r="BH370" s="1">
        <v>3</v>
      </c>
      <c r="BI370" s="1">
        <v>2.8</v>
      </c>
      <c r="BJ370" s="1">
        <f t="shared" si="25"/>
        <v>64.399999999999991</v>
      </c>
      <c r="BK370" s="1" t="s">
        <v>27</v>
      </c>
      <c r="BL370" s="25">
        <v>0</v>
      </c>
      <c r="BM370" s="1">
        <v>0</v>
      </c>
      <c r="BN370" s="1">
        <v>0</v>
      </c>
      <c r="BO370" s="1">
        <v>0</v>
      </c>
      <c r="BP370" s="1">
        <v>0</v>
      </c>
      <c r="BQ370" s="14">
        <v>43896.691226550924</v>
      </c>
      <c r="BR370" s="14" t="s">
        <v>200</v>
      </c>
      <c r="BS370" s="15">
        <f>23.0166666666667+0.9</f>
        <v>23.9166666666667</v>
      </c>
      <c r="BT370" s="12" t="s">
        <v>199</v>
      </c>
      <c r="BU370" s="12">
        <v>1</v>
      </c>
      <c r="BV370" s="12"/>
      <c r="BW370" s="12" t="s">
        <v>98</v>
      </c>
      <c r="BX370" s="12"/>
      <c r="BY370" s="12" t="s">
        <v>98</v>
      </c>
      <c r="BZ370" s="12">
        <v>1</v>
      </c>
      <c r="CA370" s="12">
        <v>6</v>
      </c>
      <c r="CB370" s="15">
        <v>10.8</v>
      </c>
      <c r="CC370" s="12">
        <v>0</v>
      </c>
      <c r="CD370" s="12">
        <v>0</v>
      </c>
      <c r="CE370" s="12">
        <v>1</v>
      </c>
      <c r="CF370" s="12">
        <v>3</v>
      </c>
      <c r="CG370" s="12">
        <v>2</v>
      </c>
      <c r="CH370" s="12">
        <v>3</v>
      </c>
      <c r="CI370" s="12">
        <v>1</v>
      </c>
      <c r="CJ370" s="15">
        <v>3</v>
      </c>
      <c r="CK370" s="12">
        <v>1</v>
      </c>
      <c r="CL370" s="12">
        <v>4</v>
      </c>
      <c r="CM370" s="12">
        <v>2</v>
      </c>
      <c r="CN370" s="12">
        <v>4</v>
      </c>
      <c r="CO370" s="12">
        <v>2</v>
      </c>
      <c r="CP370" s="12" t="s">
        <v>99</v>
      </c>
      <c r="CQ370" s="12">
        <v>45</v>
      </c>
      <c r="CR370" s="12">
        <v>37</v>
      </c>
      <c r="CS370" s="12">
        <v>100</v>
      </c>
      <c r="CT370" s="12">
        <v>35</v>
      </c>
      <c r="CU370" s="12">
        <v>34</v>
      </c>
      <c r="CV370" s="12">
        <v>18.399999999999999</v>
      </c>
      <c r="CW370" s="12">
        <v>68</v>
      </c>
      <c r="CX370" s="12" t="b">
        <v>0</v>
      </c>
      <c r="CY370" s="12"/>
      <c r="CZ370" s="12">
        <v>0</v>
      </c>
      <c r="DA370" s="12">
        <v>166</v>
      </c>
      <c r="DB370" s="12">
        <v>119</v>
      </c>
      <c r="DC370" s="12">
        <v>61</v>
      </c>
    </row>
    <row r="371" spans="1:107" x14ac:dyDescent="0.2">
      <c r="A371" s="2">
        <v>370</v>
      </c>
      <c r="B371" s="5">
        <v>5</v>
      </c>
      <c r="C371" s="5">
        <v>3</v>
      </c>
      <c r="D371" s="1">
        <v>48</v>
      </c>
      <c r="E371" s="7">
        <v>43897</v>
      </c>
      <c r="F371" s="1">
        <v>0</v>
      </c>
      <c r="G371" s="5">
        <f t="shared" si="26"/>
        <v>0</v>
      </c>
      <c r="H371" s="19">
        <f t="shared" si="27"/>
        <v>0</v>
      </c>
      <c r="I371" s="19">
        <v>40.277777777777779</v>
      </c>
      <c r="J371" s="19">
        <v>130.01724137931035</v>
      </c>
      <c r="K371" s="19">
        <v>19.290046640171841</v>
      </c>
      <c r="L371" s="19">
        <v>3.4482758620689653</v>
      </c>
      <c r="M371" s="19">
        <v>96.551724137931032</v>
      </c>
      <c r="N371" s="19">
        <v>0</v>
      </c>
      <c r="O371" s="19">
        <v>60.416666666666664</v>
      </c>
      <c r="P371" s="19">
        <v>130.01724137931035</v>
      </c>
      <c r="Q371" s="19">
        <v>19.290046640171841</v>
      </c>
      <c r="R371" s="19">
        <v>3.4482758620689653</v>
      </c>
      <c r="S371" s="19">
        <v>96.551724137931032</v>
      </c>
      <c r="T371" s="19">
        <v>0</v>
      </c>
      <c r="U371" s="19">
        <v>0</v>
      </c>
      <c r="V371" t="s">
        <v>20</v>
      </c>
      <c r="W371" t="s">
        <v>20</v>
      </c>
      <c r="X371" t="s">
        <v>20</v>
      </c>
      <c r="Y371" t="s">
        <v>20</v>
      </c>
      <c r="Z371" t="s">
        <v>20</v>
      </c>
      <c r="AA371" s="2">
        <v>1</v>
      </c>
      <c r="AB371">
        <v>1</v>
      </c>
      <c r="AC371">
        <v>7</v>
      </c>
      <c r="AD371">
        <v>1</v>
      </c>
      <c r="AE371" s="16">
        <v>0</v>
      </c>
      <c r="AF371" s="12">
        <v>99</v>
      </c>
      <c r="AG371">
        <v>1</v>
      </c>
      <c r="AH371">
        <v>99</v>
      </c>
      <c r="AI371">
        <v>99</v>
      </c>
      <c r="AJ371">
        <v>99</v>
      </c>
      <c r="AK371">
        <v>99</v>
      </c>
      <c r="AL371">
        <v>99</v>
      </c>
      <c r="AM371" s="1">
        <v>99</v>
      </c>
      <c r="AN371" s="1">
        <v>99</v>
      </c>
      <c r="AO371" s="1">
        <v>99</v>
      </c>
      <c r="AP371" s="1">
        <v>99</v>
      </c>
      <c r="AQ371" s="1">
        <v>99</v>
      </c>
      <c r="AR371" s="1">
        <v>99</v>
      </c>
      <c r="AS371" s="1">
        <v>0</v>
      </c>
      <c r="AT371">
        <v>1</v>
      </c>
      <c r="AU371">
        <v>0</v>
      </c>
      <c r="AV371" s="1">
        <v>0</v>
      </c>
      <c r="AW371" s="1">
        <v>0</v>
      </c>
      <c r="AX371" s="1">
        <v>0</v>
      </c>
      <c r="AY371" s="1">
        <v>0</v>
      </c>
      <c r="AZ371" s="1">
        <v>0</v>
      </c>
      <c r="BA371" s="1">
        <v>0</v>
      </c>
      <c r="BB371" s="1">
        <v>0</v>
      </c>
      <c r="BC371" s="1">
        <v>0</v>
      </c>
      <c r="BD371" s="1">
        <v>0</v>
      </c>
      <c r="BE371" s="1">
        <v>0</v>
      </c>
      <c r="BF371" s="1">
        <f t="shared" ref="BF371:BF377" si="28">SUM(AS371:BE371)</f>
        <v>1</v>
      </c>
      <c r="BG371" s="12">
        <v>0</v>
      </c>
      <c r="BH371" s="1">
        <v>0</v>
      </c>
      <c r="BI371" s="1">
        <v>0</v>
      </c>
      <c r="BJ371" s="1">
        <f t="shared" si="25"/>
        <v>0</v>
      </c>
      <c r="BK371" s="1">
        <v>0</v>
      </c>
      <c r="BL371" s="25">
        <v>0</v>
      </c>
      <c r="BM371" s="1">
        <v>0</v>
      </c>
      <c r="BN371" s="1">
        <v>0</v>
      </c>
      <c r="BO371" s="1">
        <v>0</v>
      </c>
      <c r="BP371" s="1">
        <v>0</v>
      </c>
      <c r="BQ371" s="12"/>
      <c r="BR371" s="12"/>
      <c r="BS371" s="12"/>
      <c r="BT371" s="12"/>
      <c r="BU371" s="12"/>
      <c r="BV371" s="12"/>
      <c r="BW371" s="12"/>
      <c r="BX371" s="12"/>
      <c r="BY371" s="12"/>
      <c r="BZ371" s="12"/>
      <c r="CA371" s="12"/>
      <c r="CB371" s="15"/>
      <c r="CC371" s="12"/>
      <c r="CD371" s="12"/>
      <c r="CE371" s="12"/>
      <c r="CF371" s="12"/>
      <c r="CG371" s="12"/>
      <c r="CH371" s="12"/>
      <c r="CI371" s="12"/>
      <c r="CJ371" s="15"/>
      <c r="CK371" s="12"/>
      <c r="CL371" s="12"/>
      <c r="CM371" s="12"/>
      <c r="CN371" s="12"/>
      <c r="CO371" s="12"/>
      <c r="CP371" s="12"/>
      <c r="CQ371" s="12"/>
      <c r="CR371" s="12"/>
      <c r="CS371" s="12"/>
      <c r="CT371" s="12"/>
      <c r="CU371" s="12"/>
      <c r="CV371" s="12"/>
      <c r="CW371" s="12"/>
      <c r="CX371" s="12"/>
      <c r="CY371" s="12"/>
      <c r="CZ371" s="12"/>
      <c r="DA371" s="12"/>
      <c r="DB371" s="12"/>
      <c r="DC371" s="12"/>
    </row>
    <row r="372" spans="1:107" x14ac:dyDescent="0.2">
      <c r="A372" s="2">
        <v>371</v>
      </c>
      <c r="B372" s="5">
        <v>5</v>
      </c>
      <c r="C372" s="5">
        <v>3</v>
      </c>
      <c r="D372" s="1">
        <v>49</v>
      </c>
      <c r="E372" s="7">
        <v>43898</v>
      </c>
      <c r="F372" s="1">
        <v>0</v>
      </c>
      <c r="G372" s="5">
        <f t="shared" si="26"/>
        <v>0</v>
      </c>
      <c r="H372" s="19">
        <f t="shared" si="27"/>
        <v>0</v>
      </c>
      <c r="I372" s="19">
        <v>0</v>
      </c>
      <c r="J372" t="s">
        <v>20</v>
      </c>
      <c r="K372" t="s">
        <v>20</v>
      </c>
      <c r="L372" t="s">
        <v>20</v>
      </c>
      <c r="M372" t="s">
        <v>20</v>
      </c>
      <c r="N372" t="s">
        <v>20</v>
      </c>
      <c r="O372" s="19">
        <v>0</v>
      </c>
      <c r="P372" t="s">
        <v>20</v>
      </c>
      <c r="Q372" t="s">
        <v>20</v>
      </c>
      <c r="R372" t="s">
        <v>20</v>
      </c>
      <c r="S372" t="s">
        <v>20</v>
      </c>
      <c r="T372" t="s">
        <v>20</v>
      </c>
      <c r="U372" s="19">
        <v>0</v>
      </c>
      <c r="V372" t="s">
        <v>20</v>
      </c>
      <c r="W372" t="s">
        <v>20</v>
      </c>
      <c r="X372" t="s">
        <v>20</v>
      </c>
      <c r="Y372" t="s">
        <v>20</v>
      </c>
      <c r="Z372" t="s">
        <v>20</v>
      </c>
      <c r="AA372" s="2">
        <v>0</v>
      </c>
      <c r="AB372">
        <v>2</v>
      </c>
      <c r="AC372">
        <v>7</v>
      </c>
      <c r="AD372">
        <v>1</v>
      </c>
      <c r="AE372" s="16">
        <v>0</v>
      </c>
      <c r="AF372" s="12">
        <v>99</v>
      </c>
      <c r="AG372">
        <v>1</v>
      </c>
      <c r="AH372">
        <v>99</v>
      </c>
      <c r="AI372">
        <v>99</v>
      </c>
      <c r="AJ372">
        <v>99</v>
      </c>
      <c r="AK372">
        <v>99</v>
      </c>
      <c r="AL372">
        <v>99</v>
      </c>
      <c r="AM372">
        <v>99</v>
      </c>
      <c r="AN372" s="1">
        <v>99</v>
      </c>
      <c r="AO372" s="1">
        <v>99</v>
      </c>
      <c r="AP372" s="1">
        <v>99</v>
      </c>
      <c r="AQ372" s="1">
        <v>99</v>
      </c>
      <c r="AR372" s="1">
        <v>99</v>
      </c>
      <c r="AS372" s="1">
        <v>0</v>
      </c>
      <c r="AT372">
        <v>1</v>
      </c>
      <c r="AU372">
        <v>0</v>
      </c>
      <c r="AV372" s="1">
        <v>0</v>
      </c>
      <c r="AW372" s="1">
        <v>0</v>
      </c>
      <c r="AX372" s="1">
        <v>0</v>
      </c>
      <c r="AY372" s="1">
        <v>0</v>
      </c>
      <c r="AZ372" s="1">
        <v>0</v>
      </c>
      <c r="BA372" s="1">
        <v>0</v>
      </c>
      <c r="BB372" s="1">
        <v>0</v>
      </c>
      <c r="BC372" s="1">
        <v>0</v>
      </c>
      <c r="BD372" s="1">
        <v>0</v>
      </c>
      <c r="BE372" s="1">
        <v>0</v>
      </c>
      <c r="BF372" s="1">
        <f t="shared" si="28"/>
        <v>1</v>
      </c>
      <c r="BG372" s="12">
        <v>0</v>
      </c>
      <c r="BH372" s="1">
        <v>0</v>
      </c>
      <c r="BI372" s="1">
        <v>0</v>
      </c>
      <c r="BJ372" s="1">
        <f t="shared" si="25"/>
        <v>0</v>
      </c>
      <c r="BK372" s="1">
        <v>0</v>
      </c>
      <c r="BL372" s="25">
        <v>0</v>
      </c>
      <c r="BM372" s="1">
        <v>0</v>
      </c>
      <c r="BN372" s="1">
        <v>0</v>
      </c>
      <c r="BO372" s="1">
        <v>0</v>
      </c>
      <c r="BP372" s="1">
        <v>0</v>
      </c>
      <c r="BQ372" s="12"/>
      <c r="BR372" s="12"/>
      <c r="BS372" s="12"/>
      <c r="BT372" s="12"/>
      <c r="BU372" s="12"/>
      <c r="BV372" s="12"/>
      <c r="BW372" s="12"/>
      <c r="BX372" s="12"/>
      <c r="BY372" s="12"/>
      <c r="BZ372" s="12"/>
      <c r="CA372" s="12"/>
      <c r="CB372" s="15"/>
      <c r="CC372" s="12"/>
      <c r="CD372" s="12"/>
      <c r="CE372" s="12"/>
      <c r="CF372" s="12"/>
      <c r="CG372" s="12"/>
      <c r="CH372" s="12"/>
      <c r="CI372" s="12"/>
      <c r="CJ372" s="15"/>
      <c r="CK372" s="12"/>
      <c r="CL372" s="12"/>
      <c r="CM372" s="12"/>
      <c r="CN372" s="12"/>
      <c r="CO372" s="12"/>
      <c r="CP372" s="12"/>
      <c r="CQ372" s="12"/>
      <c r="CR372" s="12"/>
      <c r="CS372" s="12"/>
      <c r="CT372" s="12"/>
      <c r="CU372" s="12"/>
      <c r="CV372" s="12"/>
      <c r="CW372" s="12"/>
      <c r="CX372" s="12"/>
      <c r="CY372" s="12"/>
      <c r="CZ372" s="12"/>
      <c r="DA372" s="12"/>
      <c r="DB372" s="12"/>
      <c r="DC372" s="12"/>
    </row>
    <row r="373" spans="1:107" x14ac:dyDescent="0.2">
      <c r="A373" s="2">
        <v>372</v>
      </c>
      <c r="B373" s="5">
        <v>5</v>
      </c>
      <c r="C373" s="5">
        <v>3</v>
      </c>
      <c r="D373" s="1">
        <v>50</v>
      </c>
      <c r="E373" s="7">
        <v>43899</v>
      </c>
      <c r="F373" s="1">
        <v>0</v>
      </c>
      <c r="G373" s="5">
        <f t="shared" si="26"/>
        <v>0</v>
      </c>
      <c r="H373" s="19">
        <f t="shared" si="27"/>
        <v>0</v>
      </c>
      <c r="I373" s="19">
        <v>32.291666666666664</v>
      </c>
      <c r="J373" s="19">
        <v>175.45161290322579</v>
      </c>
      <c r="K373" s="19">
        <v>34.397346381008539</v>
      </c>
      <c r="L373" s="19">
        <v>54.838709677419352</v>
      </c>
      <c r="M373" s="19">
        <v>40.86021505376344</v>
      </c>
      <c r="N373" s="19">
        <v>4.301075268817204</v>
      </c>
      <c r="O373" s="19">
        <v>0</v>
      </c>
      <c r="P373" t="s">
        <v>20</v>
      </c>
      <c r="Q373" t="s">
        <v>20</v>
      </c>
      <c r="R373" t="s">
        <v>20</v>
      </c>
      <c r="S373" t="s">
        <v>20</v>
      </c>
      <c r="T373" t="s">
        <v>20</v>
      </c>
      <c r="U373" s="19">
        <v>96.875</v>
      </c>
      <c r="V373" s="19">
        <v>175.45161290322579</v>
      </c>
      <c r="W373" s="19">
        <v>34.397346381008539</v>
      </c>
      <c r="X373" s="19">
        <v>54.838709677419352</v>
      </c>
      <c r="Y373" s="19">
        <v>40.86021505376344</v>
      </c>
      <c r="Z373" s="19">
        <v>4.301075268817204</v>
      </c>
      <c r="AA373" s="2">
        <v>0</v>
      </c>
      <c r="AB373">
        <v>1</v>
      </c>
      <c r="AC373">
        <v>7</v>
      </c>
      <c r="AD373">
        <v>1</v>
      </c>
      <c r="AE373" s="16">
        <v>0</v>
      </c>
      <c r="AF373" s="12">
        <v>99</v>
      </c>
      <c r="AG373">
        <v>99</v>
      </c>
      <c r="AH373">
        <v>1</v>
      </c>
      <c r="AI373">
        <v>99</v>
      </c>
      <c r="AJ373">
        <v>99</v>
      </c>
      <c r="AK373">
        <v>99</v>
      </c>
      <c r="AL373">
        <v>99</v>
      </c>
      <c r="AM373">
        <v>99</v>
      </c>
      <c r="AN373" s="1">
        <v>99</v>
      </c>
      <c r="AO373" s="1">
        <v>99</v>
      </c>
      <c r="AP373" s="1">
        <v>99</v>
      </c>
      <c r="AQ373" s="1">
        <v>99</v>
      </c>
      <c r="AR373" s="1">
        <v>99</v>
      </c>
      <c r="AS373" s="1">
        <v>0</v>
      </c>
      <c r="AT373" s="1">
        <v>0</v>
      </c>
      <c r="AU373" s="1">
        <v>1</v>
      </c>
      <c r="AV373" s="1">
        <v>0</v>
      </c>
      <c r="AW373" s="1">
        <v>0</v>
      </c>
      <c r="AX373" s="1">
        <v>0</v>
      </c>
      <c r="AY373" s="1">
        <v>0</v>
      </c>
      <c r="AZ373" s="1">
        <v>0</v>
      </c>
      <c r="BA373" s="1">
        <v>0</v>
      </c>
      <c r="BB373" s="1">
        <v>0</v>
      </c>
      <c r="BC373" s="1">
        <v>0</v>
      </c>
      <c r="BD373" s="1">
        <v>0</v>
      </c>
      <c r="BE373" s="1">
        <v>0</v>
      </c>
      <c r="BF373" s="1">
        <f t="shared" si="28"/>
        <v>1</v>
      </c>
      <c r="BG373" s="12">
        <v>0</v>
      </c>
      <c r="BH373" s="1">
        <v>0</v>
      </c>
      <c r="BI373" s="1">
        <v>0</v>
      </c>
      <c r="BJ373" s="1">
        <f t="shared" si="25"/>
        <v>0</v>
      </c>
      <c r="BK373" s="1">
        <v>0</v>
      </c>
      <c r="BL373" s="25">
        <v>0</v>
      </c>
      <c r="BM373" s="1">
        <v>0</v>
      </c>
      <c r="BN373" s="1">
        <v>0</v>
      </c>
      <c r="BO373" s="1">
        <v>0</v>
      </c>
      <c r="BP373" s="1">
        <v>0</v>
      </c>
      <c r="BQ373" s="12"/>
      <c r="BR373" s="12"/>
      <c r="BS373" s="12"/>
      <c r="BT373" s="12"/>
      <c r="BU373" s="12"/>
      <c r="BV373" s="12"/>
      <c r="BW373" s="12"/>
      <c r="BX373" s="12"/>
      <c r="BY373" s="12"/>
      <c r="BZ373" s="12"/>
      <c r="CA373" s="12"/>
      <c r="CB373" s="15"/>
      <c r="CC373" s="12"/>
      <c r="CD373" s="12"/>
      <c r="CE373" s="12"/>
      <c r="CF373" s="12"/>
      <c r="CG373" s="12"/>
      <c r="CH373" s="12"/>
      <c r="CI373" s="12"/>
      <c r="CJ373" s="15"/>
      <c r="CK373" s="12"/>
      <c r="CL373" s="12"/>
      <c r="CM373" s="12"/>
      <c r="CN373" s="12"/>
      <c r="CO373" s="12"/>
      <c r="CP373" s="12"/>
      <c r="CQ373" s="12"/>
      <c r="CR373" s="12"/>
      <c r="CS373" s="12"/>
      <c r="CT373" s="12"/>
      <c r="CU373" s="12"/>
      <c r="CV373" s="12"/>
      <c r="CW373" s="12"/>
      <c r="CX373" s="12"/>
      <c r="CY373" s="12"/>
      <c r="CZ373" s="12"/>
      <c r="DA373" s="12"/>
      <c r="DB373" s="12"/>
      <c r="DC373" s="12"/>
    </row>
    <row r="374" spans="1:107" x14ac:dyDescent="0.2">
      <c r="A374" s="2">
        <v>373</v>
      </c>
      <c r="B374" s="5">
        <v>5</v>
      </c>
      <c r="C374" s="5">
        <v>3</v>
      </c>
      <c r="D374" s="1">
        <v>51</v>
      </c>
      <c r="E374" s="7">
        <v>43900</v>
      </c>
      <c r="F374" s="1">
        <v>0</v>
      </c>
      <c r="G374" s="5">
        <f t="shared" si="26"/>
        <v>0</v>
      </c>
      <c r="H374" s="19">
        <f t="shared" si="27"/>
        <v>0</v>
      </c>
      <c r="I374" s="19">
        <v>100</v>
      </c>
      <c r="J374" s="19">
        <v>183.75347222222223</v>
      </c>
      <c r="K374" s="19">
        <v>27.519541915524805</v>
      </c>
      <c r="L374" s="19">
        <v>41.319444444444443</v>
      </c>
      <c r="M374" s="19">
        <v>58.680555555555557</v>
      </c>
      <c r="N374" s="19">
        <v>0</v>
      </c>
      <c r="O374" s="19">
        <v>100</v>
      </c>
      <c r="P374" s="19">
        <v>191.15625</v>
      </c>
      <c r="Q374" s="19">
        <v>29.760973283055673</v>
      </c>
      <c r="R374" s="19">
        <v>48.958333333333336</v>
      </c>
      <c r="S374" s="19">
        <v>51.041666666666664</v>
      </c>
      <c r="T374" s="19">
        <v>0</v>
      </c>
      <c r="U374" s="19">
        <v>100</v>
      </c>
      <c r="V374" s="19">
        <v>168.94791666666666</v>
      </c>
      <c r="W374" s="19">
        <v>17.617959551993948</v>
      </c>
      <c r="X374" s="19">
        <v>26.041666666666668</v>
      </c>
      <c r="Y374" s="19">
        <v>73.958333333333329</v>
      </c>
      <c r="Z374" s="19">
        <v>0</v>
      </c>
      <c r="AA374" s="2">
        <v>0</v>
      </c>
      <c r="AB374">
        <v>1</v>
      </c>
      <c r="AC374">
        <v>6</v>
      </c>
      <c r="AD374">
        <v>1</v>
      </c>
      <c r="AE374" s="16">
        <v>0</v>
      </c>
      <c r="AF374" s="12">
        <v>99</v>
      </c>
      <c r="AG374">
        <v>99</v>
      </c>
      <c r="AH374">
        <v>1</v>
      </c>
      <c r="AI374">
        <v>99</v>
      </c>
      <c r="AJ374">
        <v>99</v>
      </c>
      <c r="AK374">
        <v>99</v>
      </c>
      <c r="AL374">
        <v>99</v>
      </c>
      <c r="AM374" s="1">
        <v>99</v>
      </c>
      <c r="AN374" s="1">
        <v>99</v>
      </c>
      <c r="AO374" s="1">
        <v>99</v>
      </c>
      <c r="AP374" s="1">
        <v>99</v>
      </c>
      <c r="AQ374" s="1">
        <v>99</v>
      </c>
      <c r="AR374" s="1">
        <v>99</v>
      </c>
      <c r="AS374" s="1">
        <v>0</v>
      </c>
      <c r="AT374" s="1">
        <v>0</v>
      </c>
      <c r="AU374" s="1">
        <v>1</v>
      </c>
      <c r="AV374" s="1">
        <v>0</v>
      </c>
      <c r="AW374" s="1">
        <v>0</v>
      </c>
      <c r="AX374" s="1">
        <v>0</v>
      </c>
      <c r="AY374" s="1">
        <v>0</v>
      </c>
      <c r="AZ374" s="1">
        <v>0</v>
      </c>
      <c r="BA374" s="1">
        <v>0</v>
      </c>
      <c r="BB374" s="1">
        <v>0</v>
      </c>
      <c r="BC374" s="1">
        <v>0</v>
      </c>
      <c r="BD374" s="1">
        <v>0</v>
      </c>
      <c r="BE374" s="1">
        <v>0</v>
      </c>
      <c r="BF374" s="1">
        <f t="shared" si="28"/>
        <v>1</v>
      </c>
      <c r="BG374" s="12">
        <v>0</v>
      </c>
      <c r="BH374" s="1">
        <v>0</v>
      </c>
      <c r="BI374" s="1">
        <v>0</v>
      </c>
      <c r="BJ374" s="1">
        <f t="shared" si="25"/>
        <v>0</v>
      </c>
      <c r="BK374" s="1">
        <v>0</v>
      </c>
      <c r="BL374" s="25">
        <v>0</v>
      </c>
      <c r="BM374" s="1">
        <v>0</v>
      </c>
      <c r="BN374" s="1">
        <v>0</v>
      </c>
      <c r="BO374" s="1">
        <v>0</v>
      </c>
      <c r="BP374" s="1">
        <v>0</v>
      </c>
      <c r="BQ374" s="12"/>
      <c r="BR374" s="12"/>
      <c r="BS374" s="12"/>
      <c r="BT374" s="12"/>
      <c r="BU374" s="12"/>
      <c r="BV374" s="12"/>
      <c r="BW374" s="12"/>
      <c r="BX374" s="12"/>
      <c r="BY374" s="12"/>
      <c r="BZ374" s="12"/>
      <c r="CA374" s="12"/>
      <c r="CB374" s="15"/>
      <c r="CC374" s="12"/>
      <c r="CD374" s="12"/>
      <c r="CE374" s="12"/>
      <c r="CF374" s="12"/>
      <c r="CG374" s="12"/>
      <c r="CH374" s="12"/>
      <c r="CI374" s="12"/>
      <c r="CJ374" s="15"/>
      <c r="CK374" s="12"/>
      <c r="CL374" s="12"/>
      <c r="CM374" s="12"/>
      <c r="CN374" s="12"/>
      <c r="CO374" s="12"/>
      <c r="CP374" s="12"/>
      <c r="CQ374" s="12"/>
      <c r="CR374" s="12"/>
      <c r="CS374" s="12"/>
      <c r="CT374" s="12"/>
      <c r="CU374" s="12"/>
      <c r="CV374" s="12"/>
      <c r="CW374" s="12"/>
      <c r="CX374" s="12"/>
      <c r="CY374" s="12"/>
      <c r="CZ374" s="12"/>
      <c r="DA374" s="12"/>
      <c r="DB374" s="12"/>
      <c r="DC374" s="12"/>
    </row>
    <row r="375" spans="1:107" x14ac:dyDescent="0.2">
      <c r="A375" s="2">
        <v>374</v>
      </c>
      <c r="B375" s="5">
        <v>5</v>
      </c>
      <c r="C375" s="5">
        <v>3</v>
      </c>
      <c r="D375" s="1">
        <v>52</v>
      </c>
      <c r="E375" s="7">
        <v>43901</v>
      </c>
      <c r="F375" s="1">
        <v>0</v>
      </c>
      <c r="G375" s="5">
        <f t="shared" si="26"/>
        <v>0</v>
      </c>
      <c r="H375" s="19">
        <f t="shared" si="27"/>
        <v>0</v>
      </c>
      <c r="I375" s="19">
        <v>77.430555555555557</v>
      </c>
      <c r="J375" s="19">
        <v>131.23766816143498</v>
      </c>
      <c r="K375" s="19">
        <v>49.541778792269888</v>
      </c>
      <c r="L375" s="19">
        <v>27.3542600896861</v>
      </c>
      <c r="M375" s="19">
        <v>50.22421524663676</v>
      </c>
      <c r="N375" s="19">
        <v>22.421524663677129</v>
      </c>
      <c r="O375" s="19">
        <v>75.520833333333329</v>
      </c>
      <c r="P375" s="19">
        <v>151.94482758620688</v>
      </c>
      <c r="Q375" s="19">
        <v>44.129917924178905</v>
      </c>
      <c r="R375" s="19">
        <v>42.068965517241381</v>
      </c>
      <c r="S375" s="19">
        <v>40.689655172413794</v>
      </c>
      <c r="T375" s="19">
        <v>17.241379310344829</v>
      </c>
      <c r="U375" s="19">
        <v>81.25</v>
      </c>
      <c r="V375" s="19">
        <v>92.743589743589737</v>
      </c>
      <c r="W375" s="19">
        <v>41.352983798767831</v>
      </c>
      <c r="X375" s="19">
        <v>0</v>
      </c>
      <c r="Y375" s="19">
        <v>67.948717948717956</v>
      </c>
      <c r="Z375" s="19">
        <v>32.051282051282051</v>
      </c>
      <c r="AA375" s="2">
        <v>0</v>
      </c>
      <c r="AB375">
        <v>1</v>
      </c>
      <c r="AC375">
        <v>7</v>
      </c>
      <c r="AD375">
        <v>1</v>
      </c>
      <c r="AE375" s="16">
        <v>0</v>
      </c>
      <c r="AF375" s="12">
        <v>99</v>
      </c>
      <c r="AG375">
        <v>99</v>
      </c>
      <c r="AH375">
        <v>1</v>
      </c>
      <c r="AI375">
        <v>99</v>
      </c>
      <c r="AJ375">
        <v>99</v>
      </c>
      <c r="AK375">
        <v>99</v>
      </c>
      <c r="AL375">
        <v>99</v>
      </c>
      <c r="AM375">
        <v>99</v>
      </c>
      <c r="AN375" s="1">
        <v>99</v>
      </c>
      <c r="AO375" s="1">
        <v>99</v>
      </c>
      <c r="AP375" s="1">
        <v>99</v>
      </c>
      <c r="AQ375" s="1">
        <v>99</v>
      </c>
      <c r="AR375" s="1">
        <v>99</v>
      </c>
      <c r="AS375" s="1">
        <v>0</v>
      </c>
      <c r="AT375" s="1">
        <v>0</v>
      </c>
      <c r="AU375" s="1">
        <v>1</v>
      </c>
      <c r="AV375" s="1">
        <v>0</v>
      </c>
      <c r="AW375" s="1">
        <v>0</v>
      </c>
      <c r="AX375" s="1">
        <v>0</v>
      </c>
      <c r="AY375" s="1">
        <v>0</v>
      </c>
      <c r="AZ375" s="1">
        <v>0</v>
      </c>
      <c r="BA375" s="1">
        <v>0</v>
      </c>
      <c r="BB375" s="1">
        <v>0</v>
      </c>
      <c r="BC375" s="1">
        <v>0</v>
      </c>
      <c r="BD375" s="1">
        <v>0</v>
      </c>
      <c r="BE375" s="1">
        <v>0</v>
      </c>
      <c r="BF375" s="1">
        <f t="shared" si="28"/>
        <v>1</v>
      </c>
      <c r="BG375" s="12">
        <v>0</v>
      </c>
      <c r="BH375" s="1">
        <v>0</v>
      </c>
      <c r="BI375" s="1">
        <v>0</v>
      </c>
      <c r="BJ375" s="1">
        <f t="shared" si="25"/>
        <v>0</v>
      </c>
      <c r="BK375" s="1">
        <v>0</v>
      </c>
      <c r="BL375" s="25">
        <v>0</v>
      </c>
      <c r="BM375" s="1">
        <v>0</v>
      </c>
      <c r="BN375" s="1">
        <v>0</v>
      </c>
      <c r="BO375" s="1">
        <v>0</v>
      </c>
      <c r="BP375" s="1">
        <v>0</v>
      </c>
      <c r="BQ375" s="12"/>
      <c r="BR375" s="12"/>
      <c r="BS375" s="12"/>
      <c r="BT375" s="12"/>
      <c r="BU375" s="12"/>
      <c r="BV375" s="12"/>
      <c r="BW375" s="12"/>
      <c r="BX375" s="12"/>
      <c r="BY375" s="12"/>
      <c r="BZ375" s="12"/>
      <c r="CA375" s="12"/>
      <c r="CB375" s="15"/>
      <c r="CC375" s="12"/>
      <c r="CD375" s="12"/>
      <c r="CE375" s="12"/>
      <c r="CF375" s="12"/>
      <c r="CG375" s="12"/>
      <c r="CH375" s="12"/>
      <c r="CI375" s="12"/>
      <c r="CJ375" s="15"/>
      <c r="CK375" s="12"/>
      <c r="CL375" s="12"/>
      <c r="CM375" s="12"/>
      <c r="CN375" s="12"/>
      <c r="CO375" s="12"/>
      <c r="CP375" s="12"/>
      <c r="CQ375" s="12"/>
      <c r="CR375" s="12"/>
      <c r="CS375" s="12"/>
      <c r="CT375" s="12"/>
      <c r="CU375" s="12"/>
      <c r="CV375" s="12"/>
      <c r="CW375" s="12"/>
      <c r="CX375" s="12"/>
      <c r="CY375" s="12"/>
      <c r="CZ375" s="12"/>
      <c r="DA375" s="12"/>
      <c r="DB375" s="12"/>
      <c r="DC375" s="12"/>
    </row>
    <row r="376" spans="1:107" x14ac:dyDescent="0.2">
      <c r="A376" s="2">
        <v>375</v>
      </c>
      <c r="B376" s="5">
        <v>5</v>
      </c>
      <c r="C376" s="5">
        <v>3</v>
      </c>
      <c r="D376" s="1">
        <v>53</v>
      </c>
      <c r="E376" s="7">
        <v>43902</v>
      </c>
      <c r="F376" s="1">
        <v>0</v>
      </c>
      <c r="G376" s="5">
        <f t="shared" si="26"/>
        <v>0</v>
      </c>
      <c r="H376" s="19">
        <f t="shared" si="27"/>
        <v>0</v>
      </c>
      <c r="I376" s="19">
        <v>88.541666666666671</v>
      </c>
      <c r="J376" s="19">
        <v>133.3607843137255</v>
      </c>
      <c r="K376" s="19">
        <v>39.961973266248243</v>
      </c>
      <c r="L376" s="19">
        <v>24.313725490196077</v>
      </c>
      <c r="M376" s="19">
        <v>71.764705882352942</v>
      </c>
      <c r="N376" s="19">
        <v>3.9215686274509802</v>
      </c>
      <c r="O376" s="19">
        <v>82.8125</v>
      </c>
      <c r="P376" s="19">
        <v>151.73584905660377</v>
      </c>
      <c r="Q376" s="19">
        <v>35.828155355475516</v>
      </c>
      <c r="R376" s="19">
        <v>33.962264150943398</v>
      </c>
      <c r="S376" s="19">
        <v>62.264150943396224</v>
      </c>
      <c r="T376" s="19">
        <v>3.7735849056603774</v>
      </c>
      <c r="U376" s="19">
        <v>100</v>
      </c>
      <c r="V376" s="19">
        <v>102.92708333333333</v>
      </c>
      <c r="W376" s="19">
        <v>33.336775697065477</v>
      </c>
      <c r="X376" s="19">
        <v>8.3333333333333339</v>
      </c>
      <c r="Y376" s="19">
        <v>87.5</v>
      </c>
      <c r="Z376" s="19">
        <v>4.166666666666667</v>
      </c>
      <c r="AA376" s="2">
        <v>0</v>
      </c>
      <c r="AB376">
        <v>1</v>
      </c>
      <c r="AC376">
        <v>6</v>
      </c>
      <c r="AD376">
        <v>1</v>
      </c>
      <c r="AE376" s="16">
        <v>0</v>
      </c>
      <c r="AF376" s="12">
        <v>99</v>
      </c>
      <c r="AG376">
        <v>99</v>
      </c>
      <c r="AH376">
        <v>1</v>
      </c>
      <c r="AI376">
        <v>99</v>
      </c>
      <c r="AJ376">
        <v>99</v>
      </c>
      <c r="AK376">
        <v>99</v>
      </c>
      <c r="AL376">
        <v>99</v>
      </c>
      <c r="AM376">
        <v>99</v>
      </c>
      <c r="AN376" s="1">
        <v>99</v>
      </c>
      <c r="AO376" s="1">
        <v>99</v>
      </c>
      <c r="AP376" s="1">
        <v>99</v>
      </c>
      <c r="AQ376" s="1">
        <v>99</v>
      </c>
      <c r="AR376">
        <v>99</v>
      </c>
      <c r="AS376" s="1">
        <v>0</v>
      </c>
      <c r="AT376" s="1">
        <v>0</v>
      </c>
      <c r="AU376" s="1">
        <v>1</v>
      </c>
      <c r="AV376" s="1">
        <v>0</v>
      </c>
      <c r="AW376" s="1">
        <v>0</v>
      </c>
      <c r="AX376" s="1">
        <v>0</v>
      </c>
      <c r="AY376" s="1">
        <v>0</v>
      </c>
      <c r="AZ376" s="1">
        <v>0</v>
      </c>
      <c r="BA376" s="1">
        <v>0</v>
      </c>
      <c r="BB376" s="1">
        <v>0</v>
      </c>
      <c r="BC376" s="1">
        <v>0</v>
      </c>
      <c r="BD376" s="1">
        <v>0</v>
      </c>
      <c r="BE376" s="1">
        <v>0</v>
      </c>
      <c r="BF376" s="1">
        <f t="shared" si="28"/>
        <v>1</v>
      </c>
      <c r="BG376" s="12">
        <v>0</v>
      </c>
      <c r="BH376" s="12">
        <v>0</v>
      </c>
      <c r="BI376" s="1">
        <v>0</v>
      </c>
      <c r="BJ376" s="1">
        <f t="shared" si="25"/>
        <v>0</v>
      </c>
      <c r="BK376" s="1">
        <v>0</v>
      </c>
      <c r="BL376" s="25">
        <v>0</v>
      </c>
      <c r="BM376" s="1">
        <v>0</v>
      </c>
      <c r="BN376" s="1">
        <v>0</v>
      </c>
      <c r="BO376" s="1">
        <v>0</v>
      </c>
      <c r="BP376" s="1">
        <v>0</v>
      </c>
      <c r="BQ376" s="12"/>
      <c r="BR376" s="12"/>
      <c r="BS376" s="12"/>
      <c r="BT376" s="12"/>
      <c r="BU376" s="12"/>
      <c r="BV376" s="12"/>
      <c r="BW376" s="12"/>
      <c r="BX376" s="12"/>
      <c r="BY376" s="12"/>
      <c r="BZ376" s="12"/>
      <c r="CA376" s="12"/>
      <c r="CB376" s="15"/>
      <c r="CC376" s="12"/>
      <c r="CD376" s="12"/>
      <c r="CE376" s="12"/>
      <c r="CF376" s="12"/>
      <c r="CG376" s="12"/>
      <c r="CH376" s="12"/>
      <c r="CI376" s="12"/>
      <c r="CJ376" s="15"/>
      <c r="CK376" s="12"/>
      <c r="CL376" s="12"/>
      <c r="CM376" s="12"/>
      <c r="CN376" s="12"/>
      <c r="CO376" s="12"/>
      <c r="CP376" s="12"/>
      <c r="CQ376" s="12"/>
      <c r="CR376" s="12"/>
      <c r="CS376" s="12"/>
      <c r="CT376" s="12"/>
      <c r="CU376" s="12"/>
      <c r="CV376" s="12"/>
      <c r="CW376" s="12"/>
      <c r="CX376" s="12"/>
      <c r="CY376" s="12"/>
      <c r="CZ376" s="12"/>
      <c r="DA376" s="12"/>
      <c r="DB376" s="12"/>
      <c r="DC376" s="12"/>
    </row>
    <row r="377" spans="1:107" x14ac:dyDescent="0.2">
      <c r="A377" s="2">
        <v>376</v>
      </c>
      <c r="B377" s="5">
        <v>5</v>
      </c>
      <c r="C377" s="5">
        <v>3</v>
      </c>
      <c r="D377" s="1">
        <v>54</v>
      </c>
      <c r="E377" s="7">
        <v>43903</v>
      </c>
      <c r="F377" s="1">
        <v>0</v>
      </c>
      <c r="G377" s="5">
        <f t="shared" si="26"/>
        <v>0</v>
      </c>
      <c r="H377" s="19">
        <f t="shared" si="27"/>
        <v>0</v>
      </c>
      <c r="I377" s="19">
        <v>99.652777777777771</v>
      </c>
      <c r="J377" s="19">
        <v>143.39024390243901</v>
      </c>
      <c r="K377" s="19">
        <v>39.151379852431376</v>
      </c>
      <c r="L377" s="19">
        <v>25.087108013937282</v>
      </c>
      <c r="M377" s="19">
        <v>64.111498257839727</v>
      </c>
      <c r="N377" s="19">
        <v>10.801393728222996</v>
      </c>
      <c r="O377" s="19">
        <v>100</v>
      </c>
      <c r="P377" s="19">
        <v>154.35416666666666</v>
      </c>
      <c r="Q377" s="19">
        <v>41.86861003511158</v>
      </c>
      <c r="R377" s="19">
        <v>37.5</v>
      </c>
      <c r="S377" s="19">
        <v>46.354166666666671</v>
      </c>
      <c r="T377" s="19">
        <v>16.145833333333332</v>
      </c>
      <c r="U377" s="19">
        <v>98.958333333333329</v>
      </c>
      <c r="V377" s="19">
        <v>121.23157894736842</v>
      </c>
      <c r="W377" s="19">
        <v>15.669921881472208</v>
      </c>
      <c r="X377" s="19">
        <v>0</v>
      </c>
      <c r="Y377" s="19">
        <v>100</v>
      </c>
      <c r="Z377" s="19">
        <v>0</v>
      </c>
      <c r="AA377" s="2">
        <v>0</v>
      </c>
      <c r="AB377">
        <v>1</v>
      </c>
      <c r="AC377">
        <v>7</v>
      </c>
      <c r="AD377">
        <v>1</v>
      </c>
      <c r="AE377" s="16">
        <v>0</v>
      </c>
      <c r="AF377" s="12">
        <v>99</v>
      </c>
      <c r="AG377">
        <v>99</v>
      </c>
      <c r="AH377">
        <v>1</v>
      </c>
      <c r="AI377">
        <v>99</v>
      </c>
      <c r="AJ377">
        <v>99</v>
      </c>
      <c r="AK377">
        <v>99</v>
      </c>
      <c r="AL377">
        <v>99</v>
      </c>
      <c r="AM377" s="1">
        <v>99</v>
      </c>
      <c r="AN377">
        <v>99</v>
      </c>
      <c r="AO377" s="1">
        <v>99</v>
      </c>
      <c r="AP377">
        <v>99</v>
      </c>
      <c r="AQ377">
        <v>99</v>
      </c>
      <c r="AR377" s="1">
        <v>99</v>
      </c>
      <c r="AS377" s="1">
        <v>0</v>
      </c>
      <c r="AT377" s="1">
        <v>0</v>
      </c>
      <c r="AU377" s="1">
        <v>1</v>
      </c>
      <c r="AV377" s="1">
        <v>0</v>
      </c>
      <c r="AW377" s="1">
        <v>0</v>
      </c>
      <c r="AX377" s="1">
        <v>0</v>
      </c>
      <c r="AY377" s="1">
        <v>0</v>
      </c>
      <c r="AZ377" s="1">
        <v>0</v>
      </c>
      <c r="BA377" s="1">
        <v>0</v>
      </c>
      <c r="BB377" s="1">
        <v>0</v>
      </c>
      <c r="BC377" s="1">
        <v>0</v>
      </c>
      <c r="BD377" s="1">
        <v>0</v>
      </c>
      <c r="BE377" s="1">
        <v>0</v>
      </c>
      <c r="BF377" s="1">
        <f t="shared" si="28"/>
        <v>1</v>
      </c>
      <c r="BG377" s="12">
        <v>0</v>
      </c>
      <c r="BH377" s="1">
        <v>0</v>
      </c>
      <c r="BI377" s="1">
        <v>0</v>
      </c>
      <c r="BJ377" s="1">
        <f t="shared" si="25"/>
        <v>0</v>
      </c>
      <c r="BK377" s="1">
        <v>0</v>
      </c>
      <c r="BL377" s="25">
        <v>0</v>
      </c>
      <c r="BM377" s="1">
        <v>0</v>
      </c>
      <c r="BN377" s="1">
        <v>0</v>
      </c>
      <c r="BO377" s="1">
        <v>0</v>
      </c>
      <c r="BP377" s="1">
        <v>0</v>
      </c>
      <c r="BQ377" s="12"/>
      <c r="BR377" s="12"/>
      <c r="BS377" s="12"/>
      <c r="BT377" s="12"/>
      <c r="BU377" s="12"/>
      <c r="BV377" s="12"/>
      <c r="BW377" s="12"/>
      <c r="BX377" s="12"/>
      <c r="BY377" s="12"/>
      <c r="BZ377" s="12"/>
      <c r="CA377" s="12"/>
      <c r="CB377" s="15"/>
      <c r="CC377" s="12"/>
      <c r="CD377" s="12"/>
      <c r="CE377" s="12"/>
      <c r="CF377" s="12"/>
      <c r="CG377" s="12"/>
      <c r="CH377" s="12"/>
      <c r="CI377" s="12"/>
      <c r="CJ377" s="15"/>
      <c r="CK377" s="12"/>
      <c r="CL377" s="12"/>
      <c r="CM377" s="12"/>
      <c r="CN377" s="12"/>
      <c r="CO377" s="12"/>
      <c r="CP377" s="12"/>
      <c r="CQ377" s="12"/>
      <c r="CR377" s="12"/>
      <c r="CS377" s="12"/>
      <c r="CT377" s="12"/>
      <c r="CU377" s="12"/>
      <c r="CV377" s="12"/>
      <c r="CW377" s="12"/>
      <c r="CX377" s="12"/>
      <c r="CY377" s="12"/>
      <c r="CZ377" s="12"/>
      <c r="DA377" s="12"/>
      <c r="DB377" s="12"/>
      <c r="DC377" s="12"/>
    </row>
    <row r="378" spans="1:107" x14ac:dyDescent="0.2">
      <c r="A378" s="2">
        <v>377</v>
      </c>
      <c r="B378" s="5">
        <v>5</v>
      </c>
      <c r="C378" s="5">
        <v>3</v>
      </c>
      <c r="D378" s="1">
        <v>55</v>
      </c>
      <c r="E378" s="7">
        <v>43904</v>
      </c>
      <c r="F378" s="1">
        <v>0</v>
      </c>
      <c r="G378" s="5">
        <f t="shared" si="26"/>
        <v>40</v>
      </c>
      <c r="H378" s="19">
        <f t="shared" si="27"/>
        <v>152</v>
      </c>
      <c r="I378" s="19">
        <v>98.958333333333329</v>
      </c>
      <c r="J378" s="19">
        <v>140.65263157894736</v>
      </c>
      <c r="K378" s="19">
        <v>24.827379518058251</v>
      </c>
      <c r="L378" s="19">
        <v>12.280701754385966</v>
      </c>
      <c r="M378" s="19">
        <v>85.964912280701753</v>
      </c>
      <c r="N378" s="19">
        <v>1.7543859649122806</v>
      </c>
      <c r="O378" s="19">
        <v>100</v>
      </c>
      <c r="P378" s="19">
        <v>146.13020833333334</v>
      </c>
      <c r="Q378" s="19">
        <v>23.502393681393023</v>
      </c>
      <c r="R378" s="19">
        <v>15.625</v>
      </c>
      <c r="S378" s="19">
        <v>84.375</v>
      </c>
      <c r="T378" s="19">
        <v>0</v>
      </c>
      <c r="U378" s="19">
        <v>96.875</v>
      </c>
      <c r="V378" s="19">
        <v>129.34408602150538</v>
      </c>
      <c r="W378" s="19">
        <v>25.916207578040726</v>
      </c>
      <c r="X378" s="19">
        <v>5.376344086021505</v>
      </c>
      <c r="Y378" s="19">
        <v>89.247311827956992</v>
      </c>
      <c r="Z378" s="19">
        <v>5.376344086021505</v>
      </c>
      <c r="AA378" s="2">
        <v>0</v>
      </c>
      <c r="AB378">
        <v>1</v>
      </c>
      <c r="AC378">
        <v>7</v>
      </c>
      <c r="AD378">
        <v>1</v>
      </c>
      <c r="AE378" s="16">
        <v>0</v>
      </c>
      <c r="AF378" t="s">
        <v>875</v>
      </c>
      <c r="AG378" t="s">
        <v>875</v>
      </c>
      <c r="AH378" t="s">
        <v>875</v>
      </c>
      <c r="AI378" t="s">
        <v>875</v>
      </c>
      <c r="AJ378" t="s">
        <v>875</v>
      </c>
      <c r="AK378" t="s">
        <v>875</v>
      </c>
      <c r="AL378" t="s">
        <v>875</v>
      </c>
      <c r="AM378" s="1" t="s">
        <v>903</v>
      </c>
      <c r="AN378" s="1" t="s">
        <v>903</v>
      </c>
      <c r="AO378" s="1" t="s">
        <v>903</v>
      </c>
      <c r="AP378" s="1" t="s">
        <v>903</v>
      </c>
      <c r="AQ378" s="1" t="s">
        <v>903</v>
      </c>
      <c r="AR378" s="1" t="s">
        <v>903</v>
      </c>
      <c r="AS378" s="1" t="s">
        <v>903</v>
      </c>
      <c r="AT378" s="1" t="s">
        <v>903</v>
      </c>
      <c r="AU378" s="1" t="s">
        <v>903</v>
      </c>
      <c r="AV378" s="1" t="s">
        <v>903</v>
      </c>
      <c r="AW378" s="1" t="s">
        <v>903</v>
      </c>
      <c r="AX378" s="1" t="s">
        <v>903</v>
      </c>
      <c r="AY378" s="1" t="s">
        <v>903</v>
      </c>
      <c r="AZ378" s="1" t="s">
        <v>903</v>
      </c>
      <c r="BA378" s="1" t="s">
        <v>875</v>
      </c>
      <c r="BB378" s="1" t="s">
        <v>875</v>
      </c>
      <c r="BC378" s="1" t="s">
        <v>875</v>
      </c>
      <c r="BD378" s="1" t="s">
        <v>875</v>
      </c>
      <c r="BE378" s="1" t="s">
        <v>875</v>
      </c>
      <c r="BF378" s="1" t="s">
        <v>875</v>
      </c>
      <c r="BG378" s="12">
        <v>40</v>
      </c>
      <c r="BH378" s="1">
        <v>6</v>
      </c>
      <c r="BI378" s="1">
        <v>3.8</v>
      </c>
      <c r="BJ378" s="1">
        <f t="shared" si="25"/>
        <v>152</v>
      </c>
      <c r="BK378" s="1" t="s">
        <v>28</v>
      </c>
      <c r="BL378" s="25">
        <v>0</v>
      </c>
      <c r="BM378" s="1">
        <v>0</v>
      </c>
      <c r="BN378" s="1">
        <v>0</v>
      </c>
      <c r="BO378" s="1">
        <v>0</v>
      </c>
      <c r="BP378" s="1">
        <v>0</v>
      </c>
      <c r="BQ378" s="14">
        <v>43904.526145138887</v>
      </c>
      <c r="BR378" s="14" t="s">
        <v>201</v>
      </c>
      <c r="BS378" s="15">
        <f>39.85+0.4</f>
        <v>40.25</v>
      </c>
      <c r="BT378" s="12" t="s">
        <v>195</v>
      </c>
      <c r="BU378" s="12">
        <v>2</v>
      </c>
      <c r="BV378" s="12"/>
      <c r="BW378" s="12" t="s">
        <v>98</v>
      </c>
      <c r="BX378" s="12"/>
      <c r="BY378" s="12" t="s">
        <v>98</v>
      </c>
      <c r="BZ378" s="12">
        <v>1</v>
      </c>
      <c r="CA378" s="12">
        <v>1</v>
      </c>
      <c r="CB378" s="15">
        <v>0</v>
      </c>
      <c r="CC378" s="12">
        <v>0</v>
      </c>
      <c r="CD378" s="12">
        <v>0</v>
      </c>
      <c r="CE378" s="12">
        <v>1</v>
      </c>
      <c r="CF378" s="12">
        <v>2</v>
      </c>
      <c r="CG378" s="12">
        <v>3</v>
      </c>
      <c r="CH378" s="12">
        <v>3</v>
      </c>
      <c r="CI378" s="12">
        <v>1</v>
      </c>
      <c r="CJ378" s="15">
        <v>4</v>
      </c>
      <c r="CK378" s="12">
        <v>2</v>
      </c>
      <c r="CL378" s="12">
        <v>3</v>
      </c>
      <c r="CM378" s="12">
        <v>2</v>
      </c>
      <c r="CN378" s="12">
        <v>3</v>
      </c>
      <c r="CO378" s="12">
        <v>2</v>
      </c>
      <c r="CP378" s="12" t="s">
        <v>88</v>
      </c>
      <c r="CQ378" s="12">
        <v>49</v>
      </c>
      <c r="CR378" s="12">
        <v>44</v>
      </c>
      <c r="CS378" s="12">
        <v>10</v>
      </c>
      <c r="CT378" s="12">
        <v>34</v>
      </c>
      <c r="CU378" s="12">
        <v>46</v>
      </c>
      <c r="CV378" s="12">
        <v>13.2</v>
      </c>
      <c r="CW378" s="12">
        <v>315</v>
      </c>
      <c r="CX378" s="12" t="b">
        <v>0</v>
      </c>
      <c r="CY378" s="12"/>
      <c r="CZ378" s="12">
        <v>0</v>
      </c>
      <c r="DA378" s="12">
        <v>156</v>
      </c>
      <c r="DB378" s="12">
        <v>111</v>
      </c>
      <c r="DC378" s="12">
        <v>79</v>
      </c>
    </row>
    <row r="379" spans="1:107" x14ac:dyDescent="0.2">
      <c r="A379" s="2">
        <v>378</v>
      </c>
      <c r="B379" s="5">
        <v>5</v>
      </c>
      <c r="C379" s="5">
        <v>3</v>
      </c>
      <c r="D379" s="1">
        <v>56</v>
      </c>
      <c r="E379" s="7">
        <v>43905</v>
      </c>
      <c r="F379" s="1">
        <v>0</v>
      </c>
      <c r="G379" s="5">
        <f t="shared" si="26"/>
        <v>0</v>
      </c>
      <c r="H379" s="19">
        <f t="shared" si="27"/>
        <v>0</v>
      </c>
      <c r="I379" s="19">
        <v>99.305555555555557</v>
      </c>
      <c r="J379" s="19">
        <v>128.60139860139861</v>
      </c>
      <c r="K379" s="19">
        <v>29.191258747890828</v>
      </c>
      <c r="L379" s="19">
        <v>6.6433566433566433</v>
      </c>
      <c r="M379" s="19">
        <v>83.91608391608392</v>
      </c>
      <c r="N379" s="19">
        <v>9.44055944055944</v>
      </c>
      <c r="O379" s="19">
        <v>99.479166666666671</v>
      </c>
      <c r="P379" s="19">
        <v>119.50785340314137</v>
      </c>
      <c r="Q379" s="19">
        <v>32.868763057090533</v>
      </c>
      <c r="R379" s="19">
        <v>5.2356020942408374</v>
      </c>
      <c r="S379" s="19">
        <v>80.628272251308914</v>
      </c>
      <c r="T379" s="19">
        <v>14.136125654450261</v>
      </c>
      <c r="U379" s="19">
        <v>98.958333333333329</v>
      </c>
      <c r="V379" s="19">
        <v>146.8842105263158</v>
      </c>
      <c r="W379" s="19">
        <v>17.333073296576902</v>
      </c>
      <c r="X379" s="19">
        <v>9.473684210526315</v>
      </c>
      <c r="Y379" s="19">
        <v>90.526315789473685</v>
      </c>
      <c r="Z379" s="19">
        <v>0</v>
      </c>
      <c r="AA379" s="25" t="s">
        <v>20</v>
      </c>
      <c r="AB379" t="s">
        <v>20</v>
      </c>
      <c r="AC379" t="s">
        <v>20</v>
      </c>
      <c r="AD379">
        <v>1</v>
      </c>
      <c r="AE379" s="16" t="s">
        <v>20</v>
      </c>
      <c r="AF379" s="16" t="s">
        <v>20</v>
      </c>
      <c r="AG379" s="16" t="s">
        <v>20</v>
      </c>
      <c r="AH379" s="16" t="s">
        <v>20</v>
      </c>
      <c r="AI379" s="16" t="s">
        <v>20</v>
      </c>
      <c r="AJ379" s="16" t="s">
        <v>20</v>
      </c>
      <c r="AK379" s="16" t="s">
        <v>20</v>
      </c>
      <c r="AL379" s="16" t="s">
        <v>20</v>
      </c>
      <c r="AM379" s="16" t="s">
        <v>20</v>
      </c>
      <c r="AN379" s="16" t="s">
        <v>20</v>
      </c>
      <c r="AO379" s="16" t="s">
        <v>20</v>
      </c>
      <c r="AP379" s="16" t="s">
        <v>20</v>
      </c>
      <c r="AQ379" s="16" t="s">
        <v>20</v>
      </c>
      <c r="AR379" s="16" t="s">
        <v>20</v>
      </c>
      <c r="AS379" t="s">
        <v>20</v>
      </c>
      <c r="AT379" t="s">
        <v>20</v>
      </c>
      <c r="AU379" t="s">
        <v>20</v>
      </c>
      <c r="AV379" t="s">
        <v>20</v>
      </c>
      <c r="AW379" t="s">
        <v>20</v>
      </c>
      <c r="AX379" t="s">
        <v>20</v>
      </c>
      <c r="AY379" t="s">
        <v>20</v>
      </c>
      <c r="AZ379" s="1" t="s">
        <v>20</v>
      </c>
      <c r="BA379" s="1" t="s">
        <v>20</v>
      </c>
      <c r="BB379" s="1" t="s">
        <v>20</v>
      </c>
      <c r="BC379" t="s">
        <v>20</v>
      </c>
      <c r="BD379" t="s">
        <v>20</v>
      </c>
      <c r="BE379" s="1" t="s">
        <v>20</v>
      </c>
      <c r="BF379" s="1" t="s">
        <v>20</v>
      </c>
      <c r="BG379" s="12">
        <v>0</v>
      </c>
      <c r="BH379" s="1">
        <v>0</v>
      </c>
      <c r="BI379" s="1">
        <v>0</v>
      </c>
      <c r="BJ379" s="1">
        <f t="shared" si="25"/>
        <v>0</v>
      </c>
      <c r="BK379" s="1">
        <v>0</v>
      </c>
      <c r="BL379" s="25">
        <v>0</v>
      </c>
      <c r="BM379" s="1">
        <v>0</v>
      </c>
      <c r="BN379" s="1">
        <v>0</v>
      </c>
      <c r="BO379" s="1">
        <v>0</v>
      </c>
      <c r="BP379" s="1">
        <v>0</v>
      </c>
      <c r="BQ379" s="12"/>
      <c r="BR379" s="12"/>
      <c r="BS379" s="12"/>
      <c r="BT379" s="12"/>
      <c r="BU379" s="12"/>
      <c r="BV379" s="12"/>
      <c r="BW379" s="12"/>
      <c r="BX379" s="12"/>
      <c r="BY379" s="12"/>
      <c r="BZ379" s="12"/>
      <c r="CA379" s="12"/>
      <c r="CB379" s="15"/>
      <c r="CC379" s="12"/>
      <c r="CD379" s="12"/>
      <c r="CE379" s="12"/>
      <c r="CF379" s="12"/>
      <c r="CG379" s="12"/>
      <c r="CH379" s="12"/>
      <c r="CI379" s="12"/>
      <c r="CJ379" s="15"/>
      <c r="CK379" s="12"/>
      <c r="CL379" s="12"/>
      <c r="CM379" s="12"/>
      <c r="CN379" s="12"/>
      <c r="CO379" s="12"/>
      <c r="CP379" s="12"/>
      <c r="CQ379" s="12"/>
      <c r="CR379" s="12"/>
      <c r="CS379" s="12"/>
      <c r="CT379" s="12"/>
      <c r="CU379" s="12"/>
      <c r="CV379" s="12"/>
      <c r="CW379" s="12"/>
      <c r="CX379" s="12"/>
      <c r="CY379" s="12"/>
      <c r="CZ379" s="12"/>
      <c r="DA379" s="12"/>
      <c r="DB379" s="12"/>
      <c r="DC379" s="12"/>
    </row>
    <row r="380" spans="1:107" x14ac:dyDescent="0.2">
      <c r="A380" s="2">
        <v>379</v>
      </c>
      <c r="B380" s="5">
        <v>5</v>
      </c>
      <c r="C380" s="5">
        <v>3</v>
      </c>
      <c r="D380" s="1">
        <v>57</v>
      </c>
      <c r="E380" s="7">
        <v>43906</v>
      </c>
      <c r="F380" s="1">
        <v>1</v>
      </c>
      <c r="G380" s="5">
        <f t="shared" si="26"/>
        <v>0</v>
      </c>
      <c r="H380" s="19">
        <f t="shared" si="27"/>
        <v>0</v>
      </c>
      <c r="I380" s="19">
        <v>2.4305555555555554</v>
      </c>
      <c r="J380" s="19">
        <v>129.57142857142858</v>
      </c>
      <c r="K380" s="19">
        <v>3.3002490732294962</v>
      </c>
      <c r="L380" s="19">
        <v>0</v>
      </c>
      <c r="M380" s="19">
        <v>100</v>
      </c>
      <c r="N380" s="19">
        <v>0</v>
      </c>
      <c r="O380" s="19">
        <v>3.6458333333333335</v>
      </c>
      <c r="P380" s="19">
        <v>129.57142857142858</v>
      </c>
      <c r="Q380" s="19">
        <v>3.3002490732294962</v>
      </c>
      <c r="R380" s="19">
        <v>0</v>
      </c>
      <c r="S380" s="19">
        <v>100</v>
      </c>
      <c r="T380" s="19">
        <v>0</v>
      </c>
      <c r="U380" s="19">
        <v>0</v>
      </c>
      <c r="V380" t="s">
        <v>20</v>
      </c>
      <c r="W380" t="s">
        <v>20</v>
      </c>
      <c r="X380" t="s">
        <v>20</v>
      </c>
      <c r="Y380" t="s">
        <v>20</v>
      </c>
      <c r="Z380" t="s">
        <v>20</v>
      </c>
      <c r="AA380" s="2">
        <v>0</v>
      </c>
      <c r="AB380">
        <v>1</v>
      </c>
      <c r="AC380">
        <v>7</v>
      </c>
      <c r="AD380" s="1" t="s">
        <v>20</v>
      </c>
      <c r="AE380" s="16">
        <v>0</v>
      </c>
      <c r="AF380" s="12">
        <v>99</v>
      </c>
      <c r="AG380">
        <v>1</v>
      </c>
      <c r="AH380">
        <v>99</v>
      </c>
      <c r="AI380">
        <v>99</v>
      </c>
      <c r="AJ380">
        <v>99</v>
      </c>
      <c r="AK380">
        <v>99</v>
      </c>
      <c r="AL380">
        <v>99</v>
      </c>
      <c r="AM380" s="1">
        <v>99</v>
      </c>
      <c r="AN380" s="1">
        <v>99</v>
      </c>
      <c r="AO380" s="1">
        <v>99</v>
      </c>
      <c r="AP380" s="1">
        <v>99</v>
      </c>
      <c r="AQ380" s="1">
        <v>99</v>
      </c>
      <c r="AR380" s="1">
        <v>99</v>
      </c>
      <c r="AS380" s="1">
        <v>0</v>
      </c>
      <c r="AT380" s="1">
        <v>1</v>
      </c>
      <c r="AU380" s="1">
        <v>0</v>
      </c>
      <c r="AV380" s="1">
        <v>0</v>
      </c>
      <c r="AW380" s="1">
        <v>0</v>
      </c>
      <c r="AX380" s="1">
        <v>0</v>
      </c>
      <c r="AY380" s="1">
        <v>0</v>
      </c>
      <c r="AZ380" s="1">
        <v>0</v>
      </c>
      <c r="BA380" s="1">
        <v>0</v>
      </c>
      <c r="BB380" s="1">
        <v>0</v>
      </c>
      <c r="BC380" s="1">
        <v>0</v>
      </c>
      <c r="BD380" s="1">
        <v>0</v>
      </c>
      <c r="BE380" s="1">
        <v>0</v>
      </c>
      <c r="BF380" s="1">
        <f>SUM(AS380:BE380)</f>
        <v>1</v>
      </c>
      <c r="BG380" s="12">
        <v>0</v>
      </c>
      <c r="BH380" s="1">
        <v>0</v>
      </c>
      <c r="BI380" s="1">
        <v>0</v>
      </c>
      <c r="BJ380" s="1">
        <f t="shared" si="25"/>
        <v>0</v>
      </c>
      <c r="BK380" s="1">
        <v>0</v>
      </c>
      <c r="BL380" s="25">
        <v>0</v>
      </c>
      <c r="BM380" s="1">
        <v>0</v>
      </c>
      <c r="BN380" s="1">
        <v>0</v>
      </c>
      <c r="BO380" s="1">
        <v>0</v>
      </c>
      <c r="BP380" s="1">
        <v>0</v>
      </c>
      <c r="BQ380" s="12"/>
      <c r="BR380" s="12"/>
      <c r="BS380" s="12"/>
      <c r="BT380" s="12"/>
      <c r="BU380" s="12"/>
      <c r="BV380" s="12"/>
      <c r="BW380" s="12"/>
      <c r="BX380" s="12"/>
      <c r="BY380" s="12"/>
      <c r="BZ380" s="12"/>
      <c r="CA380" s="12"/>
      <c r="CB380" s="15"/>
      <c r="CC380" s="12"/>
      <c r="CD380" s="12"/>
      <c r="CE380" s="12"/>
      <c r="CF380" s="12"/>
      <c r="CG380" s="12"/>
      <c r="CH380" s="12"/>
      <c r="CI380" s="12"/>
      <c r="CJ380" s="15"/>
      <c r="CK380" s="12"/>
      <c r="CL380" s="12"/>
      <c r="CM380" s="12"/>
      <c r="CN380" s="12"/>
      <c r="CO380" s="12"/>
      <c r="CP380" s="12"/>
      <c r="CQ380" s="12"/>
      <c r="CR380" s="12"/>
      <c r="CS380" s="12"/>
      <c r="CT380" s="12"/>
      <c r="CU380" s="12"/>
      <c r="CV380" s="12"/>
      <c r="CW380" s="12"/>
      <c r="CX380" s="12"/>
      <c r="CY380" s="12"/>
      <c r="CZ380" s="12"/>
      <c r="DA380" s="12"/>
      <c r="DB380" s="12"/>
      <c r="DC380" s="12"/>
    </row>
    <row r="381" spans="1:107" x14ac:dyDescent="0.2">
      <c r="A381" s="2">
        <v>380</v>
      </c>
      <c r="B381" s="5">
        <v>5</v>
      </c>
      <c r="C381" s="5">
        <v>3</v>
      </c>
      <c r="D381" s="1">
        <v>58</v>
      </c>
      <c r="E381" s="7">
        <v>43907</v>
      </c>
      <c r="F381" s="1">
        <v>0</v>
      </c>
      <c r="G381" s="5">
        <f t="shared" si="26"/>
        <v>0</v>
      </c>
      <c r="H381" s="19">
        <f t="shared" si="27"/>
        <v>0</v>
      </c>
      <c r="I381" s="19">
        <v>12.847222222222221</v>
      </c>
      <c r="J381" s="19">
        <v>97.729729729729726</v>
      </c>
      <c r="K381" s="19">
        <v>45.477591870241838</v>
      </c>
      <c r="L381" s="19">
        <v>8.1081081081081088</v>
      </c>
      <c r="M381" s="19">
        <v>48.648648648648646</v>
      </c>
      <c r="N381" s="19">
        <v>43.243243243243242</v>
      </c>
      <c r="O381" s="19">
        <v>19.270833333333332</v>
      </c>
      <c r="P381" s="19">
        <v>97.729729729729726</v>
      </c>
      <c r="Q381" s="19">
        <v>45.477591870241838</v>
      </c>
      <c r="R381" s="19">
        <v>8.1081081081081088</v>
      </c>
      <c r="S381" s="19">
        <v>48.648648648648646</v>
      </c>
      <c r="T381" s="19">
        <v>43.243243243243242</v>
      </c>
      <c r="U381" s="19">
        <v>0</v>
      </c>
      <c r="V381" t="s">
        <v>20</v>
      </c>
      <c r="W381" t="s">
        <v>20</v>
      </c>
      <c r="X381" t="s">
        <v>20</v>
      </c>
      <c r="Y381" t="s">
        <v>20</v>
      </c>
      <c r="Z381" t="s">
        <v>20</v>
      </c>
      <c r="AA381" s="25" t="s">
        <v>20</v>
      </c>
      <c r="AB381" t="s">
        <v>20</v>
      </c>
      <c r="AC381" t="s">
        <v>20</v>
      </c>
      <c r="AD381">
        <v>1</v>
      </c>
      <c r="AE381" s="16" t="s">
        <v>20</v>
      </c>
      <c r="AF381" s="16" t="s">
        <v>20</v>
      </c>
      <c r="AG381" s="16" t="s">
        <v>20</v>
      </c>
      <c r="AH381" s="16" t="s">
        <v>20</v>
      </c>
      <c r="AI381" s="16" t="s">
        <v>20</v>
      </c>
      <c r="AJ381" s="16" t="s">
        <v>20</v>
      </c>
      <c r="AK381" s="16" t="s">
        <v>20</v>
      </c>
      <c r="AL381" s="16" t="s">
        <v>20</v>
      </c>
      <c r="AM381" s="1" t="s">
        <v>20</v>
      </c>
      <c r="AN381" s="1" t="s">
        <v>20</v>
      </c>
      <c r="AO381" s="1" t="s">
        <v>20</v>
      </c>
      <c r="AP381" s="1" t="s">
        <v>20</v>
      </c>
      <c r="AQ381" s="1" t="s">
        <v>20</v>
      </c>
      <c r="AR381" s="1" t="s">
        <v>20</v>
      </c>
      <c r="AS381" t="s">
        <v>20</v>
      </c>
      <c r="AT381" t="s">
        <v>20</v>
      </c>
      <c r="AU381" t="s">
        <v>20</v>
      </c>
      <c r="AV381" t="s">
        <v>20</v>
      </c>
      <c r="AW381" t="s">
        <v>20</v>
      </c>
      <c r="AX381" t="s">
        <v>20</v>
      </c>
      <c r="AY381" t="s">
        <v>20</v>
      </c>
      <c r="AZ381" s="1" t="s">
        <v>20</v>
      </c>
      <c r="BA381" t="s">
        <v>20</v>
      </c>
      <c r="BB381" t="s">
        <v>20</v>
      </c>
      <c r="BC381" t="s">
        <v>20</v>
      </c>
      <c r="BD381" t="s">
        <v>20</v>
      </c>
      <c r="BE381" t="s">
        <v>20</v>
      </c>
      <c r="BF381" s="1" t="s">
        <v>20</v>
      </c>
      <c r="BG381" s="12">
        <v>0</v>
      </c>
      <c r="BH381" s="1">
        <v>0</v>
      </c>
      <c r="BI381" s="1">
        <v>0</v>
      </c>
      <c r="BJ381" s="1">
        <f t="shared" si="25"/>
        <v>0</v>
      </c>
      <c r="BK381" s="1">
        <v>0</v>
      </c>
      <c r="BL381" s="25">
        <v>0</v>
      </c>
      <c r="BM381" s="1">
        <v>0</v>
      </c>
      <c r="BN381" s="1">
        <v>0</v>
      </c>
      <c r="BO381" s="1">
        <v>0</v>
      </c>
      <c r="BP381" s="1">
        <v>0</v>
      </c>
      <c r="BQ381" s="12"/>
      <c r="BR381" s="12"/>
      <c r="BS381" s="12"/>
      <c r="BT381" s="12"/>
      <c r="BU381" s="12"/>
      <c r="BV381" s="12"/>
      <c r="BW381" s="12"/>
      <c r="BX381" s="12"/>
      <c r="BY381" s="12"/>
      <c r="BZ381" s="12"/>
      <c r="CA381" s="12"/>
      <c r="CB381" s="15"/>
      <c r="CC381" s="12"/>
      <c r="CD381" s="12"/>
      <c r="CE381" s="12"/>
      <c r="CF381" s="12"/>
      <c r="CG381" s="12"/>
      <c r="CH381" s="12"/>
      <c r="CI381" s="12"/>
      <c r="CJ381" s="15"/>
      <c r="CK381" s="12"/>
      <c r="CL381" s="12"/>
      <c r="CM381" s="12"/>
      <c r="CN381" s="12"/>
      <c r="CO381" s="12"/>
      <c r="CP381" s="12"/>
      <c r="CQ381" s="12"/>
      <c r="CR381" s="12"/>
      <c r="CS381" s="12"/>
      <c r="CT381" s="12"/>
      <c r="CU381" s="12"/>
      <c r="CV381" s="12"/>
      <c r="CW381" s="12"/>
      <c r="CX381" s="12"/>
      <c r="CY381" s="12"/>
      <c r="CZ381" s="12"/>
      <c r="DA381" s="12"/>
      <c r="DB381" s="12"/>
      <c r="DC381" s="12"/>
    </row>
    <row r="382" spans="1:107" x14ac:dyDescent="0.2">
      <c r="A382" s="2">
        <v>381</v>
      </c>
      <c r="B382" s="5">
        <v>5</v>
      </c>
      <c r="C382" s="5">
        <v>3</v>
      </c>
      <c r="D382" s="1">
        <v>59</v>
      </c>
      <c r="E382" s="7">
        <v>43908</v>
      </c>
      <c r="F382" s="1">
        <v>0</v>
      </c>
      <c r="G382" s="5">
        <f t="shared" si="26"/>
        <v>23</v>
      </c>
      <c r="H382" s="19">
        <f t="shared" si="27"/>
        <v>184</v>
      </c>
      <c r="I382" s="19">
        <v>70.833333333333329</v>
      </c>
      <c r="J382" s="19">
        <v>165.89215686274511</v>
      </c>
      <c r="K382" s="19">
        <v>27.083150887711209</v>
      </c>
      <c r="L382" s="19">
        <v>33.823529411764703</v>
      </c>
      <c r="M382" s="19">
        <v>66.176470588235304</v>
      </c>
      <c r="N382" s="19">
        <v>0</v>
      </c>
      <c r="O382" s="19">
        <v>60.9375</v>
      </c>
      <c r="P382" s="19">
        <v>178.88888888888889</v>
      </c>
      <c r="Q382" s="19">
        <v>24.49341066418658</v>
      </c>
      <c r="R382" s="19">
        <v>39.316239316239319</v>
      </c>
      <c r="S382" s="19">
        <v>60.683760683760681</v>
      </c>
      <c r="T382" s="19">
        <v>0</v>
      </c>
      <c r="U382" s="19">
        <v>90.625</v>
      </c>
      <c r="V382" s="19">
        <v>148.41379310344828</v>
      </c>
      <c r="W382" s="19">
        <v>27.256785850081272</v>
      </c>
      <c r="X382" s="19">
        <v>26.436781609195403</v>
      </c>
      <c r="Y382" s="19">
        <v>73.563218390804593</v>
      </c>
      <c r="Z382" s="19">
        <v>0</v>
      </c>
      <c r="AA382" s="2">
        <v>0</v>
      </c>
      <c r="AB382">
        <v>1</v>
      </c>
      <c r="AC382">
        <v>7</v>
      </c>
      <c r="AD382" s="1" t="s">
        <v>20</v>
      </c>
      <c r="AE382" s="16">
        <v>0</v>
      </c>
      <c r="AF382" t="s">
        <v>875</v>
      </c>
      <c r="AG382" t="s">
        <v>875</v>
      </c>
      <c r="AH382" t="s">
        <v>875</v>
      </c>
      <c r="AI382" t="s">
        <v>875</v>
      </c>
      <c r="AJ382" t="s">
        <v>875</v>
      </c>
      <c r="AK382" t="s">
        <v>875</v>
      </c>
      <c r="AL382" t="s">
        <v>875</v>
      </c>
      <c r="AM382" s="1" t="s">
        <v>903</v>
      </c>
      <c r="AN382" s="1" t="s">
        <v>903</v>
      </c>
      <c r="AO382" s="1" t="s">
        <v>903</v>
      </c>
      <c r="AP382" s="1" t="s">
        <v>903</v>
      </c>
      <c r="AQ382" s="1" t="s">
        <v>903</v>
      </c>
      <c r="AR382" s="1" t="s">
        <v>903</v>
      </c>
      <c r="AS382" s="1" t="s">
        <v>903</v>
      </c>
      <c r="AT382" s="1" t="s">
        <v>903</v>
      </c>
      <c r="AU382" s="1" t="s">
        <v>903</v>
      </c>
      <c r="AV382" s="1" t="s">
        <v>903</v>
      </c>
      <c r="AW382" s="1" t="s">
        <v>903</v>
      </c>
      <c r="AX382" s="1" t="s">
        <v>903</v>
      </c>
      <c r="AY382" s="1" t="s">
        <v>903</v>
      </c>
      <c r="AZ382" s="1" t="s">
        <v>903</v>
      </c>
      <c r="BA382" s="1" t="s">
        <v>875</v>
      </c>
      <c r="BB382" s="1" t="s">
        <v>875</v>
      </c>
      <c r="BC382" s="1" t="s">
        <v>875</v>
      </c>
      <c r="BD382" s="1" t="s">
        <v>875</v>
      </c>
      <c r="BE382" s="1" t="s">
        <v>875</v>
      </c>
      <c r="BF382" s="1" t="s">
        <v>875</v>
      </c>
      <c r="BG382" s="12">
        <v>23</v>
      </c>
      <c r="BH382" s="1">
        <v>6</v>
      </c>
      <c r="BI382" s="1">
        <v>8</v>
      </c>
      <c r="BJ382" s="1">
        <f t="shared" si="25"/>
        <v>184</v>
      </c>
      <c r="BK382" s="1" t="s">
        <v>29</v>
      </c>
      <c r="BL382" s="25">
        <v>0</v>
      </c>
      <c r="BM382" s="1">
        <v>0</v>
      </c>
      <c r="BN382" s="1">
        <v>0</v>
      </c>
      <c r="BO382" s="1">
        <v>0</v>
      </c>
      <c r="BP382" s="1">
        <v>0</v>
      </c>
      <c r="BQ382" s="14">
        <v>43908.557970914349</v>
      </c>
      <c r="BR382" s="14" t="s">
        <v>202</v>
      </c>
      <c r="BS382" s="15">
        <v>20.766666666666666</v>
      </c>
      <c r="BT382" s="12" t="s">
        <v>203</v>
      </c>
      <c r="BU382" s="12">
        <v>3</v>
      </c>
      <c r="BV382" s="12"/>
      <c r="BW382" s="12" t="s">
        <v>98</v>
      </c>
      <c r="BX382" s="12"/>
      <c r="BY382" s="12" t="s">
        <v>98</v>
      </c>
      <c r="BZ382" s="12">
        <v>1</v>
      </c>
      <c r="CA382" s="12">
        <v>8</v>
      </c>
      <c r="CB382" s="15">
        <v>5.4</v>
      </c>
      <c r="CC382" s="12">
        <v>0</v>
      </c>
      <c r="CD382" s="12">
        <v>0</v>
      </c>
      <c r="CE382" s="12">
        <v>1</v>
      </c>
      <c r="CF382" s="12">
        <v>2</v>
      </c>
      <c r="CG382" s="12">
        <v>4</v>
      </c>
      <c r="CH382" s="12">
        <v>3</v>
      </c>
      <c r="CI382" s="12">
        <v>1</v>
      </c>
      <c r="CJ382" s="15">
        <v>6</v>
      </c>
      <c r="CK382" s="12">
        <v>1</v>
      </c>
      <c r="CL382" s="12">
        <v>3</v>
      </c>
      <c r="CM382" s="12">
        <v>2</v>
      </c>
      <c r="CN382" s="12">
        <v>3</v>
      </c>
      <c r="CO382" s="12">
        <v>3</v>
      </c>
      <c r="CP382" s="12" t="s">
        <v>88</v>
      </c>
      <c r="CQ382" s="12">
        <v>51</v>
      </c>
      <c r="CR382" s="12">
        <v>51</v>
      </c>
      <c r="CS382" s="12">
        <v>10</v>
      </c>
      <c r="CT382" s="12">
        <v>35</v>
      </c>
      <c r="CU382" s="12">
        <v>57</v>
      </c>
      <c r="CV382" s="12">
        <v>6</v>
      </c>
      <c r="CW382" s="12">
        <v>315</v>
      </c>
      <c r="CX382" s="12" t="b">
        <v>0</v>
      </c>
      <c r="CY382" s="12"/>
      <c r="CZ382" s="12">
        <v>0</v>
      </c>
      <c r="DA382" s="12">
        <v>151</v>
      </c>
      <c r="DB382" s="12">
        <v>114</v>
      </c>
      <c r="DC382" s="12">
        <v>80</v>
      </c>
    </row>
    <row r="383" spans="1:107" x14ac:dyDescent="0.2">
      <c r="A383" s="2">
        <v>382</v>
      </c>
      <c r="B383" s="5">
        <v>5</v>
      </c>
      <c r="C383" s="5">
        <v>3</v>
      </c>
      <c r="D383" s="1">
        <v>60</v>
      </c>
      <c r="E383" s="7">
        <v>43909</v>
      </c>
      <c r="F383" s="1">
        <v>0</v>
      </c>
      <c r="G383" s="5">
        <f t="shared" si="26"/>
        <v>0</v>
      </c>
      <c r="H383" s="19">
        <f t="shared" si="27"/>
        <v>0</v>
      </c>
      <c r="I383" s="19">
        <v>100</v>
      </c>
      <c r="J383" s="19">
        <v>160.86458333333334</v>
      </c>
      <c r="K383" s="19">
        <v>25.668593492552063</v>
      </c>
      <c r="L383" s="19">
        <v>32.986111111111114</v>
      </c>
      <c r="M383" s="19">
        <v>64.236111111111114</v>
      </c>
      <c r="N383" s="19">
        <v>2.7777777777777777</v>
      </c>
      <c r="O383" s="19">
        <v>100</v>
      </c>
      <c r="P383" s="19">
        <v>160.97916666666666</v>
      </c>
      <c r="Q383" s="19">
        <v>30.56096715493776</v>
      </c>
      <c r="R383" s="19">
        <v>43.75</v>
      </c>
      <c r="S383" s="19">
        <v>52.083333333333336</v>
      </c>
      <c r="T383" s="19">
        <v>4.166666666666667</v>
      </c>
      <c r="U383" s="19">
        <v>100</v>
      </c>
      <c r="V383" s="19">
        <v>160.63541666666666</v>
      </c>
      <c r="W383" s="19">
        <v>10.503894198750457</v>
      </c>
      <c r="X383" s="19">
        <v>11.458333333333334</v>
      </c>
      <c r="Y383" s="19">
        <v>88.541666666666671</v>
      </c>
      <c r="Z383" s="19">
        <v>0</v>
      </c>
      <c r="AA383" s="2">
        <v>0</v>
      </c>
      <c r="AB383">
        <v>2</v>
      </c>
      <c r="AC383">
        <v>8</v>
      </c>
      <c r="AD383">
        <v>1</v>
      </c>
      <c r="AE383" s="16">
        <v>0</v>
      </c>
      <c r="AF383" s="12">
        <v>99</v>
      </c>
      <c r="AG383">
        <v>1</v>
      </c>
      <c r="AH383">
        <v>99</v>
      </c>
      <c r="AI383">
        <v>99</v>
      </c>
      <c r="AJ383">
        <v>99</v>
      </c>
      <c r="AK383">
        <v>99</v>
      </c>
      <c r="AL383">
        <v>99</v>
      </c>
      <c r="AM383">
        <v>99</v>
      </c>
      <c r="AN383" s="1">
        <v>99</v>
      </c>
      <c r="AO383" s="1">
        <v>99</v>
      </c>
      <c r="AP383" s="1">
        <v>99</v>
      </c>
      <c r="AQ383" s="1">
        <v>99</v>
      </c>
      <c r="AR383" s="1">
        <v>99</v>
      </c>
      <c r="AS383" s="1">
        <v>0</v>
      </c>
      <c r="AT383">
        <v>1</v>
      </c>
      <c r="AU383">
        <v>0</v>
      </c>
      <c r="AV383" s="1">
        <v>0</v>
      </c>
      <c r="AW383" s="1">
        <v>0</v>
      </c>
      <c r="AX383" s="1">
        <v>0</v>
      </c>
      <c r="AY383" s="1">
        <v>0</v>
      </c>
      <c r="AZ383" s="1">
        <v>0</v>
      </c>
      <c r="BA383" s="1">
        <v>0</v>
      </c>
      <c r="BB383" s="1">
        <v>0</v>
      </c>
      <c r="BC383" s="1">
        <v>0</v>
      </c>
      <c r="BD383" s="1">
        <v>0</v>
      </c>
      <c r="BE383" s="1">
        <v>0</v>
      </c>
      <c r="BF383" s="1">
        <f>SUM(AS383:BE383)</f>
        <v>1</v>
      </c>
      <c r="BG383" s="12">
        <v>0</v>
      </c>
      <c r="BH383" s="1">
        <v>0</v>
      </c>
      <c r="BI383" s="1">
        <v>0</v>
      </c>
      <c r="BJ383" s="1">
        <f t="shared" si="25"/>
        <v>0</v>
      </c>
      <c r="BK383" s="1">
        <v>0</v>
      </c>
      <c r="BL383" s="25">
        <v>0</v>
      </c>
      <c r="BM383" s="1">
        <v>0</v>
      </c>
      <c r="BN383" s="1">
        <v>0</v>
      </c>
      <c r="BO383" s="1">
        <v>0</v>
      </c>
      <c r="BP383" s="1">
        <v>0</v>
      </c>
      <c r="BQ383" s="12"/>
      <c r="BR383" s="12"/>
      <c r="BS383" s="12"/>
      <c r="BT383" s="12"/>
      <c r="BU383" s="12"/>
      <c r="BV383" s="12"/>
      <c r="BW383" s="12"/>
      <c r="BX383" s="12"/>
      <c r="BY383" s="12"/>
      <c r="BZ383" s="12"/>
      <c r="CA383" s="12"/>
      <c r="CB383" s="15"/>
      <c r="CC383" s="12"/>
      <c r="CD383" s="12"/>
      <c r="CE383" s="12"/>
      <c r="CF383" s="12"/>
      <c r="CG383" s="12"/>
      <c r="CH383" s="12"/>
      <c r="CI383" s="12"/>
      <c r="CJ383" s="15"/>
      <c r="CK383" s="12"/>
      <c r="CL383" s="12"/>
      <c r="CM383" s="12"/>
      <c r="CN383" s="12"/>
      <c r="CO383" s="12"/>
      <c r="CP383" s="12"/>
      <c r="CQ383" s="12"/>
      <c r="CR383" s="12"/>
      <c r="CS383" s="12"/>
      <c r="CT383" s="12"/>
      <c r="CU383" s="12"/>
      <c r="CV383" s="12"/>
      <c r="CW383" s="12"/>
      <c r="CX383" s="12"/>
      <c r="CY383" s="12"/>
      <c r="CZ383" s="12"/>
      <c r="DA383" s="12"/>
      <c r="DB383" s="12"/>
      <c r="DC383" s="12"/>
    </row>
    <row r="384" spans="1:107" x14ac:dyDescent="0.2">
      <c r="A384" s="2">
        <v>383</v>
      </c>
      <c r="B384" s="5">
        <v>5</v>
      </c>
      <c r="C384" s="5">
        <v>3</v>
      </c>
      <c r="D384" s="1">
        <v>61</v>
      </c>
      <c r="E384" s="7">
        <v>43910</v>
      </c>
      <c r="F384" s="1">
        <v>0</v>
      </c>
      <c r="G384" s="5">
        <f t="shared" si="26"/>
        <v>65</v>
      </c>
      <c r="H384" s="19">
        <f t="shared" si="27"/>
        <v>227.5</v>
      </c>
      <c r="I384" s="19">
        <v>72.569444444444443</v>
      </c>
      <c r="J384" s="19">
        <v>131.4641148325359</v>
      </c>
      <c r="K384" s="19">
        <v>38.563495507653478</v>
      </c>
      <c r="L384" s="19">
        <v>27.272727272727273</v>
      </c>
      <c r="M384" s="19">
        <v>59.330143540669852</v>
      </c>
      <c r="N384" s="19">
        <v>13.397129186602871</v>
      </c>
      <c r="O384" s="19">
        <v>58.854166666666664</v>
      </c>
      <c r="P384" s="19">
        <v>132.41592920353983</v>
      </c>
      <c r="Q384" s="19">
        <v>36.784155961883592</v>
      </c>
      <c r="R384" s="19">
        <v>23.008849557522122</v>
      </c>
      <c r="S384" s="19">
        <v>68.141592920353986</v>
      </c>
      <c r="T384" s="19">
        <v>8.8495575221238933</v>
      </c>
      <c r="U384" s="19">
        <v>100</v>
      </c>
      <c r="V384" s="19">
        <v>130.34375</v>
      </c>
      <c r="W384" s="19">
        <v>40.799123180991153</v>
      </c>
      <c r="X384" s="19">
        <v>32.291666666666664</v>
      </c>
      <c r="Y384" s="19">
        <v>48.958333333333343</v>
      </c>
      <c r="Z384" s="19">
        <v>18.75</v>
      </c>
      <c r="AA384" s="2">
        <v>0</v>
      </c>
      <c r="AB384">
        <v>1</v>
      </c>
      <c r="AC384">
        <v>7</v>
      </c>
      <c r="AD384">
        <v>1</v>
      </c>
      <c r="AE384" s="16">
        <v>0</v>
      </c>
      <c r="AF384" t="s">
        <v>875</v>
      </c>
      <c r="AG384" t="s">
        <v>875</v>
      </c>
      <c r="AH384" t="s">
        <v>875</v>
      </c>
      <c r="AI384" t="s">
        <v>875</v>
      </c>
      <c r="AJ384" t="s">
        <v>875</v>
      </c>
      <c r="AK384" t="s">
        <v>875</v>
      </c>
      <c r="AL384" t="s">
        <v>875</v>
      </c>
      <c r="AM384" s="1" t="s">
        <v>903</v>
      </c>
      <c r="AN384" s="1" t="s">
        <v>903</v>
      </c>
      <c r="AO384" s="1" t="s">
        <v>903</v>
      </c>
      <c r="AP384" s="1" t="s">
        <v>903</v>
      </c>
      <c r="AQ384" s="1" t="s">
        <v>903</v>
      </c>
      <c r="AR384" s="1" t="s">
        <v>903</v>
      </c>
      <c r="AS384" s="1" t="s">
        <v>903</v>
      </c>
      <c r="AT384" s="1" t="s">
        <v>903</v>
      </c>
      <c r="AU384" s="1" t="s">
        <v>903</v>
      </c>
      <c r="AV384" s="1" t="s">
        <v>903</v>
      </c>
      <c r="AW384" s="1" t="s">
        <v>903</v>
      </c>
      <c r="AX384" s="1" t="s">
        <v>903</v>
      </c>
      <c r="AY384" s="1" t="s">
        <v>903</v>
      </c>
      <c r="AZ384" s="1" t="s">
        <v>903</v>
      </c>
      <c r="BA384" s="1" t="s">
        <v>875</v>
      </c>
      <c r="BB384" s="1" t="s">
        <v>875</v>
      </c>
      <c r="BC384" s="1" t="s">
        <v>875</v>
      </c>
      <c r="BD384" s="1" t="s">
        <v>875</v>
      </c>
      <c r="BE384" s="1" t="s">
        <v>875</v>
      </c>
      <c r="BF384" s="1" t="s">
        <v>875</v>
      </c>
      <c r="BG384" s="12">
        <v>65</v>
      </c>
      <c r="BH384" s="1">
        <v>2</v>
      </c>
      <c r="BI384" s="1">
        <v>3.5</v>
      </c>
      <c r="BJ384" s="1">
        <f t="shared" si="25"/>
        <v>227.5</v>
      </c>
      <c r="BK384" s="1" t="s">
        <v>777</v>
      </c>
      <c r="BL384" s="25">
        <v>0</v>
      </c>
      <c r="BM384" s="1">
        <v>0</v>
      </c>
      <c r="BN384" s="1">
        <v>0</v>
      </c>
      <c r="BO384" s="1">
        <v>0</v>
      </c>
      <c r="BP384" s="1">
        <v>0</v>
      </c>
      <c r="BQ384" s="14">
        <v>43910.707193275462</v>
      </c>
      <c r="BR384" s="14" t="s">
        <v>204</v>
      </c>
      <c r="BS384" s="15">
        <v>63.133333333333333</v>
      </c>
      <c r="BT384" s="12" t="s">
        <v>117</v>
      </c>
      <c r="BU384" s="12"/>
      <c r="BV384" s="12"/>
      <c r="BW384" s="12" t="s">
        <v>98</v>
      </c>
      <c r="BX384" s="12"/>
      <c r="BY384" s="12" t="s">
        <v>98</v>
      </c>
      <c r="BZ384" s="12">
        <v>1</v>
      </c>
      <c r="CA384" s="12">
        <v>0</v>
      </c>
      <c r="CB384" s="15">
        <v>0</v>
      </c>
      <c r="CC384" s="12">
        <v>0</v>
      </c>
      <c r="CD384" s="12">
        <v>0</v>
      </c>
      <c r="CE384" s="12">
        <v>1</v>
      </c>
      <c r="CF384" s="12">
        <v>3</v>
      </c>
      <c r="CG384" s="12">
        <v>1</v>
      </c>
      <c r="CH384" s="12">
        <v>4</v>
      </c>
      <c r="CI384" s="12">
        <v>2</v>
      </c>
      <c r="CJ384" s="15">
        <v>2</v>
      </c>
      <c r="CK384" s="12">
        <v>2</v>
      </c>
      <c r="CL384" s="12">
        <v>4</v>
      </c>
      <c r="CM384" s="12">
        <v>2</v>
      </c>
      <c r="CN384" s="12">
        <v>3</v>
      </c>
      <c r="CO384" s="12">
        <v>2</v>
      </c>
      <c r="CP384" s="12" t="s">
        <v>163</v>
      </c>
      <c r="CQ384" s="12">
        <v>63</v>
      </c>
      <c r="CR384" s="12">
        <v>63</v>
      </c>
      <c r="CS384" s="12">
        <v>50</v>
      </c>
      <c r="CT384" s="12">
        <v>80</v>
      </c>
      <c r="CU384" s="12">
        <v>62</v>
      </c>
      <c r="CV384" s="12">
        <v>8.8000000000000007</v>
      </c>
      <c r="CW384" s="12">
        <v>180</v>
      </c>
      <c r="CX384" s="12" t="b">
        <v>0</v>
      </c>
      <c r="CY384" s="12"/>
      <c r="CZ384" s="12">
        <v>0</v>
      </c>
      <c r="DA384" s="12">
        <v>144</v>
      </c>
      <c r="DB384" s="12">
        <v>101</v>
      </c>
      <c r="DC384" s="12">
        <v>76</v>
      </c>
    </row>
    <row r="385" spans="1:109" x14ac:dyDescent="0.2">
      <c r="A385" s="2">
        <v>384</v>
      </c>
      <c r="B385" s="5">
        <v>5</v>
      </c>
      <c r="C385" s="5">
        <v>3</v>
      </c>
      <c r="D385" s="1">
        <v>62</v>
      </c>
      <c r="E385" s="7">
        <v>43911</v>
      </c>
      <c r="F385" s="1">
        <v>0</v>
      </c>
      <c r="G385" s="5">
        <f t="shared" si="26"/>
        <v>0</v>
      </c>
      <c r="H385" s="19">
        <f t="shared" si="27"/>
        <v>0</v>
      </c>
      <c r="I385" s="19">
        <v>97.569444444444443</v>
      </c>
      <c r="J385" s="19">
        <v>124.39857651245552</v>
      </c>
      <c r="K385" s="19">
        <v>26.333410820356981</v>
      </c>
      <c r="L385" s="19">
        <v>0</v>
      </c>
      <c r="M385" s="19">
        <v>89.32384341637011</v>
      </c>
      <c r="N385" s="19">
        <v>10.676156583629894</v>
      </c>
      <c r="O385" s="19">
        <v>100</v>
      </c>
      <c r="P385" s="19">
        <v>124.69791666666667</v>
      </c>
      <c r="Q385" s="19">
        <v>29.86306217860124</v>
      </c>
      <c r="R385" s="19">
        <v>0</v>
      </c>
      <c r="S385" s="19">
        <v>84.375</v>
      </c>
      <c r="T385" s="19">
        <v>15.625</v>
      </c>
      <c r="U385" s="19">
        <v>92.708333333333329</v>
      </c>
      <c r="V385" s="19">
        <v>123.75280898876404</v>
      </c>
      <c r="W385" s="19">
        <v>16.242439719185153</v>
      </c>
      <c r="X385" s="19">
        <v>0</v>
      </c>
      <c r="Y385" s="19">
        <v>100</v>
      </c>
      <c r="Z385" s="19">
        <v>0</v>
      </c>
      <c r="AA385" s="25" t="s">
        <v>20</v>
      </c>
      <c r="AB385" t="s">
        <v>20</v>
      </c>
      <c r="AC385" t="s">
        <v>20</v>
      </c>
      <c r="AD385">
        <v>1</v>
      </c>
      <c r="AE385" s="16" t="s">
        <v>20</v>
      </c>
      <c r="AF385" s="16" t="s">
        <v>20</v>
      </c>
      <c r="AG385" s="16" t="s">
        <v>20</v>
      </c>
      <c r="AH385" s="16" t="s">
        <v>20</v>
      </c>
      <c r="AI385" s="16" t="s">
        <v>20</v>
      </c>
      <c r="AJ385" s="16" t="s">
        <v>20</v>
      </c>
      <c r="AK385" s="16" t="s">
        <v>20</v>
      </c>
      <c r="AL385" s="16" t="s">
        <v>20</v>
      </c>
      <c r="AM385" s="16" t="s">
        <v>20</v>
      </c>
      <c r="AN385" s="16" t="s">
        <v>20</v>
      </c>
      <c r="AO385" s="16" t="s">
        <v>20</v>
      </c>
      <c r="AP385" s="16" t="s">
        <v>20</v>
      </c>
      <c r="AQ385" s="16" t="s">
        <v>20</v>
      </c>
      <c r="AR385" s="16" t="s">
        <v>20</v>
      </c>
      <c r="AS385" t="s">
        <v>20</v>
      </c>
      <c r="AT385" t="s">
        <v>20</v>
      </c>
      <c r="AU385" t="s">
        <v>20</v>
      </c>
      <c r="AV385" t="s">
        <v>20</v>
      </c>
      <c r="AW385" t="s">
        <v>20</v>
      </c>
      <c r="AX385" t="s">
        <v>20</v>
      </c>
      <c r="AY385" t="s">
        <v>20</v>
      </c>
      <c r="AZ385" s="1" t="s">
        <v>20</v>
      </c>
      <c r="BA385" s="1" t="s">
        <v>20</v>
      </c>
      <c r="BB385" s="1" t="s">
        <v>20</v>
      </c>
      <c r="BC385" t="s">
        <v>20</v>
      </c>
      <c r="BD385" t="s">
        <v>20</v>
      </c>
      <c r="BE385" s="1" t="s">
        <v>20</v>
      </c>
      <c r="BF385" s="1" t="s">
        <v>20</v>
      </c>
      <c r="BG385" s="12">
        <v>0</v>
      </c>
      <c r="BH385" s="1">
        <v>0</v>
      </c>
      <c r="BI385" s="1">
        <v>0</v>
      </c>
      <c r="BJ385" s="1">
        <f t="shared" si="25"/>
        <v>0</v>
      </c>
      <c r="BK385" s="1">
        <v>0</v>
      </c>
      <c r="BL385" s="25">
        <v>0</v>
      </c>
      <c r="BM385" s="1">
        <v>0</v>
      </c>
      <c r="BN385" s="1">
        <v>0</v>
      </c>
      <c r="BO385" s="1">
        <v>0</v>
      </c>
      <c r="BP385" s="1">
        <v>0</v>
      </c>
      <c r="BQ385" s="12"/>
      <c r="BR385" s="12"/>
      <c r="BS385" s="12"/>
      <c r="BT385" s="12"/>
      <c r="BU385" s="12"/>
      <c r="BV385" s="12"/>
      <c r="BW385" s="12"/>
      <c r="BX385" s="12"/>
      <c r="BY385" s="12"/>
      <c r="BZ385" s="12"/>
      <c r="CA385" s="12"/>
      <c r="CB385" s="15"/>
      <c r="CC385" s="12"/>
      <c r="CD385" s="12"/>
      <c r="CE385" s="12"/>
      <c r="CF385" s="12"/>
      <c r="CG385" s="12"/>
      <c r="CH385" s="12"/>
      <c r="CI385" s="12"/>
      <c r="CJ385" s="15"/>
      <c r="CK385" s="12"/>
      <c r="CL385" s="12"/>
      <c r="CM385" s="12"/>
      <c r="CN385" s="12"/>
      <c r="CO385" s="12"/>
      <c r="CP385" s="12"/>
      <c r="CQ385" s="12"/>
      <c r="CR385" s="12"/>
      <c r="CS385" s="12"/>
      <c r="CT385" s="12"/>
      <c r="CU385" s="12"/>
      <c r="CV385" s="12"/>
      <c r="CW385" s="12"/>
      <c r="CX385" s="12"/>
      <c r="CY385" s="12"/>
      <c r="CZ385" s="12"/>
      <c r="DA385" s="12"/>
      <c r="DB385" s="12"/>
      <c r="DC385" s="12"/>
    </row>
    <row r="386" spans="1:109" x14ac:dyDescent="0.2">
      <c r="A386" s="2">
        <v>385</v>
      </c>
      <c r="B386" s="5">
        <v>5</v>
      </c>
      <c r="C386" s="5">
        <v>3</v>
      </c>
      <c r="D386" s="1">
        <v>63</v>
      </c>
      <c r="E386" s="7">
        <v>43912</v>
      </c>
      <c r="F386" s="1">
        <v>0</v>
      </c>
      <c r="G386" s="5">
        <f t="shared" si="26"/>
        <v>44</v>
      </c>
      <c r="H386" s="19">
        <f t="shared" si="27"/>
        <v>167.2</v>
      </c>
      <c r="I386" s="19">
        <v>25</v>
      </c>
      <c r="J386" s="19">
        <v>100.16666666666667</v>
      </c>
      <c r="K386" s="19">
        <v>28.772031854650471</v>
      </c>
      <c r="L386" s="19">
        <v>0</v>
      </c>
      <c r="M386" s="19">
        <v>87.5</v>
      </c>
      <c r="N386" s="19">
        <v>12.5</v>
      </c>
      <c r="O386" s="19">
        <v>37.5</v>
      </c>
      <c r="P386" s="19">
        <v>100.16666666666667</v>
      </c>
      <c r="Q386" s="19">
        <v>28.772031854650471</v>
      </c>
      <c r="R386" s="19">
        <v>0</v>
      </c>
      <c r="S386" s="19">
        <v>87.5</v>
      </c>
      <c r="T386" s="19">
        <v>12.5</v>
      </c>
      <c r="U386" s="19">
        <v>0</v>
      </c>
      <c r="V386" t="s">
        <v>20</v>
      </c>
      <c r="W386" t="s">
        <v>20</v>
      </c>
      <c r="X386" t="s">
        <v>20</v>
      </c>
      <c r="Y386" t="s">
        <v>20</v>
      </c>
      <c r="Z386" t="s">
        <v>20</v>
      </c>
      <c r="AA386" s="2">
        <v>2</v>
      </c>
      <c r="AB386">
        <v>2</v>
      </c>
      <c r="AC386">
        <v>7</v>
      </c>
      <c r="AD386" s="1" t="s">
        <v>20</v>
      </c>
      <c r="AE386" s="16">
        <v>0</v>
      </c>
      <c r="AF386" t="s">
        <v>875</v>
      </c>
      <c r="AG386" t="s">
        <v>875</v>
      </c>
      <c r="AH386" t="s">
        <v>875</v>
      </c>
      <c r="AI386" t="s">
        <v>875</v>
      </c>
      <c r="AJ386" t="s">
        <v>875</v>
      </c>
      <c r="AK386" t="s">
        <v>875</v>
      </c>
      <c r="AL386" t="s">
        <v>875</v>
      </c>
      <c r="AM386" s="1" t="s">
        <v>903</v>
      </c>
      <c r="AN386" s="1" t="s">
        <v>903</v>
      </c>
      <c r="AO386" s="1" t="s">
        <v>903</v>
      </c>
      <c r="AP386" s="1" t="s">
        <v>903</v>
      </c>
      <c r="AQ386" s="1" t="s">
        <v>903</v>
      </c>
      <c r="AR386" s="1" t="s">
        <v>903</v>
      </c>
      <c r="AS386" s="1" t="s">
        <v>903</v>
      </c>
      <c r="AT386" s="1" t="s">
        <v>903</v>
      </c>
      <c r="AU386" s="1" t="s">
        <v>903</v>
      </c>
      <c r="AV386" s="1" t="s">
        <v>903</v>
      </c>
      <c r="AW386" s="1" t="s">
        <v>903</v>
      </c>
      <c r="AX386" s="1" t="s">
        <v>903</v>
      </c>
      <c r="AY386" s="1" t="s">
        <v>903</v>
      </c>
      <c r="AZ386" s="1" t="s">
        <v>903</v>
      </c>
      <c r="BA386" s="1" t="s">
        <v>875</v>
      </c>
      <c r="BB386" s="1" t="s">
        <v>875</v>
      </c>
      <c r="BC386" s="1" t="s">
        <v>875</v>
      </c>
      <c r="BD386" s="1" t="s">
        <v>875</v>
      </c>
      <c r="BE386" s="1" t="s">
        <v>875</v>
      </c>
      <c r="BF386" s="1" t="s">
        <v>875</v>
      </c>
      <c r="BG386" s="12">
        <v>44</v>
      </c>
      <c r="BH386" s="1">
        <v>6</v>
      </c>
      <c r="BI386" s="1">
        <v>3.8</v>
      </c>
      <c r="BJ386" s="1">
        <f t="shared" si="25"/>
        <v>167.2</v>
      </c>
      <c r="BK386" s="1" t="s">
        <v>28</v>
      </c>
      <c r="BL386" s="25">
        <v>0</v>
      </c>
      <c r="BM386" s="1">
        <v>0</v>
      </c>
      <c r="BN386" s="1">
        <v>0</v>
      </c>
      <c r="BO386" s="1">
        <v>0</v>
      </c>
      <c r="BP386" s="1">
        <v>0</v>
      </c>
      <c r="BQ386" s="14">
        <v>43912.590915428242</v>
      </c>
      <c r="BR386" s="14" t="s">
        <v>205</v>
      </c>
      <c r="BS386" s="15">
        <v>37.383333333333333</v>
      </c>
      <c r="BT386" s="12" t="s">
        <v>195</v>
      </c>
      <c r="BU386" s="12">
        <v>2</v>
      </c>
      <c r="BV386" s="12" t="s">
        <v>206</v>
      </c>
      <c r="BW386" s="12" t="s">
        <v>207</v>
      </c>
      <c r="BX386" s="12"/>
      <c r="BY386" s="12" t="s">
        <v>98</v>
      </c>
      <c r="BZ386" s="12">
        <v>1</v>
      </c>
      <c r="CA386" s="12">
        <v>1</v>
      </c>
      <c r="CB386" s="15">
        <v>7.6</v>
      </c>
      <c r="CC386" s="12">
        <v>30</v>
      </c>
      <c r="CD386" s="12">
        <v>0</v>
      </c>
      <c r="CE386" s="12">
        <v>1</v>
      </c>
      <c r="CF386" s="12">
        <v>2</v>
      </c>
      <c r="CG386" s="12">
        <v>2</v>
      </c>
      <c r="CH386" s="12">
        <v>1</v>
      </c>
      <c r="CI386" s="12">
        <v>1</v>
      </c>
      <c r="CJ386" s="15">
        <v>6</v>
      </c>
      <c r="CK386" s="12">
        <v>2</v>
      </c>
      <c r="CL386" s="12">
        <v>3</v>
      </c>
      <c r="CM386" s="12">
        <v>2</v>
      </c>
      <c r="CN386" s="12">
        <v>3</v>
      </c>
      <c r="CO386" s="12">
        <v>2</v>
      </c>
      <c r="CP386" s="12" t="s">
        <v>141</v>
      </c>
      <c r="CQ386" s="12">
        <v>43</v>
      </c>
      <c r="CR386" s="12">
        <v>37</v>
      </c>
      <c r="CS386" s="12">
        <v>30</v>
      </c>
      <c r="CT386" s="12">
        <v>34</v>
      </c>
      <c r="CU386" s="12">
        <v>41</v>
      </c>
      <c r="CV386" s="12">
        <v>10</v>
      </c>
      <c r="CW386" s="12">
        <v>90</v>
      </c>
      <c r="CX386" s="12" t="b">
        <v>0</v>
      </c>
      <c r="CY386" s="12"/>
      <c r="CZ386" s="12">
        <v>0</v>
      </c>
      <c r="DA386" s="12">
        <v>172</v>
      </c>
      <c r="DB386" s="12">
        <v>124</v>
      </c>
      <c r="DC386" s="12">
        <v>58</v>
      </c>
    </row>
    <row r="387" spans="1:109" x14ac:dyDescent="0.2">
      <c r="A387" s="2">
        <v>386</v>
      </c>
      <c r="B387" s="5">
        <v>5</v>
      </c>
      <c r="C387" s="5">
        <v>3</v>
      </c>
      <c r="D387" s="1">
        <v>64</v>
      </c>
      <c r="E387" s="7">
        <v>43913</v>
      </c>
      <c r="F387" s="1">
        <v>0</v>
      </c>
      <c r="G387" s="5">
        <f t="shared" si="26"/>
        <v>0</v>
      </c>
      <c r="H387" s="19">
        <f t="shared" si="27"/>
        <v>0</v>
      </c>
      <c r="I387" s="19">
        <v>0</v>
      </c>
      <c r="J387" t="s">
        <v>20</v>
      </c>
      <c r="K387" t="s">
        <v>20</v>
      </c>
      <c r="L387" t="s">
        <v>20</v>
      </c>
      <c r="M387" t="s">
        <v>20</v>
      </c>
      <c r="N387" t="s">
        <v>20</v>
      </c>
      <c r="O387" s="19">
        <v>0</v>
      </c>
      <c r="P387" t="s">
        <v>20</v>
      </c>
      <c r="Q387" t="s">
        <v>20</v>
      </c>
      <c r="R387" t="s">
        <v>20</v>
      </c>
      <c r="S387" t="s">
        <v>20</v>
      </c>
      <c r="T387" t="s">
        <v>20</v>
      </c>
      <c r="U387" s="19">
        <v>0</v>
      </c>
      <c r="V387" t="s">
        <v>20</v>
      </c>
      <c r="W387" t="s">
        <v>20</v>
      </c>
      <c r="X387" t="s">
        <v>20</v>
      </c>
      <c r="Y387" t="s">
        <v>20</v>
      </c>
      <c r="Z387" t="s">
        <v>20</v>
      </c>
      <c r="AA387" s="2">
        <v>1</v>
      </c>
      <c r="AB387">
        <v>3</v>
      </c>
      <c r="AC387">
        <v>5</v>
      </c>
      <c r="AD387">
        <v>2</v>
      </c>
      <c r="AE387" s="16">
        <v>0</v>
      </c>
      <c r="AF387" s="12">
        <v>99</v>
      </c>
      <c r="AG387">
        <v>1</v>
      </c>
      <c r="AH387">
        <v>99</v>
      </c>
      <c r="AI387">
        <v>99</v>
      </c>
      <c r="AJ387">
        <v>99</v>
      </c>
      <c r="AK387">
        <v>99</v>
      </c>
      <c r="AL387">
        <v>99</v>
      </c>
      <c r="AM387" s="1">
        <v>99</v>
      </c>
      <c r="AN387" s="1">
        <v>99</v>
      </c>
      <c r="AO387" s="1">
        <v>99</v>
      </c>
      <c r="AP387" s="1">
        <v>99</v>
      </c>
      <c r="AQ387" s="1">
        <v>99</v>
      </c>
      <c r="AR387" s="1">
        <v>99</v>
      </c>
      <c r="AS387" s="1">
        <v>0</v>
      </c>
      <c r="AT387">
        <v>1</v>
      </c>
      <c r="AU387">
        <v>0</v>
      </c>
      <c r="AV387" s="1">
        <v>0</v>
      </c>
      <c r="AW387" s="1">
        <v>0</v>
      </c>
      <c r="AX387" s="1">
        <v>0</v>
      </c>
      <c r="AY387" s="1">
        <v>0</v>
      </c>
      <c r="AZ387" s="1">
        <v>0</v>
      </c>
      <c r="BA387" s="1">
        <v>0</v>
      </c>
      <c r="BB387" s="1">
        <v>0</v>
      </c>
      <c r="BC387" s="1">
        <v>0</v>
      </c>
      <c r="BD387" s="1">
        <v>0</v>
      </c>
      <c r="BE387" s="1">
        <v>0</v>
      </c>
      <c r="BF387" s="1">
        <f>SUM(AS387:BE387)</f>
        <v>1</v>
      </c>
      <c r="BG387" s="12">
        <v>0</v>
      </c>
      <c r="BH387" s="12">
        <v>0</v>
      </c>
      <c r="BI387" s="1">
        <v>0</v>
      </c>
      <c r="BJ387" s="1">
        <f t="shared" si="25"/>
        <v>0</v>
      </c>
      <c r="BK387" s="1">
        <v>0</v>
      </c>
      <c r="BL387" s="25">
        <v>0</v>
      </c>
      <c r="BM387" s="1">
        <v>0</v>
      </c>
      <c r="BN387" s="1">
        <v>0</v>
      </c>
      <c r="BO387" s="1">
        <v>0</v>
      </c>
      <c r="BP387" s="1">
        <v>0</v>
      </c>
      <c r="BQ387" s="12"/>
      <c r="BR387" s="12"/>
      <c r="BS387" s="12"/>
      <c r="BT387" s="12"/>
      <c r="BU387" s="12"/>
      <c r="BV387" s="12"/>
      <c r="BW387" s="12"/>
      <c r="BX387" s="12"/>
      <c r="BY387" s="12"/>
      <c r="BZ387" s="12"/>
      <c r="CA387" s="12"/>
      <c r="CB387" s="15"/>
      <c r="CC387" s="12"/>
      <c r="CD387" s="12"/>
      <c r="CE387" s="12"/>
      <c r="CF387" s="12"/>
      <c r="CG387" s="12"/>
      <c r="CH387" s="12"/>
      <c r="CI387" s="12"/>
      <c r="CJ387" s="15"/>
      <c r="CK387" s="12"/>
      <c r="CL387" s="12"/>
      <c r="CM387" s="12"/>
      <c r="CN387" s="12"/>
      <c r="CO387" s="12"/>
      <c r="CP387" s="12"/>
      <c r="CQ387" s="12"/>
      <c r="CR387" s="12"/>
      <c r="CS387" s="12"/>
      <c r="CT387" s="12"/>
      <c r="CU387" s="12"/>
      <c r="CV387" s="12"/>
      <c r="CW387" s="12"/>
      <c r="CX387" s="12"/>
      <c r="CY387" s="12"/>
      <c r="CZ387" s="12"/>
      <c r="DA387" s="12"/>
      <c r="DB387" s="12"/>
      <c r="DC387" s="12"/>
    </row>
    <row r="388" spans="1:109" x14ac:dyDescent="0.2">
      <c r="A388" s="2">
        <v>387</v>
      </c>
      <c r="B388" s="5">
        <v>5</v>
      </c>
      <c r="C388" s="5">
        <v>3</v>
      </c>
      <c r="D388" s="1">
        <v>65</v>
      </c>
      <c r="E388" s="7">
        <v>43914</v>
      </c>
      <c r="F388" s="1">
        <v>0</v>
      </c>
      <c r="G388" s="5">
        <f t="shared" si="26"/>
        <v>0</v>
      </c>
      <c r="H388" s="19">
        <f t="shared" si="27"/>
        <v>0</v>
      </c>
      <c r="I388" s="19">
        <v>64.236111111111114</v>
      </c>
      <c r="J388" s="19">
        <v>165.36216216216215</v>
      </c>
      <c r="K388" s="19">
        <v>33.915929646635846</v>
      </c>
      <c r="L388" s="19">
        <v>34.594594594594597</v>
      </c>
      <c r="M388" s="19">
        <v>62.162162162162161</v>
      </c>
      <c r="N388" s="19">
        <v>3.2432432432432434</v>
      </c>
      <c r="O388" s="19">
        <v>47.395833333333336</v>
      </c>
      <c r="P388" s="19">
        <v>154.75824175824175</v>
      </c>
      <c r="Q388" s="19">
        <v>36.83999623414968</v>
      </c>
      <c r="R388" s="19">
        <v>26.373626373626372</v>
      </c>
      <c r="S388" s="19">
        <v>67.032967032967036</v>
      </c>
      <c r="T388" s="19">
        <v>6.5934065934065931</v>
      </c>
      <c r="U388" s="19">
        <v>97.916666666666671</v>
      </c>
      <c r="V388" s="19">
        <v>175.62765957446808</v>
      </c>
      <c r="W388" s="19">
        <v>30.455804041599034</v>
      </c>
      <c r="X388" s="19">
        <v>42.553191489361701</v>
      </c>
      <c r="Y388" s="19">
        <v>57.446808510638299</v>
      </c>
      <c r="Z388" s="19">
        <v>0</v>
      </c>
      <c r="AA388" s="2">
        <v>1</v>
      </c>
      <c r="AB388">
        <v>1</v>
      </c>
      <c r="AC388">
        <v>7</v>
      </c>
      <c r="AD388">
        <v>2</v>
      </c>
      <c r="AE388" s="16">
        <v>0</v>
      </c>
      <c r="AF388" s="12">
        <v>99</v>
      </c>
      <c r="AG388">
        <v>99</v>
      </c>
      <c r="AH388">
        <v>99</v>
      </c>
      <c r="AI388">
        <v>99</v>
      </c>
      <c r="AJ388">
        <v>99</v>
      </c>
      <c r="AK388">
        <v>99</v>
      </c>
      <c r="AL388">
        <v>99</v>
      </c>
      <c r="AM388">
        <v>1</v>
      </c>
      <c r="AN388" s="1">
        <v>99</v>
      </c>
      <c r="AO388" s="1">
        <v>99</v>
      </c>
      <c r="AP388">
        <v>99</v>
      </c>
      <c r="AQ388">
        <v>99</v>
      </c>
      <c r="AR388" s="1">
        <v>99</v>
      </c>
      <c r="AS388" s="1">
        <v>0</v>
      </c>
      <c r="AT388" s="1">
        <v>0</v>
      </c>
      <c r="AU388">
        <v>0</v>
      </c>
      <c r="AV388" s="1">
        <v>0</v>
      </c>
      <c r="AW388" s="1">
        <v>0</v>
      </c>
      <c r="AX388" s="1">
        <v>0</v>
      </c>
      <c r="AY388" s="1">
        <v>0</v>
      </c>
      <c r="AZ388" s="1">
        <v>1</v>
      </c>
      <c r="BA388" s="1">
        <v>0</v>
      </c>
      <c r="BB388" s="1">
        <v>0</v>
      </c>
      <c r="BC388" s="1">
        <v>0</v>
      </c>
      <c r="BD388" s="1">
        <v>0</v>
      </c>
      <c r="BE388" s="1">
        <v>0</v>
      </c>
      <c r="BF388" s="1">
        <f>SUM(AS388:BE388)</f>
        <v>1</v>
      </c>
      <c r="BG388" s="12">
        <v>0</v>
      </c>
      <c r="BH388" s="12">
        <v>0</v>
      </c>
      <c r="BI388" s="1">
        <v>0</v>
      </c>
      <c r="BJ388" s="1">
        <f t="shared" ref="BJ388:BJ394" si="29">BG388*BI388</f>
        <v>0</v>
      </c>
      <c r="BK388" s="1">
        <v>0</v>
      </c>
      <c r="BL388" s="25">
        <v>0</v>
      </c>
      <c r="BM388" s="1">
        <v>0</v>
      </c>
      <c r="BN388" s="1">
        <v>0</v>
      </c>
      <c r="BO388" s="1">
        <v>0</v>
      </c>
      <c r="BP388" s="1">
        <v>0</v>
      </c>
      <c r="BQ388" s="12"/>
      <c r="BR388" s="12"/>
      <c r="BS388" s="12"/>
      <c r="BT388" s="12"/>
      <c r="BU388" s="12"/>
      <c r="BV388" s="12"/>
      <c r="BW388" s="12"/>
      <c r="BX388" s="12"/>
      <c r="BY388" s="12"/>
      <c r="BZ388" s="12"/>
      <c r="CA388" s="12"/>
      <c r="CB388" s="15"/>
      <c r="CC388" s="12"/>
      <c r="CD388" s="12"/>
      <c r="CE388" s="12"/>
      <c r="CF388" s="12"/>
      <c r="CG388" s="12"/>
      <c r="CH388" s="12"/>
      <c r="CI388" s="12"/>
      <c r="CJ388" s="15"/>
      <c r="CK388" s="12"/>
      <c r="CL388" s="12"/>
      <c r="CM388" s="12"/>
      <c r="CN388" s="12"/>
      <c r="CO388" s="12"/>
      <c r="CP388" s="12"/>
      <c r="CQ388" s="12"/>
      <c r="CR388" s="12"/>
      <c r="CS388" s="12"/>
      <c r="CT388" s="12"/>
      <c r="CU388" s="12"/>
      <c r="CV388" s="12"/>
      <c r="CW388" s="12"/>
      <c r="CX388" s="12"/>
      <c r="CY388" s="12"/>
      <c r="CZ388" s="12"/>
      <c r="DA388" s="12"/>
      <c r="DB388" s="12"/>
      <c r="DC388" s="12"/>
    </row>
    <row r="389" spans="1:109" x14ac:dyDescent="0.2">
      <c r="A389" s="2">
        <v>388</v>
      </c>
      <c r="B389" s="5">
        <v>5</v>
      </c>
      <c r="C389" s="5">
        <v>3</v>
      </c>
      <c r="D389" s="1">
        <v>66</v>
      </c>
      <c r="E389" s="7">
        <v>43915</v>
      </c>
      <c r="F389" s="1">
        <v>0</v>
      </c>
      <c r="G389" s="5">
        <f t="shared" si="26"/>
        <v>0</v>
      </c>
      <c r="H389" s="19">
        <f t="shared" si="27"/>
        <v>0</v>
      </c>
      <c r="I389" s="19">
        <v>98.958333333333329</v>
      </c>
      <c r="J389" s="19">
        <v>144.62807017543861</v>
      </c>
      <c r="K389" s="19">
        <v>20.944464342644597</v>
      </c>
      <c r="L389" s="19">
        <v>17.543859649122808</v>
      </c>
      <c r="M389" s="19">
        <v>82.456140350877192</v>
      </c>
      <c r="N389" s="19">
        <v>0</v>
      </c>
      <c r="O389" s="19">
        <v>100</v>
      </c>
      <c r="P389" s="19">
        <v>151.171875</v>
      </c>
      <c r="Q389" s="19">
        <v>20.898117913464816</v>
      </c>
      <c r="R389" s="19">
        <v>23.958333333333332</v>
      </c>
      <c r="S389" s="19">
        <v>76.041666666666671</v>
      </c>
      <c r="T389" s="19">
        <v>0</v>
      </c>
      <c r="U389" s="19">
        <v>96.875</v>
      </c>
      <c r="V389" s="19">
        <v>131.11827956989248</v>
      </c>
      <c r="W389" s="19">
        <v>16.8238439051797</v>
      </c>
      <c r="X389" s="19">
        <v>4.301075268817204</v>
      </c>
      <c r="Y389" s="19">
        <v>95.6989247311828</v>
      </c>
      <c r="Z389" s="19">
        <v>0</v>
      </c>
      <c r="AA389" s="2">
        <v>0</v>
      </c>
      <c r="AB389">
        <v>1</v>
      </c>
      <c r="AC389">
        <v>6</v>
      </c>
      <c r="AD389">
        <v>1</v>
      </c>
      <c r="AE389" s="16">
        <v>0</v>
      </c>
      <c r="AF389" s="12">
        <v>99</v>
      </c>
      <c r="AG389">
        <v>99</v>
      </c>
      <c r="AH389">
        <v>99</v>
      </c>
      <c r="AI389">
        <v>99</v>
      </c>
      <c r="AJ389">
        <v>99</v>
      </c>
      <c r="AK389">
        <v>99</v>
      </c>
      <c r="AL389">
        <v>99</v>
      </c>
      <c r="AM389" s="1">
        <v>99</v>
      </c>
      <c r="AN389" s="1">
        <v>99</v>
      </c>
      <c r="AO389" s="1">
        <v>99</v>
      </c>
      <c r="AP389" s="1">
        <v>99</v>
      </c>
      <c r="AQ389" s="1">
        <v>99</v>
      </c>
      <c r="AR389" s="1">
        <v>99</v>
      </c>
      <c r="AS389" s="1">
        <v>0</v>
      </c>
      <c r="AT389" s="1">
        <v>0</v>
      </c>
      <c r="AU389" s="1">
        <v>0</v>
      </c>
      <c r="AV389" s="1">
        <v>0</v>
      </c>
      <c r="AW389" s="1">
        <v>0</v>
      </c>
      <c r="AX389" s="1">
        <v>0</v>
      </c>
      <c r="AY389" s="1">
        <v>0</v>
      </c>
      <c r="AZ389" s="1">
        <v>0</v>
      </c>
      <c r="BA389" s="1">
        <v>0</v>
      </c>
      <c r="BB389" s="1">
        <v>0</v>
      </c>
      <c r="BC389" s="1">
        <v>0</v>
      </c>
      <c r="BD389" s="1">
        <v>0</v>
      </c>
      <c r="BE389" s="1">
        <v>0</v>
      </c>
      <c r="BF389" s="1">
        <f>SUM(AS389:BE389)</f>
        <v>0</v>
      </c>
      <c r="BG389" s="12">
        <v>0</v>
      </c>
      <c r="BH389" s="1">
        <v>0</v>
      </c>
      <c r="BI389" s="1">
        <v>0</v>
      </c>
      <c r="BJ389" s="1">
        <f t="shared" si="29"/>
        <v>0</v>
      </c>
      <c r="BK389" s="1">
        <v>0</v>
      </c>
      <c r="BL389" s="25">
        <v>0</v>
      </c>
      <c r="BM389" s="1">
        <v>0</v>
      </c>
      <c r="BN389" s="1">
        <v>0</v>
      </c>
      <c r="BO389" s="1">
        <v>0</v>
      </c>
      <c r="BP389" s="1">
        <v>0</v>
      </c>
      <c r="BQ389" s="12"/>
      <c r="BR389" s="12"/>
      <c r="BS389" s="12"/>
      <c r="BT389" s="12"/>
      <c r="BU389" s="12"/>
      <c r="BV389" s="12"/>
      <c r="BW389" s="12"/>
      <c r="BX389" s="12"/>
      <c r="BY389" s="12"/>
      <c r="BZ389" s="12"/>
      <c r="CA389" s="12"/>
      <c r="CB389" s="15"/>
      <c r="CC389" s="12"/>
      <c r="CD389" s="12"/>
      <c r="CE389" s="12"/>
      <c r="CF389" s="12"/>
      <c r="CG389" s="12"/>
      <c r="CH389" s="12"/>
      <c r="CI389" s="12"/>
      <c r="CJ389" s="15"/>
      <c r="CK389" s="12"/>
      <c r="CL389" s="12"/>
      <c r="CM389" s="12"/>
      <c r="CN389" s="12"/>
      <c r="CO389" s="12"/>
      <c r="CP389" s="12"/>
      <c r="CQ389" s="12"/>
      <c r="CR389" s="12"/>
      <c r="CS389" s="12"/>
      <c r="CT389" s="12"/>
      <c r="CU389" s="12"/>
      <c r="CV389" s="12"/>
      <c r="CW389" s="12"/>
      <c r="CX389" s="12"/>
      <c r="CY389" s="12"/>
      <c r="CZ389" s="12"/>
      <c r="DA389" s="12"/>
      <c r="DB389" s="12"/>
      <c r="DC389" s="12"/>
    </row>
    <row r="390" spans="1:109" x14ac:dyDescent="0.2">
      <c r="A390" s="2">
        <v>389</v>
      </c>
      <c r="B390" s="5">
        <v>5</v>
      </c>
      <c r="C390" s="5">
        <v>3</v>
      </c>
      <c r="D390" s="1">
        <v>67</v>
      </c>
      <c r="E390" s="7">
        <v>43916</v>
      </c>
      <c r="F390" s="1">
        <v>0</v>
      </c>
      <c r="G390" s="5">
        <f t="shared" si="26"/>
        <v>0</v>
      </c>
      <c r="H390" s="19">
        <f t="shared" si="27"/>
        <v>0</v>
      </c>
      <c r="I390" s="19">
        <v>97.222222222222229</v>
      </c>
      <c r="J390" s="19">
        <v>134.36071428571429</v>
      </c>
      <c r="K390" s="19">
        <v>18.105494864941015</v>
      </c>
      <c r="L390" s="19">
        <v>7.5</v>
      </c>
      <c r="M390" s="19">
        <v>92.5</v>
      </c>
      <c r="N390" s="19">
        <v>0</v>
      </c>
      <c r="O390" s="19">
        <v>100</v>
      </c>
      <c r="P390" s="19">
        <v>130.07291666666666</v>
      </c>
      <c r="Q390" s="19">
        <v>10.097889175023527</v>
      </c>
      <c r="R390" s="19">
        <v>0</v>
      </c>
      <c r="S390" s="19">
        <v>100</v>
      </c>
      <c r="T390" s="19">
        <v>0</v>
      </c>
      <c r="U390" s="19">
        <v>91.666666666666671</v>
      </c>
      <c r="V390" s="19">
        <v>143.71590909090909</v>
      </c>
      <c r="W390" s="19">
        <v>25.941506149180629</v>
      </c>
      <c r="X390" s="19">
        <v>23.863636363636363</v>
      </c>
      <c r="Y390" s="19">
        <v>76.13636363636364</v>
      </c>
      <c r="Z390" s="19">
        <v>0</v>
      </c>
      <c r="AA390" s="2">
        <v>0</v>
      </c>
      <c r="AB390">
        <v>2</v>
      </c>
      <c r="AC390">
        <v>6</v>
      </c>
      <c r="AD390">
        <v>1</v>
      </c>
      <c r="AE390" s="16">
        <v>0</v>
      </c>
      <c r="AF390" t="s">
        <v>20</v>
      </c>
      <c r="AG390" t="s">
        <v>20</v>
      </c>
      <c r="AH390" t="s">
        <v>20</v>
      </c>
      <c r="AI390" t="s">
        <v>20</v>
      </c>
      <c r="AJ390" t="s">
        <v>20</v>
      </c>
      <c r="AK390" t="s">
        <v>20</v>
      </c>
      <c r="AL390" t="s">
        <v>20</v>
      </c>
      <c r="AM390" s="1" t="s">
        <v>20</v>
      </c>
      <c r="AN390" s="1" t="s">
        <v>20</v>
      </c>
      <c r="AO390" s="1" t="s">
        <v>20</v>
      </c>
      <c r="AP390" s="1" t="s">
        <v>20</v>
      </c>
      <c r="AQ390" s="1" t="s">
        <v>20</v>
      </c>
      <c r="AR390" s="1" t="s">
        <v>20</v>
      </c>
      <c r="AS390" t="s">
        <v>20</v>
      </c>
      <c r="AT390" t="s">
        <v>20</v>
      </c>
      <c r="AU390" t="s">
        <v>20</v>
      </c>
      <c r="AV390" t="s">
        <v>20</v>
      </c>
      <c r="AW390" t="s">
        <v>20</v>
      </c>
      <c r="AX390" t="s">
        <v>20</v>
      </c>
      <c r="AY390" t="s">
        <v>20</v>
      </c>
      <c r="AZ390" s="1" t="s">
        <v>20</v>
      </c>
      <c r="BA390" s="1" t="s">
        <v>20</v>
      </c>
      <c r="BB390" s="1" t="s">
        <v>20</v>
      </c>
      <c r="BC390" t="s">
        <v>20</v>
      </c>
      <c r="BD390" t="s">
        <v>20</v>
      </c>
      <c r="BE390" s="1" t="s">
        <v>20</v>
      </c>
      <c r="BF390" t="s">
        <v>20</v>
      </c>
      <c r="BG390" s="12">
        <v>0</v>
      </c>
      <c r="BH390" s="1">
        <v>0</v>
      </c>
      <c r="BI390" s="1">
        <v>0</v>
      </c>
      <c r="BJ390" s="1">
        <f t="shared" si="29"/>
        <v>0</v>
      </c>
      <c r="BK390" s="1">
        <v>0</v>
      </c>
      <c r="BL390" s="25">
        <v>0</v>
      </c>
      <c r="BM390" s="1">
        <v>0</v>
      </c>
      <c r="BN390" s="1">
        <v>0</v>
      </c>
      <c r="BO390" s="1">
        <v>0</v>
      </c>
      <c r="BP390" s="1">
        <v>0</v>
      </c>
      <c r="BQ390" s="12"/>
      <c r="BR390" s="12"/>
      <c r="BS390" s="12"/>
      <c r="BT390" s="12"/>
      <c r="BU390" s="12"/>
      <c r="BV390" s="12"/>
      <c r="BW390" s="12"/>
      <c r="BX390" s="12"/>
      <c r="BY390" s="12"/>
      <c r="BZ390" s="12"/>
      <c r="CA390" s="12"/>
      <c r="CB390" s="15"/>
      <c r="CC390" s="12"/>
      <c r="CD390" s="12"/>
      <c r="CE390" s="12"/>
      <c r="CF390" s="12"/>
      <c r="CG390" s="12"/>
      <c r="CH390" s="12"/>
      <c r="CI390" s="12"/>
      <c r="CJ390" s="15"/>
      <c r="CK390" s="12"/>
      <c r="CL390" s="12"/>
      <c r="CM390" s="12"/>
      <c r="CN390" s="12"/>
      <c r="CO390" s="12"/>
      <c r="CP390" s="12"/>
      <c r="CQ390" s="12"/>
      <c r="CR390" s="12"/>
      <c r="CS390" s="12"/>
      <c r="CT390" s="12"/>
      <c r="CU390" s="12"/>
      <c r="CV390" s="12"/>
      <c r="CW390" s="12"/>
      <c r="CX390" s="12"/>
      <c r="CY390" s="12"/>
      <c r="CZ390" s="12"/>
      <c r="DA390" s="12"/>
      <c r="DB390" s="12"/>
      <c r="DC390" s="12"/>
    </row>
    <row r="391" spans="1:109" x14ac:dyDescent="0.2">
      <c r="A391" s="2">
        <v>390</v>
      </c>
      <c r="B391" s="5">
        <v>5</v>
      </c>
      <c r="C391" s="5">
        <v>3</v>
      </c>
      <c r="D391" s="1">
        <v>68</v>
      </c>
      <c r="E391" s="7">
        <v>43917</v>
      </c>
      <c r="F391" s="1">
        <v>0</v>
      </c>
      <c r="G391" s="5">
        <f t="shared" si="26"/>
        <v>31</v>
      </c>
      <c r="H391" s="19">
        <f t="shared" si="27"/>
        <v>279</v>
      </c>
      <c r="I391" s="19">
        <v>99.652777777777771</v>
      </c>
      <c r="J391" s="19">
        <v>147.65853658536585</v>
      </c>
      <c r="K391" s="19">
        <v>23.628612257329454</v>
      </c>
      <c r="L391" s="19">
        <v>14.634146341463415</v>
      </c>
      <c r="M391" s="19">
        <v>85.365853658536579</v>
      </c>
      <c r="N391" s="19">
        <v>0</v>
      </c>
      <c r="O391" s="19">
        <v>100</v>
      </c>
      <c r="P391" s="19">
        <v>158.19270833333334</v>
      </c>
      <c r="Q391" s="19">
        <v>18.655327003058432</v>
      </c>
      <c r="R391" s="19">
        <v>20.833333333333332</v>
      </c>
      <c r="S391" s="19">
        <v>79.166666666666671</v>
      </c>
      <c r="T391" s="19">
        <v>0</v>
      </c>
      <c r="U391" s="19">
        <v>98.958333333333329</v>
      </c>
      <c r="V391" s="19">
        <v>126.36842105263158</v>
      </c>
      <c r="W391" s="19">
        <v>27.969901534318222</v>
      </c>
      <c r="X391" s="19">
        <v>2.1052631578947367</v>
      </c>
      <c r="Y391" s="19">
        <v>97.89473684210526</v>
      </c>
      <c r="Z391" s="19">
        <v>0</v>
      </c>
      <c r="AA391" s="2">
        <v>0</v>
      </c>
      <c r="AB391">
        <v>1</v>
      </c>
      <c r="AC391">
        <v>7</v>
      </c>
      <c r="AD391">
        <v>1</v>
      </c>
      <c r="AE391" s="16">
        <v>0</v>
      </c>
      <c r="AF391" t="s">
        <v>875</v>
      </c>
      <c r="AG391" t="s">
        <v>875</v>
      </c>
      <c r="AH391" t="s">
        <v>875</v>
      </c>
      <c r="AI391" t="s">
        <v>875</v>
      </c>
      <c r="AJ391" t="s">
        <v>875</v>
      </c>
      <c r="AK391" t="s">
        <v>875</v>
      </c>
      <c r="AL391" t="s">
        <v>875</v>
      </c>
      <c r="AM391" s="1" t="s">
        <v>903</v>
      </c>
      <c r="AN391" s="1" t="s">
        <v>903</v>
      </c>
      <c r="AO391" s="1" t="s">
        <v>903</v>
      </c>
      <c r="AP391" s="1" t="s">
        <v>903</v>
      </c>
      <c r="AQ391" s="1" t="s">
        <v>903</v>
      </c>
      <c r="AR391" s="1" t="s">
        <v>903</v>
      </c>
      <c r="AS391" s="1" t="s">
        <v>903</v>
      </c>
      <c r="AT391" s="1" t="s">
        <v>903</v>
      </c>
      <c r="AU391" s="1" t="s">
        <v>903</v>
      </c>
      <c r="AV391" s="1" t="s">
        <v>903</v>
      </c>
      <c r="AW391" s="1" t="s">
        <v>903</v>
      </c>
      <c r="AX391" s="1" t="s">
        <v>903</v>
      </c>
      <c r="AY391" s="1" t="s">
        <v>903</v>
      </c>
      <c r="AZ391" s="1" t="s">
        <v>903</v>
      </c>
      <c r="BA391" s="1" t="s">
        <v>875</v>
      </c>
      <c r="BB391" s="1" t="s">
        <v>875</v>
      </c>
      <c r="BC391" s="1" t="s">
        <v>875</v>
      </c>
      <c r="BD391" s="1" t="s">
        <v>875</v>
      </c>
      <c r="BE391" s="1" t="s">
        <v>875</v>
      </c>
      <c r="BF391" s="1" t="s">
        <v>875</v>
      </c>
      <c r="BG391" s="12">
        <v>31</v>
      </c>
      <c r="BH391" s="12">
        <v>5</v>
      </c>
      <c r="BI391" s="1">
        <v>9</v>
      </c>
      <c r="BJ391" s="1">
        <f t="shared" si="29"/>
        <v>279</v>
      </c>
      <c r="BK391" s="1" t="s">
        <v>24</v>
      </c>
      <c r="BL391" s="25">
        <v>0</v>
      </c>
      <c r="BM391" s="1">
        <v>0</v>
      </c>
      <c r="BN391" s="1">
        <v>0</v>
      </c>
      <c r="BO391" s="1">
        <v>0</v>
      </c>
      <c r="BP391" s="1">
        <v>0</v>
      </c>
      <c r="BQ391" s="14">
        <v>43917.607931979168</v>
      </c>
      <c r="BR391" s="14" t="s">
        <v>208</v>
      </c>
      <c r="BS391" s="15">
        <v>29.25</v>
      </c>
      <c r="BT391" s="12" t="s">
        <v>117</v>
      </c>
      <c r="BU391" s="12"/>
      <c r="BV391" s="12"/>
      <c r="BW391" s="12" t="s">
        <v>98</v>
      </c>
      <c r="BX391" s="12"/>
      <c r="BY391" s="12" t="s">
        <v>98</v>
      </c>
      <c r="BZ391" s="12">
        <v>1</v>
      </c>
      <c r="CA391" s="12">
        <v>0</v>
      </c>
      <c r="CB391" s="15">
        <v>0</v>
      </c>
      <c r="CC391" s="12">
        <v>0</v>
      </c>
      <c r="CD391" s="12">
        <v>0</v>
      </c>
      <c r="CE391" s="12">
        <v>1</v>
      </c>
      <c r="CF391" s="12">
        <v>3</v>
      </c>
      <c r="CG391" s="12">
        <v>2</v>
      </c>
      <c r="CH391" s="12">
        <v>3</v>
      </c>
      <c r="CI391" s="12">
        <v>1</v>
      </c>
      <c r="CJ391" s="15">
        <v>5</v>
      </c>
      <c r="CK391" s="12">
        <v>2</v>
      </c>
      <c r="CL391" s="12">
        <v>4</v>
      </c>
      <c r="CM391" s="12">
        <v>1</v>
      </c>
      <c r="CN391" s="12">
        <v>3</v>
      </c>
      <c r="CO391" s="12">
        <v>3</v>
      </c>
      <c r="CP391" s="12" t="s">
        <v>88</v>
      </c>
      <c r="CQ391" s="12">
        <v>60</v>
      </c>
      <c r="CR391" s="12">
        <v>60</v>
      </c>
      <c r="CS391" s="12">
        <v>10</v>
      </c>
      <c r="CT391" s="12">
        <v>32</v>
      </c>
      <c r="CU391" s="12">
        <v>60</v>
      </c>
      <c r="CV391" s="12">
        <v>12.9</v>
      </c>
      <c r="CW391" s="12">
        <v>338</v>
      </c>
      <c r="CX391" s="12" t="b">
        <v>0</v>
      </c>
      <c r="CY391" s="12"/>
      <c r="CZ391" s="12">
        <v>0</v>
      </c>
      <c r="DA391" s="12">
        <v>165</v>
      </c>
      <c r="DB391" s="12">
        <v>110</v>
      </c>
      <c r="DC391" s="12">
        <v>88</v>
      </c>
    </row>
    <row r="392" spans="1:109" x14ac:dyDescent="0.2">
      <c r="A392" s="2">
        <v>391</v>
      </c>
      <c r="B392" s="5">
        <v>5</v>
      </c>
      <c r="C392" s="5">
        <v>3</v>
      </c>
      <c r="D392" s="1">
        <v>69</v>
      </c>
      <c r="E392" s="7">
        <v>43918</v>
      </c>
      <c r="F392" s="1">
        <v>0</v>
      </c>
      <c r="G392" s="5">
        <f t="shared" si="26"/>
        <v>0</v>
      </c>
      <c r="H392" s="19">
        <f t="shared" si="27"/>
        <v>0</v>
      </c>
      <c r="I392" s="19">
        <v>84.722222222222229</v>
      </c>
      <c r="J392" s="19">
        <v>146.57377049180329</v>
      </c>
      <c r="K392" s="19">
        <v>24.278771159536557</v>
      </c>
      <c r="L392" s="19">
        <v>16.803278688524589</v>
      </c>
      <c r="M392" s="19">
        <v>82.377049180327873</v>
      </c>
      <c r="N392" s="19">
        <v>0.81967213114754101</v>
      </c>
      <c r="O392" s="19">
        <v>88.541666666666671</v>
      </c>
      <c r="P392" s="19">
        <v>149.02941176470588</v>
      </c>
      <c r="Q392" s="19">
        <v>19.50217921900537</v>
      </c>
      <c r="R392" s="19">
        <v>16.470588235294116</v>
      </c>
      <c r="S392" s="19">
        <v>83.529411764705884</v>
      </c>
      <c r="T392" s="19">
        <v>0</v>
      </c>
      <c r="U392" s="19">
        <v>77.083333333333329</v>
      </c>
      <c r="V392" s="19">
        <v>140.93243243243242</v>
      </c>
      <c r="W392" s="19">
        <v>33.384211851597783</v>
      </c>
      <c r="X392" s="19">
        <v>17.567567567567568</v>
      </c>
      <c r="Y392" s="19">
        <v>79.729729729729726</v>
      </c>
      <c r="Z392" s="19">
        <v>2.7027027027027026</v>
      </c>
      <c r="AA392" s="2">
        <v>0</v>
      </c>
      <c r="AB392">
        <v>1</v>
      </c>
      <c r="AC392">
        <v>6</v>
      </c>
      <c r="AD392">
        <v>1</v>
      </c>
      <c r="AE392" s="16">
        <v>0</v>
      </c>
      <c r="AF392" s="12">
        <v>99</v>
      </c>
      <c r="AG392">
        <v>1</v>
      </c>
      <c r="AH392">
        <v>99</v>
      </c>
      <c r="AI392">
        <v>99</v>
      </c>
      <c r="AJ392">
        <v>99</v>
      </c>
      <c r="AK392">
        <v>99</v>
      </c>
      <c r="AL392">
        <v>99</v>
      </c>
      <c r="AM392">
        <v>99</v>
      </c>
      <c r="AN392" s="1">
        <v>99</v>
      </c>
      <c r="AO392" s="1">
        <v>99</v>
      </c>
      <c r="AP392" s="1">
        <v>99</v>
      </c>
      <c r="AQ392" s="1">
        <v>99</v>
      </c>
      <c r="AR392" s="1">
        <v>99</v>
      </c>
      <c r="AS392" s="1">
        <v>0</v>
      </c>
      <c r="AT392" s="1">
        <v>1</v>
      </c>
      <c r="AU392" s="1">
        <v>0</v>
      </c>
      <c r="AV392" s="1">
        <v>0</v>
      </c>
      <c r="AW392" s="1">
        <v>0</v>
      </c>
      <c r="AX392" s="1">
        <v>0</v>
      </c>
      <c r="AY392" s="1">
        <v>0</v>
      </c>
      <c r="AZ392" s="1">
        <v>0</v>
      </c>
      <c r="BA392" s="1">
        <v>0</v>
      </c>
      <c r="BB392" s="1">
        <v>0</v>
      </c>
      <c r="BC392" s="1">
        <v>0</v>
      </c>
      <c r="BD392" s="1">
        <v>0</v>
      </c>
      <c r="BE392" s="1">
        <v>0</v>
      </c>
      <c r="BF392" s="1">
        <f>SUM(AS392:BE392)</f>
        <v>1</v>
      </c>
      <c r="BG392" s="12">
        <v>0</v>
      </c>
      <c r="BH392" s="1">
        <v>0</v>
      </c>
      <c r="BI392" s="1">
        <v>0</v>
      </c>
      <c r="BJ392" s="1">
        <f t="shared" si="29"/>
        <v>0</v>
      </c>
      <c r="BK392" s="1">
        <v>0</v>
      </c>
      <c r="BL392" s="25">
        <v>0</v>
      </c>
      <c r="BM392" s="1">
        <v>0</v>
      </c>
      <c r="BN392" s="1">
        <v>0</v>
      </c>
      <c r="BO392" s="1">
        <v>0</v>
      </c>
      <c r="BP392" s="1">
        <v>0</v>
      </c>
      <c r="BQ392" s="12"/>
      <c r="BR392" s="12"/>
      <c r="BS392" s="12"/>
      <c r="BT392" s="12"/>
      <c r="BU392" s="12"/>
      <c r="BV392" s="12"/>
      <c r="BW392" s="12"/>
      <c r="BX392" s="12"/>
      <c r="BY392" s="12"/>
      <c r="BZ392" s="12"/>
      <c r="CA392" s="12"/>
      <c r="CB392" s="15"/>
      <c r="CC392" s="12"/>
      <c r="CD392" s="12"/>
      <c r="CE392" s="12"/>
      <c r="CF392" s="12"/>
      <c r="CG392" s="12"/>
      <c r="CH392" s="12"/>
      <c r="CI392" s="12"/>
      <c r="CJ392" s="15"/>
      <c r="CK392" s="12"/>
      <c r="CL392" s="12"/>
      <c r="CM392" s="12"/>
      <c r="CN392" s="12"/>
      <c r="CO392" s="12"/>
      <c r="CP392" s="12"/>
      <c r="CQ392" s="12"/>
      <c r="CR392" s="12"/>
      <c r="CS392" s="12"/>
      <c r="CT392" s="12"/>
      <c r="CU392" s="12"/>
      <c r="CV392" s="12"/>
      <c r="CW392" s="12"/>
      <c r="CX392" s="12"/>
      <c r="CY392" s="12"/>
      <c r="CZ392" s="12"/>
      <c r="DA392" s="12"/>
      <c r="DB392" s="12"/>
      <c r="DC392" s="12"/>
    </row>
    <row r="393" spans="1:109" x14ac:dyDescent="0.2">
      <c r="A393" s="2">
        <v>392</v>
      </c>
      <c r="B393" s="5">
        <v>5</v>
      </c>
      <c r="C393" s="5">
        <v>3</v>
      </c>
      <c r="D393" s="1">
        <v>70</v>
      </c>
      <c r="E393" s="7">
        <v>43919</v>
      </c>
      <c r="F393" s="1">
        <v>0</v>
      </c>
      <c r="G393" s="5">
        <f t="shared" si="26"/>
        <v>0</v>
      </c>
      <c r="H393" s="19">
        <f t="shared" si="27"/>
        <v>0</v>
      </c>
      <c r="I393" s="19">
        <v>97.569444444444443</v>
      </c>
      <c r="J393" s="19">
        <v>141.14234875444839</v>
      </c>
      <c r="K393" s="19">
        <v>35.844717943199832</v>
      </c>
      <c r="L393" s="19">
        <v>21.352313167259787</v>
      </c>
      <c r="M393" s="19">
        <v>78.291814946619226</v>
      </c>
      <c r="N393" s="19">
        <v>0.35587188612099646</v>
      </c>
      <c r="O393" s="19">
        <v>97.916666666666671</v>
      </c>
      <c r="P393" s="19">
        <v>153.56914893617022</v>
      </c>
      <c r="Q393" s="19">
        <v>33.719579656238878</v>
      </c>
      <c r="R393" s="19">
        <v>28.723404255319149</v>
      </c>
      <c r="S393" s="19">
        <v>71.276595744680847</v>
      </c>
      <c r="T393" s="19">
        <v>0</v>
      </c>
      <c r="U393" s="19">
        <v>96.875</v>
      </c>
      <c r="V393" s="19">
        <v>116.02150537634408</v>
      </c>
      <c r="W393" s="19">
        <v>32.08928752840113</v>
      </c>
      <c r="X393" s="19">
        <v>6.4516129032258061</v>
      </c>
      <c r="Y393" s="19">
        <v>92.473118279569889</v>
      </c>
      <c r="Z393" s="19">
        <v>1.075268817204301</v>
      </c>
      <c r="AA393" s="2">
        <v>0</v>
      </c>
      <c r="AB393">
        <v>1</v>
      </c>
      <c r="AC393">
        <v>7</v>
      </c>
      <c r="AD393">
        <v>1</v>
      </c>
      <c r="AE393" s="16">
        <v>0</v>
      </c>
      <c r="AF393" s="12">
        <v>99</v>
      </c>
      <c r="AG393">
        <v>99</v>
      </c>
      <c r="AH393">
        <v>99</v>
      </c>
      <c r="AI393">
        <v>99</v>
      </c>
      <c r="AJ393">
        <v>99</v>
      </c>
      <c r="AK393">
        <v>99</v>
      </c>
      <c r="AL393">
        <v>99</v>
      </c>
      <c r="AM393">
        <v>99</v>
      </c>
      <c r="AN393" s="1">
        <v>99</v>
      </c>
      <c r="AO393" s="1">
        <v>99</v>
      </c>
      <c r="AP393" s="1">
        <v>99</v>
      </c>
      <c r="AQ393" s="1">
        <v>99</v>
      </c>
      <c r="AR393" s="1">
        <v>99</v>
      </c>
      <c r="AS393" s="1">
        <v>0</v>
      </c>
      <c r="AT393" s="1">
        <v>0</v>
      </c>
      <c r="AU393">
        <v>0</v>
      </c>
      <c r="AV393" s="1">
        <v>0</v>
      </c>
      <c r="AW393" s="1">
        <v>0</v>
      </c>
      <c r="AX393" s="1">
        <v>0</v>
      </c>
      <c r="AY393" s="1">
        <v>0</v>
      </c>
      <c r="AZ393" s="1">
        <v>0</v>
      </c>
      <c r="BA393" s="1">
        <v>0</v>
      </c>
      <c r="BB393" s="1">
        <v>0</v>
      </c>
      <c r="BC393" s="1">
        <v>0</v>
      </c>
      <c r="BD393" s="1">
        <v>0</v>
      </c>
      <c r="BE393" s="1">
        <v>0</v>
      </c>
      <c r="BF393" s="1">
        <f>SUM(AS393:BE393)</f>
        <v>0</v>
      </c>
      <c r="BG393" s="12">
        <v>0</v>
      </c>
      <c r="BH393" s="1">
        <v>0</v>
      </c>
      <c r="BI393" s="1">
        <v>0</v>
      </c>
      <c r="BJ393" s="1">
        <f t="shared" si="29"/>
        <v>0</v>
      </c>
      <c r="BK393" s="1">
        <v>0</v>
      </c>
      <c r="BL393" s="25">
        <v>0</v>
      </c>
      <c r="BM393" s="1">
        <v>0</v>
      </c>
      <c r="BN393" s="1">
        <v>0</v>
      </c>
      <c r="BO393" s="1">
        <v>0</v>
      </c>
      <c r="BP393" s="1">
        <v>0</v>
      </c>
      <c r="BQ393" s="12"/>
      <c r="BR393" s="12"/>
      <c r="BS393" s="12"/>
      <c r="BT393" s="12"/>
      <c r="BU393" s="12"/>
      <c r="BV393" s="12"/>
      <c r="BW393" s="12"/>
      <c r="BX393" s="12"/>
      <c r="BY393" s="12"/>
      <c r="BZ393" s="12"/>
      <c r="CA393" s="12"/>
      <c r="CB393" s="15"/>
      <c r="CC393" s="12"/>
      <c r="CD393" s="12"/>
      <c r="CE393" s="12"/>
      <c r="CF393" s="12"/>
      <c r="CG393" s="12"/>
      <c r="CH393" s="12"/>
      <c r="CI393" s="12"/>
      <c r="CJ393" s="15"/>
      <c r="CK393" s="12"/>
      <c r="CL393" s="12"/>
      <c r="CM393" s="12"/>
      <c r="CN393" s="12"/>
      <c r="CO393" s="12"/>
      <c r="CP393" s="12"/>
      <c r="CQ393" s="12"/>
      <c r="CR393" s="12"/>
      <c r="CS393" s="12"/>
      <c r="CT393" s="12"/>
      <c r="CU393" s="12"/>
      <c r="CV393" s="12"/>
      <c r="CW393" s="12"/>
      <c r="CX393" s="12"/>
      <c r="CY393" s="12"/>
      <c r="CZ393" s="12"/>
      <c r="DA393" s="12"/>
      <c r="DB393" s="12"/>
      <c r="DC393" s="12"/>
    </row>
    <row r="394" spans="1:109" x14ac:dyDescent="0.2">
      <c r="A394" s="2">
        <v>393</v>
      </c>
      <c r="B394" s="2">
        <v>6</v>
      </c>
      <c r="C394" s="2">
        <v>1</v>
      </c>
      <c r="D394">
        <v>1</v>
      </c>
      <c r="E394" s="52">
        <v>43809</v>
      </c>
      <c r="F394" s="1">
        <v>0</v>
      </c>
      <c r="G394" s="5">
        <f t="shared" si="26"/>
        <v>0</v>
      </c>
      <c r="H394" s="19">
        <f t="shared" si="27"/>
        <v>0</v>
      </c>
      <c r="I394">
        <v>100</v>
      </c>
      <c r="J394">
        <v>200.86458333333334</v>
      </c>
      <c r="K394">
        <v>19.419106249235373</v>
      </c>
      <c r="L394">
        <v>62.847222222222221</v>
      </c>
      <c r="M394">
        <v>37.152777777777779</v>
      </c>
      <c r="N394">
        <v>0</v>
      </c>
      <c r="O394">
        <v>100</v>
      </c>
      <c r="P394">
        <v>201.80729166666666</v>
      </c>
      <c r="Q394">
        <v>21.583054839873565</v>
      </c>
      <c r="R394">
        <v>56.25</v>
      </c>
      <c r="S394">
        <v>43.75</v>
      </c>
      <c r="T394">
        <v>0</v>
      </c>
      <c r="U394">
        <v>100</v>
      </c>
      <c r="V394">
        <v>198.97916666666666</v>
      </c>
      <c r="W394">
        <v>14.007246232296039</v>
      </c>
      <c r="X394">
        <v>76.041666666666671</v>
      </c>
      <c r="Y394">
        <v>23.958333333333329</v>
      </c>
      <c r="Z394">
        <v>0</v>
      </c>
      <c r="AA394" s="2" t="s">
        <v>878</v>
      </c>
      <c r="AB394" t="s">
        <v>878</v>
      </c>
      <c r="AC394" t="s">
        <v>878</v>
      </c>
      <c r="AD394" t="s">
        <v>878</v>
      </c>
      <c r="AE394" t="s">
        <v>878</v>
      </c>
      <c r="AF394" t="s">
        <v>878</v>
      </c>
      <c r="AG394" t="s">
        <v>878</v>
      </c>
      <c r="AH394" t="s">
        <v>878</v>
      </c>
      <c r="AI394" t="s">
        <v>878</v>
      </c>
      <c r="AJ394" t="s">
        <v>878</v>
      </c>
      <c r="AK394" t="s">
        <v>878</v>
      </c>
      <c r="AL394" t="s">
        <v>878</v>
      </c>
      <c r="AM394" t="s">
        <v>878</v>
      </c>
      <c r="AN394" t="s">
        <v>878</v>
      </c>
      <c r="AO394" t="s">
        <v>878</v>
      </c>
      <c r="AP394" t="s">
        <v>878</v>
      </c>
      <c r="AQ394" t="s">
        <v>878</v>
      </c>
      <c r="AR394" t="s">
        <v>878</v>
      </c>
      <c r="AS394" t="s">
        <v>878</v>
      </c>
      <c r="AT394" t="s">
        <v>878</v>
      </c>
      <c r="AU394" t="s">
        <v>878</v>
      </c>
      <c r="AV394" t="s">
        <v>878</v>
      </c>
      <c r="AW394" t="s">
        <v>878</v>
      </c>
      <c r="AX394" t="s">
        <v>878</v>
      </c>
      <c r="AY394" t="s">
        <v>878</v>
      </c>
      <c r="AZ394" t="s">
        <v>878</v>
      </c>
      <c r="BA394" t="s">
        <v>878</v>
      </c>
      <c r="BB394" t="s">
        <v>878</v>
      </c>
      <c r="BC394" t="s">
        <v>878</v>
      </c>
      <c r="BD394" t="s">
        <v>878</v>
      </c>
      <c r="BE394" t="s">
        <v>878</v>
      </c>
      <c r="BF394" t="s">
        <v>878</v>
      </c>
      <c r="BG394" s="12">
        <v>0</v>
      </c>
      <c r="BH394" s="1">
        <v>0</v>
      </c>
      <c r="BI394" s="1">
        <v>0</v>
      </c>
      <c r="BJ394" s="1">
        <f t="shared" si="29"/>
        <v>0</v>
      </c>
      <c r="BK394" s="1">
        <v>0</v>
      </c>
      <c r="BL394" s="25">
        <v>0</v>
      </c>
      <c r="BM394" s="1">
        <v>0</v>
      </c>
      <c r="BN394" s="1">
        <v>0</v>
      </c>
      <c r="BO394" s="1">
        <v>0</v>
      </c>
      <c r="BP394" s="1">
        <v>0</v>
      </c>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row>
    <row r="395" spans="1:109" customFormat="1" x14ac:dyDescent="0.2">
      <c r="A395" s="2">
        <v>394</v>
      </c>
      <c r="B395" s="2">
        <v>6</v>
      </c>
      <c r="C395" s="2">
        <v>1</v>
      </c>
      <c r="D395">
        <v>2</v>
      </c>
      <c r="E395" s="52">
        <v>43810</v>
      </c>
      <c r="F395" s="1">
        <v>0</v>
      </c>
      <c r="G395" s="5">
        <f t="shared" si="26"/>
        <v>5</v>
      </c>
      <c r="H395" s="19">
        <f t="shared" si="27"/>
        <v>24</v>
      </c>
      <c r="I395">
        <v>12.152777777777779</v>
      </c>
      <c r="J395">
        <v>148.77142857142857</v>
      </c>
      <c r="K395">
        <v>21.170178981636248</v>
      </c>
      <c r="L395">
        <v>2.8571428571428572</v>
      </c>
      <c r="M395">
        <v>97.142857142857139</v>
      </c>
      <c r="N395">
        <v>0</v>
      </c>
      <c r="O395">
        <v>18.229166666666668</v>
      </c>
      <c r="P395">
        <v>148.77142857142857</v>
      </c>
      <c r="Q395">
        <v>21.170178981636248</v>
      </c>
      <c r="R395">
        <v>2.8571428571428572</v>
      </c>
      <c r="S395">
        <v>97.142857142857139</v>
      </c>
      <c r="T395">
        <v>0</v>
      </c>
      <c r="U395">
        <v>0</v>
      </c>
      <c r="V395" t="s">
        <v>20</v>
      </c>
      <c r="W395" t="s">
        <v>20</v>
      </c>
      <c r="X395" t="s">
        <v>20</v>
      </c>
      <c r="Y395" t="s">
        <v>20</v>
      </c>
      <c r="Z395" t="s">
        <v>20</v>
      </c>
      <c r="AA395" s="2" t="s">
        <v>878</v>
      </c>
      <c r="AB395" t="s">
        <v>878</v>
      </c>
      <c r="AC395" t="s">
        <v>878</v>
      </c>
      <c r="AD395" t="s">
        <v>878</v>
      </c>
      <c r="AE395" t="s">
        <v>878</v>
      </c>
      <c r="AF395" t="s">
        <v>878</v>
      </c>
      <c r="AG395" t="s">
        <v>878</v>
      </c>
      <c r="AH395" t="s">
        <v>878</v>
      </c>
      <c r="AI395" t="s">
        <v>878</v>
      </c>
      <c r="AJ395" t="s">
        <v>878</v>
      </c>
      <c r="AK395" t="s">
        <v>878</v>
      </c>
      <c r="AL395" t="s">
        <v>878</v>
      </c>
      <c r="AM395" t="s">
        <v>878</v>
      </c>
      <c r="AN395" t="s">
        <v>878</v>
      </c>
      <c r="AO395" t="s">
        <v>878</v>
      </c>
      <c r="AP395" t="s">
        <v>878</v>
      </c>
      <c r="AQ395" t="s">
        <v>878</v>
      </c>
      <c r="AR395" t="s">
        <v>878</v>
      </c>
      <c r="AS395" t="s">
        <v>878</v>
      </c>
      <c r="AT395" t="s">
        <v>878</v>
      </c>
      <c r="AU395" t="s">
        <v>878</v>
      </c>
      <c r="AV395" t="s">
        <v>878</v>
      </c>
      <c r="AW395" t="s">
        <v>878</v>
      </c>
      <c r="AX395" t="s">
        <v>878</v>
      </c>
      <c r="AY395" t="s">
        <v>878</v>
      </c>
      <c r="AZ395" t="s">
        <v>878</v>
      </c>
      <c r="BA395" t="s">
        <v>878</v>
      </c>
      <c r="BB395" t="s">
        <v>878</v>
      </c>
      <c r="BC395" t="s">
        <v>878</v>
      </c>
      <c r="BD395" t="s">
        <v>878</v>
      </c>
      <c r="BE395" t="s">
        <v>878</v>
      </c>
      <c r="BF395" t="s">
        <v>878</v>
      </c>
      <c r="BG395">
        <v>5</v>
      </c>
      <c r="BH395">
        <v>3</v>
      </c>
      <c r="BI395">
        <v>4.8</v>
      </c>
      <c r="BJ395">
        <v>24</v>
      </c>
      <c r="BK395" t="s">
        <v>880</v>
      </c>
      <c r="BL395" s="25">
        <v>0</v>
      </c>
      <c r="BM395" s="1">
        <v>0</v>
      </c>
      <c r="BN395" s="1">
        <v>0</v>
      </c>
      <c r="BO395" s="1">
        <v>0</v>
      </c>
      <c r="BP395" s="1">
        <v>0</v>
      </c>
    </row>
    <row r="396" spans="1:109" customFormat="1" x14ac:dyDescent="0.2">
      <c r="A396" s="2">
        <v>395</v>
      </c>
      <c r="B396" s="2">
        <v>6</v>
      </c>
      <c r="C396" s="2">
        <v>1</v>
      </c>
      <c r="D396">
        <v>3</v>
      </c>
      <c r="E396" s="52">
        <v>43811</v>
      </c>
      <c r="F396" s="1">
        <v>0</v>
      </c>
      <c r="G396" s="5">
        <f t="shared" si="26"/>
        <v>0</v>
      </c>
      <c r="H396" s="19">
        <f t="shared" si="27"/>
        <v>0</v>
      </c>
      <c r="I396">
        <v>10.069444444444445</v>
      </c>
      <c r="J396">
        <v>166</v>
      </c>
      <c r="K396">
        <v>23.402775455292595</v>
      </c>
      <c r="L396">
        <v>44.827586206896555</v>
      </c>
      <c r="M396">
        <v>55.172413793103445</v>
      </c>
      <c r="N396">
        <v>0</v>
      </c>
      <c r="O396">
        <v>10.416666666666666</v>
      </c>
      <c r="P396">
        <v>163.05000000000001</v>
      </c>
      <c r="Q396">
        <v>23.676943258197682</v>
      </c>
      <c r="R396">
        <v>40</v>
      </c>
      <c r="S396">
        <v>60</v>
      </c>
      <c r="T396">
        <v>0</v>
      </c>
      <c r="U396">
        <v>9.375</v>
      </c>
      <c r="V396">
        <v>172.55555555555554</v>
      </c>
      <c r="W396">
        <v>23.700511741498207</v>
      </c>
      <c r="X396">
        <v>55.555555555555557</v>
      </c>
      <c r="Y396">
        <v>44.444444444444443</v>
      </c>
      <c r="Z396">
        <v>0</v>
      </c>
      <c r="AA396" s="2" t="s">
        <v>878</v>
      </c>
      <c r="AB396" t="s">
        <v>878</v>
      </c>
      <c r="AC396" t="s">
        <v>878</v>
      </c>
      <c r="AD396" t="s">
        <v>878</v>
      </c>
      <c r="AE396" t="s">
        <v>878</v>
      </c>
      <c r="AF396" t="s">
        <v>878</v>
      </c>
      <c r="AG396" t="s">
        <v>878</v>
      </c>
      <c r="AH396" t="s">
        <v>878</v>
      </c>
      <c r="AI396" t="s">
        <v>878</v>
      </c>
      <c r="AJ396" t="s">
        <v>878</v>
      </c>
      <c r="AK396" t="s">
        <v>878</v>
      </c>
      <c r="AL396" t="s">
        <v>878</v>
      </c>
      <c r="AM396" t="s">
        <v>878</v>
      </c>
      <c r="AN396" t="s">
        <v>878</v>
      </c>
      <c r="AO396" t="s">
        <v>878</v>
      </c>
      <c r="AP396" t="s">
        <v>878</v>
      </c>
      <c r="AQ396" t="s">
        <v>878</v>
      </c>
      <c r="AR396" t="s">
        <v>878</v>
      </c>
      <c r="AS396" t="s">
        <v>878</v>
      </c>
      <c r="AT396" t="s">
        <v>878</v>
      </c>
      <c r="AU396" t="s">
        <v>878</v>
      </c>
      <c r="AV396" t="s">
        <v>878</v>
      </c>
      <c r="AW396" t="s">
        <v>878</v>
      </c>
      <c r="AX396" t="s">
        <v>878</v>
      </c>
      <c r="AY396" t="s">
        <v>878</v>
      </c>
      <c r="AZ396" t="s">
        <v>878</v>
      </c>
      <c r="BA396" t="s">
        <v>878</v>
      </c>
      <c r="BB396" t="s">
        <v>878</v>
      </c>
      <c r="BC396" t="s">
        <v>878</v>
      </c>
      <c r="BD396" t="s">
        <v>878</v>
      </c>
      <c r="BE396" t="s">
        <v>878</v>
      </c>
      <c r="BF396" t="s">
        <v>878</v>
      </c>
      <c r="BG396" s="12">
        <v>0</v>
      </c>
      <c r="BH396" s="1">
        <v>0</v>
      </c>
      <c r="BI396" s="1">
        <v>0</v>
      </c>
      <c r="BJ396" s="1">
        <f>BG396*BI396</f>
        <v>0</v>
      </c>
      <c r="BK396" s="1">
        <v>0</v>
      </c>
      <c r="BL396" s="25">
        <v>0</v>
      </c>
      <c r="BM396" s="1">
        <v>0</v>
      </c>
      <c r="BN396" s="1">
        <v>0</v>
      </c>
      <c r="BO396" s="1">
        <v>0</v>
      </c>
      <c r="BP396" s="1">
        <v>0</v>
      </c>
    </row>
    <row r="397" spans="1:109" customFormat="1" x14ac:dyDescent="0.2">
      <c r="A397" s="2">
        <v>396</v>
      </c>
      <c r="B397" s="2">
        <v>6</v>
      </c>
      <c r="C397" s="2">
        <v>1</v>
      </c>
      <c r="D397">
        <v>4</v>
      </c>
      <c r="E397" s="52">
        <v>43812</v>
      </c>
      <c r="F397" s="1">
        <v>0</v>
      </c>
      <c r="G397" s="5">
        <f t="shared" si="26"/>
        <v>0</v>
      </c>
      <c r="H397" s="19">
        <f t="shared" si="27"/>
        <v>0</v>
      </c>
      <c r="I397">
        <v>30.902777777777779</v>
      </c>
      <c r="J397">
        <v>161.62921348314606</v>
      </c>
      <c r="K397">
        <v>22.35787369625238</v>
      </c>
      <c r="L397">
        <v>32.584269662921351</v>
      </c>
      <c r="M397">
        <v>67.415730337078656</v>
      </c>
      <c r="N397">
        <v>0</v>
      </c>
      <c r="O397">
        <v>45.3125</v>
      </c>
      <c r="P397">
        <v>162.12643678160919</v>
      </c>
      <c r="Q397">
        <v>22.452701423338112</v>
      </c>
      <c r="R397">
        <v>33.333333333333336</v>
      </c>
      <c r="S397">
        <v>66.666666666666657</v>
      </c>
      <c r="T397">
        <v>0</v>
      </c>
      <c r="U397">
        <v>2.0833333333333335</v>
      </c>
      <c r="V397">
        <v>140</v>
      </c>
      <c r="W397">
        <v>1.0101525445522108</v>
      </c>
      <c r="X397">
        <v>0</v>
      </c>
      <c r="Y397">
        <v>100</v>
      </c>
      <c r="Z397">
        <v>0</v>
      </c>
      <c r="AA397" s="2" t="s">
        <v>878</v>
      </c>
      <c r="AB397" t="s">
        <v>878</v>
      </c>
      <c r="AC397" t="s">
        <v>878</v>
      </c>
      <c r="AD397" t="s">
        <v>878</v>
      </c>
      <c r="AE397" t="s">
        <v>878</v>
      </c>
      <c r="AF397" t="s">
        <v>878</v>
      </c>
      <c r="AG397" t="s">
        <v>878</v>
      </c>
      <c r="AH397" t="s">
        <v>878</v>
      </c>
      <c r="AI397" t="s">
        <v>878</v>
      </c>
      <c r="AJ397" t="s">
        <v>878</v>
      </c>
      <c r="AK397" t="s">
        <v>878</v>
      </c>
      <c r="AL397" t="s">
        <v>878</v>
      </c>
      <c r="AM397" t="s">
        <v>878</v>
      </c>
      <c r="AN397" t="s">
        <v>878</v>
      </c>
      <c r="AO397" t="s">
        <v>878</v>
      </c>
      <c r="AP397" t="s">
        <v>878</v>
      </c>
      <c r="AQ397" t="s">
        <v>878</v>
      </c>
      <c r="AR397" t="s">
        <v>878</v>
      </c>
      <c r="AS397" t="s">
        <v>878</v>
      </c>
      <c r="AT397" t="s">
        <v>878</v>
      </c>
      <c r="AU397" t="s">
        <v>878</v>
      </c>
      <c r="AV397" t="s">
        <v>878</v>
      </c>
      <c r="AW397" t="s">
        <v>878</v>
      </c>
      <c r="AX397" t="s">
        <v>878</v>
      </c>
      <c r="AY397" t="s">
        <v>878</v>
      </c>
      <c r="AZ397" t="s">
        <v>878</v>
      </c>
      <c r="BA397" t="s">
        <v>878</v>
      </c>
      <c r="BB397" t="s">
        <v>878</v>
      </c>
      <c r="BC397" t="s">
        <v>878</v>
      </c>
      <c r="BD397" t="s">
        <v>878</v>
      </c>
      <c r="BE397" t="s">
        <v>878</v>
      </c>
      <c r="BF397" t="s">
        <v>878</v>
      </c>
      <c r="BG397" s="12">
        <v>0</v>
      </c>
      <c r="BH397" s="1">
        <v>0</v>
      </c>
      <c r="BI397" s="1">
        <v>0</v>
      </c>
      <c r="BJ397" s="1">
        <f>BG397*BI397</f>
        <v>0</v>
      </c>
      <c r="BK397" s="1">
        <v>0</v>
      </c>
      <c r="BL397" s="25">
        <v>0</v>
      </c>
      <c r="BM397" s="1">
        <v>0</v>
      </c>
      <c r="BN397" s="1">
        <v>0</v>
      </c>
      <c r="BO397" s="1">
        <v>0</v>
      </c>
      <c r="BP397" s="1">
        <v>0</v>
      </c>
    </row>
    <row r="398" spans="1:109" customFormat="1" x14ac:dyDescent="0.2">
      <c r="A398" s="2">
        <v>397</v>
      </c>
      <c r="B398" s="2">
        <v>6</v>
      </c>
      <c r="C398" s="2">
        <v>1</v>
      </c>
      <c r="D398">
        <v>5</v>
      </c>
      <c r="E398" s="52">
        <v>43813</v>
      </c>
      <c r="F398" s="1">
        <v>0</v>
      </c>
      <c r="G398" s="5">
        <f t="shared" si="26"/>
        <v>5</v>
      </c>
      <c r="H398" s="19">
        <f t="shared" si="27"/>
        <v>24</v>
      </c>
      <c r="I398">
        <v>6.9444444444444446</v>
      </c>
      <c r="J398">
        <v>192.7</v>
      </c>
      <c r="K398">
        <v>27.306636313066811</v>
      </c>
      <c r="L398">
        <v>55</v>
      </c>
      <c r="M398">
        <v>45</v>
      </c>
      <c r="N398">
        <v>0</v>
      </c>
      <c r="O398">
        <v>8.8541666666666661</v>
      </c>
      <c r="P398">
        <v>179.41176470588235</v>
      </c>
      <c r="Q398">
        <v>25.152360236705853</v>
      </c>
      <c r="R398">
        <v>47.058823529411768</v>
      </c>
      <c r="S398">
        <v>52.941176470588232</v>
      </c>
      <c r="T398">
        <v>0</v>
      </c>
      <c r="U398">
        <v>3.125</v>
      </c>
      <c r="V398">
        <v>268</v>
      </c>
      <c r="W398">
        <v>0.98722063845693686</v>
      </c>
      <c r="X398">
        <v>100</v>
      </c>
      <c r="Y398">
        <v>0</v>
      </c>
      <c r="Z398">
        <v>0</v>
      </c>
      <c r="AA398" s="2" t="s">
        <v>878</v>
      </c>
      <c r="AB398" t="s">
        <v>878</v>
      </c>
      <c r="AC398" t="s">
        <v>878</v>
      </c>
      <c r="AD398" t="s">
        <v>878</v>
      </c>
      <c r="AE398" t="s">
        <v>878</v>
      </c>
      <c r="AF398" t="s">
        <v>878</v>
      </c>
      <c r="AG398" t="s">
        <v>878</v>
      </c>
      <c r="AH398" t="s">
        <v>878</v>
      </c>
      <c r="AI398" t="s">
        <v>878</v>
      </c>
      <c r="AJ398" t="s">
        <v>878</v>
      </c>
      <c r="AK398" t="s">
        <v>878</v>
      </c>
      <c r="AL398" t="s">
        <v>878</v>
      </c>
      <c r="AM398" t="s">
        <v>878</v>
      </c>
      <c r="AN398" t="s">
        <v>878</v>
      </c>
      <c r="AO398" t="s">
        <v>878</v>
      </c>
      <c r="AP398" t="s">
        <v>878</v>
      </c>
      <c r="AQ398" t="s">
        <v>878</v>
      </c>
      <c r="AR398" t="s">
        <v>878</v>
      </c>
      <c r="AS398" t="s">
        <v>878</v>
      </c>
      <c r="AT398" t="s">
        <v>878</v>
      </c>
      <c r="AU398" t="s">
        <v>878</v>
      </c>
      <c r="AV398" t="s">
        <v>878</v>
      </c>
      <c r="AW398" t="s">
        <v>878</v>
      </c>
      <c r="AX398" t="s">
        <v>878</v>
      </c>
      <c r="AY398" t="s">
        <v>878</v>
      </c>
      <c r="AZ398" t="s">
        <v>878</v>
      </c>
      <c r="BA398" t="s">
        <v>878</v>
      </c>
      <c r="BB398" t="s">
        <v>878</v>
      </c>
      <c r="BC398" t="s">
        <v>878</v>
      </c>
      <c r="BD398" t="s">
        <v>878</v>
      </c>
      <c r="BE398" t="s">
        <v>878</v>
      </c>
      <c r="BF398" t="s">
        <v>878</v>
      </c>
      <c r="BG398">
        <v>5</v>
      </c>
      <c r="BH398">
        <v>3</v>
      </c>
      <c r="BI398">
        <v>4.8</v>
      </c>
      <c r="BJ398">
        <v>24</v>
      </c>
      <c r="BK398" t="s">
        <v>880</v>
      </c>
      <c r="BL398" s="25">
        <v>0</v>
      </c>
      <c r="BM398" s="1">
        <v>0</v>
      </c>
      <c r="BN398" s="1">
        <v>0</v>
      </c>
      <c r="BO398" s="1">
        <v>0</v>
      </c>
      <c r="BP398" s="1">
        <v>0</v>
      </c>
    </row>
    <row r="399" spans="1:109" customFormat="1" x14ac:dyDescent="0.2">
      <c r="A399" s="2">
        <v>398</v>
      </c>
      <c r="B399" s="2">
        <v>6</v>
      </c>
      <c r="C399" s="2">
        <v>1</v>
      </c>
      <c r="D399">
        <v>6</v>
      </c>
      <c r="E399" s="52">
        <v>43814</v>
      </c>
      <c r="F399" s="1">
        <v>0</v>
      </c>
      <c r="G399" s="5">
        <f t="shared" si="26"/>
        <v>0</v>
      </c>
      <c r="H399" s="19">
        <f t="shared" si="27"/>
        <v>0</v>
      </c>
      <c r="I399">
        <v>8.3333333333333339</v>
      </c>
      <c r="J399">
        <v>226.875</v>
      </c>
      <c r="K399">
        <v>36.026515427494338</v>
      </c>
      <c r="L399">
        <v>70.833333333333329</v>
      </c>
      <c r="M399">
        <v>29.166666666666671</v>
      </c>
      <c r="N399">
        <v>0</v>
      </c>
      <c r="O399">
        <v>12.5</v>
      </c>
      <c r="P399">
        <v>226.875</v>
      </c>
      <c r="Q399">
        <v>36.026515427494338</v>
      </c>
      <c r="R399">
        <v>70.833333333333329</v>
      </c>
      <c r="S399">
        <v>29.166666666666671</v>
      </c>
      <c r="T399">
        <v>0</v>
      </c>
      <c r="U399">
        <v>0</v>
      </c>
      <c r="V399" t="s">
        <v>20</v>
      </c>
      <c r="W399" t="s">
        <v>20</v>
      </c>
      <c r="X399" t="s">
        <v>20</v>
      </c>
      <c r="Y399" t="s">
        <v>20</v>
      </c>
      <c r="Z399" t="s">
        <v>20</v>
      </c>
      <c r="AA399" s="2" t="s">
        <v>878</v>
      </c>
      <c r="AB399" t="s">
        <v>878</v>
      </c>
      <c r="AC399" t="s">
        <v>878</v>
      </c>
      <c r="AD399" t="s">
        <v>878</v>
      </c>
      <c r="AE399" t="s">
        <v>878</v>
      </c>
      <c r="AF399" t="s">
        <v>878</v>
      </c>
      <c r="AG399" t="s">
        <v>878</v>
      </c>
      <c r="AH399" t="s">
        <v>878</v>
      </c>
      <c r="AI399" t="s">
        <v>878</v>
      </c>
      <c r="AJ399" t="s">
        <v>878</v>
      </c>
      <c r="AK399" t="s">
        <v>878</v>
      </c>
      <c r="AL399" t="s">
        <v>878</v>
      </c>
      <c r="AM399" t="s">
        <v>878</v>
      </c>
      <c r="AN399" t="s">
        <v>878</v>
      </c>
      <c r="AO399" t="s">
        <v>878</v>
      </c>
      <c r="AP399" t="s">
        <v>878</v>
      </c>
      <c r="AQ399" t="s">
        <v>878</v>
      </c>
      <c r="AR399" t="s">
        <v>878</v>
      </c>
      <c r="AS399" t="s">
        <v>878</v>
      </c>
      <c r="AT399" t="s">
        <v>878</v>
      </c>
      <c r="AU399" t="s">
        <v>878</v>
      </c>
      <c r="AV399" t="s">
        <v>878</v>
      </c>
      <c r="AW399" t="s">
        <v>878</v>
      </c>
      <c r="AX399" t="s">
        <v>878</v>
      </c>
      <c r="AY399" t="s">
        <v>878</v>
      </c>
      <c r="AZ399" t="s">
        <v>878</v>
      </c>
      <c r="BA399" t="s">
        <v>878</v>
      </c>
      <c r="BB399" t="s">
        <v>878</v>
      </c>
      <c r="BC399" t="s">
        <v>878</v>
      </c>
      <c r="BD399" t="s">
        <v>878</v>
      </c>
      <c r="BE399" t="s">
        <v>878</v>
      </c>
      <c r="BF399" t="s">
        <v>878</v>
      </c>
      <c r="BG399" s="12">
        <v>0</v>
      </c>
      <c r="BH399" s="1">
        <v>0</v>
      </c>
      <c r="BI399" s="1">
        <v>0</v>
      </c>
      <c r="BJ399" s="1">
        <f>BG399*BI399</f>
        <v>0</v>
      </c>
      <c r="BK399" s="1">
        <v>0</v>
      </c>
      <c r="BL399" s="25">
        <v>0</v>
      </c>
      <c r="BM399" s="1">
        <v>0</v>
      </c>
      <c r="BN399" s="1">
        <v>0</v>
      </c>
      <c r="BO399" s="1">
        <v>0</v>
      </c>
      <c r="BP399" s="1">
        <v>0</v>
      </c>
    </row>
    <row r="400" spans="1:109" customFormat="1" x14ac:dyDescent="0.2">
      <c r="A400" s="2">
        <v>399</v>
      </c>
      <c r="B400" s="2">
        <v>6</v>
      </c>
      <c r="C400" s="2">
        <v>1</v>
      </c>
      <c r="D400">
        <v>7</v>
      </c>
      <c r="E400" s="52">
        <v>43815</v>
      </c>
      <c r="F400" s="1">
        <v>0</v>
      </c>
      <c r="G400" s="5">
        <f t="shared" si="26"/>
        <v>5</v>
      </c>
      <c r="H400" s="19">
        <f t="shared" si="27"/>
        <v>24</v>
      </c>
      <c r="I400">
        <v>7.6388888888888893</v>
      </c>
      <c r="J400">
        <v>132</v>
      </c>
      <c r="K400">
        <v>33.645072517653716</v>
      </c>
      <c r="L400">
        <v>4.5454545454545459</v>
      </c>
      <c r="M400">
        <v>81.818181818181813</v>
      </c>
      <c r="N400">
        <v>13.636363636363637</v>
      </c>
      <c r="O400">
        <v>9.8958333333333339</v>
      </c>
      <c r="P400">
        <v>125.94736842105263</v>
      </c>
      <c r="Q400">
        <v>35.606937135558582</v>
      </c>
      <c r="R400">
        <v>5.2631578947368425</v>
      </c>
      <c r="S400">
        <v>78.94736842105263</v>
      </c>
      <c r="T400">
        <v>15.789473684210526</v>
      </c>
      <c r="U400">
        <v>3.125</v>
      </c>
      <c r="V400">
        <v>170.33333333333334</v>
      </c>
      <c r="W400">
        <v>4.4453294291978658</v>
      </c>
      <c r="X400">
        <v>0</v>
      </c>
      <c r="Y400">
        <v>100</v>
      </c>
      <c r="Z400">
        <v>0</v>
      </c>
      <c r="AA400" s="2" t="s">
        <v>878</v>
      </c>
      <c r="AB400" t="s">
        <v>878</v>
      </c>
      <c r="AC400" t="s">
        <v>878</v>
      </c>
      <c r="AD400" t="s">
        <v>878</v>
      </c>
      <c r="AE400" t="s">
        <v>878</v>
      </c>
      <c r="AF400" t="s">
        <v>878</v>
      </c>
      <c r="AG400" t="s">
        <v>878</v>
      </c>
      <c r="AH400" t="s">
        <v>878</v>
      </c>
      <c r="AI400" t="s">
        <v>878</v>
      </c>
      <c r="AJ400" t="s">
        <v>878</v>
      </c>
      <c r="AK400" t="s">
        <v>878</v>
      </c>
      <c r="AL400" t="s">
        <v>878</v>
      </c>
      <c r="AM400" t="s">
        <v>878</v>
      </c>
      <c r="AN400" t="s">
        <v>878</v>
      </c>
      <c r="AO400" t="s">
        <v>878</v>
      </c>
      <c r="AP400" t="s">
        <v>878</v>
      </c>
      <c r="AQ400" t="s">
        <v>878</v>
      </c>
      <c r="AR400" t="s">
        <v>878</v>
      </c>
      <c r="AS400" t="s">
        <v>878</v>
      </c>
      <c r="AT400" t="s">
        <v>878</v>
      </c>
      <c r="AU400" t="s">
        <v>878</v>
      </c>
      <c r="AV400" t="s">
        <v>878</v>
      </c>
      <c r="AW400" t="s">
        <v>878</v>
      </c>
      <c r="AX400" t="s">
        <v>878</v>
      </c>
      <c r="AY400" t="s">
        <v>878</v>
      </c>
      <c r="AZ400" t="s">
        <v>878</v>
      </c>
      <c r="BA400" t="s">
        <v>878</v>
      </c>
      <c r="BB400" t="s">
        <v>878</v>
      </c>
      <c r="BC400" t="s">
        <v>878</v>
      </c>
      <c r="BD400" t="s">
        <v>878</v>
      </c>
      <c r="BE400" t="s">
        <v>878</v>
      </c>
      <c r="BF400" t="s">
        <v>878</v>
      </c>
      <c r="BG400">
        <v>5</v>
      </c>
      <c r="BH400">
        <v>3</v>
      </c>
      <c r="BI400">
        <v>4.8</v>
      </c>
      <c r="BJ400">
        <v>24</v>
      </c>
      <c r="BK400" t="s">
        <v>880</v>
      </c>
      <c r="BL400" s="25">
        <v>0</v>
      </c>
      <c r="BM400" s="1">
        <v>0</v>
      </c>
      <c r="BN400" s="1">
        <v>0</v>
      </c>
      <c r="BO400" s="1">
        <v>0</v>
      </c>
      <c r="BP400" s="1">
        <v>0</v>
      </c>
    </row>
    <row r="401" spans="1:68" customFormat="1" x14ac:dyDescent="0.2">
      <c r="A401" s="2">
        <v>400</v>
      </c>
      <c r="B401" s="2">
        <v>6</v>
      </c>
      <c r="C401" s="2">
        <v>1</v>
      </c>
      <c r="D401">
        <v>8</v>
      </c>
      <c r="E401" s="52">
        <v>43816</v>
      </c>
      <c r="F401" s="1">
        <v>0</v>
      </c>
      <c r="G401" s="5">
        <f t="shared" si="26"/>
        <v>0</v>
      </c>
      <c r="H401" s="19">
        <f t="shared" si="27"/>
        <v>0</v>
      </c>
      <c r="I401">
        <v>37.847222222222221</v>
      </c>
      <c r="J401">
        <v>202.64220183486239</v>
      </c>
      <c r="K401">
        <v>20.105987818925218</v>
      </c>
      <c r="L401">
        <v>75.22935779816514</v>
      </c>
      <c r="M401">
        <v>24.77064220183486</v>
      </c>
      <c r="N401">
        <v>0</v>
      </c>
      <c r="O401">
        <v>6.770833333333333</v>
      </c>
      <c r="P401">
        <v>268.61538461538464</v>
      </c>
      <c r="Q401">
        <v>13.984483629702599</v>
      </c>
      <c r="R401">
        <v>92.307692307692307</v>
      </c>
      <c r="S401">
        <v>7.6923076923076934</v>
      </c>
      <c r="T401">
        <v>0</v>
      </c>
      <c r="U401">
        <v>100</v>
      </c>
      <c r="V401">
        <v>193.70833333333334</v>
      </c>
      <c r="W401">
        <v>16.589484140715317</v>
      </c>
      <c r="X401">
        <v>72.916666666666671</v>
      </c>
      <c r="Y401">
        <v>27.083333333333329</v>
      </c>
      <c r="Z401">
        <v>0</v>
      </c>
      <c r="AA401" s="2" t="s">
        <v>878</v>
      </c>
      <c r="AB401" t="s">
        <v>878</v>
      </c>
      <c r="AC401" t="s">
        <v>878</v>
      </c>
      <c r="AD401" t="s">
        <v>878</v>
      </c>
      <c r="AE401" t="s">
        <v>878</v>
      </c>
      <c r="AF401" t="s">
        <v>878</v>
      </c>
      <c r="AG401" t="s">
        <v>878</v>
      </c>
      <c r="AH401" t="s">
        <v>878</v>
      </c>
      <c r="AI401" t="s">
        <v>878</v>
      </c>
      <c r="AJ401" t="s">
        <v>878</v>
      </c>
      <c r="AK401" t="s">
        <v>878</v>
      </c>
      <c r="AL401" t="s">
        <v>878</v>
      </c>
      <c r="AM401" t="s">
        <v>878</v>
      </c>
      <c r="AN401" t="s">
        <v>878</v>
      </c>
      <c r="AO401" t="s">
        <v>878</v>
      </c>
      <c r="AP401" t="s">
        <v>878</v>
      </c>
      <c r="AQ401" t="s">
        <v>878</v>
      </c>
      <c r="AR401" t="s">
        <v>878</v>
      </c>
      <c r="AS401" t="s">
        <v>878</v>
      </c>
      <c r="AT401" t="s">
        <v>878</v>
      </c>
      <c r="AU401" t="s">
        <v>878</v>
      </c>
      <c r="AV401" t="s">
        <v>878</v>
      </c>
      <c r="AW401" t="s">
        <v>878</v>
      </c>
      <c r="AX401" t="s">
        <v>878</v>
      </c>
      <c r="AY401" t="s">
        <v>878</v>
      </c>
      <c r="AZ401" t="s">
        <v>878</v>
      </c>
      <c r="BA401" t="s">
        <v>878</v>
      </c>
      <c r="BB401" t="s">
        <v>878</v>
      </c>
      <c r="BC401" t="s">
        <v>878</v>
      </c>
      <c r="BD401" t="s">
        <v>878</v>
      </c>
      <c r="BE401" t="s">
        <v>878</v>
      </c>
      <c r="BF401" t="s">
        <v>878</v>
      </c>
      <c r="BG401" s="12">
        <v>0</v>
      </c>
      <c r="BH401" s="1">
        <v>0</v>
      </c>
      <c r="BI401" s="1">
        <v>0</v>
      </c>
      <c r="BJ401" s="1">
        <f>BG401*BI401</f>
        <v>0</v>
      </c>
      <c r="BK401" s="1">
        <v>0</v>
      </c>
      <c r="BL401" s="25">
        <v>0</v>
      </c>
      <c r="BM401" s="1">
        <v>0</v>
      </c>
      <c r="BN401" s="1">
        <v>0</v>
      </c>
      <c r="BO401" s="1">
        <v>0</v>
      </c>
      <c r="BP401" s="1">
        <v>0</v>
      </c>
    </row>
    <row r="402" spans="1:68" customFormat="1" x14ac:dyDescent="0.2">
      <c r="A402" s="2">
        <v>401</v>
      </c>
      <c r="B402" s="2">
        <v>6</v>
      </c>
      <c r="C402" s="2">
        <v>1</v>
      </c>
      <c r="D402">
        <v>9</v>
      </c>
      <c r="E402" s="52">
        <v>43817</v>
      </c>
      <c r="F402" s="1">
        <v>0</v>
      </c>
      <c r="G402" s="5">
        <f t="shared" si="26"/>
        <v>5</v>
      </c>
      <c r="H402" s="19">
        <f t="shared" si="27"/>
        <v>24</v>
      </c>
      <c r="I402">
        <v>89.930555555555557</v>
      </c>
      <c r="J402">
        <v>153.02702702702703</v>
      </c>
      <c r="K402">
        <v>34.31051897337337</v>
      </c>
      <c r="L402">
        <v>29.343629343629345</v>
      </c>
      <c r="M402">
        <v>69.111969111969117</v>
      </c>
      <c r="N402">
        <v>1.5444015444015444</v>
      </c>
      <c r="O402">
        <v>84.895833333333329</v>
      </c>
      <c r="P402">
        <v>119.99386503067484</v>
      </c>
      <c r="Q402">
        <v>22.288177847833772</v>
      </c>
      <c r="R402">
        <v>0.61349693251533743</v>
      </c>
      <c r="S402">
        <v>96.932515337423325</v>
      </c>
      <c r="T402">
        <v>2.4539877300613497</v>
      </c>
      <c r="U402">
        <v>100</v>
      </c>
      <c r="V402">
        <v>209.11458333333334</v>
      </c>
      <c r="W402">
        <v>16.67388717779334</v>
      </c>
      <c r="X402">
        <v>78.125</v>
      </c>
      <c r="Y402">
        <v>21.875</v>
      </c>
      <c r="Z402">
        <v>0</v>
      </c>
      <c r="AA402" s="2" t="s">
        <v>878</v>
      </c>
      <c r="AB402" t="s">
        <v>878</v>
      </c>
      <c r="AC402" t="s">
        <v>878</v>
      </c>
      <c r="AD402" t="s">
        <v>878</v>
      </c>
      <c r="AE402" t="s">
        <v>878</v>
      </c>
      <c r="AF402" t="s">
        <v>878</v>
      </c>
      <c r="AG402" t="s">
        <v>878</v>
      </c>
      <c r="AH402" t="s">
        <v>878</v>
      </c>
      <c r="AI402" t="s">
        <v>878</v>
      </c>
      <c r="AJ402" t="s">
        <v>878</v>
      </c>
      <c r="AK402" t="s">
        <v>878</v>
      </c>
      <c r="AL402" t="s">
        <v>878</v>
      </c>
      <c r="AM402" t="s">
        <v>878</v>
      </c>
      <c r="AN402" t="s">
        <v>878</v>
      </c>
      <c r="AO402" t="s">
        <v>878</v>
      </c>
      <c r="AP402" t="s">
        <v>878</v>
      </c>
      <c r="AQ402" t="s">
        <v>878</v>
      </c>
      <c r="AR402" t="s">
        <v>878</v>
      </c>
      <c r="AS402" t="s">
        <v>878</v>
      </c>
      <c r="AT402" t="s">
        <v>878</v>
      </c>
      <c r="AU402" t="s">
        <v>878</v>
      </c>
      <c r="AV402" t="s">
        <v>878</v>
      </c>
      <c r="AW402" t="s">
        <v>878</v>
      </c>
      <c r="AX402" t="s">
        <v>878</v>
      </c>
      <c r="AY402" t="s">
        <v>878</v>
      </c>
      <c r="AZ402" t="s">
        <v>878</v>
      </c>
      <c r="BA402" t="s">
        <v>878</v>
      </c>
      <c r="BB402" t="s">
        <v>878</v>
      </c>
      <c r="BC402" t="s">
        <v>878</v>
      </c>
      <c r="BD402" t="s">
        <v>878</v>
      </c>
      <c r="BE402" t="s">
        <v>878</v>
      </c>
      <c r="BF402" t="s">
        <v>878</v>
      </c>
      <c r="BG402">
        <v>5</v>
      </c>
      <c r="BH402">
        <v>3</v>
      </c>
      <c r="BI402">
        <v>4.8</v>
      </c>
      <c r="BJ402">
        <v>24</v>
      </c>
      <c r="BK402" t="s">
        <v>880</v>
      </c>
      <c r="BL402" s="25">
        <v>0</v>
      </c>
      <c r="BM402" s="1">
        <v>0</v>
      </c>
      <c r="BN402" s="1">
        <v>0</v>
      </c>
      <c r="BO402" s="1">
        <v>0</v>
      </c>
      <c r="BP402" s="1">
        <v>0</v>
      </c>
    </row>
    <row r="403" spans="1:68" customFormat="1" x14ac:dyDescent="0.2">
      <c r="A403" s="2">
        <v>402</v>
      </c>
      <c r="B403" s="2">
        <v>6</v>
      </c>
      <c r="C403" s="2">
        <v>1</v>
      </c>
      <c r="D403">
        <v>10</v>
      </c>
      <c r="E403" s="52">
        <v>43818</v>
      </c>
      <c r="F403" s="1">
        <v>0</v>
      </c>
      <c r="G403" s="5">
        <f t="shared" si="26"/>
        <v>0</v>
      </c>
      <c r="H403" s="19">
        <f t="shared" si="27"/>
        <v>0</v>
      </c>
      <c r="I403">
        <v>100</v>
      </c>
      <c r="J403">
        <v>130.97916666666666</v>
      </c>
      <c r="K403">
        <v>31.664554512425209</v>
      </c>
      <c r="L403">
        <v>15.972222222222221</v>
      </c>
      <c r="M403">
        <v>81.25</v>
      </c>
      <c r="N403">
        <v>2.7777777777777777</v>
      </c>
      <c r="O403">
        <v>100</v>
      </c>
      <c r="P403">
        <v>144.90104166666666</v>
      </c>
      <c r="Q403">
        <v>30.346375332745463</v>
      </c>
      <c r="R403">
        <v>23.958333333333332</v>
      </c>
      <c r="S403">
        <v>71.875</v>
      </c>
      <c r="T403">
        <v>4.166666666666667</v>
      </c>
      <c r="U403">
        <v>100</v>
      </c>
      <c r="V403">
        <v>103.13541666666667</v>
      </c>
      <c r="W403">
        <v>11.218293457453905</v>
      </c>
      <c r="X403">
        <v>0</v>
      </c>
      <c r="Y403">
        <v>100</v>
      </c>
      <c r="Z403">
        <v>0</v>
      </c>
      <c r="AA403" s="2" t="s">
        <v>878</v>
      </c>
      <c r="AB403" t="s">
        <v>878</v>
      </c>
      <c r="AC403" t="s">
        <v>878</v>
      </c>
      <c r="AD403" t="s">
        <v>878</v>
      </c>
      <c r="AE403" t="s">
        <v>878</v>
      </c>
      <c r="AF403" t="s">
        <v>878</v>
      </c>
      <c r="AG403" t="s">
        <v>878</v>
      </c>
      <c r="AH403" t="s">
        <v>878</v>
      </c>
      <c r="AI403" t="s">
        <v>878</v>
      </c>
      <c r="AJ403" t="s">
        <v>878</v>
      </c>
      <c r="AK403" t="s">
        <v>878</v>
      </c>
      <c r="AL403" t="s">
        <v>878</v>
      </c>
      <c r="AM403" t="s">
        <v>878</v>
      </c>
      <c r="AN403" t="s">
        <v>878</v>
      </c>
      <c r="AO403" t="s">
        <v>878</v>
      </c>
      <c r="AP403" t="s">
        <v>878</v>
      </c>
      <c r="AQ403" t="s">
        <v>878</v>
      </c>
      <c r="AR403" t="s">
        <v>878</v>
      </c>
      <c r="AS403" t="s">
        <v>878</v>
      </c>
      <c r="AT403" t="s">
        <v>878</v>
      </c>
      <c r="AU403" t="s">
        <v>878</v>
      </c>
      <c r="AV403" t="s">
        <v>878</v>
      </c>
      <c r="AW403" t="s">
        <v>878</v>
      </c>
      <c r="AX403" t="s">
        <v>878</v>
      </c>
      <c r="AY403" t="s">
        <v>878</v>
      </c>
      <c r="AZ403" t="s">
        <v>878</v>
      </c>
      <c r="BA403" t="s">
        <v>878</v>
      </c>
      <c r="BB403" t="s">
        <v>878</v>
      </c>
      <c r="BC403" t="s">
        <v>878</v>
      </c>
      <c r="BD403" t="s">
        <v>878</v>
      </c>
      <c r="BE403" t="s">
        <v>878</v>
      </c>
      <c r="BF403" t="s">
        <v>878</v>
      </c>
      <c r="BG403" s="12">
        <v>0</v>
      </c>
      <c r="BH403" s="1">
        <v>0</v>
      </c>
      <c r="BI403" s="1">
        <v>0</v>
      </c>
      <c r="BJ403" s="1">
        <f>BG403*BI403</f>
        <v>0</v>
      </c>
      <c r="BK403" s="1">
        <v>0</v>
      </c>
      <c r="BL403" s="25">
        <v>0</v>
      </c>
      <c r="BM403" s="1">
        <v>0</v>
      </c>
      <c r="BN403" s="1">
        <v>0</v>
      </c>
      <c r="BO403" s="1">
        <v>0</v>
      </c>
      <c r="BP403" s="1">
        <v>0</v>
      </c>
    </row>
    <row r="404" spans="1:68" customFormat="1" x14ac:dyDescent="0.2">
      <c r="A404" s="2">
        <v>403</v>
      </c>
      <c r="B404" s="2">
        <v>6</v>
      </c>
      <c r="C404" s="2">
        <v>1</v>
      </c>
      <c r="D404">
        <v>11</v>
      </c>
      <c r="E404" s="52">
        <v>43819</v>
      </c>
      <c r="F404" s="1">
        <v>0</v>
      </c>
      <c r="G404" s="5">
        <f t="shared" si="26"/>
        <v>0</v>
      </c>
      <c r="H404" s="19">
        <f t="shared" si="27"/>
        <v>0</v>
      </c>
      <c r="I404">
        <v>100</v>
      </c>
      <c r="J404">
        <v>170.02777777777777</v>
      </c>
      <c r="K404">
        <v>25.433237326117055</v>
      </c>
      <c r="L404">
        <v>46.875</v>
      </c>
      <c r="M404">
        <v>51.388888888888886</v>
      </c>
      <c r="N404">
        <v>1.7361111111111112</v>
      </c>
      <c r="O404">
        <v>100</v>
      </c>
      <c r="P404">
        <v>166.46875</v>
      </c>
      <c r="Q404">
        <v>30.634555644066648</v>
      </c>
      <c r="R404">
        <v>50</v>
      </c>
      <c r="S404">
        <v>47.395833333333336</v>
      </c>
      <c r="T404">
        <v>2.6041666666666665</v>
      </c>
      <c r="U404">
        <v>100</v>
      </c>
      <c r="V404">
        <v>177.14583333333334</v>
      </c>
      <c r="W404">
        <v>10.467468487543341</v>
      </c>
      <c r="X404">
        <v>40.625</v>
      </c>
      <c r="Y404">
        <v>59.375</v>
      </c>
      <c r="Z404">
        <v>0</v>
      </c>
      <c r="AA404" s="2" t="s">
        <v>878</v>
      </c>
      <c r="AB404" t="s">
        <v>878</v>
      </c>
      <c r="AC404" t="s">
        <v>878</v>
      </c>
      <c r="AD404" t="s">
        <v>878</v>
      </c>
      <c r="AE404" t="s">
        <v>878</v>
      </c>
      <c r="AF404" t="s">
        <v>878</v>
      </c>
      <c r="AG404" t="s">
        <v>878</v>
      </c>
      <c r="AH404" t="s">
        <v>878</v>
      </c>
      <c r="AI404" t="s">
        <v>878</v>
      </c>
      <c r="AJ404" t="s">
        <v>878</v>
      </c>
      <c r="AK404" t="s">
        <v>878</v>
      </c>
      <c r="AL404" t="s">
        <v>878</v>
      </c>
      <c r="AM404" t="s">
        <v>878</v>
      </c>
      <c r="AN404" t="s">
        <v>878</v>
      </c>
      <c r="AO404" t="s">
        <v>878</v>
      </c>
      <c r="AP404" t="s">
        <v>878</v>
      </c>
      <c r="AQ404" t="s">
        <v>878</v>
      </c>
      <c r="AR404" t="s">
        <v>878</v>
      </c>
      <c r="AS404" t="s">
        <v>878</v>
      </c>
      <c r="AT404" t="s">
        <v>878</v>
      </c>
      <c r="AU404" t="s">
        <v>878</v>
      </c>
      <c r="AV404" t="s">
        <v>878</v>
      </c>
      <c r="AW404" t="s">
        <v>878</v>
      </c>
      <c r="AX404" t="s">
        <v>878</v>
      </c>
      <c r="AY404" t="s">
        <v>878</v>
      </c>
      <c r="AZ404" t="s">
        <v>878</v>
      </c>
      <c r="BA404" t="s">
        <v>878</v>
      </c>
      <c r="BB404" t="s">
        <v>878</v>
      </c>
      <c r="BC404" t="s">
        <v>878</v>
      </c>
      <c r="BD404" t="s">
        <v>878</v>
      </c>
      <c r="BE404" t="s">
        <v>878</v>
      </c>
      <c r="BF404" t="s">
        <v>878</v>
      </c>
      <c r="BG404" s="12">
        <v>0</v>
      </c>
      <c r="BH404" s="1">
        <v>0</v>
      </c>
      <c r="BI404" s="1">
        <v>0</v>
      </c>
      <c r="BJ404" s="1">
        <f>BG404*BI404</f>
        <v>0</v>
      </c>
      <c r="BK404" s="1">
        <v>0</v>
      </c>
      <c r="BL404" s="25">
        <v>0</v>
      </c>
      <c r="BM404" s="1">
        <v>0</v>
      </c>
      <c r="BN404" s="1">
        <v>0</v>
      </c>
      <c r="BO404" s="1">
        <v>0</v>
      </c>
      <c r="BP404" s="1">
        <v>0</v>
      </c>
    </row>
    <row r="405" spans="1:68" customFormat="1" x14ac:dyDescent="0.2">
      <c r="A405" s="2">
        <v>404</v>
      </c>
      <c r="B405" s="2">
        <v>6</v>
      </c>
      <c r="C405" s="2">
        <v>1</v>
      </c>
      <c r="D405">
        <v>12</v>
      </c>
      <c r="E405" s="52">
        <v>43820</v>
      </c>
      <c r="F405" s="1">
        <v>0</v>
      </c>
      <c r="G405" s="5">
        <f t="shared" si="26"/>
        <v>5</v>
      </c>
      <c r="H405" s="19">
        <f t="shared" si="27"/>
        <v>24</v>
      </c>
      <c r="I405">
        <v>100</v>
      </c>
      <c r="J405">
        <v>227.83333333333334</v>
      </c>
      <c r="K405">
        <v>22.529855226459727</v>
      </c>
      <c r="L405">
        <v>86.111111111111114</v>
      </c>
      <c r="M405">
        <v>13.888888888888886</v>
      </c>
      <c r="N405">
        <v>0</v>
      </c>
      <c r="O405">
        <v>100</v>
      </c>
      <c r="P405">
        <v>214.48958333333334</v>
      </c>
      <c r="Q405">
        <v>19.283811152158815</v>
      </c>
      <c r="R405">
        <v>86.979166666666671</v>
      </c>
      <c r="S405">
        <v>13.020833333333329</v>
      </c>
      <c r="T405">
        <v>0</v>
      </c>
      <c r="U405">
        <v>100</v>
      </c>
      <c r="V405">
        <v>254.52083333333334</v>
      </c>
      <c r="W405">
        <v>23.046431732455719</v>
      </c>
      <c r="X405">
        <v>84.375</v>
      </c>
      <c r="Y405">
        <v>15.625</v>
      </c>
      <c r="Z405">
        <v>0</v>
      </c>
      <c r="AA405" s="2" t="s">
        <v>878</v>
      </c>
      <c r="AB405" t="s">
        <v>878</v>
      </c>
      <c r="AC405" t="s">
        <v>878</v>
      </c>
      <c r="AD405" t="s">
        <v>878</v>
      </c>
      <c r="AE405" t="s">
        <v>878</v>
      </c>
      <c r="AF405" t="s">
        <v>878</v>
      </c>
      <c r="AG405" t="s">
        <v>878</v>
      </c>
      <c r="AH405" t="s">
        <v>878</v>
      </c>
      <c r="AI405" t="s">
        <v>878</v>
      </c>
      <c r="AJ405" t="s">
        <v>878</v>
      </c>
      <c r="AK405" t="s">
        <v>878</v>
      </c>
      <c r="AL405" t="s">
        <v>878</v>
      </c>
      <c r="AM405" t="s">
        <v>878</v>
      </c>
      <c r="AN405" t="s">
        <v>878</v>
      </c>
      <c r="AO405" t="s">
        <v>878</v>
      </c>
      <c r="AP405" t="s">
        <v>878</v>
      </c>
      <c r="AQ405" t="s">
        <v>878</v>
      </c>
      <c r="AR405" t="s">
        <v>878</v>
      </c>
      <c r="AS405" t="s">
        <v>878</v>
      </c>
      <c r="AT405" t="s">
        <v>878</v>
      </c>
      <c r="AU405" t="s">
        <v>878</v>
      </c>
      <c r="AV405" t="s">
        <v>878</v>
      </c>
      <c r="AW405" t="s">
        <v>878</v>
      </c>
      <c r="AX405" t="s">
        <v>878</v>
      </c>
      <c r="AY405" t="s">
        <v>878</v>
      </c>
      <c r="AZ405" t="s">
        <v>878</v>
      </c>
      <c r="BA405" t="s">
        <v>878</v>
      </c>
      <c r="BB405" t="s">
        <v>878</v>
      </c>
      <c r="BC405" t="s">
        <v>878</v>
      </c>
      <c r="BD405" t="s">
        <v>878</v>
      </c>
      <c r="BE405" t="s">
        <v>878</v>
      </c>
      <c r="BF405" t="s">
        <v>878</v>
      </c>
      <c r="BG405">
        <v>5</v>
      </c>
      <c r="BH405">
        <v>3</v>
      </c>
      <c r="BI405">
        <v>4.8</v>
      </c>
      <c r="BJ405">
        <v>24</v>
      </c>
      <c r="BK405" t="s">
        <v>880</v>
      </c>
      <c r="BL405" s="25">
        <v>0</v>
      </c>
      <c r="BM405" s="1">
        <v>0</v>
      </c>
      <c r="BN405" s="1">
        <v>0</v>
      </c>
      <c r="BO405" s="1">
        <v>0</v>
      </c>
      <c r="BP405" s="1">
        <v>0</v>
      </c>
    </row>
    <row r="406" spans="1:68" customFormat="1" x14ac:dyDescent="0.2">
      <c r="A406" s="2">
        <v>405</v>
      </c>
      <c r="B406" s="2">
        <v>6</v>
      </c>
      <c r="C406" s="2">
        <v>1</v>
      </c>
      <c r="D406">
        <v>13</v>
      </c>
      <c r="E406" s="52">
        <v>43821</v>
      </c>
      <c r="F406" s="1">
        <v>0</v>
      </c>
      <c r="G406" s="5">
        <f t="shared" si="26"/>
        <v>0</v>
      </c>
      <c r="H406" s="19">
        <f t="shared" si="27"/>
        <v>0</v>
      </c>
      <c r="I406">
        <v>100</v>
      </c>
      <c r="J406">
        <v>182.3125</v>
      </c>
      <c r="K406">
        <v>18.647045126599028</v>
      </c>
      <c r="L406">
        <v>53.819444444444443</v>
      </c>
      <c r="M406">
        <v>46.180555555555557</v>
      </c>
      <c r="N406">
        <v>0</v>
      </c>
      <c r="O406">
        <v>100</v>
      </c>
      <c r="P406">
        <v>183.99479166666666</v>
      </c>
      <c r="Q406">
        <v>19.29343303677296</v>
      </c>
      <c r="R406">
        <v>56.25</v>
      </c>
      <c r="S406">
        <v>43.75</v>
      </c>
      <c r="T406">
        <v>0</v>
      </c>
      <c r="U406">
        <v>100</v>
      </c>
      <c r="V406">
        <v>178.94791666666666</v>
      </c>
      <c r="W406">
        <v>17.139745426972841</v>
      </c>
      <c r="X406">
        <v>48.958333333333336</v>
      </c>
      <c r="Y406">
        <v>51.041666666666664</v>
      </c>
      <c r="Z406">
        <v>0</v>
      </c>
      <c r="AA406" s="2" t="s">
        <v>878</v>
      </c>
      <c r="AB406" t="s">
        <v>878</v>
      </c>
      <c r="AC406" t="s">
        <v>878</v>
      </c>
      <c r="AD406" t="s">
        <v>878</v>
      </c>
      <c r="AE406" t="s">
        <v>878</v>
      </c>
      <c r="AF406" t="s">
        <v>878</v>
      </c>
      <c r="AG406" t="s">
        <v>878</v>
      </c>
      <c r="AH406" t="s">
        <v>878</v>
      </c>
      <c r="AI406" t="s">
        <v>878</v>
      </c>
      <c r="AJ406" t="s">
        <v>878</v>
      </c>
      <c r="AK406" t="s">
        <v>878</v>
      </c>
      <c r="AL406" t="s">
        <v>878</v>
      </c>
      <c r="AM406" t="s">
        <v>878</v>
      </c>
      <c r="AN406" t="s">
        <v>878</v>
      </c>
      <c r="AO406" t="s">
        <v>878</v>
      </c>
      <c r="AP406" t="s">
        <v>878</v>
      </c>
      <c r="AQ406" t="s">
        <v>878</v>
      </c>
      <c r="AR406" t="s">
        <v>878</v>
      </c>
      <c r="AS406" t="s">
        <v>878</v>
      </c>
      <c r="AT406" t="s">
        <v>878</v>
      </c>
      <c r="AU406" t="s">
        <v>878</v>
      </c>
      <c r="AV406" t="s">
        <v>878</v>
      </c>
      <c r="AW406" t="s">
        <v>878</v>
      </c>
      <c r="AX406" t="s">
        <v>878</v>
      </c>
      <c r="AY406" t="s">
        <v>878</v>
      </c>
      <c r="AZ406" t="s">
        <v>878</v>
      </c>
      <c r="BA406" t="s">
        <v>878</v>
      </c>
      <c r="BB406" t="s">
        <v>878</v>
      </c>
      <c r="BC406" t="s">
        <v>878</v>
      </c>
      <c r="BD406" t="s">
        <v>878</v>
      </c>
      <c r="BE406" t="s">
        <v>878</v>
      </c>
      <c r="BF406" t="s">
        <v>878</v>
      </c>
      <c r="BG406" s="12">
        <v>0</v>
      </c>
      <c r="BH406" s="1">
        <v>0</v>
      </c>
      <c r="BI406" s="1">
        <v>0</v>
      </c>
      <c r="BJ406" s="1">
        <f>BG406*BI406</f>
        <v>0</v>
      </c>
      <c r="BK406" s="1">
        <v>0</v>
      </c>
      <c r="BL406" s="25">
        <v>0</v>
      </c>
      <c r="BM406" s="1">
        <v>0</v>
      </c>
      <c r="BN406" s="1">
        <v>0</v>
      </c>
      <c r="BO406" s="1">
        <v>0</v>
      </c>
      <c r="BP406" s="1">
        <v>0</v>
      </c>
    </row>
    <row r="407" spans="1:68" customFormat="1" x14ac:dyDescent="0.2">
      <c r="A407" s="2">
        <v>406</v>
      </c>
      <c r="B407" s="2">
        <v>6</v>
      </c>
      <c r="C407" s="2">
        <v>1</v>
      </c>
      <c r="D407">
        <v>14</v>
      </c>
      <c r="E407" s="52">
        <v>43822</v>
      </c>
      <c r="F407" s="1">
        <v>0</v>
      </c>
      <c r="G407" s="5">
        <f t="shared" si="26"/>
        <v>5</v>
      </c>
      <c r="H407" s="19">
        <f t="shared" si="27"/>
        <v>24</v>
      </c>
      <c r="I407">
        <v>100</v>
      </c>
      <c r="J407">
        <v>154.35763888888889</v>
      </c>
      <c r="K407">
        <v>29.73214637832638</v>
      </c>
      <c r="L407">
        <v>35.416666666666664</v>
      </c>
      <c r="M407">
        <v>62.500000000000007</v>
      </c>
      <c r="N407">
        <v>2.0833333333333335</v>
      </c>
      <c r="O407">
        <v>100</v>
      </c>
      <c r="P407">
        <v>141.68229166666666</v>
      </c>
      <c r="Q407">
        <v>36.135262923102779</v>
      </c>
      <c r="R407">
        <v>31.770833333333332</v>
      </c>
      <c r="S407">
        <v>65.104166666666671</v>
      </c>
      <c r="T407">
        <v>3.125</v>
      </c>
      <c r="U407">
        <v>100</v>
      </c>
      <c r="V407">
        <v>179.70833333333334</v>
      </c>
      <c r="W407">
        <v>6.0709922757385</v>
      </c>
      <c r="X407">
        <v>42.708333333333336</v>
      </c>
      <c r="Y407">
        <v>57.291666666666664</v>
      </c>
      <c r="Z407">
        <v>0</v>
      </c>
      <c r="AA407" s="2" t="s">
        <v>878</v>
      </c>
      <c r="AB407" t="s">
        <v>878</v>
      </c>
      <c r="AC407" t="s">
        <v>878</v>
      </c>
      <c r="AD407" t="s">
        <v>878</v>
      </c>
      <c r="AE407" t="s">
        <v>878</v>
      </c>
      <c r="AF407" t="s">
        <v>878</v>
      </c>
      <c r="AG407" t="s">
        <v>878</v>
      </c>
      <c r="AH407" t="s">
        <v>878</v>
      </c>
      <c r="AI407" t="s">
        <v>878</v>
      </c>
      <c r="AJ407" t="s">
        <v>878</v>
      </c>
      <c r="AK407" t="s">
        <v>878</v>
      </c>
      <c r="AL407" t="s">
        <v>878</v>
      </c>
      <c r="AM407" t="s">
        <v>878</v>
      </c>
      <c r="AN407" t="s">
        <v>878</v>
      </c>
      <c r="AO407" t="s">
        <v>878</v>
      </c>
      <c r="AP407" t="s">
        <v>878</v>
      </c>
      <c r="AQ407" t="s">
        <v>878</v>
      </c>
      <c r="AR407" t="s">
        <v>878</v>
      </c>
      <c r="AS407" t="s">
        <v>878</v>
      </c>
      <c r="AT407" t="s">
        <v>878</v>
      </c>
      <c r="AU407" t="s">
        <v>878</v>
      </c>
      <c r="AV407" t="s">
        <v>878</v>
      </c>
      <c r="AW407" t="s">
        <v>878</v>
      </c>
      <c r="AX407" t="s">
        <v>878</v>
      </c>
      <c r="AY407" t="s">
        <v>878</v>
      </c>
      <c r="AZ407" t="s">
        <v>878</v>
      </c>
      <c r="BA407" t="s">
        <v>878</v>
      </c>
      <c r="BB407" t="s">
        <v>878</v>
      </c>
      <c r="BC407" t="s">
        <v>878</v>
      </c>
      <c r="BD407" t="s">
        <v>878</v>
      </c>
      <c r="BE407" t="s">
        <v>878</v>
      </c>
      <c r="BF407" t="s">
        <v>878</v>
      </c>
      <c r="BG407">
        <v>5</v>
      </c>
      <c r="BH407">
        <v>3</v>
      </c>
      <c r="BI407">
        <v>4.8</v>
      </c>
      <c r="BJ407">
        <v>24</v>
      </c>
      <c r="BK407" t="s">
        <v>880</v>
      </c>
      <c r="BL407" s="25">
        <v>0</v>
      </c>
      <c r="BM407" s="1">
        <v>0</v>
      </c>
      <c r="BN407" s="1">
        <v>0</v>
      </c>
      <c r="BO407" s="1">
        <v>0</v>
      </c>
      <c r="BP407" s="1">
        <v>0</v>
      </c>
    </row>
    <row r="408" spans="1:68" customFormat="1" x14ac:dyDescent="0.2">
      <c r="A408" s="2">
        <v>407</v>
      </c>
      <c r="B408" s="2">
        <v>6</v>
      </c>
      <c r="C408" s="2">
        <v>2</v>
      </c>
      <c r="D408">
        <v>1</v>
      </c>
      <c r="E408" s="52">
        <v>43823</v>
      </c>
      <c r="F408" s="1">
        <v>0</v>
      </c>
      <c r="G408" s="5">
        <f t="shared" si="26"/>
        <v>0</v>
      </c>
      <c r="H408" s="19">
        <f t="shared" si="27"/>
        <v>0</v>
      </c>
      <c r="I408">
        <v>100</v>
      </c>
      <c r="J408">
        <v>192.19444444444446</v>
      </c>
      <c r="K408">
        <v>47.890501520092364</v>
      </c>
      <c r="L408">
        <v>52.430555555555557</v>
      </c>
      <c r="M408">
        <v>45.486111111111107</v>
      </c>
      <c r="N408">
        <v>2.0833333333333335</v>
      </c>
      <c r="O408">
        <v>100</v>
      </c>
      <c r="P408">
        <v>165.71875</v>
      </c>
      <c r="Q408">
        <v>60.011203718123603</v>
      </c>
      <c r="R408">
        <v>30.208333333333332</v>
      </c>
      <c r="S408">
        <v>66.666666666666671</v>
      </c>
      <c r="T408">
        <v>3.125</v>
      </c>
      <c r="U408">
        <v>100</v>
      </c>
      <c r="V408">
        <v>245.14583333333334</v>
      </c>
      <c r="W408">
        <v>15.583132317591003</v>
      </c>
      <c r="X408">
        <v>96.875</v>
      </c>
      <c r="Y408">
        <v>3.125</v>
      </c>
      <c r="Z408">
        <v>0</v>
      </c>
      <c r="AA408" s="2">
        <v>1</v>
      </c>
      <c r="AB408">
        <v>1</v>
      </c>
      <c r="AC408">
        <v>9</v>
      </c>
      <c r="AD408">
        <v>3</v>
      </c>
      <c r="AE408" t="s">
        <v>20</v>
      </c>
      <c r="AF408" t="s">
        <v>879</v>
      </c>
      <c r="AG408" t="s">
        <v>879</v>
      </c>
      <c r="AH408" t="s">
        <v>879</v>
      </c>
      <c r="AI408" t="s">
        <v>879</v>
      </c>
      <c r="AJ408" t="s">
        <v>879</v>
      </c>
      <c r="AK408" t="s">
        <v>879</v>
      </c>
      <c r="AL408" t="s">
        <v>878</v>
      </c>
      <c r="AM408" t="s">
        <v>878</v>
      </c>
      <c r="AN408" t="s">
        <v>878</v>
      </c>
      <c r="AO408" t="s">
        <v>878</v>
      </c>
      <c r="AP408" t="s">
        <v>878</v>
      </c>
      <c r="AQ408" t="s">
        <v>878</v>
      </c>
      <c r="AR408" t="s">
        <v>878</v>
      </c>
      <c r="AS408" t="s">
        <v>879</v>
      </c>
      <c r="AT408" t="s">
        <v>879</v>
      </c>
      <c r="AU408" t="s">
        <v>879</v>
      </c>
      <c r="AV408" t="s">
        <v>879</v>
      </c>
      <c r="AW408" t="s">
        <v>879</v>
      </c>
      <c r="AX408" t="s">
        <v>879</v>
      </c>
      <c r="AY408" t="s">
        <v>879</v>
      </c>
      <c r="AZ408" t="s">
        <v>878</v>
      </c>
      <c r="BA408" t="s">
        <v>878</v>
      </c>
      <c r="BB408" t="s">
        <v>878</v>
      </c>
      <c r="BC408" t="s">
        <v>878</v>
      </c>
      <c r="BD408" t="s">
        <v>878</v>
      </c>
      <c r="BE408" t="s">
        <v>878</v>
      </c>
      <c r="BF408" t="s">
        <v>878</v>
      </c>
      <c r="BG408">
        <v>0</v>
      </c>
      <c r="BH408">
        <v>0</v>
      </c>
      <c r="BI408">
        <v>0</v>
      </c>
      <c r="BJ408">
        <v>0</v>
      </c>
      <c r="BK408">
        <v>0</v>
      </c>
      <c r="BL408" s="25">
        <v>0</v>
      </c>
      <c r="BM408" s="1">
        <v>0</v>
      </c>
      <c r="BN408" s="1">
        <v>0</v>
      </c>
      <c r="BO408" s="1">
        <v>0</v>
      </c>
      <c r="BP408" s="1">
        <v>0</v>
      </c>
    </row>
    <row r="409" spans="1:68" customFormat="1" x14ac:dyDescent="0.2">
      <c r="A409" s="2">
        <v>408</v>
      </c>
      <c r="B409" s="2">
        <v>6</v>
      </c>
      <c r="C409" s="2">
        <v>2</v>
      </c>
      <c r="D409">
        <v>2</v>
      </c>
      <c r="E409" s="52">
        <v>43824</v>
      </c>
      <c r="F409" s="1">
        <v>0</v>
      </c>
      <c r="G409" s="5">
        <f t="shared" si="26"/>
        <v>0</v>
      </c>
      <c r="H409" s="19">
        <f t="shared" si="27"/>
        <v>0</v>
      </c>
      <c r="I409">
        <v>100</v>
      </c>
      <c r="J409">
        <v>190.26736111111111</v>
      </c>
      <c r="K409">
        <v>35.849728806674136</v>
      </c>
      <c r="L409">
        <v>59.027777777777779</v>
      </c>
      <c r="M409">
        <v>40.972222222222221</v>
      </c>
      <c r="N409">
        <v>0</v>
      </c>
      <c r="O409">
        <v>100</v>
      </c>
      <c r="P409">
        <v>173.58333333333334</v>
      </c>
      <c r="Q409">
        <v>41.583080282866234</v>
      </c>
      <c r="R409">
        <v>39.583333333333336</v>
      </c>
      <c r="S409">
        <v>60.416666666666664</v>
      </c>
      <c r="T409">
        <v>0</v>
      </c>
      <c r="U409">
        <v>100</v>
      </c>
      <c r="V409">
        <v>223.63541666666666</v>
      </c>
      <c r="W409">
        <v>19.455439707311285</v>
      </c>
      <c r="X409">
        <v>97.916666666666671</v>
      </c>
      <c r="Y409">
        <v>2.0833333333333286</v>
      </c>
      <c r="Z409">
        <v>0</v>
      </c>
      <c r="AA409" s="2">
        <v>0</v>
      </c>
      <c r="AB409">
        <v>1</v>
      </c>
      <c r="AC409">
        <v>9</v>
      </c>
      <c r="AD409">
        <v>4</v>
      </c>
      <c r="AE409" t="s">
        <v>20</v>
      </c>
      <c r="AF409" t="s">
        <v>879</v>
      </c>
      <c r="AG409" t="s">
        <v>879</v>
      </c>
      <c r="AH409" t="s">
        <v>879</v>
      </c>
      <c r="AI409" t="s">
        <v>879</v>
      </c>
      <c r="AJ409" t="s">
        <v>879</v>
      </c>
      <c r="AK409" t="s">
        <v>879</v>
      </c>
      <c r="AL409" t="s">
        <v>878</v>
      </c>
      <c r="AM409" t="s">
        <v>878</v>
      </c>
      <c r="AN409" t="s">
        <v>878</v>
      </c>
      <c r="AO409" t="s">
        <v>878</v>
      </c>
      <c r="AP409" t="s">
        <v>878</v>
      </c>
      <c r="AQ409" t="s">
        <v>878</v>
      </c>
      <c r="AR409" t="s">
        <v>878</v>
      </c>
      <c r="AS409" t="s">
        <v>879</v>
      </c>
      <c r="AT409" t="s">
        <v>879</v>
      </c>
      <c r="AU409" t="s">
        <v>879</v>
      </c>
      <c r="AV409" t="s">
        <v>879</v>
      </c>
      <c r="AW409" t="s">
        <v>879</v>
      </c>
      <c r="AX409" t="s">
        <v>879</v>
      </c>
      <c r="AY409" t="s">
        <v>879</v>
      </c>
      <c r="AZ409" t="s">
        <v>878</v>
      </c>
      <c r="BA409" t="s">
        <v>878</v>
      </c>
      <c r="BB409" t="s">
        <v>878</v>
      </c>
      <c r="BC409" t="s">
        <v>878</v>
      </c>
      <c r="BD409" t="s">
        <v>878</v>
      </c>
      <c r="BE409" t="s">
        <v>878</v>
      </c>
      <c r="BF409" t="s">
        <v>878</v>
      </c>
      <c r="BG409">
        <v>0</v>
      </c>
      <c r="BH409">
        <v>0</v>
      </c>
      <c r="BI409">
        <v>0</v>
      </c>
      <c r="BJ409">
        <v>0</v>
      </c>
      <c r="BK409">
        <v>0</v>
      </c>
      <c r="BL409" s="25">
        <v>0</v>
      </c>
      <c r="BM409" s="1">
        <v>0</v>
      </c>
      <c r="BN409" s="1">
        <v>0</v>
      </c>
      <c r="BO409" s="1">
        <v>0</v>
      </c>
      <c r="BP409" s="1">
        <v>0</v>
      </c>
    </row>
    <row r="410" spans="1:68" customFormat="1" x14ac:dyDescent="0.2">
      <c r="A410" s="2">
        <v>409</v>
      </c>
      <c r="B410" s="2">
        <v>6</v>
      </c>
      <c r="C410" s="2">
        <v>2</v>
      </c>
      <c r="D410">
        <v>3</v>
      </c>
      <c r="E410" s="52">
        <v>43825</v>
      </c>
      <c r="F410" s="1">
        <v>0</v>
      </c>
      <c r="G410" s="5">
        <f t="shared" si="26"/>
        <v>0</v>
      </c>
      <c r="H410" s="19">
        <f t="shared" si="27"/>
        <v>0</v>
      </c>
      <c r="I410">
        <v>100</v>
      </c>
      <c r="J410">
        <v>171.12847222222223</v>
      </c>
      <c r="K410">
        <v>25.004173086907688</v>
      </c>
      <c r="L410">
        <v>46.527777777777779</v>
      </c>
      <c r="M410">
        <v>50.694444444444443</v>
      </c>
      <c r="N410">
        <v>2.7777777777777777</v>
      </c>
      <c r="O410">
        <v>100</v>
      </c>
      <c r="P410">
        <v>172.44791666666666</v>
      </c>
      <c r="Q410">
        <v>27.772165850545573</v>
      </c>
      <c r="R410">
        <v>55.208333333333336</v>
      </c>
      <c r="S410">
        <v>40.625</v>
      </c>
      <c r="T410">
        <v>4.166666666666667</v>
      </c>
      <c r="U410">
        <v>100</v>
      </c>
      <c r="V410">
        <v>168.48958333333334</v>
      </c>
      <c r="W410">
        <v>17.896234385694328</v>
      </c>
      <c r="X410">
        <v>29.166666666666668</v>
      </c>
      <c r="Y410">
        <v>70.833333333333329</v>
      </c>
      <c r="Z410">
        <v>0</v>
      </c>
      <c r="AA410" s="2">
        <v>1</v>
      </c>
      <c r="AB410">
        <v>2</v>
      </c>
      <c r="AC410">
        <v>9</v>
      </c>
      <c r="AD410">
        <v>4</v>
      </c>
      <c r="AE410" t="s">
        <v>20</v>
      </c>
      <c r="AF410" t="s">
        <v>879</v>
      </c>
      <c r="AG410" t="s">
        <v>879</v>
      </c>
      <c r="AH410" t="s">
        <v>879</v>
      </c>
      <c r="AI410" t="s">
        <v>879</v>
      </c>
      <c r="AJ410" t="s">
        <v>879</v>
      </c>
      <c r="AK410" t="s">
        <v>879</v>
      </c>
      <c r="AL410" t="s">
        <v>878</v>
      </c>
      <c r="AM410" t="s">
        <v>878</v>
      </c>
      <c r="AN410" t="s">
        <v>878</v>
      </c>
      <c r="AO410" t="s">
        <v>878</v>
      </c>
      <c r="AP410" t="s">
        <v>878</v>
      </c>
      <c r="AQ410" t="s">
        <v>878</v>
      </c>
      <c r="AR410" t="s">
        <v>878</v>
      </c>
      <c r="AS410" t="s">
        <v>879</v>
      </c>
      <c r="AT410" t="s">
        <v>879</v>
      </c>
      <c r="AU410" t="s">
        <v>879</v>
      </c>
      <c r="AV410" t="s">
        <v>879</v>
      </c>
      <c r="AW410" t="s">
        <v>879</v>
      </c>
      <c r="AX410" t="s">
        <v>879</v>
      </c>
      <c r="AY410" t="s">
        <v>879</v>
      </c>
      <c r="AZ410" t="s">
        <v>878</v>
      </c>
      <c r="BA410" t="s">
        <v>878</v>
      </c>
      <c r="BB410" t="s">
        <v>878</v>
      </c>
      <c r="BC410" t="s">
        <v>878</v>
      </c>
      <c r="BD410" t="s">
        <v>878</v>
      </c>
      <c r="BE410" t="s">
        <v>878</v>
      </c>
      <c r="BF410" t="s">
        <v>878</v>
      </c>
      <c r="BG410">
        <v>0</v>
      </c>
      <c r="BH410">
        <v>0</v>
      </c>
      <c r="BI410">
        <v>0</v>
      </c>
      <c r="BJ410">
        <v>0</v>
      </c>
      <c r="BK410">
        <v>0</v>
      </c>
      <c r="BL410" s="25">
        <v>0</v>
      </c>
      <c r="BM410" s="1">
        <v>0</v>
      </c>
      <c r="BN410" s="1">
        <v>0</v>
      </c>
      <c r="BO410" s="1">
        <v>0</v>
      </c>
      <c r="BP410" s="1">
        <v>0</v>
      </c>
    </row>
    <row r="411" spans="1:68" customFormat="1" x14ac:dyDescent="0.2">
      <c r="A411" s="2">
        <v>410</v>
      </c>
      <c r="B411" s="2">
        <v>6</v>
      </c>
      <c r="C411" s="2">
        <v>2</v>
      </c>
      <c r="D411">
        <v>4</v>
      </c>
      <c r="E411" s="52">
        <v>43826</v>
      </c>
      <c r="F411" s="1">
        <v>0</v>
      </c>
      <c r="G411" s="5">
        <f t="shared" si="26"/>
        <v>0</v>
      </c>
      <c r="H411" s="19">
        <f t="shared" si="27"/>
        <v>0</v>
      </c>
      <c r="I411">
        <v>90.625</v>
      </c>
      <c r="J411">
        <v>152.89655172413794</v>
      </c>
      <c r="K411">
        <v>36.722840782046468</v>
      </c>
      <c r="L411">
        <v>28.35249042145594</v>
      </c>
      <c r="M411">
        <v>68.965517241379303</v>
      </c>
      <c r="N411">
        <v>2.6819923371647509</v>
      </c>
      <c r="O411">
        <v>89.583333333333329</v>
      </c>
      <c r="P411">
        <v>164.36627906976744</v>
      </c>
      <c r="Q411">
        <v>33.423563646996747</v>
      </c>
      <c r="R411">
        <v>31.395348837209301</v>
      </c>
      <c r="S411">
        <v>68.604651162790702</v>
      </c>
      <c r="T411">
        <v>0</v>
      </c>
      <c r="U411">
        <v>92.708333333333329</v>
      </c>
      <c r="V411">
        <v>130.73033707865167</v>
      </c>
      <c r="W411">
        <v>39.715770642752695</v>
      </c>
      <c r="X411">
        <v>22.471910112359552</v>
      </c>
      <c r="Y411">
        <v>69.662921348314612</v>
      </c>
      <c r="Z411">
        <v>7.8651685393258424</v>
      </c>
      <c r="AA411" s="2">
        <v>1</v>
      </c>
      <c r="AB411">
        <v>2</v>
      </c>
      <c r="AC411">
        <v>7</v>
      </c>
      <c r="AD411">
        <v>2</v>
      </c>
      <c r="AE411" t="s">
        <v>20</v>
      </c>
      <c r="AF411" t="s">
        <v>879</v>
      </c>
      <c r="AG411" t="s">
        <v>879</v>
      </c>
      <c r="AH411" t="s">
        <v>879</v>
      </c>
      <c r="AI411" t="s">
        <v>879</v>
      </c>
      <c r="AJ411" t="s">
        <v>879</v>
      </c>
      <c r="AK411" t="s">
        <v>879</v>
      </c>
      <c r="AL411" t="s">
        <v>878</v>
      </c>
      <c r="AM411" t="s">
        <v>878</v>
      </c>
      <c r="AN411" t="s">
        <v>878</v>
      </c>
      <c r="AO411" t="s">
        <v>878</v>
      </c>
      <c r="AP411" t="s">
        <v>878</v>
      </c>
      <c r="AQ411" t="s">
        <v>878</v>
      </c>
      <c r="AR411" t="s">
        <v>878</v>
      </c>
      <c r="AS411" t="s">
        <v>879</v>
      </c>
      <c r="AT411" t="s">
        <v>879</v>
      </c>
      <c r="AU411" t="s">
        <v>879</v>
      </c>
      <c r="AV411" t="s">
        <v>879</v>
      </c>
      <c r="AW411" t="s">
        <v>879</v>
      </c>
      <c r="AX411" t="s">
        <v>879</v>
      </c>
      <c r="AY411" t="s">
        <v>879</v>
      </c>
      <c r="AZ411" t="s">
        <v>878</v>
      </c>
      <c r="BA411" t="s">
        <v>878</v>
      </c>
      <c r="BB411" t="s">
        <v>878</v>
      </c>
      <c r="BC411" t="s">
        <v>878</v>
      </c>
      <c r="BD411" t="s">
        <v>878</v>
      </c>
      <c r="BE411" t="s">
        <v>878</v>
      </c>
      <c r="BF411" t="s">
        <v>878</v>
      </c>
      <c r="BG411">
        <v>0</v>
      </c>
      <c r="BH411">
        <v>0</v>
      </c>
      <c r="BI411">
        <v>0</v>
      </c>
      <c r="BJ411">
        <v>0</v>
      </c>
      <c r="BK411">
        <v>0</v>
      </c>
      <c r="BL411" s="25">
        <v>0</v>
      </c>
      <c r="BM411" s="1">
        <v>0</v>
      </c>
      <c r="BN411" s="1">
        <v>0</v>
      </c>
      <c r="BO411" s="1">
        <v>0</v>
      </c>
      <c r="BP411" s="1">
        <v>0</v>
      </c>
    </row>
    <row r="412" spans="1:68" customFormat="1" x14ac:dyDescent="0.2">
      <c r="A412" s="2">
        <v>411</v>
      </c>
      <c r="B412" s="2">
        <v>6</v>
      </c>
      <c r="C412" s="2">
        <v>2</v>
      </c>
      <c r="D412">
        <v>5</v>
      </c>
      <c r="E412" s="52">
        <v>43827</v>
      </c>
      <c r="F412" s="1">
        <v>0</v>
      </c>
      <c r="G412" s="5">
        <f t="shared" si="26"/>
        <v>0</v>
      </c>
      <c r="H412" s="19">
        <f t="shared" si="27"/>
        <v>0</v>
      </c>
      <c r="I412">
        <v>78.472222222222229</v>
      </c>
      <c r="J412">
        <v>143.61946902654867</v>
      </c>
      <c r="K412">
        <v>21.764666460898042</v>
      </c>
      <c r="L412">
        <v>11.504424778761061</v>
      </c>
      <c r="M412">
        <v>88.495575221238937</v>
      </c>
      <c r="N412">
        <v>0</v>
      </c>
      <c r="O412">
        <v>67.708333333333329</v>
      </c>
      <c r="P412">
        <v>133.69999999999999</v>
      </c>
      <c r="Q412">
        <v>23.484349653974121</v>
      </c>
      <c r="R412">
        <v>9.2307692307692299</v>
      </c>
      <c r="S412">
        <v>90.769230769230774</v>
      </c>
      <c r="T412">
        <v>0</v>
      </c>
      <c r="U412">
        <v>100</v>
      </c>
      <c r="V412">
        <v>157.05208333333334</v>
      </c>
      <c r="W412">
        <v>16.338706185649031</v>
      </c>
      <c r="X412">
        <v>14.583333333333334</v>
      </c>
      <c r="Y412">
        <v>85.416666666666671</v>
      </c>
      <c r="Z412">
        <v>0</v>
      </c>
      <c r="AA412" s="2">
        <v>1</v>
      </c>
      <c r="AB412">
        <v>3</v>
      </c>
      <c r="AC412">
        <v>9</v>
      </c>
      <c r="AD412">
        <v>2</v>
      </c>
      <c r="AE412" t="s">
        <v>20</v>
      </c>
      <c r="AF412" t="s">
        <v>879</v>
      </c>
      <c r="AG412" t="s">
        <v>879</v>
      </c>
      <c r="AH412" t="s">
        <v>879</v>
      </c>
      <c r="AI412" t="s">
        <v>879</v>
      </c>
      <c r="AJ412" t="s">
        <v>879</v>
      </c>
      <c r="AK412" t="s">
        <v>879</v>
      </c>
      <c r="AL412" t="s">
        <v>878</v>
      </c>
      <c r="AM412" t="s">
        <v>878</v>
      </c>
      <c r="AN412" t="s">
        <v>878</v>
      </c>
      <c r="AO412" t="s">
        <v>878</v>
      </c>
      <c r="AP412" t="s">
        <v>878</v>
      </c>
      <c r="AQ412" t="s">
        <v>878</v>
      </c>
      <c r="AR412" t="s">
        <v>878</v>
      </c>
      <c r="AS412" t="s">
        <v>879</v>
      </c>
      <c r="AT412" t="s">
        <v>879</v>
      </c>
      <c r="AU412" t="s">
        <v>879</v>
      </c>
      <c r="AV412" t="s">
        <v>879</v>
      </c>
      <c r="AW412" t="s">
        <v>879</v>
      </c>
      <c r="AX412" t="s">
        <v>879</v>
      </c>
      <c r="AY412" t="s">
        <v>879</v>
      </c>
      <c r="AZ412" t="s">
        <v>878</v>
      </c>
      <c r="BA412" t="s">
        <v>878</v>
      </c>
      <c r="BB412" t="s">
        <v>878</v>
      </c>
      <c r="BC412" t="s">
        <v>878</v>
      </c>
      <c r="BD412" t="s">
        <v>878</v>
      </c>
      <c r="BE412" t="s">
        <v>878</v>
      </c>
      <c r="BF412" t="s">
        <v>878</v>
      </c>
      <c r="BG412">
        <v>0</v>
      </c>
      <c r="BH412">
        <v>0</v>
      </c>
      <c r="BI412">
        <v>0</v>
      </c>
      <c r="BJ412">
        <v>0</v>
      </c>
      <c r="BK412">
        <v>0</v>
      </c>
      <c r="BL412" s="25">
        <v>0</v>
      </c>
      <c r="BM412" s="1">
        <v>0</v>
      </c>
      <c r="BN412" s="1">
        <v>0</v>
      </c>
      <c r="BO412" s="1">
        <v>0</v>
      </c>
      <c r="BP412" s="1">
        <v>0</v>
      </c>
    </row>
    <row r="413" spans="1:68" customFormat="1" x14ac:dyDescent="0.2">
      <c r="A413" s="2">
        <v>412</v>
      </c>
      <c r="B413" s="2">
        <v>6</v>
      </c>
      <c r="C413" s="2">
        <v>2</v>
      </c>
      <c r="D413">
        <v>6</v>
      </c>
      <c r="E413" s="52">
        <v>43828</v>
      </c>
      <c r="F413" s="1">
        <v>0</v>
      </c>
      <c r="G413" s="5">
        <f t="shared" si="26"/>
        <v>0</v>
      </c>
      <c r="H413" s="19">
        <f t="shared" si="27"/>
        <v>0</v>
      </c>
      <c r="I413">
        <v>100</v>
      </c>
      <c r="J413">
        <v>222.07986111111111</v>
      </c>
      <c r="K413">
        <v>21.916256713474318</v>
      </c>
      <c r="L413">
        <v>77.430555555555557</v>
      </c>
      <c r="M413">
        <v>22.569444444444443</v>
      </c>
      <c r="N413">
        <v>0</v>
      </c>
      <c r="O413">
        <v>100</v>
      </c>
      <c r="P413">
        <v>209.046875</v>
      </c>
      <c r="Q413">
        <v>23.477041682748002</v>
      </c>
      <c r="R413">
        <v>70.833333333333329</v>
      </c>
      <c r="S413">
        <v>29.166666666666671</v>
      </c>
      <c r="T413">
        <v>0</v>
      </c>
      <c r="U413">
        <v>100</v>
      </c>
      <c r="V413">
        <v>248.14583333333334</v>
      </c>
      <c r="W413">
        <v>14.440866448267069</v>
      </c>
      <c r="X413">
        <v>90.625</v>
      </c>
      <c r="Y413">
        <v>9.375</v>
      </c>
      <c r="Z413">
        <v>0</v>
      </c>
      <c r="AA413" s="2">
        <v>1</v>
      </c>
      <c r="AB413">
        <v>2</v>
      </c>
      <c r="AC413">
        <v>7</v>
      </c>
      <c r="AD413">
        <v>3</v>
      </c>
      <c r="AE413" t="s">
        <v>20</v>
      </c>
      <c r="AF413" t="s">
        <v>879</v>
      </c>
      <c r="AG413" t="s">
        <v>879</v>
      </c>
      <c r="AH413" t="s">
        <v>879</v>
      </c>
      <c r="AI413" t="s">
        <v>879</v>
      </c>
      <c r="AJ413" t="s">
        <v>879</v>
      </c>
      <c r="AK413" t="s">
        <v>879</v>
      </c>
      <c r="AL413" t="s">
        <v>878</v>
      </c>
      <c r="AM413" t="s">
        <v>878</v>
      </c>
      <c r="AN413" t="s">
        <v>878</v>
      </c>
      <c r="AO413" t="s">
        <v>878</v>
      </c>
      <c r="AP413" t="s">
        <v>878</v>
      </c>
      <c r="AQ413" t="s">
        <v>878</v>
      </c>
      <c r="AR413" t="s">
        <v>878</v>
      </c>
      <c r="AS413" t="s">
        <v>879</v>
      </c>
      <c r="AT413" t="s">
        <v>879</v>
      </c>
      <c r="AU413" t="s">
        <v>879</v>
      </c>
      <c r="AV413" t="s">
        <v>879</v>
      </c>
      <c r="AW413" t="s">
        <v>879</v>
      </c>
      <c r="AX413" t="s">
        <v>879</v>
      </c>
      <c r="AY413" t="s">
        <v>879</v>
      </c>
      <c r="AZ413" t="s">
        <v>878</v>
      </c>
      <c r="BA413" t="s">
        <v>878</v>
      </c>
      <c r="BB413" t="s">
        <v>878</v>
      </c>
      <c r="BC413" t="s">
        <v>878</v>
      </c>
      <c r="BD413" t="s">
        <v>878</v>
      </c>
      <c r="BE413" t="s">
        <v>878</v>
      </c>
      <c r="BF413" t="s">
        <v>878</v>
      </c>
      <c r="BG413">
        <v>0</v>
      </c>
      <c r="BH413">
        <v>0</v>
      </c>
      <c r="BI413">
        <v>0</v>
      </c>
      <c r="BJ413">
        <v>0</v>
      </c>
      <c r="BK413">
        <v>0</v>
      </c>
      <c r="BL413" s="25">
        <v>0</v>
      </c>
      <c r="BM413" s="1">
        <v>0</v>
      </c>
      <c r="BN413" s="1">
        <v>0</v>
      </c>
      <c r="BO413" s="1">
        <v>0</v>
      </c>
      <c r="BP413" s="1">
        <v>0</v>
      </c>
    </row>
    <row r="414" spans="1:68" customFormat="1" x14ac:dyDescent="0.2">
      <c r="A414" s="2">
        <v>413</v>
      </c>
      <c r="B414" s="2">
        <v>6</v>
      </c>
      <c r="C414" s="2">
        <v>2</v>
      </c>
      <c r="D414">
        <v>7</v>
      </c>
      <c r="E414" s="52">
        <v>43829</v>
      </c>
      <c r="F414" s="1">
        <v>0</v>
      </c>
      <c r="G414" s="5">
        <f t="shared" si="26"/>
        <v>5</v>
      </c>
      <c r="H414" s="19">
        <f t="shared" si="27"/>
        <v>24</v>
      </c>
      <c r="I414">
        <v>100</v>
      </c>
      <c r="J414">
        <v>223.24305555555554</v>
      </c>
      <c r="K414">
        <v>29.794370652897253</v>
      </c>
      <c r="L414">
        <v>73.958333333333329</v>
      </c>
      <c r="M414">
        <v>26.041666666666671</v>
      </c>
      <c r="N414">
        <v>0</v>
      </c>
      <c r="O414">
        <v>100</v>
      </c>
      <c r="P414">
        <v>193.546875</v>
      </c>
      <c r="Q414">
        <v>26.669501926416789</v>
      </c>
      <c r="R414">
        <v>60.9375</v>
      </c>
      <c r="S414">
        <v>39.0625</v>
      </c>
      <c r="T414">
        <v>0</v>
      </c>
      <c r="U414">
        <v>100</v>
      </c>
      <c r="V414">
        <v>282.63541666666669</v>
      </c>
      <c r="W414">
        <v>18.253668980154565</v>
      </c>
      <c r="X414">
        <v>100</v>
      </c>
      <c r="Y414">
        <v>0</v>
      </c>
      <c r="Z414">
        <v>0</v>
      </c>
      <c r="AA414" s="2">
        <v>0</v>
      </c>
      <c r="AB414">
        <v>2</v>
      </c>
      <c r="AC414">
        <v>8</v>
      </c>
      <c r="AD414">
        <v>2</v>
      </c>
      <c r="AE414" t="s">
        <v>20</v>
      </c>
      <c r="AF414" t="s">
        <v>879</v>
      </c>
      <c r="AG414" t="s">
        <v>879</v>
      </c>
      <c r="AH414" t="s">
        <v>879</v>
      </c>
      <c r="AI414" t="s">
        <v>879</v>
      </c>
      <c r="AJ414" t="s">
        <v>879</v>
      </c>
      <c r="AK414" t="s">
        <v>879</v>
      </c>
      <c r="AL414" t="s">
        <v>878</v>
      </c>
      <c r="AM414" t="s">
        <v>878</v>
      </c>
      <c r="AN414" t="s">
        <v>878</v>
      </c>
      <c r="AO414" t="s">
        <v>878</v>
      </c>
      <c r="AP414" t="s">
        <v>878</v>
      </c>
      <c r="AQ414" t="s">
        <v>878</v>
      </c>
      <c r="AR414" t="s">
        <v>878</v>
      </c>
      <c r="AS414" t="s">
        <v>879</v>
      </c>
      <c r="AT414" t="s">
        <v>879</v>
      </c>
      <c r="AU414" t="s">
        <v>879</v>
      </c>
      <c r="AV414" t="s">
        <v>879</v>
      </c>
      <c r="AW414" t="s">
        <v>879</v>
      </c>
      <c r="AX414" t="s">
        <v>879</v>
      </c>
      <c r="AY414" t="s">
        <v>879</v>
      </c>
      <c r="AZ414" t="s">
        <v>878</v>
      </c>
      <c r="BA414" t="s">
        <v>878</v>
      </c>
      <c r="BB414" t="s">
        <v>878</v>
      </c>
      <c r="BC414" t="s">
        <v>878</v>
      </c>
      <c r="BD414" t="s">
        <v>878</v>
      </c>
      <c r="BE414" t="s">
        <v>878</v>
      </c>
      <c r="BF414" t="s">
        <v>878</v>
      </c>
      <c r="BG414">
        <v>5</v>
      </c>
      <c r="BH414">
        <v>3</v>
      </c>
      <c r="BI414">
        <v>4.8</v>
      </c>
      <c r="BJ414">
        <f>BG414*BI414</f>
        <v>24</v>
      </c>
      <c r="BK414" t="s">
        <v>880</v>
      </c>
      <c r="BL414" s="25">
        <v>0</v>
      </c>
      <c r="BM414" s="1">
        <v>0</v>
      </c>
      <c r="BN414" s="1">
        <v>0</v>
      </c>
      <c r="BO414" s="1">
        <v>0</v>
      </c>
      <c r="BP414" s="1">
        <v>0</v>
      </c>
    </row>
    <row r="415" spans="1:68" customFormat="1" x14ac:dyDescent="0.2">
      <c r="A415" s="2">
        <v>414</v>
      </c>
      <c r="B415" s="2">
        <v>6</v>
      </c>
      <c r="C415" s="2">
        <v>2</v>
      </c>
      <c r="D415">
        <v>8</v>
      </c>
      <c r="E415" s="52">
        <v>43830</v>
      </c>
      <c r="F415" s="1">
        <v>0</v>
      </c>
      <c r="G415" s="5">
        <f t="shared" si="26"/>
        <v>0</v>
      </c>
      <c r="H415" s="19">
        <f t="shared" si="27"/>
        <v>0</v>
      </c>
      <c r="I415">
        <v>100</v>
      </c>
      <c r="J415">
        <v>184.64583333333334</v>
      </c>
      <c r="K415">
        <v>20.582170487602035</v>
      </c>
      <c r="L415">
        <v>49.305555555555557</v>
      </c>
      <c r="M415">
        <v>50.694444444444443</v>
      </c>
      <c r="N415">
        <v>0</v>
      </c>
      <c r="O415">
        <v>100</v>
      </c>
      <c r="P415">
        <v>202.30208333333334</v>
      </c>
      <c r="Q415">
        <v>16.948310637400802</v>
      </c>
      <c r="R415">
        <v>73.958333333333329</v>
      </c>
      <c r="S415">
        <v>26.041666666666671</v>
      </c>
      <c r="T415">
        <v>0</v>
      </c>
      <c r="U415">
        <v>100</v>
      </c>
      <c r="V415">
        <v>149.33333333333334</v>
      </c>
      <c r="W415">
        <v>7.0122875792798167</v>
      </c>
      <c r="X415">
        <v>0</v>
      </c>
      <c r="Y415">
        <v>100</v>
      </c>
      <c r="Z415">
        <v>0</v>
      </c>
      <c r="AA415" s="2">
        <v>0</v>
      </c>
      <c r="AB415">
        <v>2</v>
      </c>
      <c r="AC415">
        <v>8</v>
      </c>
      <c r="AD415">
        <v>2</v>
      </c>
      <c r="AE415" t="s">
        <v>20</v>
      </c>
      <c r="AF415" t="s">
        <v>879</v>
      </c>
      <c r="AG415" t="s">
        <v>879</v>
      </c>
      <c r="AH415" t="s">
        <v>879</v>
      </c>
      <c r="AI415" t="s">
        <v>879</v>
      </c>
      <c r="AJ415" t="s">
        <v>879</v>
      </c>
      <c r="AK415" t="s">
        <v>879</v>
      </c>
      <c r="AL415" t="s">
        <v>878</v>
      </c>
      <c r="AM415" t="s">
        <v>878</v>
      </c>
      <c r="AN415" t="s">
        <v>878</v>
      </c>
      <c r="AO415" t="s">
        <v>878</v>
      </c>
      <c r="AP415" t="s">
        <v>878</v>
      </c>
      <c r="AQ415" t="s">
        <v>878</v>
      </c>
      <c r="AR415" t="s">
        <v>878</v>
      </c>
      <c r="AS415" t="s">
        <v>879</v>
      </c>
      <c r="AT415" t="s">
        <v>879</v>
      </c>
      <c r="AU415" t="s">
        <v>879</v>
      </c>
      <c r="AV415" t="s">
        <v>879</v>
      </c>
      <c r="AW415" t="s">
        <v>879</v>
      </c>
      <c r="AX415" t="s">
        <v>879</v>
      </c>
      <c r="AY415" t="s">
        <v>879</v>
      </c>
      <c r="AZ415" t="s">
        <v>878</v>
      </c>
      <c r="BA415" t="s">
        <v>878</v>
      </c>
      <c r="BB415" t="s">
        <v>878</v>
      </c>
      <c r="BC415" t="s">
        <v>878</v>
      </c>
      <c r="BD415" t="s">
        <v>878</v>
      </c>
      <c r="BE415" t="s">
        <v>878</v>
      </c>
      <c r="BF415" t="s">
        <v>878</v>
      </c>
      <c r="BG415">
        <v>0</v>
      </c>
      <c r="BH415">
        <v>0</v>
      </c>
      <c r="BI415">
        <v>0</v>
      </c>
      <c r="BJ415">
        <v>0</v>
      </c>
      <c r="BK415">
        <v>0</v>
      </c>
      <c r="BL415" s="25">
        <v>0</v>
      </c>
      <c r="BM415" s="1">
        <v>0</v>
      </c>
      <c r="BN415" s="1">
        <v>0</v>
      </c>
      <c r="BO415" s="1">
        <v>0</v>
      </c>
      <c r="BP415" s="1">
        <v>0</v>
      </c>
    </row>
    <row r="416" spans="1:68" customFormat="1" x14ac:dyDescent="0.2">
      <c r="A416" s="2">
        <v>415</v>
      </c>
      <c r="B416" s="2">
        <v>6</v>
      </c>
      <c r="C416" s="2">
        <v>2</v>
      </c>
      <c r="D416">
        <v>9</v>
      </c>
      <c r="E416" s="52">
        <v>43831</v>
      </c>
      <c r="F416" s="1">
        <v>0</v>
      </c>
      <c r="G416" s="5">
        <f t="shared" si="26"/>
        <v>0</v>
      </c>
      <c r="H416" s="19">
        <f t="shared" si="27"/>
        <v>0</v>
      </c>
      <c r="I416">
        <v>100</v>
      </c>
      <c r="J416">
        <v>191.42013888888889</v>
      </c>
      <c r="K416">
        <v>22.703246239384363</v>
      </c>
      <c r="L416">
        <v>57.986111111111114</v>
      </c>
      <c r="M416">
        <v>42.013888888888886</v>
      </c>
      <c r="N416">
        <v>0</v>
      </c>
      <c r="O416">
        <v>100</v>
      </c>
      <c r="P416">
        <v>178.4375</v>
      </c>
      <c r="Q416">
        <v>25.882246488572104</v>
      </c>
      <c r="R416">
        <v>40.625</v>
      </c>
      <c r="S416">
        <v>59.375</v>
      </c>
      <c r="T416">
        <v>0</v>
      </c>
      <c r="U416">
        <v>100</v>
      </c>
      <c r="V416">
        <v>217.38541666666666</v>
      </c>
      <c r="W416">
        <v>9.1478935819284306</v>
      </c>
      <c r="X416">
        <v>92.708333333333329</v>
      </c>
      <c r="Y416">
        <v>7.2916666666666714</v>
      </c>
      <c r="Z416">
        <v>0</v>
      </c>
      <c r="AA416" s="2">
        <v>0</v>
      </c>
      <c r="AB416">
        <v>1</v>
      </c>
      <c r="AC416">
        <v>8</v>
      </c>
      <c r="AD416">
        <v>3</v>
      </c>
      <c r="AE416" t="s">
        <v>20</v>
      </c>
      <c r="AF416" t="s">
        <v>879</v>
      </c>
      <c r="AG416" t="s">
        <v>879</v>
      </c>
      <c r="AH416" t="s">
        <v>879</v>
      </c>
      <c r="AI416" t="s">
        <v>879</v>
      </c>
      <c r="AJ416" t="s">
        <v>879</v>
      </c>
      <c r="AK416" t="s">
        <v>879</v>
      </c>
      <c r="AL416" t="s">
        <v>878</v>
      </c>
      <c r="AM416" t="s">
        <v>878</v>
      </c>
      <c r="AN416" t="s">
        <v>878</v>
      </c>
      <c r="AO416" t="s">
        <v>878</v>
      </c>
      <c r="AP416" t="s">
        <v>878</v>
      </c>
      <c r="AQ416" t="s">
        <v>878</v>
      </c>
      <c r="AR416" t="s">
        <v>878</v>
      </c>
      <c r="AS416" t="s">
        <v>879</v>
      </c>
      <c r="AT416" t="s">
        <v>879</v>
      </c>
      <c r="AU416" t="s">
        <v>879</v>
      </c>
      <c r="AV416" t="s">
        <v>879</v>
      </c>
      <c r="AW416" t="s">
        <v>879</v>
      </c>
      <c r="AX416" t="s">
        <v>879</v>
      </c>
      <c r="AY416" t="s">
        <v>879</v>
      </c>
      <c r="AZ416" t="s">
        <v>878</v>
      </c>
      <c r="BA416" t="s">
        <v>878</v>
      </c>
      <c r="BB416" t="s">
        <v>878</v>
      </c>
      <c r="BC416" t="s">
        <v>878</v>
      </c>
      <c r="BD416" t="s">
        <v>878</v>
      </c>
      <c r="BE416" t="s">
        <v>878</v>
      </c>
      <c r="BF416" t="s">
        <v>878</v>
      </c>
      <c r="BG416">
        <v>0</v>
      </c>
      <c r="BH416">
        <v>0</v>
      </c>
      <c r="BI416">
        <v>0</v>
      </c>
      <c r="BJ416">
        <v>0</v>
      </c>
      <c r="BK416">
        <v>0</v>
      </c>
      <c r="BL416" s="25">
        <v>0</v>
      </c>
      <c r="BM416" s="1">
        <v>0</v>
      </c>
      <c r="BN416" s="1">
        <v>0</v>
      </c>
      <c r="BO416" s="1">
        <v>0</v>
      </c>
      <c r="BP416" s="1">
        <v>0</v>
      </c>
    </row>
    <row r="417" spans="1:109" customFormat="1" x14ac:dyDescent="0.2">
      <c r="A417" s="2">
        <v>416</v>
      </c>
      <c r="B417" s="2">
        <v>6</v>
      </c>
      <c r="C417" s="2">
        <v>2</v>
      </c>
      <c r="D417">
        <v>10</v>
      </c>
      <c r="E417" s="52">
        <v>43832</v>
      </c>
      <c r="F417" s="1">
        <v>0</v>
      </c>
      <c r="G417" s="5">
        <f t="shared" si="26"/>
        <v>0</v>
      </c>
      <c r="H417" s="19">
        <f t="shared" si="27"/>
        <v>0</v>
      </c>
      <c r="I417">
        <v>100</v>
      </c>
      <c r="J417">
        <v>167.10069444444446</v>
      </c>
      <c r="K417">
        <v>27.766802100480319</v>
      </c>
      <c r="L417">
        <v>35.069444444444443</v>
      </c>
      <c r="M417">
        <v>64.930555555555557</v>
      </c>
      <c r="N417">
        <v>0</v>
      </c>
      <c r="O417">
        <v>100</v>
      </c>
      <c r="P417">
        <v>137.4375</v>
      </c>
      <c r="Q417">
        <v>16.917748048227715</v>
      </c>
      <c r="R417">
        <v>2.6041666666666665</v>
      </c>
      <c r="S417">
        <v>97.395833333333329</v>
      </c>
      <c r="T417">
        <v>0</v>
      </c>
      <c r="U417">
        <v>100</v>
      </c>
      <c r="V417">
        <v>226.42708333333334</v>
      </c>
      <c r="W417">
        <v>3.9955235700899214</v>
      </c>
      <c r="X417">
        <v>100</v>
      </c>
      <c r="Y417">
        <v>0</v>
      </c>
      <c r="Z417">
        <v>0</v>
      </c>
      <c r="AA417" s="2">
        <v>0</v>
      </c>
      <c r="AB417">
        <v>2</v>
      </c>
      <c r="AC417">
        <v>8</v>
      </c>
      <c r="AD417">
        <v>2</v>
      </c>
      <c r="AE417" t="s">
        <v>20</v>
      </c>
      <c r="AF417" t="s">
        <v>879</v>
      </c>
      <c r="AG417" t="s">
        <v>879</v>
      </c>
      <c r="AH417" t="s">
        <v>879</v>
      </c>
      <c r="AI417" t="s">
        <v>879</v>
      </c>
      <c r="AJ417" t="s">
        <v>879</v>
      </c>
      <c r="AK417" t="s">
        <v>879</v>
      </c>
      <c r="AL417" t="s">
        <v>878</v>
      </c>
      <c r="AM417" t="s">
        <v>878</v>
      </c>
      <c r="AN417" t="s">
        <v>878</v>
      </c>
      <c r="AO417" t="s">
        <v>878</v>
      </c>
      <c r="AP417" t="s">
        <v>878</v>
      </c>
      <c r="AQ417" t="s">
        <v>878</v>
      </c>
      <c r="AR417" t="s">
        <v>878</v>
      </c>
      <c r="AS417" t="s">
        <v>879</v>
      </c>
      <c r="AT417" t="s">
        <v>879</v>
      </c>
      <c r="AU417" t="s">
        <v>879</v>
      </c>
      <c r="AV417" t="s">
        <v>879</v>
      </c>
      <c r="AW417" t="s">
        <v>879</v>
      </c>
      <c r="AX417" t="s">
        <v>879</v>
      </c>
      <c r="AY417" t="s">
        <v>879</v>
      </c>
      <c r="AZ417" t="s">
        <v>878</v>
      </c>
      <c r="BA417" t="s">
        <v>878</v>
      </c>
      <c r="BB417" t="s">
        <v>878</v>
      </c>
      <c r="BC417" t="s">
        <v>878</v>
      </c>
      <c r="BD417" t="s">
        <v>878</v>
      </c>
      <c r="BE417" t="s">
        <v>878</v>
      </c>
      <c r="BF417" t="s">
        <v>878</v>
      </c>
      <c r="BG417">
        <v>0</v>
      </c>
      <c r="BH417">
        <v>0</v>
      </c>
      <c r="BI417">
        <v>0</v>
      </c>
      <c r="BJ417">
        <v>0</v>
      </c>
      <c r="BK417">
        <v>0</v>
      </c>
      <c r="BL417" s="25">
        <v>0</v>
      </c>
      <c r="BM417" s="1">
        <v>0</v>
      </c>
      <c r="BN417" s="1">
        <v>0</v>
      </c>
      <c r="BO417" s="1">
        <v>0</v>
      </c>
      <c r="BP417" s="1">
        <v>0</v>
      </c>
    </row>
    <row r="418" spans="1:109" customFormat="1" x14ac:dyDescent="0.2">
      <c r="A418" s="2">
        <v>417</v>
      </c>
      <c r="B418" s="2">
        <v>6</v>
      </c>
      <c r="C418" s="2">
        <v>2</v>
      </c>
      <c r="D418">
        <v>11</v>
      </c>
      <c r="E418" s="52">
        <v>43833</v>
      </c>
      <c r="F418" s="1">
        <v>0</v>
      </c>
      <c r="G418" s="5">
        <f t="shared" si="26"/>
        <v>0</v>
      </c>
      <c r="H418" s="19">
        <f t="shared" si="27"/>
        <v>0</v>
      </c>
      <c r="I418">
        <v>100</v>
      </c>
      <c r="J418">
        <v>211.6875</v>
      </c>
      <c r="K418">
        <v>27.844769150353471</v>
      </c>
      <c r="L418">
        <v>74.305555555555557</v>
      </c>
      <c r="M418">
        <v>23.263888888888886</v>
      </c>
      <c r="N418">
        <v>2.4305555555555554</v>
      </c>
      <c r="O418">
        <v>100</v>
      </c>
      <c r="P418">
        <v>188.515625</v>
      </c>
      <c r="Q418">
        <v>30.761507441256558</v>
      </c>
      <c r="R418">
        <v>61.458333333333336</v>
      </c>
      <c r="S418">
        <v>34.895833333333329</v>
      </c>
      <c r="T418">
        <v>3.6458333333333335</v>
      </c>
      <c r="U418">
        <v>100</v>
      </c>
      <c r="V418">
        <v>258.03125</v>
      </c>
      <c r="W418">
        <v>8.4875262722415634</v>
      </c>
      <c r="X418">
        <v>100</v>
      </c>
      <c r="Y418">
        <v>0</v>
      </c>
      <c r="Z418">
        <v>0</v>
      </c>
      <c r="AA418" s="2">
        <v>1</v>
      </c>
      <c r="AB418">
        <v>2</v>
      </c>
      <c r="AC418">
        <v>9</v>
      </c>
      <c r="AD418">
        <v>2</v>
      </c>
      <c r="AE418" t="s">
        <v>20</v>
      </c>
      <c r="AF418" t="s">
        <v>879</v>
      </c>
      <c r="AG418" t="s">
        <v>879</v>
      </c>
      <c r="AH418" t="s">
        <v>879</v>
      </c>
      <c r="AI418" t="s">
        <v>879</v>
      </c>
      <c r="AJ418" t="s">
        <v>879</v>
      </c>
      <c r="AK418" t="s">
        <v>879</v>
      </c>
      <c r="AL418" t="s">
        <v>878</v>
      </c>
      <c r="AM418" t="s">
        <v>878</v>
      </c>
      <c r="AN418" t="s">
        <v>878</v>
      </c>
      <c r="AO418" t="s">
        <v>878</v>
      </c>
      <c r="AP418" t="s">
        <v>878</v>
      </c>
      <c r="AQ418" t="s">
        <v>878</v>
      </c>
      <c r="AR418" t="s">
        <v>878</v>
      </c>
      <c r="AS418" t="s">
        <v>879</v>
      </c>
      <c r="AT418" t="s">
        <v>879</v>
      </c>
      <c r="AU418" t="s">
        <v>879</v>
      </c>
      <c r="AV418" t="s">
        <v>879</v>
      </c>
      <c r="AW418" t="s">
        <v>879</v>
      </c>
      <c r="AX418" t="s">
        <v>879</v>
      </c>
      <c r="AY418" t="s">
        <v>879</v>
      </c>
      <c r="AZ418" t="s">
        <v>878</v>
      </c>
      <c r="BA418" t="s">
        <v>878</v>
      </c>
      <c r="BB418" t="s">
        <v>878</v>
      </c>
      <c r="BC418" t="s">
        <v>878</v>
      </c>
      <c r="BD418" t="s">
        <v>878</v>
      </c>
      <c r="BE418" t="s">
        <v>878</v>
      </c>
      <c r="BF418" t="s">
        <v>878</v>
      </c>
      <c r="BG418">
        <v>0</v>
      </c>
      <c r="BH418">
        <v>0</v>
      </c>
      <c r="BI418">
        <v>0</v>
      </c>
      <c r="BJ418">
        <v>0</v>
      </c>
      <c r="BK418">
        <v>0</v>
      </c>
      <c r="BL418" s="25">
        <v>0</v>
      </c>
      <c r="BM418" s="1">
        <v>0</v>
      </c>
      <c r="BN418" s="1">
        <v>0</v>
      </c>
      <c r="BO418" s="1">
        <v>0</v>
      </c>
      <c r="BP418" s="1">
        <v>0</v>
      </c>
    </row>
    <row r="419" spans="1:109" customFormat="1" x14ac:dyDescent="0.2">
      <c r="A419" s="2">
        <v>418</v>
      </c>
      <c r="B419" s="2">
        <v>6</v>
      </c>
      <c r="C419" s="2">
        <v>2</v>
      </c>
      <c r="D419">
        <v>12</v>
      </c>
      <c r="E419" s="52">
        <v>43834</v>
      </c>
      <c r="F419" s="1">
        <v>0</v>
      </c>
      <c r="G419" s="5">
        <f t="shared" si="26"/>
        <v>0</v>
      </c>
      <c r="H419" s="19">
        <f t="shared" si="27"/>
        <v>0</v>
      </c>
      <c r="I419">
        <v>99.305555555555557</v>
      </c>
      <c r="J419">
        <v>191.72377622377621</v>
      </c>
      <c r="K419">
        <v>17.644136898079957</v>
      </c>
      <c r="L419">
        <v>52.7972027972028</v>
      </c>
      <c r="M419">
        <v>47.2027972027972</v>
      </c>
      <c r="N419">
        <v>0</v>
      </c>
      <c r="O419">
        <v>100</v>
      </c>
      <c r="P419">
        <v>179.09895833333334</v>
      </c>
      <c r="Q419">
        <v>18.924289073874132</v>
      </c>
      <c r="R419">
        <v>29.6875</v>
      </c>
      <c r="S419">
        <v>70.3125</v>
      </c>
      <c r="T419">
        <v>0</v>
      </c>
      <c r="U419">
        <v>97.916666666666671</v>
      </c>
      <c r="V419">
        <v>217.51063829787233</v>
      </c>
      <c r="W419">
        <v>5.5628154278396655</v>
      </c>
      <c r="X419">
        <v>100</v>
      </c>
      <c r="Y419">
        <v>0</v>
      </c>
      <c r="Z419">
        <v>0</v>
      </c>
      <c r="AA419" s="2">
        <v>0</v>
      </c>
      <c r="AB419">
        <v>2</v>
      </c>
      <c r="AC419">
        <v>8</v>
      </c>
      <c r="AD419">
        <v>2</v>
      </c>
      <c r="AE419" t="s">
        <v>20</v>
      </c>
      <c r="AF419" t="s">
        <v>879</v>
      </c>
      <c r="AG419" t="s">
        <v>879</v>
      </c>
      <c r="AH419" t="s">
        <v>879</v>
      </c>
      <c r="AI419" t="s">
        <v>879</v>
      </c>
      <c r="AJ419" t="s">
        <v>879</v>
      </c>
      <c r="AK419" t="s">
        <v>879</v>
      </c>
      <c r="AL419" t="s">
        <v>878</v>
      </c>
      <c r="AM419" t="s">
        <v>878</v>
      </c>
      <c r="AN419" t="s">
        <v>878</v>
      </c>
      <c r="AO419" t="s">
        <v>878</v>
      </c>
      <c r="AP419" t="s">
        <v>878</v>
      </c>
      <c r="AQ419" t="s">
        <v>878</v>
      </c>
      <c r="AR419" t="s">
        <v>878</v>
      </c>
      <c r="AS419" t="s">
        <v>879</v>
      </c>
      <c r="AT419" t="s">
        <v>879</v>
      </c>
      <c r="AU419" t="s">
        <v>879</v>
      </c>
      <c r="AV419" t="s">
        <v>879</v>
      </c>
      <c r="AW419" t="s">
        <v>879</v>
      </c>
      <c r="AX419" t="s">
        <v>879</v>
      </c>
      <c r="AY419" t="s">
        <v>879</v>
      </c>
      <c r="AZ419" t="s">
        <v>878</v>
      </c>
      <c r="BA419" t="s">
        <v>878</v>
      </c>
      <c r="BB419" t="s">
        <v>878</v>
      </c>
      <c r="BC419" t="s">
        <v>878</v>
      </c>
      <c r="BD419" t="s">
        <v>878</v>
      </c>
      <c r="BE419" t="s">
        <v>878</v>
      </c>
      <c r="BF419" t="s">
        <v>878</v>
      </c>
      <c r="BG419">
        <v>0</v>
      </c>
      <c r="BH419">
        <v>0</v>
      </c>
      <c r="BI419">
        <v>0</v>
      </c>
      <c r="BJ419">
        <v>0</v>
      </c>
      <c r="BK419">
        <v>0</v>
      </c>
      <c r="BL419" s="25">
        <v>0</v>
      </c>
      <c r="BM419" s="1">
        <v>0</v>
      </c>
      <c r="BN419" s="1">
        <v>0</v>
      </c>
      <c r="BO419" s="1">
        <v>0</v>
      </c>
      <c r="BP419" s="1">
        <v>0</v>
      </c>
    </row>
    <row r="420" spans="1:109" customFormat="1" x14ac:dyDescent="0.2">
      <c r="A420" s="2">
        <v>419</v>
      </c>
      <c r="B420" s="2">
        <v>6</v>
      </c>
      <c r="C420" s="2">
        <v>2</v>
      </c>
      <c r="D420">
        <v>13</v>
      </c>
      <c r="E420" s="52">
        <v>43835</v>
      </c>
      <c r="F420" s="1">
        <v>0</v>
      </c>
      <c r="G420" s="5">
        <f t="shared" si="26"/>
        <v>0</v>
      </c>
      <c r="H420" s="19">
        <f t="shared" si="27"/>
        <v>0</v>
      </c>
      <c r="I420">
        <v>81.944444444444443</v>
      </c>
      <c r="J420">
        <v>171.76694915254237</v>
      </c>
      <c r="K420">
        <v>34.018482755088925</v>
      </c>
      <c r="L420">
        <v>43.220338983050844</v>
      </c>
      <c r="M420">
        <v>56.355932203389834</v>
      </c>
      <c r="N420">
        <v>0.42372881355932202</v>
      </c>
      <c r="O420">
        <v>72.916666666666671</v>
      </c>
      <c r="P420">
        <v>159.75</v>
      </c>
      <c r="Q420">
        <v>45.001637865306272</v>
      </c>
      <c r="R420">
        <v>32.857142857142854</v>
      </c>
      <c r="S420">
        <v>66.428571428571431</v>
      </c>
      <c r="T420">
        <v>0.7142857142857143</v>
      </c>
      <c r="U420">
        <v>100</v>
      </c>
      <c r="V420">
        <v>189.29166666666666</v>
      </c>
      <c r="W420">
        <v>10.037542155680175</v>
      </c>
      <c r="X420">
        <v>58.333333333333336</v>
      </c>
      <c r="Y420">
        <v>41.666666666666664</v>
      </c>
      <c r="Z420">
        <v>0</v>
      </c>
      <c r="AA420" s="2">
        <v>0</v>
      </c>
      <c r="AB420">
        <v>2</v>
      </c>
      <c r="AC420">
        <v>8</v>
      </c>
      <c r="AD420">
        <v>2</v>
      </c>
      <c r="AE420" t="s">
        <v>20</v>
      </c>
      <c r="AF420" t="s">
        <v>879</v>
      </c>
      <c r="AG420" t="s">
        <v>879</v>
      </c>
      <c r="AH420" t="s">
        <v>879</v>
      </c>
      <c r="AI420" t="s">
        <v>879</v>
      </c>
      <c r="AJ420" t="s">
        <v>879</v>
      </c>
      <c r="AK420" t="s">
        <v>879</v>
      </c>
      <c r="AL420" t="s">
        <v>878</v>
      </c>
      <c r="AM420" t="s">
        <v>878</v>
      </c>
      <c r="AN420" t="s">
        <v>878</v>
      </c>
      <c r="AO420" t="s">
        <v>878</v>
      </c>
      <c r="AP420" t="s">
        <v>878</v>
      </c>
      <c r="AQ420" t="s">
        <v>878</v>
      </c>
      <c r="AR420" t="s">
        <v>878</v>
      </c>
      <c r="AS420" t="s">
        <v>879</v>
      </c>
      <c r="AT420" t="s">
        <v>879</v>
      </c>
      <c r="AU420" t="s">
        <v>879</v>
      </c>
      <c r="AV420" t="s">
        <v>879</v>
      </c>
      <c r="AW420" t="s">
        <v>879</v>
      </c>
      <c r="AX420" t="s">
        <v>879</v>
      </c>
      <c r="AY420" t="s">
        <v>879</v>
      </c>
      <c r="AZ420" t="s">
        <v>878</v>
      </c>
      <c r="BA420" t="s">
        <v>878</v>
      </c>
      <c r="BB420" t="s">
        <v>878</v>
      </c>
      <c r="BC420" t="s">
        <v>878</v>
      </c>
      <c r="BD420" t="s">
        <v>878</v>
      </c>
      <c r="BE420" t="s">
        <v>878</v>
      </c>
      <c r="BF420" t="s">
        <v>878</v>
      </c>
      <c r="BG420">
        <v>0</v>
      </c>
      <c r="BH420">
        <v>0</v>
      </c>
      <c r="BI420">
        <v>0</v>
      </c>
      <c r="BJ420">
        <v>0</v>
      </c>
      <c r="BK420">
        <v>0</v>
      </c>
      <c r="BL420" s="25">
        <v>0</v>
      </c>
      <c r="BM420" s="1">
        <v>0</v>
      </c>
      <c r="BN420" s="1">
        <v>0</v>
      </c>
      <c r="BO420" s="1">
        <v>0</v>
      </c>
      <c r="BP420" s="1">
        <v>0</v>
      </c>
    </row>
    <row r="421" spans="1:109" customFormat="1" x14ac:dyDescent="0.2">
      <c r="A421" s="2">
        <v>420</v>
      </c>
      <c r="B421" s="2">
        <v>6</v>
      </c>
      <c r="C421" s="2">
        <v>2</v>
      </c>
      <c r="D421">
        <v>14</v>
      </c>
      <c r="E421" s="52">
        <v>43836</v>
      </c>
      <c r="F421" s="1">
        <v>0</v>
      </c>
      <c r="G421" s="5">
        <f t="shared" si="26"/>
        <v>0</v>
      </c>
      <c r="H421" s="19">
        <f t="shared" si="27"/>
        <v>0</v>
      </c>
      <c r="I421">
        <v>59.027777777777779</v>
      </c>
      <c r="J421">
        <v>231.19411764705882</v>
      </c>
      <c r="K421">
        <v>42.438403904555621</v>
      </c>
      <c r="L421">
        <v>59.411764705882355</v>
      </c>
      <c r="M421">
        <v>40.588235294117645</v>
      </c>
      <c r="N421">
        <v>0</v>
      </c>
      <c r="O421">
        <v>60.416666666666664</v>
      </c>
      <c r="P421">
        <v>166.94827586206895</v>
      </c>
      <c r="Q421">
        <v>17.73824834223247</v>
      </c>
      <c r="R421">
        <v>40.517241379310342</v>
      </c>
      <c r="S421">
        <v>59.482758620689658</v>
      </c>
      <c r="T421">
        <v>0</v>
      </c>
      <c r="U421">
        <v>56.25</v>
      </c>
      <c r="V421">
        <v>369.2037037037037</v>
      </c>
      <c r="W421">
        <v>5.0912840766357519</v>
      </c>
      <c r="X421">
        <v>100</v>
      </c>
      <c r="Y421">
        <v>0</v>
      </c>
      <c r="Z421">
        <v>0</v>
      </c>
      <c r="AA421" s="2">
        <v>1</v>
      </c>
      <c r="AB421">
        <v>2</v>
      </c>
      <c r="AC421">
        <v>8</v>
      </c>
      <c r="AD421">
        <v>2</v>
      </c>
      <c r="AE421" t="s">
        <v>20</v>
      </c>
      <c r="AF421" t="s">
        <v>879</v>
      </c>
      <c r="AG421" t="s">
        <v>879</v>
      </c>
      <c r="AH421" t="s">
        <v>879</v>
      </c>
      <c r="AI421" t="s">
        <v>879</v>
      </c>
      <c r="AJ421" t="s">
        <v>879</v>
      </c>
      <c r="AK421" t="s">
        <v>879</v>
      </c>
      <c r="AL421" t="s">
        <v>878</v>
      </c>
      <c r="AM421" t="s">
        <v>878</v>
      </c>
      <c r="AN421" t="s">
        <v>878</v>
      </c>
      <c r="AO421" t="s">
        <v>878</v>
      </c>
      <c r="AP421" t="s">
        <v>878</v>
      </c>
      <c r="AQ421" t="s">
        <v>878</v>
      </c>
      <c r="AR421" t="s">
        <v>878</v>
      </c>
      <c r="AS421" t="s">
        <v>879</v>
      </c>
      <c r="AT421" t="s">
        <v>879</v>
      </c>
      <c r="AU421" t="s">
        <v>879</v>
      </c>
      <c r="AV421" t="s">
        <v>879</v>
      </c>
      <c r="AW421" t="s">
        <v>879</v>
      </c>
      <c r="AX421" t="s">
        <v>879</v>
      </c>
      <c r="AY421" t="s">
        <v>879</v>
      </c>
      <c r="AZ421" t="s">
        <v>878</v>
      </c>
      <c r="BA421" t="s">
        <v>878</v>
      </c>
      <c r="BB421" t="s">
        <v>878</v>
      </c>
      <c r="BC421" t="s">
        <v>878</v>
      </c>
      <c r="BD421" t="s">
        <v>878</v>
      </c>
      <c r="BE421" t="s">
        <v>878</v>
      </c>
      <c r="BF421" t="s">
        <v>878</v>
      </c>
      <c r="BG421">
        <v>0</v>
      </c>
      <c r="BH421">
        <v>0</v>
      </c>
      <c r="BI421">
        <v>0</v>
      </c>
      <c r="BJ421">
        <v>0</v>
      </c>
      <c r="BK421">
        <v>0</v>
      </c>
      <c r="BL421" s="25">
        <v>0</v>
      </c>
      <c r="BM421" s="1">
        <v>0</v>
      </c>
      <c r="BN421" s="1">
        <v>0</v>
      </c>
      <c r="BO421" s="1">
        <v>0</v>
      </c>
      <c r="BP421" s="1">
        <v>0</v>
      </c>
    </row>
    <row r="422" spans="1:109" customFormat="1" x14ac:dyDescent="0.2">
      <c r="A422" s="2">
        <v>421</v>
      </c>
      <c r="B422" s="5">
        <v>6</v>
      </c>
      <c r="C422" s="2">
        <v>3</v>
      </c>
      <c r="D422" s="1">
        <v>1</v>
      </c>
      <c r="E422" s="7">
        <v>43843</v>
      </c>
      <c r="F422" s="1">
        <v>0</v>
      </c>
      <c r="G422" s="5">
        <f t="shared" si="26"/>
        <v>0</v>
      </c>
      <c r="H422" s="19">
        <f t="shared" si="27"/>
        <v>0</v>
      </c>
      <c r="I422" s="50">
        <v>100</v>
      </c>
      <c r="J422" s="50">
        <v>200.45138888888889</v>
      </c>
      <c r="K422" s="50">
        <v>26.433048973017115</v>
      </c>
      <c r="L422" s="50">
        <v>73.263888888888886</v>
      </c>
      <c r="M422" s="50">
        <v>26.736111111111114</v>
      </c>
      <c r="N422" s="50">
        <v>0</v>
      </c>
      <c r="O422" s="50">
        <v>100</v>
      </c>
      <c r="P422" s="50">
        <v>190.39583333333334</v>
      </c>
      <c r="Q422" s="50">
        <v>31.986743781912871</v>
      </c>
      <c r="R422" s="50">
        <v>59.895833333333336</v>
      </c>
      <c r="S422" s="50">
        <v>40.104166666666664</v>
      </c>
      <c r="T422" s="50">
        <v>0</v>
      </c>
      <c r="U422" s="50">
        <v>100</v>
      </c>
      <c r="V422" s="50">
        <v>220.5625</v>
      </c>
      <c r="W422" s="50">
        <v>9.1958701091028683</v>
      </c>
      <c r="X422" s="50">
        <v>100</v>
      </c>
      <c r="Y422" s="50">
        <v>0</v>
      </c>
      <c r="Z422" s="50">
        <v>0</v>
      </c>
      <c r="AA422" s="2">
        <v>0</v>
      </c>
      <c r="AB422">
        <v>1</v>
      </c>
      <c r="AC422">
        <v>9</v>
      </c>
      <c r="AD422" s="1" t="s">
        <v>20</v>
      </c>
      <c r="AE422" s="16">
        <v>0</v>
      </c>
      <c r="AF422" t="s">
        <v>20</v>
      </c>
      <c r="AG422" t="s">
        <v>20</v>
      </c>
      <c r="AH422" t="s">
        <v>20</v>
      </c>
      <c r="AI422" t="s">
        <v>20</v>
      </c>
      <c r="AJ422" t="s">
        <v>20</v>
      </c>
      <c r="AK422" t="s">
        <v>20</v>
      </c>
      <c r="AL422" t="s">
        <v>20</v>
      </c>
      <c r="AM422" s="16" t="s">
        <v>20</v>
      </c>
      <c r="AN422" s="16" t="s">
        <v>20</v>
      </c>
      <c r="AO422" s="16" t="s">
        <v>20</v>
      </c>
      <c r="AP422" s="16" t="s">
        <v>20</v>
      </c>
      <c r="AQ422" s="16" t="s">
        <v>20</v>
      </c>
      <c r="AR422" s="16" t="s">
        <v>20</v>
      </c>
      <c r="AS422" t="s">
        <v>20</v>
      </c>
      <c r="AT422" t="s">
        <v>20</v>
      </c>
      <c r="AU422" t="s">
        <v>20</v>
      </c>
      <c r="AV422" t="s">
        <v>20</v>
      </c>
      <c r="AW422" t="s">
        <v>20</v>
      </c>
      <c r="AX422" t="s">
        <v>20</v>
      </c>
      <c r="AY422" t="s">
        <v>20</v>
      </c>
      <c r="AZ422" s="1" t="s">
        <v>20</v>
      </c>
      <c r="BA422" t="s">
        <v>20</v>
      </c>
      <c r="BB422" t="s">
        <v>20</v>
      </c>
      <c r="BC422" t="s">
        <v>20</v>
      </c>
      <c r="BD422" t="s">
        <v>20</v>
      </c>
      <c r="BE422" t="s">
        <v>20</v>
      </c>
      <c r="BF422" s="1" t="s">
        <v>20</v>
      </c>
      <c r="BG422" s="12">
        <v>0</v>
      </c>
      <c r="BH422" s="1">
        <v>0</v>
      </c>
      <c r="BI422" s="1">
        <v>0</v>
      </c>
      <c r="BJ422" s="1">
        <f t="shared" ref="BJ422:BJ430" si="30">BG422*BI422</f>
        <v>0</v>
      </c>
      <c r="BK422" s="1">
        <v>0</v>
      </c>
      <c r="BL422" s="25">
        <v>0</v>
      </c>
      <c r="BM422" s="1">
        <v>0</v>
      </c>
      <c r="BN422" s="1">
        <v>0</v>
      </c>
      <c r="BO422" s="1">
        <v>0</v>
      </c>
      <c r="BP422" s="1">
        <v>0</v>
      </c>
      <c r="BQ422" s="12"/>
      <c r="BR422" s="12"/>
      <c r="BS422" s="12"/>
      <c r="BT422" s="12"/>
      <c r="BU422" s="12"/>
      <c r="BV422" s="12"/>
      <c r="BW422" s="12"/>
      <c r="BX422" s="12"/>
      <c r="BY422" s="12"/>
      <c r="BZ422" s="12"/>
      <c r="CA422" s="12"/>
      <c r="CB422" s="15"/>
      <c r="CC422" s="12"/>
      <c r="CD422" s="12"/>
      <c r="CE422" s="12"/>
      <c r="CF422" s="12"/>
      <c r="CG422" s="12"/>
      <c r="CH422" s="12"/>
      <c r="CI422" s="12"/>
      <c r="CJ422" s="15"/>
      <c r="CK422" s="12"/>
      <c r="CL422" s="12"/>
      <c r="CM422" s="12"/>
      <c r="CN422" s="12"/>
      <c r="CO422" s="12"/>
      <c r="CP422" s="12"/>
      <c r="CQ422" s="12"/>
      <c r="CR422" s="12"/>
      <c r="CS422" s="12"/>
      <c r="CT422" s="12"/>
      <c r="CU422" s="12"/>
      <c r="CV422" s="12"/>
      <c r="CW422" s="12"/>
      <c r="CX422" s="12"/>
      <c r="CY422" s="12"/>
      <c r="CZ422" s="12"/>
      <c r="DA422" s="12"/>
      <c r="DB422" s="12"/>
      <c r="DC422" s="12"/>
      <c r="DD422" s="1"/>
      <c r="DE422" s="34"/>
    </row>
    <row r="423" spans="1:109" x14ac:dyDescent="0.2">
      <c r="A423" s="2">
        <v>422</v>
      </c>
      <c r="B423" s="5">
        <v>6</v>
      </c>
      <c r="C423" s="2">
        <v>3</v>
      </c>
      <c r="D423" s="1">
        <v>2</v>
      </c>
      <c r="E423" s="7">
        <v>43844</v>
      </c>
      <c r="F423" s="1">
        <v>0</v>
      </c>
      <c r="G423" s="5">
        <f t="shared" si="26"/>
        <v>0</v>
      </c>
      <c r="H423" s="19">
        <f t="shared" si="27"/>
        <v>0</v>
      </c>
      <c r="I423" s="50">
        <v>97.222222222222229</v>
      </c>
      <c r="J423" s="50">
        <v>197.97857142857143</v>
      </c>
      <c r="K423" s="50">
        <v>12.546438130589927</v>
      </c>
      <c r="L423" s="50">
        <v>80</v>
      </c>
      <c r="M423" s="50">
        <v>20</v>
      </c>
      <c r="N423" s="50">
        <v>0</v>
      </c>
      <c r="O423" s="50">
        <v>100</v>
      </c>
      <c r="P423" s="50">
        <v>199.19791666666666</v>
      </c>
      <c r="Q423" s="50">
        <v>14.536048864550628</v>
      </c>
      <c r="R423" s="50">
        <v>73.958333333333329</v>
      </c>
      <c r="S423" s="50">
        <v>26.041666666666671</v>
      </c>
      <c r="T423" s="50">
        <v>0</v>
      </c>
      <c r="U423" s="50">
        <v>91.666666666666671</v>
      </c>
      <c r="V423" s="50">
        <v>195.31818181818181</v>
      </c>
      <c r="W423" s="50">
        <v>5.781279775862644</v>
      </c>
      <c r="X423" s="50">
        <v>93.181818181818187</v>
      </c>
      <c r="Y423" s="50">
        <v>6.818181818181813</v>
      </c>
      <c r="Z423" s="50">
        <v>0</v>
      </c>
      <c r="AA423" s="2">
        <v>0</v>
      </c>
      <c r="AB423">
        <v>2</v>
      </c>
      <c r="AC423">
        <v>8</v>
      </c>
      <c r="AD423">
        <v>2</v>
      </c>
      <c r="AE423" s="16">
        <v>0</v>
      </c>
      <c r="AF423" s="12">
        <v>99</v>
      </c>
      <c r="AG423">
        <v>99</v>
      </c>
      <c r="AH423">
        <v>99</v>
      </c>
      <c r="AI423">
        <v>99</v>
      </c>
      <c r="AJ423">
        <v>99</v>
      </c>
      <c r="AK423">
        <v>1</v>
      </c>
      <c r="AL423">
        <v>2</v>
      </c>
      <c r="AM423" s="1">
        <v>99</v>
      </c>
      <c r="AN423" s="1">
        <v>99</v>
      </c>
      <c r="AO423" s="1">
        <v>99</v>
      </c>
      <c r="AP423" s="1">
        <v>99</v>
      </c>
      <c r="AQ423" s="1">
        <v>99</v>
      </c>
      <c r="AR423" s="1">
        <v>99</v>
      </c>
      <c r="AS423" s="1">
        <v>0</v>
      </c>
      <c r="AT423" s="1">
        <v>0</v>
      </c>
      <c r="AU423">
        <v>0</v>
      </c>
      <c r="AV423" s="1">
        <v>0</v>
      </c>
      <c r="AW423" s="1">
        <v>0</v>
      </c>
      <c r="AX423" s="1">
        <v>1</v>
      </c>
      <c r="AY423" s="1">
        <v>1</v>
      </c>
      <c r="AZ423" s="1">
        <v>0</v>
      </c>
      <c r="BA423" s="1">
        <v>0</v>
      </c>
      <c r="BB423" s="1">
        <v>0</v>
      </c>
      <c r="BC423" s="1">
        <v>0</v>
      </c>
      <c r="BD423" s="1">
        <v>0</v>
      </c>
      <c r="BE423" s="1">
        <v>0</v>
      </c>
      <c r="BF423" s="1">
        <f>SUM(AS423:BE423)</f>
        <v>2</v>
      </c>
      <c r="BG423" s="12">
        <v>0</v>
      </c>
      <c r="BH423" s="1">
        <v>0</v>
      </c>
      <c r="BI423" s="1">
        <v>0</v>
      </c>
      <c r="BJ423" s="1">
        <f t="shared" si="30"/>
        <v>0</v>
      </c>
      <c r="BK423" s="1">
        <v>0</v>
      </c>
      <c r="BL423" s="25">
        <v>0</v>
      </c>
      <c r="BM423" s="1">
        <v>0</v>
      </c>
      <c r="BN423" s="1">
        <v>0</v>
      </c>
      <c r="BO423" s="1">
        <v>0</v>
      </c>
      <c r="BP423" s="1">
        <v>0</v>
      </c>
      <c r="BQ423" s="12"/>
      <c r="BR423" s="12"/>
      <c r="BS423" s="12"/>
      <c r="BT423" s="12"/>
      <c r="BU423" s="12"/>
      <c r="BV423" s="12"/>
      <c r="BW423" s="12"/>
      <c r="BX423" s="12"/>
      <c r="BY423" s="12"/>
      <c r="BZ423" s="12"/>
      <c r="CA423" s="12"/>
      <c r="CB423" s="15"/>
      <c r="CC423" s="12"/>
      <c r="CD423" s="12"/>
      <c r="CE423" s="12"/>
      <c r="CF423" s="12"/>
      <c r="CG423" s="12"/>
      <c r="CH423" s="12"/>
      <c r="CI423" s="12"/>
      <c r="CJ423" s="15"/>
      <c r="CK423" s="12"/>
      <c r="CL423" s="12"/>
      <c r="CM423" s="12"/>
      <c r="CN423" s="12"/>
      <c r="CO423" s="12"/>
      <c r="CP423" s="12"/>
      <c r="CQ423" s="12"/>
      <c r="CR423" s="12"/>
      <c r="CS423" s="12"/>
      <c r="CT423" s="12"/>
      <c r="CU423" s="12"/>
      <c r="CV423" s="12"/>
      <c r="CW423" s="12"/>
      <c r="CX423" s="12"/>
      <c r="CY423" s="12"/>
      <c r="CZ423" s="12"/>
      <c r="DA423" s="12"/>
      <c r="DB423" s="12"/>
      <c r="DC423" s="12"/>
    </row>
    <row r="424" spans="1:109" x14ac:dyDescent="0.2">
      <c r="A424" s="2">
        <v>423</v>
      </c>
      <c r="B424" s="5">
        <v>6</v>
      </c>
      <c r="C424" s="2">
        <v>3</v>
      </c>
      <c r="D424" s="1">
        <v>3</v>
      </c>
      <c r="E424" s="7">
        <v>43845</v>
      </c>
      <c r="F424" s="1">
        <v>0</v>
      </c>
      <c r="G424" s="5">
        <f t="shared" ref="G424:G487" si="31">SUM(BG424,BL424)</f>
        <v>20</v>
      </c>
      <c r="H424" s="19">
        <f t="shared" ref="H424:H487" si="32">SUM(BJ424,BO424)</f>
        <v>56</v>
      </c>
      <c r="I424" s="50">
        <v>60.069444444444443</v>
      </c>
      <c r="J424" s="50">
        <v>166.23699421965318</v>
      </c>
      <c r="K424" s="50">
        <v>38.14016884708407</v>
      </c>
      <c r="L424" s="50">
        <v>31.791907514450866</v>
      </c>
      <c r="M424" s="50">
        <v>68.20809248554913</v>
      </c>
      <c r="N424" s="50">
        <v>0</v>
      </c>
      <c r="O424" s="50">
        <v>63.020833333333336</v>
      </c>
      <c r="P424" s="50">
        <v>153.60330578512398</v>
      </c>
      <c r="Q424" s="50">
        <v>40.842277531222862</v>
      </c>
      <c r="R424" s="50">
        <v>23.966942148760332</v>
      </c>
      <c r="S424" s="50">
        <v>76.033057851239676</v>
      </c>
      <c r="T424" s="50">
        <v>0</v>
      </c>
      <c r="U424" s="50">
        <v>54.166666666666664</v>
      </c>
      <c r="V424" s="50">
        <v>195.63461538461539</v>
      </c>
      <c r="W424" s="50">
        <v>28.170165167796981</v>
      </c>
      <c r="X424" s="50">
        <v>50</v>
      </c>
      <c r="Y424" s="50">
        <v>50</v>
      </c>
      <c r="Z424" s="50">
        <v>0</v>
      </c>
      <c r="AA424" s="2">
        <v>1</v>
      </c>
      <c r="AB424">
        <v>2</v>
      </c>
      <c r="AC424">
        <v>8</v>
      </c>
      <c r="AD424">
        <v>4</v>
      </c>
      <c r="AE424" s="16">
        <v>0</v>
      </c>
      <c r="AF424" t="s">
        <v>875</v>
      </c>
      <c r="AG424" t="s">
        <v>875</v>
      </c>
      <c r="AH424" t="s">
        <v>875</v>
      </c>
      <c r="AI424" t="s">
        <v>875</v>
      </c>
      <c r="AJ424" t="s">
        <v>875</v>
      </c>
      <c r="AK424" t="s">
        <v>875</v>
      </c>
      <c r="AL424" t="s">
        <v>875</v>
      </c>
      <c r="AM424" s="1" t="s">
        <v>903</v>
      </c>
      <c r="AN424" s="1" t="s">
        <v>903</v>
      </c>
      <c r="AO424" s="1" t="s">
        <v>903</v>
      </c>
      <c r="AP424" s="1" t="s">
        <v>903</v>
      </c>
      <c r="AQ424" s="1" t="s">
        <v>903</v>
      </c>
      <c r="AR424" s="1" t="s">
        <v>903</v>
      </c>
      <c r="AS424" s="1" t="s">
        <v>903</v>
      </c>
      <c r="AT424" s="1" t="s">
        <v>903</v>
      </c>
      <c r="AU424" s="1" t="s">
        <v>903</v>
      </c>
      <c r="AV424" s="1" t="s">
        <v>903</v>
      </c>
      <c r="AW424" s="1" t="s">
        <v>903</v>
      </c>
      <c r="AX424" s="1" t="s">
        <v>903</v>
      </c>
      <c r="AY424" s="1" t="s">
        <v>903</v>
      </c>
      <c r="AZ424" s="1" t="s">
        <v>903</v>
      </c>
      <c r="BA424" s="1" t="s">
        <v>875</v>
      </c>
      <c r="BB424" s="1" t="s">
        <v>875</v>
      </c>
      <c r="BC424" s="1" t="s">
        <v>875</v>
      </c>
      <c r="BD424" s="1" t="s">
        <v>875</v>
      </c>
      <c r="BE424" s="1" t="s">
        <v>875</v>
      </c>
      <c r="BF424" s="1" t="s">
        <v>875</v>
      </c>
      <c r="BG424" s="16">
        <v>20</v>
      </c>
      <c r="BH424">
        <v>3</v>
      </c>
      <c r="BI424" s="1">
        <v>2.8</v>
      </c>
      <c r="BJ424" s="1">
        <f t="shared" si="30"/>
        <v>56</v>
      </c>
      <c r="BK424" s="1" t="s">
        <v>876</v>
      </c>
      <c r="BL424" s="25">
        <v>0</v>
      </c>
      <c r="BM424" s="1">
        <v>0</v>
      </c>
      <c r="BN424" s="1">
        <v>0</v>
      </c>
      <c r="BO424" s="1">
        <v>0</v>
      </c>
      <c r="BP424" s="1">
        <v>0</v>
      </c>
      <c r="BQ424" s="12"/>
      <c r="BR424" s="12"/>
      <c r="BS424" s="12"/>
      <c r="BT424" s="12"/>
      <c r="BU424" s="12"/>
      <c r="BV424" s="12"/>
      <c r="BW424" s="12"/>
      <c r="BX424" s="12"/>
      <c r="BY424" s="12"/>
      <c r="BZ424" s="12"/>
      <c r="CA424" s="12"/>
      <c r="CB424" s="15"/>
      <c r="CC424" s="12"/>
      <c r="CD424" s="12"/>
      <c r="CE424" s="12"/>
      <c r="CF424" s="12"/>
      <c r="CG424" s="12"/>
      <c r="CH424" s="12"/>
      <c r="CI424" s="12"/>
      <c r="CJ424" s="15"/>
      <c r="CK424" s="12"/>
      <c r="CL424" s="12"/>
      <c r="CM424" s="12"/>
      <c r="CN424" s="12"/>
      <c r="CO424" s="12"/>
      <c r="CP424" s="12"/>
      <c r="CQ424" s="12"/>
      <c r="CR424" s="12"/>
      <c r="CS424" s="12"/>
      <c r="CT424" s="12"/>
      <c r="CU424" s="12"/>
      <c r="CV424" s="12"/>
      <c r="CW424" s="12"/>
      <c r="CX424" s="12"/>
      <c r="CY424" s="12"/>
      <c r="CZ424" s="12"/>
      <c r="DA424" s="12"/>
      <c r="DB424" s="12"/>
      <c r="DC424" s="12"/>
    </row>
    <row r="425" spans="1:109" x14ac:dyDescent="0.2">
      <c r="A425" s="2">
        <v>424</v>
      </c>
      <c r="B425" s="5">
        <v>6</v>
      </c>
      <c r="C425" s="2">
        <v>3</v>
      </c>
      <c r="D425" s="1">
        <v>4</v>
      </c>
      <c r="E425" s="7">
        <v>43846</v>
      </c>
      <c r="F425" s="1">
        <v>0</v>
      </c>
      <c r="G425" s="5">
        <f t="shared" si="31"/>
        <v>20</v>
      </c>
      <c r="H425" s="19">
        <f t="shared" si="32"/>
        <v>56</v>
      </c>
      <c r="I425" s="50">
        <v>100</v>
      </c>
      <c r="J425" s="50">
        <v>193.43402777777777</v>
      </c>
      <c r="K425" s="50">
        <v>28.304952616907229</v>
      </c>
      <c r="L425" s="50">
        <v>62.5</v>
      </c>
      <c r="M425" s="50">
        <v>36.458333333333336</v>
      </c>
      <c r="N425" s="50">
        <v>1.0416666666666667</v>
      </c>
      <c r="O425" s="50">
        <v>100</v>
      </c>
      <c r="P425" s="50">
        <v>199.36458333333334</v>
      </c>
      <c r="Q425" s="50">
        <v>32.920564037072324</v>
      </c>
      <c r="R425" s="50">
        <v>63.020833333333336</v>
      </c>
      <c r="S425" s="50">
        <v>35.416666666666664</v>
      </c>
      <c r="T425" s="50">
        <v>1.5625</v>
      </c>
      <c r="U425" s="50">
        <v>100</v>
      </c>
      <c r="V425" s="50">
        <v>181.57291666666666</v>
      </c>
      <c r="W425" s="50">
        <v>7.4414123278462307</v>
      </c>
      <c r="X425" s="50">
        <v>61.458333333333336</v>
      </c>
      <c r="Y425" s="50">
        <v>38.541666666666664</v>
      </c>
      <c r="Z425" s="50">
        <v>0</v>
      </c>
      <c r="AA425" s="2">
        <v>0</v>
      </c>
      <c r="AB425">
        <v>2</v>
      </c>
      <c r="AC425">
        <v>10</v>
      </c>
      <c r="AD425">
        <v>2</v>
      </c>
      <c r="AE425" s="16">
        <v>0</v>
      </c>
      <c r="AF425" t="s">
        <v>875</v>
      </c>
      <c r="AG425" t="s">
        <v>875</v>
      </c>
      <c r="AH425" t="s">
        <v>875</v>
      </c>
      <c r="AI425" t="s">
        <v>875</v>
      </c>
      <c r="AJ425" t="s">
        <v>875</v>
      </c>
      <c r="AK425" t="s">
        <v>875</v>
      </c>
      <c r="AL425" t="s">
        <v>875</v>
      </c>
      <c r="AM425" s="1" t="s">
        <v>903</v>
      </c>
      <c r="AN425" s="1" t="s">
        <v>903</v>
      </c>
      <c r="AO425" s="1" t="s">
        <v>903</v>
      </c>
      <c r="AP425" s="1" t="s">
        <v>903</v>
      </c>
      <c r="AQ425" s="1" t="s">
        <v>903</v>
      </c>
      <c r="AR425" s="1" t="s">
        <v>903</v>
      </c>
      <c r="AS425" s="1" t="s">
        <v>903</v>
      </c>
      <c r="AT425" s="1" t="s">
        <v>903</v>
      </c>
      <c r="AU425" s="1" t="s">
        <v>903</v>
      </c>
      <c r="AV425" s="1" t="s">
        <v>903</v>
      </c>
      <c r="AW425" s="1" t="s">
        <v>903</v>
      </c>
      <c r="AX425" s="1" t="s">
        <v>903</v>
      </c>
      <c r="AY425" s="1" t="s">
        <v>903</v>
      </c>
      <c r="AZ425" s="1" t="s">
        <v>903</v>
      </c>
      <c r="BA425" s="1" t="s">
        <v>875</v>
      </c>
      <c r="BB425" s="1" t="s">
        <v>875</v>
      </c>
      <c r="BC425" s="1" t="s">
        <v>875</v>
      </c>
      <c r="BD425" s="1" t="s">
        <v>875</v>
      </c>
      <c r="BE425" s="1" t="s">
        <v>875</v>
      </c>
      <c r="BF425" s="1" t="s">
        <v>875</v>
      </c>
      <c r="BG425" s="16">
        <v>20</v>
      </c>
      <c r="BH425">
        <v>3</v>
      </c>
      <c r="BI425" s="1">
        <v>2.8</v>
      </c>
      <c r="BJ425" s="1">
        <f t="shared" si="30"/>
        <v>56</v>
      </c>
      <c r="BK425" s="1" t="s">
        <v>876</v>
      </c>
      <c r="BL425" s="25">
        <v>0</v>
      </c>
      <c r="BM425" s="1">
        <v>0</v>
      </c>
      <c r="BN425" s="1">
        <v>0</v>
      </c>
      <c r="BO425" s="1">
        <v>0</v>
      </c>
      <c r="BP425" s="1">
        <v>0</v>
      </c>
      <c r="BQ425" s="12"/>
      <c r="BR425" s="12"/>
      <c r="BS425" s="12"/>
      <c r="BT425" s="12"/>
      <c r="BU425" s="12"/>
      <c r="BV425" s="12"/>
      <c r="BW425" s="12"/>
      <c r="BX425" s="12"/>
      <c r="BY425" s="12"/>
      <c r="BZ425" s="12"/>
      <c r="CA425" s="12"/>
      <c r="CB425" s="15"/>
      <c r="CC425" s="12"/>
      <c r="CD425" s="12"/>
      <c r="CE425" s="12"/>
      <c r="CF425" s="12"/>
      <c r="CG425" s="12"/>
      <c r="CH425" s="12"/>
      <c r="CI425" s="12"/>
      <c r="CJ425" s="15"/>
      <c r="CK425" s="12"/>
      <c r="CL425" s="12"/>
      <c r="CM425" s="12"/>
      <c r="CN425" s="12"/>
      <c r="CO425" s="12"/>
      <c r="CP425" s="12"/>
      <c r="CQ425" s="12"/>
      <c r="CR425" s="12"/>
      <c r="CS425" s="12"/>
      <c r="CT425" s="12"/>
      <c r="CU425" s="12"/>
      <c r="CV425" s="12"/>
      <c r="CW425" s="12"/>
      <c r="CX425" s="12"/>
      <c r="CY425" s="12"/>
      <c r="CZ425" s="12"/>
      <c r="DA425" s="12"/>
      <c r="DB425" s="12"/>
      <c r="DC425" s="12"/>
    </row>
    <row r="426" spans="1:109" x14ac:dyDescent="0.2">
      <c r="A426" s="2">
        <v>425</v>
      </c>
      <c r="B426" s="5">
        <v>6</v>
      </c>
      <c r="C426" s="2">
        <v>3</v>
      </c>
      <c r="D426" s="1">
        <v>5</v>
      </c>
      <c r="E426" s="7">
        <v>43847</v>
      </c>
      <c r="F426" s="1">
        <v>0</v>
      </c>
      <c r="G426" s="5">
        <f t="shared" si="31"/>
        <v>0</v>
      </c>
      <c r="H426" s="19">
        <f t="shared" si="32"/>
        <v>0</v>
      </c>
      <c r="I426" s="50">
        <v>100</v>
      </c>
      <c r="J426" s="50">
        <v>169.81597222222223</v>
      </c>
      <c r="K426" s="50">
        <v>22.82858156535865</v>
      </c>
      <c r="L426" s="50">
        <v>39.583333333333336</v>
      </c>
      <c r="M426" s="50">
        <v>60.416666666666664</v>
      </c>
      <c r="N426" s="50">
        <v>0</v>
      </c>
      <c r="O426" s="50">
        <v>100</v>
      </c>
      <c r="P426" s="50">
        <v>162.46354166666666</v>
      </c>
      <c r="Q426" s="50">
        <v>26.700977282747054</v>
      </c>
      <c r="R426" s="50">
        <v>28.645833333333332</v>
      </c>
      <c r="S426" s="50">
        <v>71.354166666666671</v>
      </c>
      <c r="T426" s="50">
        <v>0</v>
      </c>
      <c r="U426" s="50">
        <v>100</v>
      </c>
      <c r="V426" s="50">
        <v>184.52083333333334</v>
      </c>
      <c r="W426" s="50">
        <v>11.225877801075869</v>
      </c>
      <c r="X426" s="50">
        <v>61.458333333333336</v>
      </c>
      <c r="Y426" s="50">
        <v>38.541666666666664</v>
      </c>
      <c r="Z426" s="50">
        <v>0</v>
      </c>
      <c r="AA426" s="2">
        <v>0</v>
      </c>
      <c r="AB426">
        <v>2</v>
      </c>
      <c r="AC426">
        <v>8</v>
      </c>
      <c r="AD426">
        <v>4</v>
      </c>
      <c r="AE426" s="16">
        <v>0</v>
      </c>
      <c r="AF426" s="12">
        <v>99</v>
      </c>
      <c r="AG426">
        <v>99</v>
      </c>
      <c r="AH426">
        <v>1</v>
      </c>
      <c r="AI426">
        <v>99</v>
      </c>
      <c r="AJ426">
        <v>99</v>
      </c>
      <c r="AK426">
        <v>99</v>
      </c>
      <c r="AL426">
        <v>99</v>
      </c>
      <c r="AM426" s="1">
        <v>99</v>
      </c>
      <c r="AN426" s="1">
        <v>99</v>
      </c>
      <c r="AO426" s="1">
        <v>99</v>
      </c>
      <c r="AP426">
        <v>99</v>
      </c>
      <c r="AQ426" s="1">
        <v>99</v>
      </c>
      <c r="AR426">
        <v>99</v>
      </c>
      <c r="AS426" s="1">
        <v>0</v>
      </c>
      <c r="AT426" s="1">
        <v>0</v>
      </c>
      <c r="AU426" s="1">
        <v>1</v>
      </c>
      <c r="AV426" s="1">
        <v>0</v>
      </c>
      <c r="AW426" s="1">
        <v>0</v>
      </c>
      <c r="AX426" s="1">
        <v>0</v>
      </c>
      <c r="AY426" s="1">
        <v>0</v>
      </c>
      <c r="AZ426" s="1">
        <v>0</v>
      </c>
      <c r="BA426" s="1">
        <v>0</v>
      </c>
      <c r="BB426" s="1">
        <v>0</v>
      </c>
      <c r="BC426" s="1">
        <v>0</v>
      </c>
      <c r="BD426" s="1">
        <v>0</v>
      </c>
      <c r="BE426" s="1">
        <v>0</v>
      </c>
      <c r="BF426" s="1">
        <f>SUM(AS426:BE426)</f>
        <v>1</v>
      </c>
      <c r="BG426" s="12">
        <v>0</v>
      </c>
      <c r="BH426" s="1">
        <v>0</v>
      </c>
      <c r="BI426" s="1">
        <v>0</v>
      </c>
      <c r="BJ426" s="1">
        <f t="shared" si="30"/>
        <v>0</v>
      </c>
      <c r="BK426" s="1">
        <v>0</v>
      </c>
      <c r="BL426" s="25">
        <v>0</v>
      </c>
      <c r="BM426" s="1">
        <v>0</v>
      </c>
      <c r="BN426" s="1">
        <v>0</v>
      </c>
      <c r="BO426" s="1">
        <v>0</v>
      </c>
      <c r="BP426" s="1">
        <v>0</v>
      </c>
      <c r="BQ426" s="12"/>
      <c r="BR426" s="12"/>
      <c r="BS426" s="12"/>
      <c r="BT426" s="12"/>
      <c r="BU426" s="12"/>
      <c r="BV426" s="12"/>
      <c r="BW426" s="12"/>
      <c r="BX426" s="12"/>
      <c r="BY426" s="12"/>
      <c r="BZ426" s="12"/>
      <c r="CA426" s="12"/>
      <c r="CB426" s="15"/>
      <c r="CC426" s="12"/>
      <c r="CD426" s="12"/>
      <c r="CE426" s="12"/>
      <c r="CF426" s="12"/>
      <c r="CG426" s="12"/>
      <c r="CH426" s="12"/>
      <c r="CI426" s="12"/>
      <c r="CJ426" s="15"/>
      <c r="CK426" s="12"/>
      <c r="CL426" s="12"/>
      <c r="CM426" s="12"/>
      <c r="CN426" s="12"/>
      <c r="CO426" s="12"/>
      <c r="CP426" s="12"/>
      <c r="CQ426" s="12"/>
      <c r="CR426" s="12"/>
      <c r="CS426" s="12"/>
      <c r="CT426" s="12"/>
      <c r="CU426" s="12"/>
      <c r="CV426" s="12"/>
      <c r="CW426" s="12"/>
      <c r="CX426" s="12"/>
      <c r="CY426" s="12"/>
      <c r="CZ426" s="12"/>
      <c r="DA426" s="12"/>
      <c r="DB426" s="12"/>
      <c r="DC426" s="12"/>
    </row>
    <row r="427" spans="1:109" x14ac:dyDescent="0.2">
      <c r="A427" s="2">
        <v>426</v>
      </c>
      <c r="B427" s="5">
        <v>6</v>
      </c>
      <c r="C427" s="2">
        <v>3</v>
      </c>
      <c r="D427" s="1">
        <v>6</v>
      </c>
      <c r="E427" s="7">
        <v>43848</v>
      </c>
      <c r="F427" s="1">
        <v>0</v>
      </c>
      <c r="G427" s="5">
        <f t="shared" si="31"/>
        <v>22</v>
      </c>
      <c r="H427" s="19">
        <f t="shared" si="32"/>
        <v>61.599999999999994</v>
      </c>
      <c r="I427" s="50">
        <v>100</v>
      </c>
      <c r="J427" s="50">
        <v>203.37152777777777</v>
      </c>
      <c r="K427" s="50">
        <v>39.399264649001168</v>
      </c>
      <c r="L427" s="50">
        <v>64.930555555555557</v>
      </c>
      <c r="M427" s="50">
        <v>35.069444444444443</v>
      </c>
      <c r="N427" s="50">
        <v>0</v>
      </c>
      <c r="O427" s="50">
        <v>100</v>
      </c>
      <c r="P427" s="50">
        <v>184.13541666666666</v>
      </c>
      <c r="Q427" s="50">
        <v>49.415517785420505</v>
      </c>
      <c r="R427" s="50">
        <v>47.395833333333336</v>
      </c>
      <c r="S427" s="50">
        <v>52.604166666666664</v>
      </c>
      <c r="T427" s="50">
        <v>0</v>
      </c>
      <c r="U427" s="50">
        <v>100</v>
      </c>
      <c r="V427" s="50">
        <v>241.84375</v>
      </c>
      <c r="W427" s="50">
        <v>9.3061296724077991</v>
      </c>
      <c r="X427" s="50">
        <v>100</v>
      </c>
      <c r="Y427" s="50">
        <v>0</v>
      </c>
      <c r="Z427" s="50">
        <v>0</v>
      </c>
      <c r="AA427" s="2">
        <v>0</v>
      </c>
      <c r="AB427">
        <v>2</v>
      </c>
      <c r="AC427">
        <v>8</v>
      </c>
      <c r="AD427">
        <v>2</v>
      </c>
      <c r="AE427" s="16">
        <v>0</v>
      </c>
      <c r="AF427" t="s">
        <v>875</v>
      </c>
      <c r="AG427" t="s">
        <v>875</v>
      </c>
      <c r="AH427" t="s">
        <v>875</v>
      </c>
      <c r="AI427" t="s">
        <v>875</v>
      </c>
      <c r="AJ427" t="s">
        <v>875</v>
      </c>
      <c r="AK427" t="s">
        <v>875</v>
      </c>
      <c r="AL427" t="s">
        <v>875</v>
      </c>
      <c r="AM427" s="1" t="s">
        <v>903</v>
      </c>
      <c r="AN427" s="1" t="s">
        <v>903</v>
      </c>
      <c r="AO427" s="1" t="s">
        <v>903</v>
      </c>
      <c r="AP427" s="1" t="s">
        <v>903</v>
      </c>
      <c r="AQ427" s="1" t="s">
        <v>903</v>
      </c>
      <c r="AR427" s="1" t="s">
        <v>903</v>
      </c>
      <c r="AS427" s="1" t="s">
        <v>903</v>
      </c>
      <c r="AT427" s="1" t="s">
        <v>903</v>
      </c>
      <c r="AU427" s="1" t="s">
        <v>903</v>
      </c>
      <c r="AV427" s="1" t="s">
        <v>903</v>
      </c>
      <c r="AW427" s="1" t="s">
        <v>903</v>
      </c>
      <c r="AX427" s="1" t="s">
        <v>903</v>
      </c>
      <c r="AY427" s="1" t="s">
        <v>903</v>
      </c>
      <c r="AZ427" s="1" t="s">
        <v>903</v>
      </c>
      <c r="BA427" s="1" t="s">
        <v>875</v>
      </c>
      <c r="BB427" s="1" t="s">
        <v>875</v>
      </c>
      <c r="BC427" s="1" t="s">
        <v>875</v>
      </c>
      <c r="BD427" s="1" t="s">
        <v>875</v>
      </c>
      <c r="BE427" s="1" t="s">
        <v>875</v>
      </c>
      <c r="BF427" s="1" t="s">
        <v>875</v>
      </c>
      <c r="BG427" s="16">
        <v>22</v>
      </c>
      <c r="BH427">
        <v>3</v>
      </c>
      <c r="BI427" s="1">
        <v>2.8</v>
      </c>
      <c r="BJ427" s="1">
        <f t="shared" si="30"/>
        <v>61.599999999999994</v>
      </c>
      <c r="BK427" s="1" t="s">
        <v>27</v>
      </c>
      <c r="BL427" s="25">
        <v>0</v>
      </c>
      <c r="BM427" s="1">
        <v>0</v>
      </c>
      <c r="BN427" s="1">
        <v>0</v>
      </c>
      <c r="BO427" s="1">
        <v>0</v>
      </c>
      <c r="BP427" s="1">
        <v>0</v>
      </c>
      <c r="BQ427" s="14">
        <v>43848.536189513892</v>
      </c>
      <c r="BR427" s="14" t="s">
        <v>209</v>
      </c>
      <c r="BS427" s="15">
        <v>22.016666666666666</v>
      </c>
      <c r="BT427" s="12" t="s">
        <v>210</v>
      </c>
      <c r="BU427" s="12">
        <v>1</v>
      </c>
      <c r="BV427" s="12"/>
      <c r="BW427" s="12" t="s">
        <v>98</v>
      </c>
      <c r="BX427" s="12"/>
      <c r="BY427" s="12" t="s">
        <v>98</v>
      </c>
      <c r="BZ427" s="12">
        <v>1</v>
      </c>
      <c r="CA427" s="12">
        <v>6</v>
      </c>
      <c r="CB427" s="15">
        <v>1.6</v>
      </c>
      <c r="CC427" s="12">
        <v>0</v>
      </c>
      <c r="CD427" s="12">
        <v>0</v>
      </c>
      <c r="CE427" s="12">
        <v>2</v>
      </c>
      <c r="CF427" s="12" t="s">
        <v>20</v>
      </c>
      <c r="CG427" s="12" t="s">
        <v>20</v>
      </c>
      <c r="CH427" s="12" t="s">
        <v>20</v>
      </c>
      <c r="CI427" s="12" t="s">
        <v>20</v>
      </c>
      <c r="CJ427" s="15">
        <v>3</v>
      </c>
      <c r="CK427" s="12">
        <v>3</v>
      </c>
      <c r="CL427" s="12">
        <v>0</v>
      </c>
      <c r="CM427" s="12">
        <v>0</v>
      </c>
      <c r="CN427" s="12">
        <v>0</v>
      </c>
      <c r="CO427" s="12">
        <v>0</v>
      </c>
      <c r="CP427" s="12" t="s">
        <v>99</v>
      </c>
      <c r="CQ427" s="12">
        <v>24</v>
      </c>
      <c r="CR427" s="12">
        <v>19</v>
      </c>
      <c r="CS427" s="12">
        <v>98</v>
      </c>
      <c r="CT427" s="12">
        <v>54</v>
      </c>
      <c r="CU427" s="12">
        <v>26</v>
      </c>
      <c r="CV427" s="12">
        <v>3.8</v>
      </c>
      <c r="CW427" s="12">
        <v>158</v>
      </c>
      <c r="CX427" s="12" t="b">
        <v>0</v>
      </c>
      <c r="CY427" s="12"/>
      <c r="CZ427" s="12">
        <v>0</v>
      </c>
      <c r="DA427" s="12">
        <v>108</v>
      </c>
      <c r="DB427" s="12">
        <v>98</v>
      </c>
      <c r="DC427" s="12">
        <v>86</v>
      </c>
    </row>
    <row r="428" spans="1:109" x14ac:dyDescent="0.2">
      <c r="A428" s="2">
        <v>427</v>
      </c>
      <c r="B428" s="5">
        <v>6</v>
      </c>
      <c r="C428" s="2">
        <v>3</v>
      </c>
      <c r="D428" s="1">
        <v>7</v>
      </c>
      <c r="E428" s="7">
        <v>43849</v>
      </c>
      <c r="F428" s="1">
        <v>0</v>
      </c>
      <c r="G428" s="5">
        <f t="shared" si="31"/>
        <v>21</v>
      </c>
      <c r="H428" s="19">
        <f t="shared" si="32"/>
        <v>58.8</v>
      </c>
      <c r="I428" s="50">
        <v>100</v>
      </c>
      <c r="J428" s="50">
        <v>174.22569444444446</v>
      </c>
      <c r="K428" s="50">
        <v>18.880350303379274</v>
      </c>
      <c r="L428" s="50">
        <v>50</v>
      </c>
      <c r="M428" s="50">
        <v>47.916666666666664</v>
      </c>
      <c r="N428" s="50">
        <v>2.0833333333333335</v>
      </c>
      <c r="O428" s="50">
        <v>100</v>
      </c>
      <c r="P428" s="50">
        <v>167.5625</v>
      </c>
      <c r="Q428" s="50">
        <v>22.531403018133776</v>
      </c>
      <c r="R428" s="50">
        <v>40.625</v>
      </c>
      <c r="S428" s="50">
        <v>56.25</v>
      </c>
      <c r="T428" s="50">
        <v>3.125</v>
      </c>
      <c r="U428" s="50">
        <v>100</v>
      </c>
      <c r="V428" s="50">
        <v>187.55208333333334</v>
      </c>
      <c r="W428" s="50">
        <v>6.1710323135850365</v>
      </c>
      <c r="X428" s="50">
        <v>68.75</v>
      </c>
      <c r="Y428" s="50">
        <v>31.25</v>
      </c>
      <c r="Z428" s="50">
        <v>0</v>
      </c>
      <c r="AA428" s="2">
        <v>1</v>
      </c>
      <c r="AB428">
        <v>2</v>
      </c>
      <c r="AC428">
        <v>7</v>
      </c>
      <c r="AD428">
        <v>4</v>
      </c>
      <c r="AE428" s="16">
        <v>0</v>
      </c>
      <c r="AF428" t="s">
        <v>875</v>
      </c>
      <c r="AG428" t="s">
        <v>875</v>
      </c>
      <c r="AH428" t="s">
        <v>875</v>
      </c>
      <c r="AI428" t="s">
        <v>875</v>
      </c>
      <c r="AJ428" t="s">
        <v>875</v>
      </c>
      <c r="AK428" t="s">
        <v>875</v>
      </c>
      <c r="AL428" t="s">
        <v>875</v>
      </c>
      <c r="AM428" s="1" t="s">
        <v>903</v>
      </c>
      <c r="AN428" s="1" t="s">
        <v>903</v>
      </c>
      <c r="AO428" s="1" t="s">
        <v>903</v>
      </c>
      <c r="AP428" s="1" t="s">
        <v>903</v>
      </c>
      <c r="AQ428" s="1" t="s">
        <v>903</v>
      </c>
      <c r="AR428" s="1" t="s">
        <v>903</v>
      </c>
      <c r="AS428" s="1" t="s">
        <v>903</v>
      </c>
      <c r="AT428" s="1" t="s">
        <v>903</v>
      </c>
      <c r="AU428" s="1" t="s">
        <v>903</v>
      </c>
      <c r="AV428" s="1" t="s">
        <v>903</v>
      </c>
      <c r="AW428" s="1" t="s">
        <v>903</v>
      </c>
      <c r="AX428" s="1" t="s">
        <v>903</v>
      </c>
      <c r="AY428" s="1" t="s">
        <v>903</v>
      </c>
      <c r="AZ428" s="1" t="s">
        <v>903</v>
      </c>
      <c r="BA428" s="1" t="s">
        <v>875</v>
      </c>
      <c r="BB428" s="1" t="s">
        <v>875</v>
      </c>
      <c r="BC428" s="1" t="s">
        <v>875</v>
      </c>
      <c r="BD428" s="1" t="s">
        <v>875</v>
      </c>
      <c r="BE428" s="1" t="s">
        <v>875</v>
      </c>
      <c r="BF428" s="1" t="s">
        <v>875</v>
      </c>
      <c r="BG428" s="16">
        <v>21</v>
      </c>
      <c r="BH428">
        <v>3</v>
      </c>
      <c r="BI428" s="1">
        <v>2.8</v>
      </c>
      <c r="BJ428" s="1">
        <f t="shared" si="30"/>
        <v>58.8</v>
      </c>
      <c r="BK428" s="1" t="s">
        <v>27</v>
      </c>
      <c r="BL428" s="25">
        <v>0</v>
      </c>
      <c r="BM428" s="1">
        <v>0</v>
      </c>
      <c r="BN428" s="1">
        <v>0</v>
      </c>
      <c r="BO428" s="1">
        <v>0</v>
      </c>
      <c r="BP428" s="1">
        <v>0</v>
      </c>
      <c r="BQ428" s="14">
        <v>43849.703240034723</v>
      </c>
      <c r="BR428" s="14" t="s">
        <v>211</v>
      </c>
      <c r="BS428" s="15">
        <v>20.883333333333333</v>
      </c>
      <c r="BT428" s="12" t="s">
        <v>212</v>
      </c>
      <c r="BU428" s="12">
        <v>1</v>
      </c>
      <c r="BV428" s="12"/>
      <c r="BW428" s="12" t="s">
        <v>98</v>
      </c>
      <c r="BX428" s="12"/>
      <c r="BY428" s="12" t="s">
        <v>98</v>
      </c>
      <c r="BZ428" s="12">
        <v>1</v>
      </c>
      <c r="CA428" s="12">
        <v>5</v>
      </c>
      <c r="CB428" s="15">
        <v>0</v>
      </c>
      <c r="CC428" s="12">
        <v>0</v>
      </c>
      <c r="CD428" s="12">
        <v>0</v>
      </c>
      <c r="CE428" s="12">
        <v>1</v>
      </c>
      <c r="CF428" s="12">
        <v>3</v>
      </c>
      <c r="CG428" s="12">
        <v>1</v>
      </c>
      <c r="CH428" s="12">
        <v>2</v>
      </c>
      <c r="CI428" s="12">
        <v>2</v>
      </c>
      <c r="CJ428" s="15">
        <v>3</v>
      </c>
      <c r="CK428" s="12">
        <v>2</v>
      </c>
      <c r="CL428" s="12">
        <v>3</v>
      </c>
      <c r="CM428" s="12">
        <v>1</v>
      </c>
      <c r="CN428" s="12">
        <v>2</v>
      </c>
      <c r="CO428" s="12">
        <v>3</v>
      </c>
      <c r="CP428" s="12" t="s">
        <v>94</v>
      </c>
      <c r="CQ428" s="12">
        <v>38</v>
      </c>
      <c r="CR428" s="12">
        <v>30</v>
      </c>
      <c r="CS428" s="12">
        <v>90</v>
      </c>
      <c r="CT428" s="12">
        <v>58</v>
      </c>
      <c r="CU428" s="12">
        <v>29</v>
      </c>
      <c r="CV428" s="12">
        <v>12.1</v>
      </c>
      <c r="CW428" s="12">
        <v>315</v>
      </c>
      <c r="CX428" s="12" t="b">
        <v>0</v>
      </c>
      <c r="CY428" s="12"/>
      <c r="CZ428" s="12">
        <v>0</v>
      </c>
      <c r="DA428" s="12">
        <v>136</v>
      </c>
      <c r="DB428" s="12">
        <v>112</v>
      </c>
      <c r="DC428" s="12">
        <v>102</v>
      </c>
    </row>
    <row r="429" spans="1:109" x14ac:dyDescent="0.2">
      <c r="A429" s="2">
        <v>428</v>
      </c>
      <c r="B429" s="5">
        <v>6</v>
      </c>
      <c r="C429" s="2">
        <v>3</v>
      </c>
      <c r="D429" s="1">
        <v>8</v>
      </c>
      <c r="E429" s="7">
        <v>43850</v>
      </c>
      <c r="F429" s="1">
        <v>0</v>
      </c>
      <c r="G429" s="5">
        <f t="shared" si="31"/>
        <v>0</v>
      </c>
      <c r="H429" s="19">
        <f t="shared" si="32"/>
        <v>0</v>
      </c>
      <c r="I429" s="50">
        <v>100</v>
      </c>
      <c r="J429" s="50">
        <v>182</v>
      </c>
      <c r="K429" s="50">
        <v>25.033475410710562</v>
      </c>
      <c r="L429" s="50">
        <v>50</v>
      </c>
      <c r="M429" s="50">
        <v>50</v>
      </c>
      <c r="N429" s="50">
        <v>0</v>
      </c>
      <c r="O429" s="50">
        <v>100</v>
      </c>
      <c r="P429" s="50">
        <v>171.015625</v>
      </c>
      <c r="Q429" s="50">
        <v>28.17446188395315</v>
      </c>
      <c r="R429" s="50">
        <v>35.416666666666664</v>
      </c>
      <c r="S429" s="50">
        <v>64.583333333333343</v>
      </c>
      <c r="T429" s="50">
        <v>0</v>
      </c>
      <c r="U429" s="50">
        <v>100</v>
      </c>
      <c r="V429" s="50">
        <v>203.96875</v>
      </c>
      <c r="W429" s="50">
        <v>14.4770893737811</v>
      </c>
      <c r="X429" s="50">
        <v>79.166666666666671</v>
      </c>
      <c r="Y429" s="50">
        <v>20.833333333333329</v>
      </c>
      <c r="Z429" s="50">
        <v>0</v>
      </c>
      <c r="AA429" s="2">
        <v>0</v>
      </c>
      <c r="AB429">
        <v>2</v>
      </c>
      <c r="AC429">
        <v>8</v>
      </c>
      <c r="AD429">
        <v>2</v>
      </c>
      <c r="AE429" s="16">
        <v>0</v>
      </c>
      <c r="AF429" s="12">
        <v>99</v>
      </c>
      <c r="AG429">
        <v>1</v>
      </c>
      <c r="AH429">
        <v>99</v>
      </c>
      <c r="AI429">
        <v>99</v>
      </c>
      <c r="AJ429">
        <v>99</v>
      </c>
      <c r="AK429">
        <v>99</v>
      </c>
      <c r="AL429">
        <v>99</v>
      </c>
      <c r="AM429" s="1">
        <v>99</v>
      </c>
      <c r="AN429" s="1">
        <v>99</v>
      </c>
      <c r="AO429" s="1">
        <v>99</v>
      </c>
      <c r="AP429" s="1">
        <v>99</v>
      </c>
      <c r="AQ429" s="1">
        <v>99</v>
      </c>
      <c r="AR429" s="1">
        <v>99</v>
      </c>
      <c r="AS429" s="1">
        <v>0</v>
      </c>
      <c r="AT429">
        <v>1</v>
      </c>
      <c r="AU429">
        <v>0</v>
      </c>
      <c r="AV429" s="1">
        <v>0</v>
      </c>
      <c r="AW429" s="1">
        <v>0</v>
      </c>
      <c r="AX429" s="1">
        <v>0</v>
      </c>
      <c r="AY429" s="1">
        <v>0</v>
      </c>
      <c r="AZ429" s="1">
        <v>0</v>
      </c>
      <c r="BA429" s="1">
        <v>0</v>
      </c>
      <c r="BB429" s="1">
        <v>0</v>
      </c>
      <c r="BC429" s="1">
        <v>0</v>
      </c>
      <c r="BD429" s="1">
        <v>0</v>
      </c>
      <c r="BE429" s="1">
        <v>0</v>
      </c>
      <c r="BF429" s="1">
        <f>SUM(AS429:BE429)</f>
        <v>1</v>
      </c>
      <c r="BG429" s="12">
        <v>0</v>
      </c>
      <c r="BH429" s="1">
        <v>0</v>
      </c>
      <c r="BI429" s="1">
        <v>0</v>
      </c>
      <c r="BJ429" s="1">
        <f t="shared" si="30"/>
        <v>0</v>
      </c>
      <c r="BK429" s="1">
        <v>0</v>
      </c>
      <c r="BL429" s="25">
        <v>0</v>
      </c>
      <c r="BM429" s="1">
        <v>0</v>
      </c>
      <c r="BN429" s="1">
        <v>0</v>
      </c>
      <c r="BO429" s="1">
        <v>0</v>
      </c>
      <c r="BP429" s="1">
        <v>0</v>
      </c>
      <c r="BQ429" s="12"/>
      <c r="BR429" s="12"/>
      <c r="BS429" s="12"/>
      <c r="BT429" s="12"/>
      <c r="BU429" s="12"/>
      <c r="BV429" s="12"/>
      <c r="BW429" s="12"/>
      <c r="BX429" s="12"/>
      <c r="BY429" s="12"/>
      <c r="BZ429" s="12"/>
      <c r="CA429" s="12"/>
      <c r="CB429" s="15"/>
      <c r="CC429" s="12"/>
      <c r="CD429" s="12"/>
      <c r="CE429" s="12"/>
      <c r="CF429" s="12"/>
      <c r="CG429" s="12"/>
      <c r="CH429" s="12"/>
      <c r="CI429" s="12"/>
      <c r="CJ429" s="15"/>
      <c r="CK429" s="12"/>
      <c r="CL429" s="12"/>
      <c r="CM429" s="12"/>
      <c r="CN429" s="12"/>
      <c r="CO429" s="12"/>
      <c r="CP429" s="12"/>
      <c r="CQ429" s="12"/>
      <c r="CR429" s="12"/>
      <c r="CS429" s="12"/>
      <c r="CT429" s="12"/>
      <c r="CU429" s="12"/>
      <c r="CV429" s="12"/>
      <c r="CW429" s="12"/>
      <c r="CX429" s="12"/>
      <c r="CY429" s="12"/>
      <c r="CZ429" s="12"/>
      <c r="DA429" s="12"/>
      <c r="DB429" s="12"/>
      <c r="DC429" s="12"/>
    </row>
    <row r="430" spans="1:109" x14ac:dyDescent="0.2">
      <c r="A430" s="2">
        <v>429</v>
      </c>
      <c r="B430" s="5">
        <v>6</v>
      </c>
      <c r="C430" s="2">
        <v>3</v>
      </c>
      <c r="D430" s="1">
        <v>9</v>
      </c>
      <c r="E430" s="7">
        <v>43851</v>
      </c>
      <c r="F430" s="1">
        <v>0</v>
      </c>
      <c r="G430" s="5">
        <f t="shared" si="31"/>
        <v>21</v>
      </c>
      <c r="H430" s="19">
        <f t="shared" si="32"/>
        <v>58.8</v>
      </c>
      <c r="I430" s="50">
        <v>100</v>
      </c>
      <c r="J430" s="50">
        <v>160.9375</v>
      </c>
      <c r="K430" s="50">
        <v>34.774863391056286</v>
      </c>
      <c r="L430" s="50">
        <v>31.25</v>
      </c>
      <c r="M430" s="50">
        <v>68.402777777777771</v>
      </c>
      <c r="N430" s="50">
        <v>0.34722222222222221</v>
      </c>
      <c r="O430" s="50">
        <v>100</v>
      </c>
      <c r="P430" s="50">
        <v>177.140625</v>
      </c>
      <c r="Q430" s="50">
        <v>29.56333088453567</v>
      </c>
      <c r="R430" s="50">
        <v>36.979166666666664</v>
      </c>
      <c r="S430" s="50">
        <v>63.020833333333336</v>
      </c>
      <c r="T430" s="50">
        <v>0</v>
      </c>
      <c r="U430" s="50">
        <v>100</v>
      </c>
      <c r="V430" s="50">
        <v>128.53125</v>
      </c>
      <c r="W430" s="50">
        <v>37.770483358117438</v>
      </c>
      <c r="X430" s="50">
        <v>19.791666666666668</v>
      </c>
      <c r="Y430" s="50">
        <v>79.166666666666657</v>
      </c>
      <c r="Z430" s="50">
        <v>1.0416666666666667</v>
      </c>
      <c r="AA430" s="2">
        <v>0</v>
      </c>
      <c r="AB430">
        <v>2</v>
      </c>
      <c r="AC430">
        <v>8</v>
      </c>
      <c r="AD430">
        <v>2</v>
      </c>
      <c r="AE430" s="16">
        <v>0</v>
      </c>
      <c r="AF430" t="s">
        <v>875</v>
      </c>
      <c r="AG430" t="s">
        <v>875</v>
      </c>
      <c r="AH430" t="s">
        <v>875</v>
      </c>
      <c r="AI430" t="s">
        <v>875</v>
      </c>
      <c r="AJ430" t="s">
        <v>875</v>
      </c>
      <c r="AK430" t="s">
        <v>875</v>
      </c>
      <c r="AL430" t="s">
        <v>875</v>
      </c>
      <c r="AM430" s="1" t="s">
        <v>903</v>
      </c>
      <c r="AN430" s="1" t="s">
        <v>903</v>
      </c>
      <c r="AO430" s="1" t="s">
        <v>903</v>
      </c>
      <c r="AP430" s="1" t="s">
        <v>903</v>
      </c>
      <c r="AQ430" s="1" t="s">
        <v>903</v>
      </c>
      <c r="AR430" s="1" t="s">
        <v>903</v>
      </c>
      <c r="AS430" s="1" t="s">
        <v>903</v>
      </c>
      <c r="AT430" s="1" t="s">
        <v>903</v>
      </c>
      <c r="AU430" s="1" t="s">
        <v>903</v>
      </c>
      <c r="AV430" s="1" t="s">
        <v>903</v>
      </c>
      <c r="AW430" s="1" t="s">
        <v>903</v>
      </c>
      <c r="AX430" s="1" t="s">
        <v>903</v>
      </c>
      <c r="AY430" s="1" t="s">
        <v>903</v>
      </c>
      <c r="AZ430" s="1" t="s">
        <v>903</v>
      </c>
      <c r="BA430" s="1" t="s">
        <v>875</v>
      </c>
      <c r="BB430" s="1" t="s">
        <v>875</v>
      </c>
      <c r="BC430" s="1" t="s">
        <v>875</v>
      </c>
      <c r="BD430" s="1" t="s">
        <v>875</v>
      </c>
      <c r="BE430" s="1" t="s">
        <v>875</v>
      </c>
      <c r="BF430" s="1" t="s">
        <v>875</v>
      </c>
      <c r="BG430" s="16">
        <v>21</v>
      </c>
      <c r="BH430">
        <v>2</v>
      </c>
      <c r="BI430" s="1">
        <v>2.8</v>
      </c>
      <c r="BJ430" s="1">
        <f t="shared" si="30"/>
        <v>58.8</v>
      </c>
      <c r="BK430" s="1" t="s">
        <v>27</v>
      </c>
      <c r="BL430" s="25">
        <v>0</v>
      </c>
      <c r="BM430" s="1">
        <v>0</v>
      </c>
      <c r="BN430" s="1">
        <v>0</v>
      </c>
      <c r="BO430" s="1">
        <v>0</v>
      </c>
      <c r="BP430" s="1">
        <v>0</v>
      </c>
      <c r="BQ430" s="14">
        <v>43851.522403495372</v>
      </c>
      <c r="BR430" s="14" t="s">
        <v>213</v>
      </c>
      <c r="BS430" s="15">
        <v>20.516666666666666</v>
      </c>
      <c r="BT430" s="12" t="s">
        <v>214</v>
      </c>
      <c r="BU430" s="12">
        <v>1</v>
      </c>
      <c r="BV430" s="12"/>
      <c r="BW430" s="12" t="s">
        <v>98</v>
      </c>
      <c r="BX430" s="12"/>
      <c r="BY430" s="12" t="s">
        <v>98</v>
      </c>
      <c r="BZ430" s="12">
        <v>1</v>
      </c>
      <c r="CA430" s="12">
        <v>5</v>
      </c>
      <c r="CB430" s="15">
        <v>7.6</v>
      </c>
      <c r="CC430" s="12">
        <v>0</v>
      </c>
      <c r="CD430" s="12">
        <v>0</v>
      </c>
      <c r="CE430" s="12">
        <v>1</v>
      </c>
      <c r="CF430" s="12">
        <v>3</v>
      </c>
      <c r="CG430" s="12">
        <v>1</v>
      </c>
      <c r="CH430" s="12">
        <v>2</v>
      </c>
      <c r="CI430" s="12">
        <v>2</v>
      </c>
      <c r="CJ430" s="15">
        <v>2</v>
      </c>
      <c r="CK430" s="12">
        <v>2</v>
      </c>
      <c r="CL430" s="12">
        <v>2</v>
      </c>
      <c r="CM430" s="12">
        <v>2</v>
      </c>
      <c r="CN430" s="12">
        <v>2</v>
      </c>
      <c r="CO430" s="12">
        <v>2</v>
      </c>
      <c r="CP430" s="12" t="s">
        <v>88</v>
      </c>
      <c r="CQ430" s="12">
        <v>28</v>
      </c>
      <c r="CR430" s="12">
        <v>20</v>
      </c>
      <c r="CS430" s="12">
        <v>10</v>
      </c>
      <c r="CT430" s="12">
        <v>44</v>
      </c>
      <c r="CU430" s="12">
        <v>27</v>
      </c>
      <c r="CV430" s="12">
        <v>7.6</v>
      </c>
      <c r="CW430" s="12">
        <v>315</v>
      </c>
      <c r="CX430" s="12" t="b">
        <v>0</v>
      </c>
      <c r="CY430" s="12"/>
      <c r="CZ430" s="12">
        <v>0</v>
      </c>
      <c r="DA430" s="12">
        <v>114</v>
      </c>
      <c r="DB430" s="12">
        <v>103</v>
      </c>
      <c r="DC430" s="12">
        <v>93</v>
      </c>
    </row>
    <row r="431" spans="1:109" x14ac:dyDescent="0.2">
      <c r="A431" s="2">
        <v>430</v>
      </c>
      <c r="B431" s="5">
        <v>6</v>
      </c>
      <c r="C431" s="2">
        <v>3</v>
      </c>
      <c r="D431" s="1">
        <v>10</v>
      </c>
      <c r="E431" s="7">
        <v>43852</v>
      </c>
      <c r="F431" s="1">
        <v>0</v>
      </c>
      <c r="G431" s="5">
        <f t="shared" si="31"/>
        <v>0</v>
      </c>
      <c r="H431" s="19">
        <f t="shared" si="32"/>
        <v>0</v>
      </c>
      <c r="I431" s="50">
        <v>96.875</v>
      </c>
      <c r="J431" s="50">
        <v>169.21146953405017</v>
      </c>
      <c r="K431" s="50">
        <v>21.466868608691232</v>
      </c>
      <c r="L431" s="50">
        <v>31.899641577060933</v>
      </c>
      <c r="M431" s="50">
        <v>68.100358422939067</v>
      </c>
      <c r="N431" s="50">
        <v>0</v>
      </c>
      <c r="O431" s="50">
        <v>95.3125</v>
      </c>
      <c r="P431" s="50">
        <v>170.40983606557376</v>
      </c>
      <c r="Q431" s="50">
        <v>25.355074237417188</v>
      </c>
      <c r="R431" s="50">
        <v>29.508196721311474</v>
      </c>
      <c r="S431" s="50">
        <v>70.491803278688522</v>
      </c>
      <c r="T431" s="50">
        <v>0</v>
      </c>
      <c r="U431" s="50">
        <v>100</v>
      </c>
      <c r="V431" s="50">
        <v>166.92708333333334</v>
      </c>
      <c r="W431" s="50">
        <v>9.9623548412310079</v>
      </c>
      <c r="X431" s="50">
        <v>36.458333333333336</v>
      </c>
      <c r="Y431" s="50">
        <v>63.541666666666664</v>
      </c>
      <c r="Z431" s="50">
        <v>0</v>
      </c>
      <c r="AA431" s="2">
        <v>0</v>
      </c>
      <c r="AB431">
        <v>1</v>
      </c>
      <c r="AC431">
        <v>9</v>
      </c>
      <c r="AD431">
        <v>2</v>
      </c>
      <c r="AE431" s="16">
        <v>0</v>
      </c>
      <c r="AF431">
        <v>99</v>
      </c>
      <c r="AG431">
        <v>99</v>
      </c>
      <c r="AH431">
        <v>99</v>
      </c>
      <c r="AI431">
        <v>99</v>
      </c>
      <c r="AJ431">
        <v>99</v>
      </c>
      <c r="AK431">
        <v>99</v>
      </c>
      <c r="AL431">
        <v>99</v>
      </c>
      <c r="AM431">
        <v>99</v>
      </c>
      <c r="AN431" s="1">
        <v>99</v>
      </c>
      <c r="AO431" s="1">
        <v>99</v>
      </c>
      <c r="AP431" s="1">
        <v>99</v>
      </c>
      <c r="AQ431" s="1">
        <v>99</v>
      </c>
      <c r="AR431" s="1">
        <v>99</v>
      </c>
      <c r="AS431" s="1">
        <v>0</v>
      </c>
      <c r="AT431" s="1">
        <v>0</v>
      </c>
      <c r="AU431" s="1">
        <v>0</v>
      </c>
      <c r="AV431" s="1">
        <v>0</v>
      </c>
      <c r="AW431" s="1">
        <v>0</v>
      </c>
      <c r="AX431" s="1">
        <v>0</v>
      </c>
      <c r="AY431" s="1">
        <v>0</v>
      </c>
      <c r="AZ431" s="1">
        <v>0</v>
      </c>
      <c r="BA431" s="1">
        <v>0</v>
      </c>
      <c r="BB431" s="1">
        <v>0</v>
      </c>
      <c r="BC431" s="1">
        <v>0</v>
      </c>
      <c r="BD431" s="1">
        <v>0</v>
      </c>
      <c r="BE431" s="1">
        <v>0</v>
      </c>
      <c r="BF431" s="1">
        <f>SUM(AS431:BE431)</f>
        <v>0</v>
      </c>
      <c r="BG431" s="16">
        <v>0</v>
      </c>
      <c r="BH431" s="16">
        <v>0</v>
      </c>
      <c r="BI431" s="16">
        <v>0</v>
      </c>
      <c r="BJ431" s="16">
        <v>0</v>
      </c>
      <c r="BK431" s="16">
        <v>0</v>
      </c>
      <c r="BL431" s="16">
        <v>0</v>
      </c>
      <c r="BM431" s="16">
        <v>0</v>
      </c>
      <c r="BN431" s="16">
        <v>0</v>
      </c>
      <c r="BO431" s="16">
        <v>0</v>
      </c>
      <c r="BP431" s="16">
        <v>0</v>
      </c>
      <c r="BQ431" s="14"/>
      <c r="BR431" s="14"/>
      <c r="BS431" s="15"/>
      <c r="BT431" s="12"/>
      <c r="BU431" s="12"/>
      <c r="BV431" s="12"/>
      <c r="BW431" s="12"/>
      <c r="BX431" s="12"/>
      <c r="BY431" s="12"/>
      <c r="BZ431" s="12"/>
      <c r="CA431" s="12"/>
      <c r="CB431" s="15"/>
      <c r="CC431" s="12"/>
      <c r="CD431" s="12"/>
      <c r="CE431" s="12"/>
      <c r="CF431" s="12"/>
      <c r="CG431" s="12"/>
      <c r="CH431" s="12"/>
      <c r="CI431" s="12"/>
      <c r="CJ431" s="15"/>
      <c r="CK431" s="12"/>
      <c r="CL431" s="12"/>
      <c r="CM431" s="12"/>
      <c r="CN431" s="12"/>
      <c r="CO431" s="12"/>
      <c r="CP431" s="12"/>
      <c r="CQ431" s="12"/>
      <c r="CR431" s="12"/>
      <c r="CS431" s="12"/>
      <c r="CT431" s="12"/>
      <c r="CU431" s="12"/>
      <c r="CV431" s="12"/>
      <c r="CW431" s="12"/>
      <c r="CX431" s="12"/>
      <c r="CY431" s="12"/>
      <c r="CZ431" s="12"/>
      <c r="DA431" s="12"/>
      <c r="DB431" s="12"/>
      <c r="DC431" s="12"/>
    </row>
    <row r="432" spans="1:109" x14ac:dyDescent="0.2">
      <c r="A432" s="2">
        <v>431</v>
      </c>
      <c r="B432" s="5">
        <v>6</v>
      </c>
      <c r="C432" s="2">
        <v>3</v>
      </c>
      <c r="D432" s="1">
        <v>11</v>
      </c>
      <c r="E432" s="7">
        <v>43853</v>
      </c>
      <c r="F432" s="1">
        <v>0</v>
      </c>
      <c r="G432" s="5">
        <f t="shared" si="31"/>
        <v>0</v>
      </c>
      <c r="H432" s="19">
        <f t="shared" si="32"/>
        <v>0</v>
      </c>
      <c r="I432" s="50">
        <v>100</v>
      </c>
      <c r="J432" s="50">
        <v>189.75347222222223</v>
      </c>
      <c r="K432" s="50">
        <v>16.175922110647672</v>
      </c>
      <c r="L432" s="50">
        <v>64.930555555555557</v>
      </c>
      <c r="M432" s="50">
        <v>35.069444444444443</v>
      </c>
      <c r="N432" s="50">
        <v>0</v>
      </c>
      <c r="O432" s="50">
        <v>100</v>
      </c>
      <c r="P432" s="50">
        <v>193.40104166666666</v>
      </c>
      <c r="Q432" s="50">
        <v>18.745832146718374</v>
      </c>
      <c r="R432" s="50">
        <v>68.75</v>
      </c>
      <c r="S432" s="50">
        <v>31.25</v>
      </c>
      <c r="T432" s="50">
        <v>0</v>
      </c>
      <c r="U432" s="50">
        <v>100</v>
      </c>
      <c r="V432" s="50">
        <v>182.45833333333334</v>
      </c>
      <c r="W432" s="50">
        <v>6.0775703796428182</v>
      </c>
      <c r="X432" s="50">
        <v>57.291666666666664</v>
      </c>
      <c r="Y432" s="50">
        <v>42.708333333333336</v>
      </c>
      <c r="Z432" s="50">
        <v>0</v>
      </c>
      <c r="AA432" s="2">
        <v>0</v>
      </c>
      <c r="AB432">
        <v>1</v>
      </c>
      <c r="AC432">
        <v>7</v>
      </c>
      <c r="AD432">
        <v>2</v>
      </c>
      <c r="AE432" s="16">
        <v>0</v>
      </c>
      <c r="AF432">
        <v>1</v>
      </c>
      <c r="AG432">
        <v>99</v>
      </c>
      <c r="AH432">
        <v>99</v>
      </c>
      <c r="AI432">
        <v>99</v>
      </c>
      <c r="AJ432">
        <v>99</v>
      </c>
      <c r="AK432">
        <v>99</v>
      </c>
      <c r="AL432">
        <v>99</v>
      </c>
      <c r="AM432" s="1">
        <v>99</v>
      </c>
      <c r="AN432" s="1">
        <v>99</v>
      </c>
      <c r="AO432" s="1">
        <v>99</v>
      </c>
      <c r="AP432" s="1">
        <v>99</v>
      </c>
      <c r="AQ432" s="1">
        <v>99</v>
      </c>
      <c r="AR432" s="1">
        <v>99</v>
      </c>
      <c r="AS432" s="1">
        <v>1</v>
      </c>
      <c r="AT432" s="1">
        <v>0</v>
      </c>
      <c r="AU432">
        <v>0</v>
      </c>
      <c r="AV432" s="1">
        <v>0</v>
      </c>
      <c r="AW432" s="1">
        <v>0</v>
      </c>
      <c r="AX432" s="1">
        <v>0</v>
      </c>
      <c r="AY432" s="1">
        <v>0</v>
      </c>
      <c r="AZ432" s="1">
        <v>0</v>
      </c>
      <c r="BA432" s="1">
        <v>0</v>
      </c>
      <c r="BB432" s="1">
        <v>0</v>
      </c>
      <c r="BC432" s="1">
        <v>0</v>
      </c>
      <c r="BD432" s="1">
        <v>0</v>
      </c>
      <c r="BE432" s="1">
        <v>0</v>
      </c>
      <c r="BF432" s="1">
        <f>SUM(AS432:BE432)</f>
        <v>1</v>
      </c>
      <c r="BG432" s="16">
        <v>0</v>
      </c>
      <c r="BH432" s="16">
        <v>0</v>
      </c>
      <c r="BI432" s="16">
        <v>0</v>
      </c>
      <c r="BJ432" s="16">
        <v>0</v>
      </c>
      <c r="BK432" s="16">
        <v>0</v>
      </c>
      <c r="BL432" s="16">
        <v>0</v>
      </c>
      <c r="BM432" s="16">
        <v>0</v>
      </c>
      <c r="BN432" s="16">
        <v>0</v>
      </c>
      <c r="BO432" s="16">
        <v>0</v>
      </c>
      <c r="BP432" s="16">
        <v>0</v>
      </c>
      <c r="BQ432" s="14"/>
      <c r="BR432" s="14"/>
      <c r="BS432" s="15"/>
      <c r="BT432" s="12"/>
      <c r="BU432" s="12"/>
      <c r="BV432" s="12"/>
      <c r="BW432" s="12"/>
      <c r="BX432" s="12"/>
      <c r="BY432" s="12"/>
      <c r="BZ432" s="12"/>
      <c r="CA432" s="12"/>
      <c r="CB432" s="15"/>
      <c r="CC432" s="12"/>
      <c r="CD432" s="12"/>
      <c r="CE432" s="12"/>
      <c r="CF432" s="12"/>
      <c r="CG432" s="12"/>
      <c r="CH432" s="12"/>
      <c r="CI432" s="12"/>
      <c r="CJ432" s="15"/>
      <c r="CK432" s="12"/>
      <c r="CL432" s="12"/>
      <c r="CM432" s="12"/>
      <c r="CN432" s="12"/>
      <c r="CO432" s="12"/>
      <c r="CP432" s="12"/>
      <c r="CQ432" s="12"/>
      <c r="CR432" s="12"/>
      <c r="CS432" s="12"/>
      <c r="CT432" s="12"/>
      <c r="CU432" s="12"/>
      <c r="CV432" s="12"/>
      <c r="CW432" s="12"/>
      <c r="CX432" s="12"/>
      <c r="CY432" s="12"/>
      <c r="CZ432" s="12"/>
      <c r="DA432" s="12"/>
      <c r="DB432" s="12"/>
      <c r="DC432" s="12"/>
    </row>
    <row r="433" spans="1:107" x14ac:dyDescent="0.2">
      <c r="A433" s="2">
        <v>432</v>
      </c>
      <c r="B433" s="5">
        <v>6</v>
      </c>
      <c r="C433" s="2">
        <v>3</v>
      </c>
      <c r="D433" s="1">
        <v>12</v>
      </c>
      <c r="E433" s="7">
        <v>43854</v>
      </c>
      <c r="F433" s="1">
        <v>0</v>
      </c>
      <c r="G433" s="5">
        <f t="shared" si="31"/>
        <v>0</v>
      </c>
      <c r="H433" s="19">
        <f t="shared" si="32"/>
        <v>0</v>
      </c>
      <c r="I433" s="50">
        <v>95.486111111111114</v>
      </c>
      <c r="J433" s="50">
        <v>134.25090909090909</v>
      </c>
      <c r="K433" s="50">
        <v>38.382779828244729</v>
      </c>
      <c r="L433" s="50">
        <v>13.454545454545455</v>
      </c>
      <c r="M433" s="50">
        <v>86.181818181818187</v>
      </c>
      <c r="N433" s="50">
        <v>0.36363636363636365</v>
      </c>
      <c r="O433" s="50">
        <v>93.229166666666671</v>
      </c>
      <c r="P433" s="50">
        <v>108.43575418994413</v>
      </c>
      <c r="Q433" s="50">
        <v>21.9732487817821</v>
      </c>
      <c r="R433" s="50">
        <v>0</v>
      </c>
      <c r="S433" s="50">
        <v>99.441340782122907</v>
      </c>
      <c r="T433" s="50">
        <v>0.55865921787709494</v>
      </c>
      <c r="U433" s="50">
        <v>100</v>
      </c>
      <c r="V433" s="50">
        <v>182.38541666666666</v>
      </c>
      <c r="W433" s="50">
        <v>30.01907420095247</v>
      </c>
      <c r="X433" s="50">
        <v>38.541666666666664</v>
      </c>
      <c r="Y433" s="50">
        <v>61.458333333333336</v>
      </c>
      <c r="Z433" s="50">
        <v>0</v>
      </c>
      <c r="AA433" s="2">
        <v>1</v>
      </c>
      <c r="AB433">
        <v>2</v>
      </c>
      <c r="AC433">
        <v>8</v>
      </c>
      <c r="AD433">
        <v>2</v>
      </c>
      <c r="AE433" s="16">
        <v>0</v>
      </c>
      <c r="AF433" s="12">
        <v>99</v>
      </c>
      <c r="AG433">
        <v>99</v>
      </c>
      <c r="AH433">
        <v>1</v>
      </c>
      <c r="AI433">
        <v>99</v>
      </c>
      <c r="AJ433">
        <v>99</v>
      </c>
      <c r="AK433">
        <v>99</v>
      </c>
      <c r="AL433">
        <v>99</v>
      </c>
      <c r="AM433" s="1">
        <v>99</v>
      </c>
      <c r="AN433" s="1">
        <v>99</v>
      </c>
      <c r="AO433" s="1">
        <v>99</v>
      </c>
      <c r="AP433" s="1">
        <v>99</v>
      </c>
      <c r="AQ433" s="1">
        <v>99</v>
      </c>
      <c r="AR433" s="1">
        <v>99</v>
      </c>
      <c r="AS433" s="1">
        <v>0</v>
      </c>
      <c r="AT433" s="1">
        <v>0</v>
      </c>
      <c r="AU433" s="1">
        <v>1</v>
      </c>
      <c r="AV433" s="1">
        <v>0</v>
      </c>
      <c r="AW433" s="1">
        <v>0</v>
      </c>
      <c r="AX433" s="1">
        <v>0</v>
      </c>
      <c r="AY433" s="1">
        <v>0</v>
      </c>
      <c r="AZ433" s="1">
        <v>0</v>
      </c>
      <c r="BA433" s="1">
        <v>0</v>
      </c>
      <c r="BB433" s="1">
        <v>0</v>
      </c>
      <c r="BC433" s="1">
        <v>0</v>
      </c>
      <c r="BD433" s="1">
        <v>0</v>
      </c>
      <c r="BE433" s="1">
        <v>0</v>
      </c>
      <c r="BF433" s="1">
        <f>SUM(AS433:BE433)</f>
        <v>1</v>
      </c>
      <c r="BG433" s="12">
        <v>0</v>
      </c>
      <c r="BH433" s="1">
        <v>0</v>
      </c>
      <c r="BI433" s="1">
        <v>0</v>
      </c>
      <c r="BJ433" s="1">
        <f t="shared" ref="BJ433:BJ464" si="33">BG433*BI433</f>
        <v>0</v>
      </c>
      <c r="BK433" s="1">
        <v>0</v>
      </c>
      <c r="BL433" s="25">
        <v>0</v>
      </c>
      <c r="BM433" s="1">
        <v>0</v>
      </c>
      <c r="BN433" s="1">
        <v>0</v>
      </c>
      <c r="BO433" s="1">
        <v>0</v>
      </c>
      <c r="BP433" s="1">
        <v>0</v>
      </c>
      <c r="BQ433" s="12"/>
      <c r="BR433" s="12"/>
      <c r="BS433" s="12"/>
      <c r="BT433" s="12"/>
      <c r="BU433" s="12"/>
      <c r="BV433" s="12"/>
      <c r="BW433" s="12"/>
      <c r="BX433" s="12"/>
      <c r="BY433" s="12"/>
      <c r="BZ433" s="12"/>
      <c r="CA433" s="12"/>
      <c r="CB433" s="15"/>
      <c r="CC433" s="12"/>
      <c r="CD433" s="12"/>
      <c r="CE433" s="12"/>
      <c r="CF433" s="12"/>
      <c r="CG433" s="12"/>
      <c r="CH433" s="12"/>
      <c r="CI433" s="12"/>
      <c r="CJ433" s="15"/>
      <c r="CK433" s="12"/>
      <c r="CL433" s="12"/>
      <c r="CM433" s="12"/>
      <c r="CN433" s="12"/>
      <c r="CO433" s="12"/>
      <c r="CP433" s="12"/>
      <c r="CQ433" s="12"/>
      <c r="CR433" s="12"/>
      <c r="CS433" s="12"/>
      <c r="CT433" s="12"/>
      <c r="CU433" s="12"/>
      <c r="CV433" s="12"/>
      <c r="CW433" s="12"/>
      <c r="CX433" s="12"/>
      <c r="CY433" s="12"/>
      <c r="CZ433" s="12"/>
      <c r="DA433" s="12"/>
      <c r="DB433" s="12"/>
      <c r="DC433" s="12"/>
    </row>
    <row r="434" spans="1:107" x14ac:dyDescent="0.2">
      <c r="A434" s="2">
        <v>433</v>
      </c>
      <c r="B434" s="5">
        <v>6</v>
      </c>
      <c r="C434" s="2">
        <v>3</v>
      </c>
      <c r="D434" s="1">
        <v>13</v>
      </c>
      <c r="E434" s="7">
        <v>43855</v>
      </c>
      <c r="F434" s="1">
        <v>0</v>
      </c>
      <c r="G434" s="5">
        <f t="shared" si="31"/>
        <v>0</v>
      </c>
      <c r="H434" s="19">
        <f t="shared" si="32"/>
        <v>0</v>
      </c>
      <c r="I434" s="50">
        <v>66.319444444444443</v>
      </c>
      <c r="J434" s="50">
        <v>184.0523560209424</v>
      </c>
      <c r="K434" s="50">
        <v>25.196072367388819</v>
      </c>
      <c r="L434" s="50">
        <v>53.403141361256544</v>
      </c>
      <c r="M434" s="50">
        <v>46.596858638743456</v>
      </c>
      <c r="N434" s="50">
        <v>0</v>
      </c>
      <c r="O434" s="50">
        <v>94.270833333333329</v>
      </c>
      <c r="P434" s="50">
        <v>179.32044198895028</v>
      </c>
      <c r="Q434" s="50">
        <v>23.887069053806581</v>
      </c>
      <c r="R434" s="50">
        <v>50.828729281767956</v>
      </c>
      <c r="S434" s="50">
        <v>49.171270718232044</v>
      </c>
      <c r="T434" s="50">
        <v>0</v>
      </c>
      <c r="U434" s="50">
        <v>10.416666666666666</v>
      </c>
      <c r="V434" s="50">
        <v>269.7</v>
      </c>
      <c r="W434" s="50">
        <v>3.7774131239723916</v>
      </c>
      <c r="X434" s="50">
        <v>100</v>
      </c>
      <c r="Y434" s="50">
        <v>0</v>
      </c>
      <c r="Z434" s="50">
        <v>0</v>
      </c>
      <c r="AA434" s="2">
        <v>0</v>
      </c>
      <c r="AB434">
        <v>2</v>
      </c>
      <c r="AC434">
        <v>9</v>
      </c>
      <c r="AD434">
        <v>2</v>
      </c>
      <c r="AE434" s="16">
        <v>0</v>
      </c>
      <c r="AF434" s="12">
        <v>99</v>
      </c>
      <c r="AG434">
        <v>99</v>
      </c>
      <c r="AH434">
        <v>1</v>
      </c>
      <c r="AI434">
        <v>99</v>
      </c>
      <c r="AJ434">
        <v>99</v>
      </c>
      <c r="AK434">
        <v>99</v>
      </c>
      <c r="AL434">
        <v>99</v>
      </c>
      <c r="AM434">
        <v>99</v>
      </c>
      <c r="AN434" s="1">
        <v>99</v>
      </c>
      <c r="AO434" s="1">
        <v>99</v>
      </c>
      <c r="AP434" s="1">
        <v>99</v>
      </c>
      <c r="AQ434" s="1">
        <v>99</v>
      </c>
      <c r="AR434" s="1">
        <v>99</v>
      </c>
      <c r="AS434" s="1">
        <v>0</v>
      </c>
      <c r="AT434" s="1">
        <v>0</v>
      </c>
      <c r="AU434" s="1">
        <v>1</v>
      </c>
      <c r="AV434" s="1">
        <v>0</v>
      </c>
      <c r="AW434" s="1">
        <v>0</v>
      </c>
      <c r="AX434" s="1">
        <v>0</v>
      </c>
      <c r="AY434" s="1">
        <v>0</v>
      </c>
      <c r="AZ434" s="1">
        <v>0</v>
      </c>
      <c r="BA434" s="1">
        <v>0</v>
      </c>
      <c r="BB434" s="1">
        <v>0</v>
      </c>
      <c r="BC434" s="1">
        <v>0</v>
      </c>
      <c r="BD434" s="1">
        <v>0</v>
      </c>
      <c r="BE434" s="1">
        <v>0</v>
      </c>
      <c r="BF434" s="1">
        <f>SUM(AS434:BE434)</f>
        <v>1</v>
      </c>
      <c r="BG434" s="12">
        <v>0</v>
      </c>
      <c r="BH434" s="12">
        <v>0</v>
      </c>
      <c r="BI434" s="1">
        <v>0</v>
      </c>
      <c r="BJ434" s="1">
        <f t="shared" si="33"/>
        <v>0</v>
      </c>
      <c r="BK434" s="1">
        <v>0</v>
      </c>
      <c r="BL434" s="25">
        <v>0</v>
      </c>
      <c r="BM434" s="1">
        <v>0</v>
      </c>
      <c r="BN434" s="1">
        <v>0</v>
      </c>
      <c r="BO434" s="1">
        <v>0</v>
      </c>
      <c r="BP434" s="1">
        <v>0</v>
      </c>
      <c r="BQ434" s="12"/>
      <c r="BR434" s="12"/>
      <c r="BS434" s="12"/>
      <c r="BT434" s="12"/>
      <c r="BU434" s="12"/>
      <c r="BV434" s="12"/>
      <c r="BW434" s="12"/>
      <c r="BX434" s="12"/>
      <c r="BY434" s="12"/>
      <c r="BZ434" s="12"/>
      <c r="CA434" s="12"/>
      <c r="CB434" s="15"/>
      <c r="CC434" s="12"/>
      <c r="CD434" s="12"/>
      <c r="CE434" s="12"/>
      <c r="CF434" s="12"/>
      <c r="CG434" s="12"/>
      <c r="CH434" s="12"/>
      <c r="CI434" s="12"/>
      <c r="CJ434" s="15"/>
      <c r="CK434" s="12"/>
      <c r="CL434" s="12"/>
      <c r="CM434" s="12"/>
      <c r="CN434" s="12"/>
      <c r="CO434" s="12"/>
      <c r="CP434" s="12"/>
      <c r="CQ434" s="12"/>
      <c r="CR434" s="12"/>
      <c r="CS434" s="12"/>
      <c r="CT434" s="12"/>
      <c r="CU434" s="12"/>
      <c r="CV434" s="12"/>
      <c r="CW434" s="12"/>
      <c r="CX434" s="12"/>
      <c r="CY434" s="12"/>
      <c r="CZ434" s="12"/>
      <c r="DA434" s="12"/>
      <c r="DB434" s="12"/>
      <c r="DC434" s="12"/>
    </row>
    <row r="435" spans="1:107" x14ac:dyDescent="0.2">
      <c r="A435" s="2">
        <v>434</v>
      </c>
      <c r="B435" s="5">
        <v>6</v>
      </c>
      <c r="C435" s="2">
        <v>3</v>
      </c>
      <c r="D435" s="1">
        <v>14</v>
      </c>
      <c r="E435" s="7">
        <v>43856</v>
      </c>
      <c r="F435" s="1">
        <v>0</v>
      </c>
      <c r="G435" s="5">
        <f t="shared" si="31"/>
        <v>0</v>
      </c>
      <c r="H435" s="19">
        <f t="shared" si="32"/>
        <v>0</v>
      </c>
      <c r="I435" s="50">
        <v>90.625</v>
      </c>
      <c r="J435" s="50">
        <v>224.0344827586207</v>
      </c>
      <c r="K435" s="50">
        <v>18.110431962218357</v>
      </c>
      <c r="L435" s="50">
        <v>83.524904214559385</v>
      </c>
      <c r="M435" s="50">
        <v>16.475095785440615</v>
      </c>
      <c r="N435" s="50">
        <v>0</v>
      </c>
      <c r="O435" s="50">
        <v>85.9375</v>
      </c>
      <c r="P435" s="50">
        <v>223.53939393939393</v>
      </c>
      <c r="Q435" s="50">
        <v>22.331796718031018</v>
      </c>
      <c r="R435" s="50">
        <v>73.939393939393938</v>
      </c>
      <c r="S435" s="50">
        <v>26.060606060606062</v>
      </c>
      <c r="T435" s="50">
        <v>0</v>
      </c>
      <c r="U435" s="50">
        <v>100</v>
      </c>
      <c r="V435" s="50">
        <v>224.88541666666666</v>
      </c>
      <c r="W435" s="50">
        <v>6.3235397023433553</v>
      </c>
      <c r="X435" s="50">
        <v>100</v>
      </c>
      <c r="Y435" s="50">
        <v>0</v>
      </c>
      <c r="Z435" s="50">
        <v>0</v>
      </c>
      <c r="AA435" s="2">
        <v>0</v>
      </c>
      <c r="AB435">
        <v>2</v>
      </c>
      <c r="AC435">
        <v>8</v>
      </c>
      <c r="AD435">
        <v>2</v>
      </c>
      <c r="AE435" s="16">
        <v>1</v>
      </c>
      <c r="AF435" s="12">
        <v>99</v>
      </c>
      <c r="AG435">
        <v>99</v>
      </c>
      <c r="AH435">
        <v>1</v>
      </c>
      <c r="AI435">
        <v>99</v>
      </c>
      <c r="AJ435">
        <v>99</v>
      </c>
      <c r="AK435">
        <v>99</v>
      </c>
      <c r="AL435">
        <v>99</v>
      </c>
      <c r="AM435" s="1">
        <v>99</v>
      </c>
      <c r="AN435" s="1">
        <v>99</v>
      </c>
      <c r="AO435" s="1">
        <v>99</v>
      </c>
      <c r="AP435" s="1">
        <v>99</v>
      </c>
      <c r="AQ435" s="1">
        <v>99</v>
      </c>
      <c r="AR435" s="1">
        <v>99</v>
      </c>
      <c r="AS435" s="1">
        <v>0</v>
      </c>
      <c r="AT435" s="1">
        <v>0</v>
      </c>
      <c r="AU435" s="1">
        <v>1</v>
      </c>
      <c r="AV435" s="1">
        <v>0</v>
      </c>
      <c r="AW435" s="1">
        <v>0</v>
      </c>
      <c r="AX435" s="1">
        <v>0</v>
      </c>
      <c r="AY435" s="1">
        <v>0</v>
      </c>
      <c r="AZ435" s="1">
        <v>0</v>
      </c>
      <c r="BA435" s="1">
        <v>0</v>
      </c>
      <c r="BB435" s="1">
        <v>0</v>
      </c>
      <c r="BC435" s="1">
        <v>0</v>
      </c>
      <c r="BD435" s="1">
        <v>0</v>
      </c>
      <c r="BE435" s="1">
        <v>0</v>
      </c>
      <c r="BF435" s="1">
        <f>SUM(AS435:BE435)</f>
        <v>1</v>
      </c>
      <c r="BG435" s="12">
        <v>0</v>
      </c>
      <c r="BH435" s="1">
        <v>0</v>
      </c>
      <c r="BI435" s="1">
        <v>0</v>
      </c>
      <c r="BJ435" s="1">
        <f t="shared" si="33"/>
        <v>0</v>
      </c>
      <c r="BK435" s="1">
        <v>0</v>
      </c>
      <c r="BL435" s="25">
        <v>0</v>
      </c>
      <c r="BM435" s="1">
        <v>0</v>
      </c>
      <c r="BN435" s="1">
        <v>0</v>
      </c>
      <c r="BO435" s="1">
        <v>0</v>
      </c>
      <c r="BP435" s="1">
        <v>0</v>
      </c>
      <c r="BQ435" s="12"/>
      <c r="BR435" s="12"/>
      <c r="BS435" s="12"/>
      <c r="BT435" s="12"/>
      <c r="BU435" s="12"/>
      <c r="BV435" s="12"/>
      <c r="BW435" s="12"/>
      <c r="BX435" s="12"/>
      <c r="BY435" s="12"/>
      <c r="BZ435" s="12"/>
      <c r="CA435" s="12"/>
      <c r="CB435" s="15"/>
      <c r="CC435" s="12"/>
      <c r="CD435" s="12"/>
      <c r="CE435" s="12"/>
      <c r="CF435" s="12"/>
      <c r="CG435" s="12"/>
      <c r="CH435" s="12"/>
      <c r="CI435" s="12"/>
      <c r="CJ435" s="15"/>
      <c r="CK435" s="12"/>
      <c r="CL435" s="12"/>
      <c r="CM435" s="12"/>
      <c r="CN435" s="12"/>
      <c r="CO435" s="12"/>
      <c r="CP435" s="12"/>
      <c r="CQ435" s="12"/>
      <c r="CR435" s="12"/>
      <c r="CS435" s="12"/>
      <c r="CT435" s="12"/>
      <c r="CU435" s="12"/>
      <c r="CV435" s="12"/>
      <c r="CW435" s="12"/>
      <c r="CX435" s="12"/>
      <c r="CY435" s="12"/>
      <c r="CZ435" s="12"/>
      <c r="DA435" s="12"/>
      <c r="DB435" s="12"/>
      <c r="DC435" s="12"/>
    </row>
    <row r="436" spans="1:107" x14ac:dyDescent="0.2">
      <c r="A436" s="2">
        <v>435</v>
      </c>
      <c r="B436" s="5">
        <v>6</v>
      </c>
      <c r="C436" s="2">
        <v>3</v>
      </c>
      <c r="D436" s="1">
        <v>15</v>
      </c>
      <c r="E436" s="7">
        <v>43857</v>
      </c>
      <c r="F436" s="1">
        <v>0</v>
      </c>
      <c r="G436" s="5">
        <f t="shared" si="31"/>
        <v>22</v>
      </c>
      <c r="H436" s="19">
        <f t="shared" si="32"/>
        <v>61.599999999999994</v>
      </c>
      <c r="I436" s="50">
        <v>100</v>
      </c>
      <c r="J436" s="50">
        <v>199.49305555555554</v>
      </c>
      <c r="K436" s="50">
        <v>36.798522283970499</v>
      </c>
      <c r="L436" s="50">
        <v>48.263888888888886</v>
      </c>
      <c r="M436" s="50">
        <v>51.736111111111114</v>
      </c>
      <c r="N436" s="50">
        <v>0</v>
      </c>
      <c r="O436" s="50">
        <v>100</v>
      </c>
      <c r="P436" s="50">
        <v>181.25</v>
      </c>
      <c r="Q436" s="50">
        <v>38.5900582624175</v>
      </c>
      <c r="R436" s="50">
        <v>35.9375</v>
      </c>
      <c r="S436" s="50">
        <v>64.0625</v>
      </c>
      <c r="T436" s="50">
        <v>0</v>
      </c>
      <c r="U436" s="50">
        <v>100</v>
      </c>
      <c r="V436" s="50">
        <v>235.97916666666666</v>
      </c>
      <c r="W436" s="50">
        <v>28.195348183825949</v>
      </c>
      <c r="X436" s="50">
        <v>72.916666666666671</v>
      </c>
      <c r="Y436" s="50">
        <v>27.083333333333329</v>
      </c>
      <c r="Z436" s="50">
        <v>0</v>
      </c>
      <c r="AA436" s="2">
        <v>0</v>
      </c>
      <c r="AB436">
        <v>2</v>
      </c>
      <c r="AC436">
        <v>9</v>
      </c>
      <c r="AD436">
        <v>2</v>
      </c>
      <c r="AE436" s="16">
        <v>1</v>
      </c>
      <c r="AF436" t="s">
        <v>875</v>
      </c>
      <c r="AG436" t="s">
        <v>875</v>
      </c>
      <c r="AH436" t="s">
        <v>875</v>
      </c>
      <c r="AI436" t="s">
        <v>875</v>
      </c>
      <c r="AJ436" t="s">
        <v>875</v>
      </c>
      <c r="AK436" t="s">
        <v>875</v>
      </c>
      <c r="AL436" t="s">
        <v>875</v>
      </c>
      <c r="AM436" s="1" t="s">
        <v>903</v>
      </c>
      <c r="AN436" s="1" t="s">
        <v>903</v>
      </c>
      <c r="AO436" s="1" t="s">
        <v>903</v>
      </c>
      <c r="AP436" s="1" t="s">
        <v>903</v>
      </c>
      <c r="AQ436" s="1" t="s">
        <v>903</v>
      </c>
      <c r="AR436" s="1" t="s">
        <v>903</v>
      </c>
      <c r="AS436" s="1" t="s">
        <v>903</v>
      </c>
      <c r="AT436" s="1" t="s">
        <v>903</v>
      </c>
      <c r="AU436" s="1" t="s">
        <v>903</v>
      </c>
      <c r="AV436" s="1" t="s">
        <v>903</v>
      </c>
      <c r="AW436" s="1" t="s">
        <v>903</v>
      </c>
      <c r="AX436" s="1" t="s">
        <v>903</v>
      </c>
      <c r="AY436" s="1" t="s">
        <v>903</v>
      </c>
      <c r="AZ436" s="1" t="s">
        <v>903</v>
      </c>
      <c r="BA436" s="1" t="s">
        <v>875</v>
      </c>
      <c r="BB436" s="1" t="s">
        <v>875</v>
      </c>
      <c r="BC436" s="1" t="s">
        <v>875</v>
      </c>
      <c r="BD436" s="1" t="s">
        <v>875</v>
      </c>
      <c r="BE436" s="1" t="s">
        <v>875</v>
      </c>
      <c r="BF436" s="1" t="s">
        <v>875</v>
      </c>
      <c r="BG436" s="16">
        <v>22</v>
      </c>
      <c r="BH436" t="s">
        <v>20</v>
      </c>
      <c r="BI436" s="1">
        <v>2.8</v>
      </c>
      <c r="BJ436" s="1">
        <f t="shared" si="33"/>
        <v>61.599999999999994</v>
      </c>
      <c r="BK436" s="1" t="s">
        <v>27</v>
      </c>
      <c r="BL436" s="25">
        <v>0</v>
      </c>
      <c r="BM436" s="1">
        <v>0</v>
      </c>
      <c r="BN436" s="1">
        <v>0</v>
      </c>
      <c r="BO436" s="1">
        <v>0</v>
      </c>
      <c r="BP436" s="1">
        <v>0</v>
      </c>
      <c r="BQ436" s="14">
        <v>43857.50481835648</v>
      </c>
      <c r="BR436" s="14" t="s">
        <v>217</v>
      </c>
      <c r="BS436" s="15">
        <f>22.0166666666667+1.5+2.2+3.3</f>
        <v>29.016666666666701</v>
      </c>
      <c r="BT436" s="12" t="s">
        <v>218</v>
      </c>
      <c r="BU436" s="12">
        <v>1</v>
      </c>
      <c r="BV436" s="12" t="s">
        <v>818</v>
      </c>
      <c r="BW436" s="12" t="s">
        <v>819</v>
      </c>
      <c r="BX436" s="12"/>
      <c r="BY436" s="12" t="s">
        <v>98</v>
      </c>
      <c r="BZ436" s="12">
        <v>1</v>
      </c>
      <c r="CA436" s="12">
        <v>6</v>
      </c>
      <c r="CB436" s="15">
        <v>5.8</v>
      </c>
      <c r="CC436" s="12">
        <v>45</v>
      </c>
      <c r="CD436" s="12">
        <v>0</v>
      </c>
      <c r="CE436" s="12">
        <v>2</v>
      </c>
      <c r="CF436" s="12">
        <v>2</v>
      </c>
      <c r="CG436" s="12">
        <v>1</v>
      </c>
      <c r="CH436" s="12">
        <v>1</v>
      </c>
      <c r="CI436" s="12">
        <v>2</v>
      </c>
      <c r="CJ436" s="15">
        <v>0</v>
      </c>
      <c r="CK436" s="12" t="s">
        <v>20</v>
      </c>
      <c r="CL436" s="12" t="s">
        <v>20</v>
      </c>
      <c r="CM436" s="12" t="s">
        <v>20</v>
      </c>
      <c r="CN436" s="12" t="s">
        <v>20</v>
      </c>
      <c r="CO436" s="12" t="s">
        <v>20</v>
      </c>
      <c r="CP436" s="12" t="s">
        <v>94</v>
      </c>
      <c r="CQ436" s="12">
        <v>43</v>
      </c>
      <c r="CR436" s="12">
        <v>38</v>
      </c>
      <c r="CS436" s="12">
        <v>90</v>
      </c>
      <c r="CT436" s="12">
        <v>66</v>
      </c>
      <c r="CU436" s="12">
        <v>37</v>
      </c>
      <c r="CV436" s="12">
        <v>9.5</v>
      </c>
      <c r="CW436" s="12">
        <v>248</v>
      </c>
      <c r="CX436" s="12" t="b">
        <v>0</v>
      </c>
      <c r="CY436" s="12"/>
      <c r="CZ436" s="12">
        <v>0</v>
      </c>
      <c r="DA436" s="12">
        <v>110</v>
      </c>
      <c r="DB436" s="12">
        <v>98</v>
      </c>
      <c r="DC436" s="12">
        <v>86</v>
      </c>
    </row>
    <row r="437" spans="1:107" x14ac:dyDescent="0.2">
      <c r="A437" s="2">
        <v>436</v>
      </c>
      <c r="B437" s="5">
        <v>6</v>
      </c>
      <c r="C437" s="2">
        <v>3</v>
      </c>
      <c r="D437" s="1">
        <v>16</v>
      </c>
      <c r="E437" s="7">
        <v>43858</v>
      </c>
      <c r="F437" s="1">
        <v>0</v>
      </c>
      <c r="G437" s="5">
        <f t="shared" si="31"/>
        <v>21</v>
      </c>
      <c r="H437" s="19">
        <f t="shared" si="32"/>
        <v>58.8</v>
      </c>
      <c r="I437" s="50">
        <v>100</v>
      </c>
      <c r="J437" s="50">
        <v>170.85416666666666</v>
      </c>
      <c r="K437" s="50">
        <v>29.289142533229306</v>
      </c>
      <c r="L437" s="50">
        <v>31.597222222222221</v>
      </c>
      <c r="M437" s="50">
        <v>68.402777777777771</v>
      </c>
      <c r="N437" s="50">
        <v>0</v>
      </c>
      <c r="O437" s="50">
        <v>100</v>
      </c>
      <c r="P437" s="50">
        <v>189.08333333333334</v>
      </c>
      <c r="Q437" s="50">
        <v>27.010962757060998</v>
      </c>
      <c r="R437" s="50">
        <v>46.875</v>
      </c>
      <c r="S437" s="50">
        <v>53.125</v>
      </c>
      <c r="T437" s="50">
        <v>0</v>
      </c>
      <c r="U437" s="50">
        <v>100</v>
      </c>
      <c r="V437" s="50">
        <v>134.39583333333334</v>
      </c>
      <c r="W437" s="50">
        <v>13.016583413110235</v>
      </c>
      <c r="X437" s="50">
        <v>1.0416666666666667</v>
      </c>
      <c r="Y437" s="50">
        <v>98.958333333333329</v>
      </c>
      <c r="Z437" s="50">
        <v>0</v>
      </c>
      <c r="AA437" s="2">
        <v>0</v>
      </c>
      <c r="AB437">
        <v>2</v>
      </c>
      <c r="AC437">
        <v>8</v>
      </c>
      <c r="AD437">
        <v>2</v>
      </c>
      <c r="AE437" s="16">
        <v>0</v>
      </c>
      <c r="AF437" t="s">
        <v>875</v>
      </c>
      <c r="AG437" t="s">
        <v>875</v>
      </c>
      <c r="AH437" t="s">
        <v>875</v>
      </c>
      <c r="AI437" t="s">
        <v>875</v>
      </c>
      <c r="AJ437" t="s">
        <v>875</v>
      </c>
      <c r="AK437" t="s">
        <v>875</v>
      </c>
      <c r="AL437" t="s">
        <v>875</v>
      </c>
      <c r="AM437" s="1" t="s">
        <v>903</v>
      </c>
      <c r="AN437" s="1" t="s">
        <v>903</v>
      </c>
      <c r="AO437" s="1" t="s">
        <v>903</v>
      </c>
      <c r="AP437" s="1" t="s">
        <v>903</v>
      </c>
      <c r="AQ437" s="1" t="s">
        <v>903</v>
      </c>
      <c r="AR437" s="1" t="s">
        <v>903</v>
      </c>
      <c r="AS437" s="1" t="s">
        <v>903</v>
      </c>
      <c r="AT437" s="1" t="s">
        <v>903</v>
      </c>
      <c r="AU437" s="1" t="s">
        <v>903</v>
      </c>
      <c r="AV437" s="1" t="s">
        <v>903</v>
      </c>
      <c r="AW437" s="1" t="s">
        <v>903</v>
      </c>
      <c r="AX437" s="1" t="s">
        <v>903</v>
      </c>
      <c r="AY437" s="1" t="s">
        <v>903</v>
      </c>
      <c r="AZ437" s="1" t="s">
        <v>903</v>
      </c>
      <c r="BA437" s="1" t="s">
        <v>875</v>
      </c>
      <c r="BB437" s="1" t="s">
        <v>875</v>
      </c>
      <c r="BC437" s="1" t="s">
        <v>875</v>
      </c>
      <c r="BD437" s="1" t="s">
        <v>875</v>
      </c>
      <c r="BE437" s="1" t="s">
        <v>875</v>
      </c>
      <c r="BF437" s="1" t="s">
        <v>875</v>
      </c>
      <c r="BG437" s="16">
        <v>21</v>
      </c>
      <c r="BH437" s="16">
        <v>3</v>
      </c>
      <c r="BI437" s="1">
        <v>2.8</v>
      </c>
      <c r="BJ437" s="1">
        <f t="shared" si="33"/>
        <v>58.8</v>
      </c>
      <c r="BK437" s="1" t="s">
        <v>27</v>
      </c>
      <c r="BL437" s="25">
        <v>0</v>
      </c>
      <c r="BM437" s="1">
        <v>0</v>
      </c>
      <c r="BN437" s="1">
        <v>0</v>
      </c>
      <c r="BO437" s="1">
        <v>0</v>
      </c>
      <c r="BP437" s="1">
        <v>0</v>
      </c>
      <c r="BQ437" s="14">
        <v>43858.551768865742</v>
      </c>
      <c r="BR437" s="14" t="s">
        <v>219</v>
      </c>
      <c r="BS437" s="15">
        <v>21.016666666666666</v>
      </c>
      <c r="BT437" s="12" t="s">
        <v>220</v>
      </c>
      <c r="BU437" s="12">
        <v>1</v>
      </c>
      <c r="BV437" s="12"/>
      <c r="BW437" s="12" t="s">
        <v>98</v>
      </c>
      <c r="BX437" s="12"/>
      <c r="BY437" s="12" t="s">
        <v>98</v>
      </c>
      <c r="BZ437" s="12">
        <v>1</v>
      </c>
      <c r="CA437" s="12">
        <v>6</v>
      </c>
      <c r="CB437" s="15">
        <v>0</v>
      </c>
      <c r="CC437" s="12">
        <v>0</v>
      </c>
      <c r="CD437" s="12">
        <v>0</v>
      </c>
      <c r="CE437" s="12">
        <v>2</v>
      </c>
      <c r="CF437" s="12">
        <v>2</v>
      </c>
      <c r="CG437" s="12">
        <v>2</v>
      </c>
      <c r="CH437" s="12">
        <v>2</v>
      </c>
      <c r="CI437" s="12">
        <v>2</v>
      </c>
      <c r="CJ437" s="15">
        <v>3</v>
      </c>
      <c r="CK437" s="12">
        <v>3</v>
      </c>
      <c r="CL437" s="12">
        <v>2</v>
      </c>
      <c r="CM437" s="12">
        <v>1</v>
      </c>
      <c r="CN437" s="12">
        <v>2</v>
      </c>
      <c r="CO437" s="12">
        <v>2</v>
      </c>
      <c r="CP437" s="12"/>
      <c r="CQ437" s="12"/>
      <c r="CR437" s="12"/>
      <c r="CS437" s="12"/>
      <c r="CT437" s="12"/>
      <c r="CU437" s="12"/>
      <c r="CV437" s="12"/>
      <c r="CW437" s="12"/>
      <c r="CX437" s="12"/>
      <c r="CY437" s="12"/>
      <c r="CZ437" s="12"/>
      <c r="DA437" s="12">
        <v>116</v>
      </c>
      <c r="DB437" s="12">
        <v>105</v>
      </c>
      <c r="DC437" s="12">
        <v>67</v>
      </c>
    </row>
    <row r="438" spans="1:107" x14ac:dyDescent="0.2">
      <c r="A438" s="2">
        <v>437</v>
      </c>
      <c r="B438" s="5">
        <v>6</v>
      </c>
      <c r="C438" s="2">
        <v>3</v>
      </c>
      <c r="D438" s="1">
        <v>17</v>
      </c>
      <c r="E438" s="7">
        <v>43859</v>
      </c>
      <c r="F438" s="1">
        <v>0</v>
      </c>
      <c r="G438" s="5">
        <f t="shared" si="31"/>
        <v>22</v>
      </c>
      <c r="H438" s="19">
        <f t="shared" si="32"/>
        <v>61.599999999999994</v>
      </c>
      <c r="I438" s="50">
        <v>100</v>
      </c>
      <c r="J438" s="50">
        <v>152.80555555555554</v>
      </c>
      <c r="K438" s="50">
        <v>31.287548288755495</v>
      </c>
      <c r="L438" s="50">
        <v>25.694444444444443</v>
      </c>
      <c r="M438" s="50">
        <v>74.305555555555557</v>
      </c>
      <c r="N438" s="50">
        <v>0</v>
      </c>
      <c r="O438" s="50">
        <v>100</v>
      </c>
      <c r="P438" s="50">
        <v>167.02083333333334</v>
      </c>
      <c r="Q438" s="50">
        <v>31.363751325927822</v>
      </c>
      <c r="R438" s="50">
        <v>38.541666666666664</v>
      </c>
      <c r="S438" s="50">
        <v>61.458333333333336</v>
      </c>
      <c r="T438" s="50">
        <v>0</v>
      </c>
      <c r="U438" s="50">
        <v>100</v>
      </c>
      <c r="V438" s="50">
        <v>124.375</v>
      </c>
      <c r="W438" s="50">
        <v>10.264875748316584</v>
      </c>
      <c r="X438" s="50">
        <v>0</v>
      </c>
      <c r="Y438" s="50">
        <v>100</v>
      </c>
      <c r="Z438" s="50">
        <v>0</v>
      </c>
      <c r="AA438" s="2">
        <v>0</v>
      </c>
      <c r="AB438">
        <v>2</v>
      </c>
      <c r="AC438">
        <v>9</v>
      </c>
      <c r="AD438">
        <v>3</v>
      </c>
      <c r="AE438" s="16">
        <v>0</v>
      </c>
      <c r="AF438" t="s">
        <v>875</v>
      </c>
      <c r="AG438" t="s">
        <v>875</v>
      </c>
      <c r="AH438" t="s">
        <v>875</v>
      </c>
      <c r="AI438" t="s">
        <v>875</v>
      </c>
      <c r="AJ438" t="s">
        <v>875</v>
      </c>
      <c r="AK438" t="s">
        <v>875</v>
      </c>
      <c r="AL438" t="s">
        <v>875</v>
      </c>
      <c r="AM438" s="1" t="s">
        <v>903</v>
      </c>
      <c r="AN438" s="1" t="s">
        <v>903</v>
      </c>
      <c r="AO438" s="1" t="s">
        <v>903</v>
      </c>
      <c r="AP438" s="1" t="s">
        <v>903</v>
      </c>
      <c r="AQ438" s="1" t="s">
        <v>903</v>
      </c>
      <c r="AR438" s="1" t="s">
        <v>903</v>
      </c>
      <c r="AS438" s="1" t="s">
        <v>903</v>
      </c>
      <c r="AT438" s="1" t="s">
        <v>903</v>
      </c>
      <c r="AU438" s="1" t="s">
        <v>903</v>
      </c>
      <c r="AV438" s="1" t="s">
        <v>903</v>
      </c>
      <c r="AW438" s="1" t="s">
        <v>903</v>
      </c>
      <c r="AX438" s="1" t="s">
        <v>903</v>
      </c>
      <c r="AY438" s="1" t="s">
        <v>903</v>
      </c>
      <c r="AZ438" s="1" t="s">
        <v>903</v>
      </c>
      <c r="BA438" s="1" t="s">
        <v>875</v>
      </c>
      <c r="BB438" s="1" t="s">
        <v>875</v>
      </c>
      <c r="BC438" s="1" t="s">
        <v>875</v>
      </c>
      <c r="BD438" s="1" t="s">
        <v>875</v>
      </c>
      <c r="BE438" s="1" t="s">
        <v>875</v>
      </c>
      <c r="BF438" s="1" t="s">
        <v>875</v>
      </c>
      <c r="BG438" s="16">
        <v>22</v>
      </c>
      <c r="BH438">
        <v>2</v>
      </c>
      <c r="BI438" s="1">
        <v>2.8</v>
      </c>
      <c r="BJ438" s="1">
        <f t="shared" si="33"/>
        <v>61.599999999999994</v>
      </c>
      <c r="BK438" s="1" t="s">
        <v>27</v>
      </c>
      <c r="BL438" s="25">
        <v>0</v>
      </c>
      <c r="BM438" s="1">
        <v>0</v>
      </c>
      <c r="BN438" s="1">
        <v>0</v>
      </c>
      <c r="BO438" s="1">
        <v>0</v>
      </c>
      <c r="BP438" s="1">
        <v>0</v>
      </c>
      <c r="BQ438" s="14">
        <v>43859.673903368057</v>
      </c>
      <c r="BR438" s="14" t="s">
        <v>221</v>
      </c>
      <c r="BS438" s="15">
        <v>22.016666666666666</v>
      </c>
      <c r="BT438" s="12" t="s">
        <v>222</v>
      </c>
      <c r="BU438" s="12">
        <v>1</v>
      </c>
      <c r="BV438" s="12" t="s">
        <v>101</v>
      </c>
      <c r="BW438" s="12" t="s">
        <v>223</v>
      </c>
      <c r="BX438" s="12"/>
      <c r="BY438" s="12" t="s">
        <v>98</v>
      </c>
      <c r="BZ438" s="12">
        <v>1</v>
      </c>
      <c r="CA438" s="12">
        <v>6</v>
      </c>
      <c r="CB438" s="15">
        <v>5</v>
      </c>
      <c r="CC438" s="12">
        <v>50</v>
      </c>
      <c r="CD438" s="12">
        <v>0</v>
      </c>
      <c r="CE438" s="12">
        <v>2</v>
      </c>
      <c r="CF438" s="12">
        <v>2</v>
      </c>
      <c r="CG438" s="12">
        <v>2</v>
      </c>
      <c r="CH438" s="12">
        <v>2</v>
      </c>
      <c r="CI438" s="12">
        <v>2</v>
      </c>
      <c r="CJ438" s="15">
        <v>2</v>
      </c>
      <c r="CK438" s="12">
        <v>2</v>
      </c>
      <c r="CL438" s="12">
        <v>3</v>
      </c>
      <c r="CM438" s="12">
        <v>2</v>
      </c>
      <c r="CN438" s="12">
        <v>2</v>
      </c>
      <c r="CO438" s="12">
        <v>2</v>
      </c>
      <c r="CP438" s="12" t="s">
        <v>88</v>
      </c>
      <c r="CQ438" s="12">
        <v>39</v>
      </c>
      <c r="CR438" s="12">
        <v>32</v>
      </c>
      <c r="CS438" s="12">
        <v>0</v>
      </c>
      <c r="CT438" s="12">
        <v>47</v>
      </c>
      <c r="CU438" s="12">
        <v>32</v>
      </c>
      <c r="CV438" s="12">
        <v>11.4</v>
      </c>
      <c r="CW438" s="12">
        <v>338</v>
      </c>
      <c r="CX438" s="12" t="b">
        <v>0</v>
      </c>
      <c r="CY438" s="12"/>
      <c r="CZ438" s="12">
        <v>0</v>
      </c>
      <c r="DA438" s="12"/>
      <c r="DB438" s="12"/>
      <c r="DC438" s="12"/>
    </row>
    <row r="439" spans="1:107" x14ac:dyDescent="0.2">
      <c r="A439" s="2">
        <v>438</v>
      </c>
      <c r="B439" s="5">
        <v>6</v>
      </c>
      <c r="C439" s="2">
        <v>3</v>
      </c>
      <c r="D439" s="1">
        <v>18</v>
      </c>
      <c r="E439" s="7">
        <v>43860</v>
      </c>
      <c r="F439" s="1">
        <v>0</v>
      </c>
      <c r="G439" s="5">
        <f t="shared" si="31"/>
        <v>23</v>
      </c>
      <c r="H439" s="19">
        <f t="shared" si="32"/>
        <v>64.399999999999991</v>
      </c>
      <c r="I439" s="50">
        <v>100</v>
      </c>
      <c r="J439" s="50">
        <v>185.72569444444446</v>
      </c>
      <c r="K439" s="50">
        <v>22.497858006083842</v>
      </c>
      <c r="L439" s="50">
        <v>55.208333333333336</v>
      </c>
      <c r="M439" s="50">
        <v>44.791666666666664</v>
      </c>
      <c r="N439" s="50">
        <v>0</v>
      </c>
      <c r="O439" s="50">
        <v>100</v>
      </c>
      <c r="P439" s="50">
        <v>192.86458333333334</v>
      </c>
      <c r="Q439" s="50">
        <v>24.368086666732594</v>
      </c>
      <c r="R439" s="50">
        <v>61.458333333333336</v>
      </c>
      <c r="S439" s="50">
        <v>38.541666666666664</v>
      </c>
      <c r="T439" s="50">
        <v>0</v>
      </c>
      <c r="U439" s="50">
        <v>100</v>
      </c>
      <c r="V439" s="50">
        <v>171.44791666666666</v>
      </c>
      <c r="W439" s="50">
        <v>13.361488909999689</v>
      </c>
      <c r="X439" s="50">
        <v>42.708333333333336</v>
      </c>
      <c r="Y439" s="50">
        <v>57.291666666666664</v>
      </c>
      <c r="Z439" s="50">
        <v>0</v>
      </c>
      <c r="AA439" s="2">
        <v>0</v>
      </c>
      <c r="AB439">
        <v>2</v>
      </c>
      <c r="AC439">
        <v>9</v>
      </c>
      <c r="AD439">
        <v>2</v>
      </c>
      <c r="AE439" s="16">
        <v>0</v>
      </c>
      <c r="AF439" t="s">
        <v>875</v>
      </c>
      <c r="AG439" t="s">
        <v>875</v>
      </c>
      <c r="AH439" t="s">
        <v>875</v>
      </c>
      <c r="AI439" t="s">
        <v>875</v>
      </c>
      <c r="AJ439" t="s">
        <v>875</v>
      </c>
      <c r="AK439" t="s">
        <v>875</v>
      </c>
      <c r="AL439" t="s">
        <v>875</v>
      </c>
      <c r="AM439" s="1" t="s">
        <v>903</v>
      </c>
      <c r="AN439" s="1" t="s">
        <v>903</v>
      </c>
      <c r="AO439" s="1" t="s">
        <v>903</v>
      </c>
      <c r="AP439" s="1" t="s">
        <v>903</v>
      </c>
      <c r="AQ439" s="1" t="s">
        <v>903</v>
      </c>
      <c r="AR439" s="1" t="s">
        <v>903</v>
      </c>
      <c r="AS439" s="1" t="s">
        <v>903</v>
      </c>
      <c r="AT439" s="1" t="s">
        <v>903</v>
      </c>
      <c r="AU439" s="1" t="s">
        <v>903</v>
      </c>
      <c r="AV439" s="1" t="s">
        <v>903</v>
      </c>
      <c r="AW439" s="1" t="s">
        <v>903</v>
      </c>
      <c r="AX439" s="1" t="s">
        <v>903</v>
      </c>
      <c r="AY439" s="1" t="s">
        <v>903</v>
      </c>
      <c r="AZ439" s="1" t="s">
        <v>903</v>
      </c>
      <c r="BA439" s="1" t="s">
        <v>875</v>
      </c>
      <c r="BB439" s="1" t="s">
        <v>875</v>
      </c>
      <c r="BC439" s="1" t="s">
        <v>875</v>
      </c>
      <c r="BD439" s="1" t="s">
        <v>875</v>
      </c>
      <c r="BE439" s="1" t="s">
        <v>875</v>
      </c>
      <c r="BF439" s="1" t="s">
        <v>875</v>
      </c>
      <c r="BG439" s="16">
        <v>23</v>
      </c>
      <c r="BH439">
        <v>2</v>
      </c>
      <c r="BI439" s="1">
        <v>2.8</v>
      </c>
      <c r="BJ439" s="1">
        <f t="shared" si="33"/>
        <v>64.399999999999991</v>
      </c>
      <c r="BK439" s="1" t="s">
        <v>27</v>
      </c>
      <c r="BL439" s="25">
        <v>0</v>
      </c>
      <c r="BM439" s="1">
        <v>0</v>
      </c>
      <c r="BN439" s="1">
        <v>0</v>
      </c>
      <c r="BO439" s="1">
        <v>0</v>
      </c>
      <c r="BP439" s="1">
        <v>0</v>
      </c>
      <c r="BQ439" s="14">
        <v>43860.394134814815</v>
      </c>
      <c r="BR439" s="14" t="s">
        <v>224</v>
      </c>
      <c r="BS439" s="15">
        <v>23.433333333333334</v>
      </c>
      <c r="BT439" s="12" t="s">
        <v>225</v>
      </c>
      <c r="BU439" s="12">
        <v>1</v>
      </c>
      <c r="BV439" s="12" t="s">
        <v>226</v>
      </c>
      <c r="BW439" s="12" t="s">
        <v>227</v>
      </c>
      <c r="BX439" s="12"/>
      <c r="BY439" s="12" t="s">
        <v>98</v>
      </c>
      <c r="BZ439" s="12">
        <v>1</v>
      </c>
      <c r="CA439" s="12">
        <v>6</v>
      </c>
      <c r="CB439" s="15">
        <v>5.0999999999999996</v>
      </c>
      <c r="CC439" s="12">
        <v>45</v>
      </c>
      <c r="CD439" s="12">
        <v>0</v>
      </c>
      <c r="CE439" s="12">
        <v>1</v>
      </c>
      <c r="CF439" s="12">
        <v>3</v>
      </c>
      <c r="CG439" s="12">
        <v>1</v>
      </c>
      <c r="CH439" s="12">
        <v>2</v>
      </c>
      <c r="CI439" s="12">
        <v>1</v>
      </c>
      <c r="CJ439" s="15">
        <v>2</v>
      </c>
      <c r="CK439" s="12">
        <v>2</v>
      </c>
      <c r="CL439" s="12">
        <v>2</v>
      </c>
      <c r="CM439" s="12">
        <v>1</v>
      </c>
      <c r="CN439" s="12">
        <v>2</v>
      </c>
      <c r="CO439" s="12">
        <v>2</v>
      </c>
      <c r="CP439" s="12" t="s">
        <v>88</v>
      </c>
      <c r="CQ439" s="12">
        <v>25</v>
      </c>
      <c r="CR439" s="12">
        <v>16</v>
      </c>
      <c r="CS439" s="12">
        <v>10</v>
      </c>
      <c r="CT439" s="12">
        <v>54</v>
      </c>
      <c r="CU439" s="12">
        <v>21</v>
      </c>
      <c r="CV439" s="12">
        <v>7.8</v>
      </c>
      <c r="CW439" s="12">
        <v>23</v>
      </c>
      <c r="CX439" s="12" t="b">
        <v>0</v>
      </c>
      <c r="CY439" s="12"/>
      <c r="CZ439" s="12">
        <v>0</v>
      </c>
      <c r="DA439" s="12">
        <v>110</v>
      </c>
      <c r="DB439" s="12">
        <v>101</v>
      </c>
      <c r="DC439" s="12">
        <v>95</v>
      </c>
    </row>
    <row r="440" spans="1:107" x14ac:dyDescent="0.2">
      <c r="A440" s="2">
        <v>439</v>
      </c>
      <c r="B440" s="5">
        <v>6</v>
      </c>
      <c r="C440" s="2">
        <v>3</v>
      </c>
      <c r="D440" s="1">
        <v>19</v>
      </c>
      <c r="E440" s="7">
        <v>43861</v>
      </c>
      <c r="F440" s="1">
        <v>0</v>
      </c>
      <c r="G440" s="5">
        <f t="shared" si="31"/>
        <v>0</v>
      </c>
      <c r="H440" s="19">
        <f t="shared" si="32"/>
        <v>0</v>
      </c>
      <c r="I440" s="50">
        <v>100</v>
      </c>
      <c r="J440" s="50">
        <v>155.15625</v>
      </c>
      <c r="K440" s="50">
        <v>29.146216046944946</v>
      </c>
      <c r="L440" s="50">
        <v>20.138888888888889</v>
      </c>
      <c r="M440" s="50">
        <v>79.861111111111114</v>
      </c>
      <c r="N440" s="50">
        <v>0</v>
      </c>
      <c r="O440" s="50">
        <v>100</v>
      </c>
      <c r="P440" s="50">
        <v>153.65104166666666</v>
      </c>
      <c r="Q440" s="50">
        <v>34.420846310844496</v>
      </c>
      <c r="R440" s="50">
        <v>21.875</v>
      </c>
      <c r="S440" s="50">
        <v>78.125</v>
      </c>
      <c r="T440" s="50">
        <v>0</v>
      </c>
      <c r="U440" s="50">
        <v>100</v>
      </c>
      <c r="V440" s="50">
        <v>158.16666666666666</v>
      </c>
      <c r="W440" s="50">
        <v>14.701958756111178</v>
      </c>
      <c r="X440" s="50">
        <v>16.666666666666668</v>
      </c>
      <c r="Y440" s="50">
        <v>83.333333333333329</v>
      </c>
      <c r="Z440" s="50">
        <v>0</v>
      </c>
      <c r="AA440" s="2">
        <v>0</v>
      </c>
      <c r="AB440">
        <v>2</v>
      </c>
      <c r="AC440">
        <v>9</v>
      </c>
      <c r="AD440">
        <v>3</v>
      </c>
      <c r="AE440" s="16">
        <v>0</v>
      </c>
      <c r="AF440" s="12">
        <v>99</v>
      </c>
      <c r="AG440">
        <v>1</v>
      </c>
      <c r="AH440">
        <v>99</v>
      </c>
      <c r="AI440">
        <v>99</v>
      </c>
      <c r="AJ440">
        <v>99</v>
      </c>
      <c r="AK440">
        <v>99</v>
      </c>
      <c r="AL440">
        <v>99</v>
      </c>
      <c r="AM440">
        <v>99</v>
      </c>
      <c r="AN440" s="1">
        <v>99</v>
      </c>
      <c r="AO440" s="1">
        <v>99</v>
      </c>
      <c r="AP440" s="1">
        <v>99</v>
      </c>
      <c r="AQ440" s="1">
        <v>99</v>
      </c>
      <c r="AR440" s="1">
        <v>99</v>
      </c>
      <c r="AS440" s="1">
        <v>0</v>
      </c>
      <c r="AT440">
        <v>1</v>
      </c>
      <c r="AU440">
        <v>0</v>
      </c>
      <c r="AV440" s="1">
        <v>0</v>
      </c>
      <c r="AW440" s="1">
        <v>0</v>
      </c>
      <c r="AX440" s="1">
        <v>0</v>
      </c>
      <c r="AY440" s="1">
        <v>0</v>
      </c>
      <c r="AZ440" s="1">
        <v>0</v>
      </c>
      <c r="BA440" s="1">
        <v>0</v>
      </c>
      <c r="BB440" s="1">
        <v>0</v>
      </c>
      <c r="BC440" s="1">
        <v>0</v>
      </c>
      <c r="BD440" s="1">
        <v>0</v>
      </c>
      <c r="BE440" s="1">
        <v>0</v>
      </c>
      <c r="BF440" s="1">
        <f>SUM(AS440:BE440)</f>
        <v>1</v>
      </c>
      <c r="BG440" s="12">
        <v>0</v>
      </c>
      <c r="BH440" s="1">
        <v>0</v>
      </c>
      <c r="BI440" s="1">
        <v>0</v>
      </c>
      <c r="BJ440" s="1">
        <f t="shared" si="33"/>
        <v>0</v>
      </c>
      <c r="BK440" s="1">
        <v>0</v>
      </c>
      <c r="BL440" s="25">
        <v>0</v>
      </c>
      <c r="BM440" s="1">
        <v>0</v>
      </c>
      <c r="BN440" s="1">
        <v>0</v>
      </c>
      <c r="BO440" s="1">
        <v>0</v>
      </c>
      <c r="BP440" s="1">
        <v>0</v>
      </c>
      <c r="BQ440" s="12"/>
      <c r="BR440" s="12"/>
      <c r="BS440" s="12"/>
      <c r="BT440" s="12"/>
      <c r="BU440" s="12"/>
      <c r="BV440" s="12"/>
      <c r="BW440" s="12"/>
      <c r="BX440" s="12"/>
      <c r="BY440" s="12"/>
      <c r="BZ440" s="12"/>
      <c r="CA440" s="12"/>
      <c r="CB440" s="15"/>
      <c r="CC440" s="12"/>
      <c r="CD440" s="12"/>
      <c r="CE440" s="12"/>
      <c r="CF440" s="12"/>
      <c r="CG440" s="12"/>
      <c r="CH440" s="12"/>
      <c r="CI440" s="12"/>
      <c r="CJ440" s="15"/>
      <c r="CK440" s="12"/>
      <c r="CL440" s="12"/>
      <c r="CM440" s="12"/>
      <c r="CN440" s="12"/>
      <c r="CO440" s="12"/>
      <c r="CP440" s="12"/>
      <c r="CQ440" s="12"/>
      <c r="CR440" s="12"/>
      <c r="CS440" s="12"/>
      <c r="CT440" s="12"/>
      <c r="CU440" s="12"/>
      <c r="CV440" s="12"/>
      <c r="CW440" s="12"/>
      <c r="CX440" s="12"/>
      <c r="CY440" s="12"/>
      <c r="CZ440" s="12"/>
      <c r="DA440" s="12"/>
      <c r="DB440" s="12"/>
      <c r="DC440" s="12"/>
    </row>
    <row r="441" spans="1:107" x14ac:dyDescent="0.2">
      <c r="A441" s="2">
        <v>440</v>
      </c>
      <c r="B441" s="5">
        <v>6</v>
      </c>
      <c r="C441" s="2">
        <v>3</v>
      </c>
      <c r="D441" s="1">
        <v>20</v>
      </c>
      <c r="E441" s="7">
        <v>43862</v>
      </c>
      <c r="F441" s="1">
        <v>0</v>
      </c>
      <c r="G441" s="5">
        <f t="shared" si="31"/>
        <v>0</v>
      </c>
      <c r="H441" s="19">
        <f t="shared" si="32"/>
        <v>0</v>
      </c>
      <c r="I441" s="50">
        <v>100</v>
      </c>
      <c r="J441" s="50">
        <v>181.22916666666666</v>
      </c>
      <c r="K441" s="50">
        <v>32.72408629859148</v>
      </c>
      <c r="L441" s="50">
        <v>40.277777777777779</v>
      </c>
      <c r="M441" s="50">
        <v>59.722222222222221</v>
      </c>
      <c r="N441" s="50">
        <v>0</v>
      </c>
      <c r="O441" s="50">
        <v>100</v>
      </c>
      <c r="P441" s="50">
        <v>159.07291666666666</v>
      </c>
      <c r="Q441" s="50">
        <v>32.416452126864968</v>
      </c>
      <c r="R441" s="50">
        <v>22.916666666666668</v>
      </c>
      <c r="S441" s="50">
        <v>77.083333333333329</v>
      </c>
      <c r="T441" s="50">
        <v>0</v>
      </c>
      <c r="U441" s="50">
        <v>100</v>
      </c>
      <c r="V441" s="50">
        <v>225.54166666666666</v>
      </c>
      <c r="W441" s="50">
        <v>21.277714665740277</v>
      </c>
      <c r="X441" s="50">
        <v>75</v>
      </c>
      <c r="Y441" s="50">
        <v>25</v>
      </c>
      <c r="Z441" s="50">
        <v>0</v>
      </c>
      <c r="AA441" s="2">
        <v>0</v>
      </c>
      <c r="AB441">
        <v>2</v>
      </c>
      <c r="AC441">
        <v>9</v>
      </c>
      <c r="AD441">
        <v>2</v>
      </c>
      <c r="AE441" s="16">
        <v>0</v>
      </c>
      <c r="AF441" s="12">
        <v>99</v>
      </c>
      <c r="AG441">
        <v>1</v>
      </c>
      <c r="AH441">
        <v>99</v>
      </c>
      <c r="AI441">
        <v>99</v>
      </c>
      <c r="AJ441">
        <v>99</v>
      </c>
      <c r="AK441">
        <v>99</v>
      </c>
      <c r="AL441">
        <v>99</v>
      </c>
      <c r="AM441" s="1">
        <v>99</v>
      </c>
      <c r="AN441" s="1">
        <v>99</v>
      </c>
      <c r="AO441" s="1">
        <v>99</v>
      </c>
      <c r="AP441" s="1">
        <v>99</v>
      </c>
      <c r="AQ441" s="1">
        <v>99</v>
      </c>
      <c r="AR441" s="1">
        <v>99</v>
      </c>
      <c r="AS441" s="1">
        <v>0</v>
      </c>
      <c r="AT441" s="1">
        <v>1</v>
      </c>
      <c r="AU441" s="1">
        <v>0</v>
      </c>
      <c r="AV441" s="1">
        <v>0</v>
      </c>
      <c r="AW441" s="1">
        <v>0</v>
      </c>
      <c r="AX441" s="1">
        <v>0</v>
      </c>
      <c r="AY441" s="1">
        <v>0</v>
      </c>
      <c r="AZ441" s="1">
        <v>0</v>
      </c>
      <c r="BA441" s="1">
        <v>0</v>
      </c>
      <c r="BB441" s="1">
        <v>0</v>
      </c>
      <c r="BC441" s="1">
        <v>0</v>
      </c>
      <c r="BD441" s="1">
        <v>0</v>
      </c>
      <c r="BE441" s="1">
        <v>0</v>
      </c>
      <c r="BF441" s="1">
        <f>SUM(AS441:BE441)</f>
        <v>1</v>
      </c>
      <c r="BG441" s="12">
        <v>0</v>
      </c>
      <c r="BH441" s="1">
        <v>0</v>
      </c>
      <c r="BI441" s="1">
        <v>0</v>
      </c>
      <c r="BJ441" s="1">
        <f t="shared" si="33"/>
        <v>0</v>
      </c>
      <c r="BK441" s="1">
        <v>0</v>
      </c>
      <c r="BL441" s="25">
        <v>0</v>
      </c>
      <c r="BM441" s="1">
        <v>0</v>
      </c>
      <c r="BN441" s="1">
        <v>0</v>
      </c>
      <c r="BO441" s="1">
        <v>0</v>
      </c>
      <c r="BP441" s="1">
        <v>0</v>
      </c>
      <c r="BQ441" s="12"/>
      <c r="BR441" s="12"/>
      <c r="BS441" s="12"/>
      <c r="BT441" s="12"/>
      <c r="BU441" s="12"/>
      <c r="BV441" s="12"/>
      <c r="BW441" s="12"/>
      <c r="BX441" s="12"/>
      <c r="BY441" s="12"/>
      <c r="BZ441" s="12"/>
      <c r="CA441" s="12"/>
      <c r="CB441" s="15"/>
      <c r="CC441" s="12"/>
      <c r="CD441" s="12"/>
      <c r="CE441" s="12"/>
      <c r="CF441" s="12"/>
      <c r="CG441" s="12"/>
      <c r="CH441" s="12"/>
      <c r="CI441" s="12"/>
      <c r="CJ441" s="15"/>
      <c r="CK441" s="12"/>
      <c r="CL441" s="12"/>
      <c r="CM441" s="12"/>
      <c r="CN441" s="12"/>
      <c r="CO441" s="12"/>
      <c r="CP441" s="12"/>
      <c r="CQ441" s="12"/>
      <c r="CR441" s="12"/>
      <c r="CS441" s="12"/>
      <c r="CT441" s="12"/>
      <c r="CU441" s="12"/>
      <c r="CV441" s="12"/>
      <c r="CW441" s="12"/>
      <c r="CX441" s="12"/>
      <c r="CY441" s="12"/>
      <c r="CZ441" s="12"/>
      <c r="DA441" s="12"/>
      <c r="DB441" s="12"/>
      <c r="DC441" s="12"/>
    </row>
    <row r="442" spans="1:107" x14ac:dyDescent="0.2">
      <c r="A442" s="2">
        <v>441</v>
      </c>
      <c r="B442" s="5">
        <v>6</v>
      </c>
      <c r="C442" s="2">
        <v>3</v>
      </c>
      <c r="D442" s="1">
        <v>21</v>
      </c>
      <c r="E442" s="7">
        <v>43863</v>
      </c>
      <c r="F442" s="1">
        <v>0</v>
      </c>
      <c r="G442" s="5">
        <f t="shared" si="31"/>
        <v>0</v>
      </c>
      <c r="H442" s="19">
        <f t="shared" si="32"/>
        <v>0</v>
      </c>
      <c r="I442" s="50">
        <v>72.569444444444443</v>
      </c>
      <c r="J442" s="50">
        <v>217.65550239234449</v>
      </c>
      <c r="K442" s="50">
        <v>26.892683703113452</v>
      </c>
      <c r="L442" s="50">
        <v>71.770334928229659</v>
      </c>
      <c r="M442" s="50">
        <v>28.229665071770341</v>
      </c>
      <c r="N442" s="50">
        <v>0</v>
      </c>
      <c r="O442" s="50">
        <v>68.229166666666671</v>
      </c>
      <c r="P442" s="50">
        <v>180.14503816793894</v>
      </c>
      <c r="Q442" s="50">
        <v>21.320685267701815</v>
      </c>
      <c r="R442" s="50">
        <v>54.961832061068705</v>
      </c>
      <c r="S442" s="50">
        <v>45.038167938931295</v>
      </c>
      <c r="T442" s="50">
        <v>0</v>
      </c>
      <c r="U442" s="50">
        <v>81.25</v>
      </c>
      <c r="V442" s="50">
        <v>280.65384615384613</v>
      </c>
      <c r="W442" s="50">
        <v>6.6696312873957373</v>
      </c>
      <c r="X442" s="50">
        <v>100</v>
      </c>
      <c r="Y442" s="50">
        <v>0</v>
      </c>
      <c r="Z442" s="50">
        <v>0</v>
      </c>
      <c r="AA442" s="2">
        <v>0</v>
      </c>
      <c r="AB442">
        <v>2</v>
      </c>
      <c r="AC442">
        <v>6</v>
      </c>
      <c r="AD442">
        <v>2</v>
      </c>
      <c r="AE442" s="16">
        <v>0</v>
      </c>
      <c r="AF442" s="12">
        <v>99</v>
      </c>
      <c r="AG442">
        <v>99</v>
      </c>
      <c r="AH442">
        <v>1</v>
      </c>
      <c r="AI442">
        <v>99</v>
      </c>
      <c r="AJ442">
        <v>99</v>
      </c>
      <c r="AK442">
        <v>99</v>
      </c>
      <c r="AL442">
        <v>99</v>
      </c>
      <c r="AM442">
        <v>99</v>
      </c>
      <c r="AN442" s="1">
        <v>99</v>
      </c>
      <c r="AO442" s="1">
        <v>99</v>
      </c>
      <c r="AP442" s="1">
        <v>99</v>
      </c>
      <c r="AQ442" s="1">
        <v>99</v>
      </c>
      <c r="AR442" s="1">
        <v>99</v>
      </c>
      <c r="AS442" s="1">
        <v>0</v>
      </c>
      <c r="AT442" s="1">
        <v>0</v>
      </c>
      <c r="AU442" s="1">
        <v>1</v>
      </c>
      <c r="AV442" s="1">
        <v>0</v>
      </c>
      <c r="AW442" s="1">
        <v>0</v>
      </c>
      <c r="AX442" s="1">
        <v>0</v>
      </c>
      <c r="AY442" s="1">
        <v>0</v>
      </c>
      <c r="AZ442" s="1">
        <v>0</v>
      </c>
      <c r="BA442" s="1">
        <v>0</v>
      </c>
      <c r="BB442" s="1">
        <v>0</v>
      </c>
      <c r="BC442" s="1">
        <v>0</v>
      </c>
      <c r="BD442" s="1">
        <v>0</v>
      </c>
      <c r="BE442" s="1">
        <v>0</v>
      </c>
      <c r="BF442" s="1">
        <f>SUM(AS442:BE442)</f>
        <v>1</v>
      </c>
      <c r="BG442" s="12">
        <v>0</v>
      </c>
      <c r="BH442" s="1">
        <v>0</v>
      </c>
      <c r="BI442" s="1">
        <v>0</v>
      </c>
      <c r="BJ442" s="1">
        <f t="shared" si="33"/>
        <v>0</v>
      </c>
      <c r="BK442" s="1">
        <v>0</v>
      </c>
      <c r="BL442" s="25">
        <v>0</v>
      </c>
      <c r="BM442" s="1">
        <v>0</v>
      </c>
      <c r="BN442" s="1">
        <v>0</v>
      </c>
      <c r="BO442" s="1">
        <v>0</v>
      </c>
      <c r="BP442" s="1">
        <v>0</v>
      </c>
      <c r="BQ442" s="12"/>
      <c r="BR442" s="12"/>
      <c r="BS442" s="12"/>
      <c r="BT442" s="12"/>
      <c r="BU442" s="12"/>
      <c r="BV442" s="12"/>
      <c r="BW442" s="12"/>
      <c r="BX442" s="12"/>
      <c r="BY442" s="12"/>
      <c r="BZ442" s="12"/>
      <c r="CA442" s="12"/>
      <c r="CB442" s="15"/>
      <c r="CC442" s="12"/>
      <c r="CD442" s="12"/>
      <c r="CE442" s="12"/>
      <c r="CF442" s="12"/>
      <c r="CG442" s="12"/>
      <c r="CH442" s="12"/>
      <c r="CI442" s="12"/>
      <c r="CJ442" s="15"/>
      <c r="CK442" s="12"/>
      <c r="CL442" s="12"/>
      <c r="CM442" s="12"/>
      <c r="CN442" s="12"/>
      <c r="CO442" s="12"/>
      <c r="CP442" s="12"/>
      <c r="CQ442" s="12"/>
      <c r="CR442" s="12"/>
      <c r="CS442" s="12"/>
      <c r="CT442" s="12"/>
      <c r="CU442" s="12"/>
      <c r="CV442" s="12"/>
      <c r="CW442" s="12"/>
      <c r="CX442" s="12"/>
      <c r="CY442" s="12"/>
      <c r="CZ442" s="12"/>
      <c r="DA442" s="12"/>
      <c r="DB442" s="12"/>
      <c r="DC442" s="12"/>
    </row>
    <row r="443" spans="1:107" x14ac:dyDescent="0.2">
      <c r="A443" s="2">
        <v>442</v>
      </c>
      <c r="B443" s="5">
        <v>6</v>
      </c>
      <c r="C443" s="2">
        <v>3</v>
      </c>
      <c r="D443" s="1">
        <v>22</v>
      </c>
      <c r="E443" s="7">
        <v>43864</v>
      </c>
      <c r="F443" s="1">
        <v>0</v>
      </c>
      <c r="G443" s="5">
        <f t="shared" si="31"/>
        <v>0</v>
      </c>
      <c r="H443" s="19">
        <f t="shared" si="32"/>
        <v>0</v>
      </c>
      <c r="I443" s="50">
        <v>75.347222222222229</v>
      </c>
      <c r="J443" s="50">
        <v>179.43778801843317</v>
      </c>
      <c r="K443" s="50">
        <v>30.262362091537852</v>
      </c>
      <c r="L443" s="50">
        <v>54.377880184331801</v>
      </c>
      <c r="M443" s="50">
        <v>45.622119815668199</v>
      </c>
      <c r="N443" s="50">
        <v>0</v>
      </c>
      <c r="O443" s="50">
        <v>63.020833333333336</v>
      </c>
      <c r="P443" s="50">
        <v>188.6611570247934</v>
      </c>
      <c r="Q443" s="50">
        <v>34.779005528243786</v>
      </c>
      <c r="R443" s="50">
        <v>64.462809917355372</v>
      </c>
      <c r="S443" s="50">
        <v>35.537190082644628</v>
      </c>
      <c r="T443" s="50">
        <v>0</v>
      </c>
      <c r="U443" s="50">
        <v>100</v>
      </c>
      <c r="V443" s="50">
        <v>167.8125</v>
      </c>
      <c r="W443" s="50">
        <v>19.0438554523143</v>
      </c>
      <c r="X443" s="50">
        <v>41.666666666666664</v>
      </c>
      <c r="Y443" s="50">
        <v>58.333333333333336</v>
      </c>
      <c r="Z443" s="50">
        <v>0</v>
      </c>
      <c r="AA443" s="2">
        <v>0</v>
      </c>
      <c r="AB443">
        <v>2</v>
      </c>
      <c r="AC443">
        <v>9</v>
      </c>
      <c r="AD443">
        <v>2</v>
      </c>
      <c r="AE443" s="16">
        <v>1</v>
      </c>
      <c r="AF443" s="12">
        <v>99</v>
      </c>
      <c r="AG443">
        <v>99</v>
      </c>
      <c r="AH443">
        <v>99</v>
      </c>
      <c r="AI443">
        <v>99</v>
      </c>
      <c r="AJ443">
        <v>99</v>
      </c>
      <c r="AK443">
        <v>99</v>
      </c>
      <c r="AL443">
        <v>1</v>
      </c>
      <c r="AM443" s="1">
        <v>99</v>
      </c>
      <c r="AN443" s="1">
        <v>99</v>
      </c>
      <c r="AO443" s="1">
        <v>99</v>
      </c>
      <c r="AP443" s="1">
        <v>99</v>
      </c>
      <c r="AQ443" s="1">
        <v>99</v>
      </c>
      <c r="AR443" s="1">
        <v>99</v>
      </c>
      <c r="AS443" s="1">
        <v>0</v>
      </c>
      <c r="AT443" s="1">
        <v>0</v>
      </c>
      <c r="AU443">
        <v>0</v>
      </c>
      <c r="AV443" s="1">
        <v>0</v>
      </c>
      <c r="AW443" s="1">
        <v>0</v>
      </c>
      <c r="AX443" s="1">
        <v>0</v>
      </c>
      <c r="AY443" s="1">
        <v>1</v>
      </c>
      <c r="AZ443" s="1">
        <v>0</v>
      </c>
      <c r="BA443" s="1">
        <v>0</v>
      </c>
      <c r="BB443" s="1">
        <v>0</v>
      </c>
      <c r="BC443" s="1">
        <v>0</v>
      </c>
      <c r="BD443" s="1">
        <v>0</v>
      </c>
      <c r="BE443" s="1">
        <v>0</v>
      </c>
      <c r="BF443" s="1">
        <f>SUM(AS443:BE443)</f>
        <v>1</v>
      </c>
      <c r="BG443" s="12">
        <v>0</v>
      </c>
      <c r="BH443" s="1">
        <v>0</v>
      </c>
      <c r="BI443" s="1">
        <v>0</v>
      </c>
      <c r="BJ443" s="1">
        <f t="shared" si="33"/>
        <v>0</v>
      </c>
      <c r="BK443" s="1">
        <v>0</v>
      </c>
      <c r="BL443" s="25">
        <v>0</v>
      </c>
      <c r="BM443" s="1">
        <v>0</v>
      </c>
      <c r="BN443" s="1">
        <v>0</v>
      </c>
      <c r="BO443" s="1">
        <v>0</v>
      </c>
      <c r="BP443" s="1">
        <v>0</v>
      </c>
      <c r="BQ443" s="12"/>
      <c r="BR443" s="12"/>
      <c r="BS443" s="12"/>
      <c r="BT443" s="12"/>
      <c r="BU443" s="12"/>
      <c r="BV443" s="12"/>
      <c r="BW443" s="12"/>
      <c r="BX443" s="12"/>
      <c r="BY443" s="12"/>
      <c r="BZ443" s="12"/>
      <c r="CA443" s="12"/>
      <c r="CB443" s="15"/>
      <c r="CC443" s="12"/>
      <c r="CD443" s="12"/>
      <c r="CE443" s="12"/>
      <c r="CF443" s="12"/>
      <c r="CG443" s="12"/>
      <c r="CH443" s="12"/>
      <c r="CI443" s="12"/>
      <c r="CJ443" s="15"/>
      <c r="CK443" s="12"/>
      <c r="CL443" s="12"/>
      <c r="CM443" s="12"/>
      <c r="CN443" s="12"/>
      <c r="CO443" s="12"/>
      <c r="CP443" s="12"/>
      <c r="CQ443" s="12"/>
      <c r="CR443" s="12"/>
      <c r="CS443" s="12"/>
      <c r="CT443" s="12"/>
      <c r="CU443" s="12"/>
      <c r="CV443" s="12"/>
      <c r="CW443" s="12"/>
      <c r="CX443" s="12"/>
      <c r="CY443" s="12"/>
      <c r="CZ443" s="12"/>
      <c r="DA443" s="12"/>
      <c r="DB443" s="12"/>
      <c r="DC443" s="12"/>
    </row>
    <row r="444" spans="1:107" x14ac:dyDescent="0.2">
      <c r="A444" s="2">
        <v>443</v>
      </c>
      <c r="B444" s="5">
        <v>6</v>
      </c>
      <c r="C444" s="2">
        <v>3</v>
      </c>
      <c r="D444" s="1">
        <v>23</v>
      </c>
      <c r="E444" s="7">
        <v>43865</v>
      </c>
      <c r="F444" s="1">
        <v>0</v>
      </c>
      <c r="G444" s="5">
        <f t="shared" si="31"/>
        <v>21</v>
      </c>
      <c r="H444" s="19">
        <f t="shared" si="32"/>
        <v>58.8</v>
      </c>
      <c r="I444" s="50">
        <v>100</v>
      </c>
      <c r="J444" s="50">
        <v>171.24652777777777</v>
      </c>
      <c r="K444" s="50">
        <v>16.742457052578022</v>
      </c>
      <c r="L444" s="50">
        <v>34.722222222222221</v>
      </c>
      <c r="M444" s="50">
        <v>65.277777777777771</v>
      </c>
      <c r="N444" s="50">
        <v>0</v>
      </c>
      <c r="O444" s="50">
        <v>100</v>
      </c>
      <c r="P444" s="50">
        <v>169.5</v>
      </c>
      <c r="Q444" s="50">
        <v>14.431329080071402</v>
      </c>
      <c r="R444" s="50">
        <v>34.375</v>
      </c>
      <c r="S444" s="50">
        <v>65.625</v>
      </c>
      <c r="T444" s="50">
        <v>0</v>
      </c>
      <c r="U444" s="50">
        <v>100</v>
      </c>
      <c r="V444" s="50">
        <v>174.73958333333334</v>
      </c>
      <c r="W444" s="50">
        <v>20.329071004238362</v>
      </c>
      <c r="X444" s="50">
        <v>35.416666666666664</v>
      </c>
      <c r="Y444" s="50">
        <v>64.583333333333343</v>
      </c>
      <c r="Z444" s="50">
        <v>0</v>
      </c>
      <c r="AA444" s="2">
        <v>0</v>
      </c>
      <c r="AB444">
        <v>2</v>
      </c>
      <c r="AC444">
        <v>9</v>
      </c>
      <c r="AD444">
        <v>2</v>
      </c>
      <c r="AE444" s="16">
        <v>0</v>
      </c>
      <c r="AF444" t="s">
        <v>875</v>
      </c>
      <c r="AG444" t="s">
        <v>875</v>
      </c>
      <c r="AH444" t="s">
        <v>875</v>
      </c>
      <c r="AI444" t="s">
        <v>875</v>
      </c>
      <c r="AJ444" t="s">
        <v>875</v>
      </c>
      <c r="AK444" t="s">
        <v>875</v>
      </c>
      <c r="AL444" t="s">
        <v>875</v>
      </c>
      <c r="AM444" s="1" t="s">
        <v>903</v>
      </c>
      <c r="AN444" s="1" t="s">
        <v>903</v>
      </c>
      <c r="AO444" s="1" t="s">
        <v>903</v>
      </c>
      <c r="AP444" s="1" t="s">
        <v>903</v>
      </c>
      <c r="AQ444" s="1" t="s">
        <v>903</v>
      </c>
      <c r="AR444" s="1" t="s">
        <v>903</v>
      </c>
      <c r="AS444" s="1" t="s">
        <v>903</v>
      </c>
      <c r="AT444" s="1" t="s">
        <v>903</v>
      </c>
      <c r="AU444" s="1" t="s">
        <v>903</v>
      </c>
      <c r="AV444" s="1" t="s">
        <v>903</v>
      </c>
      <c r="AW444" s="1" t="s">
        <v>903</v>
      </c>
      <c r="AX444" s="1" t="s">
        <v>903</v>
      </c>
      <c r="AY444" s="1" t="s">
        <v>903</v>
      </c>
      <c r="AZ444" s="1" t="s">
        <v>903</v>
      </c>
      <c r="BA444" s="1" t="s">
        <v>875</v>
      </c>
      <c r="BB444" s="1" t="s">
        <v>875</v>
      </c>
      <c r="BC444" s="1" t="s">
        <v>875</v>
      </c>
      <c r="BD444" s="1" t="s">
        <v>875</v>
      </c>
      <c r="BE444" s="1" t="s">
        <v>875</v>
      </c>
      <c r="BF444" s="1" t="s">
        <v>875</v>
      </c>
      <c r="BG444" s="16">
        <v>21</v>
      </c>
      <c r="BH444">
        <v>3</v>
      </c>
      <c r="BI444" s="1">
        <v>2.8</v>
      </c>
      <c r="BJ444" s="1">
        <f t="shared" si="33"/>
        <v>58.8</v>
      </c>
      <c r="BK444" s="1" t="s">
        <v>27</v>
      </c>
      <c r="BL444" s="25">
        <v>0</v>
      </c>
      <c r="BM444" s="1">
        <v>0</v>
      </c>
      <c r="BN444" s="1">
        <v>0</v>
      </c>
      <c r="BO444" s="1">
        <v>0</v>
      </c>
      <c r="BP444" s="1">
        <v>0</v>
      </c>
      <c r="BQ444" s="14">
        <v>43865.641485694447</v>
      </c>
      <c r="BR444" s="14" t="s">
        <v>228</v>
      </c>
      <c r="BS444" s="15">
        <v>21.016666666666666</v>
      </c>
      <c r="BT444" s="12" t="s">
        <v>229</v>
      </c>
      <c r="BU444" s="12">
        <v>1</v>
      </c>
      <c r="BV444" s="12"/>
      <c r="BW444" s="12" t="s">
        <v>98</v>
      </c>
      <c r="BX444" s="12"/>
      <c r="BY444" s="12" t="s">
        <v>98</v>
      </c>
      <c r="BZ444" s="12">
        <v>1</v>
      </c>
      <c r="CA444" s="12">
        <v>5</v>
      </c>
      <c r="CB444" s="15">
        <v>6.4</v>
      </c>
      <c r="CC444" s="12">
        <v>0</v>
      </c>
      <c r="CD444" s="12">
        <v>0</v>
      </c>
      <c r="CE444" s="12">
        <v>1</v>
      </c>
      <c r="CF444" s="12">
        <v>3</v>
      </c>
      <c r="CG444" s="12">
        <v>1</v>
      </c>
      <c r="CH444" s="12">
        <v>2</v>
      </c>
      <c r="CI444" s="12">
        <v>1</v>
      </c>
      <c r="CJ444" s="15">
        <v>3</v>
      </c>
      <c r="CK444" s="12">
        <v>1</v>
      </c>
      <c r="CL444" s="12">
        <v>1</v>
      </c>
      <c r="CM444" s="12">
        <v>2</v>
      </c>
      <c r="CN444" s="12">
        <v>1</v>
      </c>
      <c r="CO444" s="12">
        <v>3</v>
      </c>
      <c r="CP444" s="12" t="s">
        <v>94</v>
      </c>
      <c r="CQ444" s="12">
        <v>53</v>
      </c>
      <c r="CR444" s="12">
        <v>53</v>
      </c>
      <c r="CS444" s="12">
        <v>90</v>
      </c>
      <c r="CT444" s="12">
        <v>69</v>
      </c>
      <c r="CU444" s="12">
        <v>55</v>
      </c>
      <c r="CV444" s="12">
        <v>3.1</v>
      </c>
      <c r="CW444" s="12">
        <v>225</v>
      </c>
      <c r="CX444" s="12" t="b">
        <v>0</v>
      </c>
      <c r="CY444" s="12"/>
      <c r="CZ444" s="12">
        <v>0</v>
      </c>
      <c r="DA444" s="12"/>
      <c r="DB444" s="12"/>
      <c r="DC444" s="12"/>
    </row>
    <row r="445" spans="1:107" x14ac:dyDescent="0.2">
      <c r="A445" s="2">
        <v>444</v>
      </c>
      <c r="B445" s="5">
        <v>6</v>
      </c>
      <c r="C445" s="2">
        <v>3</v>
      </c>
      <c r="D445" s="1">
        <v>24</v>
      </c>
      <c r="E445" s="7">
        <v>43866</v>
      </c>
      <c r="F445" s="1">
        <v>0</v>
      </c>
      <c r="G445" s="5">
        <f t="shared" si="31"/>
        <v>0</v>
      </c>
      <c r="H445" s="19">
        <f t="shared" si="32"/>
        <v>0</v>
      </c>
      <c r="I445" s="50">
        <v>100</v>
      </c>
      <c r="J445" s="50">
        <v>148.98263888888889</v>
      </c>
      <c r="K445" s="50">
        <v>25.242684729810534</v>
      </c>
      <c r="L445" s="50">
        <v>20.486111111111111</v>
      </c>
      <c r="M445" s="50">
        <v>78.472222222222214</v>
      </c>
      <c r="N445" s="50">
        <v>1.0416666666666667</v>
      </c>
      <c r="O445" s="50">
        <v>100</v>
      </c>
      <c r="P445" s="50">
        <v>148.83333333333334</v>
      </c>
      <c r="Q445" s="50">
        <v>30.10149160642467</v>
      </c>
      <c r="R445" s="50">
        <v>29.6875</v>
      </c>
      <c r="S445" s="50">
        <v>68.75</v>
      </c>
      <c r="T445" s="50">
        <v>1.5625</v>
      </c>
      <c r="U445" s="50">
        <v>100</v>
      </c>
      <c r="V445" s="50">
        <v>149.28125</v>
      </c>
      <c r="W445" s="50">
        <v>10.315916247239905</v>
      </c>
      <c r="X445" s="50">
        <v>2.0833333333333335</v>
      </c>
      <c r="Y445" s="50">
        <v>97.916666666666671</v>
      </c>
      <c r="Z445" s="50">
        <v>0</v>
      </c>
      <c r="AA445" s="2">
        <v>0</v>
      </c>
      <c r="AB445">
        <v>2</v>
      </c>
      <c r="AC445">
        <v>9</v>
      </c>
      <c r="AD445">
        <v>2</v>
      </c>
      <c r="AE445" s="16">
        <v>0</v>
      </c>
      <c r="AF445" s="12">
        <v>99</v>
      </c>
      <c r="AG445">
        <v>1</v>
      </c>
      <c r="AH445">
        <v>99</v>
      </c>
      <c r="AI445">
        <v>99</v>
      </c>
      <c r="AJ445">
        <v>99</v>
      </c>
      <c r="AK445">
        <v>99</v>
      </c>
      <c r="AL445">
        <v>99</v>
      </c>
      <c r="AM445">
        <v>99</v>
      </c>
      <c r="AN445" s="1">
        <v>99</v>
      </c>
      <c r="AO445" s="1">
        <v>99</v>
      </c>
      <c r="AP445" s="1">
        <v>99</v>
      </c>
      <c r="AQ445" s="1">
        <v>99</v>
      </c>
      <c r="AR445" s="1">
        <v>99</v>
      </c>
      <c r="AS445" s="1">
        <v>0</v>
      </c>
      <c r="AT445">
        <v>1</v>
      </c>
      <c r="AU445">
        <v>0</v>
      </c>
      <c r="AV445" s="1">
        <v>0</v>
      </c>
      <c r="AW445" s="1">
        <v>0</v>
      </c>
      <c r="AX445" s="1">
        <v>0</v>
      </c>
      <c r="AY445" s="1">
        <v>0</v>
      </c>
      <c r="AZ445" s="1">
        <v>0</v>
      </c>
      <c r="BA445" s="1">
        <v>0</v>
      </c>
      <c r="BB445" s="1">
        <v>0</v>
      </c>
      <c r="BC445" s="1">
        <v>0</v>
      </c>
      <c r="BD445" s="1">
        <v>0</v>
      </c>
      <c r="BE445" s="1">
        <v>0</v>
      </c>
      <c r="BF445" s="1">
        <f>SUM(AS445:BE445)</f>
        <v>1</v>
      </c>
      <c r="BG445" s="12">
        <v>0</v>
      </c>
      <c r="BH445" s="1">
        <v>0</v>
      </c>
      <c r="BI445" s="1">
        <v>0</v>
      </c>
      <c r="BJ445" s="1">
        <f t="shared" si="33"/>
        <v>0</v>
      </c>
      <c r="BK445" s="1">
        <v>0</v>
      </c>
      <c r="BL445" s="25">
        <v>0</v>
      </c>
      <c r="BM445" s="1">
        <v>0</v>
      </c>
      <c r="BN445" s="1">
        <v>0</v>
      </c>
      <c r="BO445" s="1">
        <v>0</v>
      </c>
      <c r="BP445" s="1">
        <v>0</v>
      </c>
      <c r="BQ445" s="12"/>
      <c r="BR445" s="12"/>
      <c r="BS445" s="12"/>
      <c r="BT445" s="12"/>
      <c r="BU445" s="12"/>
      <c r="BV445" s="12"/>
      <c r="BW445" s="12"/>
      <c r="BX445" s="12"/>
      <c r="BY445" s="12"/>
      <c r="BZ445" s="12"/>
      <c r="CA445" s="12"/>
      <c r="CB445" s="15"/>
      <c r="CC445" s="12"/>
      <c r="CD445" s="12"/>
      <c r="CE445" s="12"/>
      <c r="CF445" s="12"/>
      <c r="CG445" s="12"/>
      <c r="CH445" s="12"/>
      <c r="CI445" s="12"/>
      <c r="CJ445" s="15"/>
      <c r="CK445" s="12"/>
      <c r="CL445" s="12"/>
      <c r="CM445" s="12"/>
      <c r="CN445" s="12"/>
      <c r="CO445" s="12"/>
      <c r="CP445" s="12"/>
      <c r="CQ445" s="12"/>
      <c r="CR445" s="12"/>
      <c r="CS445" s="12"/>
      <c r="CT445" s="12"/>
      <c r="CU445" s="12"/>
      <c r="CV445" s="12"/>
      <c r="CW445" s="12"/>
      <c r="CX445" s="12"/>
      <c r="CY445" s="12"/>
      <c r="CZ445" s="12"/>
      <c r="DA445" s="12"/>
      <c r="DB445" s="12"/>
      <c r="DC445" s="12"/>
    </row>
    <row r="446" spans="1:107" x14ac:dyDescent="0.2">
      <c r="A446" s="2">
        <v>445</v>
      </c>
      <c r="B446" s="5">
        <v>6</v>
      </c>
      <c r="C446" s="2">
        <v>3</v>
      </c>
      <c r="D446" s="1">
        <v>25</v>
      </c>
      <c r="E446" s="7">
        <v>43867</v>
      </c>
      <c r="F446" s="1">
        <v>0</v>
      </c>
      <c r="G446" s="5">
        <f t="shared" si="31"/>
        <v>38</v>
      </c>
      <c r="H446" s="19">
        <f t="shared" si="32"/>
        <v>106.39999999999999</v>
      </c>
      <c r="I446" s="50">
        <v>100</v>
      </c>
      <c r="J446" s="50">
        <v>143.01041666666666</v>
      </c>
      <c r="K446" s="50">
        <v>27.325535211355362</v>
      </c>
      <c r="L446" s="50">
        <v>21.875</v>
      </c>
      <c r="M446" s="50">
        <v>74.652777777777771</v>
      </c>
      <c r="N446" s="50">
        <v>3.4722222222222223</v>
      </c>
      <c r="O446" s="50">
        <v>100</v>
      </c>
      <c r="P446" s="50">
        <v>121.484375</v>
      </c>
      <c r="Q446" s="50">
        <v>23.019119098392558</v>
      </c>
      <c r="R446" s="50">
        <v>1.0416666666666667</v>
      </c>
      <c r="S446" s="50">
        <v>93.75</v>
      </c>
      <c r="T446" s="50">
        <v>5.208333333333333</v>
      </c>
      <c r="U446" s="50">
        <v>100</v>
      </c>
      <c r="V446" s="50">
        <v>186.0625</v>
      </c>
      <c r="W446" s="50">
        <v>8.1817245630488245</v>
      </c>
      <c r="X446" s="50">
        <v>63.541666666666664</v>
      </c>
      <c r="Y446" s="50">
        <v>36.458333333333336</v>
      </c>
      <c r="Z446" s="50">
        <v>0</v>
      </c>
      <c r="AA446" s="2">
        <v>0</v>
      </c>
      <c r="AB446">
        <v>2</v>
      </c>
      <c r="AC446">
        <v>10</v>
      </c>
      <c r="AD446">
        <v>2</v>
      </c>
      <c r="AE446" s="16">
        <v>0</v>
      </c>
      <c r="AF446" t="s">
        <v>875</v>
      </c>
      <c r="AG446" t="s">
        <v>875</v>
      </c>
      <c r="AH446" t="s">
        <v>875</v>
      </c>
      <c r="AI446" t="s">
        <v>875</v>
      </c>
      <c r="AJ446" t="s">
        <v>875</v>
      </c>
      <c r="AK446" t="s">
        <v>875</v>
      </c>
      <c r="AL446" t="s">
        <v>875</v>
      </c>
      <c r="AM446" s="1" t="s">
        <v>903</v>
      </c>
      <c r="AN446" s="1" t="s">
        <v>903</v>
      </c>
      <c r="AO446" s="1" t="s">
        <v>903</v>
      </c>
      <c r="AP446" s="1" t="s">
        <v>903</v>
      </c>
      <c r="AQ446" s="1" t="s">
        <v>903</v>
      </c>
      <c r="AR446" s="1" t="s">
        <v>903</v>
      </c>
      <c r="AS446" s="1" t="s">
        <v>903</v>
      </c>
      <c r="AT446" s="1" t="s">
        <v>903</v>
      </c>
      <c r="AU446" s="1" t="s">
        <v>903</v>
      </c>
      <c r="AV446" s="1" t="s">
        <v>903</v>
      </c>
      <c r="AW446" s="1" t="s">
        <v>903</v>
      </c>
      <c r="AX446" s="1" t="s">
        <v>903</v>
      </c>
      <c r="AY446" s="1" t="s">
        <v>903</v>
      </c>
      <c r="AZ446" s="1" t="s">
        <v>903</v>
      </c>
      <c r="BA446" s="1" t="s">
        <v>875</v>
      </c>
      <c r="BB446" s="1" t="s">
        <v>875</v>
      </c>
      <c r="BC446" s="1" t="s">
        <v>875</v>
      </c>
      <c r="BD446" s="1" t="s">
        <v>875</v>
      </c>
      <c r="BE446" s="1" t="s">
        <v>875</v>
      </c>
      <c r="BF446" s="1" t="s">
        <v>875</v>
      </c>
      <c r="BG446" s="16">
        <f>22+16</f>
        <v>38</v>
      </c>
      <c r="BH446">
        <v>3</v>
      </c>
      <c r="BI446" s="1">
        <v>2.8</v>
      </c>
      <c r="BJ446" s="1">
        <f t="shared" si="33"/>
        <v>106.39999999999999</v>
      </c>
      <c r="BK446" s="1" t="s">
        <v>27</v>
      </c>
      <c r="BL446" s="25">
        <v>0</v>
      </c>
      <c r="BM446" s="1">
        <v>0</v>
      </c>
      <c r="BN446" s="1">
        <v>0</v>
      </c>
      <c r="BO446" s="1">
        <v>0</v>
      </c>
      <c r="BP446" s="1">
        <v>0</v>
      </c>
      <c r="BQ446" s="14">
        <v>43867.570300925923</v>
      </c>
      <c r="BR446" s="14" t="s">
        <v>233</v>
      </c>
      <c r="BS446" s="15">
        <f>21.5+16.0166666666667</f>
        <v>37.516666666666701</v>
      </c>
      <c r="BT446" s="12" t="s">
        <v>769</v>
      </c>
      <c r="BU446" s="12">
        <v>1</v>
      </c>
      <c r="BV446" s="12" t="s">
        <v>231</v>
      </c>
      <c r="BW446" s="12" t="s">
        <v>232</v>
      </c>
      <c r="BX446" s="12"/>
      <c r="BY446" s="12" t="s">
        <v>98</v>
      </c>
      <c r="BZ446" s="12">
        <v>1</v>
      </c>
      <c r="CA446" s="12">
        <v>16</v>
      </c>
      <c r="CB446" s="15">
        <v>4</v>
      </c>
      <c r="CC446" s="12">
        <v>40</v>
      </c>
      <c r="CD446" s="12">
        <v>0</v>
      </c>
      <c r="CE446" s="12">
        <v>3</v>
      </c>
      <c r="CF446" s="12">
        <v>3</v>
      </c>
      <c r="CG446" s="12">
        <v>1</v>
      </c>
      <c r="CH446" s="12">
        <v>3</v>
      </c>
      <c r="CI446" s="12">
        <v>1</v>
      </c>
      <c r="CJ446" s="15">
        <f>3*(21.5/37.5)+4*(16.0166666666667/37.5)</f>
        <v>3.4284444444444482</v>
      </c>
      <c r="CK446" s="12">
        <v>4</v>
      </c>
      <c r="CL446" s="12">
        <v>3</v>
      </c>
      <c r="CM446" s="12">
        <v>1</v>
      </c>
      <c r="CN446" s="12">
        <v>3</v>
      </c>
      <c r="CO446" s="12">
        <v>3</v>
      </c>
      <c r="CP446" s="12" t="s">
        <v>235</v>
      </c>
      <c r="CQ446" s="12">
        <v>39</v>
      </c>
      <c r="CR446" s="12">
        <v>33</v>
      </c>
      <c r="CS446" s="12">
        <v>98</v>
      </c>
      <c r="CT446" s="12">
        <v>87</v>
      </c>
      <c r="CU446" s="12">
        <v>33</v>
      </c>
      <c r="CV446" s="12">
        <v>8.6999999999999993</v>
      </c>
      <c r="CW446" s="12">
        <v>45</v>
      </c>
      <c r="CX446" s="12" t="b">
        <v>1</v>
      </c>
      <c r="CY446" s="12" t="s">
        <v>106</v>
      </c>
      <c r="CZ446" s="12">
        <v>0</v>
      </c>
      <c r="DA446" s="12">
        <v>132</v>
      </c>
      <c r="DB446" s="12">
        <v>120</v>
      </c>
      <c r="DC446" s="12">
        <v>69</v>
      </c>
    </row>
    <row r="447" spans="1:107" x14ac:dyDescent="0.2">
      <c r="A447" s="2">
        <v>446</v>
      </c>
      <c r="B447" s="5">
        <v>6</v>
      </c>
      <c r="C447" s="2">
        <v>3</v>
      </c>
      <c r="D447" s="1">
        <v>26</v>
      </c>
      <c r="E447" s="7">
        <v>43868</v>
      </c>
      <c r="F447" s="1">
        <v>0</v>
      </c>
      <c r="G447" s="5">
        <f t="shared" si="31"/>
        <v>0</v>
      </c>
      <c r="H447" s="19">
        <f t="shared" si="32"/>
        <v>0</v>
      </c>
      <c r="I447" s="50">
        <v>99.305555555555557</v>
      </c>
      <c r="J447" s="50">
        <v>180.09790209790211</v>
      </c>
      <c r="K447" s="50">
        <v>39.119998563503685</v>
      </c>
      <c r="L447" s="50">
        <v>54.545454545454547</v>
      </c>
      <c r="M447" s="50">
        <v>44.055944055944053</v>
      </c>
      <c r="N447" s="50">
        <v>1.3986013986013985</v>
      </c>
      <c r="O447" s="50">
        <v>98.958333333333329</v>
      </c>
      <c r="P447" s="50">
        <v>149.72631578947369</v>
      </c>
      <c r="Q447" s="50">
        <v>42.256017411742441</v>
      </c>
      <c r="R447" s="50">
        <v>33.684210526315788</v>
      </c>
      <c r="S447" s="50">
        <v>64.21052631578948</v>
      </c>
      <c r="T447" s="50">
        <v>2.1052631578947367</v>
      </c>
      <c r="U447" s="50">
        <v>100</v>
      </c>
      <c r="V447" s="50">
        <v>240.20833333333334</v>
      </c>
      <c r="W447" s="50">
        <v>15.751637263868094</v>
      </c>
      <c r="X447" s="50">
        <v>95.833333333333329</v>
      </c>
      <c r="Y447" s="50">
        <v>4.1666666666666714</v>
      </c>
      <c r="Z447" s="50">
        <v>0</v>
      </c>
      <c r="AA447" s="2">
        <v>0</v>
      </c>
      <c r="AB447">
        <v>2</v>
      </c>
      <c r="AC447">
        <v>9</v>
      </c>
      <c r="AD447">
        <v>2</v>
      </c>
      <c r="AE447" s="16">
        <v>0</v>
      </c>
      <c r="AF447" t="s">
        <v>20</v>
      </c>
      <c r="AG447" t="s">
        <v>20</v>
      </c>
      <c r="AH447" t="s">
        <v>20</v>
      </c>
      <c r="AI447" t="s">
        <v>20</v>
      </c>
      <c r="AJ447" t="s">
        <v>20</v>
      </c>
      <c r="AK447" t="s">
        <v>20</v>
      </c>
      <c r="AL447" t="s">
        <v>20</v>
      </c>
      <c r="AM447" s="1" t="s">
        <v>20</v>
      </c>
      <c r="AN447" s="1" t="s">
        <v>20</v>
      </c>
      <c r="AO447" s="1" t="s">
        <v>20</v>
      </c>
      <c r="AP447" s="1" t="s">
        <v>20</v>
      </c>
      <c r="AQ447" s="1" t="s">
        <v>20</v>
      </c>
      <c r="AR447" s="1" t="s">
        <v>20</v>
      </c>
      <c r="AS447" t="s">
        <v>20</v>
      </c>
      <c r="AT447" t="s">
        <v>20</v>
      </c>
      <c r="AU447" t="s">
        <v>20</v>
      </c>
      <c r="AV447" t="s">
        <v>20</v>
      </c>
      <c r="AW447" t="s">
        <v>20</v>
      </c>
      <c r="AX447" t="s">
        <v>20</v>
      </c>
      <c r="AY447" t="s">
        <v>20</v>
      </c>
      <c r="AZ447" s="1" t="s">
        <v>20</v>
      </c>
      <c r="BA447" s="1" t="s">
        <v>20</v>
      </c>
      <c r="BB447" s="1" t="s">
        <v>20</v>
      </c>
      <c r="BC447" t="s">
        <v>20</v>
      </c>
      <c r="BD447" t="s">
        <v>20</v>
      </c>
      <c r="BE447" s="1" t="s">
        <v>20</v>
      </c>
      <c r="BF447" s="1" t="s">
        <v>20</v>
      </c>
      <c r="BG447" s="12">
        <v>0</v>
      </c>
      <c r="BH447" s="1">
        <v>0</v>
      </c>
      <c r="BI447" s="1">
        <v>0</v>
      </c>
      <c r="BJ447" s="1">
        <f t="shared" si="33"/>
        <v>0</v>
      </c>
      <c r="BK447" s="1">
        <v>0</v>
      </c>
      <c r="BL447" s="25">
        <v>0</v>
      </c>
      <c r="BM447" s="1">
        <v>0</v>
      </c>
      <c r="BN447" s="1">
        <v>0</v>
      </c>
      <c r="BO447" s="1">
        <v>0</v>
      </c>
      <c r="BP447" s="1">
        <v>0</v>
      </c>
      <c r="BQ447" s="14">
        <v>43868.665567129632</v>
      </c>
      <c r="BR447" s="14" t="s">
        <v>238</v>
      </c>
      <c r="BS447" s="15">
        <f>16+20.0166666666667</f>
        <v>36.016666666666701</v>
      </c>
      <c r="BT447" s="12" t="s">
        <v>770</v>
      </c>
      <c r="BU447" s="12">
        <f>1*(16/36)+2*(20.0166666666667/36)</f>
        <v>1.5564814814814834</v>
      </c>
      <c r="BV447" s="12" t="s">
        <v>236</v>
      </c>
      <c r="BW447" s="12" t="s">
        <v>237</v>
      </c>
      <c r="BX447" s="12"/>
      <c r="BY447" s="12" t="s">
        <v>98</v>
      </c>
      <c r="BZ447" s="12">
        <v>1</v>
      </c>
      <c r="CA447" s="12">
        <v>5</v>
      </c>
      <c r="CB447" s="15">
        <v>4.5</v>
      </c>
      <c r="CC447" s="12">
        <v>45</v>
      </c>
      <c r="CD447" s="12">
        <v>0</v>
      </c>
      <c r="CE447" s="12">
        <v>1</v>
      </c>
      <c r="CF447" s="12">
        <v>3</v>
      </c>
      <c r="CG447" s="12">
        <v>1</v>
      </c>
      <c r="CH447" s="12">
        <v>2</v>
      </c>
      <c r="CI447" s="12">
        <v>1</v>
      </c>
      <c r="CJ447" s="15">
        <f>3*(16/36)+4*(20.0166666666667/36)</f>
        <v>3.5574074074074113</v>
      </c>
      <c r="CK447" s="12">
        <v>3</v>
      </c>
      <c r="CL447" s="12">
        <v>2</v>
      </c>
      <c r="CM447" s="12">
        <v>2</v>
      </c>
      <c r="CN447" s="12">
        <v>3</v>
      </c>
      <c r="CO447" s="12">
        <v>3</v>
      </c>
      <c r="CP447" s="12" t="s">
        <v>105</v>
      </c>
      <c r="CQ447" s="12">
        <v>44</v>
      </c>
      <c r="CR447" s="12">
        <v>35</v>
      </c>
      <c r="CS447" s="12">
        <v>97</v>
      </c>
      <c r="CT447" s="12">
        <v>71</v>
      </c>
      <c r="CU447" s="12">
        <v>31</v>
      </c>
      <c r="CV447" s="12">
        <v>22</v>
      </c>
      <c r="CW447" s="12">
        <v>248</v>
      </c>
      <c r="CX447" s="12" t="b">
        <v>1</v>
      </c>
      <c r="CY447" s="12" t="s">
        <v>106</v>
      </c>
      <c r="CZ447" s="12">
        <v>0</v>
      </c>
      <c r="DA447" s="12"/>
      <c r="DB447" s="12"/>
      <c r="DC447" s="12"/>
    </row>
    <row r="448" spans="1:107" x14ac:dyDescent="0.2">
      <c r="A448" s="2">
        <v>447</v>
      </c>
      <c r="B448" s="5">
        <v>6</v>
      </c>
      <c r="C448" s="2">
        <v>3</v>
      </c>
      <c r="D448" s="1">
        <v>27</v>
      </c>
      <c r="E448" s="7">
        <v>43869</v>
      </c>
      <c r="F448" s="1">
        <v>0</v>
      </c>
      <c r="G448" s="5">
        <f t="shared" si="31"/>
        <v>29</v>
      </c>
      <c r="H448" s="19">
        <f t="shared" si="32"/>
        <v>81.199999999999989</v>
      </c>
      <c r="I448" s="50">
        <v>100</v>
      </c>
      <c r="J448" s="50">
        <v>133.26736111111111</v>
      </c>
      <c r="K448" s="50">
        <v>18.489159842110332</v>
      </c>
      <c r="L448" s="50">
        <v>1.3888888888888888</v>
      </c>
      <c r="M448" s="50">
        <v>97.569444444444443</v>
      </c>
      <c r="N448" s="50">
        <v>1.0416666666666667</v>
      </c>
      <c r="O448" s="50">
        <v>100</v>
      </c>
      <c r="P448" s="50">
        <v>133.91145833333334</v>
      </c>
      <c r="Q448" s="50">
        <v>21.547873453621865</v>
      </c>
      <c r="R448" s="50">
        <v>2.0833333333333335</v>
      </c>
      <c r="S448" s="50">
        <v>96.354166666666671</v>
      </c>
      <c r="T448" s="50">
        <v>1.5625</v>
      </c>
      <c r="U448" s="50">
        <v>100</v>
      </c>
      <c r="V448" s="50">
        <v>131.97916666666666</v>
      </c>
      <c r="W448" s="50">
        <v>9.5139118798771225</v>
      </c>
      <c r="X448" s="50">
        <v>0</v>
      </c>
      <c r="Y448" s="50">
        <v>100</v>
      </c>
      <c r="Z448" s="50">
        <v>0</v>
      </c>
      <c r="AA448" s="2">
        <v>1</v>
      </c>
      <c r="AB448">
        <v>2</v>
      </c>
      <c r="AC448">
        <v>9</v>
      </c>
      <c r="AD448">
        <v>2</v>
      </c>
      <c r="AE448" s="16">
        <v>0</v>
      </c>
      <c r="AF448" t="s">
        <v>875</v>
      </c>
      <c r="AG448" t="s">
        <v>875</v>
      </c>
      <c r="AH448" t="s">
        <v>875</v>
      </c>
      <c r="AI448" t="s">
        <v>875</v>
      </c>
      <c r="AJ448" t="s">
        <v>875</v>
      </c>
      <c r="AK448" t="s">
        <v>875</v>
      </c>
      <c r="AL448" t="s">
        <v>875</v>
      </c>
      <c r="AM448" s="1" t="s">
        <v>903</v>
      </c>
      <c r="AN448" s="1" t="s">
        <v>903</v>
      </c>
      <c r="AO448" s="1" t="s">
        <v>903</v>
      </c>
      <c r="AP448" s="1" t="s">
        <v>903</v>
      </c>
      <c r="AQ448" s="1" t="s">
        <v>903</v>
      </c>
      <c r="AR448" s="1" t="s">
        <v>903</v>
      </c>
      <c r="AS448" s="1" t="s">
        <v>903</v>
      </c>
      <c r="AT448" s="1" t="s">
        <v>903</v>
      </c>
      <c r="AU448" s="1" t="s">
        <v>903</v>
      </c>
      <c r="AV448" s="1" t="s">
        <v>903</v>
      </c>
      <c r="AW448" s="1" t="s">
        <v>903</v>
      </c>
      <c r="AX448" s="1" t="s">
        <v>903</v>
      </c>
      <c r="AY448" s="1" t="s">
        <v>903</v>
      </c>
      <c r="AZ448" s="1" t="s">
        <v>903</v>
      </c>
      <c r="BA448" s="1" t="s">
        <v>875</v>
      </c>
      <c r="BB448" s="1" t="s">
        <v>875</v>
      </c>
      <c r="BC448" s="1" t="s">
        <v>875</v>
      </c>
      <c r="BD448" s="1" t="s">
        <v>875</v>
      </c>
      <c r="BE448" s="1" t="s">
        <v>875</v>
      </c>
      <c r="BF448" s="1" t="s">
        <v>875</v>
      </c>
      <c r="BG448" s="16">
        <v>29</v>
      </c>
      <c r="BH448">
        <v>3</v>
      </c>
      <c r="BI448" s="1">
        <v>2.8</v>
      </c>
      <c r="BJ448" s="1">
        <f t="shared" si="33"/>
        <v>81.199999999999989</v>
      </c>
      <c r="BK448" s="1" t="s">
        <v>27</v>
      </c>
      <c r="BL448" s="25">
        <v>0</v>
      </c>
      <c r="BM448" s="1">
        <v>0</v>
      </c>
      <c r="BN448" s="1">
        <v>0</v>
      </c>
      <c r="BO448" s="1">
        <v>0</v>
      </c>
      <c r="BP448" s="1">
        <v>0</v>
      </c>
      <c r="BQ448" s="14">
        <v>43869.58258224537</v>
      </c>
      <c r="BR448" s="14" t="s">
        <v>239</v>
      </c>
      <c r="BS448" s="15">
        <v>20.983333333333334</v>
      </c>
      <c r="BT448" s="12" t="s">
        <v>229</v>
      </c>
      <c r="BU448" s="12">
        <v>1</v>
      </c>
      <c r="BV448" s="12" t="s">
        <v>240</v>
      </c>
      <c r="BW448" s="12" t="s">
        <v>241</v>
      </c>
      <c r="BX448" s="12"/>
      <c r="BY448" s="12" t="s">
        <v>98</v>
      </c>
      <c r="BZ448" s="12">
        <v>1</v>
      </c>
      <c r="CA448" s="12">
        <v>5</v>
      </c>
      <c r="CB448" s="15">
        <v>2.6</v>
      </c>
      <c r="CC448" s="12">
        <v>16</v>
      </c>
      <c r="CD448" s="12">
        <v>0</v>
      </c>
      <c r="CE448" s="12">
        <v>3</v>
      </c>
      <c r="CF448" s="12">
        <v>3</v>
      </c>
      <c r="CG448" s="12">
        <v>1</v>
      </c>
      <c r="CH448" s="12">
        <v>2</v>
      </c>
      <c r="CI448" s="12">
        <v>1</v>
      </c>
      <c r="CJ448" s="15">
        <v>3</v>
      </c>
      <c r="CK448" s="12">
        <v>3</v>
      </c>
      <c r="CL448" s="12">
        <v>1</v>
      </c>
      <c r="CM448" s="12">
        <v>2</v>
      </c>
      <c r="CN448" s="12">
        <v>2</v>
      </c>
      <c r="CO448" s="12">
        <v>2</v>
      </c>
      <c r="CP448" s="12" t="s">
        <v>99</v>
      </c>
      <c r="CQ448" s="12">
        <v>38</v>
      </c>
      <c r="CR448" s="12">
        <v>30</v>
      </c>
      <c r="CS448" s="12">
        <v>91</v>
      </c>
      <c r="CT448" s="12">
        <v>47</v>
      </c>
      <c r="CU448" s="12">
        <v>29</v>
      </c>
      <c r="CV448" s="12">
        <v>13.2</v>
      </c>
      <c r="CW448" s="12">
        <v>270</v>
      </c>
      <c r="CX448" s="12" t="b">
        <v>0</v>
      </c>
      <c r="CY448" s="12"/>
      <c r="CZ448" s="12">
        <v>0</v>
      </c>
      <c r="DA448" s="12"/>
      <c r="DB448" s="12"/>
      <c r="DC448" s="12"/>
    </row>
    <row r="449" spans="1:107" x14ac:dyDescent="0.2">
      <c r="A449" s="2">
        <v>448</v>
      </c>
      <c r="B449" s="5">
        <v>6</v>
      </c>
      <c r="C449" s="2">
        <v>3</v>
      </c>
      <c r="D449" s="1">
        <v>28</v>
      </c>
      <c r="E449" s="7">
        <v>43870</v>
      </c>
      <c r="F449" s="1">
        <v>0</v>
      </c>
      <c r="G449" s="5">
        <f t="shared" si="31"/>
        <v>0</v>
      </c>
      <c r="H449" s="19">
        <f t="shared" si="32"/>
        <v>0</v>
      </c>
      <c r="I449" s="50">
        <v>100</v>
      </c>
      <c r="J449" s="50">
        <v>170.78819444444446</v>
      </c>
      <c r="K449" s="50">
        <v>43.749776828528034</v>
      </c>
      <c r="L449" s="50">
        <v>38.541666666666664</v>
      </c>
      <c r="M449" s="50">
        <v>61.458333333333336</v>
      </c>
      <c r="N449" s="50">
        <v>0</v>
      </c>
      <c r="O449" s="50">
        <v>100</v>
      </c>
      <c r="P449" s="50">
        <v>178.46875</v>
      </c>
      <c r="Q449" s="50">
        <v>42.726026199052356</v>
      </c>
      <c r="R449" s="50">
        <v>41.145833333333336</v>
      </c>
      <c r="S449" s="50">
        <v>58.854166666666664</v>
      </c>
      <c r="T449" s="50">
        <v>0</v>
      </c>
      <c r="U449" s="50">
        <v>100</v>
      </c>
      <c r="V449" s="50">
        <v>155.42708333333334</v>
      </c>
      <c r="W449" s="50">
        <v>44.662154061134565</v>
      </c>
      <c r="X449" s="50">
        <v>33.333333333333336</v>
      </c>
      <c r="Y449" s="50">
        <v>66.666666666666657</v>
      </c>
      <c r="Z449" s="50">
        <v>0</v>
      </c>
      <c r="AA449" s="2">
        <v>1</v>
      </c>
      <c r="AB449">
        <v>2</v>
      </c>
      <c r="AC449">
        <v>9</v>
      </c>
      <c r="AD449">
        <v>2</v>
      </c>
      <c r="AE449" s="16">
        <v>0</v>
      </c>
      <c r="AF449" t="s">
        <v>20</v>
      </c>
      <c r="AG449" t="s">
        <v>20</v>
      </c>
      <c r="AH449" t="s">
        <v>20</v>
      </c>
      <c r="AI449" t="s">
        <v>20</v>
      </c>
      <c r="AJ449" t="s">
        <v>20</v>
      </c>
      <c r="AK449" t="s">
        <v>20</v>
      </c>
      <c r="AL449" t="s">
        <v>20</v>
      </c>
      <c r="AM449" s="16" t="s">
        <v>20</v>
      </c>
      <c r="AN449" s="16" t="s">
        <v>20</v>
      </c>
      <c r="AO449" s="16" t="s">
        <v>20</v>
      </c>
      <c r="AP449" s="16" t="s">
        <v>20</v>
      </c>
      <c r="AQ449" s="16" t="s">
        <v>20</v>
      </c>
      <c r="AR449" s="16" t="s">
        <v>20</v>
      </c>
      <c r="AS449" t="s">
        <v>20</v>
      </c>
      <c r="AT449" t="s">
        <v>20</v>
      </c>
      <c r="AU449" t="s">
        <v>20</v>
      </c>
      <c r="AV449" t="s">
        <v>20</v>
      </c>
      <c r="AW449" t="s">
        <v>20</v>
      </c>
      <c r="AX449" t="s">
        <v>20</v>
      </c>
      <c r="AY449" t="s">
        <v>20</v>
      </c>
      <c r="AZ449" s="1" t="s">
        <v>20</v>
      </c>
      <c r="BA449" s="1" t="s">
        <v>20</v>
      </c>
      <c r="BB449" s="1" t="s">
        <v>20</v>
      </c>
      <c r="BC449" t="s">
        <v>20</v>
      </c>
      <c r="BD449" t="s">
        <v>20</v>
      </c>
      <c r="BE449" s="1" t="s">
        <v>20</v>
      </c>
      <c r="BF449" s="1" t="s">
        <v>20</v>
      </c>
      <c r="BG449" s="12">
        <v>0</v>
      </c>
      <c r="BH449" s="1">
        <v>0</v>
      </c>
      <c r="BI449" s="1">
        <v>0</v>
      </c>
      <c r="BJ449" s="1">
        <f t="shared" si="33"/>
        <v>0</v>
      </c>
      <c r="BK449" s="1">
        <v>0</v>
      </c>
      <c r="BL449" s="25">
        <v>0</v>
      </c>
      <c r="BM449" s="1">
        <v>0</v>
      </c>
      <c r="BN449" s="1">
        <v>0</v>
      </c>
      <c r="BO449" s="1">
        <v>0</v>
      </c>
      <c r="BP449" s="1">
        <v>0</v>
      </c>
      <c r="BQ449" s="14"/>
      <c r="BR449" s="14"/>
      <c r="BS449" s="15"/>
      <c r="BT449" s="12"/>
      <c r="BU449" s="12"/>
      <c r="BV449" s="12"/>
      <c r="BW449" s="12"/>
      <c r="BX449" s="12"/>
      <c r="BY449" s="12"/>
      <c r="BZ449" s="12"/>
      <c r="CA449" s="12"/>
      <c r="CB449" s="15"/>
      <c r="CC449" s="12"/>
      <c r="CD449" s="12"/>
      <c r="CE449" s="12"/>
      <c r="CF449" s="12"/>
      <c r="CG449" s="12"/>
      <c r="CH449" s="12"/>
      <c r="CI449" s="12"/>
      <c r="CJ449" s="15"/>
      <c r="CK449" s="12"/>
      <c r="CL449" s="12"/>
      <c r="CM449" s="12"/>
      <c r="CN449" s="12"/>
      <c r="CO449" s="12"/>
      <c r="CP449" s="12"/>
      <c r="CQ449" s="12"/>
      <c r="CR449" s="12"/>
      <c r="CS449" s="12"/>
      <c r="CT449" s="12"/>
      <c r="CU449" s="12"/>
      <c r="CV449" s="12"/>
      <c r="CW449" s="12"/>
      <c r="CX449" s="12"/>
      <c r="CY449" s="12"/>
      <c r="CZ449" s="12"/>
      <c r="DA449" s="12"/>
      <c r="DB449" s="12"/>
      <c r="DC449" s="12"/>
    </row>
    <row r="450" spans="1:107" x14ac:dyDescent="0.2">
      <c r="A450" s="2">
        <v>449</v>
      </c>
      <c r="B450" s="5">
        <v>6</v>
      </c>
      <c r="C450" s="2">
        <v>3</v>
      </c>
      <c r="D450" s="1">
        <v>29</v>
      </c>
      <c r="E450" s="7">
        <v>43871</v>
      </c>
      <c r="F450" s="1">
        <v>1</v>
      </c>
      <c r="G450" s="5">
        <f t="shared" si="31"/>
        <v>17</v>
      </c>
      <c r="H450" s="19">
        <f t="shared" si="32"/>
        <v>47.599999999999994</v>
      </c>
      <c r="I450" s="50">
        <v>100</v>
      </c>
      <c r="J450" s="50">
        <v>156.38888888888889</v>
      </c>
      <c r="K450" s="50">
        <v>24.393620804560577</v>
      </c>
      <c r="L450" s="50">
        <v>29.513888888888889</v>
      </c>
      <c r="M450" s="50">
        <v>64.930555555555557</v>
      </c>
      <c r="N450" s="50">
        <v>5.5555555555555554</v>
      </c>
      <c r="O450" s="50">
        <v>100</v>
      </c>
      <c r="P450" s="50">
        <v>162.640625</v>
      </c>
      <c r="Q450" s="50">
        <v>16.338625098370464</v>
      </c>
      <c r="R450" s="50">
        <v>27.604166666666668</v>
      </c>
      <c r="S450" s="50">
        <v>72.395833333333329</v>
      </c>
      <c r="T450" s="50">
        <v>0</v>
      </c>
      <c r="U450" s="50">
        <v>100</v>
      </c>
      <c r="V450" s="50">
        <v>143.88541666666666</v>
      </c>
      <c r="W450" s="50">
        <v>36.379490879760006</v>
      </c>
      <c r="X450" s="50">
        <v>33.333333333333336</v>
      </c>
      <c r="Y450" s="50">
        <v>49.999999999999986</v>
      </c>
      <c r="Z450" s="50">
        <v>16.666666666666668</v>
      </c>
      <c r="AA450" s="2">
        <v>0</v>
      </c>
      <c r="AB450">
        <v>2</v>
      </c>
      <c r="AC450">
        <v>9</v>
      </c>
      <c r="AD450">
        <v>2</v>
      </c>
      <c r="AE450" s="16">
        <v>0</v>
      </c>
      <c r="AF450" t="s">
        <v>875</v>
      </c>
      <c r="AG450" t="s">
        <v>875</v>
      </c>
      <c r="AH450" t="s">
        <v>875</v>
      </c>
      <c r="AI450" t="s">
        <v>875</v>
      </c>
      <c r="AJ450" t="s">
        <v>875</v>
      </c>
      <c r="AK450" t="s">
        <v>875</v>
      </c>
      <c r="AL450" t="s">
        <v>875</v>
      </c>
      <c r="AM450" s="1" t="s">
        <v>903</v>
      </c>
      <c r="AN450" s="1" t="s">
        <v>903</v>
      </c>
      <c r="AO450" s="1" t="s">
        <v>903</v>
      </c>
      <c r="AP450" s="1" t="s">
        <v>903</v>
      </c>
      <c r="AQ450" s="1" t="s">
        <v>903</v>
      </c>
      <c r="AR450" s="1" t="s">
        <v>903</v>
      </c>
      <c r="AS450" s="1" t="s">
        <v>903</v>
      </c>
      <c r="AT450" s="1" t="s">
        <v>903</v>
      </c>
      <c r="AU450" s="1" t="s">
        <v>903</v>
      </c>
      <c r="AV450" s="1" t="s">
        <v>903</v>
      </c>
      <c r="AW450" s="1" t="s">
        <v>903</v>
      </c>
      <c r="AX450" s="1" t="s">
        <v>903</v>
      </c>
      <c r="AY450" s="1" t="s">
        <v>903</v>
      </c>
      <c r="AZ450" s="1" t="s">
        <v>903</v>
      </c>
      <c r="BA450" s="1" t="s">
        <v>875</v>
      </c>
      <c r="BB450" s="1" t="s">
        <v>875</v>
      </c>
      <c r="BC450" s="1" t="s">
        <v>875</v>
      </c>
      <c r="BD450" s="1" t="s">
        <v>875</v>
      </c>
      <c r="BE450" s="1" t="s">
        <v>875</v>
      </c>
      <c r="BF450" s="1" t="s">
        <v>875</v>
      </c>
      <c r="BG450" s="16">
        <v>17</v>
      </c>
      <c r="BH450">
        <v>3</v>
      </c>
      <c r="BI450" s="1">
        <v>2.8</v>
      </c>
      <c r="BJ450" s="1">
        <f t="shared" si="33"/>
        <v>47.599999999999994</v>
      </c>
      <c r="BK450" s="1" t="s">
        <v>27</v>
      </c>
      <c r="BL450" s="25">
        <v>0</v>
      </c>
      <c r="BM450" s="1">
        <v>0</v>
      </c>
      <c r="BN450" s="1">
        <v>0</v>
      </c>
      <c r="BO450" s="1">
        <v>0</v>
      </c>
      <c r="BP450" s="1">
        <v>0</v>
      </c>
      <c r="BQ450" s="14">
        <v>43871.622708333336</v>
      </c>
      <c r="BR450" s="14" t="s">
        <v>242</v>
      </c>
      <c r="BS450" s="15">
        <f>6.4+16.0166666666667</f>
        <v>22.4166666666667</v>
      </c>
      <c r="BT450" s="12" t="s">
        <v>234</v>
      </c>
      <c r="BU450" s="12">
        <v>1</v>
      </c>
      <c r="BV450" s="12"/>
      <c r="BW450" s="12" t="s">
        <v>98</v>
      </c>
      <c r="BX450" s="12"/>
      <c r="BY450" s="12" t="s">
        <v>98</v>
      </c>
      <c r="BZ450" s="12">
        <v>1</v>
      </c>
      <c r="CA450" s="12">
        <v>16</v>
      </c>
      <c r="CB450" s="15">
        <v>4.8</v>
      </c>
      <c r="CC450" s="12">
        <v>0</v>
      </c>
      <c r="CD450" s="12">
        <v>0</v>
      </c>
      <c r="CE450" s="12">
        <v>1</v>
      </c>
      <c r="CF450" s="12">
        <v>3</v>
      </c>
      <c r="CG450" s="12">
        <v>1</v>
      </c>
      <c r="CH450" s="12">
        <v>3</v>
      </c>
      <c r="CI450" s="12">
        <v>1</v>
      </c>
      <c r="CJ450" s="15">
        <v>3</v>
      </c>
      <c r="CK450" s="12">
        <v>2</v>
      </c>
      <c r="CL450" s="12">
        <v>3</v>
      </c>
      <c r="CM450" s="12">
        <v>1</v>
      </c>
      <c r="CN450" s="12">
        <v>2</v>
      </c>
      <c r="CO450" s="12">
        <v>1</v>
      </c>
      <c r="CP450" s="12" t="s">
        <v>105</v>
      </c>
      <c r="CQ450" s="12">
        <v>44</v>
      </c>
      <c r="CR450" s="12">
        <v>39</v>
      </c>
      <c r="CS450" s="12">
        <v>99</v>
      </c>
      <c r="CT450" s="12">
        <v>90</v>
      </c>
      <c r="CU450" s="12">
        <v>40</v>
      </c>
      <c r="CV450" s="12">
        <v>8.3000000000000007</v>
      </c>
      <c r="CW450" s="12">
        <v>225</v>
      </c>
      <c r="CX450" s="12" t="b">
        <v>1</v>
      </c>
      <c r="CY450" s="12" t="s">
        <v>106</v>
      </c>
      <c r="CZ450" s="12">
        <v>0.01</v>
      </c>
      <c r="DA450" s="12">
        <v>131</v>
      </c>
      <c r="DB450" s="12">
        <v>120</v>
      </c>
      <c r="DC450" s="12">
        <v>113</v>
      </c>
    </row>
    <row r="451" spans="1:107" x14ac:dyDescent="0.2">
      <c r="A451" s="2">
        <v>450</v>
      </c>
      <c r="B451" s="5">
        <v>6</v>
      </c>
      <c r="C451" s="2">
        <v>3</v>
      </c>
      <c r="D451" s="1">
        <v>30</v>
      </c>
      <c r="E451" s="7">
        <v>43872</v>
      </c>
      <c r="F451" s="1">
        <v>0</v>
      </c>
      <c r="G451" s="5">
        <f t="shared" si="31"/>
        <v>0</v>
      </c>
      <c r="H451" s="19">
        <f t="shared" si="32"/>
        <v>0</v>
      </c>
      <c r="I451" s="50">
        <v>94.097222222222229</v>
      </c>
      <c r="J451" s="50">
        <v>179.46125461254613</v>
      </c>
      <c r="K451" s="50">
        <v>45.008836174821013</v>
      </c>
      <c r="L451" s="50">
        <v>45.018450184501845</v>
      </c>
      <c r="M451" s="50">
        <v>53.505535055350556</v>
      </c>
      <c r="N451" s="50">
        <v>1.4760147601476015</v>
      </c>
      <c r="O451" s="50">
        <v>91.145833333333329</v>
      </c>
      <c r="P451" s="50">
        <v>206.86857142857144</v>
      </c>
      <c r="Q451" s="50">
        <v>39.980726465933415</v>
      </c>
      <c r="R451" s="50">
        <v>59.428571428571431</v>
      </c>
      <c r="S451" s="50">
        <v>40.571428571428569</v>
      </c>
      <c r="T451" s="50">
        <v>0</v>
      </c>
      <c r="U451" s="50">
        <v>100</v>
      </c>
      <c r="V451" s="50">
        <v>129.5</v>
      </c>
      <c r="W451" s="50">
        <v>35.452076547784841</v>
      </c>
      <c r="X451" s="50">
        <v>18.75</v>
      </c>
      <c r="Y451" s="50">
        <v>77.083333333333329</v>
      </c>
      <c r="Z451" s="50">
        <v>4.166666666666667</v>
      </c>
      <c r="AA451" s="2">
        <v>3</v>
      </c>
      <c r="AB451">
        <v>4</v>
      </c>
      <c r="AC451">
        <v>9</v>
      </c>
      <c r="AD451">
        <v>3</v>
      </c>
      <c r="AE451" s="16">
        <v>0</v>
      </c>
      <c r="AF451" s="12">
        <v>99</v>
      </c>
      <c r="AG451">
        <v>99</v>
      </c>
      <c r="AH451">
        <v>1</v>
      </c>
      <c r="AI451">
        <v>99</v>
      </c>
      <c r="AJ451">
        <v>99</v>
      </c>
      <c r="AK451">
        <v>99</v>
      </c>
      <c r="AL451">
        <v>99</v>
      </c>
      <c r="AM451" s="1">
        <v>99</v>
      </c>
      <c r="AN451" s="1">
        <v>99</v>
      </c>
      <c r="AO451" s="1">
        <v>99</v>
      </c>
      <c r="AP451" s="1">
        <v>99</v>
      </c>
      <c r="AQ451" s="1">
        <v>99</v>
      </c>
      <c r="AR451" s="1">
        <v>99</v>
      </c>
      <c r="AS451" s="1">
        <v>0</v>
      </c>
      <c r="AT451" s="1">
        <v>0</v>
      </c>
      <c r="AU451" s="1">
        <v>1</v>
      </c>
      <c r="AV451" s="1">
        <v>0</v>
      </c>
      <c r="AW451" s="1">
        <v>0</v>
      </c>
      <c r="AX451" s="1">
        <v>0</v>
      </c>
      <c r="AY451" s="1">
        <v>0</v>
      </c>
      <c r="AZ451" s="1">
        <v>0</v>
      </c>
      <c r="BA451" s="1">
        <v>0</v>
      </c>
      <c r="BB451" s="1">
        <v>0</v>
      </c>
      <c r="BC451" s="1">
        <v>0</v>
      </c>
      <c r="BD451" s="1">
        <v>0</v>
      </c>
      <c r="BE451" s="1">
        <v>0</v>
      </c>
      <c r="BF451" s="1">
        <f>SUM(AS451:BE451)</f>
        <v>1</v>
      </c>
      <c r="BG451" s="12">
        <v>0</v>
      </c>
      <c r="BH451" s="1">
        <v>0</v>
      </c>
      <c r="BI451" s="1">
        <v>0</v>
      </c>
      <c r="BJ451" s="1">
        <f t="shared" si="33"/>
        <v>0</v>
      </c>
      <c r="BK451" s="1">
        <v>0</v>
      </c>
      <c r="BL451" s="25">
        <v>0</v>
      </c>
      <c r="BM451" s="1">
        <v>0</v>
      </c>
      <c r="BN451" s="1">
        <v>0</v>
      </c>
      <c r="BO451" s="1">
        <v>0</v>
      </c>
      <c r="BP451" s="1">
        <v>0</v>
      </c>
      <c r="BQ451" s="12"/>
      <c r="BR451" s="12"/>
      <c r="BS451" s="12"/>
      <c r="BT451" s="12"/>
      <c r="BU451" s="12"/>
      <c r="BV451" s="12"/>
      <c r="BW451" s="12"/>
      <c r="BX451" s="12"/>
      <c r="BY451" s="12"/>
      <c r="BZ451" s="12"/>
      <c r="CA451" s="12"/>
      <c r="CB451" s="15"/>
      <c r="CC451" s="12"/>
      <c r="CD451" s="12"/>
      <c r="CE451" s="12"/>
      <c r="CF451" s="12"/>
      <c r="CG451" s="12"/>
      <c r="CH451" s="12"/>
      <c r="CI451" s="12"/>
      <c r="CJ451" s="15"/>
      <c r="CK451" s="12"/>
      <c r="CL451" s="12"/>
      <c r="CM451" s="12"/>
      <c r="CN451" s="12"/>
      <c r="CO451" s="12"/>
      <c r="CP451" s="12"/>
      <c r="CQ451" s="12"/>
      <c r="CR451" s="12"/>
      <c r="CS451" s="12"/>
      <c r="CT451" s="12"/>
      <c r="CU451" s="12"/>
      <c r="CV451" s="12"/>
      <c r="CW451" s="12"/>
      <c r="CX451" s="12"/>
      <c r="CY451" s="12"/>
      <c r="CZ451" s="12"/>
      <c r="DA451" s="12"/>
      <c r="DB451" s="12"/>
      <c r="DC451" s="12"/>
    </row>
    <row r="452" spans="1:107" x14ac:dyDescent="0.2">
      <c r="A452" s="2">
        <v>451</v>
      </c>
      <c r="B452" s="5">
        <v>6</v>
      </c>
      <c r="C452" s="2">
        <v>3</v>
      </c>
      <c r="D452" s="1">
        <v>31</v>
      </c>
      <c r="E452" s="7">
        <v>43873</v>
      </c>
      <c r="F452" s="1">
        <v>0</v>
      </c>
      <c r="G452" s="5">
        <f t="shared" si="31"/>
        <v>25</v>
      </c>
      <c r="H452" s="19">
        <f t="shared" si="32"/>
        <v>70</v>
      </c>
      <c r="I452" s="50">
        <v>90.972222222222229</v>
      </c>
      <c r="J452" s="50">
        <v>114.33206106870229</v>
      </c>
      <c r="K452" s="50">
        <v>30.671752944715074</v>
      </c>
      <c r="L452" s="50">
        <v>2.2900763358778624</v>
      </c>
      <c r="M452" s="50">
        <v>91.603053435114504</v>
      </c>
      <c r="N452" s="50">
        <v>6.106870229007634</v>
      </c>
      <c r="O452" s="50">
        <v>97.395833333333329</v>
      </c>
      <c r="P452" s="50">
        <v>107.31550802139037</v>
      </c>
      <c r="Q452" s="50">
        <v>29.233485564252266</v>
      </c>
      <c r="R452" s="50">
        <v>0</v>
      </c>
      <c r="S452" s="50">
        <v>93.582887700534755</v>
      </c>
      <c r="T452" s="50">
        <v>6.4171122994652405</v>
      </c>
      <c r="U452" s="50">
        <v>78.125</v>
      </c>
      <c r="V452" s="50">
        <v>131.82666666666665</v>
      </c>
      <c r="W452" s="50">
        <v>28.674638306813552</v>
      </c>
      <c r="X452" s="50">
        <v>8</v>
      </c>
      <c r="Y452" s="50">
        <v>86.666666666666671</v>
      </c>
      <c r="Z452" s="50">
        <v>5.333333333333333</v>
      </c>
      <c r="AA452" s="2">
        <v>3</v>
      </c>
      <c r="AB452">
        <v>5</v>
      </c>
      <c r="AC452">
        <v>9</v>
      </c>
      <c r="AD452">
        <v>2</v>
      </c>
      <c r="AE452" s="16">
        <v>0</v>
      </c>
      <c r="AF452" t="s">
        <v>875</v>
      </c>
      <c r="AG452" t="s">
        <v>875</v>
      </c>
      <c r="AH452" t="s">
        <v>875</v>
      </c>
      <c r="AI452" t="s">
        <v>875</v>
      </c>
      <c r="AJ452" t="s">
        <v>875</v>
      </c>
      <c r="AK452" t="s">
        <v>875</v>
      </c>
      <c r="AL452" t="s">
        <v>875</v>
      </c>
      <c r="AM452" s="1" t="s">
        <v>903</v>
      </c>
      <c r="AN452" s="1" t="s">
        <v>903</v>
      </c>
      <c r="AO452" s="1" t="s">
        <v>903</v>
      </c>
      <c r="AP452" s="1" t="s">
        <v>903</v>
      </c>
      <c r="AQ452" s="1" t="s">
        <v>903</v>
      </c>
      <c r="AR452" s="1" t="s">
        <v>903</v>
      </c>
      <c r="AS452" s="1" t="s">
        <v>903</v>
      </c>
      <c r="AT452" s="1" t="s">
        <v>903</v>
      </c>
      <c r="AU452" s="1" t="s">
        <v>903</v>
      </c>
      <c r="AV452" s="1" t="s">
        <v>903</v>
      </c>
      <c r="AW452" s="1" t="s">
        <v>903</v>
      </c>
      <c r="AX452" s="1" t="s">
        <v>903</v>
      </c>
      <c r="AY452" s="1" t="s">
        <v>903</v>
      </c>
      <c r="AZ452" s="1" t="s">
        <v>903</v>
      </c>
      <c r="BA452" s="1" t="s">
        <v>875</v>
      </c>
      <c r="BB452" s="1" t="s">
        <v>875</v>
      </c>
      <c r="BC452" s="1" t="s">
        <v>875</v>
      </c>
      <c r="BD452" s="1" t="s">
        <v>875</v>
      </c>
      <c r="BE452" s="1" t="s">
        <v>875</v>
      </c>
      <c r="BF452" s="1" t="s">
        <v>875</v>
      </c>
      <c r="BG452" s="16">
        <v>25</v>
      </c>
      <c r="BH452">
        <v>3</v>
      </c>
      <c r="BI452" s="1">
        <v>2.8</v>
      </c>
      <c r="BJ452" s="1">
        <f t="shared" si="33"/>
        <v>70</v>
      </c>
      <c r="BK452" s="1" t="s">
        <v>27</v>
      </c>
      <c r="BL452" s="25">
        <v>0</v>
      </c>
      <c r="BM452" s="1">
        <v>0</v>
      </c>
      <c r="BN452" s="1">
        <v>0</v>
      </c>
      <c r="BO452" s="1">
        <v>0</v>
      </c>
      <c r="BP452" s="1">
        <v>0</v>
      </c>
      <c r="BQ452" s="14">
        <v>43873.692086296294</v>
      </c>
      <c r="BR452" s="14" t="s">
        <v>244</v>
      </c>
      <c r="BS452" s="15">
        <v>23.516666666666666</v>
      </c>
      <c r="BT452" s="12" t="s">
        <v>243</v>
      </c>
      <c r="BU452" s="12">
        <v>1</v>
      </c>
      <c r="BV452" s="12" t="s">
        <v>226</v>
      </c>
      <c r="BW452" s="12" t="s">
        <v>245</v>
      </c>
      <c r="BX452" s="12"/>
      <c r="BY452" s="12" t="s">
        <v>98</v>
      </c>
      <c r="BZ452" s="12">
        <v>1</v>
      </c>
      <c r="CA452" s="12">
        <v>6</v>
      </c>
      <c r="CB452" s="15">
        <v>1.6</v>
      </c>
      <c r="CC452" s="12">
        <v>15</v>
      </c>
      <c r="CD452" s="12">
        <v>0</v>
      </c>
      <c r="CE452" s="12">
        <v>2</v>
      </c>
      <c r="CF452" s="12">
        <v>2</v>
      </c>
      <c r="CG452" s="12">
        <v>2</v>
      </c>
      <c r="CH452" s="12">
        <v>2</v>
      </c>
      <c r="CI452" s="12">
        <v>1</v>
      </c>
      <c r="CJ452" s="15">
        <v>3</v>
      </c>
      <c r="CK452" s="12">
        <v>3</v>
      </c>
      <c r="CL452" s="12">
        <v>3</v>
      </c>
      <c r="CM452" s="12">
        <v>1</v>
      </c>
      <c r="CN452" s="12">
        <v>2</v>
      </c>
      <c r="CO452" s="12">
        <v>2</v>
      </c>
      <c r="CP452" s="12" t="s">
        <v>94</v>
      </c>
      <c r="CQ452" s="12">
        <v>43</v>
      </c>
      <c r="CR452" s="12">
        <v>38</v>
      </c>
      <c r="CS452" s="12">
        <v>76</v>
      </c>
      <c r="CT452" s="12">
        <v>55</v>
      </c>
      <c r="CU452" s="12">
        <v>39</v>
      </c>
      <c r="CV452" s="12">
        <v>7.7</v>
      </c>
      <c r="CW452" s="12">
        <v>203</v>
      </c>
      <c r="CX452" s="12" t="b">
        <v>0</v>
      </c>
      <c r="CY452" s="12"/>
      <c r="CZ452" s="12">
        <v>0</v>
      </c>
      <c r="DA452" s="12">
        <v>130</v>
      </c>
      <c r="DB452" s="12">
        <v>116</v>
      </c>
      <c r="DC452" s="12">
        <v>106</v>
      </c>
    </row>
    <row r="453" spans="1:107" x14ac:dyDescent="0.2">
      <c r="A453" s="2">
        <v>452</v>
      </c>
      <c r="B453" s="5">
        <v>6</v>
      </c>
      <c r="C453" s="2">
        <v>3</v>
      </c>
      <c r="D453" s="1">
        <v>32</v>
      </c>
      <c r="E453" s="7">
        <v>43874</v>
      </c>
      <c r="F453" s="1">
        <v>0</v>
      </c>
      <c r="G453" s="5">
        <f t="shared" si="31"/>
        <v>25</v>
      </c>
      <c r="H453" s="19">
        <f t="shared" si="32"/>
        <v>70</v>
      </c>
      <c r="I453" s="50">
        <v>71.180555555555557</v>
      </c>
      <c r="J453" s="50">
        <v>104.5609756097561</v>
      </c>
      <c r="K453" s="50">
        <v>31.881703374104241</v>
      </c>
      <c r="L453" s="50">
        <v>0</v>
      </c>
      <c r="M453" s="50">
        <v>88.780487804878049</v>
      </c>
      <c r="N453" s="50">
        <v>11.219512195121951</v>
      </c>
      <c r="O453" s="50">
        <v>56.770833333333336</v>
      </c>
      <c r="P453" s="50">
        <v>90.247706422018354</v>
      </c>
      <c r="Q453" s="50">
        <v>31.77486005798994</v>
      </c>
      <c r="R453" s="50">
        <v>0</v>
      </c>
      <c r="S453" s="50">
        <v>78.899082568807344</v>
      </c>
      <c r="T453" s="50">
        <v>21.100917431192659</v>
      </c>
      <c r="U453" s="50">
        <v>100</v>
      </c>
      <c r="V453" s="50">
        <v>120.8125</v>
      </c>
      <c r="W453" s="50">
        <v>25.505904466306792</v>
      </c>
      <c r="X453" s="50">
        <v>0</v>
      </c>
      <c r="Y453" s="50">
        <v>100</v>
      </c>
      <c r="Z453" s="50">
        <v>0</v>
      </c>
      <c r="AA453" s="2">
        <v>2</v>
      </c>
      <c r="AB453">
        <v>1</v>
      </c>
      <c r="AC453">
        <v>9</v>
      </c>
      <c r="AD453">
        <v>4</v>
      </c>
      <c r="AE453" s="16">
        <v>0</v>
      </c>
      <c r="AF453" t="s">
        <v>875</v>
      </c>
      <c r="AG453" t="s">
        <v>875</v>
      </c>
      <c r="AH453" t="s">
        <v>875</v>
      </c>
      <c r="AI453" t="s">
        <v>875</v>
      </c>
      <c r="AJ453" t="s">
        <v>875</v>
      </c>
      <c r="AK453" t="s">
        <v>875</v>
      </c>
      <c r="AL453" t="s">
        <v>875</v>
      </c>
      <c r="AM453" s="1" t="s">
        <v>903</v>
      </c>
      <c r="AN453" s="1" t="s">
        <v>903</v>
      </c>
      <c r="AO453" s="1" t="s">
        <v>903</v>
      </c>
      <c r="AP453" s="1" t="s">
        <v>903</v>
      </c>
      <c r="AQ453" s="1" t="s">
        <v>903</v>
      </c>
      <c r="AR453" s="1" t="s">
        <v>903</v>
      </c>
      <c r="AS453" s="1" t="s">
        <v>903</v>
      </c>
      <c r="AT453" s="1" t="s">
        <v>903</v>
      </c>
      <c r="AU453" s="1" t="s">
        <v>903</v>
      </c>
      <c r="AV453" s="1" t="s">
        <v>903</v>
      </c>
      <c r="AW453" s="1" t="s">
        <v>903</v>
      </c>
      <c r="AX453" s="1" t="s">
        <v>903</v>
      </c>
      <c r="AY453" s="1" t="s">
        <v>903</v>
      </c>
      <c r="AZ453" s="1" t="s">
        <v>903</v>
      </c>
      <c r="BA453" s="1" t="s">
        <v>875</v>
      </c>
      <c r="BB453" s="1" t="s">
        <v>875</v>
      </c>
      <c r="BC453" s="1" t="s">
        <v>875</v>
      </c>
      <c r="BD453" s="1" t="s">
        <v>875</v>
      </c>
      <c r="BE453" s="1" t="s">
        <v>875</v>
      </c>
      <c r="BF453" s="1" t="s">
        <v>875</v>
      </c>
      <c r="BG453" s="16">
        <v>25</v>
      </c>
      <c r="BH453">
        <v>3</v>
      </c>
      <c r="BI453" s="1">
        <v>2.8</v>
      </c>
      <c r="BJ453" s="1">
        <f t="shared" si="33"/>
        <v>70</v>
      </c>
      <c r="BK453" s="1" t="s">
        <v>27</v>
      </c>
      <c r="BL453" s="25">
        <v>0</v>
      </c>
      <c r="BM453" s="1">
        <v>0</v>
      </c>
      <c r="BN453" s="1">
        <v>0</v>
      </c>
      <c r="BO453" s="1">
        <v>0</v>
      </c>
      <c r="BP453" s="1">
        <v>0</v>
      </c>
      <c r="BQ453" s="14">
        <v>43874.68921916667</v>
      </c>
      <c r="BR453" s="14" t="s">
        <v>246</v>
      </c>
      <c r="BS453" s="15">
        <v>24.016666666666666</v>
      </c>
      <c r="BT453" s="12" t="s">
        <v>143</v>
      </c>
      <c r="BU453" s="12">
        <v>1</v>
      </c>
      <c r="BV453" s="12"/>
      <c r="BW453" s="12" t="s">
        <v>98</v>
      </c>
      <c r="BX453" s="12"/>
      <c r="BY453" s="12" t="s">
        <v>98</v>
      </c>
      <c r="BZ453" s="12">
        <v>1</v>
      </c>
      <c r="CA453" s="12">
        <v>6</v>
      </c>
      <c r="CB453" s="15">
        <v>6.9</v>
      </c>
      <c r="CC453" s="12">
        <v>0</v>
      </c>
      <c r="CD453" s="12">
        <v>0</v>
      </c>
      <c r="CE453" s="12">
        <v>1</v>
      </c>
      <c r="CF453" s="12">
        <v>3</v>
      </c>
      <c r="CG453" s="12">
        <v>1</v>
      </c>
      <c r="CH453" s="12">
        <v>2</v>
      </c>
      <c r="CI453" s="12">
        <v>1</v>
      </c>
      <c r="CJ453" s="15">
        <v>3</v>
      </c>
      <c r="CK453" s="12">
        <v>2</v>
      </c>
      <c r="CL453" s="12">
        <v>3</v>
      </c>
      <c r="CM453" s="12">
        <v>2</v>
      </c>
      <c r="CN453" s="12">
        <v>3</v>
      </c>
      <c r="CO453" s="12">
        <v>2</v>
      </c>
      <c r="CP453" s="12" t="s">
        <v>99</v>
      </c>
      <c r="CQ453" s="12">
        <v>40</v>
      </c>
      <c r="CR453" s="12">
        <v>38</v>
      </c>
      <c r="CS453" s="12">
        <v>93</v>
      </c>
      <c r="CT453" s="12">
        <v>93</v>
      </c>
      <c r="CU453" s="12">
        <v>42</v>
      </c>
      <c r="CV453" s="12">
        <v>3.2</v>
      </c>
      <c r="CW453" s="12">
        <v>248</v>
      </c>
      <c r="CX453" s="12" t="b">
        <v>0</v>
      </c>
      <c r="CY453" s="12"/>
      <c r="CZ453" s="12">
        <v>0</v>
      </c>
      <c r="DA453" s="12">
        <v>138</v>
      </c>
      <c r="DB453" s="12">
        <v>111</v>
      </c>
      <c r="DC453" s="12">
        <v>97</v>
      </c>
    </row>
    <row r="454" spans="1:107" x14ac:dyDescent="0.2">
      <c r="A454" s="2">
        <v>453</v>
      </c>
      <c r="B454" s="5">
        <v>6</v>
      </c>
      <c r="C454" s="2">
        <v>3</v>
      </c>
      <c r="D454" s="1">
        <v>33</v>
      </c>
      <c r="E454" s="7">
        <v>43875</v>
      </c>
      <c r="F454" s="1">
        <v>0</v>
      </c>
      <c r="G454" s="5">
        <f t="shared" si="31"/>
        <v>0</v>
      </c>
      <c r="H454" s="19">
        <f t="shared" si="32"/>
        <v>0</v>
      </c>
      <c r="I454" s="50">
        <v>100</v>
      </c>
      <c r="J454" s="50">
        <v>146.19791666666666</v>
      </c>
      <c r="K454" s="50">
        <v>25.339659797138449</v>
      </c>
      <c r="L454" s="50">
        <v>20.486111111111111</v>
      </c>
      <c r="M454" s="50">
        <v>76.388888888888886</v>
      </c>
      <c r="N454" s="50">
        <v>3.125</v>
      </c>
      <c r="O454" s="50">
        <v>100</v>
      </c>
      <c r="P454" s="50">
        <v>146.828125</v>
      </c>
      <c r="Q454" s="50">
        <v>30.281715059497511</v>
      </c>
      <c r="R454" s="50">
        <v>30.729166666666668</v>
      </c>
      <c r="S454" s="50">
        <v>64.583333333333329</v>
      </c>
      <c r="T454" s="50">
        <v>4.6875</v>
      </c>
      <c r="U454" s="50">
        <v>100</v>
      </c>
      <c r="V454" s="50">
        <v>144.9375</v>
      </c>
      <c r="W454" s="50">
        <v>8.9734676704286542</v>
      </c>
      <c r="X454" s="50">
        <v>0</v>
      </c>
      <c r="Y454" s="50">
        <v>100</v>
      </c>
      <c r="Z454" s="50">
        <v>0</v>
      </c>
      <c r="AA454" s="2">
        <v>0</v>
      </c>
      <c r="AB454">
        <v>1</v>
      </c>
      <c r="AC454">
        <v>9</v>
      </c>
      <c r="AD454">
        <v>2</v>
      </c>
      <c r="AE454" s="16">
        <v>0</v>
      </c>
      <c r="AF454" s="12">
        <v>99</v>
      </c>
      <c r="AG454">
        <v>1</v>
      </c>
      <c r="AH454">
        <v>2</v>
      </c>
      <c r="AI454">
        <v>99</v>
      </c>
      <c r="AJ454">
        <v>99</v>
      </c>
      <c r="AK454">
        <v>99</v>
      </c>
      <c r="AL454">
        <v>99</v>
      </c>
      <c r="AM454" s="1">
        <v>99</v>
      </c>
      <c r="AN454" s="1">
        <v>99</v>
      </c>
      <c r="AO454" s="1">
        <v>99</v>
      </c>
      <c r="AP454" s="1">
        <v>99</v>
      </c>
      <c r="AQ454" s="1">
        <v>99</v>
      </c>
      <c r="AR454" s="1">
        <v>99</v>
      </c>
      <c r="AS454" s="1">
        <v>0</v>
      </c>
      <c r="AT454">
        <v>1</v>
      </c>
      <c r="AU454" s="1">
        <v>1</v>
      </c>
      <c r="AV454" s="1">
        <v>0</v>
      </c>
      <c r="AW454" s="1">
        <v>0</v>
      </c>
      <c r="AX454" s="1">
        <v>0</v>
      </c>
      <c r="AY454" s="1">
        <v>0</v>
      </c>
      <c r="AZ454" s="1">
        <v>0</v>
      </c>
      <c r="BA454" s="1">
        <v>0</v>
      </c>
      <c r="BB454" s="1">
        <v>0</v>
      </c>
      <c r="BC454" s="1">
        <v>0</v>
      </c>
      <c r="BD454" s="1">
        <v>0</v>
      </c>
      <c r="BE454" s="1">
        <v>0</v>
      </c>
      <c r="BF454" s="1">
        <f>SUM(AS454:BE454)</f>
        <v>2</v>
      </c>
      <c r="BG454" s="12">
        <v>0</v>
      </c>
      <c r="BH454" s="1">
        <v>0</v>
      </c>
      <c r="BI454" s="1">
        <v>0</v>
      </c>
      <c r="BJ454" s="1">
        <f t="shared" si="33"/>
        <v>0</v>
      </c>
      <c r="BK454" s="1">
        <v>0</v>
      </c>
      <c r="BL454" s="25">
        <v>0</v>
      </c>
      <c r="BM454" s="1">
        <v>0</v>
      </c>
      <c r="BN454" s="1">
        <v>0</v>
      </c>
      <c r="BO454" s="1">
        <v>0</v>
      </c>
      <c r="BP454" s="1">
        <v>0</v>
      </c>
      <c r="BQ454" s="12"/>
      <c r="BR454" s="12"/>
      <c r="BS454" s="12"/>
      <c r="BT454" s="12"/>
      <c r="BU454" s="12"/>
      <c r="BV454" s="12"/>
      <c r="BW454" s="12"/>
      <c r="BX454" s="12"/>
      <c r="BY454" s="12"/>
      <c r="BZ454" s="12"/>
      <c r="CA454" s="12"/>
      <c r="CB454" s="15"/>
      <c r="CC454" s="12"/>
      <c r="CD454" s="12"/>
      <c r="CE454" s="12"/>
      <c r="CF454" s="12"/>
      <c r="CG454" s="12"/>
      <c r="CH454" s="12"/>
      <c r="CI454" s="12"/>
      <c r="CJ454" s="15"/>
      <c r="CK454" s="12"/>
      <c r="CL454" s="12"/>
      <c r="CM454" s="12"/>
      <c r="CN454" s="12"/>
      <c r="CO454" s="12"/>
      <c r="CP454" s="12"/>
      <c r="CQ454" s="12"/>
      <c r="CR454" s="12"/>
      <c r="CS454" s="12"/>
      <c r="CT454" s="12"/>
      <c r="CU454" s="12"/>
      <c r="CV454" s="12"/>
      <c r="CW454" s="12"/>
      <c r="CX454" s="12"/>
      <c r="CY454" s="12"/>
      <c r="CZ454" s="12"/>
      <c r="DA454" s="12"/>
      <c r="DB454" s="12"/>
      <c r="DC454" s="12"/>
    </row>
    <row r="455" spans="1:107" x14ac:dyDescent="0.2">
      <c r="A455" s="2">
        <v>454</v>
      </c>
      <c r="B455" s="5">
        <v>6</v>
      </c>
      <c r="C455" s="2">
        <v>3</v>
      </c>
      <c r="D455" s="1">
        <v>34</v>
      </c>
      <c r="E455" s="7">
        <v>43876</v>
      </c>
      <c r="F455" s="1">
        <v>0</v>
      </c>
      <c r="G455" s="5">
        <f t="shared" si="31"/>
        <v>38</v>
      </c>
      <c r="H455" s="19">
        <f t="shared" si="32"/>
        <v>106.39999999999999</v>
      </c>
      <c r="I455" s="50">
        <v>100</v>
      </c>
      <c r="J455" s="50">
        <v>161.08680555555554</v>
      </c>
      <c r="K455" s="50">
        <v>25.979796223718537</v>
      </c>
      <c r="L455" s="50">
        <v>37.152777777777779</v>
      </c>
      <c r="M455" s="50">
        <v>62.847222222222221</v>
      </c>
      <c r="N455" s="50">
        <v>0</v>
      </c>
      <c r="O455" s="50">
        <v>100</v>
      </c>
      <c r="P455" s="50">
        <v>137.13020833333334</v>
      </c>
      <c r="Q455" s="50">
        <v>21.396903920215856</v>
      </c>
      <c r="R455" s="50">
        <v>6.25</v>
      </c>
      <c r="S455" s="50">
        <v>93.75</v>
      </c>
      <c r="T455" s="50">
        <v>0</v>
      </c>
      <c r="U455" s="50">
        <v>100</v>
      </c>
      <c r="V455" s="50">
        <v>209</v>
      </c>
      <c r="W455" s="50">
        <v>4.291926247483552</v>
      </c>
      <c r="X455" s="50">
        <v>98.958333333333329</v>
      </c>
      <c r="Y455" s="50">
        <v>1.0416666666666714</v>
      </c>
      <c r="Z455" s="50">
        <v>0</v>
      </c>
      <c r="AA455" s="2">
        <v>0</v>
      </c>
      <c r="AB455">
        <v>1</v>
      </c>
      <c r="AC455">
        <v>9</v>
      </c>
      <c r="AD455">
        <v>2</v>
      </c>
      <c r="AE455" s="16">
        <v>0</v>
      </c>
      <c r="AF455" t="s">
        <v>875</v>
      </c>
      <c r="AG455" t="s">
        <v>875</v>
      </c>
      <c r="AH455" t="s">
        <v>875</v>
      </c>
      <c r="AI455" t="s">
        <v>875</v>
      </c>
      <c r="AJ455" t="s">
        <v>875</v>
      </c>
      <c r="AK455" t="s">
        <v>875</v>
      </c>
      <c r="AL455" t="s">
        <v>875</v>
      </c>
      <c r="AM455" s="1" t="s">
        <v>903</v>
      </c>
      <c r="AN455" s="1" t="s">
        <v>903</v>
      </c>
      <c r="AO455" s="1" t="s">
        <v>903</v>
      </c>
      <c r="AP455" s="1" t="s">
        <v>903</v>
      </c>
      <c r="AQ455" s="1" t="s">
        <v>903</v>
      </c>
      <c r="AR455" s="1" t="s">
        <v>903</v>
      </c>
      <c r="AS455" s="1" t="s">
        <v>903</v>
      </c>
      <c r="AT455" s="1" t="s">
        <v>903</v>
      </c>
      <c r="AU455" s="1" t="s">
        <v>903</v>
      </c>
      <c r="AV455" s="1" t="s">
        <v>903</v>
      </c>
      <c r="AW455" s="1" t="s">
        <v>903</v>
      </c>
      <c r="AX455" s="1" t="s">
        <v>903</v>
      </c>
      <c r="AY455" s="1" t="s">
        <v>903</v>
      </c>
      <c r="AZ455" s="1" t="s">
        <v>903</v>
      </c>
      <c r="BA455" s="1" t="s">
        <v>875</v>
      </c>
      <c r="BB455" s="1" t="s">
        <v>875</v>
      </c>
      <c r="BC455" s="1" t="s">
        <v>875</v>
      </c>
      <c r="BD455" s="1" t="s">
        <v>875</v>
      </c>
      <c r="BE455" s="1" t="s">
        <v>875</v>
      </c>
      <c r="BF455" s="1" t="s">
        <v>875</v>
      </c>
      <c r="BG455" s="16">
        <v>38</v>
      </c>
      <c r="BH455">
        <v>3</v>
      </c>
      <c r="BI455" s="1">
        <v>2.8</v>
      </c>
      <c r="BJ455" s="1">
        <f t="shared" si="33"/>
        <v>106.39999999999999</v>
      </c>
      <c r="BK455" s="1" t="s">
        <v>27</v>
      </c>
      <c r="BL455" s="25">
        <v>0</v>
      </c>
      <c r="BM455" s="1">
        <v>0</v>
      </c>
      <c r="BN455" s="1">
        <v>0</v>
      </c>
      <c r="BO455" s="1">
        <v>0</v>
      </c>
      <c r="BP455" s="1">
        <v>0</v>
      </c>
      <c r="BQ455" s="14">
        <v>43876.439079247684</v>
      </c>
      <c r="BR455" s="14" t="s">
        <v>247</v>
      </c>
      <c r="BS455" s="15">
        <v>36.68333333333333</v>
      </c>
      <c r="BT455" s="12" t="s">
        <v>248</v>
      </c>
      <c r="BU455" s="12">
        <v>1</v>
      </c>
      <c r="BV455" s="12" t="s">
        <v>249</v>
      </c>
      <c r="BW455" s="12" t="s">
        <v>250</v>
      </c>
      <c r="BX455" s="12"/>
      <c r="BY455" s="12" t="s">
        <v>98</v>
      </c>
      <c r="BZ455" s="12">
        <v>1</v>
      </c>
      <c r="CA455" s="12">
        <v>5</v>
      </c>
      <c r="CB455" s="15">
        <v>4.0999999999999996</v>
      </c>
      <c r="CC455" s="12">
        <v>45</v>
      </c>
      <c r="CD455" s="12">
        <v>0</v>
      </c>
      <c r="CE455" s="12">
        <v>2</v>
      </c>
      <c r="CF455" s="12">
        <v>3</v>
      </c>
      <c r="CG455" s="12">
        <v>1</v>
      </c>
      <c r="CH455" s="12">
        <v>2</v>
      </c>
      <c r="CI455" s="12">
        <v>2</v>
      </c>
      <c r="CJ455" s="15">
        <v>3</v>
      </c>
      <c r="CK455" s="12">
        <v>2</v>
      </c>
      <c r="CL455" s="12">
        <v>3</v>
      </c>
      <c r="CM455" s="12">
        <v>1</v>
      </c>
      <c r="CN455" s="12">
        <v>2</v>
      </c>
      <c r="CO455" s="12">
        <v>2</v>
      </c>
      <c r="CP455" s="12" t="s">
        <v>88</v>
      </c>
      <c r="CQ455" s="12">
        <v>20</v>
      </c>
      <c r="CR455" s="12">
        <v>14</v>
      </c>
      <c r="CS455" s="12">
        <v>0</v>
      </c>
      <c r="CT455" s="12">
        <v>47</v>
      </c>
      <c r="CU455" s="12">
        <v>27</v>
      </c>
      <c r="CV455" s="12">
        <v>4</v>
      </c>
      <c r="CW455" s="12">
        <v>0</v>
      </c>
      <c r="CX455" s="12" t="b">
        <v>0</v>
      </c>
      <c r="CY455" s="12"/>
      <c r="CZ455" s="12">
        <v>0</v>
      </c>
      <c r="DA455" s="12"/>
      <c r="DB455" s="12"/>
      <c r="DC455" s="12"/>
    </row>
    <row r="456" spans="1:107" x14ac:dyDescent="0.2">
      <c r="A456" s="2">
        <v>455</v>
      </c>
      <c r="B456" s="5">
        <v>6</v>
      </c>
      <c r="C456" s="2">
        <v>3</v>
      </c>
      <c r="D456" s="1">
        <v>35</v>
      </c>
      <c r="E456" s="7">
        <v>43877</v>
      </c>
      <c r="F456" s="1">
        <v>0</v>
      </c>
      <c r="G456" s="5">
        <f t="shared" si="31"/>
        <v>0</v>
      </c>
      <c r="H456" s="19">
        <f t="shared" si="32"/>
        <v>0</v>
      </c>
      <c r="I456" s="50">
        <v>100</v>
      </c>
      <c r="J456" s="50">
        <v>181.69791666666666</v>
      </c>
      <c r="K456" s="50">
        <v>17.70496877893471</v>
      </c>
      <c r="L456" s="50">
        <v>40.972222222222221</v>
      </c>
      <c r="M456" s="50">
        <v>59.027777777777779</v>
      </c>
      <c r="N456" s="50">
        <v>0</v>
      </c>
      <c r="O456" s="50">
        <v>100</v>
      </c>
      <c r="P456" s="50">
        <v>179.58854166666666</v>
      </c>
      <c r="Q456" s="50">
        <v>20.86452825174382</v>
      </c>
      <c r="R456" s="50">
        <v>30.729166666666668</v>
      </c>
      <c r="S456" s="50">
        <v>69.270833333333329</v>
      </c>
      <c r="T456" s="50">
        <v>0</v>
      </c>
      <c r="U456" s="50">
        <v>100</v>
      </c>
      <c r="V456" s="50">
        <v>185.91666666666666</v>
      </c>
      <c r="W456" s="50">
        <v>8.9459619147603906</v>
      </c>
      <c r="X456" s="50">
        <v>61.458333333333336</v>
      </c>
      <c r="Y456" s="50">
        <v>38.541666666666664</v>
      </c>
      <c r="Z456" s="50">
        <v>0</v>
      </c>
      <c r="AA456" s="2">
        <v>0</v>
      </c>
      <c r="AB456">
        <v>1</v>
      </c>
      <c r="AC456">
        <v>9</v>
      </c>
      <c r="AD456">
        <v>2</v>
      </c>
      <c r="AE456" s="16">
        <v>0</v>
      </c>
      <c r="AF456" s="12">
        <v>99</v>
      </c>
      <c r="AG456">
        <v>1</v>
      </c>
      <c r="AH456">
        <v>99</v>
      </c>
      <c r="AI456">
        <v>99</v>
      </c>
      <c r="AJ456">
        <v>99</v>
      </c>
      <c r="AK456">
        <v>99</v>
      </c>
      <c r="AL456">
        <v>99</v>
      </c>
      <c r="AM456" s="1">
        <v>99</v>
      </c>
      <c r="AN456" s="1">
        <v>99</v>
      </c>
      <c r="AO456" s="1">
        <v>99</v>
      </c>
      <c r="AP456" s="1">
        <v>99</v>
      </c>
      <c r="AQ456" s="1">
        <v>99</v>
      </c>
      <c r="AR456" s="1">
        <v>99</v>
      </c>
      <c r="AS456" s="1">
        <v>0</v>
      </c>
      <c r="AT456" s="1">
        <v>1</v>
      </c>
      <c r="AU456">
        <v>0</v>
      </c>
      <c r="AV456" s="1">
        <v>0</v>
      </c>
      <c r="AW456" s="1">
        <v>0</v>
      </c>
      <c r="AX456" s="1">
        <v>0</v>
      </c>
      <c r="AY456" s="1">
        <v>0</v>
      </c>
      <c r="AZ456" s="1">
        <v>0</v>
      </c>
      <c r="BA456" s="1">
        <v>0</v>
      </c>
      <c r="BB456" s="1">
        <v>0</v>
      </c>
      <c r="BC456" s="1">
        <v>0</v>
      </c>
      <c r="BD456" s="1">
        <v>0</v>
      </c>
      <c r="BE456" s="1">
        <v>0</v>
      </c>
      <c r="BF456" s="1">
        <f>SUM(AS456:BE456)</f>
        <v>1</v>
      </c>
      <c r="BG456" s="12">
        <v>0</v>
      </c>
      <c r="BH456" s="1">
        <v>0</v>
      </c>
      <c r="BI456" s="1">
        <v>0</v>
      </c>
      <c r="BJ456" s="1">
        <f t="shared" si="33"/>
        <v>0</v>
      </c>
      <c r="BK456" s="1">
        <v>0</v>
      </c>
      <c r="BL456" s="25">
        <v>0</v>
      </c>
      <c r="BM456" s="1">
        <v>0</v>
      </c>
      <c r="BN456" s="1">
        <v>0</v>
      </c>
      <c r="BO456" s="1">
        <v>0</v>
      </c>
      <c r="BP456" s="1">
        <v>0</v>
      </c>
      <c r="BQ456" s="12"/>
      <c r="BR456" s="12"/>
      <c r="BS456" s="12"/>
      <c r="BT456" s="12"/>
      <c r="BU456" s="12"/>
      <c r="BV456" s="12"/>
      <c r="BW456" s="12"/>
      <c r="BX456" s="12"/>
      <c r="BY456" s="12"/>
      <c r="BZ456" s="12"/>
      <c r="CA456" s="12"/>
      <c r="CB456" s="15"/>
      <c r="CC456" s="12"/>
      <c r="CD456" s="12"/>
      <c r="CE456" s="12"/>
      <c r="CF456" s="12"/>
      <c r="CG456" s="12"/>
      <c r="CH456" s="12"/>
      <c r="CI456" s="12"/>
      <c r="CJ456" s="15"/>
      <c r="CK456" s="12"/>
      <c r="CL456" s="12"/>
      <c r="CM456" s="12"/>
      <c r="CN456" s="12"/>
      <c r="CO456" s="12"/>
      <c r="CP456" s="12"/>
      <c r="CQ456" s="12"/>
      <c r="CR456" s="12"/>
      <c r="CS456" s="12"/>
      <c r="CT456" s="12"/>
      <c r="CU456" s="12"/>
      <c r="CV456" s="12"/>
      <c r="CW456" s="12"/>
      <c r="CX456" s="12"/>
      <c r="CY456" s="12"/>
      <c r="CZ456" s="12"/>
      <c r="DA456" s="12"/>
      <c r="DB456" s="12"/>
      <c r="DC456" s="12"/>
    </row>
    <row r="457" spans="1:107" x14ac:dyDescent="0.2">
      <c r="A457" s="2">
        <v>456</v>
      </c>
      <c r="B457" s="5">
        <v>6</v>
      </c>
      <c r="C457" s="2">
        <v>3</v>
      </c>
      <c r="D457" s="1">
        <v>36</v>
      </c>
      <c r="E457" s="7">
        <v>43878</v>
      </c>
      <c r="F457" s="1">
        <v>0</v>
      </c>
      <c r="G457" s="5">
        <f t="shared" si="31"/>
        <v>22</v>
      </c>
      <c r="H457" s="19">
        <f t="shared" si="32"/>
        <v>61.599999999999994</v>
      </c>
      <c r="I457" s="50">
        <v>100</v>
      </c>
      <c r="J457" s="50">
        <v>207.54513888888889</v>
      </c>
      <c r="K457" s="50">
        <v>22.859492329861265</v>
      </c>
      <c r="L457" s="50">
        <v>64.930555555555557</v>
      </c>
      <c r="M457" s="50">
        <v>35.069444444444443</v>
      </c>
      <c r="N457" s="50">
        <v>0</v>
      </c>
      <c r="O457" s="50">
        <v>100</v>
      </c>
      <c r="P457" s="50">
        <v>198.546875</v>
      </c>
      <c r="Q457" s="50">
        <v>25.787375154479907</v>
      </c>
      <c r="R457" s="50">
        <v>52.604166666666664</v>
      </c>
      <c r="S457" s="50">
        <v>47.395833333333336</v>
      </c>
      <c r="T457" s="50">
        <v>0</v>
      </c>
      <c r="U457" s="50">
        <v>100</v>
      </c>
      <c r="V457" s="50">
        <v>225.54166666666666</v>
      </c>
      <c r="W457" s="50">
        <v>14.289637592360954</v>
      </c>
      <c r="X457" s="50">
        <v>89.583333333333329</v>
      </c>
      <c r="Y457" s="50">
        <v>10.416666666666671</v>
      </c>
      <c r="Z457" s="50">
        <v>0</v>
      </c>
      <c r="AA457" s="2">
        <v>0</v>
      </c>
      <c r="AB457">
        <v>1</v>
      </c>
      <c r="AC457">
        <v>9</v>
      </c>
      <c r="AD457">
        <v>2</v>
      </c>
      <c r="AE457" s="16">
        <v>0</v>
      </c>
      <c r="AF457" t="s">
        <v>875</v>
      </c>
      <c r="AG457" t="s">
        <v>875</v>
      </c>
      <c r="AH457" t="s">
        <v>875</v>
      </c>
      <c r="AI457" t="s">
        <v>875</v>
      </c>
      <c r="AJ457" t="s">
        <v>875</v>
      </c>
      <c r="AK457" t="s">
        <v>875</v>
      </c>
      <c r="AL457" t="s">
        <v>875</v>
      </c>
      <c r="AM457" s="1" t="s">
        <v>903</v>
      </c>
      <c r="AN457" s="1" t="s">
        <v>903</v>
      </c>
      <c r="AO457" s="1" t="s">
        <v>903</v>
      </c>
      <c r="AP457" s="1" t="s">
        <v>903</v>
      </c>
      <c r="AQ457" s="1" t="s">
        <v>903</v>
      </c>
      <c r="AR457" s="1" t="s">
        <v>903</v>
      </c>
      <c r="AS457" s="1" t="s">
        <v>903</v>
      </c>
      <c r="AT457" s="1" t="s">
        <v>903</v>
      </c>
      <c r="AU457" s="1" t="s">
        <v>903</v>
      </c>
      <c r="AV457" s="1" t="s">
        <v>903</v>
      </c>
      <c r="AW457" s="1" t="s">
        <v>903</v>
      </c>
      <c r="AX457" s="1" t="s">
        <v>903</v>
      </c>
      <c r="AY457" s="1" t="s">
        <v>903</v>
      </c>
      <c r="AZ457" s="1" t="s">
        <v>903</v>
      </c>
      <c r="BA457" s="1" t="s">
        <v>875</v>
      </c>
      <c r="BB457" s="1" t="s">
        <v>875</v>
      </c>
      <c r="BC457" s="1" t="s">
        <v>875</v>
      </c>
      <c r="BD457" s="1" t="s">
        <v>875</v>
      </c>
      <c r="BE457" s="1" t="s">
        <v>875</v>
      </c>
      <c r="BF457" s="1" t="s">
        <v>875</v>
      </c>
      <c r="BG457" s="16">
        <v>22</v>
      </c>
      <c r="BH457">
        <v>4</v>
      </c>
      <c r="BI457" s="1">
        <v>2.8</v>
      </c>
      <c r="BJ457" s="1">
        <f t="shared" si="33"/>
        <v>61.599999999999994</v>
      </c>
      <c r="BK457" s="1" t="s">
        <v>27</v>
      </c>
      <c r="BL457" s="25">
        <v>0</v>
      </c>
      <c r="BM457" s="1">
        <v>0</v>
      </c>
      <c r="BN457" s="1">
        <v>0</v>
      </c>
      <c r="BO457" s="1">
        <v>0</v>
      </c>
      <c r="BP457" s="1">
        <v>0</v>
      </c>
      <c r="BQ457" s="14">
        <v>43878.58794315972</v>
      </c>
      <c r="BR457" s="14" t="s">
        <v>252</v>
      </c>
      <c r="BS457" s="15">
        <v>21.5</v>
      </c>
      <c r="BT457" s="12" t="s">
        <v>251</v>
      </c>
      <c r="BU457" s="12">
        <v>1</v>
      </c>
      <c r="BV457" s="12"/>
      <c r="BW457" s="12" t="s">
        <v>98</v>
      </c>
      <c r="BX457" s="12"/>
      <c r="BY457" s="12" t="s">
        <v>98</v>
      </c>
      <c r="BZ457" s="12">
        <v>1</v>
      </c>
      <c r="CA457" s="12">
        <v>5</v>
      </c>
      <c r="CB457" s="15">
        <v>1</v>
      </c>
      <c r="CC457" s="12">
        <v>0</v>
      </c>
      <c r="CD457" s="12">
        <v>0</v>
      </c>
      <c r="CE457" s="12">
        <v>2</v>
      </c>
      <c r="CF457" s="12">
        <v>3</v>
      </c>
      <c r="CG457" s="12">
        <v>2</v>
      </c>
      <c r="CH457" s="12">
        <v>2</v>
      </c>
      <c r="CI457" s="12">
        <v>2</v>
      </c>
      <c r="CJ457" s="15">
        <v>4</v>
      </c>
      <c r="CK457" s="12">
        <v>2</v>
      </c>
      <c r="CL457" s="12">
        <v>2</v>
      </c>
      <c r="CM457" s="12">
        <v>1</v>
      </c>
      <c r="CN457" s="12">
        <v>3</v>
      </c>
      <c r="CO457" s="12">
        <v>2</v>
      </c>
      <c r="CP457" s="12" t="s">
        <v>88</v>
      </c>
      <c r="CQ457" s="12">
        <v>45</v>
      </c>
      <c r="CR457" s="12">
        <v>42</v>
      </c>
      <c r="CS457" s="12">
        <v>10</v>
      </c>
      <c r="CT457" s="12">
        <v>49</v>
      </c>
      <c r="CU457" s="12">
        <v>49</v>
      </c>
      <c r="CV457" s="12">
        <v>5.8</v>
      </c>
      <c r="CW457" s="12">
        <v>203</v>
      </c>
      <c r="CX457" s="12" t="b">
        <v>0</v>
      </c>
      <c r="CY457" s="12"/>
      <c r="CZ457" s="12">
        <v>0</v>
      </c>
      <c r="DA457" s="12">
        <v>124</v>
      </c>
      <c r="DB457" s="12">
        <v>111</v>
      </c>
      <c r="DC457" s="12">
        <v>95</v>
      </c>
    </row>
    <row r="458" spans="1:107" x14ac:dyDescent="0.2">
      <c r="A458" s="2">
        <v>457</v>
      </c>
      <c r="B458" s="5">
        <v>6</v>
      </c>
      <c r="C458" s="2">
        <v>3</v>
      </c>
      <c r="D458" s="1">
        <v>37</v>
      </c>
      <c r="E458" s="7">
        <v>43879</v>
      </c>
      <c r="F458" s="1">
        <v>0</v>
      </c>
      <c r="G458" s="5">
        <f t="shared" si="31"/>
        <v>25</v>
      </c>
      <c r="H458" s="19">
        <f t="shared" si="32"/>
        <v>70</v>
      </c>
      <c r="I458" s="50">
        <v>100</v>
      </c>
      <c r="J458" s="50">
        <v>165.23958333333334</v>
      </c>
      <c r="K458" s="50">
        <v>25.65750676981396</v>
      </c>
      <c r="L458" s="50">
        <v>33.333333333333336</v>
      </c>
      <c r="M458" s="50">
        <v>66.666666666666657</v>
      </c>
      <c r="N458" s="50">
        <v>0</v>
      </c>
      <c r="O458" s="50">
        <v>100</v>
      </c>
      <c r="P458" s="50">
        <v>153.921875</v>
      </c>
      <c r="Q458" s="50">
        <v>23.224921436606955</v>
      </c>
      <c r="R458" s="50">
        <v>27.604166666666668</v>
      </c>
      <c r="S458" s="50">
        <v>72.395833333333329</v>
      </c>
      <c r="T458" s="50">
        <v>0</v>
      </c>
      <c r="U458" s="50">
        <v>100</v>
      </c>
      <c r="V458" s="50">
        <v>187.875</v>
      </c>
      <c r="W458" s="50">
        <v>24.299903035854218</v>
      </c>
      <c r="X458" s="50">
        <v>44.791666666666664</v>
      </c>
      <c r="Y458" s="50">
        <v>55.208333333333336</v>
      </c>
      <c r="Z458" s="50">
        <v>0</v>
      </c>
      <c r="AA458" s="2">
        <v>1</v>
      </c>
      <c r="AB458">
        <v>2</v>
      </c>
      <c r="AC458">
        <v>6</v>
      </c>
      <c r="AD458">
        <v>2</v>
      </c>
      <c r="AE458" s="16">
        <v>0</v>
      </c>
      <c r="AF458" t="s">
        <v>875</v>
      </c>
      <c r="AG458" t="s">
        <v>875</v>
      </c>
      <c r="AH458" t="s">
        <v>875</v>
      </c>
      <c r="AI458" t="s">
        <v>875</v>
      </c>
      <c r="AJ458" t="s">
        <v>875</v>
      </c>
      <c r="AK458" t="s">
        <v>875</v>
      </c>
      <c r="AL458" t="s">
        <v>875</v>
      </c>
      <c r="AM458" s="1" t="s">
        <v>903</v>
      </c>
      <c r="AN458" s="1" t="s">
        <v>903</v>
      </c>
      <c r="AO458" s="1" t="s">
        <v>903</v>
      </c>
      <c r="AP458" s="1" t="s">
        <v>903</v>
      </c>
      <c r="AQ458" s="1" t="s">
        <v>903</v>
      </c>
      <c r="AR458" s="1" t="s">
        <v>903</v>
      </c>
      <c r="AS458" s="1" t="s">
        <v>903</v>
      </c>
      <c r="AT458" s="1" t="s">
        <v>903</v>
      </c>
      <c r="AU458" s="1" t="s">
        <v>903</v>
      </c>
      <c r="AV458" s="1" t="s">
        <v>903</v>
      </c>
      <c r="AW458" s="1" t="s">
        <v>903</v>
      </c>
      <c r="AX458" s="1" t="s">
        <v>903</v>
      </c>
      <c r="AY458" s="1" t="s">
        <v>903</v>
      </c>
      <c r="AZ458" s="1" t="s">
        <v>903</v>
      </c>
      <c r="BA458" s="1" t="s">
        <v>875</v>
      </c>
      <c r="BB458" s="1" t="s">
        <v>875</v>
      </c>
      <c r="BC458" s="1" t="s">
        <v>875</v>
      </c>
      <c r="BD458" s="1" t="s">
        <v>875</v>
      </c>
      <c r="BE458" s="1" t="s">
        <v>875</v>
      </c>
      <c r="BF458" s="1" t="s">
        <v>875</v>
      </c>
      <c r="BG458" s="16">
        <v>25</v>
      </c>
      <c r="BH458">
        <v>3</v>
      </c>
      <c r="BI458" s="1">
        <v>2.8</v>
      </c>
      <c r="BJ458" s="1">
        <f t="shared" si="33"/>
        <v>70</v>
      </c>
      <c r="BK458" s="1" t="s">
        <v>27</v>
      </c>
      <c r="BL458" s="25">
        <v>0</v>
      </c>
      <c r="BM458" s="1">
        <v>0</v>
      </c>
      <c r="BN458" s="1">
        <v>0</v>
      </c>
      <c r="BO458" s="1">
        <v>0</v>
      </c>
      <c r="BP458" s="1">
        <v>0</v>
      </c>
      <c r="BQ458" s="14">
        <v>43879.659723900462</v>
      </c>
      <c r="BR458" s="14" t="s">
        <v>253</v>
      </c>
      <c r="BS458" s="15">
        <v>23.883333333333333</v>
      </c>
      <c r="BT458" s="12" t="s">
        <v>243</v>
      </c>
      <c r="BU458" s="12">
        <v>1</v>
      </c>
      <c r="BV458" s="12"/>
      <c r="BW458" s="12" t="s">
        <v>98</v>
      </c>
      <c r="BX458" s="12"/>
      <c r="BY458" s="12" t="s">
        <v>98</v>
      </c>
      <c r="BZ458" s="12">
        <v>1</v>
      </c>
      <c r="CA458" s="12">
        <v>6</v>
      </c>
      <c r="CB458" s="15">
        <v>6.15</v>
      </c>
      <c r="CC458" s="12">
        <v>0</v>
      </c>
      <c r="CD458" s="12">
        <v>0</v>
      </c>
      <c r="CE458" s="12">
        <v>2</v>
      </c>
      <c r="CF458" s="12">
        <v>3</v>
      </c>
      <c r="CG458" s="12">
        <v>1</v>
      </c>
      <c r="CH458" s="12">
        <v>2</v>
      </c>
      <c r="CI458" s="12">
        <v>2</v>
      </c>
      <c r="CJ458" s="15">
        <v>3</v>
      </c>
      <c r="CK458" s="12">
        <v>2</v>
      </c>
      <c r="CL458" s="12">
        <v>3</v>
      </c>
      <c r="CM458" s="12">
        <v>1</v>
      </c>
      <c r="CN458" s="12">
        <v>1</v>
      </c>
      <c r="CO458" s="12">
        <v>2</v>
      </c>
      <c r="CP458" s="12" t="s">
        <v>105</v>
      </c>
      <c r="CQ458" s="12">
        <v>42</v>
      </c>
      <c r="CR458" s="12">
        <v>36</v>
      </c>
      <c r="CS458" s="12">
        <v>97</v>
      </c>
      <c r="CT458" s="12">
        <v>88</v>
      </c>
      <c r="CU458" s="12">
        <v>36</v>
      </c>
      <c r="CV458" s="12">
        <v>9.8000000000000007</v>
      </c>
      <c r="CW458" s="12">
        <v>90</v>
      </c>
      <c r="CX458" s="12" t="b">
        <v>1</v>
      </c>
      <c r="CY458" s="12" t="s">
        <v>106</v>
      </c>
      <c r="CZ458" s="12">
        <v>0</v>
      </c>
      <c r="DA458" s="12">
        <v>125</v>
      </c>
      <c r="DB458" s="12">
        <v>109</v>
      </c>
      <c r="DC458" s="12">
        <v>94</v>
      </c>
    </row>
    <row r="459" spans="1:107" x14ac:dyDescent="0.2">
      <c r="A459" s="2">
        <v>458</v>
      </c>
      <c r="B459" s="5">
        <v>6</v>
      </c>
      <c r="C459" s="2">
        <v>3</v>
      </c>
      <c r="D459" s="1">
        <v>38</v>
      </c>
      <c r="E459" s="7">
        <v>43880</v>
      </c>
      <c r="F459" s="1">
        <v>0</v>
      </c>
      <c r="G459" s="5">
        <f t="shared" si="31"/>
        <v>22</v>
      </c>
      <c r="H459" s="19">
        <f t="shared" si="32"/>
        <v>83.6</v>
      </c>
      <c r="I459" s="50">
        <v>100</v>
      </c>
      <c r="J459" s="50">
        <v>151.28472222222223</v>
      </c>
      <c r="K459" s="50">
        <v>36.114581272602251</v>
      </c>
      <c r="L459" s="50">
        <v>28.472222222222221</v>
      </c>
      <c r="M459" s="50">
        <v>68.402777777777771</v>
      </c>
      <c r="N459" s="50">
        <v>3.125</v>
      </c>
      <c r="O459" s="50">
        <v>100</v>
      </c>
      <c r="P459" s="50">
        <v>130.42708333333334</v>
      </c>
      <c r="Q459" s="50">
        <v>32.234045144137802</v>
      </c>
      <c r="R459" s="50">
        <v>16.145833333333332</v>
      </c>
      <c r="S459" s="50">
        <v>79.166666666666671</v>
      </c>
      <c r="T459" s="50">
        <v>4.6875</v>
      </c>
      <c r="U459" s="50">
        <v>100</v>
      </c>
      <c r="V459" s="50">
        <v>193</v>
      </c>
      <c r="W459" s="50">
        <v>27.547497106988526</v>
      </c>
      <c r="X459" s="50">
        <v>53.125</v>
      </c>
      <c r="Y459" s="50">
        <v>46.875</v>
      </c>
      <c r="Z459" s="50">
        <v>0</v>
      </c>
      <c r="AA459" s="2">
        <v>2</v>
      </c>
      <c r="AB459">
        <v>2</v>
      </c>
      <c r="AC459">
        <v>9</v>
      </c>
      <c r="AD459">
        <v>2</v>
      </c>
      <c r="AE459" s="16">
        <v>0</v>
      </c>
      <c r="AF459" t="s">
        <v>875</v>
      </c>
      <c r="AG459" t="s">
        <v>875</v>
      </c>
      <c r="AH459" t="s">
        <v>875</v>
      </c>
      <c r="AI459" t="s">
        <v>875</v>
      </c>
      <c r="AJ459" t="s">
        <v>875</v>
      </c>
      <c r="AK459" t="s">
        <v>875</v>
      </c>
      <c r="AL459" t="s">
        <v>875</v>
      </c>
      <c r="AM459" s="1" t="s">
        <v>903</v>
      </c>
      <c r="AN459" s="1" t="s">
        <v>903</v>
      </c>
      <c r="AO459" s="1" t="s">
        <v>903</v>
      </c>
      <c r="AP459" s="1" t="s">
        <v>903</v>
      </c>
      <c r="AQ459" s="1" t="s">
        <v>903</v>
      </c>
      <c r="AR459" s="1" t="s">
        <v>903</v>
      </c>
      <c r="AS459" s="1" t="s">
        <v>903</v>
      </c>
      <c r="AT459" s="1" t="s">
        <v>903</v>
      </c>
      <c r="AU459" s="1" t="s">
        <v>903</v>
      </c>
      <c r="AV459" s="1" t="s">
        <v>903</v>
      </c>
      <c r="AW459" s="1" t="s">
        <v>903</v>
      </c>
      <c r="AX459" s="1" t="s">
        <v>903</v>
      </c>
      <c r="AY459" s="1" t="s">
        <v>903</v>
      </c>
      <c r="AZ459" s="1" t="s">
        <v>903</v>
      </c>
      <c r="BA459" s="1" t="s">
        <v>875</v>
      </c>
      <c r="BB459" s="1" t="s">
        <v>875</v>
      </c>
      <c r="BC459" s="1" t="s">
        <v>875</v>
      </c>
      <c r="BD459" s="1" t="s">
        <v>875</v>
      </c>
      <c r="BE459" s="1" t="s">
        <v>875</v>
      </c>
      <c r="BF459" s="1" t="s">
        <v>875</v>
      </c>
      <c r="BG459" s="16">
        <v>22</v>
      </c>
      <c r="BH459">
        <v>2</v>
      </c>
      <c r="BI459" s="1">
        <v>3.8</v>
      </c>
      <c r="BJ459" s="1">
        <f t="shared" si="33"/>
        <v>83.6</v>
      </c>
      <c r="BK459" s="1" t="s">
        <v>28</v>
      </c>
      <c r="BL459" s="25">
        <v>0</v>
      </c>
      <c r="BM459" s="1">
        <v>0</v>
      </c>
      <c r="BN459" s="1">
        <v>0</v>
      </c>
      <c r="BO459" s="1">
        <v>0</v>
      </c>
      <c r="BP459" s="1">
        <v>0</v>
      </c>
      <c r="BQ459" s="14">
        <v>43880.397510092589</v>
      </c>
      <c r="BR459" s="14" t="s">
        <v>254</v>
      </c>
      <c r="BS459" s="15">
        <v>21.016666666666666</v>
      </c>
      <c r="BT459" s="12" t="s">
        <v>255</v>
      </c>
      <c r="BU459" s="12">
        <v>2</v>
      </c>
      <c r="BV459" s="59" t="s">
        <v>256</v>
      </c>
      <c r="BW459" s="59" t="s">
        <v>257</v>
      </c>
      <c r="BX459" s="12"/>
      <c r="BY459" s="12" t="s">
        <v>98</v>
      </c>
      <c r="BZ459" s="12">
        <v>1</v>
      </c>
      <c r="CA459" s="12">
        <v>5</v>
      </c>
      <c r="CB459" s="15">
        <v>1.55</v>
      </c>
      <c r="CC459" s="12">
        <v>22</v>
      </c>
      <c r="CD459" s="12">
        <v>0</v>
      </c>
      <c r="CE459" s="12">
        <v>2</v>
      </c>
      <c r="CF459" s="12">
        <v>3</v>
      </c>
      <c r="CG459" s="12">
        <v>1</v>
      </c>
      <c r="CH459" s="12">
        <v>2</v>
      </c>
      <c r="CI459" s="12">
        <v>1</v>
      </c>
      <c r="CJ459" s="15">
        <v>2</v>
      </c>
      <c r="CK459" s="12">
        <v>2</v>
      </c>
      <c r="CL459" s="12">
        <v>3</v>
      </c>
      <c r="CM459" s="12">
        <v>1</v>
      </c>
      <c r="CN459" s="12">
        <v>2</v>
      </c>
      <c r="CO459" s="12">
        <v>2</v>
      </c>
      <c r="CP459" s="12" t="s">
        <v>88</v>
      </c>
      <c r="CQ459" s="12">
        <v>40</v>
      </c>
      <c r="CR459" s="12">
        <v>34</v>
      </c>
      <c r="CS459" s="12">
        <v>10</v>
      </c>
      <c r="CT459" s="12">
        <v>62</v>
      </c>
      <c r="CU459" s="12">
        <v>37</v>
      </c>
      <c r="CV459" s="12">
        <v>9</v>
      </c>
      <c r="CW459" s="12">
        <v>315</v>
      </c>
      <c r="CX459" s="12" t="b">
        <v>0</v>
      </c>
      <c r="CY459" s="12"/>
      <c r="CZ459" s="12">
        <v>0</v>
      </c>
      <c r="DA459" s="12"/>
      <c r="DB459" s="12"/>
      <c r="DC459" s="12"/>
    </row>
    <row r="460" spans="1:107" x14ac:dyDescent="0.2">
      <c r="A460" s="2">
        <v>459</v>
      </c>
      <c r="B460" s="5">
        <v>6</v>
      </c>
      <c r="C460" s="2">
        <v>3</v>
      </c>
      <c r="D460" s="1">
        <v>39</v>
      </c>
      <c r="E460" s="7">
        <v>43881</v>
      </c>
      <c r="F460" s="1">
        <v>0</v>
      </c>
      <c r="G460" s="5">
        <f t="shared" si="31"/>
        <v>25</v>
      </c>
      <c r="H460" s="19">
        <f t="shared" si="32"/>
        <v>70</v>
      </c>
      <c r="I460" s="50">
        <v>100</v>
      </c>
      <c r="J460" s="50">
        <v>160.31944444444446</v>
      </c>
      <c r="K460" s="50">
        <v>31.631304385216236</v>
      </c>
      <c r="L460" s="50">
        <v>38.194444444444443</v>
      </c>
      <c r="M460" s="50">
        <v>61.111111111111114</v>
      </c>
      <c r="N460" s="50">
        <v>0.69444444444444442</v>
      </c>
      <c r="O460" s="50">
        <v>100</v>
      </c>
      <c r="P460" s="50">
        <v>157.14583333333334</v>
      </c>
      <c r="Q460" s="50">
        <v>28.927630606047465</v>
      </c>
      <c r="R460" s="50">
        <v>35.9375</v>
      </c>
      <c r="S460" s="50">
        <v>64.0625</v>
      </c>
      <c r="T460" s="50">
        <v>0</v>
      </c>
      <c r="U460" s="50">
        <v>100</v>
      </c>
      <c r="V460" s="50">
        <v>166.66666666666666</v>
      </c>
      <c r="W460" s="50">
        <v>35.765305152222304</v>
      </c>
      <c r="X460" s="50">
        <v>42.708333333333336</v>
      </c>
      <c r="Y460" s="50">
        <v>55.208333333333329</v>
      </c>
      <c r="Z460" s="50">
        <v>2.0833333333333335</v>
      </c>
      <c r="AA460" s="2">
        <v>0</v>
      </c>
      <c r="AB460">
        <v>1</v>
      </c>
      <c r="AC460">
        <v>9</v>
      </c>
      <c r="AD460">
        <v>2</v>
      </c>
      <c r="AE460" s="16">
        <v>0</v>
      </c>
      <c r="AF460" t="s">
        <v>875</v>
      </c>
      <c r="AG460" t="s">
        <v>875</v>
      </c>
      <c r="AH460" t="s">
        <v>875</v>
      </c>
      <c r="AI460" t="s">
        <v>875</v>
      </c>
      <c r="AJ460" t="s">
        <v>875</v>
      </c>
      <c r="AK460" t="s">
        <v>875</v>
      </c>
      <c r="AL460" t="s">
        <v>875</v>
      </c>
      <c r="AM460" s="1" t="s">
        <v>903</v>
      </c>
      <c r="AN460" s="1" t="s">
        <v>903</v>
      </c>
      <c r="AO460" s="1" t="s">
        <v>903</v>
      </c>
      <c r="AP460" s="1" t="s">
        <v>903</v>
      </c>
      <c r="AQ460" s="1" t="s">
        <v>903</v>
      </c>
      <c r="AR460" s="1" t="s">
        <v>903</v>
      </c>
      <c r="AS460" s="1" t="s">
        <v>903</v>
      </c>
      <c r="AT460" s="1" t="s">
        <v>903</v>
      </c>
      <c r="AU460" s="1" t="s">
        <v>903</v>
      </c>
      <c r="AV460" s="1" t="s">
        <v>903</v>
      </c>
      <c r="AW460" s="1" t="s">
        <v>903</v>
      </c>
      <c r="AX460" s="1" t="s">
        <v>903</v>
      </c>
      <c r="AY460" s="1" t="s">
        <v>903</v>
      </c>
      <c r="AZ460" s="1" t="s">
        <v>903</v>
      </c>
      <c r="BA460" s="1" t="s">
        <v>875</v>
      </c>
      <c r="BB460" s="1" t="s">
        <v>875</v>
      </c>
      <c r="BC460" s="1" t="s">
        <v>875</v>
      </c>
      <c r="BD460" s="1" t="s">
        <v>875</v>
      </c>
      <c r="BE460" s="1" t="s">
        <v>875</v>
      </c>
      <c r="BF460" s="1" t="s">
        <v>875</v>
      </c>
      <c r="BG460" s="16">
        <v>25</v>
      </c>
      <c r="BH460">
        <v>3</v>
      </c>
      <c r="BI460" s="1">
        <v>2.8</v>
      </c>
      <c r="BJ460" s="1">
        <f t="shared" si="33"/>
        <v>70</v>
      </c>
      <c r="BK460" s="1" t="s">
        <v>27</v>
      </c>
      <c r="BL460" s="25">
        <v>0</v>
      </c>
      <c r="BM460" s="1">
        <v>0</v>
      </c>
      <c r="BN460" s="1">
        <v>0</v>
      </c>
      <c r="BO460" s="1">
        <v>0</v>
      </c>
      <c r="BP460" s="1">
        <v>0</v>
      </c>
      <c r="BQ460" s="14">
        <v>43881.610539097222</v>
      </c>
      <c r="BR460" s="14" t="s">
        <v>258</v>
      </c>
      <c r="BS460" s="15">
        <v>21.016666666666666</v>
      </c>
      <c r="BT460" s="12" t="s">
        <v>259</v>
      </c>
      <c r="BU460" s="12">
        <v>1</v>
      </c>
      <c r="BV460" s="12"/>
      <c r="BW460" s="12" t="s">
        <v>98</v>
      </c>
      <c r="BX460" s="12"/>
      <c r="BY460" s="12" t="s">
        <v>98</v>
      </c>
      <c r="BZ460" s="12">
        <v>1</v>
      </c>
      <c r="CA460" s="12">
        <v>5</v>
      </c>
      <c r="CB460" s="15">
        <v>5.7</v>
      </c>
      <c r="CC460" s="12">
        <v>0</v>
      </c>
      <c r="CD460" s="12">
        <v>0</v>
      </c>
      <c r="CE460" s="12">
        <v>2</v>
      </c>
      <c r="CF460" s="12">
        <v>3</v>
      </c>
      <c r="CG460" s="12">
        <v>1</v>
      </c>
      <c r="CH460" s="12">
        <v>2</v>
      </c>
      <c r="CI460" s="12">
        <v>1</v>
      </c>
      <c r="CJ460" s="15">
        <v>3</v>
      </c>
      <c r="CK460" s="12">
        <v>2</v>
      </c>
      <c r="CL460" s="12">
        <v>3</v>
      </c>
      <c r="CM460" s="12">
        <v>1</v>
      </c>
      <c r="CN460" s="12">
        <v>1</v>
      </c>
      <c r="CO460" s="12">
        <v>3</v>
      </c>
      <c r="CP460" s="12" t="s">
        <v>94</v>
      </c>
      <c r="CQ460" s="12">
        <v>36</v>
      </c>
      <c r="CR460" s="12">
        <v>30</v>
      </c>
      <c r="CS460" s="12">
        <v>88</v>
      </c>
      <c r="CT460" s="12">
        <v>38</v>
      </c>
      <c r="CU460" s="12">
        <v>34</v>
      </c>
      <c r="CV460" s="12">
        <v>7.4</v>
      </c>
      <c r="CW460" s="12">
        <v>293</v>
      </c>
      <c r="CX460" s="12" t="b">
        <v>0</v>
      </c>
      <c r="CY460" s="12"/>
      <c r="CZ460" s="12">
        <v>0</v>
      </c>
      <c r="DA460" s="12">
        <v>121</v>
      </c>
      <c r="DB460" s="12">
        <v>111</v>
      </c>
      <c r="DC460" s="12">
        <v>103</v>
      </c>
    </row>
    <row r="461" spans="1:107" x14ac:dyDescent="0.2">
      <c r="A461" s="2">
        <v>460</v>
      </c>
      <c r="B461" s="5">
        <v>6</v>
      </c>
      <c r="C461" s="2">
        <v>3</v>
      </c>
      <c r="D461" s="1">
        <v>40</v>
      </c>
      <c r="E461" s="7">
        <v>43882</v>
      </c>
      <c r="F461" s="1">
        <v>0</v>
      </c>
      <c r="G461" s="5">
        <f t="shared" si="31"/>
        <v>0</v>
      </c>
      <c r="H461" s="19">
        <f t="shared" si="32"/>
        <v>0</v>
      </c>
      <c r="I461" s="50">
        <v>99.305555555555557</v>
      </c>
      <c r="J461" s="50">
        <v>178.86713286713288</v>
      </c>
      <c r="K461" s="50">
        <v>29.557036806312549</v>
      </c>
      <c r="L461" s="50">
        <v>48.6013986013986</v>
      </c>
      <c r="M461" s="50">
        <v>51.048951048951054</v>
      </c>
      <c r="N461" s="50">
        <v>0.34965034965034963</v>
      </c>
      <c r="O461" s="50">
        <v>100</v>
      </c>
      <c r="P461" s="50">
        <v>158.08854166666666</v>
      </c>
      <c r="Q461" s="50">
        <v>33.049753615561279</v>
      </c>
      <c r="R461" s="50">
        <v>23.4375</v>
      </c>
      <c r="S461" s="50">
        <v>76.041666666666671</v>
      </c>
      <c r="T461" s="50">
        <v>0.52083333333333337</v>
      </c>
      <c r="U461" s="50">
        <v>97.916666666666671</v>
      </c>
      <c r="V461" s="50">
        <v>221.30851063829786</v>
      </c>
      <c r="W461" s="50">
        <v>7.1001213198136313</v>
      </c>
      <c r="X461" s="50">
        <v>100</v>
      </c>
      <c r="Y461" s="50">
        <v>0</v>
      </c>
      <c r="Z461" s="50">
        <v>0</v>
      </c>
      <c r="AA461" s="2">
        <v>1</v>
      </c>
      <c r="AB461">
        <v>1</v>
      </c>
      <c r="AC461">
        <v>9</v>
      </c>
      <c r="AD461">
        <v>2</v>
      </c>
      <c r="AE461" s="16">
        <v>0</v>
      </c>
      <c r="AF461" s="12">
        <v>99</v>
      </c>
      <c r="AG461">
        <v>1</v>
      </c>
      <c r="AH461">
        <v>99</v>
      </c>
      <c r="AI461">
        <v>99</v>
      </c>
      <c r="AJ461">
        <v>99</v>
      </c>
      <c r="AK461">
        <v>99</v>
      </c>
      <c r="AL461">
        <v>99</v>
      </c>
      <c r="AM461">
        <v>99</v>
      </c>
      <c r="AN461" s="1">
        <v>99</v>
      </c>
      <c r="AO461" s="1">
        <v>99</v>
      </c>
      <c r="AP461" s="1">
        <v>99</v>
      </c>
      <c r="AQ461" s="1">
        <v>99</v>
      </c>
      <c r="AR461" s="1">
        <v>99</v>
      </c>
      <c r="AS461" s="1">
        <v>0</v>
      </c>
      <c r="AT461">
        <v>1</v>
      </c>
      <c r="AU461" s="1">
        <v>0</v>
      </c>
      <c r="AV461" s="1">
        <v>0</v>
      </c>
      <c r="AW461" s="1">
        <v>0</v>
      </c>
      <c r="AX461" s="1">
        <v>0</v>
      </c>
      <c r="AY461" s="1">
        <v>0</v>
      </c>
      <c r="AZ461" s="1">
        <v>0</v>
      </c>
      <c r="BA461" s="1">
        <v>0</v>
      </c>
      <c r="BB461" s="1">
        <v>0</v>
      </c>
      <c r="BC461" s="1">
        <v>0</v>
      </c>
      <c r="BD461" s="1">
        <v>0</v>
      </c>
      <c r="BE461" s="1">
        <v>0</v>
      </c>
      <c r="BF461" s="1">
        <f>SUM(AS461:BE461)</f>
        <v>1</v>
      </c>
      <c r="BG461" s="12">
        <v>0</v>
      </c>
      <c r="BH461" s="1">
        <v>0</v>
      </c>
      <c r="BI461" s="1">
        <v>0</v>
      </c>
      <c r="BJ461" s="1">
        <f t="shared" si="33"/>
        <v>0</v>
      </c>
      <c r="BK461" s="1">
        <v>0</v>
      </c>
      <c r="BL461" s="25">
        <v>0</v>
      </c>
      <c r="BM461" s="1">
        <v>0</v>
      </c>
      <c r="BN461" s="1">
        <v>0</v>
      </c>
      <c r="BO461" s="1">
        <v>0</v>
      </c>
      <c r="BP461" s="1">
        <v>0</v>
      </c>
      <c r="BQ461" s="12"/>
      <c r="BR461" s="12"/>
      <c r="BS461" s="12"/>
      <c r="BT461" s="12"/>
      <c r="BU461" s="12"/>
      <c r="BV461" s="12"/>
      <c r="BW461" s="12"/>
      <c r="BX461" s="12"/>
      <c r="BY461" s="12"/>
      <c r="BZ461" s="12"/>
      <c r="CA461" s="12"/>
      <c r="CB461" s="15"/>
      <c r="CC461" s="12"/>
      <c r="CD461" s="12"/>
      <c r="CE461" s="12"/>
      <c r="CF461" s="12"/>
      <c r="CG461" s="12"/>
      <c r="CH461" s="12"/>
      <c r="CI461" s="12"/>
      <c r="CJ461" s="15"/>
      <c r="CK461" s="12"/>
      <c r="CL461" s="12"/>
      <c r="CM461" s="12"/>
      <c r="CN461" s="12"/>
      <c r="CO461" s="12"/>
      <c r="CP461" s="12"/>
      <c r="CQ461" s="12"/>
      <c r="CR461" s="12"/>
      <c r="CS461" s="12"/>
      <c r="CT461" s="12"/>
      <c r="CU461" s="12"/>
      <c r="CV461" s="12"/>
      <c r="CW461" s="12"/>
      <c r="CX461" s="12"/>
      <c r="CY461" s="12"/>
      <c r="CZ461" s="12"/>
      <c r="DA461" s="12"/>
      <c r="DB461" s="12"/>
      <c r="DC461" s="12"/>
    </row>
    <row r="462" spans="1:107" x14ac:dyDescent="0.2">
      <c r="A462" s="2">
        <v>461</v>
      </c>
      <c r="B462" s="5">
        <v>6</v>
      </c>
      <c r="C462" s="2">
        <v>3</v>
      </c>
      <c r="D462" s="1">
        <v>41</v>
      </c>
      <c r="E462" s="7">
        <v>43883</v>
      </c>
      <c r="F462" s="1">
        <v>0</v>
      </c>
      <c r="G462" s="5">
        <f t="shared" si="31"/>
        <v>34</v>
      </c>
      <c r="H462" s="19">
        <f t="shared" si="32"/>
        <v>95.199999999999989</v>
      </c>
      <c r="I462" s="50">
        <v>94.097222222222229</v>
      </c>
      <c r="J462" s="50">
        <v>190.4538745387454</v>
      </c>
      <c r="K462" s="50">
        <v>31.75457841569758</v>
      </c>
      <c r="L462" s="50">
        <v>56.82656826568266</v>
      </c>
      <c r="M462" s="50">
        <v>37.269372693726936</v>
      </c>
      <c r="N462" s="50">
        <v>5.9040590405904059</v>
      </c>
      <c r="O462" s="50">
        <v>91.145833333333329</v>
      </c>
      <c r="P462" s="50">
        <v>161.30285714285714</v>
      </c>
      <c r="Q462" s="50">
        <v>33.208136453705343</v>
      </c>
      <c r="R462" s="50">
        <v>33.142857142857146</v>
      </c>
      <c r="S462" s="50">
        <v>57.714285714285722</v>
      </c>
      <c r="T462" s="50">
        <v>9.1428571428571423</v>
      </c>
      <c r="U462" s="50">
        <v>100</v>
      </c>
      <c r="V462" s="50">
        <v>243.59375</v>
      </c>
      <c r="W462" s="50">
        <v>11.022411562215684</v>
      </c>
      <c r="X462" s="50">
        <v>100</v>
      </c>
      <c r="Y462" s="50">
        <v>0</v>
      </c>
      <c r="Z462" s="50">
        <v>0</v>
      </c>
      <c r="AA462" s="2">
        <v>1</v>
      </c>
      <c r="AB462">
        <v>2</v>
      </c>
      <c r="AC462">
        <v>8</v>
      </c>
      <c r="AD462">
        <v>2</v>
      </c>
      <c r="AE462" s="16">
        <v>0</v>
      </c>
      <c r="AF462" t="s">
        <v>875</v>
      </c>
      <c r="AG462" t="s">
        <v>875</v>
      </c>
      <c r="AH462" t="s">
        <v>875</v>
      </c>
      <c r="AI462" t="s">
        <v>875</v>
      </c>
      <c r="AJ462" t="s">
        <v>875</v>
      </c>
      <c r="AK462" t="s">
        <v>875</v>
      </c>
      <c r="AL462" t="s">
        <v>875</v>
      </c>
      <c r="AM462" s="1" t="s">
        <v>903</v>
      </c>
      <c r="AN462" s="1" t="s">
        <v>903</v>
      </c>
      <c r="AO462" s="1" t="s">
        <v>903</v>
      </c>
      <c r="AP462" s="1" t="s">
        <v>903</v>
      </c>
      <c r="AQ462" s="1" t="s">
        <v>903</v>
      </c>
      <c r="AR462" s="1" t="s">
        <v>903</v>
      </c>
      <c r="AS462" s="1" t="s">
        <v>903</v>
      </c>
      <c r="AT462" s="1" t="s">
        <v>903</v>
      </c>
      <c r="AU462" s="1" t="s">
        <v>903</v>
      </c>
      <c r="AV462" s="1" t="s">
        <v>903</v>
      </c>
      <c r="AW462" s="1" t="s">
        <v>903</v>
      </c>
      <c r="AX462" s="1" t="s">
        <v>903</v>
      </c>
      <c r="AY462" s="1" t="s">
        <v>903</v>
      </c>
      <c r="AZ462" s="1" t="s">
        <v>903</v>
      </c>
      <c r="BA462" s="1" t="s">
        <v>875</v>
      </c>
      <c r="BB462" s="1" t="s">
        <v>875</v>
      </c>
      <c r="BC462" s="1" t="s">
        <v>875</v>
      </c>
      <c r="BD462" s="1" t="s">
        <v>875</v>
      </c>
      <c r="BE462" s="1" t="s">
        <v>875</v>
      </c>
      <c r="BF462" s="1" t="s">
        <v>875</v>
      </c>
      <c r="BG462" s="16">
        <v>34</v>
      </c>
      <c r="BH462" s="16">
        <v>3</v>
      </c>
      <c r="BI462" s="1">
        <v>2.8</v>
      </c>
      <c r="BJ462" s="1">
        <f t="shared" si="33"/>
        <v>95.199999999999989</v>
      </c>
      <c r="BK462" s="1" t="s">
        <v>27</v>
      </c>
      <c r="BL462" s="25">
        <v>0</v>
      </c>
      <c r="BM462" s="1">
        <v>0</v>
      </c>
      <c r="BN462" s="1">
        <v>0</v>
      </c>
      <c r="BO462" s="1">
        <v>0</v>
      </c>
      <c r="BP462" s="1">
        <v>0</v>
      </c>
      <c r="BQ462" s="14">
        <v>43883.609635983797</v>
      </c>
      <c r="BR462" s="14" t="s">
        <v>260</v>
      </c>
      <c r="BS462" s="15">
        <v>31.916666666666668</v>
      </c>
      <c r="BT462" s="12" t="s">
        <v>261</v>
      </c>
      <c r="BU462" s="12">
        <v>1</v>
      </c>
      <c r="BV462" s="12"/>
      <c r="BW462" s="12" t="s">
        <v>98</v>
      </c>
      <c r="BX462" s="12"/>
      <c r="BY462" s="12" t="s">
        <v>98</v>
      </c>
      <c r="BZ462" s="12">
        <v>1</v>
      </c>
      <c r="CA462" s="12">
        <v>6</v>
      </c>
      <c r="CB462" s="15">
        <v>1.65</v>
      </c>
      <c r="CC462" s="12">
        <v>0</v>
      </c>
      <c r="CD462" s="12">
        <v>0</v>
      </c>
      <c r="CE462" s="12">
        <v>2</v>
      </c>
      <c r="CF462" s="12">
        <v>3</v>
      </c>
      <c r="CG462" s="12">
        <v>2</v>
      </c>
      <c r="CH462" s="12">
        <v>2</v>
      </c>
      <c r="CI462" s="12">
        <v>2</v>
      </c>
      <c r="CJ462" s="15">
        <v>3</v>
      </c>
      <c r="CK462" s="12">
        <v>2</v>
      </c>
      <c r="CL462" s="12">
        <v>3</v>
      </c>
      <c r="CM462" s="12">
        <v>1</v>
      </c>
      <c r="CN462" s="12">
        <v>2</v>
      </c>
      <c r="CO462" s="12">
        <v>2</v>
      </c>
      <c r="CP462" s="12" t="s">
        <v>88</v>
      </c>
      <c r="CQ462" s="12">
        <v>46</v>
      </c>
      <c r="CR462" s="12">
        <v>41</v>
      </c>
      <c r="CS462" s="12">
        <v>10</v>
      </c>
      <c r="CT462" s="12">
        <v>32</v>
      </c>
      <c r="CU462" s="12">
        <v>43</v>
      </c>
      <c r="CV462" s="12">
        <v>10.9</v>
      </c>
      <c r="CW462" s="12">
        <v>225</v>
      </c>
      <c r="CX462" s="12" t="b">
        <v>0</v>
      </c>
      <c r="CY462" s="12"/>
      <c r="CZ462" s="12">
        <v>0</v>
      </c>
      <c r="DA462" s="12">
        <v>117</v>
      </c>
      <c r="DB462" s="12">
        <v>107</v>
      </c>
      <c r="DC462" s="12">
        <v>93</v>
      </c>
    </row>
    <row r="463" spans="1:107" x14ac:dyDescent="0.2">
      <c r="A463" s="2">
        <v>462</v>
      </c>
      <c r="B463" s="5">
        <v>6</v>
      </c>
      <c r="C463" s="2">
        <v>3</v>
      </c>
      <c r="D463" s="1">
        <v>42</v>
      </c>
      <c r="E463" s="7">
        <v>43884</v>
      </c>
      <c r="F463" s="1">
        <v>0</v>
      </c>
      <c r="G463" s="5">
        <f t="shared" si="31"/>
        <v>0</v>
      </c>
      <c r="H463" s="19">
        <f t="shared" si="32"/>
        <v>0</v>
      </c>
      <c r="I463" s="50">
        <v>67.361111111111114</v>
      </c>
      <c r="J463" s="50">
        <v>179.90721649484536</v>
      </c>
      <c r="K463" s="50">
        <v>45.893542622197387</v>
      </c>
      <c r="L463" s="50">
        <v>44.845360824742265</v>
      </c>
      <c r="M463" s="50">
        <v>50.515463917525778</v>
      </c>
      <c r="N463" s="50">
        <v>4.6391752577319592</v>
      </c>
      <c r="O463" s="50">
        <v>51.041666666666664</v>
      </c>
      <c r="P463" s="50">
        <v>181.58163265306123</v>
      </c>
      <c r="Q463" s="50">
        <v>45.058379453504877</v>
      </c>
      <c r="R463" s="50">
        <v>41.836734693877553</v>
      </c>
      <c r="S463" s="50">
        <v>57.142857142857139</v>
      </c>
      <c r="T463" s="50">
        <v>1.0204081632653061</v>
      </c>
      <c r="U463" s="50">
        <v>100</v>
      </c>
      <c r="V463" s="50">
        <v>178.19791666666666</v>
      </c>
      <c r="W463" s="50">
        <v>46.979938149395004</v>
      </c>
      <c r="X463" s="50">
        <v>47.916666666666664</v>
      </c>
      <c r="Y463" s="50">
        <v>43.75</v>
      </c>
      <c r="Z463" s="50">
        <v>8.3333333333333339</v>
      </c>
      <c r="AA463" s="2">
        <v>0</v>
      </c>
      <c r="AB463">
        <v>2</v>
      </c>
      <c r="AC463">
        <v>9</v>
      </c>
      <c r="AD463">
        <v>2</v>
      </c>
      <c r="AE463" s="16">
        <v>0</v>
      </c>
      <c r="AF463" s="12">
        <v>99</v>
      </c>
      <c r="AG463">
        <v>1</v>
      </c>
      <c r="AH463">
        <v>99</v>
      </c>
      <c r="AI463">
        <v>99</v>
      </c>
      <c r="AJ463">
        <v>99</v>
      </c>
      <c r="AK463">
        <v>99</v>
      </c>
      <c r="AL463">
        <v>99</v>
      </c>
      <c r="AM463" s="1">
        <v>99</v>
      </c>
      <c r="AN463" s="1">
        <v>99</v>
      </c>
      <c r="AO463" s="1">
        <v>99</v>
      </c>
      <c r="AP463" s="1">
        <v>99</v>
      </c>
      <c r="AQ463" s="1">
        <v>99</v>
      </c>
      <c r="AR463" s="1">
        <v>99</v>
      </c>
      <c r="AS463" s="1">
        <v>0</v>
      </c>
      <c r="AT463">
        <v>1</v>
      </c>
      <c r="AU463">
        <v>0</v>
      </c>
      <c r="AV463" s="1">
        <v>0</v>
      </c>
      <c r="AW463" s="1">
        <v>0</v>
      </c>
      <c r="AX463" s="1">
        <v>0</v>
      </c>
      <c r="AY463" s="1">
        <v>0</v>
      </c>
      <c r="AZ463" s="1">
        <v>0</v>
      </c>
      <c r="BA463" s="1">
        <v>0</v>
      </c>
      <c r="BB463" s="1">
        <v>0</v>
      </c>
      <c r="BC463" s="1">
        <v>0</v>
      </c>
      <c r="BD463" s="1">
        <v>0</v>
      </c>
      <c r="BE463" s="1">
        <v>0</v>
      </c>
      <c r="BF463" s="1">
        <f>SUM(AS463:BE463)</f>
        <v>1</v>
      </c>
      <c r="BG463" s="12">
        <v>0</v>
      </c>
      <c r="BH463" s="1">
        <v>0</v>
      </c>
      <c r="BI463" s="1">
        <v>0</v>
      </c>
      <c r="BJ463" s="1">
        <f t="shared" si="33"/>
        <v>0</v>
      </c>
      <c r="BK463" s="1">
        <v>0</v>
      </c>
      <c r="BL463" s="25">
        <v>0</v>
      </c>
      <c r="BM463" s="1">
        <v>0</v>
      </c>
      <c r="BN463" s="1">
        <v>0</v>
      </c>
      <c r="BO463" s="1">
        <v>0</v>
      </c>
      <c r="BP463" s="1">
        <v>0</v>
      </c>
      <c r="BQ463" s="12"/>
      <c r="BR463" s="12"/>
      <c r="BS463" s="12"/>
      <c r="BT463" s="12"/>
      <c r="BU463" s="12"/>
      <c r="BV463" s="12"/>
      <c r="BW463" s="12"/>
      <c r="BX463" s="12"/>
      <c r="BY463" s="12"/>
      <c r="BZ463" s="12"/>
      <c r="CA463" s="12"/>
      <c r="CB463" s="15"/>
      <c r="CC463" s="12"/>
      <c r="CD463" s="12"/>
      <c r="CE463" s="12"/>
      <c r="CF463" s="12"/>
      <c r="CG463" s="12"/>
      <c r="CH463" s="12"/>
      <c r="CI463" s="12"/>
      <c r="CJ463" s="15"/>
      <c r="CK463" s="12"/>
      <c r="CL463" s="12"/>
      <c r="CM463" s="12"/>
      <c r="CN463" s="12"/>
      <c r="CO463" s="12"/>
      <c r="CP463" s="12"/>
      <c r="CQ463" s="12"/>
      <c r="CR463" s="12"/>
      <c r="CS463" s="12"/>
      <c r="CT463" s="12"/>
      <c r="CU463" s="12"/>
      <c r="CV463" s="12"/>
      <c r="CW463" s="12"/>
      <c r="CX463" s="12"/>
      <c r="CY463" s="12"/>
      <c r="CZ463" s="12"/>
      <c r="DA463" s="12"/>
      <c r="DB463" s="12"/>
      <c r="DC463" s="12"/>
    </row>
    <row r="464" spans="1:107" x14ac:dyDescent="0.2">
      <c r="A464" s="2">
        <v>463</v>
      </c>
      <c r="B464" s="5">
        <v>6</v>
      </c>
      <c r="C464" s="2">
        <v>3</v>
      </c>
      <c r="D464" s="1">
        <v>43</v>
      </c>
      <c r="E464" s="7">
        <v>43885</v>
      </c>
      <c r="F464" s="1">
        <v>0</v>
      </c>
      <c r="G464" s="5">
        <f t="shared" si="31"/>
        <v>31</v>
      </c>
      <c r="H464" s="19">
        <f t="shared" si="32"/>
        <v>86.8</v>
      </c>
      <c r="I464" s="50">
        <v>100</v>
      </c>
      <c r="J464" s="50">
        <v>153.97222222222223</v>
      </c>
      <c r="K464" s="50">
        <v>23.914520348267818</v>
      </c>
      <c r="L464" s="50">
        <v>30.208333333333332</v>
      </c>
      <c r="M464" s="50">
        <v>69.791666666666671</v>
      </c>
      <c r="N464" s="50">
        <v>0</v>
      </c>
      <c r="O464" s="50">
        <v>100</v>
      </c>
      <c r="P464" s="50">
        <v>144.65625</v>
      </c>
      <c r="Q464" s="50">
        <v>25.727123078627216</v>
      </c>
      <c r="R464" s="50">
        <v>21.875</v>
      </c>
      <c r="S464" s="50">
        <v>78.125</v>
      </c>
      <c r="T464" s="50">
        <v>0</v>
      </c>
      <c r="U464" s="50">
        <v>100</v>
      </c>
      <c r="V464" s="50">
        <v>172.60416666666666</v>
      </c>
      <c r="W464" s="50">
        <v>16.234820147307872</v>
      </c>
      <c r="X464" s="50">
        <v>46.875</v>
      </c>
      <c r="Y464" s="50">
        <v>53.125</v>
      </c>
      <c r="Z464" s="50">
        <v>0</v>
      </c>
      <c r="AA464" s="2">
        <v>0</v>
      </c>
      <c r="AB464">
        <v>2</v>
      </c>
      <c r="AC464">
        <v>9</v>
      </c>
      <c r="AD464">
        <v>2</v>
      </c>
      <c r="AE464" s="16">
        <v>1</v>
      </c>
      <c r="AF464" t="s">
        <v>875</v>
      </c>
      <c r="AG464" t="s">
        <v>875</v>
      </c>
      <c r="AH464" t="s">
        <v>875</v>
      </c>
      <c r="AI464" t="s">
        <v>875</v>
      </c>
      <c r="AJ464" t="s">
        <v>875</v>
      </c>
      <c r="AK464" t="s">
        <v>875</v>
      </c>
      <c r="AL464" t="s">
        <v>875</v>
      </c>
      <c r="AM464" s="1" t="s">
        <v>903</v>
      </c>
      <c r="AN464" s="1" t="s">
        <v>903</v>
      </c>
      <c r="AO464" s="1" t="s">
        <v>903</v>
      </c>
      <c r="AP464" s="1" t="s">
        <v>903</v>
      </c>
      <c r="AQ464" s="1" t="s">
        <v>903</v>
      </c>
      <c r="AR464" s="1" t="s">
        <v>903</v>
      </c>
      <c r="AS464" s="1" t="s">
        <v>903</v>
      </c>
      <c r="AT464" s="1" t="s">
        <v>903</v>
      </c>
      <c r="AU464" s="1" t="s">
        <v>903</v>
      </c>
      <c r="AV464" s="1" t="s">
        <v>903</v>
      </c>
      <c r="AW464" s="1" t="s">
        <v>903</v>
      </c>
      <c r="AX464" s="1" t="s">
        <v>903</v>
      </c>
      <c r="AY464" s="1" t="s">
        <v>903</v>
      </c>
      <c r="AZ464" s="1" t="s">
        <v>903</v>
      </c>
      <c r="BA464" s="1" t="s">
        <v>875</v>
      </c>
      <c r="BB464" s="1" t="s">
        <v>875</v>
      </c>
      <c r="BC464" s="1" t="s">
        <v>875</v>
      </c>
      <c r="BD464" s="1" t="s">
        <v>875</v>
      </c>
      <c r="BE464" s="1" t="s">
        <v>875</v>
      </c>
      <c r="BF464" s="1" t="s">
        <v>875</v>
      </c>
      <c r="BG464" s="16">
        <v>31</v>
      </c>
      <c r="BH464">
        <v>3</v>
      </c>
      <c r="BI464" s="1">
        <v>2.8</v>
      </c>
      <c r="BJ464" s="1">
        <f t="shared" si="33"/>
        <v>86.8</v>
      </c>
      <c r="BK464" s="1" t="s">
        <v>27</v>
      </c>
      <c r="BL464" s="25">
        <v>0</v>
      </c>
      <c r="BM464" s="1">
        <v>0</v>
      </c>
      <c r="BN464" s="1">
        <v>0</v>
      </c>
      <c r="BO464" s="1">
        <v>0</v>
      </c>
      <c r="BP464" s="1">
        <v>0</v>
      </c>
      <c r="BQ464" s="14">
        <v>43885.561879710651</v>
      </c>
      <c r="BR464" s="14" t="s">
        <v>264</v>
      </c>
      <c r="BS464" s="15">
        <v>29.216666666666665</v>
      </c>
      <c r="BT464" s="12" t="s">
        <v>265</v>
      </c>
      <c r="BU464" s="12">
        <v>1</v>
      </c>
      <c r="BV464" s="12" t="s">
        <v>262</v>
      </c>
      <c r="BW464" s="12" t="s">
        <v>263</v>
      </c>
      <c r="BX464" s="12"/>
      <c r="BY464" s="12" t="s">
        <v>98</v>
      </c>
      <c r="BZ464" s="12">
        <v>0</v>
      </c>
      <c r="CA464" s="12">
        <v>1</v>
      </c>
      <c r="CB464" s="15">
        <v>4.3</v>
      </c>
      <c r="CC464" s="12">
        <v>30</v>
      </c>
      <c r="CD464" s="12">
        <v>0</v>
      </c>
      <c r="CE464" s="12">
        <v>3</v>
      </c>
      <c r="CF464" s="12">
        <v>3</v>
      </c>
      <c r="CG464" s="12">
        <v>1</v>
      </c>
      <c r="CH464" s="12">
        <v>2</v>
      </c>
      <c r="CI464" s="12">
        <v>2</v>
      </c>
      <c r="CJ464" s="15">
        <v>3</v>
      </c>
      <c r="CK464" s="12">
        <v>3</v>
      </c>
      <c r="CL464" s="12">
        <v>2</v>
      </c>
      <c r="CM464" s="12">
        <v>2</v>
      </c>
      <c r="CN464" s="12">
        <v>2</v>
      </c>
      <c r="CO464" s="12">
        <v>3</v>
      </c>
      <c r="CP464" s="12" t="s">
        <v>88</v>
      </c>
      <c r="CQ464" s="12">
        <v>56</v>
      </c>
      <c r="CR464" s="12">
        <v>56</v>
      </c>
      <c r="CS464" s="12">
        <v>10</v>
      </c>
      <c r="CT464" s="12">
        <v>40</v>
      </c>
      <c r="CU464" s="12">
        <v>61</v>
      </c>
      <c r="CV464" s="12">
        <v>5.4</v>
      </c>
      <c r="CW464" s="12">
        <v>203</v>
      </c>
      <c r="CX464" s="12" t="b">
        <v>0</v>
      </c>
      <c r="CY464" s="12"/>
      <c r="CZ464" s="12">
        <v>0</v>
      </c>
      <c r="DA464" s="12">
        <v>125</v>
      </c>
      <c r="DB464" s="12">
        <v>114</v>
      </c>
      <c r="DC464" s="12">
        <v>100</v>
      </c>
    </row>
    <row r="465" spans="1:107" x14ac:dyDescent="0.2">
      <c r="A465" s="2">
        <v>464</v>
      </c>
      <c r="B465" s="5">
        <v>6</v>
      </c>
      <c r="C465" s="2">
        <v>3</v>
      </c>
      <c r="D465" s="1">
        <v>44</v>
      </c>
      <c r="E465" s="7">
        <v>43886</v>
      </c>
      <c r="F465" s="1">
        <v>0</v>
      </c>
      <c r="G465" s="5">
        <f t="shared" si="31"/>
        <v>0</v>
      </c>
      <c r="H465" s="19">
        <f t="shared" si="32"/>
        <v>0</v>
      </c>
      <c r="I465" s="50">
        <v>100</v>
      </c>
      <c r="J465" s="50">
        <v>153.90972222222223</v>
      </c>
      <c r="K465" s="50">
        <v>25.175847136579481</v>
      </c>
      <c r="L465" s="50">
        <v>19.444444444444443</v>
      </c>
      <c r="M465" s="50">
        <v>80.555555555555557</v>
      </c>
      <c r="N465" s="50">
        <v>0</v>
      </c>
      <c r="O465" s="50">
        <v>100</v>
      </c>
      <c r="P465" s="50">
        <v>147.75</v>
      </c>
      <c r="Q465" s="50">
        <v>20.168274830460721</v>
      </c>
      <c r="R465" s="50">
        <v>11.458333333333334</v>
      </c>
      <c r="S465" s="50">
        <v>88.541666666666671</v>
      </c>
      <c r="T465" s="50">
        <v>0</v>
      </c>
      <c r="U465" s="50">
        <v>100</v>
      </c>
      <c r="V465" s="50">
        <v>166.22916666666666</v>
      </c>
      <c r="W465" s="50">
        <v>30.202247307941278</v>
      </c>
      <c r="X465" s="50">
        <v>35.416666666666664</v>
      </c>
      <c r="Y465" s="50">
        <v>64.583333333333343</v>
      </c>
      <c r="Z465" s="50">
        <v>0</v>
      </c>
      <c r="AA465" s="2">
        <v>0</v>
      </c>
      <c r="AB465">
        <v>2</v>
      </c>
      <c r="AC465">
        <v>7</v>
      </c>
      <c r="AD465">
        <v>2</v>
      </c>
      <c r="AE465" s="16">
        <v>0</v>
      </c>
      <c r="AF465" s="12">
        <v>99</v>
      </c>
      <c r="AG465">
        <v>99</v>
      </c>
      <c r="AH465">
        <v>99</v>
      </c>
      <c r="AI465">
        <v>99</v>
      </c>
      <c r="AJ465">
        <v>99</v>
      </c>
      <c r="AK465">
        <v>99</v>
      </c>
      <c r="AL465">
        <v>1</v>
      </c>
      <c r="AM465">
        <v>99</v>
      </c>
      <c r="AN465" s="1">
        <v>99</v>
      </c>
      <c r="AO465" s="1">
        <v>99</v>
      </c>
      <c r="AP465" s="1">
        <v>99</v>
      </c>
      <c r="AQ465" s="1">
        <v>99</v>
      </c>
      <c r="AR465" s="1">
        <v>99</v>
      </c>
      <c r="AS465" s="1">
        <v>0</v>
      </c>
      <c r="AT465" s="1">
        <v>0</v>
      </c>
      <c r="AU465">
        <v>0</v>
      </c>
      <c r="AV465" s="1">
        <v>0</v>
      </c>
      <c r="AW465" s="1">
        <v>0</v>
      </c>
      <c r="AX465" s="1">
        <v>0</v>
      </c>
      <c r="AY465" s="1">
        <v>1</v>
      </c>
      <c r="AZ465" s="1">
        <v>0</v>
      </c>
      <c r="BA465" s="1">
        <v>0</v>
      </c>
      <c r="BB465" s="1">
        <v>0</v>
      </c>
      <c r="BC465" s="1">
        <v>0</v>
      </c>
      <c r="BD465" s="1">
        <v>0</v>
      </c>
      <c r="BE465" s="1">
        <v>0</v>
      </c>
      <c r="BF465" s="1">
        <f>SUM(AS465:BE465)</f>
        <v>1</v>
      </c>
      <c r="BG465" s="12">
        <v>0</v>
      </c>
      <c r="BH465" s="1">
        <v>0</v>
      </c>
      <c r="BI465" s="1">
        <v>0</v>
      </c>
      <c r="BJ465" s="1">
        <f t="shared" ref="BJ465:BJ495" si="34">BG465*BI465</f>
        <v>0</v>
      </c>
      <c r="BK465" s="1">
        <v>0</v>
      </c>
      <c r="BL465" s="25">
        <v>0</v>
      </c>
      <c r="BM465" s="1">
        <v>0</v>
      </c>
      <c r="BN465" s="1">
        <v>0</v>
      </c>
      <c r="BO465" s="1">
        <v>0</v>
      </c>
      <c r="BP465" s="1">
        <v>0</v>
      </c>
      <c r="BQ465" s="12"/>
      <c r="BR465" s="12"/>
      <c r="BS465" s="12"/>
      <c r="BT465" s="12"/>
      <c r="BU465" s="12"/>
      <c r="BV465" s="12"/>
      <c r="BW465" s="12"/>
      <c r="BX465" s="12"/>
      <c r="BY465" s="12"/>
      <c r="BZ465" s="12"/>
      <c r="CA465" s="12"/>
      <c r="CB465" s="15"/>
      <c r="CC465" s="12"/>
      <c r="CD465" s="12"/>
      <c r="CE465" s="12"/>
      <c r="CF465" s="12"/>
      <c r="CG465" s="12"/>
      <c r="CH465" s="12"/>
      <c r="CI465" s="12"/>
      <c r="CJ465" s="15"/>
      <c r="CK465" s="12"/>
      <c r="CL465" s="12"/>
      <c r="CM465" s="12"/>
      <c r="CN465" s="12"/>
      <c r="CO465" s="12"/>
      <c r="CP465" s="12"/>
      <c r="CQ465" s="12"/>
      <c r="CR465" s="12"/>
      <c r="CS465" s="12"/>
      <c r="CT465" s="12"/>
      <c r="CU465" s="12"/>
      <c r="CV465" s="12"/>
      <c r="CW465" s="12"/>
      <c r="CX465" s="12"/>
      <c r="CY465" s="12"/>
      <c r="CZ465" s="12"/>
      <c r="DA465" s="12"/>
      <c r="DB465" s="12"/>
      <c r="DC465" s="12"/>
    </row>
    <row r="466" spans="1:107" x14ac:dyDescent="0.2">
      <c r="A466" s="2">
        <v>465</v>
      </c>
      <c r="B466" s="5">
        <v>6</v>
      </c>
      <c r="C466" s="2">
        <v>3</v>
      </c>
      <c r="D466" s="1">
        <v>45</v>
      </c>
      <c r="E466" s="7">
        <v>43887</v>
      </c>
      <c r="F466" s="1">
        <v>0</v>
      </c>
      <c r="G466" s="5">
        <f t="shared" si="31"/>
        <v>24</v>
      </c>
      <c r="H466" s="19">
        <f t="shared" si="32"/>
        <v>91.199999999999989</v>
      </c>
      <c r="I466" s="50">
        <v>100</v>
      </c>
      <c r="J466" s="50">
        <v>171.43402777777777</v>
      </c>
      <c r="K466" s="50">
        <v>32.16438764080528</v>
      </c>
      <c r="L466" s="50">
        <v>44.791666666666664</v>
      </c>
      <c r="M466" s="50">
        <v>54.166666666666671</v>
      </c>
      <c r="N466" s="50">
        <v>1.0416666666666667</v>
      </c>
      <c r="O466" s="50">
        <v>100</v>
      </c>
      <c r="P466" s="50">
        <v>166.51041666666666</v>
      </c>
      <c r="Q466" s="50">
        <v>24.852583698390511</v>
      </c>
      <c r="R466" s="50">
        <v>42.708333333333336</v>
      </c>
      <c r="S466" s="50">
        <v>57.291666666666664</v>
      </c>
      <c r="T466" s="50">
        <v>0</v>
      </c>
      <c r="U466" s="50">
        <v>100</v>
      </c>
      <c r="V466" s="50">
        <v>181.28125</v>
      </c>
      <c r="W466" s="50">
        <v>41.26366035489562</v>
      </c>
      <c r="X466" s="50">
        <v>48.958333333333336</v>
      </c>
      <c r="Y466" s="50">
        <v>47.916666666666664</v>
      </c>
      <c r="Z466" s="50">
        <v>3.125</v>
      </c>
      <c r="AA466" s="2">
        <v>1</v>
      </c>
      <c r="AB466">
        <v>2</v>
      </c>
      <c r="AC466">
        <v>9</v>
      </c>
      <c r="AD466">
        <v>3</v>
      </c>
      <c r="AE466" s="16">
        <v>0</v>
      </c>
      <c r="AF466" t="s">
        <v>875</v>
      </c>
      <c r="AG466" t="s">
        <v>875</v>
      </c>
      <c r="AH466" t="s">
        <v>875</v>
      </c>
      <c r="AI466" t="s">
        <v>875</v>
      </c>
      <c r="AJ466" t="s">
        <v>875</v>
      </c>
      <c r="AK466" t="s">
        <v>875</v>
      </c>
      <c r="AL466" t="s">
        <v>875</v>
      </c>
      <c r="AM466" s="1" t="s">
        <v>903</v>
      </c>
      <c r="AN466" s="1" t="s">
        <v>903</v>
      </c>
      <c r="AO466" s="1" t="s">
        <v>903</v>
      </c>
      <c r="AP466" s="1" t="s">
        <v>903</v>
      </c>
      <c r="AQ466" s="1" t="s">
        <v>903</v>
      </c>
      <c r="AR466" s="1" t="s">
        <v>903</v>
      </c>
      <c r="AS466" s="1" t="s">
        <v>903</v>
      </c>
      <c r="AT466" s="1" t="s">
        <v>903</v>
      </c>
      <c r="AU466" s="1" t="s">
        <v>903</v>
      </c>
      <c r="AV466" s="1" t="s">
        <v>903</v>
      </c>
      <c r="AW466" s="1" t="s">
        <v>903</v>
      </c>
      <c r="AX466" s="1" t="s">
        <v>903</v>
      </c>
      <c r="AY466" s="1" t="s">
        <v>903</v>
      </c>
      <c r="AZ466" s="1" t="s">
        <v>903</v>
      </c>
      <c r="BA466" s="1" t="s">
        <v>875</v>
      </c>
      <c r="BB466" s="1" t="s">
        <v>875</v>
      </c>
      <c r="BC466" s="1" t="s">
        <v>875</v>
      </c>
      <c r="BD466" s="1" t="s">
        <v>875</v>
      </c>
      <c r="BE466" s="1" t="s">
        <v>875</v>
      </c>
      <c r="BF466" s="1" t="s">
        <v>875</v>
      </c>
      <c r="BG466" s="16">
        <v>24</v>
      </c>
      <c r="BH466">
        <v>3</v>
      </c>
      <c r="BI466" s="1">
        <v>3.8</v>
      </c>
      <c r="BJ466" s="1">
        <f t="shared" si="34"/>
        <v>91.199999999999989</v>
      </c>
      <c r="BK466" s="1" t="s">
        <v>28</v>
      </c>
      <c r="BL466" s="25">
        <v>0</v>
      </c>
      <c r="BM466" s="1">
        <v>0</v>
      </c>
      <c r="BN466" s="1">
        <v>0</v>
      </c>
      <c r="BO466" s="1">
        <v>0</v>
      </c>
      <c r="BP466" s="1">
        <v>0</v>
      </c>
      <c r="BQ466" s="14">
        <v>43887.552281180557</v>
      </c>
      <c r="BR466" s="14" t="s">
        <v>266</v>
      </c>
      <c r="BS466" s="15">
        <v>11.016666666666667</v>
      </c>
      <c r="BT466" s="12" t="s">
        <v>267</v>
      </c>
      <c r="BU466" s="12">
        <v>2</v>
      </c>
      <c r="BV466" s="12"/>
      <c r="BW466" s="12" t="s">
        <v>98</v>
      </c>
      <c r="BX466" s="12"/>
      <c r="BY466" s="12" t="s">
        <v>98</v>
      </c>
      <c r="BZ466" s="12">
        <v>1</v>
      </c>
      <c r="CA466" s="12">
        <v>14</v>
      </c>
      <c r="CB466" s="15">
        <v>3.75</v>
      </c>
      <c r="CC466" s="12">
        <v>0</v>
      </c>
      <c r="CD466" s="12">
        <v>0</v>
      </c>
      <c r="CE466" s="12">
        <v>2</v>
      </c>
      <c r="CF466" s="12">
        <v>3</v>
      </c>
      <c r="CG466" s="12">
        <v>1</v>
      </c>
      <c r="CH466" s="12">
        <v>2</v>
      </c>
      <c r="CI466" s="12">
        <v>1</v>
      </c>
      <c r="CJ466" s="15">
        <v>3</v>
      </c>
      <c r="CK466" s="12">
        <v>2</v>
      </c>
      <c r="CL466" s="12">
        <v>3</v>
      </c>
      <c r="CM466" s="12">
        <v>1</v>
      </c>
      <c r="CN466" s="12">
        <v>2</v>
      </c>
      <c r="CO466" s="12">
        <v>2</v>
      </c>
      <c r="CP466" s="12" t="s">
        <v>99</v>
      </c>
      <c r="CQ466" s="12">
        <v>48</v>
      </c>
      <c r="CR466" s="12">
        <v>45</v>
      </c>
      <c r="CS466" s="12">
        <v>100</v>
      </c>
      <c r="CT466" s="12">
        <v>87</v>
      </c>
      <c r="CU466" s="12">
        <v>46</v>
      </c>
      <c r="CV466" s="12">
        <v>6.8</v>
      </c>
      <c r="CW466" s="12">
        <v>90</v>
      </c>
      <c r="CX466" s="12" t="b">
        <v>0</v>
      </c>
      <c r="CY466" s="12"/>
      <c r="CZ466" s="12">
        <v>0</v>
      </c>
      <c r="DA466" s="12"/>
      <c r="DB466" s="12"/>
      <c r="DC466" s="12"/>
    </row>
    <row r="467" spans="1:107" x14ac:dyDescent="0.2">
      <c r="A467" s="2">
        <v>466</v>
      </c>
      <c r="B467" s="5">
        <v>6</v>
      </c>
      <c r="C467" s="2">
        <v>3</v>
      </c>
      <c r="D467" s="1">
        <v>46</v>
      </c>
      <c r="E467" s="7">
        <v>43888</v>
      </c>
      <c r="F467" s="1">
        <v>0</v>
      </c>
      <c r="G467" s="5">
        <f t="shared" si="31"/>
        <v>23</v>
      </c>
      <c r="H467" s="19">
        <f t="shared" si="32"/>
        <v>87.399999999999991</v>
      </c>
      <c r="I467" s="50">
        <v>100</v>
      </c>
      <c r="J467" s="50">
        <v>148.28472222222223</v>
      </c>
      <c r="K467" s="50">
        <v>26.960755422036122</v>
      </c>
      <c r="L467" s="50">
        <v>26.388888888888889</v>
      </c>
      <c r="M467" s="50">
        <v>72.916666666666671</v>
      </c>
      <c r="N467" s="50">
        <v>0.69444444444444442</v>
      </c>
      <c r="O467" s="50">
        <v>100</v>
      </c>
      <c r="P467" s="50">
        <v>130.76041666666666</v>
      </c>
      <c r="Q467" s="50">
        <v>27.175450160337974</v>
      </c>
      <c r="R467" s="50">
        <v>14.583333333333334</v>
      </c>
      <c r="S467" s="50">
        <v>84.375</v>
      </c>
      <c r="T467" s="50">
        <v>1.0416666666666667</v>
      </c>
      <c r="U467" s="50">
        <v>100</v>
      </c>
      <c r="V467" s="50">
        <v>183.33333333333334</v>
      </c>
      <c r="W467" s="50">
        <v>11.281860785132926</v>
      </c>
      <c r="X467" s="50">
        <v>50</v>
      </c>
      <c r="Y467" s="50">
        <v>50</v>
      </c>
      <c r="Z467" s="50">
        <v>0</v>
      </c>
      <c r="AA467" s="2">
        <v>1</v>
      </c>
      <c r="AB467">
        <v>2</v>
      </c>
      <c r="AC467">
        <v>4</v>
      </c>
      <c r="AD467">
        <v>3</v>
      </c>
      <c r="AE467" s="16">
        <v>0</v>
      </c>
      <c r="AF467" t="s">
        <v>875</v>
      </c>
      <c r="AG467" t="s">
        <v>875</v>
      </c>
      <c r="AH467" t="s">
        <v>875</v>
      </c>
      <c r="AI467" t="s">
        <v>875</v>
      </c>
      <c r="AJ467" t="s">
        <v>875</v>
      </c>
      <c r="AK467" t="s">
        <v>875</v>
      </c>
      <c r="AL467" t="s">
        <v>875</v>
      </c>
      <c r="AM467" s="1" t="s">
        <v>903</v>
      </c>
      <c r="AN467" s="1" t="s">
        <v>903</v>
      </c>
      <c r="AO467" s="1" t="s">
        <v>903</v>
      </c>
      <c r="AP467" s="1" t="s">
        <v>903</v>
      </c>
      <c r="AQ467" s="1" t="s">
        <v>903</v>
      </c>
      <c r="AR467" s="1" t="s">
        <v>903</v>
      </c>
      <c r="AS467" s="1" t="s">
        <v>903</v>
      </c>
      <c r="AT467" s="1" t="s">
        <v>903</v>
      </c>
      <c r="AU467" s="1" t="s">
        <v>903</v>
      </c>
      <c r="AV467" s="1" t="s">
        <v>903</v>
      </c>
      <c r="AW467" s="1" t="s">
        <v>903</v>
      </c>
      <c r="AX467" s="1" t="s">
        <v>903</v>
      </c>
      <c r="AY467" s="1" t="s">
        <v>903</v>
      </c>
      <c r="AZ467" s="1" t="s">
        <v>903</v>
      </c>
      <c r="BA467" s="1" t="s">
        <v>875</v>
      </c>
      <c r="BB467" s="1" t="s">
        <v>875</v>
      </c>
      <c r="BC467" s="1" t="s">
        <v>875</v>
      </c>
      <c r="BD467" s="1" t="s">
        <v>875</v>
      </c>
      <c r="BE467" s="1" t="s">
        <v>875</v>
      </c>
      <c r="BF467" s="1" t="s">
        <v>875</v>
      </c>
      <c r="BG467" s="16">
        <v>23</v>
      </c>
      <c r="BH467">
        <v>3</v>
      </c>
      <c r="BI467" s="1">
        <v>3.8</v>
      </c>
      <c r="BJ467" s="1">
        <f t="shared" si="34"/>
        <v>87.399999999999991</v>
      </c>
      <c r="BK467" s="1" t="s">
        <v>28</v>
      </c>
      <c r="BL467" s="25">
        <v>0</v>
      </c>
      <c r="BM467" s="1">
        <v>0</v>
      </c>
      <c r="BN467" s="1">
        <v>0</v>
      </c>
      <c r="BO467" s="1">
        <v>0</v>
      </c>
      <c r="BP467" s="1">
        <v>0</v>
      </c>
      <c r="BQ467" s="14">
        <v>43888.542177233794</v>
      </c>
      <c r="BR467" s="14" t="s">
        <v>268</v>
      </c>
      <c r="BS467" s="15">
        <f>22.5166666666667+4</f>
        <v>26.516666666666701</v>
      </c>
      <c r="BT467" s="12" t="s">
        <v>269</v>
      </c>
      <c r="BU467" s="12">
        <v>2</v>
      </c>
      <c r="BV467" s="12"/>
      <c r="BW467" s="12" t="s">
        <v>98</v>
      </c>
      <c r="BX467" s="12"/>
      <c r="BY467" s="12" t="s">
        <v>98</v>
      </c>
      <c r="BZ467" s="12">
        <v>1</v>
      </c>
      <c r="CA467" s="12">
        <v>8</v>
      </c>
      <c r="CB467" s="15">
        <v>1</v>
      </c>
      <c r="CC467" s="12">
        <v>0</v>
      </c>
      <c r="CD467" s="12">
        <v>0</v>
      </c>
      <c r="CE467" s="12">
        <v>2</v>
      </c>
      <c r="CF467" s="12">
        <v>3</v>
      </c>
      <c r="CG467" s="12">
        <v>1</v>
      </c>
      <c r="CH467" s="12">
        <v>2</v>
      </c>
      <c r="CI467" s="12">
        <v>1</v>
      </c>
      <c r="CJ467" s="15">
        <v>3</v>
      </c>
      <c r="CK467" s="12">
        <v>2</v>
      </c>
      <c r="CL467" s="12">
        <v>3</v>
      </c>
      <c r="CM467" s="12">
        <v>1</v>
      </c>
      <c r="CN467" s="12">
        <v>2</v>
      </c>
      <c r="CO467" s="12">
        <v>2</v>
      </c>
      <c r="CP467" s="12" t="s">
        <v>94</v>
      </c>
      <c r="CQ467" s="12">
        <v>42</v>
      </c>
      <c r="CR467" s="12">
        <v>33</v>
      </c>
      <c r="CS467" s="12">
        <v>90</v>
      </c>
      <c r="CT467" s="12">
        <v>51</v>
      </c>
      <c r="CU467" s="12">
        <v>31</v>
      </c>
      <c r="CV467" s="12">
        <v>19.899999999999999</v>
      </c>
      <c r="CW467" s="12">
        <v>270</v>
      </c>
      <c r="CX467" s="12" t="b">
        <v>0</v>
      </c>
      <c r="CY467" s="12"/>
      <c r="CZ467" s="12">
        <v>0</v>
      </c>
      <c r="DA467" s="12">
        <v>123</v>
      </c>
      <c r="DB467" s="12">
        <v>106</v>
      </c>
      <c r="DC467" s="12">
        <v>68</v>
      </c>
    </row>
    <row r="468" spans="1:107" x14ac:dyDescent="0.2">
      <c r="A468" s="2">
        <v>467</v>
      </c>
      <c r="B468" s="5">
        <v>6</v>
      </c>
      <c r="C468" s="2">
        <v>3</v>
      </c>
      <c r="D468" s="1">
        <v>47</v>
      </c>
      <c r="E468" s="7">
        <v>43889</v>
      </c>
      <c r="F468" s="1">
        <v>0</v>
      </c>
      <c r="G468" s="5">
        <f t="shared" si="31"/>
        <v>0</v>
      </c>
      <c r="H468" s="19">
        <f t="shared" si="32"/>
        <v>0</v>
      </c>
      <c r="I468" s="50">
        <v>100</v>
      </c>
      <c r="J468" s="50">
        <v>138.62152777777777</v>
      </c>
      <c r="K468" s="50">
        <v>31.056364171168244</v>
      </c>
      <c r="L468" s="50">
        <v>22.569444444444443</v>
      </c>
      <c r="M468" s="50">
        <v>76.388888888888886</v>
      </c>
      <c r="N468" s="50">
        <v>1.0416666666666667</v>
      </c>
      <c r="O468" s="50">
        <v>100</v>
      </c>
      <c r="P468" s="50">
        <v>124.17708333333333</v>
      </c>
      <c r="Q468" s="50">
        <v>32.610352772310648</v>
      </c>
      <c r="R468" s="50">
        <v>13.020833333333334</v>
      </c>
      <c r="S468" s="50">
        <v>85.416666666666671</v>
      </c>
      <c r="T468" s="50">
        <v>1.5625</v>
      </c>
      <c r="U468" s="50">
        <v>100</v>
      </c>
      <c r="V468" s="50">
        <v>167.51041666666666</v>
      </c>
      <c r="W468" s="50">
        <v>19.226216113211397</v>
      </c>
      <c r="X468" s="50">
        <v>41.666666666666664</v>
      </c>
      <c r="Y468" s="50">
        <v>58.333333333333336</v>
      </c>
      <c r="Z468" s="50">
        <v>0</v>
      </c>
      <c r="AA468" s="2">
        <v>3</v>
      </c>
      <c r="AB468">
        <v>3</v>
      </c>
      <c r="AC468">
        <v>5</v>
      </c>
      <c r="AD468">
        <v>3</v>
      </c>
      <c r="AE468" s="16">
        <v>0</v>
      </c>
      <c r="AF468" s="12">
        <v>99</v>
      </c>
      <c r="AG468">
        <v>99</v>
      </c>
      <c r="AH468">
        <v>1</v>
      </c>
      <c r="AI468">
        <v>99</v>
      </c>
      <c r="AJ468">
        <v>99</v>
      </c>
      <c r="AK468">
        <v>99</v>
      </c>
      <c r="AL468">
        <v>99</v>
      </c>
      <c r="AM468">
        <v>99</v>
      </c>
      <c r="AN468">
        <v>99</v>
      </c>
      <c r="AO468" s="1">
        <v>99</v>
      </c>
      <c r="AP468" s="1">
        <v>99</v>
      </c>
      <c r="AQ468">
        <v>99</v>
      </c>
      <c r="AR468" s="1">
        <v>99</v>
      </c>
      <c r="AS468" s="1">
        <v>0</v>
      </c>
      <c r="AT468" s="1">
        <v>0</v>
      </c>
      <c r="AU468" s="1">
        <v>1</v>
      </c>
      <c r="AV468" s="1">
        <v>0</v>
      </c>
      <c r="AW468" s="1">
        <v>0</v>
      </c>
      <c r="AX468" s="1">
        <v>0</v>
      </c>
      <c r="AY468" s="1">
        <v>0</v>
      </c>
      <c r="AZ468" s="1">
        <v>0</v>
      </c>
      <c r="BA468" s="1">
        <v>0</v>
      </c>
      <c r="BB468" s="1">
        <v>0</v>
      </c>
      <c r="BC468" s="1">
        <v>0</v>
      </c>
      <c r="BD468" s="1">
        <v>0</v>
      </c>
      <c r="BE468" s="1">
        <v>0</v>
      </c>
      <c r="BF468" s="1">
        <f>SUM(AS468:BE468)</f>
        <v>1</v>
      </c>
      <c r="BG468" s="12">
        <v>0</v>
      </c>
      <c r="BH468" s="12">
        <v>0</v>
      </c>
      <c r="BI468" s="1">
        <v>0</v>
      </c>
      <c r="BJ468" s="1">
        <f t="shared" si="34"/>
        <v>0</v>
      </c>
      <c r="BK468" s="1">
        <v>0</v>
      </c>
      <c r="BL468" s="25">
        <v>0</v>
      </c>
      <c r="BM468" s="1">
        <v>0</v>
      </c>
      <c r="BN468" s="1">
        <v>0</v>
      </c>
      <c r="BO468" s="1">
        <v>0</v>
      </c>
      <c r="BP468" s="1">
        <v>0</v>
      </c>
      <c r="BQ468" s="12"/>
      <c r="BR468" s="12"/>
      <c r="BS468" s="12"/>
      <c r="BT468" s="12"/>
      <c r="BU468" s="12"/>
      <c r="BV468" s="12"/>
      <c r="BW468" s="12"/>
      <c r="BX468" s="12"/>
      <c r="BY468" s="12"/>
      <c r="BZ468" s="12"/>
      <c r="CA468" s="12"/>
      <c r="CB468" s="15"/>
      <c r="CC468" s="12"/>
      <c r="CD468" s="12"/>
      <c r="CE468" s="12"/>
      <c r="CF468" s="12"/>
      <c r="CG468" s="12"/>
      <c r="CH468" s="12"/>
      <c r="CI468" s="12"/>
      <c r="CJ468" s="15"/>
      <c r="CK468" s="12"/>
      <c r="CL468" s="12"/>
      <c r="CM468" s="12"/>
      <c r="CN468" s="12"/>
      <c r="CO468" s="12"/>
      <c r="CP468" s="12"/>
      <c r="CQ468" s="12"/>
      <c r="CR468" s="12"/>
      <c r="CS468" s="12"/>
      <c r="CT468" s="12"/>
      <c r="CU468" s="12"/>
      <c r="CV468" s="12"/>
      <c r="CW468" s="12"/>
      <c r="CX468" s="12"/>
      <c r="CY468" s="12"/>
      <c r="CZ468" s="12"/>
      <c r="DA468" s="12"/>
      <c r="DB468" s="12"/>
      <c r="DC468" s="12"/>
    </row>
    <row r="469" spans="1:107" x14ac:dyDescent="0.2">
      <c r="A469" s="2">
        <v>468</v>
      </c>
      <c r="B469" s="5">
        <v>6</v>
      </c>
      <c r="C469" s="2">
        <v>3</v>
      </c>
      <c r="D469" s="1">
        <v>48</v>
      </c>
      <c r="E469" s="7">
        <v>43890</v>
      </c>
      <c r="F469" s="1">
        <v>0</v>
      </c>
      <c r="G469" s="5">
        <f t="shared" si="31"/>
        <v>0</v>
      </c>
      <c r="H469" s="19">
        <f t="shared" si="32"/>
        <v>0</v>
      </c>
      <c r="I469" s="50">
        <v>100</v>
      </c>
      <c r="J469" s="50">
        <v>139.80208333333334</v>
      </c>
      <c r="K469" s="50">
        <v>38.157209922349224</v>
      </c>
      <c r="L469" s="50">
        <v>30.208333333333332</v>
      </c>
      <c r="M469" s="50">
        <v>63.541666666666671</v>
      </c>
      <c r="N469" s="50">
        <v>6.25</v>
      </c>
      <c r="O469" s="50">
        <v>100</v>
      </c>
      <c r="P469" s="50">
        <v>130.49479166666666</v>
      </c>
      <c r="Q469" s="50">
        <v>36.192992892718408</v>
      </c>
      <c r="R469" s="50">
        <v>17.1875</v>
      </c>
      <c r="S469" s="50">
        <v>78.645833333333329</v>
      </c>
      <c r="T469" s="50">
        <v>4.166666666666667</v>
      </c>
      <c r="U469" s="50">
        <v>100</v>
      </c>
      <c r="V469" s="50">
        <v>158.41666666666666</v>
      </c>
      <c r="W469" s="50">
        <v>37.805264846488257</v>
      </c>
      <c r="X469" s="50">
        <v>56.25</v>
      </c>
      <c r="Y469" s="50">
        <v>33.333333333333336</v>
      </c>
      <c r="Z469" s="50">
        <v>10.416666666666666</v>
      </c>
      <c r="AA469" s="2">
        <v>1</v>
      </c>
      <c r="AB469">
        <v>4</v>
      </c>
      <c r="AC469">
        <v>7</v>
      </c>
      <c r="AD469">
        <v>4</v>
      </c>
      <c r="AE469" s="16">
        <v>0</v>
      </c>
      <c r="AF469" s="12">
        <v>99</v>
      </c>
      <c r="AG469">
        <v>1</v>
      </c>
      <c r="AH469">
        <v>99</v>
      </c>
      <c r="AI469">
        <v>99</v>
      </c>
      <c r="AJ469">
        <v>99</v>
      </c>
      <c r="AK469">
        <v>99</v>
      </c>
      <c r="AL469">
        <v>99</v>
      </c>
      <c r="AM469">
        <v>99</v>
      </c>
      <c r="AN469" s="1">
        <v>99</v>
      </c>
      <c r="AO469" s="1">
        <v>99</v>
      </c>
      <c r="AP469">
        <v>99</v>
      </c>
      <c r="AQ469" s="1">
        <v>99</v>
      </c>
      <c r="AR469">
        <v>99</v>
      </c>
      <c r="AS469" s="1">
        <v>0</v>
      </c>
      <c r="AT469" s="1">
        <v>1</v>
      </c>
      <c r="AU469">
        <v>0</v>
      </c>
      <c r="AV469" s="1">
        <v>0</v>
      </c>
      <c r="AW469" s="1">
        <v>0</v>
      </c>
      <c r="AX469" s="1">
        <v>0</v>
      </c>
      <c r="AY469" s="1">
        <v>0</v>
      </c>
      <c r="AZ469" s="1">
        <v>0</v>
      </c>
      <c r="BA469" s="1">
        <v>0</v>
      </c>
      <c r="BB469" s="1">
        <v>0</v>
      </c>
      <c r="BC469" s="1">
        <v>0</v>
      </c>
      <c r="BD469" s="1">
        <v>0</v>
      </c>
      <c r="BE469" s="1">
        <v>0</v>
      </c>
      <c r="BF469" s="1">
        <f>SUM(AS469:BE469)</f>
        <v>1</v>
      </c>
      <c r="BG469" s="12">
        <v>0</v>
      </c>
      <c r="BH469" s="1">
        <v>0</v>
      </c>
      <c r="BI469" s="1">
        <v>0</v>
      </c>
      <c r="BJ469" s="1">
        <f t="shared" si="34"/>
        <v>0</v>
      </c>
      <c r="BK469" s="1">
        <v>0</v>
      </c>
      <c r="BL469" s="25">
        <v>0</v>
      </c>
      <c r="BM469" s="1">
        <v>0</v>
      </c>
      <c r="BN469" s="1">
        <v>0</v>
      </c>
      <c r="BO469" s="1">
        <v>0</v>
      </c>
      <c r="BP469" s="1">
        <v>0</v>
      </c>
      <c r="BQ469" s="12"/>
      <c r="BR469" s="12"/>
      <c r="BS469" s="12"/>
      <c r="BT469" s="12"/>
      <c r="BU469" s="12"/>
      <c r="BV469" s="12"/>
      <c r="BW469" s="12"/>
      <c r="BX469" s="12"/>
      <c r="BY469" s="12"/>
      <c r="BZ469" s="12"/>
      <c r="CA469" s="12"/>
      <c r="CB469" s="15"/>
      <c r="CC469" s="12"/>
      <c r="CD469" s="12"/>
      <c r="CE469" s="12"/>
      <c r="CF469" s="12"/>
      <c r="CG469" s="12"/>
      <c r="CH469" s="12"/>
      <c r="CI469" s="12"/>
      <c r="CJ469" s="15"/>
      <c r="CK469" s="12"/>
      <c r="CL469" s="12"/>
      <c r="CM469" s="12"/>
      <c r="CN469" s="12"/>
      <c r="CO469" s="12"/>
      <c r="CP469" s="12"/>
      <c r="CQ469" s="12"/>
      <c r="CR469" s="12"/>
      <c r="CS469" s="12"/>
      <c r="CT469" s="12"/>
      <c r="CU469" s="12"/>
      <c r="CV469" s="12"/>
      <c r="CW469" s="12"/>
      <c r="CX469" s="12"/>
      <c r="CY469" s="12"/>
      <c r="CZ469" s="12"/>
      <c r="DA469" s="12"/>
      <c r="DB469" s="12"/>
      <c r="DC469" s="12"/>
    </row>
    <row r="470" spans="1:107" x14ac:dyDescent="0.2">
      <c r="A470" s="2">
        <v>469</v>
      </c>
      <c r="B470" s="5">
        <v>6</v>
      </c>
      <c r="C470" s="2">
        <v>3</v>
      </c>
      <c r="D470" s="1">
        <v>49</v>
      </c>
      <c r="E470" s="7">
        <v>43891</v>
      </c>
      <c r="F470" s="1">
        <v>0</v>
      </c>
      <c r="G470" s="5">
        <f t="shared" si="31"/>
        <v>0</v>
      </c>
      <c r="H470" s="19">
        <f t="shared" si="32"/>
        <v>0</v>
      </c>
      <c r="I470" s="50">
        <v>86.458333333333329</v>
      </c>
      <c r="J470" s="50">
        <v>160.39759036144579</v>
      </c>
      <c r="K470" s="50">
        <v>45.078649243294279</v>
      </c>
      <c r="L470" s="50">
        <v>25.301204819277107</v>
      </c>
      <c r="M470" s="50">
        <v>70.281124497991968</v>
      </c>
      <c r="N470" s="50">
        <v>4.4176706827309236</v>
      </c>
      <c r="O470" s="50">
        <v>79.6875</v>
      </c>
      <c r="P470" s="50">
        <v>186.73856209150327</v>
      </c>
      <c r="Q470" s="50">
        <v>41.857916054862642</v>
      </c>
      <c r="R470" s="50">
        <v>41.176470588235297</v>
      </c>
      <c r="S470" s="50">
        <v>55.55555555555555</v>
      </c>
      <c r="T470" s="50">
        <v>3.2679738562091503</v>
      </c>
      <c r="U470" s="50">
        <v>100</v>
      </c>
      <c r="V470" s="50">
        <v>118.41666666666667</v>
      </c>
      <c r="W470" s="50">
        <v>26.353700912542852</v>
      </c>
      <c r="X470" s="50">
        <v>0</v>
      </c>
      <c r="Y470" s="50">
        <v>93.75</v>
      </c>
      <c r="Z470" s="50">
        <v>6.25</v>
      </c>
      <c r="AA470" s="2">
        <v>2</v>
      </c>
      <c r="AB470">
        <v>2</v>
      </c>
      <c r="AC470">
        <v>6</v>
      </c>
      <c r="AD470">
        <v>3</v>
      </c>
      <c r="AE470" s="16">
        <v>0</v>
      </c>
      <c r="AF470" s="12">
        <v>99</v>
      </c>
      <c r="AG470">
        <v>1</v>
      </c>
      <c r="AH470">
        <v>99</v>
      </c>
      <c r="AI470">
        <v>99</v>
      </c>
      <c r="AJ470">
        <v>99</v>
      </c>
      <c r="AK470">
        <v>99</v>
      </c>
      <c r="AL470">
        <v>99</v>
      </c>
      <c r="AM470" s="1">
        <v>99</v>
      </c>
      <c r="AN470" s="1">
        <v>99</v>
      </c>
      <c r="AO470" s="1">
        <v>99</v>
      </c>
      <c r="AP470" s="1">
        <v>99</v>
      </c>
      <c r="AQ470" s="1">
        <v>99</v>
      </c>
      <c r="AR470" s="1">
        <v>99</v>
      </c>
      <c r="AS470" s="1">
        <v>0</v>
      </c>
      <c r="AT470">
        <v>1</v>
      </c>
      <c r="AU470" s="1">
        <v>0</v>
      </c>
      <c r="AV470" s="1">
        <v>0</v>
      </c>
      <c r="AW470" s="1">
        <v>0</v>
      </c>
      <c r="AX470" s="1">
        <v>0</v>
      </c>
      <c r="AY470" s="1">
        <v>0</v>
      </c>
      <c r="AZ470" s="1">
        <v>0</v>
      </c>
      <c r="BA470" s="1">
        <v>0</v>
      </c>
      <c r="BB470" s="1">
        <v>0</v>
      </c>
      <c r="BC470" s="1">
        <v>0</v>
      </c>
      <c r="BD470" s="1">
        <v>0</v>
      </c>
      <c r="BE470" s="1">
        <v>0</v>
      </c>
      <c r="BF470" s="1">
        <f>SUM(AS470:BE470)</f>
        <v>1</v>
      </c>
      <c r="BG470" s="12">
        <v>0</v>
      </c>
      <c r="BH470" s="1">
        <v>0</v>
      </c>
      <c r="BI470" s="1">
        <v>0</v>
      </c>
      <c r="BJ470" s="1">
        <f t="shared" si="34"/>
        <v>0</v>
      </c>
      <c r="BK470" s="1">
        <v>0</v>
      </c>
      <c r="BL470" s="25">
        <v>0</v>
      </c>
      <c r="BM470" s="1">
        <v>0</v>
      </c>
      <c r="BN470" s="1">
        <v>0</v>
      </c>
      <c r="BO470" s="1">
        <v>0</v>
      </c>
      <c r="BP470" s="1">
        <v>0</v>
      </c>
      <c r="BQ470" s="12"/>
      <c r="BR470" s="12"/>
      <c r="BS470" s="12"/>
      <c r="BT470" s="12"/>
      <c r="BU470" s="12"/>
      <c r="BV470" s="12"/>
      <c r="BW470" s="12"/>
      <c r="BX470" s="12"/>
      <c r="BY470" s="12"/>
      <c r="BZ470" s="12"/>
      <c r="CA470" s="12"/>
      <c r="CB470" s="15"/>
      <c r="CC470" s="12"/>
      <c r="CD470" s="12"/>
      <c r="CE470" s="12"/>
      <c r="CF470" s="12"/>
      <c r="CG470" s="12"/>
      <c r="CH470" s="12"/>
      <c r="CI470" s="12"/>
      <c r="CJ470" s="15"/>
      <c r="CK470" s="12"/>
      <c r="CL470" s="12"/>
      <c r="CM470" s="12"/>
      <c r="CN470" s="12"/>
      <c r="CO470" s="12"/>
      <c r="CP470" s="12"/>
      <c r="CQ470" s="12"/>
      <c r="CR470" s="12"/>
      <c r="CS470" s="12"/>
      <c r="CT470" s="12"/>
      <c r="CU470" s="12"/>
      <c r="CV470" s="12"/>
      <c r="CW470" s="12"/>
      <c r="CX470" s="12"/>
      <c r="CY470" s="12"/>
      <c r="CZ470" s="12"/>
      <c r="DA470" s="12"/>
      <c r="DB470" s="12"/>
      <c r="DC470" s="12"/>
    </row>
    <row r="471" spans="1:107" x14ac:dyDescent="0.2">
      <c r="A471" s="2">
        <v>470</v>
      </c>
      <c r="B471" s="5">
        <v>6</v>
      </c>
      <c r="C471" s="2">
        <v>3</v>
      </c>
      <c r="D471" s="1">
        <v>50</v>
      </c>
      <c r="E471" s="7">
        <v>43892</v>
      </c>
      <c r="F471" s="1">
        <v>0</v>
      </c>
      <c r="G471" s="5">
        <f t="shared" si="31"/>
        <v>22</v>
      </c>
      <c r="H471" s="19">
        <f t="shared" si="32"/>
        <v>61.599999999999994</v>
      </c>
      <c r="I471" s="50">
        <v>92.708333333333329</v>
      </c>
      <c r="J471" s="50">
        <v>150.46067415730337</v>
      </c>
      <c r="K471" s="50">
        <v>38.151596609433717</v>
      </c>
      <c r="L471" s="50">
        <v>26.591760299625467</v>
      </c>
      <c r="M471" s="50">
        <v>70.037453183520611</v>
      </c>
      <c r="N471" s="50">
        <v>3.3707865168539324</v>
      </c>
      <c r="O471" s="50">
        <v>94.791666666666671</v>
      </c>
      <c r="P471" s="50">
        <v>132.1868131868132</v>
      </c>
      <c r="Q471" s="50">
        <v>29.118845509770804</v>
      </c>
      <c r="R471" s="50">
        <v>9.3406593406593412</v>
      </c>
      <c r="S471" s="50">
        <v>87.362637362637358</v>
      </c>
      <c r="T471" s="50">
        <v>3.2967032967032965</v>
      </c>
      <c r="U471" s="50">
        <v>88.541666666666671</v>
      </c>
      <c r="V471" s="50">
        <v>189.58823529411765</v>
      </c>
      <c r="W471" s="50">
        <v>37.182626776648817</v>
      </c>
      <c r="X471" s="50">
        <v>63.529411764705884</v>
      </c>
      <c r="Y471" s="50">
        <v>32.941176470588232</v>
      </c>
      <c r="Z471" s="50">
        <v>3.5294117647058822</v>
      </c>
      <c r="AA471" s="2">
        <v>1</v>
      </c>
      <c r="AB471">
        <v>3</v>
      </c>
      <c r="AC471">
        <v>8</v>
      </c>
      <c r="AD471">
        <v>2</v>
      </c>
      <c r="AE471" s="16">
        <v>0</v>
      </c>
      <c r="AF471" t="s">
        <v>875</v>
      </c>
      <c r="AG471" t="s">
        <v>875</v>
      </c>
      <c r="AH471" t="s">
        <v>875</v>
      </c>
      <c r="AI471" t="s">
        <v>875</v>
      </c>
      <c r="AJ471" t="s">
        <v>875</v>
      </c>
      <c r="AK471" t="s">
        <v>875</v>
      </c>
      <c r="AL471" t="s">
        <v>875</v>
      </c>
      <c r="AM471" s="1" t="s">
        <v>903</v>
      </c>
      <c r="AN471" s="1" t="s">
        <v>903</v>
      </c>
      <c r="AO471" s="1" t="s">
        <v>903</v>
      </c>
      <c r="AP471" s="1" t="s">
        <v>903</v>
      </c>
      <c r="AQ471" s="1" t="s">
        <v>903</v>
      </c>
      <c r="AR471" s="1" t="s">
        <v>903</v>
      </c>
      <c r="AS471" s="1" t="s">
        <v>903</v>
      </c>
      <c r="AT471" s="1" t="s">
        <v>903</v>
      </c>
      <c r="AU471" s="1" t="s">
        <v>903</v>
      </c>
      <c r="AV471" s="1" t="s">
        <v>903</v>
      </c>
      <c r="AW471" s="1" t="s">
        <v>903</v>
      </c>
      <c r="AX471" s="1" t="s">
        <v>903</v>
      </c>
      <c r="AY471" s="1" t="s">
        <v>903</v>
      </c>
      <c r="AZ471" s="1" t="s">
        <v>903</v>
      </c>
      <c r="BA471" s="1" t="s">
        <v>875</v>
      </c>
      <c r="BB471" s="1" t="s">
        <v>875</v>
      </c>
      <c r="BC471" s="1" t="s">
        <v>875</v>
      </c>
      <c r="BD471" s="1" t="s">
        <v>875</v>
      </c>
      <c r="BE471" s="1" t="s">
        <v>875</v>
      </c>
      <c r="BF471" s="1" t="s">
        <v>875</v>
      </c>
      <c r="BG471" s="16">
        <v>22</v>
      </c>
      <c r="BH471">
        <v>3</v>
      </c>
      <c r="BI471" s="1">
        <v>2.8</v>
      </c>
      <c r="BJ471" s="1">
        <f t="shared" si="34"/>
        <v>61.599999999999994</v>
      </c>
      <c r="BK471" s="1" t="s">
        <v>27</v>
      </c>
      <c r="BL471" s="25">
        <v>0</v>
      </c>
      <c r="BM471" s="1">
        <v>0</v>
      </c>
      <c r="BN471" s="1">
        <v>0</v>
      </c>
      <c r="BO471" s="1">
        <v>0</v>
      </c>
      <c r="BP471" s="1">
        <v>0</v>
      </c>
      <c r="BQ471" s="14">
        <v>43892.702979016205</v>
      </c>
      <c r="BR471" s="14" t="s">
        <v>270</v>
      </c>
      <c r="BS471" s="15">
        <v>21.016666666666666</v>
      </c>
      <c r="BT471" s="12" t="s">
        <v>229</v>
      </c>
      <c r="BU471" s="12">
        <v>1</v>
      </c>
      <c r="BV471" s="12"/>
      <c r="BW471" s="12" t="s">
        <v>98</v>
      </c>
      <c r="BX471" s="12"/>
      <c r="BY471" s="12" t="s">
        <v>98</v>
      </c>
      <c r="BZ471" s="12">
        <v>1</v>
      </c>
      <c r="CA471" s="12">
        <v>5</v>
      </c>
      <c r="CB471" s="15">
        <v>1.25</v>
      </c>
      <c r="CC471" s="12">
        <v>0</v>
      </c>
      <c r="CD471" s="12">
        <v>0</v>
      </c>
      <c r="CE471" s="12">
        <v>2</v>
      </c>
      <c r="CF471" s="12">
        <v>3</v>
      </c>
      <c r="CG471" s="12">
        <v>1</v>
      </c>
      <c r="CH471" s="12">
        <v>3</v>
      </c>
      <c r="CI471" s="12">
        <v>1</v>
      </c>
      <c r="CJ471" s="15">
        <v>3</v>
      </c>
      <c r="CK471" s="12">
        <v>3</v>
      </c>
      <c r="CL471" s="12">
        <v>2</v>
      </c>
      <c r="CM471" s="12">
        <v>1</v>
      </c>
      <c r="CN471" s="12">
        <v>2</v>
      </c>
      <c r="CO471" s="12">
        <v>2</v>
      </c>
      <c r="CP471" s="12" t="s">
        <v>141</v>
      </c>
      <c r="CQ471" s="12">
        <v>52</v>
      </c>
      <c r="CR471" s="12">
        <v>52</v>
      </c>
      <c r="CS471" s="12">
        <v>11</v>
      </c>
      <c r="CT471" s="12">
        <v>57</v>
      </c>
      <c r="CU471" s="12">
        <v>47</v>
      </c>
      <c r="CV471" s="12">
        <v>11.8</v>
      </c>
      <c r="CW471" s="12">
        <v>180</v>
      </c>
      <c r="CX471" s="12" t="b">
        <v>0</v>
      </c>
      <c r="CY471" s="12"/>
      <c r="CZ471" s="12">
        <v>0</v>
      </c>
      <c r="DA471" s="12">
        <v>123</v>
      </c>
      <c r="DB471" s="12">
        <v>110</v>
      </c>
      <c r="DC471" s="12">
        <v>83</v>
      </c>
    </row>
    <row r="472" spans="1:107" x14ac:dyDescent="0.2">
      <c r="A472" s="2">
        <v>471</v>
      </c>
      <c r="B472" s="5">
        <v>6</v>
      </c>
      <c r="C472" s="2">
        <v>3</v>
      </c>
      <c r="D472" s="1">
        <v>51</v>
      </c>
      <c r="E472" s="7">
        <v>43893</v>
      </c>
      <c r="F472" s="1">
        <v>0</v>
      </c>
      <c r="G472" s="5">
        <f t="shared" si="31"/>
        <v>19</v>
      </c>
      <c r="H472" s="19">
        <f t="shared" si="32"/>
        <v>53.199999999999996</v>
      </c>
      <c r="I472" s="50">
        <v>88.194444444444443</v>
      </c>
      <c r="J472" s="50">
        <v>138.00787401574803</v>
      </c>
      <c r="K472" s="50">
        <v>17.793170674261244</v>
      </c>
      <c r="L472" s="50">
        <v>6.2992125984251972</v>
      </c>
      <c r="M472" s="50">
        <v>93.7007874015748</v>
      </c>
      <c r="N472" s="50">
        <v>0</v>
      </c>
      <c r="O472" s="50">
        <v>83.854166666666671</v>
      </c>
      <c r="P472" s="50">
        <v>144.88819875776397</v>
      </c>
      <c r="Q472" s="50">
        <v>17.886706811889656</v>
      </c>
      <c r="R472" s="50">
        <v>9.316770186335404</v>
      </c>
      <c r="S472" s="50">
        <v>90.683229813664596</v>
      </c>
      <c r="T472" s="50">
        <v>0</v>
      </c>
      <c r="U472" s="50">
        <v>96.875</v>
      </c>
      <c r="V472" s="50">
        <v>126.09677419354838</v>
      </c>
      <c r="W472" s="50">
        <v>12.88384498946437</v>
      </c>
      <c r="X472" s="50">
        <v>1.075268817204301</v>
      </c>
      <c r="Y472" s="50">
        <v>98.924731182795696</v>
      </c>
      <c r="Z472" s="50">
        <v>0</v>
      </c>
      <c r="AA472" s="2">
        <v>0</v>
      </c>
      <c r="AB472">
        <v>4</v>
      </c>
      <c r="AC472">
        <v>9</v>
      </c>
      <c r="AD472">
        <v>3</v>
      </c>
      <c r="AE472" s="16">
        <v>0</v>
      </c>
      <c r="AF472" t="s">
        <v>875</v>
      </c>
      <c r="AG472" t="s">
        <v>875</v>
      </c>
      <c r="AH472" t="s">
        <v>875</v>
      </c>
      <c r="AI472" t="s">
        <v>875</v>
      </c>
      <c r="AJ472" t="s">
        <v>875</v>
      </c>
      <c r="AK472" t="s">
        <v>875</v>
      </c>
      <c r="AL472" t="s">
        <v>875</v>
      </c>
      <c r="AM472" s="1" t="s">
        <v>903</v>
      </c>
      <c r="AN472" s="1" t="s">
        <v>903</v>
      </c>
      <c r="AO472" s="1" t="s">
        <v>903</v>
      </c>
      <c r="AP472" s="1" t="s">
        <v>903</v>
      </c>
      <c r="AQ472" s="1" t="s">
        <v>903</v>
      </c>
      <c r="AR472" s="1" t="s">
        <v>903</v>
      </c>
      <c r="AS472" s="1" t="s">
        <v>903</v>
      </c>
      <c r="AT472" s="1" t="s">
        <v>903</v>
      </c>
      <c r="AU472" s="1" t="s">
        <v>903</v>
      </c>
      <c r="AV472" s="1" t="s">
        <v>903</v>
      </c>
      <c r="AW472" s="1" t="s">
        <v>903</v>
      </c>
      <c r="AX472" s="1" t="s">
        <v>903</v>
      </c>
      <c r="AY472" s="1" t="s">
        <v>903</v>
      </c>
      <c r="AZ472" s="1" t="s">
        <v>903</v>
      </c>
      <c r="BA472" s="1" t="s">
        <v>875</v>
      </c>
      <c r="BB472" s="1" t="s">
        <v>875</v>
      </c>
      <c r="BC472" s="1" t="s">
        <v>875</v>
      </c>
      <c r="BD472" s="1" t="s">
        <v>875</v>
      </c>
      <c r="BE472" s="1" t="s">
        <v>875</v>
      </c>
      <c r="BF472" s="1" t="s">
        <v>875</v>
      </c>
      <c r="BG472" s="16">
        <v>19</v>
      </c>
      <c r="BH472" s="16">
        <v>3</v>
      </c>
      <c r="BI472" s="1">
        <v>2.8</v>
      </c>
      <c r="BJ472" s="1">
        <f t="shared" si="34"/>
        <v>53.199999999999996</v>
      </c>
      <c r="BK472" s="1" t="s">
        <v>27</v>
      </c>
      <c r="BL472" s="25">
        <v>0</v>
      </c>
      <c r="BM472" s="1">
        <v>0</v>
      </c>
      <c r="BN472" s="1">
        <v>0</v>
      </c>
      <c r="BO472" s="1">
        <v>0</v>
      </c>
      <c r="BP472" s="1">
        <v>0</v>
      </c>
      <c r="BQ472" s="14">
        <v>43893.671467534725</v>
      </c>
      <c r="BR472" s="14" t="s">
        <v>271</v>
      </c>
      <c r="BS472" s="15">
        <v>18.016666666666666</v>
      </c>
      <c r="BT472" s="12" t="s">
        <v>272</v>
      </c>
      <c r="BU472" s="12">
        <v>1</v>
      </c>
      <c r="BV472" s="12"/>
      <c r="BW472" s="12" t="s">
        <v>98</v>
      </c>
      <c r="BX472" s="12"/>
      <c r="BY472" s="12" t="s">
        <v>98</v>
      </c>
      <c r="BZ472" s="12">
        <v>1</v>
      </c>
      <c r="CA472" s="12">
        <v>16</v>
      </c>
      <c r="CB472" s="15">
        <v>6.25</v>
      </c>
      <c r="CC472" s="12">
        <v>0</v>
      </c>
      <c r="CD472" s="12">
        <v>0</v>
      </c>
      <c r="CE472" s="12">
        <v>2</v>
      </c>
      <c r="CF472" s="12">
        <v>3</v>
      </c>
      <c r="CG472" s="12">
        <v>1</v>
      </c>
      <c r="CH472" s="12">
        <v>2</v>
      </c>
      <c r="CI472" s="12">
        <v>2</v>
      </c>
      <c r="CJ472" s="15">
        <v>3</v>
      </c>
      <c r="CK472" s="12">
        <v>3</v>
      </c>
      <c r="CL472" s="12">
        <v>3</v>
      </c>
      <c r="CM472" s="12">
        <v>1</v>
      </c>
      <c r="CN472" s="12">
        <v>2</v>
      </c>
      <c r="CO472" s="12">
        <v>2</v>
      </c>
      <c r="CP472" s="12" t="s">
        <v>106</v>
      </c>
      <c r="CQ472" s="12">
        <v>56</v>
      </c>
      <c r="CR472" s="12">
        <v>56</v>
      </c>
      <c r="CS472" s="12">
        <v>89</v>
      </c>
      <c r="CT472" s="12">
        <v>72</v>
      </c>
      <c r="CU472" s="12">
        <v>53</v>
      </c>
      <c r="CV472" s="12">
        <v>9</v>
      </c>
      <c r="CW472" s="12">
        <v>158</v>
      </c>
      <c r="CX472" s="12" t="b">
        <v>1</v>
      </c>
      <c r="CY472" s="12" t="s">
        <v>106</v>
      </c>
      <c r="CZ472" s="12">
        <v>0</v>
      </c>
      <c r="DA472" s="12"/>
      <c r="DB472" s="12"/>
      <c r="DC472" s="12"/>
    </row>
    <row r="473" spans="1:107" x14ac:dyDescent="0.2">
      <c r="A473" s="2">
        <v>472</v>
      </c>
      <c r="B473" s="5">
        <v>6</v>
      </c>
      <c r="C473" s="2">
        <v>3</v>
      </c>
      <c r="D473" s="1">
        <v>52</v>
      </c>
      <c r="E473" s="7">
        <v>43894</v>
      </c>
      <c r="F473" s="1">
        <v>0</v>
      </c>
      <c r="G473" s="5">
        <f t="shared" si="31"/>
        <v>22</v>
      </c>
      <c r="H473" s="19">
        <f t="shared" si="32"/>
        <v>61.599999999999994</v>
      </c>
      <c r="I473" s="50">
        <v>66.666666666666671</v>
      </c>
      <c r="J473" s="50">
        <v>151.55208333333334</v>
      </c>
      <c r="K473" s="50">
        <v>36.458928762645414</v>
      </c>
      <c r="L473" s="50">
        <v>28.645833333333332</v>
      </c>
      <c r="M473" s="50">
        <v>71.354166666666671</v>
      </c>
      <c r="N473" s="50">
        <v>0</v>
      </c>
      <c r="O473" s="50">
        <v>51.5625</v>
      </c>
      <c r="P473" s="50">
        <v>166.88888888888889</v>
      </c>
      <c r="Q473" s="50">
        <v>35.940739359765118</v>
      </c>
      <c r="R473" s="50">
        <v>34.343434343434346</v>
      </c>
      <c r="S473" s="50">
        <v>65.656565656565647</v>
      </c>
      <c r="T473" s="50">
        <v>0</v>
      </c>
      <c r="U473" s="50">
        <v>96.875</v>
      </c>
      <c r="V473" s="50">
        <v>135.2258064516129</v>
      </c>
      <c r="W473" s="50">
        <v>32.934394964166465</v>
      </c>
      <c r="X473" s="50">
        <v>22.580645161290324</v>
      </c>
      <c r="Y473" s="50">
        <v>77.41935483870968</v>
      </c>
      <c r="Z473" s="50">
        <v>0</v>
      </c>
      <c r="AA473" s="2">
        <v>0</v>
      </c>
      <c r="AB473">
        <v>2</v>
      </c>
      <c r="AC473">
        <v>9</v>
      </c>
      <c r="AD473">
        <v>3</v>
      </c>
      <c r="AE473" s="16">
        <v>0</v>
      </c>
      <c r="AF473" t="s">
        <v>875</v>
      </c>
      <c r="AG473" t="s">
        <v>875</v>
      </c>
      <c r="AH473" t="s">
        <v>875</v>
      </c>
      <c r="AI473" t="s">
        <v>875</v>
      </c>
      <c r="AJ473" t="s">
        <v>875</v>
      </c>
      <c r="AK473" t="s">
        <v>875</v>
      </c>
      <c r="AL473" t="s">
        <v>875</v>
      </c>
      <c r="AM473" s="1" t="s">
        <v>903</v>
      </c>
      <c r="AN473" s="1" t="s">
        <v>903</v>
      </c>
      <c r="AO473" s="1" t="s">
        <v>903</v>
      </c>
      <c r="AP473" s="1" t="s">
        <v>903</v>
      </c>
      <c r="AQ473" s="1" t="s">
        <v>903</v>
      </c>
      <c r="AR473" s="1" t="s">
        <v>903</v>
      </c>
      <c r="AS473" s="1" t="s">
        <v>903</v>
      </c>
      <c r="AT473" s="1" t="s">
        <v>903</v>
      </c>
      <c r="AU473" s="1" t="s">
        <v>903</v>
      </c>
      <c r="AV473" s="1" t="s">
        <v>903</v>
      </c>
      <c r="AW473" s="1" t="s">
        <v>903</v>
      </c>
      <c r="AX473" s="1" t="s">
        <v>903</v>
      </c>
      <c r="AY473" s="1" t="s">
        <v>903</v>
      </c>
      <c r="AZ473" s="1" t="s">
        <v>903</v>
      </c>
      <c r="BA473" s="1" t="s">
        <v>875</v>
      </c>
      <c r="BB473" s="1" t="s">
        <v>875</v>
      </c>
      <c r="BC473" s="1" t="s">
        <v>875</v>
      </c>
      <c r="BD473" s="1" t="s">
        <v>875</v>
      </c>
      <c r="BE473" s="1" t="s">
        <v>875</v>
      </c>
      <c r="BF473" s="1" t="s">
        <v>875</v>
      </c>
      <c r="BG473" s="16">
        <v>22</v>
      </c>
      <c r="BH473">
        <v>3</v>
      </c>
      <c r="BI473" s="1">
        <v>2.8</v>
      </c>
      <c r="BJ473" s="1">
        <f t="shared" si="34"/>
        <v>61.599999999999994</v>
      </c>
      <c r="BK473" s="1" t="s">
        <v>27</v>
      </c>
      <c r="BL473" s="25">
        <v>0</v>
      </c>
      <c r="BM473" s="1">
        <v>0</v>
      </c>
      <c r="BN473" s="1">
        <v>0</v>
      </c>
      <c r="BO473" s="1">
        <v>0</v>
      </c>
      <c r="BP473" s="1">
        <v>0</v>
      </c>
      <c r="BQ473" s="14">
        <v>43894.597513564811</v>
      </c>
      <c r="BR473" s="14" t="s">
        <v>273</v>
      </c>
      <c r="BS473" s="15">
        <v>21</v>
      </c>
      <c r="BT473" s="12" t="s">
        <v>229</v>
      </c>
      <c r="BU473" s="12">
        <v>1</v>
      </c>
      <c r="BV473" s="12"/>
      <c r="BW473" s="12" t="s">
        <v>98</v>
      </c>
      <c r="BX473" s="12"/>
      <c r="BY473" s="12" t="s">
        <v>98</v>
      </c>
      <c r="BZ473" s="12">
        <v>1</v>
      </c>
      <c r="CA473" s="12">
        <v>5</v>
      </c>
      <c r="CB473" s="15">
        <v>4.05</v>
      </c>
      <c r="CC473" s="12">
        <v>0</v>
      </c>
      <c r="CD473" s="12">
        <v>0</v>
      </c>
      <c r="CE473" s="12">
        <v>2</v>
      </c>
      <c r="CF473" s="12">
        <v>3</v>
      </c>
      <c r="CG473" s="12">
        <v>2</v>
      </c>
      <c r="CH473" s="12">
        <v>2</v>
      </c>
      <c r="CI473" s="12">
        <v>2</v>
      </c>
      <c r="CJ473" s="15">
        <v>3</v>
      </c>
      <c r="CK473" s="12">
        <v>3</v>
      </c>
      <c r="CL473" s="12">
        <v>3</v>
      </c>
      <c r="CM473" s="12">
        <v>2</v>
      </c>
      <c r="CN473" s="12">
        <v>2</v>
      </c>
      <c r="CO473" s="12">
        <v>2</v>
      </c>
      <c r="CP473" s="12" t="s">
        <v>163</v>
      </c>
      <c r="CQ473" s="12">
        <v>52</v>
      </c>
      <c r="CR473" s="12">
        <v>52</v>
      </c>
      <c r="CS473" s="12">
        <v>31</v>
      </c>
      <c r="CT473" s="12">
        <v>36</v>
      </c>
      <c r="CU473" s="12">
        <v>46</v>
      </c>
      <c r="CV473" s="12">
        <v>18.2</v>
      </c>
      <c r="CW473" s="12">
        <v>293</v>
      </c>
      <c r="CX473" s="12" t="b">
        <v>0</v>
      </c>
      <c r="CY473" s="12"/>
      <c r="CZ473" s="12">
        <v>0</v>
      </c>
      <c r="DA473" s="12">
        <v>116</v>
      </c>
      <c r="DB473" s="12">
        <v>106</v>
      </c>
      <c r="DC473" s="12">
        <v>93</v>
      </c>
    </row>
    <row r="474" spans="1:107" x14ac:dyDescent="0.2">
      <c r="A474" s="2">
        <v>473</v>
      </c>
      <c r="B474" s="5">
        <v>6</v>
      </c>
      <c r="C474" s="2">
        <v>3</v>
      </c>
      <c r="D474" s="1">
        <v>53</v>
      </c>
      <c r="E474" s="7">
        <v>43895</v>
      </c>
      <c r="F474" s="1">
        <v>0</v>
      </c>
      <c r="G474" s="5">
        <f t="shared" si="31"/>
        <v>0</v>
      </c>
      <c r="H474" s="19">
        <f t="shared" si="32"/>
        <v>0</v>
      </c>
      <c r="I474" s="50">
        <v>22.916666666666668</v>
      </c>
      <c r="J474" s="50">
        <v>126.96969696969697</v>
      </c>
      <c r="K474" s="50">
        <v>18.140601166141312</v>
      </c>
      <c r="L474" s="50">
        <v>0</v>
      </c>
      <c r="M474" s="50">
        <v>100</v>
      </c>
      <c r="N474" s="50">
        <v>0</v>
      </c>
      <c r="O474" s="50">
        <v>34.375</v>
      </c>
      <c r="P474" s="50">
        <v>126.96969696969697</v>
      </c>
      <c r="Q474" s="50">
        <v>18.140601166141312</v>
      </c>
      <c r="R474" s="50">
        <v>0</v>
      </c>
      <c r="S474" s="50">
        <v>100</v>
      </c>
      <c r="T474" s="50">
        <v>0</v>
      </c>
      <c r="U474" s="50">
        <v>0</v>
      </c>
      <c r="V474" t="s">
        <v>20</v>
      </c>
      <c r="W474" t="s">
        <v>20</v>
      </c>
      <c r="X474" t="s">
        <v>20</v>
      </c>
      <c r="Y474" t="s">
        <v>20</v>
      </c>
      <c r="Z474" t="s">
        <v>20</v>
      </c>
      <c r="AA474" s="2">
        <v>0</v>
      </c>
      <c r="AB474">
        <v>1</v>
      </c>
      <c r="AC474">
        <v>9</v>
      </c>
      <c r="AD474">
        <v>2</v>
      </c>
      <c r="AE474" s="16">
        <v>0</v>
      </c>
      <c r="AF474" s="12">
        <v>99</v>
      </c>
      <c r="AG474">
        <v>99</v>
      </c>
      <c r="AH474">
        <v>1</v>
      </c>
      <c r="AI474">
        <v>99</v>
      </c>
      <c r="AJ474">
        <v>99</v>
      </c>
      <c r="AK474">
        <v>99</v>
      </c>
      <c r="AL474">
        <v>99</v>
      </c>
      <c r="AM474">
        <v>99</v>
      </c>
      <c r="AN474" s="1">
        <v>99</v>
      </c>
      <c r="AO474" s="1">
        <v>99</v>
      </c>
      <c r="AP474" s="1">
        <v>99</v>
      </c>
      <c r="AQ474" s="1">
        <v>99</v>
      </c>
      <c r="AR474" s="1">
        <v>99</v>
      </c>
      <c r="AS474" s="1">
        <v>0</v>
      </c>
      <c r="AT474" s="1">
        <v>0</v>
      </c>
      <c r="AU474" s="1">
        <v>1</v>
      </c>
      <c r="AV474" s="1">
        <v>0</v>
      </c>
      <c r="AW474" s="1">
        <v>0</v>
      </c>
      <c r="AX474" s="1">
        <v>0</v>
      </c>
      <c r="AY474" s="1">
        <v>0</v>
      </c>
      <c r="AZ474" s="1">
        <v>0</v>
      </c>
      <c r="BA474" s="1">
        <v>0</v>
      </c>
      <c r="BB474" s="1">
        <v>0</v>
      </c>
      <c r="BC474" s="1">
        <v>0</v>
      </c>
      <c r="BD474" s="1">
        <v>0</v>
      </c>
      <c r="BE474" s="1">
        <v>0</v>
      </c>
      <c r="BF474" s="1">
        <f>SUM(AS474:BE474)</f>
        <v>1</v>
      </c>
      <c r="BG474" s="12">
        <v>0</v>
      </c>
      <c r="BH474" s="1">
        <v>0</v>
      </c>
      <c r="BI474" s="1">
        <v>0</v>
      </c>
      <c r="BJ474" s="1">
        <f t="shared" si="34"/>
        <v>0</v>
      </c>
      <c r="BK474" s="1">
        <v>0</v>
      </c>
      <c r="BL474" s="25">
        <v>0</v>
      </c>
      <c r="BM474" s="1">
        <v>0</v>
      </c>
      <c r="BN474" s="1">
        <v>0</v>
      </c>
      <c r="BO474" s="1">
        <v>0</v>
      </c>
      <c r="BP474" s="1">
        <v>0</v>
      </c>
      <c r="BQ474" s="12"/>
      <c r="BR474" s="12"/>
      <c r="BS474" s="12"/>
      <c r="BT474" s="12"/>
      <c r="BU474" s="12"/>
      <c r="BV474" s="12"/>
      <c r="BW474" s="12"/>
      <c r="BX474" s="12"/>
      <c r="BY474" s="12"/>
      <c r="BZ474" s="12"/>
      <c r="CA474" s="12"/>
      <c r="CB474" s="15"/>
      <c r="CC474" s="12"/>
      <c r="CD474" s="12"/>
      <c r="CE474" s="12"/>
      <c r="CF474" s="12"/>
      <c r="CG474" s="12"/>
      <c r="CH474" s="12"/>
      <c r="CI474" s="12"/>
      <c r="CJ474" s="15"/>
      <c r="CK474" s="12"/>
      <c r="CL474" s="12"/>
      <c r="CM474" s="12"/>
      <c r="CN474" s="12"/>
      <c r="CO474" s="12"/>
      <c r="CP474" s="12"/>
      <c r="CQ474" s="12"/>
      <c r="CR474" s="12"/>
      <c r="CS474" s="12"/>
      <c r="CT474" s="12"/>
      <c r="CU474" s="12"/>
      <c r="CV474" s="12"/>
      <c r="CW474" s="12"/>
      <c r="CX474" s="12"/>
      <c r="CY474" s="12"/>
      <c r="CZ474" s="12"/>
      <c r="DA474" s="12"/>
      <c r="DB474" s="12"/>
      <c r="DC474" s="12"/>
    </row>
    <row r="475" spans="1:107" x14ac:dyDescent="0.2">
      <c r="A475" s="2">
        <v>474</v>
      </c>
      <c r="B475" s="5">
        <v>6</v>
      </c>
      <c r="C475" s="2">
        <v>3</v>
      </c>
      <c r="D475" s="1">
        <v>54</v>
      </c>
      <c r="E475" s="7">
        <v>43896</v>
      </c>
      <c r="F475" s="1">
        <v>0</v>
      </c>
      <c r="G475" s="5">
        <f t="shared" si="31"/>
        <v>23</v>
      </c>
      <c r="H475" s="19">
        <f t="shared" si="32"/>
        <v>75.899999999999991</v>
      </c>
      <c r="I475" s="50">
        <v>98.958333333333329</v>
      </c>
      <c r="J475" s="50">
        <v>183.23508771929824</v>
      </c>
      <c r="K475" s="50">
        <v>41.800334441091252</v>
      </c>
      <c r="L475" s="50">
        <v>48.421052631578945</v>
      </c>
      <c r="M475" s="50">
        <v>51.578947368421055</v>
      </c>
      <c r="N475" s="50">
        <v>0</v>
      </c>
      <c r="O475" s="50">
        <v>98.4375</v>
      </c>
      <c r="P475" s="50">
        <v>153.30158730158729</v>
      </c>
      <c r="Q475" s="50">
        <v>43.60198509831563</v>
      </c>
      <c r="R475" s="50">
        <v>25.925925925925927</v>
      </c>
      <c r="S475" s="50">
        <v>74.074074074074076</v>
      </c>
      <c r="T475" s="50">
        <v>0</v>
      </c>
      <c r="U475" s="50">
        <v>100</v>
      </c>
      <c r="V475" s="50">
        <v>242.16666666666666</v>
      </c>
      <c r="W475" s="50">
        <v>24.091649370931385</v>
      </c>
      <c r="X475" s="50">
        <v>92.708333333333329</v>
      </c>
      <c r="Y475" s="50">
        <v>7.2916666666666714</v>
      </c>
      <c r="Z475" s="50">
        <v>0</v>
      </c>
      <c r="AA475" s="2">
        <v>0</v>
      </c>
      <c r="AB475">
        <v>2</v>
      </c>
      <c r="AC475">
        <v>8</v>
      </c>
      <c r="AD475">
        <v>2</v>
      </c>
      <c r="AE475" s="16">
        <v>0</v>
      </c>
      <c r="AF475" t="s">
        <v>875</v>
      </c>
      <c r="AG475" t="s">
        <v>875</v>
      </c>
      <c r="AH475" t="s">
        <v>875</v>
      </c>
      <c r="AI475" t="s">
        <v>875</v>
      </c>
      <c r="AJ475" t="s">
        <v>875</v>
      </c>
      <c r="AK475" t="s">
        <v>875</v>
      </c>
      <c r="AL475" t="s">
        <v>875</v>
      </c>
      <c r="AM475" s="1" t="s">
        <v>903</v>
      </c>
      <c r="AN475" s="1" t="s">
        <v>903</v>
      </c>
      <c r="AO475" s="1" t="s">
        <v>903</v>
      </c>
      <c r="AP475" s="1" t="s">
        <v>903</v>
      </c>
      <c r="AQ475" s="1" t="s">
        <v>903</v>
      </c>
      <c r="AR475" s="1" t="s">
        <v>903</v>
      </c>
      <c r="AS475" s="1" t="s">
        <v>903</v>
      </c>
      <c r="AT475" s="1" t="s">
        <v>903</v>
      </c>
      <c r="AU475" s="1" t="s">
        <v>903</v>
      </c>
      <c r="AV475" s="1" t="s">
        <v>903</v>
      </c>
      <c r="AW475" s="1" t="s">
        <v>903</v>
      </c>
      <c r="AX475" s="1" t="s">
        <v>903</v>
      </c>
      <c r="AY475" s="1" t="s">
        <v>903</v>
      </c>
      <c r="AZ475" s="1" t="s">
        <v>903</v>
      </c>
      <c r="BA475" s="1" t="s">
        <v>875</v>
      </c>
      <c r="BB475" s="1" t="s">
        <v>875</v>
      </c>
      <c r="BC475" s="1" t="s">
        <v>875</v>
      </c>
      <c r="BD475" s="1" t="s">
        <v>875</v>
      </c>
      <c r="BE475" s="1" t="s">
        <v>875</v>
      </c>
      <c r="BF475" s="1" t="s">
        <v>875</v>
      </c>
      <c r="BG475" s="16">
        <v>23</v>
      </c>
      <c r="BH475">
        <v>2.5</v>
      </c>
      <c r="BI475" s="1">
        <v>3.3</v>
      </c>
      <c r="BJ475" s="1">
        <f t="shared" si="34"/>
        <v>75.899999999999991</v>
      </c>
      <c r="BK475" t="s">
        <v>781</v>
      </c>
      <c r="BL475" s="25">
        <v>0</v>
      </c>
      <c r="BM475" s="1">
        <v>0</v>
      </c>
      <c r="BN475" s="1">
        <v>0</v>
      </c>
      <c r="BO475" s="1">
        <v>0</v>
      </c>
      <c r="BP475" s="1">
        <v>0</v>
      </c>
      <c r="BQ475" s="14">
        <v>43896.680706018517</v>
      </c>
      <c r="BR475" s="14" t="s">
        <v>274</v>
      </c>
      <c r="BS475" s="15">
        <f>10+11.0166666666667</f>
        <v>21.016666666666701</v>
      </c>
      <c r="BT475" s="12" t="s">
        <v>771</v>
      </c>
      <c r="BU475" s="12">
        <f>1*(10/21)+2*(11.0166666666667/21)</f>
        <v>1.5253968253968284</v>
      </c>
      <c r="BV475" s="12" t="s">
        <v>275</v>
      </c>
      <c r="BW475" s="12" t="s">
        <v>276</v>
      </c>
      <c r="BX475" s="12"/>
      <c r="BY475" s="12" t="s">
        <v>98</v>
      </c>
      <c r="BZ475" s="12">
        <v>1</v>
      </c>
      <c r="CA475" s="12">
        <v>14</v>
      </c>
      <c r="CB475" s="15">
        <v>2.75</v>
      </c>
      <c r="CC475" s="12">
        <v>22</v>
      </c>
      <c r="CD475" s="12">
        <v>0</v>
      </c>
      <c r="CE475" s="12">
        <v>2</v>
      </c>
      <c r="CF475" s="12">
        <v>3</v>
      </c>
      <c r="CG475" s="12">
        <v>2</v>
      </c>
      <c r="CH475" s="12">
        <v>3</v>
      </c>
      <c r="CI475" s="12">
        <v>1</v>
      </c>
      <c r="CJ475" s="15">
        <f>2*(10/21)+3*(11.0166666666667/21)</f>
        <v>2.5261904761904805</v>
      </c>
      <c r="CK475" s="12">
        <v>2</v>
      </c>
      <c r="CL475" s="12">
        <v>3</v>
      </c>
      <c r="CM475" s="12">
        <v>1</v>
      </c>
      <c r="CN475" s="12">
        <v>2</v>
      </c>
      <c r="CO475" s="12">
        <v>2</v>
      </c>
      <c r="CP475" s="12" t="s">
        <v>105</v>
      </c>
      <c r="CQ475" s="12">
        <v>45</v>
      </c>
      <c r="CR475" s="12">
        <v>40</v>
      </c>
      <c r="CS475" s="12">
        <v>97</v>
      </c>
      <c r="CT475" s="12">
        <v>67</v>
      </c>
      <c r="CU475" s="12">
        <v>37</v>
      </c>
      <c r="CV475" s="12">
        <v>10</v>
      </c>
      <c r="CW475" s="12">
        <v>90</v>
      </c>
      <c r="CX475" s="12" t="b">
        <v>1</v>
      </c>
      <c r="CY475" s="12" t="s">
        <v>106</v>
      </c>
      <c r="CZ475" s="12">
        <v>0.02</v>
      </c>
      <c r="DA475" s="12"/>
      <c r="DB475" s="12"/>
      <c r="DC475" s="12"/>
    </row>
    <row r="476" spans="1:107" x14ac:dyDescent="0.2">
      <c r="A476" s="2">
        <v>475</v>
      </c>
      <c r="B476" s="5">
        <v>6</v>
      </c>
      <c r="C476" s="2">
        <v>3</v>
      </c>
      <c r="D476" s="1">
        <v>55</v>
      </c>
      <c r="E476" s="7">
        <v>43897</v>
      </c>
      <c r="F476" s="1">
        <v>0</v>
      </c>
      <c r="G476" s="5">
        <f t="shared" si="31"/>
        <v>0</v>
      </c>
      <c r="H476" s="19">
        <f t="shared" si="32"/>
        <v>0</v>
      </c>
      <c r="I476" s="50">
        <v>100</v>
      </c>
      <c r="J476" s="50">
        <v>157.27430555555554</v>
      </c>
      <c r="K476" s="50">
        <v>22.76644830738261</v>
      </c>
      <c r="L476" s="50">
        <v>27.777777777777779</v>
      </c>
      <c r="M476" s="50">
        <v>72.222222222222229</v>
      </c>
      <c r="N476" s="50">
        <v>0</v>
      </c>
      <c r="O476" s="50">
        <v>100</v>
      </c>
      <c r="P476" s="50">
        <v>150.86979166666666</v>
      </c>
      <c r="Q476" s="50">
        <v>25.408578741531951</v>
      </c>
      <c r="R476" s="50">
        <v>20.833333333333332</v>
      </c>
      <c r="S476" s="50">
        <v>79.166666666666671</v>
      </c>
      <c r="T476" s="50">
        <v>0</v>
      </c>
      <c r="U476" s="50">
        <v>100</v>
      </c>
      <c r="V476" s="50">
        <v>170.08333333333334</v>
      </c>
      <c r="W476" s="50">
        <v>15.218792349460943</v>
      </c>
      <c r="X476" s="50">
        <v>41.666666666666664</v>
      </c>
      <c r="Y476" s="50">
        <v>58.333333333333336</v>
      </c>
      <c r="Z476" s="50">
        <v>0</v>
      </c>
      <c r="AA476" s="2">
        <v>0</v>
      </c>
      <c r="AB476">
        <v>2</v>
      </c>
      <c r="AC476">
        <v>9</v>
      </c>
      <c r="AD476">
        <v>2</v>
      </c>
      <c r="AE476" s="16">
        <v>0</v>
      </c>
      <c r="AF476" s="12">
        <v>99</v>
      </c>
      <c r="AG476">
        <v>1</v>
      </c>
      <c r="AH476">
        <v>99</v>
      </c>
      <c r="AI476">
        <v>99</v>
      </c>
      <c r="AJ476">
        <v>99</v>
      </c>
      <c r="AK476">
        <v>99</v>
      </c>
      <c r="AL476">
        <v>99</v>
      </c>
      <c r="AM476">
        <v>99</v>
      </c>
      <c r="AN476" s="1">
        <v>99</v>
      </c>
      <c r="AO476" s="1">
        <v>99</v>
      </c>
      <c r="AP476" s="1">
        <v>99</v>
      </c>
      <c r="AQ476" s="1">
        <v>99</v>
      </c>
      <c r="AR476" s="1">
        <v>99</v>
      </c>
      <c r="AS476" s="1">
        <v>0</v>
      </c>
      <c r="AT476">
        <v>1</v>
      </c>
      <c r="AU476">
        <v>0</v>
      </c>
      <c r="AV476" s="1">
        <v>0</v>
      </c>
      <c r="AW476" s="1">
        <v>0</v>
      </c>
      <c r="AX476" s="1">
        <v>0</v>
      </c>
      <c r="AY476" s="1">
        <v>0</v>
      </c>
      <c r="AZ476" s="1">
        <v>0</v>
      </c>
      <c r="BA476" s="1">
        <v>0</v>
      </c>
      <c r="BB476" s="1">
        <v>0</v>
      </c>
      <c r="BC476" s="1">
        <v>0</v>
      </c>
      <c r="BD476" s="1">
        <v>0</v>
      </c>
      <c r="BE476" s="1">
        <v>0</v>
      </c>
      <c r="BF476" s="1">
        <f t="shared" ref="BF476:BF483" si="35">SUM(AS476:BE476)</f>
        <v>1</v>
      </c>
      <c r="BG476" s="12">
        <v>0</v>
      </c>
      <c r="BH476" s="1">
        <v>0</v>
      </c>
      <c r="BI476" s="1">
        <v>0</v>
      </c>
      <c r="BJ476" s="1">
        <f t="shared" si="34"/>
        <v>0</v>
      </c>
      <c r="BK476" s="1">
        <v>0</v>
      </c>
      <c r="BL476" s="25">
        <v>0</v>
      </c>
      <c r="BM476" s="1">
        <v>0</v>
      </c>
      <c r="BN476" s="1">
        <v>0</v>
      </c>
      <c r="BO476" s="1">
        <v>0</v>
      </c>
      <c r="BP476" s="1">
        <v>0</v>
      </c>
      <c r="BQ476" s="12"/>
      <c r="BR476" s="12"/>
      <c r="BS476" s="12"/>
      <c r="BT476" s="12"/>
      <c r="BU476" s="12"/>
      <c r="BV476" s="12"/>
      <c r="BW476" s="12"/>
      <c r="BX476" s="12"/>
      <c r="BY476" s="12"/>
      <c r="BZ476" s="12"/>
      <c r="CA476" s="12"/>
      <c r="CB476" s="15"/>
      <c r="CC476" s="12"/>
      <c r="CD476" s="12"/>
      <c r="CE476" s="12"/>
      <c r="CF476" s="12"/>
      <c r="CG476" s="12"/>
      <c r="CH476" s="12"/>
      <c r="CI476" s="12"/>
      <c r="CJ476" s="15"/>
      <c r="CK476" s="12"/>
      <c r="CL476" s="12"/>
      <c r="CM476" s="12"/>
      <c r="CN476" s="12"/>
      <c r="CO476" s="12"/>
      <c r="CP476" s="12"/>
      <c r="CQ476" s="12"/>
      <c r="CR476" s="12"/>
      <c r="CS476" s="12"/>
      <c r="CT476" s="12"/>
      <c r="CU476" s="12"/>
      <c r="CV476" s="12"/>
      <c r="CW476" s="12"/>
      <c r="CX476" s="12"/>
      <c r="CY476" s="12"/>
      <c r="CZ476" s="12"/>
      <c r="DA476" s="12"/>
      <c r="DB476" s="12"/>
      <c r="DC476" s="12"/>
    </row>
    <row r="477" spans="1:107" x14ac:dyDescent="0.2">
      <c r="A477" s="2">
        <v>476</v>
      </c>
      <c r="B477" s="5">
        <v>6</v>
      </c>
      <c r="C477" s="2">
        <v>3</v>
      </c>
      <c r="D477" s="1">
        <v>56</v>
      </c>
      <c r="E477" s="7">
        <v>43898</v>
      </c>
      <c r="F477" s="1">
        <v>0</v>
      </c>
      <c r="G477" s="5">
        <f t="shared" si="31"/>
        <v>0</v>
      </c>
      <c r="H477" s="19">
        <f t="shared" si="32"/>
        <v>0</v>
      </c>
      <c r="I477" s="50">
        <v>95.486111111111114</v>
      </c>
      <c r="J477" s="50">
        <v>155.70909090909092</v>
      </c>
      <c r="K477" s="50">
        <v>26.599864123607187</v>
      </c>
      <c r="L477" s="50">
        <v>27.636363636363637</v>
      </c>
      <c r="M477" s="50">
        <v>72.36363636363636</v>
      </c>
      <c r="N477" s="50">
        <v>0</v>
      </c>
      <c r="O477" s="50">
        <v>93.229166666666671</v>
      </c>
      <c r="P477" s="50">
        <v>156.60893854748602</v>
      </c>
      <c r="Q477" s="50">
        <v>32.211245207433741</v>
      </c>
      <c r="R477" s="50">
        <v>42.458100558659218</v>
      </c>
      <c r="S477" s="50">
        <v>57.541899441340782</v>
      </c>
      <c r="T477" s="50">
        <v>0</v>
      </c>
      <c r="U477" s="50">
        <v>100</v>
      </c>
      <c r="V477" s="50">
        <v>154.03125</v>
      </c>
      <c r="W477" s="50">
        <v>8.5971122968318365</v>
      </c>
      <c r="X477" s="50">
        <v>0</v>
      </c>
      <c r="Y477" s="50">
        <v>100</v>
      </c>
      <c r="Z477" s="50">
        <v>0</v>
      </c>
      <c r="AA477" s="2">
        <v>0</v>
      </c>
      <c r="AB477">
        <v>2</v>
      </c>
      <c r="AC477">
        <v>9</v>
      </c>
      <c r="AD477">
        <v>2</v>
      </c>
      <c r="AE477" s="16">
        <v>0</v>
      </c>
      <c r="AF477" s="12">
        <v>99</v>
      </c>
      <c r="AG477">
        <v>99</v>
      </c>
      <c r="AH477">
        <v>1</v>
      </c>
      <c r="AI477">
        <v>99</v>
      </c>
      <c r="AJ477">
        <v>99</v>
      </c>
      <c r="AK477">
        <v>99</v>
      </c>
      <c r="AL477">
        <v>99</v>
      </c>
      <c r="AM477" s="1">
        <v>99</v>
      </c>
      <c r="AN477" s="1">
        <v>99</v>
      </c>
      <c r="AO477" s="1">
        <v>99</v>
      </c>
      <c r="AP477" s="1">
        <v>99</v>
      </c>
      <c r="AQ477" s="1">
        <v>99</v>
      </c>
      <c r="AR477" s="1">
        <v>99</v>
      </c>
      <c r="AS477" s="1">
        <v>0</v>
      </c>
      <c r="AT477" s="1">
        <v>0</v>
      </c>
      <c r="AU477" s="1">
        <v>1</v>
      </c>
      <c r="AV477" s="1">
        <v>0</v>
      </c>
      <c r="AW477" s="1">
        <v>0</v>
      </c>
      <c r="AX477" s="1">
        <v>0</v>
      </c>
      <c r="AY477" s="1">
        <v>0</v>
      </c>
      <c r="AZ477" s="1">
        <v>0</v>
      </c>
      <c r="BA477" s="1">
        <v>0</v>
      </c>
      <c r="BB477" s="1">
        <v>0</v>
      </c>
      <c r="BC477" s="1">
        <v>0</v>
      </c>
      <c r="BD477" s="1">
        <v>0</v>
      </c>
      <c r="BE477" s="1">
        <v>0</v>
      </c>
      <c r="BF477" s="1">
        <f t="shared" si="35"/>
        <v>1</v>
      </c>
      <c r="BG477" s="12">
        <v>0</v>
      </c>
      <c r="BH477" s="1">
        <v>0</v>
      </c>
      <c r="BI477" s="1">
        <v>0</v>
      </c>
      <c r="BJ477" s="1">
        <f t="shared" si="34"/>
        <v>0</v>
      </c>
      <c r="BK477" s="1">
        <v>0</v>
      </c>
      <c r="BL477" s="25">
        <v>0</v>
      </c>
      <c r="BM477" s="1">
        <v>0</v>
      </c>
      <c r="BN477" s="1">
        <v>0</v>
      </c>
      <c r="BO477" s="1">
        <v>0</v>
      </c>
      <c r="BP477" s="1">
        <v>0</v>
      </c>
      <c r="BQ477" s="12"/>
      <c r="BR477" s="12"/>
      <c r="BS477" s="12"/>
      <c r="BT477" s="12"/>
      <c r="BU477" s="12"/>
      <c r="BV477" s="12"/>
      <c r="BW477" s="12"/>
      <c r="BX477" s="12"/>
      <c r="BY477" s="12"/>
      <c r="BZ477" s="12"/>
      <c r="CA477" s="12"/>
      <c r="CB477" s="15"/>
      <c r="CC477" s="12"/>
      <c r="CD477" s="12"/>
      <c r="CE477" s="12"/>
      <c r="CF477" s="12"/>
      <c r="CG477" s="12"/>
      <c r="CH477" s="12"/>
      <c r="CI477" s="12"/>
      <c r="CJ477" s="15"/>
      <c r="CK477" s="12"/>
      <c r="CL477" s="12"/>
      <c r="CM477" s="12"/>
      <c r="CN477" s="12"/>
      <c r="CO477" s="12"/>
      <c r="CP477" s="12"/>
      <c r="CQ477" s="12"/>
      <c r="CR477" s="12"/>
      <c r="CS477" s="12"/>
      <c r="CT477" s="12"/>
      <c r="CU477" s="12"/>
      <c r="CV477" s="12"/>
      <c r="CW477" s="12"/>
      <c r="CX477" s="12"/>
      <c r="CY477" s="12"/>
      <c r="CZ477" s="12"/>
      <c r="DA477" s="12"/>
      <c r="DB477" s="12"/>
      <c r="DC477" s="12"/>
    </row>
    <row r="478" spans="1:107" x14ac:dyDescent="0.2">
      <c r="A478" s="2">
        <v>477</v>
      </c>
      <c r="B478" s="5">
        <v>6</v>
      </c>
      <c r="C478" s="2">
        <v>3</v>
      </c>
      <c r="D478" s="1">
        <v>57</v>
      </c>
      <c r="E478" s="7">
        <v>43899</v>
      </c>
      <c r="F478" s="1">
        <v>1</v>
      </c>
      <c r="G478" s="5">
        <f t="shared" si="31"/>
        <v>27</v>
      </c>
      <c r="H478" s="19">
        <f t="shared" si="32"/>
        <v>102.6</v>
      </c>
      <c r="I478" s="50">
        <v>99.652777777777771</v>
      </c>
      <c r="J478" s="50">
        <v>159.35540069686411</v>
      </c>
      <c r="K478" s="50">
        <v>22.587409539205812</v>
      </c>
      <c r="L478" s="50">
        <v>31.010452961672474</v>
      </c>
      <c r="M478" s="50">
        <v>68.98954703832753</v>
      </c>
      <c r="N478" s="50">
        <v>0</v>
      </c>
      <c r="O478" s="50">
        <v>100</v>
      </c>
      <c r="P478" s="50">
        <v>146.66145833333334</v>
      </c>
      <c r="Q478" s="50">
        <v>20.555754161794674</v>
      </c>
      <c r="R478" s="50">
        <v>17.1875</v>
      </c>
      <c r="S478" s="50">
        <v>82.8125</v>
      </c>
      <c r="T478" s="50">
        <v>0</v>
      </c>
      <c r="U478" s="50">
        <v>98.958333333333329</v>
      </c>
      <c r="V478" s="50">
        <v>185.01052631578946</v>
      </c>
      <c r="W478" s="50">
        <v>17.933527539877037</v>
      </c>
      <c r="X478" s="50">
        <v>58.94736842105263</v>
      </c>
      <c r="Y478" s="50">
        <v>41.05263157894737</v>
      </c>
      <c r="Z478" s="50">
        <v>0</v>
      </c>
      <c r="AA478" s="2">
        <v>0</v>
      </c>
      <c r="AB478">
        <v>2</v>
      </c>
      <c r="AC478">
        <v>8</v>
      </c>
      <c r="AD478">
        <v>2</v>
      </c>
      <c r="AE478" s="16">
        <v>0</v>
      </c>
      <c r="AF478" s="12">
        <v>99</v>
      </c>
      <c r="AG478">
        <v>99</v>
      </c>
      <c r="AH478">
        <v>1</v>
      </c>
      <c r="AI478">
        <v>99</v>
      </c>
      <c r="AJ478">
        <v>99</v>
      </c>
      <c r="AK478">
        <v>99</v>
      </c>
      <c r="AL478">
        <v>99</v>
      </c>
      <c r="AM478" s="1">
        <v>99</v>
      </c>
      <c r="AN478">
        <v>99</v>
      </c>
      <c r="AO478" s="1">
        <v>99</v>
      </c>
      <c r="AP478" s="1">
        <v>99</v>
      </c>
      <c r="AQ478" s="1">
        <v>99</v>
      </c>
      <c r="AR478">
        <v>99</v>
      </c>
      <c r="AS478" s="1">
        <v>0</v>
      </c>
      <c r="AT478" s="1">
        <v>0</v>
      </c>
      <c r="AU478" s="1">
        <v>1</v>
      </c>
      <c r="AV478" s="1">
        <v>0</v>
      </c>
      <c r="AW478" s="1">
        <v>0</v>
      </c>
      <c r="AX478" s="1">
        <v>0</v>
      </c>
      <c r="AY478" s="1">
        <v>0</v>
      </c>
      <c r="AZ478" s="1">
        <v>0</v>
      </c>
      <c r="BA478" s="1">
        <v>0</v>
      </c>
      <c r="BB478" s="1">
        <v>0</v>
      </c>
      <c r="BC478" s="1">
        <v>0</v>
      </c>
      <c r="BD478" s="1">
        <v>0</v>
      </c>
      <c r="BE478" s="1">
        <v>0</v>
      </c>
      <c r="BF478" s="1">
        <f t="shared" si="35"/>
        <v>1</v>
      </c>
      <c r="BG478" s="12">
        <v>27</v>
      </c>
      <c r="BH478" s="1">
        <v>2</v>
      </c>
      <c r="BI478" s="1">
        <v>3.8</v>
      </c>
      <c r="BJ478" s="1">
        <f t="shared" si="34"/>
        <v>102.6</v>
      </c>
      <c r="BK478" s="1" t="s">
        <v>28</v>
      </c>
      <c r="BL478" s="25">
        <v>0</v>
      </c>
      <c r="BM478" s="1">
        <v>0</v>
      </c>
      <c r="BN478" s="1">
        <v>0</v>
      </c>
      <c r="BO478" s="1">
        <v>0</v>
      </c>
      <c r="BP478" s="1">
        <v>0</v>
      </c>
      <c r="BQ478" s="14">
        <v>43899.653846863424</v>
      </c>
      <c r="BR478" s="14" t="s">
        <v>277</v>
      </c>
      <c r="BS478" s="15">
        <v>23.15</v>
      </c>
      <c r="BT478" s="12" t="s">
        <v>278</v>
      </c>
      <c r="BU478" s="12">
        <v>2</v>
      </c>
      <c r="BV478" s="12"/>
      <c r="BW478" s="12" t="s">
        <v>98</v>
      </c>
      <c r="BX478" s="12"/>
      <c r="BY478" s="12" t="s">
        <v>98</v>
      </c>
      <c r="BZ478" s="12">
        <v>1</v>
      </c>
      <c r="CA478" s="12">
        <v>1</v>
      </c>
      <c r="CB478" s="15">
        <v>1.8</v>
      </c>
      <c r="CC478" s="12">
        <v>0</v>
      </c>
      <c r="CD478" s="12">
        <v>0</v>
      </c>
      <c r="CE478" s="12">
        <v>2</v>
      </c>
      <c r="CF478" s="12">
        <v>3</v>
      </c>
      <c r="CG478" s="12">
        <v>1</v>
      </c>
      <c r="CH478" s="12">
        <v>3</v>
      </c>
      <c r="CI478" s="12">
        <v>1</v>
      </c>
      <c r="CJ478" s="15">
        <v>2</v>
      </c>
      <c r="CK478" s="12">
        <v>2</v>
      </c>
      <c r="CL478" s="12">
        <v>3</v>
      </c>
      <c r="CM478" s="12">
        <v>2</v>
      </c>
      <c r="CN478" s="12">
        <v>2</v>
      </c>
      <c r="CO478" s="12">
        <v>2</v>
      </c>
      <c r="CP478" s="12" t="s">
        <v>88</v>
      </c>
      <c r="CQ478" s="12">
        <v>68</v>
      </c>
      <c r="CR478" s="12">
        <v>68</v>
      </c>
      <c r="CS478" s="12">
        <v>10</v>
      </c>
      <c r="CT478" s="12">
        <v>26</v>
      </c>
      <c r="CU478" s="12">
        <v>67</v>
      </c>
      <c r="CV478" s="12">
        <v>11.2</v>
      </c>
      <c r="CW478" s="12">
        <v>248</v>
      </c>
      <c r="CX478" s="12" t="b">
        <v>0</v>
      </c>
      <c r="CY478" s="12"/>
      <c r="CZ478" s="12">
        <v>0</v>
      </c>
      <c r="DA478" s="12"/>
      <c r="DB478" s="12"/>
      <c r="DC478" s="12"/>
    </row>
    <row r="479" spans="1:107" x14ac:dyDescent="0.2">
      <c r="A479" s="2">
        <v>478</v>
      </c>
      <c r="B479" s="5">
        <v>6</v>
      </c>
      <c r="C479" s="2">
        <v>3</v>
      </c>
      <c r="D479" s="1">
        <v>58</v>
      </c>
      <c r="E479" s="7">
        <v>43900</v>
      </c>
      <c r="F479" s="1">
        <v>0</v>
      </c>
      <c r="G479" s="5">
        <f t="shared" si="31"/>
        <v>0</v>
      </c>
      <c r="H479" s="19">
        <f t="shared" si="32"/>
        <v>0</v>
      </c>
      <c r="I479" s="50">
        <v>100</v>
      </c>
      <c r="J479" s="50">
        <v>159.32638888888889</v>
      </c>
      <c r="K479" s="50">
        <v>30.24236845260177</v>
      </c>
      <c r="L479" s="50">
        <v>30.902777777777779</v>
      </c>
      <c r="M479" s="50">
        <v>69.097222222222229</v>
      </c>
      <c r="N479" s="50">
        <v>0</v>
      </c>
      <c r="O479" s="50">
        <v>100</v>
      </c>
      <c r="P479" s="50">
        <v>139.66145833333334</v>
      </c>
      <c r="Q479" s="50">
        <v>25.640520899723882</v>
      </c>
      <c r="R479" s="50">
        <v>17.1875</v>
      </c>
      <c r="S479" s="50">
        <v>82.8125</v>
      </c>
      <c r="T479" s="50">
        <v>0</v>
      </c>
      <c r="U479" s="50">
        <v>100</v>
      </c>
      <c r="V479" s="50">
        <v>198.65625</v>
      </c>
      <c r="W479" s="50">
        <v>23.018998879643945</v>
      </c>
      <c r="X479" s="50">
        <v>58.333333333333336</v>
      </c>
      <c r="Y479" s="50">
        <v>41.666666666666664</v>
      </c>
      <c r="Z479" s="50">
        <v>0</v>
      </c>
      <c r="AA479" s="2">
        <v>3</v>
      </c>
      <c r="AB479">
        <v>2</v>
      </c>
      <c r="AC479">
        <v>9</v>
      </c>
      <c r="AD479">
        <v>2</v>
      </c>
      <c r="AE479" s="16">
        <v>0</v>
      </c>
      <c r="AF479" s="12">
        <v>99</v>
      </c>
      <c r="AG479">
        <v>99</v>
      </c>
      <c r="AH479">
        <v>1</v>
      </c>
      <c r="AI479">
        <v>99</v>
      </c>
      <c r="AJ479">
        <v>99</v>
      </c>
      <c r="AK479">
        <v>99</v>
      </c>
      <c r="AL479">
        <v>99</v>
      </c>
      <c r="AM479">
        <v>99</v>
      </c>
      <c r="AN479" s="1">
        <v>99</v>
      </c>
      <c r="AO479" s="1">
        <v>99</v>
      </c>
      <c r="AP479" s="1">
        <v>99</v>
      </c>
      <c r="AQ479" s="1">
        <v>99</v>
      </c>
      <c r="AR479" s="1">
        <v>99</v>
      </c>
      <c r="AS479" s="1">
        <v>0</v>
      </c>
      <c r="AT479" s="1">
        <v>0</v>
      </c>
      <c r="AU479" s="1">
        <v>1</v>
      </c>
      <c r="AV479" s="1">
        <v>0</v>
      </c>
      <c r="AW479" s="1">
        <v>0</v>
      </c>
      <c r="AX479" s="1">
        <v>0</v>
      </c>
      <c r="AY479" s="1">
        <v>0</v>
      </c>
      <c r="AZ479" s="1">
        <v>0</v>
      </c>
      <c r="BA479" s="1">
        <v>0</v>
      </c>
      <c r="BB479" s="1">
        <v>0</v>
      </c>
      <c r="BC479" s="1">
        <v>0</v>
      </c>
      <c r="BD479" s="1">
        <v>0</v>
      </c>
      <c r="BE479" s="1">
        <v>0</v>
      </c>
      <c r="BF479" s="1">
        <f t="shared" si="35"/>
        <v>1</v>
      </c>
      <c r="BG479" s="12">
        <v>0</v>
      </c>
      <c r="BH479" s="1">
        <v>0</v>
      </c>
      <c r="BI479" s="1">
        <v>0</v>
      </c>
      <c r="BJ479" s="1">
        <f t="shared" si="34"/>
        <v>0</v>
      </c>
      <c r="BK479" s="1">
        <v>0</v>
      </c>
      <c r="BL479" s="25">
        <v>0</v>
      </c>
      <c r="BM479" s="1">
        <v>0</v>
      </c>
      <c r="BN479" s="1">
        <v>0</v>
      </c>
      <c r="BO479" s="1">
        <v>0</v>
      </c>
      <c r="BP479" s="1">
        <v>0</v>
      </c>
      <c r="BQ479" s="12"/>
      <c r="BR479" s="12"/>
      <c r="BS479" s="12"/>
      <c r="BT479" s="12"/>
      <c r="BU479" s="12"/>
      <c r="BV479" s="12"/>
      <c r="BW479" s="12"/>
      <c r="BX479" s="12"/>
      <c r="BY479" s="12"/>
      <c r="BZ479" s="12"/>
      <c r="CA479" s="12"/>
      <c r="CB479" s="15"/>
      <c r="CC479" s="12"/>
      <c r="CD479" s="12"/>
      <c r="CE479" s="12"/>
      <c r="CF479" s="12"/>
      <c r="CG479" s="12"/>
      <c r="CH479" s="12"/>
      <c r="CI479" s="12"/>
      <c r="CJ479" s="15"/>
      <c r="CK479" s="12"/>
      <c r="CL479" s="12"/>
      <c r="CM479" s="12"/>
      <c r="CN479" s="12"/>
      <c r="CO479" s="12"/>
      <c r="CP479" s="12"/>
      <c r="CQ479" s="12"/>
      <c r="CR479" s="12"/>
      <c r="CS479" s="12"/>
      <c r="CT479" s="12"/>
      <c r="CU479" s="12"/>
      <c r="CV479" s="12"/>
      <c r="CW479" s="12"/>
      <c r="CX479" s="12"/>
      <c r="CY479" s="12"/>
      <c r="CZ479" s="12"/>
      <c r="DA479" s="12"/>
      <c r="DB479" s="12"/>
      <c r="DC479" s="12"/>
    </row>
    <row r="480" spans="1:107" x14ac:dyDescent="0.2">
      <c r="A480" s="2">
        <v>479</v>
      </c>
      <c r="B480" s="5">
        <v>6</v>
      </c>
      <c r="C480" s="2">
        <v>3</v>
      </c>
      <c r="D480" s="1">
        <v>59</v>
      </c>
      <c r="E480" s="7">
        <v>43901</v>
      </c>
      <c r="F480" s="1">
        <v>0</v>
      </c>
      <c r="G480" s="5">
        <f t="shared" si="31"/>
        <v>12.5</v>
      </c>
      <c r="H480" s="19">
        <f t="shared" si="32"/>
        <v>35</v>
      </c>
      <c r="I480" s="50">
        <v>95.833333333333329</v>
      </c>
      <c r="J480" s="50">
        <v>133.62681159420291</v>
      </c>
      <c r="K480" s="50">
        <v>22.016172073899728</v>
      </c>
      <c r="L480" s="50">
        <v>4.3478260869565215</v>
      </c>
      <c r="M480" s="50">
        <v>92.753623188405797</v>
      </c>
      <c r="N480" s="50">
        <v>2.8985507246376812</v>
      </c>
      <c r="O480" s="50">
        <v>95.833333333333329</v>
      </c>
      <c r="P480" s="50">
        <v>128.07608695652175</v>
      </c>
      <c r="Q480" s="50">
        <v>25.50159675409196</v>
      </c>
      <c r="R480" s="50">
        <v>6.5217391304347823</v>
      </c>
      <c r="S480" s="50">
        <v>89.130434782608702</v>
      </c>
      <c r="T480" s="50">
        <v>4.3478260869565215</v>
      </c>
      <c r="U480" s="50">
        <v>95.833333333333329</v>
      </c>
      <c r="V480" s="50">
        <v>144.72826086956522</v>
      </c>
      <c r="W480" s="50">
        <v>11.631521564281824</v>
      </c>
      <c r="X480" s="50">
        <v>0</v>
      </c>
      <c r="Y480" s="50">
        <v>100</v>
      </c>
      <c r="Z480" s="50">
        <v>0</v>
      </c>
      <c r="AA480" s="2">
        <v>3</v>
      </c>
      <c r="AB480">
        <v>2</v>
      </c>
      <c r="AC480">
        <v>5</v>
      </c>
      <c r="AD480">
        <v>4</v>
      </c>
      <c r="AE480" s="16">
        <v>0</v>
      </c>
      <c r="AF480" s="12">
        <v>99</v>
      </c>
      <c r="AG480">
        <v>99</v>
      </c>
      <c r="AH480">
        <v>99</v>
      </c>
      <c r="AI480">
        <v>99</v>
      </c>
      <c r="AJ480">
        <v>99</v>
      </c>
      <c r="AK480">
        <v>99</v>
      </c>
      <c r="AL480">
        <v>99</v>
      </c>
      <c r="AM480">
        <v>1</v>
      </c>
      <c r="AN480">
        <v>99</v>
      </c>
      <c r="AO480" s="1">
        <v>99</v>
      </c>
      <c r="AP480">
        <v>99</v>
      </c>
      <c r="AQ480">
        <v>99</v>
      </c>
      <c r="AR480">
        <v>99</v>
      </c>
      <c r="AS480" s="1">
        <v>0</v>
      </c>
      <c r="AT480" s="1">
        <v>0</v>
      </c>
      <c r="AU480" s="1">
        <v>0</v>
      </c>
      <c r="AV480" s="1">
        <v>0</v>
      </c>
      <c r="AW480" s="1">
        <v>0</v>
      </c>
      <c r="AX480" s="1">
        <v>0</v>
      </c>
      <c r="AY480" s="1">
        <v>0</v>
      </c>
      <c r="AZ480" s="1">
        <v>1</v>
      </c>
      <c r="BA480" s="1">
        <v>0</v>
      </c>
      <c r="BB480" s="1">
        <v>0</v>
      </c>
      <c r="BC480" s="1">
        <v>0</v>
      </c>
      <c r="BD480" s="1">
        <v>0</v>
      </c>
      <c r="BE480" s="1">
        <v>0</v>
      </c>
      <c r="BF480" s="1">
        <f t="shared" si="35"/>
        <v>1</v>
      </c>
      <c r="BG480" s="12">
        <v>12.5</v>
      </c>
      <c r="BH480" s="1">
        <v>3</v>
      </c>
      <c r="BI480" s="1">
        <v>2.8</v>
      </c>
      <c r="BJ480" s="1">
        <f t="shared" si="34"/>
        <v>35</v>
      </c>
      <c r="BK480" s="1" t="s">
        <v>21</v>
      </c>
      <c r="BL480" s="25">
        <v>0</v>
      </c>
      <c r="BM480" s="1">
        <v>0</v>
      </c>
      <c r="BN480" s="1">
        <v>0</v>
      </c>
      <c r="BO480" s="1">
        <v>0</v>
      </c>
      <c r="BP480" s="1">
        <v>0</v>
      </c>
      <c r="BQ480" s="12"/>
      <c r="BR480" s="12"/>
      <c r="BS480" s="12"/>
      <c r="BT480" s="12"/>
      <c r="BU480" s="12"/>
      <c r="BV480" s="12"/>
      <c r="BW480" s="12"/>
      <c r="BX480" s="12"/>
      <c r="BY480" s="12"/>
      <c r="BZ480" s="12"/>
      <c r="CA480" s="12"/>
      <c r="CB480" s="15"/>
      <c r="CC480" s="12"/>
      <c r="CD480" s="12"/>
      <c r="CE480" s="12"/>
      <c r="CF480" s="12"/>
      <c r="CG480" s="12"/>
      <c r="CH480" s="12"/>
      <c r="CI480" s="12"/>
      <c r="CJ480" s="15"/>
      <c r="CK480" s="12"/>
      <c r="CL480" s="12"/>
      <c r="CM480" s="12"/>
      <c r="CN480" s="12"/>
      <c r="CO480" s="12"/>
      <c r="CP480" s="12"/>
      <c r="CQ480" s="12"/>
      <c r="CR480" s="12"/>
      <c r="CS480" s="12"/>
      <c r="CT480" s="12"/>
      <c r="CU480" s="12"/>
      <c r="CV480" s="12"/>
      <c r="CW480" s="12"/>
      <c r="CX480" s="12"/>
      <c r="CY480" s="12"/>
      <c r="CZ480" s="12"/>
      <c r="DA480" s="12"/>
      <c r="DB480" s="12"/>
      <c r="DC480" s="12"/>
    </row>
    <row r="481" spans="1:109" x14ac:dyDescent="0.2">
      <c r="A481" s="2">
        <v>480</v>
      </c>
      <c r="B481" s="5">
        <v>6</v>
      </c>
      <c r="C481" s="2">
        <v>3</v>
      </c>
      <c r="D481" s="1">
        <v>60</v>
      </c>
      <c r="E481" s="7">
        <v>43902</v>
      </c>
      <c r="F481" s="1">
        <v>0</v>
      </c>
      <c r="G481" s="5">
        <f t="shared" si="31"/>
        <v>0</v>
      </c>
      <c r="H481" s="19">
        <f t="shared" si="32"/>
        <v>0</v>
      </c>
      <c r="I481" s="50">
        <v>56.944444444444443</v>
      </c>
      <c r="J481" s="50">
        <v>111.4390243902439</v>
      </c>
      <c r="K481" s="50">
        <v>33.250438391646938</v>
      </c>
      <c r="L481" s="50">
        <v>4.8780487804878048</v>
      </c>
      <c r="M481" s="50">
        <v>89.634146341463421</v>
      </c>
      <c r="N481" s="50">
        <v>5.4878048780487809</v>
      </c>
      <c r="O481" s="50">
        <v>60.416666666666664</v>
      </c>
      <c r="P481" s="50">
        <v>110.45689655172414</v>
      </c>
      <c r="Q481" s="50">
        <v>33.402176777613718</v>
      </c>
      <c r="R481" s="50">
        <v>4.3103448275862073</v>
      </c>
      <c r="S481" s="50">
        <v>91.379310344827587</v>
      </c>
      <c r="T481" s="50">
        <v>4.3103448275862073</v>
      </c>
      <c r="U481" s="50">
        <v>50</v>
      </c>
      <c r="V481" s="50">
        <v>113.8125</v>
      </c>
      <c r="W481" s="50">
        <v>33.14267254268723</v>
      </c>
      <c r="X481" s="50">
        <v>6.25</v>
      </c>
      <c r="Y481" s="50">
        <v>85.416666666666671</v>
      </c>
      <c r="Z481" s="50">
        <v>8.3333333333333339</v>
      </c>
      <c r="AA481" s="2">
        <v>2</v>
      </c>
      <c r="AB481">
        <v>2</v>
      </c>
      <c r="AC481">
        <v>9</v>
      </c>
      <c r="AD481">
        <v>5</v>
      </c>
      <c r="AE481" s="16">
        <v>0</v>
      </c>
      <c r="AF481" s="12">
        <v>99</v>
      </c>
      <c r="AG481">
        <v>99</v>
      </c>
      <c r="AH481">
        <v>1</v>
      </c>
      <c r="AI481">
        <v>2</v>
      </c>
      <c r="AJ481">
        <v>3</v>
      </c>
      <c r="AK481">
        <v>4</v>
      </c>
      <c r="AL481">
        <v>99</v>
      </c>
      <c r="AM481" s="1">
        <v>99</v>
      </c>
      <c r="AN481">
        <v>99</v>
      </c>
      <c r="AO481" s="1">
        <v>99</v>
      </c>
      <c r="AP481" s="1">
        <v>99</v>
      </c>
      <c r="AQ481">
        <v>99</v>
      </c>
      <c r="AR481" s="1">
        <v>99</v>
      </c>
      <c r="AS481" s="1">
        <v>0</v>
      </c>
      <c r="AT481" s="1">
        <v>0</v>
      </c>
      <c r="AU481" s="1">
        <v>1</v>
      </c>
      <c r="AV481" s="1">
        <v>1</v>
      </c>
      <c r="AW481" s="1">
        <v>1</v>
      </c>
      <c r="AX481" s="1">
        <v>1</v>
      </c>
      <c r="AY481" s="1">
        <v>0</v>
      </c>
      <c r="AZ481" s="1">
        <v>0</v>
      </c>
      <c r="BA481" s="1">
        <v>0</v>
      </c>
      <c r="BB481" s="1">
        <v>0</v>
      </c>
      <c r="BC481" s="1">
        <v>0</v>
      </c>
      <c r="BD481" s="1">
        <v>0</v>
      </c>
      <c r="BE481" s="1">
        <v>0</v>
      </c>
      <c r="BF481" s="1">
        <f t="shared" si="35"/>
        <v>4</v>
      </c>
      <c r="BG481" s="12">
        <v>0</v>
      </c>
      <c r="BH481" s="1">
        <v>0</v>
      </c>
      <c r="BI481" s="1">
        <v>0</v>
      </c>
      <c r="BJ481" s="1">
        <f t="shared" si="34"/>
        <v>0</v>
      </c>
      <c r="BK481" s="1">
        <v>0</v>
      </c>
      <c r="BL481" s="25">
        <v>0</v>
      </c>
      <c r="BM481" s="1">
        <v>0</v>
      </c>
      <c r="BN481" s="1">
        <v>0</v>
      </c>
      <c r="BO481" s="1">
        <v>0</v>
      </c>
      <c r="BP481" s="1">
        <v>0</v>
      </c>
      <c r="BQ481" s="12"/>
      <c r="BR481" s="12"/>
      <c r="BS481" s="12"/>
      <c r="BT481" s="12"/>
      <c r="BU481" s="12"/>
      <c r="BV481" s="12"/>
      <c r="BW481" s="12"/>
      <c r="BX481" s="12"/>
      <c r="BY481" s="12"/>
      <c r="BZ481" s="12"/>
      <c r="CA481" s="12"/>
      <c r="CB481" s="15"/>
      <c r="CC481" s="12"/>
      <c r="CD481" s="12"/>
      <c r="CE481" s="12"/>
      <c r="CF481" s="12"/>
      <c r="CG481" s="12"/>
      <c r="CH481" s="12"/>
      <c r="CI481" s="12"/>
      <c r="CJ481" s="15"/>
      <c r="CK481" s="12"/>
      <c r="CL481" s="12"/>
      <c r="CM481" s="12"/>
      <c r="CN481" s="12"/>
      <c r="CO481" s="12"/>
      <c r="CP481" s="12"/>
      <c r="CQ481" s="12"/>
      <c r="CR481" s="12"/>
      <c r="CS481" s="12"/>
      <c r="CT481" s="12"/>
      <c r="CU481" s="12"/>
      <c r="CV481" s="12"/>
      <c r="CW481" s="12"/>
      <c r="CX481" s="12"/>
      <c r="CY481" s="12"/>
      <c r="CZ481" s="12"/>
      <c r="DA481" s="12"/>
      <c r="DB481" s="12"/>
      <c r="DC481" s="12"/>
    </row>
    <row r="482" spans="1:109" x14ac:dyDescent="0.2">
      <c r="A482" s="2">
        <v>481</v>
      </c>
      <c r="B482" s="5">
        <v>6</v>
      </c>
      <c r="C482" s="2">
        <v>3</v>
      </c>
      <c r="D482" s="1">
        <v>61</v>
      </c>
      <c r="E482" s="7">
        <v>43903</v>
      </c>
      <c r="F482" s="1">
        <v>0</v>
      </c>
      <c r="G482" s="5">
        <f t="shared" si="31"/>
        <v>0</v>
      </c>
      <c r="H482" s="19">
        <f t="shared" si="32"/>
        <v>0</v>
      </c>
      <c r="I482" s="50">
        <v>85.416666666666671</v>
      </c>
      <c r="J482" s="50">
        <v>168.83333333333334</v>
      </c>
      <c r="K482" s="50">
        <v>34.651764905696695</v>
      </c>
      <c r="L482" s="50">
        <v>35.772357723577237</v>
      </c>
      <c r="M482" s="50">
        <v>59.756097560975604</v>
      </c>
      <c r="N482" s="50">
        <v>4.4715447154471546</v>
      </c>
      <c r="O482" s="50">
        <v>78.125</v>
      </c>
      <c r="P482" s="50">
        <v>169.42666666666668</v>
      </c>
      <c r="Q482" s="50">
        <v>43.329977919396278</v>
      </c>
      <c r="R482" s="50">
        <v>42.666666666666664</v>
      </c>
      <c r="S482" s="50">
        <v>50</v>
      </c>
      <c r="T482" s="50">
        <v>7.333333333333333</v>
      </c>
      <c r="U482" s="50">
        <v>100</v>
      </c>
      <c r="V482" s="50">
        <v>167.90625</v>
      </c>
      <c r="W482" s="50">
        <v>11.497043971844047</v>
      </c>
      <c r="X482" s="50">
        <v>25</v>
      </c>
      <c r="Y482" s="50">
        <v>75</v>
      </c>
      <c r="Z482" s="50">
        <v>0</v>
      </c>
      <c r="AA482" s="2">
        <v>1</v>
      </c>
      <c r="AB482">
        <v>2</v>
      </c>
      <c r="AC482">
        <v>9</v>
      </c>
      <c r="AD482">
        <v>2</v>
      </c>
      <c r="AE482" s="16">
        <v>0</v>
      </c>
      <c r="AF482" s="12">
        <v>99</v>
      </c>
      <c r="AG482">
        <v>99</v>
      </c>
      <c r="AH482">
        <v>1</v>
      </c>
      <c r="AI482">
        <v>99</v>
      </c>
      <c r="AJ482">
        <v>99</v>
      </c>
      <c r="AK482">
        <v>99</v>
      </c>
      <c r="AL482">
        <v>99</v>
      </c>
      <c r="AM482" s="1">
        <v>99</v>
      </c>
      <c r="AN482" s="1">
        <v>99</v>
      </c>
      <c r="AO482" s="1">
        <v>99</v>
      </c>
      <c r="AP482">
        <v>99</v>
      </c>
      <c r="AQ482" s="1">
        <v>99</v>
      </c>
      <c r="AR482">
        <v>99</v>
      </c>
      <c r="AS482" s="1">
        <v>0</v>
      </c>
      <c r="AT482" s="1">
        <v>0</v>
      </c>
      <c r="AU482" s="1">
        <v>1</v>
      </c>
      <c r="AV482" s="1">
        <v>0</v>
      </c>
      <c r="AW482" s="1">
        <v>0</v>
      </c>
      <c r="AX482" s="1">
        <v>0</v>
      </c>
      <c r="AY482" s="1">
        <v>0</v>
      </c>
      <c r="AZ482" s="1">
        <v>0</v>
      </c>
      <c r="BA482" s="1">
        <v>0</v>
      </c>
      <c r="BB482" s="1">
        <v>0</v>
      </c>
      <c r="BC482" s="1">
        <v>0</v>
      </c>
      <c r="BD482" s="1">
        <v>0</v>
      </c>
      <c r="BE482" s="1">
        <v>0</v>
      </c>
      <c r="BF482" s="1">
        <f t="shared" si="35"/>
        <v>1</v>
      </c>
      <c r="BG482" s="12">
        <v>0</v>
      </c>
      <c r="BH482" s="1">
        <v>0</v>
      </c>
      <c r="BI482" s="1">
        <v>0</v>
      </c>
      <c r="BJ482" s="1">
        <f t="shared" si="34"/>
        <v>0</v>
      </c>
      <c r="BK482" s="1">
        <v>0</v>
      </c>
      <c r="BL482" s="25">
        <v>0</v>
      </c>
      <c r="BM482" s="1">
        <v>0</v>
      </c>
      <c r="BN482" s="1">
        <v>0</v>
      </c>
      <c r="BO482" s="1">
        <v>0</v>
      </c>
      <c r="BP482" s="1">
        <v>0</v>
      </c>
      <c r="BQ482" s="12"/>
      <c r="BR482" s="12"/>
      <c r="BS482" s="12"/>
      <c r="BT482" s="12"/>
      <c r="BU482" s="12"/>
      <c r="BV482" s="12"/>
      <c r="BW482" s="12"/>
      <c r="BX482" s="12"/>
      <c r="BY482" s="12"/>
      <c r="BZ482" s="12"/>
      <c r="CA482" s="12"/>
      <c r="CB482" s="15"/>
      <c r="CC482" s="12"/>
      <c r="CD482" s="12"/>
      <c r="CE482" s="12"/>
      <c r="CF482" s="12"/>
      <c r="CG482" s="12"/>
      <c r="CH482" s="12"/>
      <c r="CI482" s="12"/>
      <c r="CJ482" s="15"/>
      <c r="CK482" s="12"/>
      <c r="CL482" s="12"/>
      <c r="CM482" s="12"/>
      <c r="CN482" s="12"/>
      <c r="CO482" s="12"/>
      <c r="CP482" s="12"/>
      <c r="CQ482" s="12"/>
      <c r="CR482" s="12"/>
      <c r="CS482" s="12"/>
      <c r="CT482" s="12"/>
      <c r="CU482" s="12"/>
      <c r="CV482" s="12"/>
      <c r="CW482" s="12"/>
      <c r="CX482" s="12"/>
      <c r="CY482" s="12"/>
      <c r="CZ482" s="12"/>
      <c r="DA482" s="12"/>
      <c r="DB482" s="12"/>
      <c r="DC482" s="12"/>
    </row>
    <row r="483" spans="1:109" x14ac:dyDescent="0.2">
      <c r="A483" s="2">
        <v>482</v>
      </c>
      <c r="B483" s="5">
        <v>6</v>
      </c>
      <c r="C483" s="2">
        <v>3</v>
      </c>
      <c r="D483" s="1">
        <v>62</v>
      </c>
      <c r="E483" s="7">
        <v>43904</v>
      </c>
      <c r="F483" s="1">
        <v>0</v>
      </c>
      <c r="G483" s="5">
        <f t="shared" si="31"/>
        <v>0</v>
      </c>
      <c r="H483" s="19">
        <f t="shared" si="32"/>
        <v>0</v>
      </c>
      <c r="I483" s="50">
        <v>100</v>
      </c>
      <c r="J483" s="50">
        <v>169.04166666666666</v>
      </c>
      <c r="K483" s="50">
        <v>27.990575095994121</v>
      </c>
      <c r="L483" s="50">
        <v>40.277777777777779</v>
      </c>
      <c r="M483" s="50">
        <v>57.638888888888886</v>
      </c>
      <c r="N483" s="50">
        <v>2.0833333333333335</v>
      </c>
      <c r="O483" s="50">
        <v>100</v>
      </c>
      <c r="P483" s="50">
        <v>163.46354166666666</v>
      </c>
      <c r="Q483" s="50">
        <v>33.811129024825178</v>
      </c>
      <c r="R483" s="50">
        <v>37.5</v>
      </c>
      <c r="S483" s="50">
        <v>59.375</v>
      </c>
      <c r="T483" s="50">
        <v>3.125</v>
      </c>
      <c r="U483" s="50">
        <v>100</v>
      </c>
      <c r="V483" s="50">
        <v>180.19791666666666</v>
      </c>
      <c r="W483" s="50">
        <v>11.552470134063961</v>
      </c>
      <c r="X483" s="50">
        <v>45.833333333333336</v>
      </c>
      <c r="Y483" s="50">
        <v>54.166666666666664</v>
      </c>
      <c r="Z483" s="50">
        <v>0</v>
      </c>
      <c r="AA483" s="2">
        <v>1</v>
      </c>
      <c r="AB483">
        <v>2</v>
      </c>
      <c r="AC483">
        <v>9</v>
      </c>
      <c r="AD483">
        <v>2</v>
      </c>
      <c r="AE483" s="16">
        <v>0</v>
      </c>
      <c r="AF483" s="12">
        <v>99</v>
      </c>
      <c r="AG483">
        <v>1</v>
      </c>
      <c r="AH483">
        <v>2</v>
      </c>
      <c r="AI483">
        <v>99</v>
      </c>
      <c r="AJ483">
        <v>99</v>
      </c>
      <c r="AK483">
        <v>99</v>
      </c>
      <c r="AL483">
        <v>99</v>
      </c>
      <c r="AM483">
        <v>99</v>
      </c>
      <c r="AN483" s="1">
        <v>99</v>
      </c>
      <c r="AO483" s="1">
        <v>99</v>
      </c>
      <c r="AP483" s="1">
        <v>99</v>
      </c>
      <c r="AQ483" s="1">
        <v>99</v>
      </c>
      <c r="AR483" s="1">
        <v>99</v>
      </c>
      <c r="AS483" s="1">
        <v>0</v>
      </c>
      <c r="AT483" s="1">
        <v>1</v>
      </c>
      <c r="AU483" s="1">
        <v>1</v>
      </c>
      <c r="AV483" s="1">
        <v>0</v>
      </c>
      <c r="AW483" s="1">
        <v>0</v>
      </c>
      <c r="AX483" s="1">
        <v>0</v>
      </c>
      <c r="AY483" s="1">
        <v>0</v>
      </c>
      <c r="AZ483" s="1">
        <v>0</v>
      </c>
      <c r="BA483" s="1">
        <v>0</v>
      </c>
      <c r="BB483" s="1">
        <v>0</v>
      </c>
      <c r="BC483" s="1">
        <v>0</v>
      </c>
      <c r="BD483" s="1">
        <v>0</v>
      </c>
      <c r="BE483" s="1">
        <v>0</v>
      </c>
      <c r="BF483" s="1">
        <f t="shared" si="35"/>
        <v>2</v>
      </c>
      <c r="BG483" s="12">
        <v>0</v>
      </c>
      <c r="BH483" s="12">
        <v>0</v>
      </c>
      <c r="BI483" s="1">
        <v>0</v>
      </c>
      <c r="BJ483" s="1">
        <f t="shared" si="34"/>
        <v>0</v>
      </c>
      <c r="BK483" s="1">
        <v>0</v>
      </c>
      <c r="BL483" s="25">
        <v>0</v>
      </c>
      <c r="BM483" s="1">
        <v>0</v>
      </c>
      <c r="BN483" s="1">
        <v>0</v>
      </c>
      <c r="BO483" s="1">
        <v>0</v>
      </c>
      <c r="BP483" s="1">
        <v>0</v>
      </c>
      <c r="BQ483" s="12"/>
      <c r="BR483" s="12"/>
      <c r="BS483" s="12"/>
      <c r="BT483" s="12"/>
      <c r="BU483" s="12"/>
      <c r="BV483" s="12"/>
      <c r="BW483" s="12"/>
      <c r="BX483" s="12"/>
      <c r="BY483" s="12"/>
      <c r="BZ483" s="12"/>
      <c r="CA483" s="12"/>
      <c r="CB483" s="15"/>
      <c r="CC483" s="12"/>
      <c r="CD483" s="12"/>
      <c r="CE483" s="12"/>
      <c r="CF483" s="12"/>
      <c r="CG483" s="12"/>
      <c r="CH483" s="12"/>
      <c r="CI483" s="12"/>
      <c r="CJ483" s="15"/>
      <c r="CK483" s="12"/>
      <c r="CL483" s="12"/>
      <c r="CM483" s="12"/>
      <c r="CN483" s="12"/>
      <c r="CO483" s="12"/>
      <c r="CP483" s="12"/>
      <c r="CQ483" s="12"/>
      <c r="CR483" s="12"/>
      <c r="CS483" s="12"/>
      <c r="CT483" s="12"/>
      <c r="CU483" s="12"/>
      <c r="CV483" s="12"/>
      <c r="CW483" s="12"/>
      <c r="CX483" s="12"/>
      <c r="CY483" s="12"/>
      <c r="CZ483" s="12"/>
      <c r="DA483" s="12"/>
      <c r="DB483" s="12"/>
      <c r="DC483" s="12"/>
    </row>
    <row r="484" spans="1:109" x14ac:dyDescent="0.2">
      <c r="A484" s="2">
        <v>483</v>
      </c>
      <c r="B484" s="5">
        <v>6</v>
      </c>
      <c r="C484" s="2">
        <v>3</v>
      </c>
      <c r="D484" s="1">
        <v>63</v>
      </c>
      <c r="E484" s="7">
        <v>43905</v>
      </c>
      <c r="F484" s="1">
        <v>0</v>
      </c>
      <c r="G484" s="5">
        <f t="shared" si="31"/>
        <v>12.5</v>
      </c>
      <c r="H484" s="19">
        <f t="shared" si="32"/>
        <v>35</v>
      </c>
      <c r="I484" s="50">
        <v>100</v>
      </c>
      <c r="J484" s="50">
        <v>151.94097222222223</v>
      </c>
      <c r="K484" s="50">
        <v>34.613079835948795</v>
      </c>
      <c r="L484" s="50">
        <v>40.972222222222221</v>
      </c>
      <c r="M484" s="50">
        <v>56.597222222222221</v>
      </c>
      <c r="N484" s="50">
        <v>2.4305555555555554</v>
      </c>
      <c r="O484" s="50">
        <v>100</v>
      </c>
      <c r="P484" s="50">
        <v>126.88020833333333</v>
      </c>
      <c r="Q484" s="50">
        <v>37.092966562437169</v>
      </c>
      <c r="R484" s="50">
        <v>13.541666666666666</v>
      </c>
      <c r="S484" s="50">
        <v>82.8125</v>
      </c>
      <c r="T484" s="50">
        <v>3.6458333333333335</v>
      </c>
      <c r="U484" s="50">
        <v>100</v>
      </c>
      <c r="V484" s="50">
        <v>202.0625</v>
      </c>
      <c r="W484" s="50">
        <v>4.8136548505498391</v>
      </c>
      <c r="X484" s="50">
        <v>95.833333333333329</v>
      </c>
      <c r="Y484" s="50">
        <v>4.1666666666666714</v>
      </c>
      <c r="Z484" s="50">
        <v>0</v>
      </c>
      <c r="AA484" s="2">
        <v>0</v>
      </c>
      <c r="AB484">
        <v>2</v>
      </c>
      <c r="AC484">
        <v>6</v>
      </c>
      <c r="AD484">
        <v>3</v>
      </c>
      <c r="AE484" s="16">
        <v>0</v>
      </c>
      <c r="AF484" t="s">
        <v>875</v>
      </c>
      <c r="AG484" t="s">
        <v>875</v>
      </c>
      <c r="AH484" t="s">
        <v>875</v>
      </c>
      <c r="AI484" t="s">
        <v>875</v>
      </c>
      <c r="AJ484" t="s">
        <v>875</v>
      </c>
      <c r="AK484" t="s">
        <v>875</v>
      </c>
      <c r="AL484" t="s">
        <v>875</v>
      </c>
      <c r="AM484" s="1" t="s">
        <v>903</v>
      </c>
      <c r="AN484" s="1" t="s">
        <v>903</v>
      </c>
      <c r="AO484" s="1" t="s">
        <v>903</v>
      </c>
      <c r="AP484" s="1" t="s">
        <v>903</v>
      </c>
      <c r="AQ484" s="1" t="s">
        <v>903</v>
      </c>
      <c r="AR484" s="1" t="s">
        <v>903</v>
      </c>
      <c r="AS484" s="1" t="s">
        <v>903</v>
      </c>
      <c r="AT484" s="1" t="s">
        <v>903</v>
      </c>
      <c r="AU484" s="1" t="s">
        <v>903</v>
      </c>
      <c r="AV484" s="1" t="s">
        <v>903</v>
      </c>
      <c r="AW484" s="1" t="s">
        <v>903</v>
      </c>
      <c r="AX484" s="1" t="s">
        <v>903</v>
      </c>
      <c r="AY484" s="1" t="s">
        <v>903</v>
      </c>
      <c r="AZ484" s="1" t="s">
        <v>903</v>
      </c>
      <c r="BA484" s="1" t="s">
        <v>875</v>
      </c>
      <c r="BB484" s="1" t="s">
        <v>875</v>
      </c>
      <c r="BC484" s="1" t="s">
        <v>875</v>
      </c>
      <c r="BD484" s="1" t="s">
        <v>875</v>
      </c>
      <c r="BE484" s="1" t="s">
        <v>875</v>
      </c>
      <c r="BF484" s="1" t="s">
        <v>875</v>
      </c>
      <c r="BG484" s="12">
        <v>12.5</v>
      </c>
      <c r="BH484" s="1">
        <v>3</v>
      </c>
      <c r="BI484" s="1">
        <v>2.8</v>
      </c>
      <c r="BJ484" s="1">
        <f t="shared" si="34"/>
        <v>35</v>
      </c>
      <c r="BK484" s="1" t="s">
        <v>21</v>
      </c>
      <c r="BL484" s="25">
        <v>0</v>
      </c>
      <c r="BM484" s="1">
        <v>0</v>
      </c>
      <c r="BN484" s="1">
        <v>0</v>
      </c>
      <c r="BO484" s="1">
        <v>0</v>
      </c>
      <c r="BP484" s="1">
        <v>0</v>
      </c>
      <c r="BQ484" s="12"/>
      <c r="BR484" s="12"/>
      <c r="BS484" s="12"/>
      <c r="BT484" s="12"/>
      <c r="BU484" s="12"/>
      <c r="BV484" s="12"/>
      <c r="BW484" s="12"/>
      <c r="BX484" s="12"/>
      <c r="BY484" s="12"/>
      <c r="BZ484" s="12"/>
      <c r="CA484" s="12"/>
      <c r="CB484" s="15"/>
      <c r="CC484" s="12"/>
      <c r="CD484" s="12"/>
      <c r="CE484" s="12"/>
      <c r="CF484" s="12"/>
      <c r="CG484" s="12"/>
      <c r="CH484" s="12"/>
      <c r="CI484" s="12"/>
      <c r="CJ484" s="15"/>
      <c r="CK484" s="12"/>
      <c r="CL484" s="12"/>
      <c r="CM484" s="12"/>
      <c r="CN484" s="12"/>
      <c r="CO484" s="12"/>
      <c r="CP484" s="12"/>
      <c r="CQ484" s="12"/>
      <c r="CR484" s="12"/>
      <c r="CS484" s="12"/>
      <c r="CT484" s="12"/>
      <c r="CU484" s="12"/>
      <c r="CV484" s="12"/>
      <c r="CW484" s="12"/>
      <c r="CX484" s="12"/>
      <c r="CY484" s="12"/>
      <c r="CZ484" s="12"/>
      <c r="DA484" s="12"/>
      <c r="DB484" s="12"/>
      <c r="DC484" s="12"/>
    </row>
    <row r="485" spans="1:109" x14ac:dyDescent="0.2">
      <c r="A485" s="2">
        <v>484</v>
      </c>
      <c r="B485" s="5">
        <v>6</v>
      </c>
      <c r="C485" s="2">
        <v>3</v>
      </c>
      <c r="D485" s="1">
        <v>64</v>
      </c>
      <c r="E485" s="7">
        <v>43906</v>
      </c>
      <c r="F485" s="1">
        <v>0</v>
      </c>
      <c r="G485" s="5">
        <f t="shared" si="31"/>
        <v>12.5</v>
      </c>
      <c r="H485" s="19">
        <f t="shared" si="32"/>
        <v>35</v>
      </c>
      <c r="I485" s="50">
        <v>100</v>
      </c>
      <c r="J485" s="50">
        <v>187.70138888888889</v>
      </c>
      <c r="K485" s="50">
        <v>31.069951305917769</v>
      </c>
      <c r="L485" s="50">
        <v>44.791666666666664</v>
      </c>
      <c r="M485" s="50">
        <v>55.208333333333336</v>
      </c>
      <c r="N485" s="50">
        <v>0</v>
      </c>
      <c r="O485" s="50">
        <v>100</v>
      </c>
      <c r="P485" s="50">
        <v>164.03125</v>
      </c>
      <c r="Q485" s="50">
        <v>21.747429958468981</v>
      </c>
      <c r="R485" s="50">
        <v>29.166666666666668</v>
      </c>
      <c r="S485" s="50">
        <v>70.833333333333329</v>
      </c>
      <c r="T485" s="50">
        <v>0</v>
      </c>
      <c r="U485" s="50">
        <v>100</v>
      </c>
      <c r="V485" s="50">
        <v>235.04166666666666</v>
      </c>
      <c r="W485" s="50">
        <v>27.961667136012043</v>
      </c>
      <c r="X485" s="50">
        <v>76.041666666666671</v>
      </c>
      <c r="Y485" s="50">
        <v>23.958333333333329</v>
      </c>
      <c r="Z485" s="50">
        <v>0</v>
      </c>
      <c r="AA485" s="2">
        <v>0</v>
      </c>
      <c r="AB485">
        <v>2</v>
      </c>
      <c r="AC485">
        <v>9</v>
      </c>
      <c r="AD485">
        <v>3</v>
      </c>
      <c r="AE485" s="16">
        <v>0</v>
      </c>
      <c r="AF485" t="s">
        <v>875</v>
      </c>
      <c r="AG485" t="s">
        <v>875</v>
      </c>
      <c r="AH485" t="s">
        <v>875</v>
      </c>
      <c r="AI485" t="s">
        <v>875</v>
      </c>
      <c r="AJ485" t="s">
        <v>875</v>
      </c>
      <c r="AK485" t="s">
        <v>875</v>
      </c>
      <c r="AL485" t="s">
        <v>875</v>
      </c>
      <c r="AM485" s="1" t="s">
        <v>903</v>
      </c>
      <c r="AN485" s="1" t="s">
        <v>903</v>
      </c>
      <c r="AO485" s="1" t="s">
        <v>903</v>
      </c>
      <c r="AP485" s="1" t="s">
        <v>903</v>
      </c>
      <c r="AQ485" s="1" t="s">
        <v>903</v>
      </c>
      <c r="AR485" s="1" t="s">
        <v>903</v>
      </c>
      <c r="AS485" s="1" t="s">
        <v>903</v>
      </c>
      <c r="AT485" s="1" t="s">
        <v>903</v>
      </c>
      <c r="AU485" s="1" t="s">
        <v>903</v>
      </c>
      <c r="AV485" s="1" t="s">
        <v>903</v>
      </c>
      <c r="AW485" s="1" t="s">
        <v>903</v>
      </c>
      <c r="AX485" s="1" t="s">
        <v>903</v>
      </c>
      <c r="AY485" s="1" t="s">
        <v>903</v>
      </c>
      <c r="AZ485" s="1" t="s">
        <v>903</v>
      </c>
      <c r="BA485" s="1" t="s">
        <v>875</v>
      </c>
      <c r="BB485" s="1" t="s">
        <v>875</v>
      </c>
      <c r="BC485" s="1" t="s">
        <v>875</v>
      </c>
      <c r="BD485" s="1" t="s">
        <v>875</v>
      </c>
      <c r="BE485" s="1" t="s">
        <v>875</v>
      </c>
      <c r="BF485" s="1" t="s">
        <v>875</v>
      </c>
      <c r="BG485" s="12">
        <v>12.5</v>
      </c>
      <c r="BH485" s="1">
        <v>3</v>
      </c>
      <c r="BI485" s="1">
        <v>2.8</v>
      </c>
      <c r="BJ485" s="1">
        <f t="shared" si="34"/>
        <v>35</v>
      </c>
      <c r="BK485" s="1" t="s">
        <v>21</v>
      </c>
      <c r="BL485" s="25">
        <v>0</v>
      </c>
      <c r="BM485" s="1">
        <v>0</v>
      </c>
      <c r="BN485" s="1">
        <v>0</v>
      </c>
      <c r="BO485" s="1">
        <v>0</v>
      </c>
      <c r="BP485" s="1">
        <v>0</v>
      </c>
      <c r="BQ485" s="12"/>
      <c r="BR485" s="12"/>
      <c r="BS485" s="12"/>
      <c r="BT485" s="12"/>
      <c r="BU485" s="12"/>
      <c r="BV485" s="12"/>
      <c r="BW485" s="12"/>
      <c r="BX485" s="12"/>
      <c r="BY485" s="12"/>
      <c r="BZ485" s="12"/>
      <c r="CA485" s="12"/>
      <c r="CB485" s="15"/>
      <c r="CC485" s="12"/>
      <c r="CD485" s="12"/>
      <c r="CE485" s="12"/>
      <c r="CF485" s="12"/>
      <c r="CG485" s="12"/>
      <c r="CH485" s="12"/>
      <c r="CI485" s="12"/>
      <c r="CJ485" s="15"/>
      <c r="CK485" s="12"/>
      <c r="CL485" s="12"/>
      <c r="CM485" s="12"/>
      <c r="CN485" s="12"/>
      <c r="CO485" s="12"/>
      <c r="CP485" s="12"/>
      <c r="CQ485" s="12"/>
      <c r="CR485" s="12"/>
      <c r="CS485" s="12"/>
      <c r="CT485" s="12"/>
      <c r="CU485" s="12"/>
      <c r="CV485" s="12"/>
      <c r="CW485" s="12"/>
      <c r="CX485" s="12"/>
      <c r="CY485" s="12"/>
      <c r="CZ485" s="12"/>
      <c r="DA485" s="12"/>
      <c r="DB485" s="12"/>
      <c r="DC485" s="12"/>
    </row>
    <row r="486" spans="1:109" x14ac:dyDescent="0.2">
      <c r="A486" s="2">
        <v>485</v>
      </c>
      <c r="B486" s="5">
        <v>6</v>
      </c>
      <c r="C486" s="2">
        <v>3</v>
      </c>
      <c r="D486" s="1">
        <v>65</v>
      </c>
      <c r="E486" s="7">
        <v>43907</v>
      </c>
      <c r="F486" s="1">
        <v>0</v>
      </c>
      <c r="G486" s="5">
        <f t="shared" si="31"/>
        <v>0</v>
      </c>
      <c r="H486" s="19">
        <f t="shared" si="32"/>
        <v>0</v>
      </c>
      <c r="I486" s="50">
        <v>100</v>
      </c>
      <c r="J486" s="50">
        <v>158.63888888888889</v>
      </c>
      <c r="K486" s="50">
        <v>37.648613698462746</v>
      </c>
      <c r="L486" s="50">
        <v>29.861111111111111</v>
      </c>
      <c r="M486" s="50">
        <v>63.541666666666664</v>
      </c>
      <c r="N486" s="50">
        <v>6.5972222222222223</v>
      </c>
      <c r="O486" s="50">
        <v>100</v>
      </c>
      <c r="P486" s="50">
        <v>183.21354166666666</v>
      </c>
      <c r="Q486" s="50">
        <v>27.979535936276054</v>
      </c>
      <c r="R486" s="50">
        <v>37.5</v>
      </c>
      <c r="S486" s="50">
        <v>62.5</v>
      </c>
      <c r="T486" s="50">
        <v>0</v>
      </c>
      <c r="U486" s="50">
        <v>100</v>
      </c>
      <c r="V486" s="50">
        <v>109.48958333333333</v>
      </c>
      <c r="W486" s="50">
        <v>39.087016081613285</v>
      </c>
      <c r="X486" s="50">
        <v>14.583333333333334</v>
      </c>
      <c r="Y486" s="50">
        <v>65.625</v>
      </c>
      <c r="Z486" s="50">
        <v>19.791666666666668</v>
      </c>
      <c r="AA486" s="2">
        <v>0</v>
      </c>
      <c r="AB486">
        <v>2</v>
      </c>
      <c r="AC486">
        <v>9</v>
      </c>
      <c r="AD486">
        <v>2</v>
      </c>
      <c r="AE486" s="16">
        <v>0</v>
      </c>
      <c r="AF486" s="12">
        <v>99</v>
      </c>
      <c r="AG486">
        <v>99</v>
      </c>
      <c r="AH486">
        <v>1</v>
      </c>
      <c r="AI486">
        <v>99</v>
      </c>
      <c r="AJ486">
        <v>99</v>
      </c>
      <c r="AK486">
        <v>99</v>
      </c>
      <c r="AL486">
        <v>99</v>
      </c>
      <c r="AM486">
        <v>99</v>
      </c>
      <c r="AN486">
        <v>99</v>
      </c>
      <c r="AO486" s="1">
        <v>99</v>
      </c>
      <c r="AP486" s="1">
        <v>99</v>
      </c>
      <c r="AQ486">
        <v>99</v>
      </c>
      <c r="AR486" s="1">
        <v>99</v>
      </c>
      <c r="AS486" s="1">
        <v>0</v>
      </c>
      <c r="AT486" s="1">
        <v>0</v>
      </c>
      <c r="AU486" s="1">
        <v>1</v>
      </c>
      <c r="AV486" s="1">
        <v>0</v>
      </c>
      <c r="AW486" s="1">
        <v>0</v>
      </c>
      <c r="AX486" s="1">
        <v>0</v>
      </c>
      <c r="AY486" s="1">
        <v>0</v>
      </c>
      <c r="AZ486" s="1">
        <v>0</v>
      </c>
      <c r="BA486" s="1">
        <v>0</v>
      </c>
      <c r="BB486" s="1">
        <v>0</v>
      </c>
      <c r="BC486" s="1">
        <v>0</v>
      </c>
      <c r="BD486" s="1">
        <v>0</v>
      </c>
      <c r="BE486" s="1">
        <v>0</v>
      </c>
      <c r="BF486" s="1">
        <f>SUM(AS486:BE486)</f>
        <v>1</v>
      </c>
      <c r="BG486" s="12">
        <v>0</v>
      </c>
      <c r="BH486" s="1">
        <v>0</v>
      </c>
      <c r="BI486" s="1">
        <v>0</v>
      </c>
      <c r="BJ486" s="1">
        <f t="shared" si="34"/>
        <v>0</v>
      </c>
      <c r="BK486" s="1">
        <v>0</v>
      </c>
      <c r="BL486" s="25">
        <v>0</v>
      </c>
      <c r="BM486" s="1">
        <v>0</v>
      </c>
      <c r="BN486" s="1">
        <v>0</v>
      </c>
      <c r="BO486" s="1">
        <v>0</v>
      </c>
      <c r="BP486" s="1">
        <v>0</v>
      </c>
      <c r="BQ486" s="12"/>
      <c r="BR486" s="12"/>
      <c r="BS486" s="12"/>
      <c r="BT486" s="12"/>
      <c r="BU486" s="12"/>
      <c r="BV486" s="12"/>
      <c r="BW486" s="12"/>
      <c r="BX486" s="12"/>
      <c r="BY486" s="12"/>
      <c r="BZ486" s="12"/>
      <c r="CA486" s="12"/>
      <c r="CB486" s="15"/>
      <c r="CC486" s="12"/>
      <c r="CD486" s="12"/>
      <c r="CE486" s="12"/>
      <c r="CF486" s="12"/>
      <c r="CG486" s="12"/>
      <c r="CH486" s="12"/>
      <c r="CI486" s="12"/>
      <c r="CJ486" s="15"/>
      <c r="CK486" s="12"/>
      <c r="CL486" s="12"/>
      <c r="CM486" s="12"/>
      <c r="CN486" s="12"/>
      <c r="CO486" s="12"/>
      <c r="CP486" s="12"/>
      <c r="CQ486" s="12"/>
      <c r="CR486" s="12"/>
      <c r="CS486" s="12"/>
      <c r="CT486" s="12"/>
      <c r="CU486" s="12"/>
      <c r="CV486" s="12"/>
      <c r="CW486" s="12"/>
      <c r="CX486" s="12"/>
      <c r="CY486" s="12"/>
      <c r="CZ486" s="12"/>
      <c r="DA486" s="12"/>
      <c r="DB486" s="12"/>
      <c r="DC486" s="12"/>
    </row>
    <row r="487" spans="1:109" x14ac:dyDescent="0.2">
      <c r="A487" s="2">
        <v>486</v>
      </c>
      <c r="B487" s="5">
        <v>6</v>
      </c>
      <c r="C487" s="2">
        <v>3</v>
      </c>
      <c r="D487" s="1">
        <v>66</v>
      </c>
      <c r="E487" s="7">
        <v>43908</v>
      </c>
      <c r="F487" s="1">
        <v>0</v>
      </c>
      <c r="G487" s="5">
        <f t="shared" si="31"/>
        <v>0</v>
      </c>
      <c r="H487" s="19">
        <f t="shared" si="32"/>
        <v>0</v>
      </c>
      <c r="I487" s="50">
        <v>100</v>
      </c>
      <c r="J487" s="50">
        <v>160.47569444444446</v>
      </c>
      <c r="K487" s="50">
        <v>34.499562371874376</v>
      </c>
      <c r="L487" s="50">
        <v>33.680555555555557</v>
      </c>
      <c r="M487" s="50">
        <v>66.319444444444443</v>
      </c>
      <c r="N487" s="50">
        <v>0</v>
      </c>
      <c r="O487" s="50">
        <v>100</v>
      </c>
      <c r="P487" s="50">
        <v>183.78125</v>
      </c>
      <c r="Q487" s="50">
        <v>28.27880232413111</v>
      </c>
      <c r="R487" s="50">
        <v>50.520833333333336</v>
      </c>
      <c r="S487" s="50">
        <v>49.479166666666664</v>
      </c>
      <c r="T487" s="50">
        <v>0</v>
      </c>
      <c r="U487" s="50">
        <v>100</v>
      </c>
      <c r="V487" s="50">
        <v>113.86458333333333</v>
      </c>
      <c r="W487" s="50">
        <v>20.336878333357959</v>
      </c>
      <c r="X487" s="50">
        <v>0</v>
      </c>
      <c r="Y487" s="50">
        <v>100</v>
      </c>
      <c r="Z487" s="50">
        <v>0</v>
      </c>
      <c r="AA487" s="2">
        <v>0</v>
      </c>
      <c r="AB487">
        <v>2</v>
      </c>
      <c r="AC487">
        <v>8</v>
      </c>
      <c r="AD487">
        <v>2</v>
      </c>
      <c r="AE487" s="16">
        <v>0</v>
      </c>
      <c r="AF487" s="12">
        <v>99</v>
      </c>
      <c r="AG487">
        <v>99</v>
      </c>
      <c r="AH487">
        <v>1</v>
      </c>
      <c r="AI487">
        <v>99</v>
      </c>
      <c r="AJ487">
        <v>99</v>
      </c>
      <c r="AK487">
        <v>99</v>
      </c>
      <c r="AL487">
        <v>99</v>
      </c>
      <c r="AM487" s="1">
        <v>99</v>
      </c>
      <c r="AN487" s="1">
        <v>99</v>
      </c>
      <c r="AO487" s="1">
        <v>99</v>
      </c>
      <c r="AP487" s="1">
        <v>99</v>
      </c>
      <c r="AQ487" s="1">
        <v>99</v>
      </c>
      <c r="AR487" s="1">
        <v>99</v>
      </c>
      <c r="AS487" s="1">
        <v>0</v>
      </c>
      <c r="AT487" s="1">
        <v>0</v>
      </c>
      <c r="AU487" s="1">
        <v>1</v>
      </c>
      <c r="AV487" s="1">
        <v>0</v>
      </c>
      <c r="AW487" s="1">
        <v>0</v>
      </c>
      <c r="AX487" s="1">
        <v>0</v>
      </c>
      <c r="AY487" s="1">
        <v>0</v>
      </c>
      <c r="AZ487" s="1">
        <v>0</v>
      </c>
      <c r="BA487" s="1">
        <v>0</v>
      </c>
      <c r="BB487" s="1">
        <v>0</v>
      </c>
      <c r="BC487" s="1">
        <v>0</v>
      </c>
      <c r="BD487" s="1">
        <v>0</v>
      </c>
      <c r="BE487" s="1">
        <v>0</v>
      </c>
      <c r="BF487" s="1">
        <f>SUM(AS487:BE487)</f>
        <v>1</v>
      </c>
      <c r="BG487" s="12">
        <v>0</v>
      </c>
      <c r="BH487" s="1">
        <v>0</v>
      </c>
      <c r="BI487" s="1">
        <v>0</v>
      </c>
      <c r="BJ487" s="1">
        <f t="shared" si="34"/>
        <v>0</v>
      </c>
      <c r="BK487" s="1">
        <v>0</v>
      </c>
      <c r="BL487" s="25">
        <v>0</v>
      </c>
      <c r="BM487" s="1">
        <v>0</v>
      </c>
      <c r="BN487" s="1">
        <v>0</v>
      </c>
      <c r="BO487" s="1">
        <v>0</v>
      </c>
      <c r="BP487" s="1">
        <v>0</v>
      </c>
      <c r="BQ487" s="12"/>
      <c r="BR487" s="12"/>
      <c r="BS487" s="12"/>
      <c r="BT487" s="12"/>
      <c r="BU487" s="12"/>
      <c r="BV487" s="12"/>
      <c r="BW487" s="12"/>
      <c r="BX487" s="12"/>
      <c r="BY487" s="12"/>
      <c r="BZ487" s="12"/>
      <c r="CA487" s="12"/>
      <c r="CB487" s="15"/>
      <c r="CC487" s="12"/>
      <c r="CD487" s="12"/>
      <c r="CE487" s="12"/>
      <c r="CF487" s="12"/>
      <c r="CG487" s="12"/>
      <c r="CH487" s="12"/>
      <c r="CI487" s="12"/>
      <c r="CJ487" s="15"/>
      <c r="CK487" s="12"/>
      <c r="CL487" s="12"/>
      <c r="CM487" s="12"/>
      <c r="CN487" s="12"/>
      <c r="CO487" s="12"/>
      <c r="CP487" s="12"/>
      <c r="CQ487" s="12"/>
      <c r="CR487" s="12"/>
      <c r="CS487" s="12"/>
      <c r="CT487" s="12"/>
      <c r="CU487" s="12"/>
      <c r="CV487" s="12"/>
      <c r="CW487" s="12"/>
      <c r="CX487" s="12"/>
      <c r="CY487" s="12"/>
      <c r="CZ487" s="12"/>
      <c r="DA487" s="12"/>
      <c r="DB487" s="12"/>
      <c r="DC487" s="12"/>
    </row>
    <row r="488" spans="1:109" x14ac:dyDescent="0.2">
      <c r="A488" s="2">
        <v>487</v>
      </c>
      <c r="B488" s="5">
        <v>6</v>
      </c>
      <c r="C488" s="2">
        <v>3</v>
      </c>
      <c r="D488" s="1">
        <v>67</v>
      </c>
      <c r="E488" s="7">
        <v>43909</v>
      </c>
      <c r="F488" s="1">
        <v>0</v>
      </c>
      <c r="G488" s="5">
        <f t="shared" ref="G488:G551" si="36">SUM(BG488,BL488)</f>
        <v>12.5</v>
      </c>
      <c r="H488" s="19">
        <f t="shared" ref="H488:H551" si="37">SUM(BJ488,BO488)</f>
        <v>35</v>
      </c>
      <c r="I488" s="50">
        <v>100</v>
      </c>
      <c r="J488" s="50">
        <v>219.88194444444446</v>
      </c>
      <c r="K488" s="50">
        <v>32.538743379251507</v>
      </c>
      <c r="L488" s="50">
        <v>75</v>
      </c>
      <c r="M488" s="50">
        <v>25</v>
      </c>
      <c r="N488" s="50">
        <v>0</v>
      </c>
      <c r="O488" s="50">
        <v>100</v>
      </c>
      <c r="P488" s="50">
        <v>197.64583333333334</v>
      </c>
      <c r="Q488" s="50">
        <v>39.310724180856283</v>
      </c>
      <c r="R488" s="50">
        <v>62.5</v>
      </c>
      <c r="S488" s="50">
        <v>37.5</v>
      </c>
      <c r="T488" s="50">
        <v>0</v>
      </c>
      <c r="U488" s="50">
        <v>100</v>
      </c>
      <c r="V488" s="50">
        <v>264.35416666666669</v>
      </c>
      <c r="W488" s="50">
        <v>6.8700463662078901</v>
      </c>
      <c r="X488" s="50">
        <v>100</v>
      </c>
      <c r="Y488" s="50">
        <v>0</v>
      </c>
      <c r="Z488" s="50">
        <v>0</v>
      </c>
      <c r="AA488" s="2">
        <v>0</v>
      </c>
      <c r="AB488">
        <v>2</v>
      </c>
      <c r="AC488">
        <v>8</v>
      </c>
      <c r="AD488">
        <v>2</v>
      </c>
      <c r="AE488" s="16">
        <v>0</v>
      </c>
      <c r="AF488" t="s">
        <v>875</v>
      </c>
      <c r="AG488" t="s">
        <v>875</v>
      </c>
      <c r="AH488" t="s">
        <v>875</v>
      </c>
      <c r="AI488" t="s">
        <v>875</v>
      </c>
      <c r="AJ488" t="s">
        <v>875</v>
      </c>
      <c r="AK488" t="s">
        <v>875</v>
      </c>
      <c r="AL488" t="s">
        <v>875</v>
      </c>
      <c r="AM488" s="1" t="s">
        <v>903</v>
      </c>
      <c r="AN488" s="1" t="s">
        <v>903</v>
      </c>
      <c r="AO488" s="1" t="s">
        <v>903</v>
      </c>
      <c r="AP488" s="1" t="s">
        <v>903</v>
      </c>
      <c r="AQ488" s="1" t="s">
        <v>903</v>
      </c>
      <c r="AR488" s="1" t="s">
        <v>903</v>
      </c>
      <c r="AS488" s="1" t="s">
        <v>903</v>
      </c>
      <c r="AT488" s="1" t="s">
        <v>903</v>
      </c>
      <c r="AU488" s="1" t="s">
        <v>903</v>
      </c>
      <c r="AV488" s="1" t="s">
        <v>903</v>
      </c>
      <c r="AW488" s="1" t="s">
        <v>903</v>
      </c>
      <c r="AX488" s="1" t="s">
        <v>903</v>
      </c>
      <c r="AY488" s="1" t="s">
        <v>903</v>
      </c>
      <c r="AZ488" s="1" t="s">
        <v>903</v>
      </c>
      <c r="BA488" s="1" t="s">
        <v>875</v>
      </c>
      <c r="BB488" s="1" t="s">
        <v>875</v>
      </c>
      <c r="BC488" s="1" t="s">
        <v>875</v>
      </c>
      <c r="BD488" s="1" t="s">
        <v>875</v>
      </c>
      <c r="BE488" s="1" t="s">
        <v>875</v>
      </c>
      <c r="BF488" s="1" t="s">
        <v>875</v>
      </c>
      <c r="BG488" s="12">
        <v>12.5</v>
      </c>
      <c r="BH488" s="1">
        <v>3</v>
      </c>
      <c r="BI488" s="1">
        <v>2.8</v>
      </c>
      <c r="BJ488" s="1">
        <f t="shared" si="34"/>
        <v>35</v>
      </c>
      <c r="BK488" s="1" t="s">
        <v>21</v>
      </c>
      <c r="BL488" s="25">
        <v>0</v>
      </c>
      <c r="BM488" s="1">
        <v>0</v>
      </c>
      <c r="BN488" s="1">
        <v>0</v>
      </c>
      <c r="BO488" s="1">
        <v>0</v>
      </c>
      <c r="BP488" s="1">
        <v>0</v>
      </c>
      <c r="BQ488" s="12"/>
      <c r="BR488" s="12"/>
      <c r="BS488" s="12"/>
      <c r="BT488" s="12"/>
      <c r="BU488" s="12"/>
      <c r="BV488" s="12"/>
      <c r="BW488" s="12"/>
      <c r="BX488" s="12"/>
      <c r="BY488" s="12"/>
      <c r="BZ488" s="12"/>
      <c r="CA488" s="12"/>
      <c r="CB488" s="15"/>
      <c r="CC488" s="12"/>
      <c r="CD488" s="12"/>
      <c r="CE488" s="12"/>
      <c r="CF488" s="12"/>
      <c r="CG488" s="12"/>
      <c r="CH488" s="12"/>
      <c r="CI488" s="12"/>
      <c r="CJ488" s="15"/>
      <c r="CK488" s="12"/>
      <c r="CL488" s="12"/>
      <c r="CM488" s="12"/>
      <c r="CN488" s="12"/>
      <c r="CO488" s="12"/>
      <c r="CP488" s="12"/>
      <c r="CQ488" s="12"/>
      <c r="CR488" s="12"/>
      <c r="CS488" s="12"/>
      <c r="CT488" s="12"/>
      <c r="CU488" s="12"/>
      <c r="CV488" s="12"/>
      <c r="CW488" s="12"/>
      <c r="CX488" s="12"/>
      <c r="CY488" s="12"/>
      <c r="CZ488" s="12"/>
      <c r="DA488" s="12"/>
      <c r="DB488" s="12"/>
      <c r="DC488" s="12"/>
    </row>
    <row r="489" spans="1:109" x14ac:dyDescent="0.2">
      <c r="A489" s="2">
        <v>488</v>
      </c>
      <c r="B489" s="5">
        <v>6</v>
      </c>
      <c r="C489" s="2">
        <v>3</v>
      </c>
      <c r="D489" s="1">
        <v>68</v>
      </c>
      <c r="E489" s="7">
        <v>43910</v>
      </c>
      <c r="F489" s="1">
        <v>0</v>
      </c>
      <c r="G489" s="5">
        <f t="shared" si="36"/>
        <v>0</v>
      </c>
      <c r="H489" s="19">
        <f t="shared" si="37"/>
        <v>0</v>
      </c>
      <c r="I489" s="50">
        <v>70.486111111111114</v>
      </c>
      <c r="J489" s="50">
        <v>206.27093596059115</v>
      </c>
      <c r="K489" s="50">
        <v>36.010815463707374</v>
      </c>
      <c r="L489" s="50">
        <v>51.724137931034484</v>
      </c>
      <c r="M489" s="50">
        <v>48.275862068965516</v>
      </c>
      <c r="N489" s="50">
        <v>0</v>
      </c>
      <c r="O489" s="50">
        <v>67.1875</v>
      </c>
      <c r="P489" s="50">
        <v>217.53488372093022</v>
      </c>
      <c r="Q489" s="50">
        <v>29.208476717681219</v>
      </c>
      <c r="R489" s="50">
        <v>52.713178294573645</v>
      </c>
      <c r="S489" s="50">
        <v>47.286821705426355</v>
      </c>
      <c r="T489" s="50">
        <v>0</v>
      </c>
      <c r="U489" s="50">
        <v>77.083333333333329</v>
      </c>
      <c r="V489" s="50">
        <v>186.63513513513513</v>
      </c>
      <c r="W489" s="50">
        <v>46.629447539322683</v>
      </c>
      <c r="X489" s="50">
        <v>50</v>
      </c>
      <c r="Y489" s="50">
        <v>50</v>
      </c>
      <c r="Z489" s="50">
        <v>0</v>
      </c>
      <c r="AA489" s="2">
        <v>0</v>
      </c>
      <c r="AB489">
        <v>2</v>
      </c>
      <c r="AC489">
        <v>8</v>
      </c>
      <c r="AD489">
        <v>2</v>
      </c>
      <c r="AE489" s="16">
        <v>0</v>
      </c>
      <c r="AF489" s="12">
        <v>99</v>
      </c>
      <c r="AG489">
        <v>99</v>
      </c>
      <c r="AH489">
        <v>2</v>
      </c>
      <c r="AI489">
        <v>99</v>
      </c>
      <c r="AJ489">
        <v>1</v>
      </c>
      <c r="AK489">
        <v>3</v>
      </c>
      <c r="AL489">
        <v>99</v>
      </c>
      <c r="AM489">
        <v>99</v>
      </c>
      <c r="AN489" s="1">
        <v>99</v>
      </c>
      <c r="AO489" s="1">
        <v>99</v>
      </c>
      <c r="AP489" s="1">
        <v>99</v>
      </c>
      <c r="AQ489" s="1">
        <v>99</v>
      </c>
      <c r="AR489" s="1">
        <v>99</v>
      </c>
      <c r="AS489" s="1">
        <v>0</v>
      </c>
      <c r="AT489" s="1">
        <v>0</v>
      </c>
      <c r="AU489" s="1">
        <v>1</v>
      </c>
      <c r="AV489" s="1">
        <v>0</v>
      </c>
      <c r="AW489" s="1">
        <v>1</v>
      </c>
      <c r="AX489" s="1">
        <v>1</v>
      </c>
      <c r="AY489" s="1">
        <v>0</v>
      </c>
      <c r="AZ489" s="1">
        <v>0</v>
      </c>
      <c r="BA489" s="1">
        <v>0</v>
      </c>
      <c r="BB489" s="1">
        <v>0</v>
      </c>
      <c r="BC489" s="1">
        <v>0</v>
      </c>
      <c r="BD489" s="1">
        <v>0</v>
      </c>
      <c r="BE489" s="1">
        <v>0</v>
      </c>
      <c r="BF489" s="1">
        <f>SUM(AS489:BE489)</f>
        <v>3</v>
      </c>
      <c r="BG489" s="12">
        <v>0</v>
      </c>
      <c r="BH489" s="1">
        <v>0</v>
      </c>
      <c r="BI489" s="1">
        <v>0</v>
      </c>
      <c r="BJ489" s="1">
        <f t="shared" si="34"/>
        <v>0</v>
      </c>
      <c r="BK489" s="1">
        <v>0</v>
      </c>
      <c r="BL489" s="25">
        <v>0</v>
      </c>
      <c r="BM489" s="1">
        <v>0</v>
      </c>
      <c r="BN489" s="1">
        <v>0</v>
      </c>
      <c r="BO489" s="1">
        <v>0</v>
      </c>
      <c r="BP489" s="1">
        <v>0</v>
      </c>
      <c r="BQ489" s="12"/>
      <c r="BR489" s="12"/>
      <c r="BS489" s="12"/>
      <c r="BT489" s="12"/>
      <c r="BU489" s="12"/>
      <c r="BV489" s="12"/>
      <c r="BW489" s="12"/>
      <c r="BX489" s="12"/>
      <c r="BY489" s="12"/>
      <c r="BZ489" s="12"/>
      <c r="CA489" s="12"/>
      <c r="CB489" s="15"/>
      <c r="CC489" s="12"/>
      <c r="CD489" s="12"/>
      <c r="CE489" s="12"/>
      <c r="CF489" s="12"/>
      <c r="CG489" s="12"/>
      <c r="CH489" s="12"/>
      <c r="CI489" s="12"/>
      <c r="CJ489" s="15"/>
      <c r="CK489" s="12"/>
      <c r="CL489" s="12"/>
      <c r="CM489" s="12"/>
      <c r="CN489" s="12"/>
      <c r="CO489" s="12"/>
      <c r="CP489" s="12"/>
      <c r="CQ489" s="12"/>
      <c r="CR489" s="12"/>
      <c r="CS489" s="12"/>
      <c r="CT489" s="12"/>
      <c r="CU489" s="12"/>
      <c r="CV489" s="12"/>
      <c r="CW489" s="12"/>
      <c r="CX489" s="12"/>
      <c r="CY489" s="12"/>
      <c r="CZ489" s="12"/>
      <c r="DA489" s="12"/>
      <c r="DB489" s="12"/>
      <c r="DC489" s="12"/>
    </row>
    <row r="490" spans="1:109" x14ac:dyDescent="0.2">
      <c r="A490" s="2">
        <v>489</v>
      </c>
      <c r="B490" s="5">
        <v>6</v>
      </c>
      <c r="C490" s="2">
        <v>3</v>
      </c>
      <c r="D490" s="1">
        <v>69</v>
      </c>
      <c r="E490" s="7">
        <v>43911</v>
      </c>
      <c r="F490" s="1">
        <v>0</v>
      </c>
      <c r="G490" s="5">
        <f t="shared" si="36"/>
        <v>0</v>
      </c>
      <c r="H490" s="19">
        <f t="shared" si="37"/>
        <v>0</v>
      </c>
      <c r="I490" s="50">
        <v>53.472222222222221</v>
      </c>
      <c r="J490" s="50">
        <v>126.74675324675324</v>
      </c>
      <c r="K490" s="50">
        <v>28.491846020830138</v>
      </c>
      <c r="L490" s="50">
        <v>4.5454545454545459</v>
      </c>
      <c r="M490" s="50">
        <v>84.415584415584419</v>
      </c>
      <c r="N490" s="50">
        <v>11.038961038961039</v>
      </c>
      <c r="O490" s="50">
        <v>75</v>
      </c>
      <c r="P490" s="50">
        <v>124.51388888888889</v>
      </c>
      <c r="Q490" s="50">
        <v>28.289337739484989</v>
      </c>
      <c r="R490" s="50">
        <v>3.4722222222222223</v>
      </c>
      <c r="S490" s="50">
        <v>84.722222222222214</v>
      </c>
      <c r="T490" s="50">
        <v>11.805555555555555</v>
      </c>
      <c r="U490" s="50">
        <v>10.416666666666666</v>
      </c>
      <c r="V490" s="50">
        <v>158.9</v>
      </c>
      <c r="W490" s="50">
        <v>22.048297456998935</v>
      </c>
      <c r="X490" s="50">
        <v>20</v>
      </c>
      <c r="Y490" s="50">
        <v>80</v>
      </c>
      <c r="Z490" s="50">
        <v>0</v>
      </c>
      <c r="AA490" s="2">
        <v>0</v>
      </c>
      <c r="AB490">
        <v>2</v>
      </c>
      <c r="AC490">
        <v>8</v>
      </c>
      <c r="AD490">
        <v>2</v>
      </c>
      <c r="AE490" s="16">
        <v>0</v>
      </c>
      <c r="AF490" s="12">
        <v>99</v>
      </c>
      <c r="AG490">
        <v>1</v>
      </c>
      <c r="AH490">
        <v>2</v>
      </c>
      <c r="AI490">
        <v>99</v>
      </c>
      <c r="AJ490">
        <v>99</v>
      </c>
      <c r="AK490">
        <v>99</v>
      </c>
      <c r="AL490">
        <v>99</v>
      </c>
      <c r="AM490" s="1">
        <v>99</v>
      </c>
      <c r="AN490" s="1">
        <v>99</v>
      </c>
      <c r="AO490" s="1">
        <v>99</v>
      </c>
      <c r="AP490" s="1">
        <v>99</v>
      </c>
      <c r="AQ490" s="1">
        <v>99</v>
      </c>
      <c r="AR490" s="1">
        <v>99</v>
      </c>
      <c r="AS490" s="1">
        <v>0</v>
      </c>
      <c r="AT490">
        <v>1</v>
      </c>
      <c r="AU490" s="1">
        <v>1</v>
      </c>
      <c r="AV490" s="1">
        <v>0</v>
      </c>
      <c r="AW490" s="1">
        <v>0</v>
      </c>
      <c r="AX490" s="1">
        <v>0</v>
      </c>
      <c r="AY490" s="1">
        <v>0</v>
      </c>
      <c r="AZ490" s="1">
        <v>0</v>
      </c>
      <c r="BA490" s="1">
        <v>0</v>
      </c>
      <c r="BB490" s="1">
        <v>0</v>
      </c>
      <c r="BC490" s="1">
        <v>0</v>
      </c>
      <c r="BD490" s="1">
        <v>0</v>
      </c>
      <c r="BE490" s="1">
        <v>0</v>
      </c>
      <c r="BF490" s="1">
        <f>SUM(AS490:BE490)</f>
        <v>2</v>
      </c>
      <c r="BG490" s="12">
        <v>0</v>
      </c>
      <c r="BH490" s="1">
        <v>0</v>
      </c>
      <c r="BI490" s="1">
        <v>0</v>
      </c>
      <c r="BJ490" s="1">
        <f t="shared" si="34"/>
        <v>0</v>
      </c>
      <c r="BK490" s="1">
        <v>0</v>
      </c>
      <c r="BL490" s="25">
        <v>0</v>
      </c>
      <c r="BM490" s="1">
        <v>0</v>
      </c>
      <c r="BN490" s="1">
        <v>0</v>
      </c>
      <c r="BO490" s="1">
        <v>0</v>
      </c>
      <c r="BP490" s="1">
        <v>0</v>
      </c>
      <c r="BQ490" s="12"/>
      <c r="BR490" s="12"/>
      <c r="BS490" s="12"/>
      <c r="BT490" s="12"/>
      <c r="BU490" s="12"/>
      <c r="BV490" s="12"/>
      <c r="BW490" s="12"/>
      <c r="BX490" s="12"/>
      <c r="BY490" s="12"/>
      <c r="BZ490" s="12"/>
      <c r="CA490" s="12"/>
      <c r="CB490" s="15"/>
      <c r="CC490" s="12"/>
      <c r="CD490" s="12"/>
      <c r="CE490" s="12"/>
      <c r="CF490" s="12"/>
      <c r="CG490" s="12"/>
      <c r="CH490" s="12"/>
      <c r="CI490" s="12"/>
      <c r="CJ490" s="15"/>
      <c r="CK490" s="12"/>
      <c r="CL490" s="12"/>
      <c r="CM490" s="12"/>
      <c r="CN490" s="12"/>
      <c r="CO490" s="12"/>
      <c r="CP490" s="12"/>
      <c r="CQ490" s="12"/>
      <c r="CR490" s="12"/>
      <c r="CS490" s="12"/>
      <c r="CT490" s="12"/>
      <c r="CU490" s="12"/>
      <c r="CV490" s="12"/>
      <c r="CW490" s="12"/>
      <c r="CX490" s="12"/>
      <c r="CY490" s="12"/>
      <c r="CZ490" s="12"/>
      <c r="DA490" s="12"/>
      <c r="DB490" s="12"/>
      <c r="DC490" s="12"/>
    </row>
    <row r="491" spans="1:109" x14ac:dyDescent="0.2">
      <c r="A491" s="2">
        <v>490</v>
      </c>
      <c r="B491" s="5">
        <v>6</v>
      </c>
      <c r="C491" s="2">
        <v>3</v>
      </c>
      <c r="D491" s="1">
        <v>70</v>
      </c>
      <c r="E491" s="7">
        <v>43912</v>
      </c>
      <c r="F491" s="1">
        <v>0</v>
      </c>
      <c r="G491" s="5">
        <f t="shared" si="36"/>
        <v>0</v>
      </c>
      <c r="H491" s="19">
        <f t="shared" si="37"/>
        <v>0</v>
      </c>
      <c r="I491" s="50">
        <v>81.25</v>
      </c>
      <c r="J491" s="50">
        <v>151.7948717948718</v>
      </c>
      <c r="K491" s="50">
        <v>35.07673435587833</v>
      </c>
      <c r="L491" s="50">
        <v>42.307692307692307</v>
      </c>
      <c r="M491" s="50">
        <v>55.128205128205131</v>
      </c>
      <c r="N491" s="50">
        <v>2.5641025641025643</v>
      </c>
      <c r="O491" s="50">
        <v>71.875</v>
      </c>
      <c r="P491" s="50">
        <v>175.85507246376812</v>
      </c>
      <c r="Q491" s="50">
        <v>26.433874406826089</v>
      </c>
      <c r="R491" s="50">
        <v>60.869565217391305</v>
      </c>
      <c r="S491" s="50">
        <v>36.956521739130437</v>
      </c>
      <c r="T491" s="50">
        <v>2.1739130434782608</v>
      </c>
      <c r="U491" s="50">
        <v>100</v>
      </c>
      <c r="V491" s="50">
        <v>117.20833333333333</v>
      </c>
      <c r="W491" s="50">
        <v>36.068907665953176</v>
      </c>
      <c r="X491" s="50">
        <v>15.625</v>
      </c>
      <c r="Y491" s="50">
        <v>81.25</v>
      </c>
      <c r="Z491" s="50">
        <v>3.125</v>
      </c>
      <c r="AA491" s="2">
        <v>1</v>
      </c>
      <c r="AB491">
        <v>2</v>
      </c>
      <c r="AC491">
        <v>9</v>
      </c>
      <c r="AD491">
        <v>2</v>
      </c>
      <c r="AE491" s="16">
        <v>0</v>
      </c>
      <c r="AF491" s="12">
        <v>99</v>
      </c>
      <c r="AG491">
        <v>1</v>
      </c>
      <c r="AH491">
        <v>2</v>
      </c>
      <c r="AI491">
        <v>3</v>
      </c>
      <c r="AJ491">
        <v>99</v>
      </c>
      <c r="AK491">
        <v>99</v>
      </c>
      <c r="AL491">
        <v>99</v>
      </c>
      <c r="AM491">
        <v>99</v>
      </c>
      <c r="AN491" s="1">
        <v>99</v>
      </c>
      <c r="AO491" s="1">
        <v>99</v>
      </c>
      <c r="AP491" s="1">
        <v>99</v>
      </c>
      <c r="AQ491" s="1">
        <v>99</v>
      </c>
      <c r="AR491" s="1">
        <v>99</v>
      </c>
      <c r="AS491" s="1">
        <v>0</v>
      </c>
      <c r="AT491">
        <v>1</v>
      </c>
      <c r="AU491" s="1">
        <v>1</v>
      </c>
      <c r="AV491" s="1">
        <v>1</v>
      </c>
      <c r="AW491" s="1">
        <v>0</v>
      </c>
      <c r="AX491" s="1">
        <v>0</v>
      </c>
      <c r="AY491" s="1">
        <v>0</v>
      </c>
      <c r="AZ491" s="1">
        <v>0</v>
      </c>
      <c r="BA491" s="1">
        <v>0</v>
      </c>
      <c r="BB491" s="1">
        <v>0</v>
      </c>
      <c r="BC491" s="1">
        <v>0</v>
      </c>
      <c r="BD491" s="1">
        <v>0</v>
      </c>
      <c r="BE491" s="1">
        <v>0</v>
      </c>
      <c r="BF491" s="1">
        <f>SUM(AS491:BE491)</f>
        <v>3</v>
      </c>
      <c r="BG491" s="12">
        <v>0</v>
      </c>
      <c r="BH491" s="1">
        <v>0</v>
      </c>
      <c r="BI491" s="1">
        <v>0</v>
      </c>
      <c r="BJ491" s="1">
        <f t="shared" si="34"/>
        <v>0</v>
      </c>
      <c r="BK491" s="1">
        <v>0</v>
      </c>
      <c r="BL491" s="25">
        <v>0</v>
      </c>
      <c r="BM491" s="1">
        <v>0</v>
      </c>
      <c r="BN491" s="1">
        <v>0</v>
      </c>
      <c r="BO491" s="1">
        <v>0</v>
      </c>
      <c r="BP491" s="1">
        <v>0</v>
      </c>
      <c r="BQ491" s="12"/>
      <c r="BR491" s="12"/>
      <c r="BS491" s="12"/>
      <c r="BT491" s="12"/>
      <c r="BU491" s="12"/>
      <c r="BV491" s="12"/>
      <c r="BW491" s="12"/>
      <c r="BX491" s="12"/>
      <c r="BY491" s="12"/>
      <c r="BZ491" s="12"/>
      <c r="CA491" s="12"/>
      <c r="CB491" s="15"/>
      <c r="CC491" s="12"/>
      <c r="CD491" s="12"/>
      <c r="CE491" s="12"/>
      <c r="CF491" s="12"/>
      <c r="CG491" s="12"/>
      <c r="CH491" s="12"/>
      <c r="CI491" s="12"/>
      <c r="CJ491" s="15"/>
      <c r="CK491" s="12"/>
      <c r="CL491" s="12"/>
      <c r="CM491" s="12"/>
      <c r="CN491" s="12"/>
      <c r="CO491" s="12"/>
      <c r="CP491" s="12"/>
      <c r="CQ491" s="12"/>
      <c r="CR491" s="12"/>
      <c r="CS491" s="12"/>
      <c r="CT491" s="12"/>
      <c r="CU491" s="12"/>
      <c r="CV491" s="12"/>
      <c r="CW491" s="12"/>
      <c r="CX491" s="12"/>
      <c r="CY491" s="12"/>
      <c r="CZ491" s="12"/>
      <c r="DA491" s="12"/>
      <c r="DB491" s="12"/>
      <c r="DC491" s="12"/>
    </row>
    <row r="492" spans="1:109" customFormat="1" x14ac:dyDescent="0.2">
      <c r="A492" s="2">
        <v>491</v>
      </c>
      <c r="B492" s="2">
        <v>7</v>
      </c>
      <c r="C492" s="2">
        <v>1</v>
      </c>
      <c r="D492">
        <v>1</v>
      </c>
      <c r="E492" s="52">
        <v>43806</v>
      </c>
      <c r="F492" s="1">
        <v>0</v>
      </c>
      <c r="G492" s="5">
        <f t="shared" si="36"/>
        <v>0</v>
      </c>
      <c r="H492" s="19">
        <f t="shared" si="37"/>
        <v>0</v>
      </c>
      <c r="I492">
        <v>26.041666666666668</v>
      </c>
      <c r="J492">
        <v>152.62666666666667</v>
      </c>
      <c r="K492">
        <v>21.481894294681556</v>
      </c>
      <c r="L492">
        <v>21.333333333333332</v>
      </c>
      <c r="M492">
        <v>78.666666666666671</v>
      </c>
      <c r="N492">
        <v>0</v>
      </c>
      <c r="O492">
        <v>39.0625</v>
      </c>
      <c r="P492">
        <v>152.62666666666667</v>
      </c>
      <c r="Q492">
        <v>21.481894294681556</v>
      </c>
      <c r="R492">
        <v>21.333333333333332</v>
      </c>
      <c r="S492">
        <v>78.666666666666671</v>
      </c>
      <c r="T492">
        <v>0</v>
      </c>
      <c r="U492">
        <v>0</v>
      </c>
      <c r="V492" t="s">
        <v>20</v>
      </c>
      <c r="W492" t="s">
        <v>20</v>
      </c>
      <c r="X492" t="s">
        <v>20</v>
      </c>
      <c r="Y492" t="s">
        <v>20</v>
      </c>
      <c r="Z492" t="s">
        <v>20</v>
      </c>
      <c r="AA492" s="2" t="s">
        <v>878</v>
      </c>
      <c r="AB492" t="s">
        <v>878</v>
      </c>
      <c r="AC492" t="s">
        <v>878</v>
      </c>
      <c r="AD492" t="s">
        <v>878</v>
      </c>
      <c r="AE492" t="s">
        <v>878</v>
      </c>
      <c r="AF492" t="s">
        <v>878</v>
      </c>
      <c r="AG492" t="s">
        <v>878</v>
      </c>
      <c r="AH492" t="s">
        <v>878</v>
      </c>
      <c r="AI492" t="s">
        <v>878</v>
      </c>
      <c r="AJ492" t="s">
        <v>878</v>
      </c>
      <c r="AK492" t="s">
        <v>878</v>
      </c>
      <c r="AL492" t="s">
        <v>878</v>
      </c>
      <c r="AM492" t="s">
        <v>878</v>
      </c>
      <c r="AN492" t="s">
        <v>878</v>
      </c>
      <c r="AO492" t="s">
        <v>878</v>
      </c>
      <c r="AP492" t="s">
        <v>878</v>
      </c>
      <c r="AQ492" t="s">
        <v>878</v>
      </c>
      <c r="AR492" t="s">
        <v>878</v>
      </c>
      <c r="AS492" t="s">
        <v>878</v>
      </c>
      <c r="AT492" t="s">
        <v>878</v>
      </c>
      <c r="AU492" t="s">
        <v>878</v>
      </c>
      <c r="AV492" t="s">
        <v>878</v>
      </c>
      <c r="AW492" t="s">
        <v>878</v>
      </c>
      <c r="AX492" t="s">
        <v>878</v>
      </c>
      <c r="AY492" t="s">
        <v>878</v>
      </c>
      <c r="AZ492" t="s">
        <v>878</v>
      </c>
      <c r="BA492" t="s">
        <v>878</v>
      </c>
      <c r="BB492" t="s">
        <v>878</v>
      </c>
      <c r="BC492" t="s">
        <v>878</v>
      </c>
      <c r="BD492" t="s">
        <v>878</v>
      </c>
      <c r="BE492" t="s">
        <v>878</v>
      </c>
      <c r="BF492" t="s">
        <v>878</v>
      </c>
      <c r="BG492" s="12">
        <v>0</v>
      </c>
      <c r="BH492" s="1">
        <v>0</v>
      </c>
      <c r="BI492" s="1">
        <v>0</v>
      </c>
      <c r="BJ492" s="1">
        <f t="shared" si="34"/>
        <v>0</v>
      </c>
      <c r="BK492" s="1">
        <v>0</v>
      </c>
      <c r="BL492" s="25">
        <v>0</v>
      </c>
      <c r="BM492" s="1">
        <v>0</v>
      </c>
      <c r="BN492" s="1">
        <v>0</v>
      </c>
      <c r="BO492" s="1">
        <v>0</v>
      </c>
      <c r="BP492" s="1">
        <v>0</v>
      </c>
    </row>
    <row r="493" spans="1:109" customFormat="1" x14ac:dyDescent="0.2">
      <c r="A493" s="2">
        <v>492</v>
      </c>
      <c r="B493" s="2">
        <v>7</v>
      </c>
      <c r="C493" s="2">
        <v>1</v>
      </c>
      <c r="D493">
        <v>2</v>
      </c>
      <c r="E493" s="52">
        <v>43807</v>
      </c>
      <c r="F493" s="1">
        <v>0</v>
      </c>
      <c r="G493" s="5">
        <f t="shared" si="36"/>
        <v>0</v>
      </c>
      <c r="H493" s="19">
        <f t="shared" si="37"/>
        <v>0</v>
      </c>
      <c r="I493">
        <v>6.25</v>
      </c>
      <c r="J493">
        <v>103.94444444444444</v>
      </c>
      <c r="K493">
        <v>11.163281668874543</v>
      </c>
      <c r="L493">
        <v>0</v>
      </c>
      <c r="M493">
        <v>100</v>
      </c>
      <c r="N493">
        <v>0</v>
      </c>
      <c r="O493">
        <v>0</v>
      </c>
      <c r="P493" t="s">
        <v>20</v>
      </c>
      <c r="Q493" t="s">
        <v>20</v>
      </c>
      <c r="R493" t="s">
        <v>20</v>
      </c>
      <c r="S493" t="s">
        <v>20</v>
      </c>
      <c r="T493" t="s">
        <v>20</v>
      </c>
      <c r="U493">
        <v>18.75</v>
      </c>
      <c r="V493">
        <v>103.94444444444444</v>
      </c>
      <c r="W493">
        <v>11.163281668874543</v>
      </c>
      <c r="X493">
        <v>0</v>
      </c>
      <c r="Y493">
        <v>100</v>
      </c>
      <c r="Z493">
        <v>0</v>
      </c>
      <c r="AA493" s="2" t="s">
        <v>878</v>
      </c>
      <c r="AB493" t="s">
        <v>878</v>
      </c>
      <c r="AC493" t="s">
        <v>878</v>
      </c>
      <c r="AD493" t="s">
        <v>878</v>
      </c>
      <c r="AE493" t="s">
        <v>878</v>
      </c>
      <c r="AF493" t="s">
        <v>878</v>
      </c>
      <c r="AG493" t="s">
        <v>878</v>
      </c>
      <c r="AH493" t="s">
        <v>878</v>
      </c>
      <c r="AI493" t="s">
        <v>878</v>
      </c>
      <c r="AJ493" t="s">
        <v>878</v>
      </c>
      <c r="AK493" t="s">
        <v>878</v>
      </c>
      <c r="AL493" t="s">
        <v>878</v>
      </c>
      <c r="AM493" t="s">
        <v>878</v>
      </c>
      <c r="AN493" t="s">
        <v>878</v>
      </c>
      <c r="AO493" t="s">
        <v>878</v>
      </c>
      <c r="AP493" t="s">
        <v>878</v>
      </c>
      <c r="AQ493" t="s">
        <v>878</v>
      </c>
      <c r="AR493" t="s">
        <v>878</v>
      </c>
      <c r="AS493" t="s">
        <v>878</v>
      </c>
      <c r="AT493" t="s">
        <v>878</v>
      </c>
      <c r="AU493" t="s">
        <v>878</v>
      </c>
      <c r="AV493" t="s">
        <v>878</v>
      </c>
      <c r="AW493" t="s">
        <v>878</v>
      </c>
      <c r="AX493" t="s">
        <v>878</v>
      </c>
      <c r="AY493" t="s">
        <v>878</v>
      </c>
      <c r="AZ493" t="s">
        <v>878</v>
      </c>
      <c r="BA493" t="s">
        <v>878</v>
      </c>
      <c r="BB493" t="s">
        <v>878</v>
      </c>
      <c r="BC493" t="s">
        <v>878</v>
      </c>
      <c r="BD493" t="s">
        <v>878</v>
      </c>
      <c r="BE493" t="s">
        <v>878</v>
      </c>
      <c r="BF493" t="s">
        <v>878</v>
      </c>
      <c r="BG493" s="12">
        <v>0</v>
      </c>
      <c r="BH493" s="1">
        <v>0</v>
      </c>
      <c r="BI493" s="1">
        <v>0</v>
      </c>
      <c r="BJ493" s="1">
        <f t="shared" si="34"/>
        <v>0</v>
      </c>
      <c r="BK493" s="1">
        <v>0</v>
      </c>
      <c r="BL493" s="25">
        <v>0</v>
      </c>
      <c r="BM493" s="1">
        <v>0</v>
      </c>
      <c r="BN493" s="1">
        <v>0</v>
      </c>
      <c r="BO493" s="1">
        <v>0</v>
      </c>
      <c r="BP493" s="1">
        <v>0</v>
      </c>
    </row>
    <row r="494" spans="1:109" x14ac:dyDescent="0.2">
      <c r="A494" s="2">
        <v>493</v>
      </c>
      <c r="B494" s="2">
        <v>7</v>
      </c>
      <c r="C494" s="2">
        <v>1</v>
      </c>
      <c r="D494">
        <v>3</v>
      </c>
      <c r="E494" s="52">
        <v>43808</v>
      </c>
      <c r="F494" s="1">
        <v>0</v>
      </c>
      <c r="G494" s="5">
        <f t="shared" si="36"/>
        <v>0</v>
      </c>
      <c r="H494" s="19">
        <f t="shared" si="37"/>
        <v>0</v>
      </c>
      <c r="I494">
        <v>100</v>
      </c>
      <c r="J494">
        <v>164.64930555555554</v>
      </c>
      <c r="K494">
        <v>34.918805774781312</v>
      </c>
      <c r="L494">
        <v>36.111111111111114</v>
      </c>
      <c r="M494">
        <v>63.888888888888886</v>
      </c>
      <c r="N494">
        <v>0</v>
      </c>
      <c r="O494">
        <v>100</v>
      </c>
      <c r="P494">
        <v>162.48958333333334</v>
      </c>
      <c r="Q494">
        <v>34.842735961034414</v>
      </c>
      <c r="R494">
        <v>33.333333333333336</v>
      </c>
      <c r="S494">
        <v>66.666666666666657</v>
      </c>
      <c r="T494">
        <v>0</v>
      </c>
      <c r="U494">
        <v>100</v>
      </c>
      <c r="V494">
        <v>168.96875</v>
      </c>
      <c r="W494">
        <v>35.079819189435341</v>
      </c>
      <c r="X494">
        <v>41.666666666666664</v>
      </c>
      <c r="Y494">
        <v>58.333333333333336</v>
      </c>
      <c r="Z494">
        <v>0</v>
      </c>
      <c r="AA494" s="2" t="s">
        <v>878</v>
      </c>
      <c r="AB494" t="s">
        <v>878</v>
      </c>
      <c r="AC494" t="s">
        <v>878</v>
      </c>
      <c r="AD494" t="s">
        <v>878</v>
      </c>
      <c r="AE494" t="s">
        <v>878</v>
      </c>
      <c r="AF494" t="s">
        <v>878</v>
      </c>
      <c r="AG494" t="s">
        <v>878</v>
      </c>
      <c r="AH494" t="s">
        <v>878</v>
      </c>
      <c r="AI494" t="s">
        <v>878</v>
      </c>
      <c r="AJ494" t="s">
        <v>878</v>
      </c>
      <c r="AK494" t="s">
        <v>878</v>
      </c>
      <c r="AL494" t="s">
        <v>878</v>
      </c>
      <c r="AM494" t="s">
        <v>878</v>
      </c>
      <c r="AN494" t="s">
        <v>878</v>
      </c>
      <c r="AO494" t="s">
        <v>878</v>
      </c>
      <c r="AP494" t="s">
        <v>878</v>
      </c>
      <c r="AQ494" t="s">
        <v>878</v>
      </c>
      <c r="AR494" t="s">
        <v>878</v>
      </c>
      <c r="AS494" t="s">
        <v>878</v>
      </c>
      <c r="AT494" t="s">
        <v>878</v>
      </c>
      <c r="AU494" t="s">
        <v>878</v>
      </c>
      <c r="AV494" t="s">
        <v>878</v>
      </c>
      <c r="AW494" t="s">
        <v>878</v>
      </c>
      <c r="AX494" t="s">
        <v>878</v>
      </c>
      <c r="AY494" t="s">
        <v>878</v>
      </c>
      <c r="AZ494" t="s">
        <v>878</v>
      </c>
      <c r="BA494" t="s">
        <v>878</v>
      </c>
      <c r="BB494" t="s">
        <v>878</v>
      </c>
      <c r="BC494" t="s">
        <v>878</v>
      </c>
      <c r="BD494" t="s">
        <v>878</v>
      </c>
      <c r="BE494" t="s">
        <v>878</v>
      </c>
      <c r="BF494" t="s">
        <v>878</v>
      </c>
      <c r="BG494" s="12">
        <v>0</v>
      </c>
      <c r="BH494" s="1">
        <v>0</v>
      </c>
      <c r="BI494" s="1">
        <v>0</v>
      </c>
      <c r="BJ494" s="1">
        <f t="shared" si="34"/>
        <v>0</v>
      </c>
      <c r="BK494" s="1">
        <v>0</v>
      </c>
      <c r="BL494" s="25">
        <v>0</v>
      </c>
      <c r="BM494" s="1">
        <v>0</v>
      </c>
      <c r="BN494" s="1">
        <v>0</v>
      </c>
      <c r="BO494" s="1">
        <v>0</v>
      </c>
      <c r="BP494" s="1">
        <v>0</v>
      </c>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row>
    <row r="495" spans="1:109" x14ac:dyDescent="0.2">
      <c r="A495" s="2">
        <v>494</v>
      </c>
      <c r="B495" s="2">
        <v>7</v>
      </c>
      <c r="C495" s="2">
        <v>1</v>
      </c>
      <c r="D495">
        <v>4</v>
      </c>
      <c r="E495" s="52">
        <v>43809</v>
      </c>
      <c r="F495" s="1">
        <v>0</v>
      </c>
      <c r="G495" s="5">
        <f t="shared" si="36"/>
        <v>0</v>
      </c>
      <c r="H495" s="19">
        <f t="shared" si="37"/>
        <v>0</v>
      </c>
      <c r="I495">
        <v>100</v>
      </c>
      <c r="J495">
        <v>223.06597222222223</v>
      </c>
      <c r="K495">
        <v>38.237518395478098</v>
      </c>
      <c r="L495">
        <v>65.972222222222229</v>
      </c>
      <c r="M495">
        <v>34.027777777777771</v>
      </c>
      <c r="N495">
        <v>0</v>
      </c>
      <c r="O495">
        <v>100</v>
      </c>
      <c r="P495">
        <v>262.30729166666669</v>
      </c>
      <c r="Q495">
        <v>27.614234360175502</v>
      </c>
      <c r="R495">
        <v>83.854166666666671</v>
      </c>
      <c r="S495">
        <v>16.145833333333329</v>
      </c>
      <c r="T495">
        <v>0</v>
      </c>
      <c r="U495">
        <v>100</v>
      </c>
      <c r="V495">
        <v>144.58333333333334</v>
      </c>
      <c r="W495">
        <v>31.646979154833289</v>
      </c>
      <c r="X495">
        <v>30.208333333333332</v>
      </c>
      <c r="Y495">
        <v>69.791666666666671</v>
      </c>
      <c r="Z495">
        <v>0</v>
      </c>
      <c r="AA495" s="2" t="s">
        <v>878</v>
      </c>
      <c r="AB495" t="s">
        <v>878</v>
      </c>
      <c r="AC495" t="s">
        <v>878</v>
      </c>
      <c r="AD495" t="s">
        <v>878</v>
      </c>
      <c r="AE495" t="s">
        <v>878</v>
      </c>
      <c r="AF495" t="s">
        <v>878</v>
      </c>
      <c r="AG495" t="s">
        <v>878</v>
      </c>
      <c r="AH495" t="s">
        <v>878</v>
      </c>
      <c r="AI495" t="s">
        <v>878</v>
      </c>
      <c r="AJ495" t="s">
        <v>878</v>
      </c>
      <c r="AK495" t="s">
        <v>878</v>
      </c>
      <c r="AL495" t="s">
        <v>878</v>
      </c>
      <c r="AM495" t="s">
        <v>878</v>
      </c>
      <c r="AN495" t="s">
        <v>878</v>
      </c>
      <c r="AO495" t="s">
        <v>878</v>
      </c>
      <c r="AP495" t="s">
        <v>878</v>
      </c>
      <c r="AQ495" t="s">
        <v>878</v>
      </c>
      <c r="AR495" t="s">
        <v>878</v>
      </c>
      <c r="AS495" t="s">
        <v>878</v>
      </c>
      <c r="AT495" t="s">
        <v>878</v>
      </c>
      <c r="AU495" t="s">
        <v>878</v>
      </c>
      <c r="AV495" t="s">
        <v>878</v>
      </c>
      <c r="AW495" t="s">
        <v>878</v>
      </c>
      <c r="AX495" t="s">
        <v>878</v>
      </c>
      <c r="AY495" t="s">
        <v>878</v>
      </c>
      <c r="AZ495" t="s">
        <v>878</v>
      </c>
      <c r="BA495" t="s">
        <v>878</v>
      </c>
      <c r="BB495" t="s">
        <v>878</v>
      </c>
      <c r="BC495" t="s">
        <v>878</v>
      </c>
      <c r="BD495" t="s">
        <v>878</v>
      </c>
      <c r="BE495" t="s">
        <v>878</v>
      </c>
      <c r="BF495" t="s">
        <v>878</v>
      </c>
      <c r="BG495" s="12">
        <v>0</v>
      </c>
      <c r="BH495" s="1">
        <v>0</v>
      </c>
      <c r="BI495" s="1">
        <v>0</v>
      </c>
      <c r="BJ495" s="1">
        <f t="shared" si="34"/>
        <v>0</v>
      </c>
      <c r="BK495" s="1">
        <v>0</v>
      </c>
      <c r="BL495" s="25">
        <v>0</v>
      </c>
      <c r="BM495" s="1">
        <v>0</v>
      </c>
      <c r="BN495" s="1">
        <v>0</v>
      </c>
      <c r="BO495" s="1">
        <v>0</v>
      </c>
      <c r="BP495" s="1">
        <v>0</v>
      </c>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row>
    <row r="496" spans="1:109" x14ac:dyDescent="0.2">
      <c r="A496" s="2">
        <v>495</v>
      </c>
      <c r="B496" s="2">
        <v>7</v>
      </c>
      <c r="C496" s="2">
        <v>1</v>
      </c>
      <c r="D496">
        <v>5</v>
      </c>
      <c r="E496" s="52">
        <v>43810</v>
      </c>
      <c r="F496" s="1">
        <v>0</v>
      </c>
      <c r="G496" s="5">
        <f t="shared" si="36"/>
        <v>30</v>
      </c>
      <c r="H496" s="19">
        <f t="shared" si="37"/>
        <v>129</v>
      </c>
      <c r="I496">
        <v>100</v>
      </c>
      <c r="J496">
        <v>208</v>
      </c>
      <c r="K496">
        <v>26.533719700359562</v>
      </c>
      <c r="L496">
        <v>74.305555555555557</v>
      </c>
      <c r="M496">
        <v>25.694444444444443</v>
      </c>
      <c r="N496">
        <v>0</v>
      </c>
      <c r="O496">
        <v>100</v>
      </c>
      <c r="P496">
        <v>185.41145833333334</v>
      </c>
      <c r="Q496">
        <v>26.600703586726812</v>
      </c>
      <c r="R496">
        <v>61.458333333333336</v>
      </c>
      <c r="S496">
        <v>38.541666666666664</v>
      </c>
      <c r="T496">
        <v>0</v>
      </c>
      <c r="U496">
        <v>100</v>
      </c>
      <c r="V496">
        <v>253.17708333333334</v>
      </c>
      <c r="W496">
        <v>13.782616188097583</v>
      </c>
      <c r="X496">
        <v>100</v>
      </c>
      <c r="Y496">
        <v>0</v>
      </c>
      <c r="Z496">
        <v>0</v>
      </c>
      <c r="AA496" s="2" t="s">
        <v>878</v>
      </c>
      <c r="AB496" t="s">
        <v>878</v>
      </c>
      <c r="AC496" t="s">
        <v>878</v>
      </c>
      <c r="AD496" t="s">
        <v>878</v>
      </c>
      <c r="AE496" t="s">
        <v>878</v>
      </c>
      <c r="AF496" t="s">
        <v>878</v>
      </c>
      <c r="AG496" t="s">
        <v>878</v>
      </c>
      <c r="AH496" t="s">
        <v>878</v>
      </c>
      <c r="AI496" t="s">
        <v>878</v>
      </c>
      <c r="AJ496" t="s">
        <v>878</v>
      </c>
      <c r="AK496" t="s">
        <v>878</v>
      </c>
      <c r="AL496" t="s">
        <v>878</v>
      </c>
      <c r="AM496" t="s">
        <v>878</v>
      </c>
      <c r="AN496" t="s">
        <v>878</v>
      </c>
      <c r="AO496" t="s">
        <v>878</v>
      </c>
      <c r="AP496" t="s">
        <v>878</v>
      </c>
      <c r="AQ496" t="s">
        <v>878</v>
      </c>
      <c r="AR496" t="s">
        <v>878</v>
      </c>
      <c r="AS496" t="s">
        <v>878</v>
      </c>
      <c r="AT496" t="s">
        <v>878</v>
      </c>
      <c r="AU496" t="s">
        <v>878</v>
      </c>
      <c r="AV496" t="s">
        <v>878</v>
      </c>
      <c r="AW496" t="s">
        <v>878</v>
      </c>
      <c r="AX496" t="s">
        <v>878</v>
      </c>
      <c r="AY496" t="s">
        <v>878</v>
      </c>
      <c r="AZ496" t="s">
        <v>878</v>
      </c>
      <c r="BA496" t="s">
        <v>878</v>
      </c>
      <c r="BB496" t="s">
        <v>878</v>
      </c>
      <c r="BC496" t="s">
        <v>878</v>
      </c>
      <c r="BD496" t="s">
        <v>878</v>
      </c>
      <c r="BE496" t="s">
        <v>878</v>
      </c>
      <c r="BF496" t="s">
        <v>878</v>
      </c>
      <c r="BG496">
        <v>30</v>
      </c>
      <c r="BH496">
        <v>3</v>
      </c>
      <c r="BI496">
        <v>4.3</v>
      </c>
      <c r="BJ496">
        <v>129</v>
      </c>
      <c r="BK496" t="s">
        <v>778</v>
      </c>
      <c r="BL496" s="25">
        <v>0</v>
      </c>
      <c r="BM496" s="1">
        <v>0</v>
      </c>
      <c r="BN496" s="1">
        <v>0</v>
      </c>
      <c r="BO496" s="1">
        <v>0</v>
      </c>
      <c r="BP496" s="1">
        <v>0</v>
      </c>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row>
    <row r="497" spans="1:68" customFormat="1" x14ac:dyDescent="0.2">
      <c r="A497" s="2">
        <v>496</v>
      </c>
      <c r="B497" s="2">
        <v>7</v>
      </c>
      <c r="C497" s="2">
        <v>1</v>
      </c>
      <c r="D497">
        <v>6</v>
      </c>
      <c r="E497" s="52">
        <v>43811</v>
      </c>
      <c r="F497" s="1">
        <v>0</v>
      </c>
      <c r="G497" s="5">
        <f t="shared" si="36"/>
        <v>0</v>
      </c>
      <c r="H497" s="19">
        <f t="shared" si="37"/>
        <v>0</v>
      </c>
      <c r="I497">
        <v>98.611111111111114</v>
      </c>
      <c r="J497">
        <v>249.5950704225352</v>
      </c>
      <c r="K497">
        <v>29.330582223376005</v>
      </c>
      <c r="L497">
        <v>83.098591549295776</v>
      </c>
      <c r="M497">
        <v>16.901408450704224</v>
      </c>
      <c r="N497">
        <v>0</v>
      </c>
      <c r="O497">
        <v>98.958333333333329</v>
      </c>
      <c r="P497">
        <v>206.49473684210525</v>
      </c>
      <c r="Q497">
        <v>17.390726252812239</v>
      </c>
      <c r="R497">
        <v>74.736842105263165</v>
      </c>
      <c r="S497">
        <v>25.263157894736835</v>
      </c>
      <c r="T497">
        <v>0</v>
      </c>
      <c r="U497">
        <v>97.916666666666671</v>
      </c>
      <c r="V497">
        <v>336.71276595744683</v>
      </c>
      <c r="W497">
        <v>13.998049092526308</v>
      </c>
      <c r="X497">
        <v>100</v>
      </c>
      <c r="Y497">
        <v>0</v>
      </c>
      <c r="Z497">
        <v>0</v>
      </c>
      <c r="AA497" s="2" t="s">
        <v>878</v>
      </c>
      <c r="AB497" t="s">
        <v>878</v>
      </c>
      <c r="AC497" t="s">
        <v>878</v>
      </c>
      <c r="AD497" t="s">
        <v>878</v>
      </c>
      <c r="AE497" t="s">
        <v>878</v>
      </c>
      <c r="AF497" t="s">
        <v>878</v>
      </c>
      <c r="AG497" t="s">
        <v>878</v>
      </c>
      <c r="AH497" t="s">
        <v>878</v>
      </c>
      <c r="AI497" t="s">
        <v>878</v>
      </c>
      <c r="AJ497" t="s">
        <v>878</v>
      </c>
      <c r="AK497" t="s">
        <v>878</v>
      </c>
      <c r="AL497" t="s">
        <v>878</v>
      </c>
      <c r="AM497" t="s">
        <v>878</v>
      </c>
      <c r="AN497" t="s">
        <v>878</v>
      </c>
      <c r="AO497" t="s">
        <v>878</v>
      </c>
      <c r="AP497" t="s">
        <v>878</v>
      </c>
      <c r="AQ497" t="s">
        <v>878</v>
      </c>
      <c r="AR497" t="s">
        <v>878</v>
      </c>
      <c r="AS497" t="s">
        <v>878</v>
      </c>
      <c r="AT497" t="s">
        <v>878</v>
      </c>
      <c r="AU497" t="s">
        <v>878</v>
      </c>
      <c r="AV497" t="s">
        <v>878</v>
      </c>
      <c r="AW497" t="s">
        <v>878</v>
      </c>
      <c r="AX497" t="s">
        <v>878</v>
      </c>
      <c r="AY497" t="s">
        <v>878</v>
      </c>
      <c r="AZ497" t="s">
        <v>878</v>
      </c>
      <c r="BA497" t="s">
        <v>878</v>
      </c>
      <c r="BB497" t="s">
        <v>878</v>
      </c>
      <c r="BC497" t="s">
        <v>878</v>
      </c>
      <c r="BD497" t="s">
        <v>878</v>
      </c>
      <c r="BE497" t="s">
        <v>878</v>
      </c>
      <c r="BF497" t="s">
        <v>878</v>
      </c>
      <c r="BG497" s="12">
        <v>0</v>
      </c>
      <c r="BH497" s="1">
        <v>0</v>
      </c>
      <c r="BI497" s="1">
        <v>0</v>
      </c>
      <c r="BJ497" s="1">
        <f>BG497*BI497</f>
        <v>0</v>
      </c>
      <c r="BK497" s="1">
        <v>0</v>
      </c>
      <c r="BL497" s="25">
        <v>0</v>
      </c>
      <c r="BM497" s="1">
        <v>0</v>
      </c>
      <c r="BN497" s="1">
        <v>0</v>
      </c>
      <c r="BO497" s="1">
        <v>0</v>
      </c>
      <c r="BP497" s="1">
        <v>0</v>
      </c>
    </row>
    <row r="498" spans="1:68" customFormat="1" x14ac:dyDescent="0.2">
      <c r="A498" s="2">
        <v>497</v>
      </c>
      <c r="B498" s="2">
        <v>7</v>
      </c>
      <c r="C498" s="2">
        <v>1</v>
      </c>
      <c r="D498">
        <v>7</v>
      </c>
      <c r="E498" s="52">
        <v>43812</v>
      </c>
      <c r="F498" s="1">
        <v>0</v>
      </c>
      <c r="G498" s="5">
        <f t="shared" si="36"/>
        <v>30</v>
      </c>
      <c r="H498" s="19">
        <f t="shared" si="37"/>
        <v>129</v>
      </c>
      <c r="I498">
        <v>19.444444444444443</v>
      </c>
      <c r="J498">
        <v>273.85714285714283</v>
      </c>
      <c r="K498">
        <v>17.732885047747061</v>
      </c>
      <c r="L498">
        <v>92.857142857142861</v>
      </c>
      <c r="M498">
        <v>7.1428571428571388</v>
      </c>
      <c r="N498">
        <v>0</v>
      </c>
      <c r="O498">
        <v>29.166666666666668</v>
      </c>
      <c r="P498">
        <v>273.85714285714283</v>
      </c>
      <c r="Q498">
        <v>17.732885047747061</v>
      </c>
      <c r="R498">
        <v>92.857142857142861</v>
      </c>
      <c r="S498">
        <v>7.1428571428571388</v>
      </c>
      <c r="T498">
        <v>0</v>
      </c>
      <c r="U498">
        <v>0</v>
      </c>
      <c r="V498" t="s">
        <v>20</v>
      </c>
      <c r="W498" t="s">
        <v>20</v>
      </c>
      <c r="X498" t="s">
        <v>20</v>
      </c>
      <c r="Y498" t="s">
        <v>20</v>
      </c>
      <c r="Z498" t="s">
        <v>20</v>
      </c>
      <c r="AA498" s="2" t="s">
        <v>878</v>
      </c>
      <c r="AB498" t="s">
        <v>878</v>
      </c>
      <c r="AC498" t="s">
        <v>878</v>
      </c>
      <c r="AD498" t="s">
        <v>878</v>
      </c>
      <c r="AE498" t="s">
        <v>878</v>
      </c>
      <c r="AF498" t="s">
        <v>878</v>
      </c>
      <c r="AG498" t="s">
        <v>878</v>
      </c>
      <c r="AH498" t="s">
        <v>878</v>
      </c>
      <c r="AI498" t="s">
        <v>878</v>
      </c>
      <c r="AJ498" t="s">
        <v>878</v>
      </c>
      <c r="AK498" t="s">
        <v>878</v>
      </c>
      <c r="AL498" t="s">
        <v>878</v>
      </c>
      <c r="AM498" t="s">
        <v>878</v>
      </c>
      <c r="AN498" t="s">
        <v>878</v>
      </c>
      <c r="AO498" t="s">
        <v>878</v>
      </c>
      <c r="AP498" t="s">
        <v>878</v>
      </c>
      <c r="AQ498" t="s">
        <v>878</v>
      </c>
      <c r="AR498" t="s">
        <v>878</v>
      </c>
      <c r="AS498" t="s">
        <v>878</v>
      </c>
      <c r="AT498" t="s">
        <v>878</v>
      </c>
      <c r="AU498" t="s">
        <v>878</v>
      </c>
      <c r="AV498" t="s">
        <v>878</v>
      </c>
      <c r="AW498" t="s">
        <v>878</v>
      </c>
      <c r="AX498" t="s">
        <v>878</v>
      </c>
      <c r="AY498" t="s">
        <v>878</v>
      </c>
      <c r="AZ498" t="s">
        <v>878</v>
      </c>
      <c r="BA498" t="s">
        <v>878</v>
      </c>
      <c r="BB498" t="s">
        <v>878</v>
      </c>
      <c r="BC498" t="s">
        <v>878</v>
      </c>
      <c r="BD498" t="s">
        <v>878</v>
      </c>
      <c r="BE498" t="s">
        <v>878</v>
      </c>
      <c r="BF498" t="s">
        <v>878</v>
      </c>
      <c r="BG498">
        <v>30</v>
      </c>
      <c r="BH498">
        <v>3</v>
      </c>
      <c r="BI498">
        <v>4.3</v>
      </c>
      <c r="BJ498">
        <v>129</v>
      </c>
      <c r="BK498" t="s">
        <v>778</v>
      </c>
      <c r="BL498" s="25">
        <v>0</v>
      </c>
      <c r="BM498" s="1">
        <v>0</v>
      </c>
      <c r="BN498" s="1">
        <v>0</v>
      </c>
      <c r="BO498" s="1">
        <v>0</v>
      </c>
      <c r="BP498" s="1">
        <v>0</v>
      </c>
    </row>
    <row r="499" spans="1:68" customFormat="1" x14ac:dyDescent="0.2">
      <c r="A499" s="2">
        <v>498</v>
      </c>
      <c r="B499" s="2">
        <v>7</v>
      </c>
      <c r="C499" s="2">
        <v>1</v>
      </c>
      <c r="D499">
        <v>8</v>
      </c>
      <c r="E499" s="52">
        <v>43813</v>
      </c>
      <c r="F499" s="1">
        <v>0</v>
      </c>
      <c r="G499" s="5">
        <f t="shared" si="36"/>
        <v>0</v>
      </c>
      <c r="H499" s="19">
        <f t="shared" si="37"/>
        <v>0</v>
      </c>
      <c r="I499">
        <v>100</v>
      </c>
      <c r="J499">
        <v>217.70486111111111</v>
      </c>
      <c r="K499">
        <v>24.622226035646754</v>
      </c>
      <c r="L499">
        <v>70.833333333333329</v>
      </c>
      <c r="M499">
        <v>29.166666666666671</v>
      </c>
      <c r="N499">
        <v>0</v>
      </c>
      <c r="O499">
        <v>100</v>
      </c>
      <c r="P499">
        <v>192.84375</v>
      </c>
      <c r="Q499">
        <v>23.877497357313491</v>
      </c>
      <c r="R499">
        <v>56.25</v>
      </c>
      <c r="S499">
        <v>43.75</v>
      </c>
      <c r="T499">
        <v>0</v>
      </c>
      <c r="U499">
        <v>100</v>
      </c>
      <c r="V499">
        <v>267.42708333333331</v>
      </c>
      <c r="W499">
        <v>9.6809718210022879</v>
      </c>
      <c r="X499">
        <v>100</v>
      </c>
      <c r="Y499">
        <v>0</v>
      </c>
      <c r="Z499">
        <v>0</v>
      </c>
      <c r="AA499" s="2" t="s">
        <v>878</v>
      </c>
      <c r="AB499" t="s">
        <v>878</v>
      </c>
      <c r="AC499" t="s">
        <v>878</v>
      </c>
      <c r="AD499" t="s">
        <v>878</v>
      </c>
      <c r="AE499" t="s">
        <v>878</v>
      </c>
      <c r="AF499" t="s">
        <v>878</v>
      </c>
      <c r="AG499" t="s">
        <v>878</v>
      </c>
      <c r="AH499" t="s">
        <v>878</v>
      </c>
      <c r="AI499" t="s">
        <v>878</v>
      </c>
      <c r="AJ499" t="s">
        <v>878</v>
      </c>
      <c r="AK499" t="s">
        <v>878</v>
      </c>
      <c r="AL499" t="s">
        <v>878</v>
      </c>
      <c r="AM499" t="s">
        <v>878</v>
      </c>
      <c r="AN499" t="s">
        <v>878</v>
      </c>
      <c r="AO499" t="s">
        <v>878</v>
      </c>
      <c r="AP499" t="s">
        <v>878</v>
      </c>
      <c r="AQ499" t="s">
        <v>878</v>
      </c>
      <c r="AR499" t="s">
        <v>878</v>
      </c>
      <c r="AS499" t="s">
        <v>878</v>
      </c>
      <c r="AT499" t="s">
        <v>878</v>
      </c>
      <c r="AU499" t="s">
        <v>878</v>
      </c>
      <c r="AV499" t="s">
        <v>878</v>
      </c>
      <c r="AW499" t="s">
        <v>878</v>
      </c>
      <c r="AX499" t="s">
        <v>878</v>
      </c>
      <c r="AY499" t="s">
        <v>878</v>
      </c>
      <c r="AZ499" t="s">
        <v>878</v>
      </c>
      <c r="BA499" t="s">
        <v>878</v>
      </c>
      <c r="BB499" t="s">
        <v>878</v>
      </c>
      <c r="BC499" t="s">
        <v>878</v>
      </c>
      <c r="BD499" t="s">
        <v>878</v>
      </c>
      <c r="BE499" t="s">
        <v>878</v>
      </c>
      <c r="BF499" t="s">
        <v>878</v>
      </c>
      <c r="BG499" s="12">
        <v>0</v>
      </c>
      <c r="BH499" s="1">
        <v>0</v>
      </c>
      <c r="BI499" s="1">
        <v>0</v>
      </c>
      <c r="BJ499" s="1">
        <f>BG499*BI499</f>
        <v>0</v>
      </c>
      <c r="BK499" s="1">
        <v>0</v>
      </c>
      <c r="BL499" s="25">
        <v>0</v>
      </c>
      <c r="BM499" s="1">
        <v>0</v>
      </c>
      <c r="BN499" s="1">
        <v>0</v>
      </c>
      <c r="BO499" s="1">
        <v>0</v>
      </c>
      <c r="BP499" s="1">
        <v>0</v>
      </c>
    </row>
    <row r="500" spans="1:68" customFormat="1" x14ac:dyDescent="0.2">
      <c r="A500" s="2">
        <v>499</v>
      </c>
      <c r="B500" s="2">
        <v>7</v>
      </c>
      <c r="C500" s="2">
        <v>1</v>
      </c>
      <c r="D500">
        <v>9</v>
      </c>
      <c r="E500" s="52">
        <v>43814</v>
      </c>
      <c r="F500" s="1">
        <v>0</v>
      </c>
      <c r="G500" s="5">
        <f t="shared" si="36"/>
        <v>0</v>
      </c>
      <c r="H500" s="19">
        <f t="shared" si="37"/>
        <v>0</v>
      </c>
      <c r="I500">
        <v>81.944444444444443</v>
      </c>
      <c r="J500">
        <v>198.81779661016949</v>
      </c>
      <c r="K500">
        <v>30.205931823934876</v>
      </c>
      <c r="L500">
        <v>67.372881355932208</v>
      </c>
      <c r="M500">
        <v>32.627118644067792</v>
      </c>
      <c r="N500">
        <v>0</v>
      </c>
      <c r="O500">
        <v>72.916666666666671</v>
      </c>
      <c r="P500">
        <v>231.5</v>
      </c>
      <c r="Q500">
        <v>18.661901266020116</v>
      </c>
      <c r="R500">
        <v>89.285714285714292</v>
      </c>
      <c r="S500">
        <v>10.714285714285708</v>
      </c>
      <c r="T500">
        <v>0</v>
      </c>
      <c r="U500">
        <v>100</v>
      </c>
      <c r="V500">
        <v>151.15625</v>
      </c>
      <c r="W500">
        <v>31.872277078519556</v>
      </c>
      <c r="X500">
        <v>35.416666666666664</v>
      </c>
      <c r="Y500">
        <v>64.583333333333343</v>
      </c>
      <c r="Z500">
        <v>0</v>
      </c>
      <c r="AA500" s="2" t="s">
        <v>878</v>
      </c>
      <c r="AB500" t="s">
        <v>878</v>
      </c>
      <c r="AC500" t="s">
        <v>878</v>
      </c>
      <c r="AD500" t="s">
        <v>878</v>
      </c>
      <c r="AE500" t="s">
        <v>878</v>
      </c>
      <c r="AF500" t="s">
        <v>878</v>
      </c>
      <c r="AG500" t="s">
        <v>878</v>
      </c>
      <c r="AH500" t="s">
        <v>878</v>
      </c>
      <c r="AI500" t="s">
        <v>878</v>
      </c>
      <c r="AJ500" t="s">
        <v>878</v>
      </c>
      <c r="AK500" t="s">
        <v>878</v>
      </c>
      <c r="AL500" t="s">
        <v>878</v>
      </c>
      <c r="AM500" t="s">
        <v>878</v>
      </c>
      <c r="AN500" t="s">
        <v>878</v>
      </c>
      <c r="AO500" t="s">
        <v>878</v>
      </c>
      <c r="AP500" t="s">
        <v>878</v>
      </c>
      <c r="AQ500" t="s">
        <v>878</v>
      </c>
      <c r="AR500" t="s">
        <v>878</v>
      </c>
      <c r="AS500" t="s">
        <v>878</v>
      </c>
      <c r="AT500" t="s">
        <v>878</v>
      </c>
      <c r="AU500" t="s">
        <v>878</v>
      </c>
      <c r="AV500" t="s">
        <v>878</v>
      </c>
      <c r="AW500" t="s">
        <v>878</v>
      </c>
      <c r="AX500" t="s">
        <v>878</v>
      </c>
      <c r="AY500" t="s">
        <v>878</v>
      </c>
      <c r="AZ500" t="s">
        <v>878</v>
      </c>
      <c r="BA500" t="s">
        <v>878</v>
      </c>
      <c r="BB500" t="s">
        <v>878</v>
      </c>
      <c r="BC500" t="s">
        <v>878</v>
      </c>
      <c r="BD500" t="s">
        <v>878</v>
      </c>
      <c r="BE500" t="s">
        <v>878</v>
      </c>
      <c r="BF500" t="s">
        <v>878</v>
      </c>
      <c r="BG500" s="12">
        <v>0</v>
      </c>
      <c r="BH500" s="1">
        <v>0</v>
      </c>
      <c r="BI500" s="1">
        <v>0</v>
      </c>
      <c r="BJ500" s="1">
        <f>BG500*BI500</f>
        <v>0</v>
      </c>
      <c r="BK500" s="1">
        <v>0</v>
      </c>
      <c r="BL500" s="25">
        <v>0</v>
      </c>
      <c r="BM500" s="1">
        <v>0</v>
      </c>
      <c r="BN500" s="1">
        <v>0</v>
      </c>
      <c r="BO500" s="1">
        <v>0</v>
      </c>
      <c r="BP500" s="1">
        <v>0</v>
      </c>
    </row>
    <row r="501" spans="1:68" customFormat="1" x14ac:dyDescent="0.2">
      <c r="A501" s="2">
        <v>500</v>
      </c>
      <c r="B501" s="2">
        <v>7</v>
      </c>
      <c r="C501" s="2">
        <v>1</v>
      </c>
      <c r="D501">
        <v>10</v>
      </c>
      <c r="E501" s="52">
        <v>43815</v>
      </c>
      <c r="F501" s="1">
        <v>0</v>
      </c>
      <c r="G501" s="5">
        <f t="shared" si="36"/>
        <v>0</v>
      </c>
      <c r="H501" s="19">
        <f t="shared" si="37"/>
        <v>0</v>
      </c>
      <c r="I501">
        <v>100</v>
      </c>
      <c r="J501">
        <v>188.34375</v>
      </c>
      <c r="K501">
        <v>47.127619059337334</v>
      </c>
      <c r="L501">
        <v>34.722222222222221</v>
      </c>
      <c r="M501">
        <v>65.277777777777771</v>
      </c>
      <c r="N501">
        <v>0</v>
      </c>
      <c r="O501">
        <v>100</v>
      </c>
      <c r="P501">
        <v>197.76041666666666</v>
      </c>
      <c r="Q501">
        <v>52.305136117970683</v>
      </c>
      <c r="R501">
        <v>38.541666666666664</v>
      </c>
      <c r="S501">
        <v>61.458333333333336</v>
      </c>
      <c r="T501">
        <v>0</v>
      </c>
      <c r="U501">
        <v>100</v>
      </c>
      <c r="V501">
        <v>169.51041666666666</v>
      </c>
      <c r="W501">
        <v>24.695932795749105</v>
      </c>
      <c r="X501">
        <v>27.083333333333332</v>
      </c>
      <c r="Y501">
        <v>72.916666666666671</v>
      </c>
      <c r="Z501">
        <v>0</v>
      </c>
      <c r="AA501" s="2" t="s">
        <v>878</v>
      </c>
      <c r="AB501" t="s">
        <v>878</v>
      </c>
      <c r="AC501" t="s">
        <v>878</v>
      </c>
      <c r="AD501" t="s">
        <v>878</v>
      </c>
      <c r="AE501" t="s">
        <v>878</v>
      </c>
      <c r="AF501" t="s">
        <v>878</v>
      </c>
      <c r="AG501" t="s">
        <v>878</v>
      </c>
      <c r="AH501" t="s">
        <v>878</v>
      </c>
      <c r="AI501" t="s">
        <v>878</v>
      </c>
      <c r="AJ501" t="s">
        <v>878</v>
      </c>
      <c r="AK501" t="s">
        <v>878</v>
      </c>
      <c r="AL501" t="s">
        <v>878</v>
      </c>
      <c r="AM501" t="s">
        <v>878</v>
      </c>
      <c r="AN501" t="s">
        <v>878</v>
      </c>
      <c r="AO501" t="s">
        <v>878</v>
      </c>
      <c r="AP501" t="s">
        <v>878</v>
      </c>
      <c r="AQ501" t="s">
        <v>878</v>
      </c>
      <c r="AR501" t="s">
        <v>878</v>
      </c>
      <c r="AS501" t="s">
        <v>878</v>
      </c>
      <c r="AT501" t="s">
        <v>878</v>
      </c>
      <c r="AU501" t="s">
        <v>878</v>
      </c>
      <c r="AV501" t="s">
        <v>878</v>
      </c>
      <c r="AW501" t="s">
        <v>878</v>
      </c>
      <c r="AX501" t="s">
        <v>878</v>
      </c>
      <c r="AY501" t="s">
        <v>878</v>
      </c>
      <c r="AZ501" t="s">
        <v>878</v>
      </c>
      <c r="BA501" t="s">
        <v>878</v>
      </c>
      <c r="BB501" t="s">
        <v>878</v>
      </c>
      <c r="BC501" t="s">
        <v>878</v>
      </c>
      <c r="BD501" t="s">
        <v>878</v>
      </c>
      <c r="BE501" t="s">
        <v>878</v>
      </c>
      <c r="BF501" t="s">
        <v>878</v>
      </c>
      <c r="BG501" s="12">
        <v>0</v>
      </c>
      <c r="BH501" s="1">
        <v>0</v>
      </c>
      <c r="BI501" s="1">
        <v>0</v>
      </c>
      <c r="BJ501" s="1">
        <f>BG501*BI501</f>
        <v>0</v>
      </c>
      <c r="BK501" s="1">
        <v>0</v>
      </c>
      <c r="BL501" s="25">
        <v>0</v>
      </c>
      <c r="BM501" s="1">
        <v>0</v>
      </c>
      <c r="BN501" s="1">
        <v>0</v>
      </c>
      <c r="BO501" s="1">
        <v>0</v>
      </c>
      <c r="BP501" s="1">
        <v>0</v>
      </c>
    </row>
    <row r="502" spans="1:68" customFormat="1" x14ac:dyDescent="0.2">
      <c r="A502" s="2">
        <v>501</v>
      </c>
      <c r="B502" s="2">
        <v>7</v>
      </c>
      <c r="C502" s="2">
        <v>1</v>
      </c>
      <c r="D502">
        <v>11</v>
      </c>
      <c r="E502" s="52">
        <v>43816</v>
      </c>
      <c r="F502" s="1">
        <v>0</v>
      </c>
      <c r="G502" s="5">
        <f t="shared" si="36"/>
        <v>45</v>
      </c>
      <c r="H502" s="19">
        <f t="shared" si="37"/>
        <v>193.5</v>
      </c>
      <c r="I502">
        <v>100</v>
      </c>
      <c r="J502">
        <v>185.77430555555554</v>
      </c>
      <c r="K502">
        <v>16.846582281599197</v>
      </c>
      <c r="L502">
        <v>56.944444444444443</v>
      </c>
      <c r="M502">
        <v>43.055555555555557</v>
      </c>
      <c r="N502">
        <v>0</v>
      </c>
      <c r="O502">
        <v>100</v>
      </c>
      <c r="P502">
        <v>175.265625</v>
      </c>
      <c r="Q502">
        <v>13.129330382920429</v>
      </c>
      <c r="R502">
        <v>46.354166666666664</v>
      </c>
      <c r="S502">
        <v>53.645833333333336</v>
      </c>
      <c r="T502">
        <v>0</v>
      </c>
      <c r="U502">
        <v>100</v>
      </c>
      <c r="V502">
        <v>206.79166666666666</v>
      </c>
      <c r="W502">
        <v>16.924434783020718</v>
      </c>
      <c r="X502">
        <v>78.125</v>
      </c>
      <c r="Y502">
        <v>21.875</v>
      </c>
      <c r="Z502">
        <v>0</v>
      </c>
      <c r="AA502" s="2" t="s">
        <v>878</v>
      </c>
      <c r="AB502" t="s">
        <v>878</v>
      </c>
      <c r="AC502" t="s">
        <v>878</v>
      </c>
      <c r="AD502" t="s">
        <v>878</v>
      </c>
      <c r="AE502" t="s">
        <v>878</v>
      </c>
      <c r="AF502" t="s">
        <v>878</v>
      </c>
      <c r="AG502" t="s">
        <v>878</v>
      </c>
      <c r="AH502" t="s">
        <v>878</v>
      </c>
      <c r="AI502" t="s">
        <v>878</v>
      </c>
      <c r="AJ502" t="s">
        <v>878</v>
      </c>
      <c r="AK502" t="s">
        <v>878</v>
      </c>
      <c r="AL502" t="s">
        <v>878</v>
      </c>
      <c r="AM502" t="s">
        <v>878</v>
      </c>
      <c r="AN502" t="s">
        <v>878</v>
      </c>
      <c r="AO502" t="s">
        <v>878</v>
      </c>
      <c r="AP502" t="s">
        <v>878</v>
      </c>
      <c r="AQ502" t="s">
        <v>878</v>
      </c>
      <c r="AR502" t="s">
        <v>878</v>
      </c>
      <c r="AS502" t="s">
        <v>878</v>
      </c>
      <c r="AT502" t="s">
        <v>878</v>
      </c>
      <c r="AU502" t="s">
        <v>878</v>
      </c>
      <c r="AV502" t="s">
        <v>878</v>
      </c>
      <c r="AW502" t="s">
        <v>878</v>
      </c>
      <c r="AX502" t="s">
        <v>878</v>
      </c>
      <c r="AY502" t="s">
        <v>878</v>
      </c>
      <c r="AZ502" t="s">
        <v>878</v>
      </c>
      <c r="BA502" t="s">
        <v>878</v>
      </c>
      <c r="BB502" t="s">
        <v>878</v>
      </c>
      <c r="BC502" t="s">
        <v>878</v>
      </c>
      <c r="BD502" t="s">
        <v>878</v>
      </c>
      <c r="BE502" t="s">
        <v>878</v>
      </c>
      <c r="BF502" t="s">
        <v>878</v>
      </c>
      <c r="BG502">
        <v>45</v>
      </c>
      <c r="BH502">
        <v>3</v>
      </c>
      <c r="BI502">
        <v>4.3</v>
      </c>
      <c r="BJ502">
        <v>193.5</v>
      </c>
      <c r="BK502" t="s">
        <v>778</v>
      </c>
      <c r="BL502" s="25">
        <v>0</v>
      </c>
      <c r="BM502" s="1">
        <v>0</v>
      </c>
      <c r="BN502" s="1">
        <v>0</v>
      </c>
      <c r="BO502" s="1">
        <v>0</v>
      </c>
      <c r="BP502" s="1">
        <v>0</v>
      </c>
    </row>
    <row r="503" spans="1:68" customFormat="1" x14ac:dyDescent="0.2">
      <c r="A503" s="2">
        <v>502</v>
      </c>
      <c r="B503" s="2">
        <v>7</v>
      </c>
      <c r="C503" s="2">
        <v>1</v>
      </c>
      <c r="D503">
        <v>12</v>
      </c>
      <c r="E503" s="52">
        <v>43817</v>
      </c>
      <c r="F503" s="1">
        <v>0</v>
      </c>
      <c r="G503" s="5">
        <f t="shared" si="36"/>
        <v>0</v>
      </c>
      <c r="H503" s="19">
        <f t="shared" si="37"/>
        <v>0</v>
      </c>
      <c r="I503">
        <v>100</v>
      </c>
      <c r="J503">
        <v>170.52430555555554</v>
      </c>
      <c r="K503">
        <v>20.25841567920126</v>
      </c>
      <c r="L503">
        <v>45.833333333333336</v>
      </c>
      <c r="M503">
        <v>54.166666666666664</v>
      </c>
      <c r="N503">
        <v>0</v>
      </c>
      <c r="O503">
        <v>100</v>
      </c>
      <c r="P503">
        <v>159.22395833333334</v>
      </c>
      <c r="Q503">
        <v>20.803515529170983</v>
      </c>
      <c r="R503">
        <v>32.291666666666664</v>
      </c>
      <c r="S503">
        <v>67.708333333333343</v>
      </c>
      <c r="T503">
        <v>0</v>
      </c>
      <c r="U503">
        <v>100</v>
      </c>
      <c r="V503">
        <v>193.125</v>
      </c>
      <c r="W503">
        <v>12.945801370879003</v>
      </c>
      <c r="X503">
        <v>72.916666666666671</v>
      </c>
      <c r="Y503">
        <v>27.083333333333329</v>
      </c>
      <c r="Z503">
        <v>0</v>
      </c>
      <c r="AA503" s="2" t="s">
        <v>878</v>
      </c>
      <c r="AB503" t="s">
        <v>878</v>
      </c>
      <c r="AC503" t="s">
        <v>878</v>
      </c>
      <c r="AD503" t="s">
        <v>878</v>
      </c>
      <c r="AE503" t="s">
        <v>878</v>
      </c>
      <c r="AF503" t="s">
        <v>878</v>
      </c>
      <c r="AG503" t="s">
        <v>878</v>
      </c>
      <c r="AH503" t="s">
        <v>878</v>
      </c>
      <c r="AI503" t="s">
        <v>878</v>
      </c>
      <c r="AJ503" t="s">
        <v>878</v>
      </c>
      <c r="AK503" t="s">
        <v>878</v>
      </c>
      <c r="AL503" t="s">
        <v>878</v>
      </c>
      <c r="AM503" t="s">
        <v>878</v>
      </c>
      <c r="AN503" t="s">
        <v>878</v>
      </c>
      <c r="AO503" t="s">
        <v>878</v>
      </c>
      <c r="AP503" t="s">
        <v>878</v>
      </c>
      <c r="AQ503" t="s">
        <v>878</v>
      </c>
      <c r="AR503" t="s">
        <v>878</v>
      </c>
      <c r="AS503" t="s">
        <v>878</v>
      </c>
      <c r="AT503" t="s">
        <v>878</v>
      </c>
      <c r="AU503" t="s">
        <v>878</v>
      </c>
      <c r="AV503" t="s">
        <v>878</v>
      </c>
      <c r="AW503" t="s">
        <v>878</v>
      </c>
      <c r="AX503" t="s">
        <v>878</v>
      </c>
      <c r="AY503" t="s">
        <v>878</v>
      </c>
      <c r="AZ503" t="s">
        <v>878</v>
      </c>
      <c r="BA503" t="s">
        <v>878</v>
      </c>
      <c r="BB503" t="s">
        <v>878</v>
      </c>
      <c r="BC503" t="s">
        <v>878</v>
      </c>
      <c r="BD503" t="s">
        <v>878</v>
      </c>
      <c r="BE503" t="s">
        <v>878</v>
      </c>
      <c r="BF503" t="s">
        <v>878</v>
      </c>
      <c r="BG503" s="12">
        <v>0</v>
      </c>
      <c r="BH503" s="1">
        <v>0</v>
      </c>
      <c r="BI503" s="1">
        <v>0</v>
      </c>
      <c r="BJ503" s="1">
        <f>BG503*BI503</f>
        <v>0</v>
      </c>
      <c r="BK503" s="1">
        <v>0</v>
      </c>
      <c r="BL503" s="25">
        <v>0</v>
      </c>
      <c r="BM503" s="1">
        <v>0</v>
      </c>
      <c r="BN503" s="1">
        <v>0</v>
      </c>
      <c r="BO503" s="1">
        <v>0</v>
      </c>
      <c r="BP503" s="1">
        <v>0</v>
      </c>
    </row>
    <row r="504" spans="1:68" customFormat="1" x14ac:dyDescent="0.2">
      <c r="A504" s="2">
        <v>503</v>
      </c>
      <c r="B504" s="2">
        <v>7</v>
      </c>
      <c r="C504" s="2">
        <v>1</v>
      </c>
      <c r="D504">
        <v>13</v>
      </c>
      <c r="E504" s="52">
        <v>43818</v>
      </c>
      <c r="F504" s="1">
        <v>0</v>
      </c>
      <c r="G504" s="5">
        <f t="shared" si="36"/>
        <v>45</v>
      </c>
      <c r="H504" s="19">
        <f t="shared" si="37"/>
        <v>193.5</v>
      </c>
      <c r="I504">
        <v>100</v>
      </c>
      <c r="J504">
        <v>245.67361111111111</v>
      </c>
      <c r="K504">
        <v>20.567093372524514</v>
      </c>
      <c r="L504">
        <v>89.583333333333329</v>
      </c>
      <c r="M504">
        <v>10.416666666666671</v>
      </c>
      <c r="N504">
        <v>0</v>
      </c>
      <c r="O504">
        <v>100</v>
      </c>
      <c r="P504">
        <v>221.84895833333334</v>
      </c>
      <c r="Q504">
        <v>18.700587451004772</v>
      </c>
      <c r="R504">
        <v>84.375</v>
      </c>
      <c r="S504">
        <v>15.625</v>
      </c>
      <c r="T504">
        <v>0</v>
      </c>
      <c r="U504">
        <v>100</v>
      </c>
      <c r="V504">
        <v>293.32291666666669</v>
      </c>
      <c r="W504">
        <v>9.7085222193806846</v>
      </c>
      <c r="X504">
        <v>100</v>
      </c>
      <c r="Y504">
        <v>0</v>
      </c>
      <c r="Z504">
        <v>0</v>
      </c>
      <c r="AA504" s="2" t="s">
        <v>878</v>
      </c>
      <c r="AB504" t="s">
        <v>878</v>
      </c>
      <c r="AC504" t="s">
        <v>878</v>
      </c>
      <c r="AD504" t="s">
        <v>878</v>
      </c>
      <c r="AE504" t="s">
        <v>878</v>
      </c>
      <c r="AF504" t="s">
        <v>878</v>
      </c>
      <c r="AG504" t="s">
        <v>878</v>
      </c>
      <c r="AH504" t="s">
        <v>878</v>
      </c>
      <c r="AI504" t="s">
        <v>878</v>
      </c>
      <c r="AJ504" t="s">
        <v>878</v>
      </c>
      <c r="AK504" t="s">
        <v>878</v>
      </c>
      <c r="AL504" t="s">
        <v>878</v>
      </c>
      <c r="AM504" t="s">
        <v>878</v>
      </c>
      <c r="AN504" t="s">
        <v>878</v>
      </c>
      <c r="AO504" t="s">
        <v>878</v>
      </c>
      <c r="AP504" t="s">
        <v>878</v>
      </c>
      <c r="AQ504" t="s">
        <v>878</v>
      </c>
      <c r="AR504" t="s">
        <v>878</v>
      </c>
      <c r="AS504" t="s">
        <v>878</v>
      </c>
      <c r="AT504" t="s">
        <v>878</v>
      </c>
      <c r="AU504" t="s">
        <v>878</v>
      </c>
      <c r="AV504" t="s">
        <v>878</v>
      </c>
      <c r="AW504" t="s">
        <v>878</v>
      </c>
      <c r="AX504" t="s">
        <v>878</v>
      </c>
      <c r="AY504" t="s">
        <v>878</v>
      </c>
      <c r="AZ504" t="s">
        <v>878</v>
      </c>
      <c r="BA504" t="s">
        <v>878</v>
      </c>
      <c r="BB504" t="s">
        <v>878</v>
      </c>
      <c r="BC504" t="s">
        <v>878</v>
      </c>
      <c r="BD504" t="s">
        <v>878</v>
      </c>
      <c r="BE504" t="s">
        <v>878</v>
      </c>
      <c r="BF504" t="s">
        <v>878</v>
      </c>
      <c r="BG504">
        <v>45</v>
      </c>
      <c r="BH504">
        <v>3</v>
      </c>
      <c r="BI504">
        <v>4.3</v>
      </c>
      <c r="BJ504">
        <v>193.5</v>
      </c>
      <c r="BK504" t="s">
        <v>778</v>
      </c>
      <c r="BL504" s="25">
        <v>0</v>
      </c>
      <c r="BM504" s="1">
        <v>0</v>
      </c>
      <c r="BN504" s="1">
        <v>0</v>
      </c>
      <c r="BO504" s="1">
        <v>0</v>
      </c>
      <c r="BP504" s="1">
        <v>0</v>
      </c>
    </row>
    <row r="505" spans="1:68" customFormat="1" x14ac:dyDescent="0.2">
      <c r="A505" s="2">
        <v>504</v>
      </c>
      <c r="B505" s="2">
        <v>7</v>
      </c>
      <c r="C505" s="2">
        <v>1</v>
      </c>
      <c r="D505">
        <v>14</v>
      </c>
      <c r="E505" s="52">
        <v>43819</v>
      </c>
      <c r="F505" s="1">
        <v>0</v>
      </c>
      <c r="G505" s="5">
        <f t="shared" si="36"/>
        <v>30</v>
      </c>
      <c r="H505" s="19">
        <f t="shared" si="37"/>
        <v>129</v>
      </c>
      <c r="I505">
        <v>100</v>
      </c>
      <c r="J505">
        <v>236.91319444444446</v>
      </c>
      <c r="K505">
        <v>30.653095190619538</v>
      </c>
      <c r="L505">
        <v>84.722222222222229</v>
      </c>
      <c r="M505">
        <v>15.277777777777771</v>
      </c>
      <c r="N505">
        <v>0</v>
      </c>
      <c r="O505">
        <v>100</v>
      </c>
      <c r="P505">
        <v>248.08333333333334</v>
      </c>
      <c r="Q505">
        <v>34.008833164110278</v>
      </c>
      <c r="R505">
        <v>86.979166666666671</v>
      </c>
      <c r="S505">
        <v>13.020833333333329</v>
      </c>
      <c r="T505">
        <v>0</v>
      </c>
      <c r="U505">
        <v>100</v>
      </c>
      <c r="V505">
        <v>214.57291666666666</v>
      </c>
      <c r="W505">
        <v>13.702244160877683</v>
      </c>
      <c r="X505">
        <v>80.208333333333329</v>
      </c>
      <c r="Y505">
        <v>19.791666666666671</v>
      </c>
      <c r="Z505">
        <v>0</v>
      </c>
      <c r="AA505" s="2" t="s">
        <v>878</v>
      </c>
      <c r="AB505" t="s">
        <v>878</v>
      </c>
      <c r="AC505" t="s">
        <v>878</v>
      </c>
      <c r="AD505" t="s">
        <v>878</v>
      </c>
      <c r="AE505" t="s">
        <v>878</v>
      </c>
      <c r="AF505" t="s">
        <v>878</v>
      </c>
      <c r="AG505" t="s">
        <v>878</v>
      </c>
      <c r="AH505" t="s">
        <v>878</v>
      </c>
      <c r="AI505" t="s">
        <v>878</v>
      </c>
      <c r="AJ505" t="s">
        <v>878</v>
      </c>
      <c r="AK505" t="s">
        <v>878</v>
      </c>
      <c r="AL505" t="s">
        <v>878</v>
      </c>
      <c r="AM505" t="s">
        <v>878</v>
      </c>
      <c r="AN505" t="s">
        <v>878</v>
      </c>
      <c r="AO505" t="s">
        <v>878</v>
      </c>
      <c r="AP505" t="s">
        <v>878</v>
      </c>
      <c r="AQ505" t="s">
        <v>878</v>
      </c>
      <c r="AR505" t="s">
        <v>878</v>
      </c>
      <c r="AS505" t="s">
        <v>878</v>
      </c>
      <c r="AT505" t="s">
        <v>878</v>
      </c>
      <c r="AU505" t="s">
        <v>878</v>
      </c>
      <c r="AV505" t="s">
        <v>878</v>
      </c>
      <c r="AW505" t="s">
        <v>878</v>
      </c>
      <c r="AX505" t="s">
        <v>878</v>
      </c>
      <c r="AY505" t="s">
        <v>878</v>
      </c>
      <c r="AZ505" t="s">
        <v>878</v>
      </c>
      <c r="BA505" t="s">
        <v>878</v>
      </c>
      <c r="BB505" t="s">
        <v>878</v>
      </c>
      <c r="BC505" t="s">
        <v>878</v>
      </c>
      <c r="BD505" t="s">
        <v>878</v>
      </c>
      <c r="BE505" t="s">
        <v>878</v>
      </c>
      <c r="BF505" t="s">
        <v>878</v>
      </c>
      <c r="BG505">
        <v>30</v>
      </c>
      <c r="BH505">
        <v>3</v>
      </c>
      <c r="BI505">
        <v>4.3</v>
      </c>
      <c r="BJ505">
        <v>129</v>
      </c>
      <c r="BK505" t="s">
        <v>778</v>
      </c>
      <c r="BL505" s="25">
        <v>0</v>
      </c>
      <c r="BM505" s="1">
        <v>0</v>
      </c>
      <c r="BN505" s="1">
        <v>0</v>
      </c>
      <c r="BO505" s="1">
        <v>0</v>
      </c>
      <c r="BP505" s="1">
        <v>0</v>
      </c>
    </row>
    <row r="506" spans="1:68" customFormat="1" x14ac:dyDescent="0.2">
      <c r="A506" s="2">
        <v>505</v>
      </c>
      <c r="B506" s="2">
        <v>7</v>
      </c>
      <c r="C506" s="2">
        <v>2</v>
      </c>
      <c r="D506">
        <v>1</v>
      </c>
      <c r="E506" s="52">
        <v>43820</v>
      </c>
      <c r="F506" s="1">
        <v>0</v>
      </c>
      <c r="G506" s="5">
        <f t="shared" si="36"/>
        <v>0</v>
      </c>
      <c r="H506" s="19">
        <f t="shared" si="37"/>
        <v>0</v>
      </c>
      <c r="I506">
        <v>89.236111111111114</v>
      </c>
      <c r="J506">
        <v>167.59533073929961</v>
      </c>
      <c r="K506">
        <v>27.134839840023425</v>
      </c>
      <c r="L506">
        <v>46.692607003891048</v>
      </c>
      <c r="M506">
        <v>49.416342412451364</v>
      </c>
      <c r="N506">
        <v>3.8910505836575875</v>
      </c>
      <c r="O506">
        <v>83.854166666666671</v>
      </c>
      <c r="P506">
        <v>169.19875776397515</v>
      </c>
      <c r="Q506">
        <v>27.356736279161144</v>
      </c>
      <c r="R506">
        <v>49.068322981366457</v>
      </c>
      <c r="S506">
        <v>46.58385093167702</v>
      </c>
      <c r="T506">
        <v>4.3478260869565215</v>
      </c>
      <c r="U506">
        <v>100</v>
      </c>
      <c r="V506">
        <v>164.90625</v>
      </c>
      <c r="W506">
        <v>26.798511826508111</v>
      </c>
      <c r="X506">
        <v>42.708333333333336</v>
      </c>
      <c r="Y506">
        <v>54.166666666666664</v>
      </c>
      <c r="Z506">
        <v>3.125</v>
      </c>
      <c r="AA506" s="2">
        <v>1</v>
      </c>
      <c r="AB506">
        <v>1</v>
      </c>
      <c r="AC506">
        <v>8</v>
      </c>
      <c r="AD506">
        <v>1</v>
      </c>
      <c r="AE506" t="s">
        <v>20</v>
      </c>
      <c r="AF506" t="s">
        <v>879</v>
      </c>
      <c r="AG506" t="s">
        <v>879</v>
      </c>
      <c r="AH506" t="s">
        <v>879</v>
      </c>
      <c r="AI506" t="s">
        <v>879</v>
      </c>
      <c r="AJ506" t="s">
        <v>879</v>
      </c>
      <c r="AK506" t="s">
        <v>879</v>
      </c>
      <c r="AL506" t="s">
        <v>878</v>
      </c>
      <c r="AM506" t="s">
        <v>878</v>
      </c>
      <c r="AN506" t="s">
        <v>878</v>
      </c>
      <c r="AO506" t="s">
        <v>878</v>
      </c>
      <c r="AP506" t="s">
        <v>878</v>
      </c>
      <c r="AQ506" t="s">
        <v>878</v>
      </c>
      <c r="AR506" t="s">
        <v>878</v>
      </c>
      <c r="AS506" t="s">
        <v>879</v>
      </c>
      <c r="AT506" t="s">
        <v>879</v>
      </c>
      <c r="AU506" t="s">
        <v>879</v>
      </c>
      <c r="AV506" t="s">
        <v>879</v>
      </c>
      <c r="AW506" t="s">
        <v>879</v>
      </c>
      <c r="AX506" t="s">
        <v>879</v>
      </c>
      <c r="AY506" t="s">
        <v>879</v>
      </c>
      <c r="AZ506" t="s">
        <v>878</v>
      </c>
      <c r="BA506" t="s">
        <v>878</v>
      </c>
      <c r="BB506" t="s">
        <v>878</v>
      </c>
      <c r="BC506" t="s">
        <v>878</v>
      </c>
      <c r="BD506" t="s">
        <v>878</v>
      </c>
      <c r="BE506" t="s">
        <v>878</v>
      </c>
      <c r="BF506" t="s">
        <v>878</v>
      </c>
      <c r="BG506">
        <v>0</v>
      </c>
      <c r="BH506">
        <v>0</v>
      </c>
      <c r="BI506">
        <v>0</v>
      </c>
      <c r="BJ506">
        <f t="shared" ref="BJ506:BJ519" si="38">BG506*BI506</f>
        <v>0</v>
      </c>
      <c r="BK506">
        <v>0</v>
      </c>
      <c r="BL506" s="25">
        <v>0</v>
      </c>
      <c r="BM506" s="1">
        <v>0</v>
      </c>
      <c r="BN506" s="1">
        <v>0</v>
      </c>
      <c r="BO506" s="1">
        <v>0</v>
      </c>
      <c r="BP506" s="1">
        <v>0</v>
      </c>
    </row>
    <row r="507" spans="1:68" customFormat="1" x14ac:dyDescent="0.2">
      <c r="A507" s="2">
        <v>506</v>
      </c>
      <c r="B507" s="2">
        <v>7</v>
      </c>
      <c r="C507" s="2">
        <v>2</v>
      </c>
      <c r="D507">
        <v>2</v>
      </c>
      <c r="E507" s="52">
        <v>43821</v>
      </c>
      <c r="F507" s="1">
        <v>0</v>
      </c>
      <c r="G507" s="5">
        <f t="shared" si="36"/>
        <v>0</v>
      </c>
      <c r="H507" s="19">
        <f t="shared" si="37"/>
        <v>0</v>
      </c>
      <c r="I507">
        <v>100</v>
      </c>
      <c r="J507">
        <v>171.41319444444446</v>
      </c>
      <c r="K507">
        <v>24.10939539754569</v>
      </c>
      <c r="L507">
        <v>39.583333333333336</v>
      </c>
      <c r="M507">
        <v>60.416666666666664</v>
      </c>
      <c r="N507">
        <v>0</v>
      </c>
      <c r="O507">
        <v>100</v>
      </c>
      <c r="P507">
        <v>170.5</v>
      </c>
      <c r="Q507">
        <v>21.773087875007231</v>
      </c>
      <c r="R507">
        <v>39.583333333333336</v>
      </c>
      <c r="S507">
        <v>60.416666666666664</v>
      </c>
      <c r="T507">
        <v>0</v>
      </c>
      <c r="U507">
        <v>100</v>
      </c>
      <c r="V507">
        <v>173.23958333333334</v>
      </c>
      <c r="W507">
        <v>28.183191030935799</v>
      </c>
      <c r="X507">
        <v>39.583333333333336</v>
      </c>
      <c r="Y507">
        <v>60.416666666666664</v>
      </c>
      <c r="Z507">
        <v>0</v>
      </c>
      <c r="AA507" s="2">
        <v>0</v>
      </c>
      <c r="AB507">
        <v>1</v>
      </c>
      <c r="AC507">
        <v>9</v>
      </c>
      <c r="AD507">
        <v>1</v>
      </c>
      <c r="AE507" t="s">
        <v>20</v>
      </c>
      <c r="AF507" t="s">
        <v>879</v>
      </c>
      <c r="AG507" t="s">
        <v>879</v>
      </c>
      <c r="AH507" t="s">
        <v>879</v>
      </c>
      <c r="AI507" t="s">
        <v>879</v>
      </c>
      <c r="AJ507" t="s">
        <v>879</v>
      </c>
      <c r="AK507" t="s">
        <v>879</v>
      </c>
      <c r="AL507" t="s">
        <v>878</v>
      </c>
      <c r="AM507" t="s">
        <v>878</v>
      </c>
      <c r="AN507" t="s">
        <v>878</v>
      </c>
      <c r="AO507" t="s">
        <v>878</v>
      </c>
      <c r="AP507" t="s">
        <v>878</v>
      </c>
      <c r="AQ507" t="s">
        <v>878</v>
      </c>
      <c r="AR507" t="s">
        <v>878</v>
      </c>
      <c r="AS507" t="s">
        <v>879</v>
      </c>
      <c r="AT507" t="s">
        <v>879</v>
      </c>
      <c r="AU507" t="s">
        <v>879</v>
      </c>
      <c r="AV507" t="s">
        <v>879</v>
      </c>
      <c r="AW507" t="s">
        <v>879</v>
      </c>
      <c r="AX507" t="s">
        <v>879</v>
      </c>
      <c r="AY507" t="s">
        <v>879</v>
      </c>
      <c r="AZ507" t="s">
        <v>878</v>
      </c>
      <c r="BA507" t="s">
        <v>878</v>
      </c>
      <c r="BB507" t="s">
        <v>878</v>
      </c>
      <c r="BC507" t="s">
        <v>878</v>
      </c>
      <c r="BD507" t="s">
        <v>878</v>
      </c>
      <c r="BE507" t="s">
        <v>878</v>
      </c>
      <c r="BF507" t="s">
        <v>878</v>
      </c>
      <c r="BG507">
        <v>0</v>
      </c>
      <c r="BH507">
        <v>0</v>
      </c>
      <c r="BI507">
        <v>0</v>
      </c>
      <c r="BJ507">
        <f t="shared" si="38"/>
        <v>0</v>
      </c>
      <c r="BK507">
        <v>0</v>
      </c>
      <c r="BL507" s="25">
        <v>0</v>
      </c>
      <c r="BM507" s="1">
        <v>0</v>
      </c>
      <c r="BN507" s="1">
        <v>0</v>
      </c>
      <c r="BO507" s="1">
        <v>0</v>
      </c>
      <c r="BP507" s="1">
        <v>0</v>
      </c>
    </row>
    <row r="508" spans="1:68" customFormat="1" x14ac:dyDescent="0.2">
      <c r="A508" s="2">
        <v>507</v>
      </c>
      <c r="B508" s="2">
        <v>7</v>
      </c>
      <c r="C508" s="2">
        <v>2</v>
      </c>
      <c r="D508">
        <v>3</v>
      </c>
      <c r="E508" s="52">
        <v>43822</v>
      </c>
      <c r="F508" s="1">
        <v>0</v>
      </c>
      <c r="G508" s="5">
        <f t="shared" si="36"/>
        <v>0</v>
      </c>
      <c r="H508" s="19">
        <f t="shared" si="37"/>
        <v>0</v>
      </c>
      <c r="I508">
        <v>100</v>
      </c>
      <c r="J508">
        <v>120.20486111111111</v>
      </c>
      <c r="K508">
        <v>32.76750177386986</v>
      </c>
      <c r="L508">
        <v>12.152777777777779</v>
      </c>
      <c r="M508">
        <v>86.805555555555557</v>
      </c>
      <c r="N508">
        <v>1.0416666666666667</v>
      </c>
      <c r="O508">
        <v>100</v>
      </c>
      <c r="P508">
        <v>133.625</v>
      </c>
      <c r="Q508">
        <v>31.245564026909637</v>
      </c>
      <c r="R508">
        <v>18.229166666666668</v>
      </c>
      <c r="S508">
        <v>80.208333333333329</v>
      </c>
      <c r="T508">
        <v>1.5625</v>
      </c>
      <c r="U508">
        <v>100</v>
      </c>
      <c r="V508">
        <v>93.364583333333329</v>
      </c>
      <c r="W508">
        <v>10.170706978710378</v>
      </c>
      <c r="X508">
        <v>0</v>
      </c>
      <c r="Y508">
        <v>100</v>
      </c>
      <c r="Z508">
        <v>0</v>
      </c>
      <c r="AA508" s="2">
        <v>3</v>
      </c>
      <c r="AB508">
        <v>2</v>
      </c>
      <c r="AC508">
        <v>9</v>
      </c>
      <c r="AD508">
        <v>2</v>
      </c>
      <c r="AE508" t="s">
        <v>20</v>
      </c>
      <c r="AF508" t="s">
        <v>879</v>
      </c>
      <c r="AG508" t="s">
        <v>879</v>
      </c>
      <c r="AH508" t="s">
        <v>879</v>
      </c>
      <c r="AI508" t="s">
        <v>879</v>
      </c>
      <c r="AJ508" t="s">
        <v>879</v>
      </c>
      <c r="AK508" t="s">
        <v>879</v>
      </c>
      <c r="AL508" t="s">
        <v>878</v>
      </c>
      <c r="AM508" t="s">
        <v>878</v>
      </c>
      <c r="AN508" t="s">
        <v>878</v>
      </c>
      <c r="AO508" t="s">
        <v>878</v>
      </c>
      <c r="AP508" t="s">
        <v>878</v>
      </c>
      <c r="AQ508" t="s">
        <v>878</v>
      </c>
      <c r="AR508" t="s">
        <v>878</v>
      </c>
      <c r="AS508" t="s">
        <v>879</v>
      </c>
      <c r="AT508" t="s">
        <v>879</v>
      </c>
      <c r="AU508" t="s">
        <v>879</v>
      </c>
      <c r="AV508" t="s">
        <v>879</v>
      </c>
      <c r="AW508" t="s">
        <v>879</v>
      </c>
      <c r="AX508" t="s">
        <v>879</v>
      </c>
      <c r="AY508" t="s">
        <v>879</v>
      </c>
      <c r="AZ508" t="s">
        <v>878</v>
      </c>
      <c r="BA508" t="s">
        <v>878</v>
      </c>
      <c r="BB508" t="s">
        <v>878</v>
      </c>
      <c r="BC508" t="s">
        <v>878</v>
      </c>
      <c r="BD508" t="s">
        <v>878</v>
      </c>
      <c r="BE508" t="s">
        <v>878</v>
      </c>
      <c r="BF508" t="s">
        <v>878</v>
      </c>
      <c r="BG508">
        <v>0</v>
      </c>
      <c r="BH508">
        <v>0</v>
      </c>
      <c r="BI508">
        <v>0</v>
      </c>
      <c r="BJ508">
        <f t="shared" si="38"/>
        <v>0</v>
      </c>
      <c r="BK508">
        <v>0</v>
      </c>
      <c r="BL508" s="25">
        <v>0</v>
      </c>
      <c r="BM508" s="1">
        <v>0</v>
      </c>
      <c r="BN508" s="1">
        <v>0</v>
      </c>
      <c r="BO508" s="1">
        <v>0</v>
      </c>
      <c r="BP508" s="1">
        <v>0</v>
      </c>
    </row>
    <row r="509" spans="1:68" customFormat="1" x14ac:dyDescent="0.2">
      <c r="A509" s="2">
        <v>508</v>
      </c>
      <c r="B509" s="2">
        <v>7</v>
      </c>
      <c r="C509" s="2">
        <v>2</v>
      </c>
      <c r="D509">
        <v>4</v>
      </c>
      <c r="E509" s="52">
        <v>43823</v>
      </c>
      <c r="F509" s="1">
        <v>0</v>
      </c>
      <c r="G509" s="5">
        <f t="shared" si="36"/>
        <v>0</v>
      </c>
      <c r="H509" s="19">
        <f t="shared" si="37"/>
        <v>0</v>
      </c>
      <c r="I509">
        <v>100</v>
      </c>
      <c r="J509">
        <v>215.89583333333334</v>
      </c>
      <c r="K509">
        <v>21.392965255848029</v>
      </c>
      <c r="L509">
        <v>79.861111111111114</v>
      </c>
      <c r="M509">
        <v>20.138888888888886</v>
      </c>
      <c r="N509">
        <v>0</v>
      </c>
      <c r="O509">
        <v>100</v>
      </c>
      <c r="P509">
        <v>196.75</v>
      </c>
      <c r="Q509">
        <v>22.112219504626914</v>
      </c>
      <c r="R509">
        <v>69.791666666666671</v>
      </c>
      <c r="S509">
        <v>30.208333333333329</v>
      </c>
      <c r="T509">
        <v>0</v>
      </c>
      <c r="U509">
        <v>100</v>
      </c>
      <c r="V509">
        <v>254.1875</v>
      </c>
      <c r="W509">
        <v>8.0291664737449615</v>
      </c>
      <c r="X509">
        <v>100</v>
      </c>
      <c r="Y509">
        <v>0</v>
      </c>
      <c r="Z509">
        <v>0</v>
      </c>
      <c r="AA509" s="2">
        <v>0</v>
      </c>
      <c r="AB509">
        <v>1</v>
      </c>
      <c r="AC509">
        <v>10</v>
      </c>
      <c r="AD509">
        <v>2</v>
      </c>
      <c r="AE509" t="s">
        <v>20</v>
      </c>
      <c r="AF509" t="s">
        <v>879</v>
      </c>
      <c r="AG509" t="s">
        <v>879</v>
      </c>
      <c r="AH509" t="s">
        <v>879</v>
      </c>
      <c r="AI509" t="s">
        <v>879</v>
      </c>
      <c r="AJ509" t="s">
        <v>879</v>
      </c>
      <c r="AK509" t="s">
        <v>879</v>
      </c>
      <c r="AL509" t="s">
        <v>878</v>
      </c>
      <c r="AM509" t="s">
        <v>878</v>
      </c>
      <c r="AN509" t="s">
        <v>878</v>
      </c>
      <c r="AO509" t="s">
        <v>878</v>
      </c>
      <c r="AP509" t="s">
        <v>878</v>
      </c>
      <c r="AQ509" t="s">
        <v>878</v>
      </c>
      <c r="AR509" t="s">
        <v>878</v>
      </c>
      <c r="AS509" t="s">
        <v>879</v>
      </c>
      <c r="AT509" t="s">
        <v>879</v>
      </c>
      <c r="AU509" t="s">
        <v>879</v>
      </c>
      <c r="AV509" t="s">
        <v>879</v>
      </c>
      <c r="AW509" t="s">
        <v>879</v>
      </c>
      <c r="AX509" t="s">
        <v>879</v>
      </c>
      <c r="AY509" t="s">
        <v>879</v>
      </c>
      <c r="AZ509" t="s">
        <v>878</v>
      </c>
      <c r="BA509" t="s">
        <v>878</v>
      </c>
      <c r="BB509" t="s">
        <v>878</v>
      </c>
      <c r="BC509" t="s">
        <v>878</v>
      </c>
      <c r="BD509" t="s">
        <v>878</v>
      </c>
      <c r="BE509" t="s">
        <v>878</v>
      </c>
      <c r="BF509" t="s">
        <v>878</v>
      </c>
      <c r="BG509">
        <v>0</v>
      </c>
      <c r="BH509">
        <v>0</v>
      </c>
      <c r="BI509">
        <v>0</v>
      </c>
      <c r="BJ509">
        <f t="shared" si="38"/>
        <v>0</v>
      </c>
      <c r="BK509">
        <v>0</v>
      </c>
      <c r="BL509" s="25">
        <v>0</v>
      </c>
      <c r="BM509" s="1">
        <v>0</v>
      </c>
      <c r="BN509" s="1">
        <v>0</v>
      </c>
      <c r="BO509" s="1">
        <v>0</v>
      </c>
      <c r="BP509" s="1">
        <v>0</v>
      </c>
    </row>
    <row r="510" spans="1:68" customFormat="1" x14ac:dyDescent="0.2">
      <c r="A510" s="2">
        <v>509</v>
      </c>
      <c r="B510" s="2">
        <v>7</v>
      </c>
      <c r="C510" s="2">
        <v>2</v>
      </c>
      <c r="D510">
        <v>5</v>
      </c>
      <c r="E510" s="52">
        <v>43824</v>
      </c>
      <c r="F510" s="1">
        <v>0</v>
      </c>
      <c r="G510" s="5">
        <f t="shared" si="36"/>
        <v>0</v>
      </c>
      <c r="H510" s="19">
        <f t="shared" si="37"/>
        <v>0</v>
      </c>
      <c r="I510">
        <v>100</v>
      </c>
      <c r="J510">
        <v>198.15277777777777</v>
      </c>
      <c r="K510">
        <v>18.209642553676652</v>
      </c>
      <c r="L510">
        <v>66.319444444444443</v>
      </c>
      <c r="M510">
        <v>33.680555555555557</v>
      </c>
      <c r="N510">
        <v>0</v>
      </c>
      <c r="O510">
        <v>100</v>
      </c>
      <c r="P510">
        <v>204.05208333333334</v>
      </c>
      <c r="Q510">
        <v>20.219564305134</v>
      </c>
      <c r="R510">
        <v>67.708333333333329</v>
      </c>
      <c r="S510">
        <v>32.291666666666671</v>
      </c>
      <c r="T510">
        <v>0</v>
      </c>
      <c r="U510">
        <v>100</v>
      </c>
      <c r="V510">
        <v>186.35416666666666</v>
      </c>
      <c r="W510">
        <v>9.2927659036583883</v>
      </c>
      <c r="X510">
        <v>63.541666666666664</v>
      </c>
      <c r="Y510">
        <v>36.458333333333336</v>
      </c>
      <c r="Z510">
        <v>0</v>
      </c>
      <c r="AA510" s="2">
        <v>0</v>
      </c>
      <c r="AB510">
        <v>1</v>
      </c>
      <c r="AC510">
        <v>5</v>
      </c>
      <c r="AD510">
        <v>2</v>
      </c>
      <c r="AE510" t="s">
        <v>20</v>
      </c>
      <c r="AF510" t="s">
        <v>879</v>
      </c>
      <c r="AG510" t="s">
        <v>879</v>
      </c>
      <c r="AH510" t="s">
        <v>879</v>
      </c>
      <c r="AI510" t="s">
        <v>879</v>
      </c>
      <c r="AJ510" t="s">
        <v>879</v>
      </c>
      <c r="AK510" t="s">
        <v>879</v>
      </c>
      <c r="AL510" t="s">
        <v>878</v>
      </c>
      <c r="AM510" t="s">
        <v>878</v>
      </c>
      <c r="AN510" t="s">
        <v>878</v>
      </c>
      <c r="AO510" t="s">
        <v>878</v>
      </c>
      <c r="AP510" t="s">
        <v>878</v>
      </c>
      <c r="AQ510" t="s">
        <v>878</v>
      </c>
      <c r="AR510" t="s">
        <v>878</v>
      </c>
      <c r="AS510" t="s">
        <v>879</v>
      </c>
      <c r="AT510" t="s">
        <v>879</v>
      </c>
      <c r="AU510" t="s">
        <v>879</v>
      </c>
      <c r="AV510" t="s">
        <v>879</v>
      </c>
      <c r="AW510" t="s">
        <v>879</v>
      </c>
      <c r="AX510" t="s">
        <v>879</v>
      </c>
      <c r="AY510" t="s">
        <v>879</v>
      </c>
      <c r="AZ510" t="s">
        <v>878</v>
      </c>
      <c r="BA510" t="s">
        <v>878</v>
      </c>
      <c r="BB510" t="s">
        <v>878</v>
      </c>
      <c r="BC510" t="s">
        <v>878</v>
      </c>
      <c r="BD510" t="s">
        <v>878</v>
      </c>
      <c r="BE510" t="s">
        <v>878</v>
      </c>
      <c r="BF510" t="s">
        <v>878</v>
      </c>
      <c r="BG510">
        <v>0</v>
      </c>
      <c r="BH510">
        <v>0</v>
      </c>
      <c r="BI510">
        <v>0</v>
      </c>
      <c r="BJ510">
        <f t="shared" si="38"/>
        <v>0</v>
      </c>
      <c r="BK510">
        <v>0</v>
      </c>
      <c r="BL510" s="25">
        <v>0</v>
      </c>
      <c r="BM510" s="1">
        <v>0</v>
      </c>
      <c r="BN510" s="1">
        <v>0</v>
      </c>
      <c r="BO510" s="1">
        <v>0</v>
      </c>
      <c r="BP510" s="1">
        <v>0</v>
      </c>
    </row>
    <row r="511" spans="1:68" customFormat="1" x14ac:dyDescent="0.2">
      <c r="A511" s="2">
        <v>510</v>
      </c>
      <c r="B511" s="2">
        <v>7</v>
      </c>
      <c r="C511" s="2">
        <v>2</v>
      </c>
      <c r="D511">
        <v>6</v>
      </c>
      <c r="E511" s="52">
        <v>43825</v>
      </c>
      <c r="F511" s="1">
        <v>0</v>
      </c>
      <c r="G511" s="5">
        <f t="shared" si="36"/>
        <v>0</v>
      </c>
      <c r="H511" s="19">
        <f t="shared" si="37"/>
        <v>0</v>
      </c>
      <c r="I511">
        <v>100</v>
      </c>
      <c r="J511">
        <v>174.65277777777777</v>
      </c>
      <c r="K511">
        <v>22.110934692014904</v>
      </c>
      <c r="L511">
        <v>51.041666666666664</v>
      </c>
      <c r="M511">
        <v>48.958333333333336</v>
      </c>
      <c r="N511">
        <v>0</v>
      </c>
      <c r="O511">
        <v>100</v>
      </c>
      <c r="P511">
        <v>159.81770833333334</v>
      </c>
      <c r="Q511">
        <v>23.469162948921021</v>
      </c>
      <c r="R511">
        <v>29.166666666666668</v>
      </c>
      <c r="S511">
        <v>70.833333333333329</v>
      </c>
      <c r="T511">
        <v>0</v>
      </c>
      <c r="U511">
        <v>100</v>
      </c>
      <c r="V511">
        <v>204.32291666666666</v>
      </c>
      <c r="W511">
        <v>9.0566952682347104</v>
      </c>
      <c r="X511">
        <v>94.791666666666671</v>
      </c>
      <c r="Y511">
        <v>5.2083333333333286</v>
      </c>
      <c r="Z511">
        <v>0</v>
      </c>
      <c r="AA511" s="2">
        <v>0</v>
      </c>
      <c r="AB511">
        <v>1</v>
      </c>
      <c r="AC511">
        <v>7</v>
      </c>
      <c r="AD511">
        <v>1</v>
      </c>
      <c r="AE511" t="s">
        <v>20</v>
      </c>
      <c r="AF511" t="s">
        <v>879</v>
      </c>
      <c r="AG511" t="s">
        <v>879</v>
      </c>
      <c r="AH511" t="s">
        <v>879</v>
      </c>
      <c r="AI511" t="s">
        <v>879</v>
      </c>
      <c r="AJ511" t="s">
        <v>879</v>
      </c>
      <c r="AK511" t="s">
        <v>879</v>
      </c>
      <c r="AL511" t="s">
        <v>878</v>
      </c>
      <c r="AM511" t="s">
        <v>878</v>
      </c>
      <c r="AN511" t="s">
        <v>878</v>
      </c>
      <c r="AO511" t="s">
        <v>878</v>
      </c>
      <c r="AP511" t="s">
        <v>878</v>
      </c>
      <c r="AQ511" t="s">
        <v>878</v>
      </c>
      <c r="AR511" t="s">
        <v>878</v>
      </c>
      <c r="AS511" t="s">
        <v>879</v>
      </c>
      <c r="AT511" t="s">
        <v>879</v>
      </c>
      <c r="AU511" t="s">
        <v>879</v>
      </c>
      <c r="AV511" t="s">
        <v>879</v>
      </c>
      <c r="AW511" t="s">
        <v>879</v>
      </c>
      <c r="AX511" t="s">
        <v>879</v>
      </c>
      <c r="AY511" t="s">
        <v>879</v>
      </c>
      <c r="AZ511" t="s">
        <v>878</v>
      </c>
      <c r="BA511" t="s">
        <v>878</v>
      </c>
      <c r="BB511" t="s">
        <v>878</v>
      </c>
      <c r="BC511" t="s">
        <v>878</v>
      </c>
      <c r="BD511" t="s">
        <v>878</v>
      </c>
      <c r="BE511" t="s">
        <v>878</v>
      </c>
      <c r="BF511" t="s">
        <v>878</v>
      </c>
      <c r="BG511">
        <v>0</v>
      </c>
      <c r="BH511">
        <v>0</v>
      </c>
      <c r="BI511">
        <v>0</v>
      </c>
      <c r="BJ511">
        <f t="shared" si="38"/>
        <v>0</v>
      </c>
      <c r="BK511">
        <v>0</v>
      </c>
      <c r="BL511" s="25">
        <v>0</v>
      </c>
      <c r="BM511" s="1">
        <v>0</v>
      </c>
      <c r="BN511" s="1">
        <v>0</v>
      </c>
      <c r="BO511" s="1">
        <v>0</v>
      </c>
      <c r="BP511" s="1">
        <v>0</v>
      </c>
    </row>
    <row r="512" spans="1:68" customFormat="1" x14ac:dyDescent="0.2">
      <c r="A512" s="2">
        <v>511</v>
      </c>
      <c r="B512" s="2">
        <v>7</v>
      </c>
      <c r="C512" s="2">
        <v>2</v>
      </c>
      <c r="D512">
        <v>7</v>
      </c>
      <c r="E512" s="52">
        <v>43826</v>
      </c>
      <c r="F512" s="1">
        <v>0</v>
      </c>
      <c r="G512" s="5">
        <f t="shared" si="36"/>
        <v>0</v>
      </c>
      <c r="H512" s="19">
        <f t="shared" si="37"/>
        <v>0</v>
      </c>
      <c r="I512">
        <v>100</v>
      </c>
      <c r="J512">
        <v>222.70486111111111</v>
      </c>
      <c r="K512">
        <v>33.529917755871914</v>
      </c>
      <c r="L512">
        <v>63.541666666666664</v>
      </c>
      <c r="M512">
        <v>36.458333333333336</v>
      </c>
      <c r="N512">
        <v>0</v>
      </c>
      <c r="O512">
        <v>100</v>
      </c>
      <c r="P512">
        <v>196.046875</v>
      </c>
      <c r="Q512">
        <v>37.743558876222259</v>
      </c>
      <c r="R512">
        <v>45.3125</v>
      </c>
      <c r="S512">
        <v>54.6875</v>
      </c>
      <c r="T512">
        <v>0</v>
      </c>
      <c r="U512">
        <v>100</v>
      </c>
      <c r="V512">
        <v>276.02083333333331</v>
      </c>
      <c r="W512">
        <v>14.164183490744392</v>
      </c>
      <c r="X512">
        <v>100</v>
      </c>
      <c r="Y512">
        <v>0</v>
      </c>
      <c r="Z512">
        <v>0</v>
      </c>
      <c r="AA512" s="2">
        <v>0</v>
      </c>
      <c r="AB512">
        <v>1</v>
      </c>
      <c r="AC512">
        <v>8</v>
      </c>
      <c r="AD512">
        <v>1</v>
      </c>
      <c r="AE512" t="s">
        <v>20</v>
      </c>
      <c r="AF512" t="s">
        <v>879</v>
      </c>
      <c r="AG512" t="s">
        <v>879</v>
      </c>
      <c r="AH512" t="s">
        <v>879</v>
      </c>
      <c r="AI512" t="s">
        <v>879</v>
      </c>
      <c r="AJ512" t="s">
        <v>879</v>
      </c>
      <c r="AK512" t="s">
        <v>879</v>
      </c>
      <c r="AL512" t="s">
        <v>878</v>
      </c>
      <c r="AM512" t="s">
        <v>878</v>
      </c>
      <c r="AN512" t="s">
        <v>878</v>
      </c>
      <c r="AO512" t="s">
        <v>878</v>
      </c>
      <c r="AP512" t="s">
        <v>878</v>
      </c>
      <c r="AQ512" t="s">
        <v>878</v>
      </c>
      <c r="AR512" t="s">
        <v>878</v>
      </c>
      <c r="AS512" t="s">
        <v>879</v>
      </c>
      <c r="AT512" t="s">
        <v>879</v>
      </c>
      <c r="AU512" t="s">
        <v>879</v>
      </c>
      <c r="AV512" t="s">
        <v>879</v>
      </c>
      <c r="AW512" t="s">
        <v>879</v>
      </c>
      <c r="AX512" t="s">
        <v>879</v>
      </c>
      <c r="AY512" t="s">
        <v>879</v>
      </c>
      <c r="AZ512" t="s">
        <v>878</v>
      </c>
      <c r="BA512" t="s">
        <v>878</v>
      </c>
      <c r="BB512" t="s">
        <v>878</v>
      </c>
      <c r="BC512" t="s">
        <v>878</v>
      </c>
      <c r="BD512" t="s">
        <v>878</v>
      </c>
      <c r="BE512" t="s">
        <v>878</v>
      </c>
      <c r="BF512" t="s">
        <v>878</v>
      </c>
      <c r="BG512">
        <v>0</v>
      </c>
      <c r="BH512">
        <v>0</v>
      </c>
      <c r="BI512">
        <v>0</v>
      </c>
      <c r="BJ512">
        <f t="shared" si="38"/>
        <v>0</v>
      </c>
      <c r="BK512">
        <v>0</v>
      </c>
      <c r="BL512" s="25">
        <v>0</v>
      </c>
      <c r="BM512" s="1">
        <v>0</v>
      </c>
      <c r="BN512" s="1">
        <v>0</v>
      </c>
      <c r="BO512" s="1">
        <v>0</v>
      </c>
      <c r="BP512" s="1">
        <v>0</v>
      </c>
    </row>
    <row r="513" spans="1:109" customFormat="1" x14ac:dyDescent="0.2">
      <c r="A513" s="2">
        <v>512</v>
      </c>
      <c r="B513" s="2">
        <v>7</v>
      </c>
      <c r="C513" s="2">
        <v>2</v>
      </c>
      <c r="D513">
        <v>8</v>
      </c>
      <c r="E513" s="52">
        <v>43827</v>
      </c>
      <c r="F513" s="1">
        <v>0</v>
      </c>
      <c r="G513" s="5">
        <f t="shared" si="36"/>
        <v>0</v>
      </c>
      <c r="H513" s="19">
        <f t="shared" si="37"/>
        <v>0</v>
      </c>
      <c r="I513">
        <v>100</v>
      </c>
      <c r="J513">
        <v>190.92013888888889</v>
      </c>
      <c r="K513">
        <v>18.764557730876568</v>
      </c>
      <c r="L513">
        <v>54.166666666666664</v>
      </c>
      <c r="M513">
        <v>45.833333333333336</v>
      </c>
      <c r="N513">
        <v>0</v>
      </c>
      <c r="O513">
        <v>100</v>
      </c>
      <c r="P513">
        <v>196.86458333333334</v>
      </c>
      <c r="Q513">
        <v>20.466016906091866</v>
      </c>
      <c r="R513">
        <v>54.166666666666664</v>
      </c>
      <c r="S513">
        <v>45.833333333333336</v>
      </c>
      <c r="T513">
        <v>0</v>
      </c>
      <c r="U513">
        <v>100</v>
      </c>
      <c r="V513">
        <v>179.03125</v>
      </c>
      <c r="W513">
        <v>11.163132908844835</v>
      </c>
      <c r="X513">
        <v>54.166666666666664</v>
      </c>
      <c r="Y513">
        <v>45.833333333333336</v>
      </c>
      <c r="Z513">
        <v>0</v>
      </c>
      <c r="AA513" s="2">
        <v>0</v>
      </c>
      <c r="AB513">
        <v>1</v>
      </c>
      <c r="AC513">
        <v>9</v>
      </c>
      <c r="AD513">
        <v>1</v>
      </c>
      <c r="AE513" t="s">
        <v>20</v>
      </c>
      <c r="AF513" t="s">
        <v>879</v>
      </c>
      <c r="AG513" t="s">
        <v>879</v>
      </c>
      <c r="AH513" t="s">
        <v>879</v>
      </c>
      <c r="AI513" t="s">
        <v>879</v>
      </c>
      <c r="AJ513" t="s">
        <v>879</v>
      </c>
      <c r="AK513" t="s">
        <v>879</v>
      </c>
      <c r="AL513" t="s">
        <v>878</v>
      </c>
      <c r="AM513" t="s">
        <v>878</v>
      </c>
      <c r="AN513" t="s">
        <v>878</v>
      </c>
      <c r="AO513" t="s">
        <v>878</v>
      </c>
      <c r="AP513" t="s">
        <v>878</v>
      </c>
      <c r="AQ513" t="s">
        <v>878</v>
      </c>
      <c r="AR513" t="s">
        <v>878</v>
      </c>
      <c r="AS513" t="s">
        <v>879</v>
      </c>
      <c r="AT513" t="s">
        <v>879</v>
      </c>
      <c r="AU513" t="s">
        <v>879</v>
      </c>
      <c r="AV513" t="s">
        <v>879</v>
      </c>
      <c r="AW513" t="s">
        <v>879</v>
      </c>
      <c r="AX513" t="s">
        <v>879</v>
      </c>
      <c r="AY513" t="s">
        <v>879</v>
      </c>
      <c r="AZ513" t="s">
        <v>878</v>
      </c>
      <c r="BA513" t="s">
        <v>878</v>
      </c>
      <c r="BB513" t="s">
        <v>878</v>
      </c>
      <c r="BC513" t="s">
        <v>878</v>
      </c>
      <c r="BD513" t="s">
        <v>878</v>
      </c>
      <c r="BE513" t="s">
        <v>878</v>
      </c>
      <c r="BF513" t="s">
        <v>878</v>
      </c>
      <c r="BG513">
        <v>0</v>
      </c>
      <c r="BH513">
        <v>0</v>
      </c>
      <c r="BI513">
        <v>0</v>
      </c>
      <c r="BJ513">
        <f t="shared" si="38"/>
        <v>0</v>
      </c>
      <c r="BK513">
        <v>0</v>
      </c>
      <c r="BL513" s="25">
        <v>0</v>
      </c>
      <c r="BM513" s="1">
        <v>0</v>
      </c>
      <c r="BN513" s="1">
        <v>0</v>
      </c>
      <c r="BO513" s="1">
        <v>0</v>
      </c>
      <c r="BP513" s="1">
        <v>0</v>
      </c>
    </row>
    <row r="514" spans="1:109" customFormat="1" x14ac:dyDescent="0.2">
      <c r="A514" s="2">
        <v>513</v>
      </c>
      <c r="B514" s="2">
        <v>7</v>
      </c>
      <c r="C514" s="2">
        <v>2</v>
      </c>
      <c r="D514">
        <v>9</v>
      </c>
      <c r="E514" s="52">
        <v>43828</v>
      </c>
      <c r="F514" s="1">
        <v>0</v>
      </c>
      <c r="G514" s="5">
        <f t="shared" si="36"/>
        <v>0</v>
      </c>
      <c r="H514" s="19">
        <f t="shared" si="37"/>
        <v>0</v>
      </c>
      <c r="I514">
        <v>100</v>
      </c>
      <c r="J514">
        <v>218.65625</v>
      </c>
      <c r="K514">
        <v>29.268827602777371</v>
      </c>
      <c r="L514">
        <v>75.347222222222229</v>
      </c>
      <c r="M514">
        <v>24.652777777777771</v>
      </c>
      <c r="N514">
        <v>0</v>
      </c>
      <c r="O514">
        <v>100</v>
      </c>
      <c r="P514">
        <v>241.30208333333334</v>
      </c>
      <c r="Q514">
        <v>19.475616898176639</v>
      </c>
      <c r="R514">
        <v>93.229166666666671</v>
      </c>
      <c r="S514">
        <v>6.7708333333333286</v>
      </c>
      <c r="T514">
        <v>0</v>
      </c>
      <c r="U514">
        <v>100</v>
      </c>
      <c r="V514">
        <v>173.36458333333334</v>
      </c>
      <c r="W514">
        <v>40.06211802992501</v>
      </c>
      <c r="X514">
        <v>39.583333333333336</v>
      </c>
      <c r="Y514">
        <v>60.416666666666664</v>
      </c>
      <c r="Z514">
        <v>0</v>
      </c>
      <c r="AA514" s="2">
        <v>0</v>
      </c>
      <c r="AB514">
        <v>1</v>
      </c>
      <c r="AC514">
        <v>3</v>
      </c>
      <c r="AD514">
        <v>1</v>
      </c>
      <c r="AE514" t="s">
        <v>20</v>
      </c>
      <c r="AF514" t="s">
        <v>879</v>
      </c>
      <c r="AG514" t="s">
        <v>879</v>
      </c>
      <c r="AH514" t="s">
        <v>879</v>
      </c>
      <c r="AI514" t="s">
        <v>879</v>
      </c>
      <c r="AJ514" t="s">
        <v>879</v>
      </c>
      <c r="AK514" t="s">
        <v>879</v>
      </c>
      <c r="AL514" t="s">
        <v>878</v>
      </c>
      <c r="AM514" t="s">
        <v>878</v>
      </c>
      <c r="AN514" t="s">
        <v>878</v>
      </c>
      <c r="AO514" t="s">
        <v>878</v>
      </c>
      <c r="AP514" t="s">
        <v>878</v>
      </c>
      <c r="AQ514" t="s">
        <v>878</v>
      </c>
      <c r="AR514" t="s">
        <v>878</v>
      </c>
      <c r="AS514" t="s">
        <v>879</v>
      </c>
      <c r="AT514" t="s">
        <v>879</v>
      </c>
      <c r="AU514" t="s">
        <v>879</v>
      </c>
      <c r="AV514" t="s">
        <v>879</v>
      </c>
      <c r="AW514" t="s">
        <v>879</v>
      </c>
      <c r="AX514" t="s">
        <v>879</v>
      </c>
      <c r="AY514" t="s">
        <v>879</v>
      </c>
      <c r="AZ514" t="s">
        <v>878</v>
      </c>
      <c r="BA514" t="s">
        <v>878</v>
      </c>
      <c r="BB514" t="s">
        <v>878</v>
      </c>
      <c r="BC514" t="s">
        <v>878</v>
      </c>
      <c r="BD514" t="s">
        <v>878</v>
      </c>
      <c r="BE514" t="s">
        <v>878</v>
      </c>
      <c r="BF514" t="s">
        <v>878</v>
      </c>
      <c r="BG514">
        <v>0</v>
      </c>
      <c r="BH514">
        <v>0</v>
      </c>
      <c r="BI514">
        <v>0</v>
      </c>
      <c r="BJ514">
        <f t="shared" si="38"/>
        <v>0</v>
      </c>
      <c r="BK514">
        <v>0</v>
      </c>
      <c r="BL514" s="25">
        <v>0</v>
      </c>
      <c r="BM514" s="1">
        <v>0</v>
      </c>
      <c r="BN514" s="1">
        <v>0</v>
      </c>
      <c r="BO514" s="1">
        <v>0</v>
      </c>
      <c r="BP514" s="1">
        <v>0</v>
      </c>
    </row>
    <row r="515" spans="1:109" customFormat="1" x14ac:dyDescent="0.2">
      <c r="A515" s="2">
        <v>514</v>
      </c>
      <c r="B515" s="2">
        <v>7</v>
      </c>
      <c r="C515" s="2">
        <v>2</v>
      </c>
      <c r="D515">
        <v>10</v>
      </c>
      <c r="E515" s="52">
        <v>43829</v>
      </c>
      <c r="F515" s="1">
        <v>0</v>
      </c>
      <c r="G515" s="5">
        <f t="shared" si="36"/>
        <v>0</v>
      </c>
      <c r="H515" s="19">
        <f t="shared" si="37"/>
        <v>0</v>
      </c>
      <c r="I515">
        <v>100</v>
      </c>
      <c r="J515">
        <v>151.28472222222223</v>
      </c>
      <c r="K515">
        <v>21.430624649579066</v>
      </c>
      <c r="L515">
        <v>11.458333333333334</v>
      </c>
      <c r="M515">
        <v>88.541666666666671</v>
      </c>
      <c r="N515">
        <v>0</v>
      </c>
      <c r="O515">
        <v>100</v>
      </c>
      <c r="P515">
        <v>146.39583333333334</v>
      </c>
      <c r="Q515">
        <v>26.21604598159605</v>
      </c>
      <c r="R515">
        <v>17.1875</v>
      </c>
      <c r="S515">
        <v>82.8125</v>
      </c>
      <c r="T515">
        <v>0</v>
      </c>
      <c r="U515">
        <v>100</v>
      </c>
      <c r="V515">
        <v>161.0625</v>
      </c>
      <c r="W515">
        <v>5.164713371392784</v>
      </c>
      <c r="X515">
        <v>0</v>
      </c>
      <c r="Y515">
        <v>100</v>
      </c>
      <c r="Z515">
        <v>0</v>
      </c>
      <c r="AA515" s="2">
        <v>1</v>
      </c>
      <c r="AB515">
        <v>1</v>
      </c>
      <c r="AC515">
        <v>9</v>
      </c>
      <c r="AD515">
        <v>2</v>
      </c>
      <c r="AE515" t="s">
        <v>20</v>
      </c>
      <c r="AF515" t="s">
        <v>879</v>
      </c>
      <c r="AG515" t="s">
        <v>879</v>
      </c>
      <c r="AH515" t="s">
        <v>879</v>
      </c>
      <c r="AI515" t="s">
        <v>879</v>
      </c>
      <c r="AJ515" t="s">
        <v>879</v>
      </c>
      <c r="AK515" t="s">
        <v>879</v>
      </c>
      <c r="AL515" t="s">
        <v>878</v>
      </c>
      <c r="AM515" t="s">
        <v>878</v>
      </c>
      <c r="AN515" t="s">
        <v>878</v>
      </c>
      <c r="AO515" t="s">
        <v>878</v>
      </c>
      <c r="AP515" t="s">
        <v>878</v>
      </c>
      <c r="AQ515" t="s">
        <v>878</v>
      </c>
      <c r="AR515" t="s">
        <v>878</v>
      </c>
      <c r="AS515" t="s">
        <v>879</v>
      </c>
      <c r="AT515" t="s">
        <v>879</v>
      </c>
      <c r="AU515" t="s">
        <v>879</v>
      </c>
      <c r="AV515" t="s">
        <v>879</v>
      </c>
      <c r="AW515" t="s">
        <v>879</v>
      </c>
      <c r="AX515" t="s">
        <v>879</v>
      </c>
      <c r="AY515" t="s">
        <v>879</v>
      </c>
      <c r="AZ515" t="s">
        <v>878</v>
      </c>
      <c r="BA515" t="s">
        <v>878</v>
      </c>
      <c r="BB515" t="s">
        <v>878</v>
      </c>
      <c r="BC515" t="s">
        <v>878</v>
      </c>
      <c r="BD515" t="s">
        <v>878</v>
      </c>
      <c r="BE515" t="s">
        <v>878</v>
      </c>
      <c r="BF515" t="s">
        <v>878</v>
      </c>
      <c r="BG515">
        <v>0</v>
      </c>
      <c r="BH515">
        <v>0</v>
      </c>
      <c r="BI515">
        <v>0</v>
      </c>
      <c r="BJ515">
        <f t="shared" si="38"/>
        <v>0</v>
      </c>
      <c r="BK515">
        <v>0</v>
      </c>
      <c r="BL515" s="25">
        <v>0</v>
      </c>
      <c r="BM515" s="1">
        <v>0</v>
      </c>
      <c r="BN515" s="1">
        <v>0</v>
      </c>
      <c r="BO515" s="1">
        <v>0</v>
      </c>
      <c r="BP515" s="1">
        <v>0</v>
      </c>
    </row>
    <row r="516" spans="1:109" customFormat="1" x14ac:dyDescent="0.2">
      <c r="A516" s="2">
        <v>515</v>
      </c>
      <c r="B516" s="2">
        <v>7</v>
      </c>
      <c r="C516" s="2">
        <v>2</v>
      </c>
      <c r="D516">
        <v>11</v>
      </c>
      <c r="E516" s="52">
        <v>43830</v>
      </c>
      <c r="F516" s="1">
        <v>0</v>
      </c>
      <c r="G516" s="5">
        <f t="shared" si="36"/>
        <v>0</v>
      </c>
      <c r="H516" s="19">
        <f t="shared" si="37"/>
        <v>0</v>
      </c>
      <c r="I516">
        <v>91.319444444444443</v>
      </c>
      <c r="J516">
        <v>213</v>
      </c>
      <c r="K516">
        <v>26.856745637026194</v>
      </c>
      <c r="L516">
        <v>67.300380228136888</v>
      </c>
      <c r="M516">
        <v>32.699619771863112</v>
      </c>
      <c r="N516">
        <v>0</v>
      </c>
      <c r="O516">
        <v>86.979166666666671</v>
      </c>
      <c r="P516">
        <v>189.68862275449101</v>
      </c>
      <c r="Q516">
        <v>30.374364025032854</v>
      </c>
      <c r="R516">
        <v>48.50299401197605</v>
      </c>
      <c r="S516">
        <v>51.49700598802395</v>
      </c>
      <c r="T516">
        <v>0</v>
      </c>
      <c r="U516">
        <v>100</v>
      </c>
      <c r="V516">
        <v>253.55208333333334</v>
      </c>
      <c r="W516">
        <v>9.7181289965028554</v>
      </c>
      <c r="X516">
        <v>100</v>
      </c>
      <c r="Y516">
        <v>0</v>
      </c>
      <c r="Z516">
        <v>0</v>
      </c>
      <c r="AA516" s="2">
        <v>0</v>
      </c>
      <c r="AB516">
        <v>1</v>
      </c>
      <c r="AC516">
        <v>10</v>
      </c>
      <c r="AD516">
        <v>1</v>
      </c>
      <c r="AE516" t="s">
        <v>20</v>
      </c>
      <c r="AF516" t="s">
        <v>879</v>
      </c>
      <c r="AG516" t="s">
        <v>879</v>
      </c>
      <c r="AH516" t="s">
        <v>879</v>
      </c>
      <c r="AI516" t="s">
        <v>879</v>
      </c>
      <c r="AJ516" t="s">
        <v>879</v>
      </c>
      <c r="AK516" t="s">
        <v>879</v>
      </c>
      <c r="AL516" t="s">
        <v>878</v>
      </c>
      <c r="AM516" t="s">
        <v>878</v>
      </c>
      <c r="AN516" t="s">
        <v>878</v>
      </c>
      <c r="AO516" t="s">
        <v>878</v>
      </c>
      <c r="AP516" t="s">
        <v>878</v>
      </c>
      <c r="AQ516" t="s">
        <v>878</v>
      </c>
      <c r="AR516" t="s">
        <v>878</v>
      </c>
      <c r="AS516" t="s">
        <v>879</v>
      </c>
      <c r="AT516" t="s">
        <v>879</v>
      </c>
      <c r="AU516" t="s">
        <v>879</v>
      </c>
      <c r="AV516" t="s">
        <v>879</v>
      </c>
      <c r="AW516" t="s">
        <v>879</v>
      </c>
      <c r="AX516" t="s">
        <v>879</v>
      </c>
      <c r="AY516" t="s">
        <v>879</v>
      </c>
      <c r="AZ516" t="s">
        <v>878</v>
      </c>
      <c r="BA516" t="s">
        <v>878</v>
      </c>
      <c r="BB516" t="s">
        <v>878</v>
      </c>
      <c r="BC516" t="s">
        <v>878</v>
      </c>
      <c r="BD516" t="s">
        <v>878</v>
      </c>
      <c r="BE516" t="s">
        <v>878</v>
      </c>
      <c r="BF516" t="s">
        <v>878</v>
      </c>
      <c r="BG516">
        <v>0</v>
      </c>
      <c r="BH516">
        <v>0</v>
      </c>
      <c r="BI516">
        <v>0</v>
      </c>
      <c r="BJ516">
        <f t="shared" si="38"/>
        <v>0</v>
      </c>
      <c r="BK516">
        <v>0</v>
      </c>
      <c r="BL516" s="25">
        <v>0</v>
      </c>
      <c r="BM516" s="1">
        <v>0</v>
      </c>
      <c r="BN516" s="1">
        <v>0</v>
      </c>
      <c r="BO516" s="1">
        <v>0</v>
      </c>
      <c r="BP516" s="1">
        <v>0</v>
      </c>
    </row>
    <row r="517" spans="1:109" customFormat="1" x14ac:dyDescent="0.2">
      <c r="A517" s="2">
        <v>516</v>
      </c>
      <c r="B517" s="2">
        <v>7</v>
      </c>
      <c r="C517" s="2">
        <v>2</v>
      </c>
      <c r="D517">
        <v>12</v>
      </c>
      <c r="E517" s="52">
        <v>43831</v>
      </c>
      <c r="F517" s="1">
        <v>0</v>
      </c>
      <c r="G517" s="5">
        <f t="shared" si="36"/>
        <v>0</v>
      </c>
      <c r="H517" s="19">
        <f t="shared" si="37"/>
        <v>0</v>
      </c>
      <c r="I517">
        <v>100</v>
      </c>
      <c r="J517">
        <v>168.36111111111111</v>
      </c>
      <c r="K517">
        <v>26.58525217639643</v>
      </c>
      <c r="L517">
        <v>36.458333333333336</v>
      </c>
      <c r="M517">
        <v>60.069444444444443</v>
      </c>
      <c r="N517">
        <v>3.4722222222222223</v>
      </c>
      <c r="O517">
        <v>100</v>
      </c>
      <c r="P517">
        <v>175.72395833333334</v>
      </c>
      <c r="Q517">
        <v>28.46213006362116</v>
      </c>
      <c r="R517">
        <v>47.395833333333336</v>
      </c>
      <c r="S517">
        <v>47.395833333333329</v>
      </c>
      <c r="T517">
        <v>5.208333333333333</v>
      </c>
      <c r="U517">
        <v>100</v>
      </c>
      <c r="V517">
        <v>153.63541666666666</v>
      </c>
      <c r="W517">
        <v>17.151461585638238</v>
      </c>
      <c r="X517">
        <v>14.583333333333334</v>
      </c>
      <c r="Y517">
        <v>85.416666666666671</v>
      </c>
      <c r="Z517">
        <v>0</v>
      </c>
      <c r="AA517" s="2">
        <v>1</v>
      </c>
      <c r="AB517">
        <v>1</v>
      </c>
      <c r="AC517">
        <v>7</v>
      </c>
      <c r="AD517">
        <v>1</v>
      </c>
      <c r="AE517" t="s">
        <v>20</v>
      </c>
      <c r="AF517" t="s">
        <v>879</v>
      </c>
      <c r="AG517" t="s">
        <v>879</v>
      </c>
      <c r="AH517" t="s">
        <v>879</v>
      </c>
      <c r="AI517" t="s">
        <v>879</v>
      </c>
      <c r="AJ517" t="s">
        <v>879</v>
      </c>
      <c r="AK517" t="s">
        <v>879</v>
      </c>
      <c r="AL517" t="s">
        <v>878</v>
      </c>
      <c r="AM517" t="s">
        <v>878</v>
      </c>
      <c r="AN517" t="s">
        <v>878</v>
      </c>
      <c r="AO517" t="s">
        <v>878</v>
      </c>
      <c r="AP517" t="s">
        <v>878</v>
      </c>
      <c r="AQ517" t="s">
        <v>878</v>
      </c>
      <c r="AR517" t="s">
        <v>878</v>
      </c>
      <c r="AS517" t="s">
        <v>879</v>
      </c>
      <c r="AT517" t="s">
        <v>879</v>
      </c>
      <c r="AU517" t="s">
        <v>879</v>
      </c>
      <c r="AV517" t="s">
        <v>879</v>
      </c>
      <c r="AW517" t="s">
        <v>879</v>
      </c>
      <c r="AX517" t="s">
        <v>879</v>
      </c>
      <c r="AY517" t="s">
        <v>879</v>
      </c>
      <c r="AZ517" t="s">
        <v>878</v>
      </c>
      <c r="BA517" t="s">
        <v>878</v>
      </c>
      <c r="BB517" t="s">
        <v>878</v>
      </c>
      <c r="BC517" t="s">
        <v>878</v>
      </c>
      <c r="BD517" t="s">
        <v>878</v>
      </c>
      <c r="BE517" t="s">
        <v>878</v>
      </c>
      <c r="BF517" t="s">
        <v>878</v>
      </c>
      <c r="BG517">
        <v>0</v>
      </c>
      <c r="BH517">
        <v>0</v>
      </c>
      <c r="BI517">
        <v>0</v>
      </c>
      <c r="BJ517">
        <f t="shared" si="38"/>
        <v>0</v>
      </c>
      <c r="BK517">
        <v>0</v>
      </c>
      <c r="BL517" s="25">
        <v>0</v>
      </c>
      <c r="BM517" s="1">
        <v>0</v>
      </c>
      <c r="BN517" s="1">
        <v>0</v>
      </c>
      <c r="BO517" s="1">
        <v>0</v>
      </c>
      <c r="BP517" s="1">
        <v>0</v>
      </c>
    </row>
    <row r="518" spans="1:109" customFormat="1" x14ac:dyDescent="0.2">
      <c r="A518" s="2">
        <v>517</v>
      </c>
      <c r="B518" s="2">
        <v>7</v>
      </c>
      <c r="C518" s="2">
        <v>2</v>
      </c>
      <c r="D518">
        <v>13</v>
      </c>
      <c r="E518" s="52">
        <v>43832</v>
      </c>
      <c r="F518" s="1">
        <v>0</v>
      </c>
      <c r="G518" s="5">
        <f t="shared" si="36"/>
        <v>0</v>
      </c>
      <c r="H518" s="19">
        <f t="shared" si="37"/>
        <v>0</v>
      </c>
      <c r="I518">
        <v>100</v>
      </c>
      <c r="J518">
        <v>194.27430555555554</v>
      </c>
      <c r="K518">
        <v>20.970652123568119</v>
      </c>
      <c r="L518">
        <v>70.833333333333329</v>
      </c>
      <c r="M518">
        <v>29.166666666666671</v>
      </c>
      <c r="N518">
        <v>0</v>
      </c>
      <c r="O518">
        <v>100</v>
      </c>
      <c r="P518">
        <v>176.36458333333334</v>
      </c>
      <c r="Q518">
        <v>21.42462838137687</v>
      </c>
      <c r="R518">
        <v>56.25</v>
      </c>
      <c r="S518">
        <v>43.75</v>
      </c>
      <c r="T518">
        <v>0</v>
      </c>
      <c r="U518">
        <v>100</v>
      </c>
      <c r="V518">
        <v>230.09375</v>
      </c>
      <c r="W518">
        <v>6.131051957992244</v>
      </c>
      <c r="X518">
        <v>100</v>
      </c>
      <c r="Y518">
        <v>0</v>
      </c>
      <c r="Z518">
        <v>0</v>
      </c>
      <c r="AA518" s="2">
        <v>0</v>
      </c>
      <c r="AB518">
        <v>1</v>
      </c>
      <c r="AC518">
        <v>8</v>
      </c>
      <c r="AD518">
        <v>1</v>
      </c>
      <c r="AE518" t="s">
        <v>20</v>
      </c>
      <c r="AF518" t="s">
        <v>879</v>
      </c>
      <c r="AG518" t="s">
        <v>879</v>
      </c>
      <c r="AH518" t="s">
        <v>879</v>
      </c>
      <c r="AI518" t="s">
        <v>879</v>
      </c>
      <c r="AJ518" t="s">
        <v>879</v>
      </c>
      <c r="AK518" t="s">
        <v>879</v>
      </c>
      <c r="AL518" t="s">
        <v>878</v>
      </c>
      <c r="AM518" t="s">
        <v>878</v>
      </c>
      <c r="AN518" t="s">
        <v>878</v>
      </c>
      <c r="AO518" t="s">
        <v>878</v>
      </c>
      <c r="AP518" t="s">
        <v>878</v>
      </c>
      <c r="AQ518" t="s">
        <v>878</v>
      </c>
      <c r="AR518" t="s">
        <v>878</v>
      </c>
      <c r="AS518" t="s">
        <v>879</v>
      </c>
      <c r="AT518" t="s">
        <v>879</v>
      </c>
      <c r="AU518" t="s">
        <v>879</v>
      </c>
      <c r="AV518" t="s">
        <v>879</v>
      </c>
      <c r="AW518" t="s">
        <v>879</v>
      </c>
      <c r="AX518" t="s">
        <v>879</v>
      </c>
      <c r="AY518" t="s">
        <v>879</v>
      </c>
      <c r="AZ518" t="s">
        <v>878</v>
      </c>
      <c r="BA518" t="s">
        <v>878</v>
      </c>
      <c r="BB518" t="s">
        <v>878</v>
      </c>
      <c r="BC518" t="s">
        <v>878</v>
      </c>
      <c r="BD518" t="s">
        <v>878</v>
      </c>
      <c r="BE518" t="s">
        <v>878</v>
      </c>
      <c r="BF518" t="s">
        <v>878</v>
      </c>
      <c r="BG518">
        <v>0</v>
      </c>
      <c r="BH518">
        <v>0</v>
      </c>
      <c r="BI518">
        <v>0</v>
      </c>
      <c r="BJ518">
        <f t="shared" si="38"/>
        <v>0</v>
      </c>
      <c r="BK518">
        <v>0</v>
      </c>
      <c r="BL518" s="25">
        <v>0</v>
      </c>
      <c r="BM518" s="1">
        <v>0</v>
      </c>
      <c r="BN518" s="1">
        <v>0</v>
      </c>
      <c r="BO518" s="1">
        <v>0</v>
      </c>
      <c r="BP518" s="1">
        <v>0</v>
      </c>
    </row>
    <row r="519" spans="1:109" customFormat="1" x14ac:dyDescent="0.2">
      <c r="A519" s="2">
        <v>518</v>
      </c>
      <c r="B519" s="2">
        <v>7</v>
      </c>
      <c r="C519" s="2">
        <v>2</v>
      </c>
      <c r="D519">
        <v>14</v>
      </c>
      <c r="E519" s="52">
        <v>43833</v>
      </c>
      <c r="F519" s="1">
        <v>0</v>
      </c>
      <c r="G519" s="5">
        <f t="shared" si="36"/>
        <v>0</v>
      </c>
      <c r="H519" s="19">
        <f t="shared" si="37"/>
        <v>0</v>
      </c>
      <c r="I519">
        <v>100</v>
      </c>
      <c r="J519">
        <v>195.71875</v>
      </c>
      <c r="K519">
        <v>25.895907071044757</v>
      </c>
      <c r="L519">
        <v>54.861111111111114</v>
      </c>
      <c r="M519">
        <v>45.138888888888886</v>
      </c>
      <c r="N519">
        <v>0</v>
      </c>
      <c r="O519">
        <v>100</v>
      </c>
      <c r="P519">
        <v>170</v>
      </c>
      <c r="Q519">
        <v>20.395463394637847</v>
      </c>
      <c r="R519">
        <v>35.416666666666664</v>
      </c>
      <c r="S519">
        <v>64.583333333333343</v>
      </c>
      <c r="T519">
        <v>0</v>
      </c>
      <c r="U519">
        <v>100</v>
      </c>
      <c r="V519">
        <v>247.15625</v>
      </c>
      <c r="W519">
        <v>14.771772119428389</v>
      </c>
      <c r="X519">
        <v>93.75</v>
      </c>
      <c r="Y519">
        <v>6.25</v>
      </c>
      <c r="Z519">
        <v>0</v>
      </c>
      <c r="AA519" s="2">
        <v>0</v>
      </c>
      <c r="AB519">
        <v>1</v>
      </c>
      <c r="AC519">
        <v>10</v>
      </c>
      <c r="AD519">
        <v>2</v>
      </c>
      <c r="AE519" t="s">
        <v>20</v>
      </c>
      <c r="AF519" t="s">
        <v>879</v>
      </c>
      <c r="AG519" t="s">
        <v>879</v>
      </c>
      <c r="AH519" t="s">
        <v>879</v>
      </c>
      <c r="AI519" t="s">
        <v>879</v>
      </c>
      <c r="AJ519" t="s">
        <v>879</v>
      </c>
      <c r="AK519" t="s">
        <v>879</v>
      </c>
      <c r="AL519" t="s">
        <v>878</v>
      </c>
      <c r="AM519" t="s">
        <v>878</v>
      </c>
      <c r="AN519" t="s">
        <v>878</v>
      </c>
      <c r="AO519" t="s">
        <v>878</v>
      </c>
      <c r="AP519" t="s">
        <v>878</v>
      </c>
      <c r="AQ519" t="s">
        <v>878</v>
      </c>
      <c r="AR519" t="s">
        <v>878</v>
      </c>
      <c r="AS519" t="s">
        <v>879</v>
      </c>
      <c r="AT519" t="s">
        <v>879</v>
      </c>
      <c r="AU519" t="s">
        <v>879</v>
      </c>
      <c r="AV519" t="s">
        <v>879</v>
      </c>
      <c r="AW519" t="s">
        <v>879</v>
      </c>
      <c r="AX519" t="s">
        <v>879</v>
      </c>
      <c r="AY519" t="s">
        <v>879</v>
      </c>
      <c r="AZ519" t="s">
        <v>878</v>
      </c>
      <c r="BA519" t="s">
        <v>878</v>
      </c>
      <c r="BB519" t="s">
        <v>878</v>
      </c>
      <c r="BC519" t="s">
        <v>878</v>
      </c>
      <c r="BD519" t="s">
        <v>878</v>
      </c>
      <c r="BE519" t="s">
        <v>878</v>
      </c>
      <c r="BF519" t="s">
        <v>878</v>
      </c>
      <c r="BG519">
        <v>0</v>
      </c>
      <c r="BH519">
        <v>0</v>
      </c>
      <c r="BI519">
        <v>0</v>
      </c>
      <c r="BJ519">
        <f t="shared" si="38"/>
        <v>0</v>
      </c>
      <c r="BK519">
        <v>0</v>
      </c>
      <c r="BL519" s="25">
        <v>0</v>
      </c>
      <c r="BM519" s="1">
        <v>0</v>
      </c>
      <c r="BN519" s="1">
        <v>0</v>
      </c>
      <c r="BO519" s="1">
        <v>0</v>
      </c>
      <c r="BP519" s="1">
        <v>0</v>
      </c>
    </row>
    <row r="520" spans="1:109" customFormat="1" x14ac:dyDescent="0.2">
      <c r="A520" s="2">
        <v>519</v>
      </c>
      <c r="B520" s="5">
        <v>7</v>
      </c>
      <c r="C520" s="5">
        <v>3</v>
      </c>
      <c r="D520" s="1">
        <v>1</v>
      </c>
      <c r="E520" s="7">
        <v>43840</v>
      </c>
      <c r="F520" s="1">
        <v>0</v>
      </c>
      <c r="G520" s="5">
        <f t="shared" si="36"/>
        <v>0</v>
      </c>
      <c r="H520" s="19">
        <f t="shared" si="37"/>
        <v>0</v>
      </c>
      <c r="I520">
        <v>100</v>
      </c>
      <c r="J520">
        <v>197.41319444444446</v>
      </c>
      <c r="K520">
        <v>20.613169497197781</v>
      </c>
      <c r="L520">
        <v>63.194444444444443</v>
      </c>
      <c r="M520">
        <v>36.805555555555557</v>
      </c>
      <c r="N520">
        <v>0</v>
      </c>
      <c r="O520">
        <v>100</v>
      </c>
      <c r="P520">
        <v>201.984375</v>
      </c>
      <c r="Q520">
        <v>16.107619618793265</v>
      </c>
      <c r="R520">
        <v>75</v>
      </c>
      <c r="S520">
        <v>25</v>
      </c>
      <c r="T520">
        <v>0</v>
      </c>
      <c r="U520">
        <v>100</v>
      </c>
      <c r="V520">
        <v>188.27083333333334</v>
      </c>
      <c r="W520">
        <v>27.842473586223324</v>
      </c>
      <c r="X520">
        <v>39.583333333333336</v>
      </c>
      <c r="Y520">
        <v>60.416666666666664</v>
      </c>
      <c r="Z520">
        <v>0</v>
      </c>
      <c r="AA520" s="2">
        <v>0</v>
      </c>
      <c r="AB520">
        <v>2</v>
      </c>
      <c r="AC520">
        <v>7</v>
      </c>
      <c r="AD520" s="1" t="s">
        <v>20</v>
      </c>
      <c r="AE520" s="16">
        <v>0</v>
      </c>
      <c r="AF520" t="s">
        <v>20</v>
      </c>
      <c r="AG520" t="s">
        <v>20</v>
      </c>
      <c r="AH520" t="s">
        <v>20</v>
      </c>
      <c r="AI520" t="s">
        <v>20</v>
      </c>
      <c r="AJ520" t="s">
        <v>20</v>
      </c>
      <c r="AK520" t="s">
        <v>20</v>
      </c>
      <c r="AL520" t="s">
        <v>20</v>
      </c>
      <c r="AM520" s="1" t="s">
        <v>20</v>
      </c>
      <c r="AN520" s="1" t="s">
        <v>20</v>
      </c>
      <c r="AO520" s="1" t="s">
        <v>20</v>
      </c>
      <c r="AP520" s="1" t="s">
        <v>20</v>
      </c>
      <c r="AQ520" s="1" t="s">
        <v>20</v>
      </c>
      <c r="AR520" s="1" t="s">
        <v>20</v>
      </c>
      <c r="AS520" t="s">
        <v>20</v>
      </c>
      <c r="AT520" t="s">
        <v>20</v>
      </c>
      <c r="AU520" t="s">
        <v>20</v>
      </c>
      <c r="AV520" t="s">
        <v>20</v>
      </c>
      <c r="AW520" t="s">
        <v>20</v>
      </c>
      <c r="AX520" t="s">
        <v>20</v>
      </c>
      <c r="AY520" t="s">
        <v>20</v>
      </c>
      <c r="AZ520" s="1" t="s">
        <v>20</v>
      </c>
      <c r="BA520" t="s">
        <v>20</v>
      </c>
      <c r="BB520" t="s">
        <v>20</v>
      </c>
      <c r="BC520" t="s">
        <v>20</v>
      </c>
      <c r="BD520" t="s">
        <v>20</v>
      </c>
      <c r="BE520" t="s">
        <v>20</v>
      </c>
      <c r="BF520" t="s">
        <v>20</v>
      </c>
      <c r="BG520" s="12">
        <v>0</v>
      </c>
      <c r="BH520" s="1">
        <v>0</v>
      </c>
      <c r="BI520" s="1">
        <v>0</v>
      </c>
      <c r="BJ520" s="1">
        <v>0</v>
      </c>
      <c r="BK520" s="1">
        <v>0</v>
      </c>
      <c r="BL520" s="25">
        <v>0</v>
      </c>
      <c r="BM520" s="1">
        <v>0</v>
      </c>
      <c r="BN520" s="1">
        <v>0</v>
      </c>
      <c r="BO520" s="1">
        <v>0</v>
      </c>
      <c r="BP520" s="1">
        <v>0</v>
      </c>
      <c r="BQ520" s="12"/>
      <c r="BR520" s="12"/>
      <c r="BS520" s="12"/>
      <c r="BT520" s="12"/>
      <c r="BU520" s="12"/>
      <c r="BV520" s="12"/>
      <c r="BW520" s="12"/>
      <c r="BX520" s="12"/>
      <c r="BY520" s="12"/>
      <c r="BZ520" s="12"/>
      <c r="CA520" s="12"/>
      <c r="CB520" s="15"/>
      <c r="CC520" s="12"/>
      <c r="CD520" s="12"/>
      <c r="CE520" s="12"/>
      <c r="CF520" s="12"/>
      <c r="CG520" s="12"/>
      <c r="CH520" s="12"/>
      <c r="CI520" s="12"/>
      <c r="CJ520" s="15"/>
      <c r="CK520" s="12"/>
      <c r="CL520" s="12"/>
      <c r="CM520" s="12"/>
      <c r="CN520" s="12"/>
      <c r="CO520" s="12"/>
      <c r="CP520" s="12"/>
      <c r="CQ520" s="12"/>
      <c r="CR520" s="12"/>
      <c r="CS520" s="12"/>
      <c r="CT520" s="12"/>
      <c r="CU520" s="12"/>
      <c r="CV520" s="12"/>
      <c r="CW520" s="12"/>
      <c r="CX520" s="12"/>
      <c r="CY520" s="12"/>
      <c r="CZ520" s="12"/>
      <c r="DA520" s="12"/>
      <c r="DB520" s="12"/>
      <c r="DC520" s="12"/>
      <c r="DD520" s="1"/>
      <c r="DE520" s="34"/>
    </row>
    <row r="521" spans="1:109" customFormat="1" x14ac:dyDescent="0.2">
      <c r="A521" s="2">
        <v>520</v>
      </c>
      <c r="B521" s="5">
        <v>7</v>
      </c>
      <c r="C521" s="5">
        <v>3</v>
      </c>
      <c r="D521" s="1">
        <v>2</v>
      </c>
      <c r="E521" s="7">
        <v>43841</v>
      </c>
      <c r="F521" s="1">
        <v>0</v>
      </c>
      <c r="G521" s="5">
        <f t="shared" si="36"/>
        <v>0</v>
      </c>
      <c r="H521" s="19">
        <f t="shared" si="37"/>
        <v>0</v>
      </c>
      <c r="I521">
        <v>85.763888888888886</v>
      </c>
      <c r="J521">
        <v>212.65182186234819</v>
      </c>
      <c r="K521">
        <v>22.237894066046987</v>
      </c>
      <c r="L521">
        <v>65.18218623481782</v>
      </c>
      <c r="M521">
        <v>34.81781376518218</v>
      </c>
      <c r="N521">
        <v>0</v>
      </c>
      <c r="O521">
        <v>78.645833333333329</v>
      </c>
      <c r="P521">
        <v>185.27814569536423</v>
      </c>
      <c r="Q521">
        <v>15.2271409132083</v>
      </c>
      <c r="R521">
        <v>47.682119205298015</v>
      </c>
      <c r="S521">
        <v>52.317880794701985</v>
      </c>
      <c r="T521">
        <v>0</v>
      </c>
      <c r="U521">
        <v>100</v>
      </c>
      <c r="V521">
        <v>255.70833333333334</v>
      </c>
      <c r="W521">
        <v>14.991929855204072</v>
      </c>
      <c r="X521">
        <v>92.708333333333329</v>
      </c>
      <c r="Y521">
        <v>7.2916666666666714</v>
      </c>
      <c r="Z521">
        <v>0</v>
      </c>
      <c r="AA521" s="2">
        <v>0</v>
      </c>
      <c r="AB521">
        <v>1</v>
      </c>
      <c r="AC521">
        <v>8</v>
      </c>
      <c r="AD521">
        <v>2</v>
      </c>
      <c r="AE521" s="16">
        <v>0</v>
      </c>
      <c r="AF521" s="12">
        <v>99</v>
      </c>
      <c r="AG521">
        <v>1</v>
      </c>
      <c r="AH521">
        <v>99</v>
      </c>
      <c r="AI521">
        <v>99</v>
      </c>
      <c r="AJ521">
        <v>99</v>
      </c>
      <c r="AK521">
        <v>2</v>
      </c>
      <c r="AL521">
        <v>3</v>
      </c>
      <c r="AM521" s="1">
        <v>99</v>
      </c>
      <c r="AN521" s="1">
        <v>99</v>
      </c>
      <c r="AO521" s="1">
        <v>99</v>
      </c>
      <c r="AP521" s="1">
        <v>99</v>
      </c>
      <c r="AQ521" s="1">
        <v>99</v>
      </c>
      <c r="AR521" s="1">
        <v>99</v>
      </c>
      <c r="AS521" s="1">
        <v>0</v>
      </c>
      <c r="AT521" s="1">
        <v>1</v>
      </c>
      <c r="AU521">
        <v>0</v>
      </c>
      <c r="AV521" s="1">
        <v>0</v>
      </c>
      <c r="AW521" s="1">
        <v>0</v>
      </c>
      <c r="AX521" s="1">
        <v>1</v>
      </c>
      <c r="AY521" s="1">
        <v>1</v>
      </c>
      <c r="AZ521" s="1">
        <v>0</v>
      </c>
      <c r="BA521" s="1">
        <v>0</v>
      </c>
      <c r="BB521" s="1">
        <v>0</v>
      </c>
      <c r="BC521" s="1">
        <v>0</v>
      </c>
      <c r="BD521" s="1">
        <v>0</v>
      </c>
      <c r="BE521" s="1">
        <v>0</v>
      </c>
      <c r="BF521" s="1">
        <f>SUM(AS521:BE521)</f>
        <v>3</v>
      </c>
      <c r="BG521" s="12">
        <v>0</v>
      </c>
      <c r="BH521" s="1">
        <v>0</v>
      </c>
      <c r="BI521" s="1">
        <v>0</v>
      </c>
      <c r="BJ521" s="1">
        <f t="shared" ref="BJ521:BJ552" si="39">BG521*BI521</f>
        <v>0</v>
      </c>
      <c r="BK521" s="1">
        <v>0</v>
      </c>
      <c r="BL521" s="25">
        <v>0</v>
      </c>
      <c r="BM521" s="1">
        <v>0</v>
      </c>
      <c r="BN521" s="1">
        <v>0</v>
      </c>
      <c r="BO521" s="1">
        <v>0</v>
      </c>
      <c r="BP521" s="1">
        <v>0</v>
      </c>
      <c r="BQ521" s="12"/>
      <c r="BR521" s="12"/>
      <c r="BS521" s="12"/>
      <c r="BT521" s="12"/>
      <c r="BU521" s="12"/>
      <c r="BV521" s="12"/>
      <c r="BW521" s="12"/>
      <c r="BX521" s="12"/>
      <c r="BY521" s="12"/>
      <c r="BZ521" s="12"/>
      <c r="CA521" s="12"/>
      <c r="CB521" s="15"/>
      <c r="CC521" s="12"/>
      <c r="CD521" s="12"/>
      <c r="CE521" s="12"/>
      <c r="CF521" s="12"/>
      <c r="CG521" s="12"/>
      <c r="CH521" s="12"/>
      <c r="CI521" s="12"/>
      <c r="CJ521" s="15"/>
      <c r="CK521" s="12"/>
      <c r="CL521" s="12"/>
      <c r="CM521" s="12"/>
      <c r="CN521" s="12"/>
      <c r="CO521" s="12"/>
      <c r="CP521" s="12"/>
      <c r="CQ521" s="12"/>
      <c r="CR521" s="12"/>
      <c r="CS521" s="12"/>
      <c r="CT521" s="12"/>
      <c r="CU521" s="12"/>
      <c r="CV521" s="12"/>
      <c r="CW521" s="12"/>
      <c r="CX521" s="12"/>
      <c r="CY521" s="12"/>
      <c r="CZ521" s="12"/>
      <c r="DA521" s="12"/>
      <c r="DB521" s="12"/>
      <c r="DC521" s="12"/>
      <c r="DD521" s="1"/>
      <c r="DE521" s="34"/>
    </row>
    <row r="522" spans="1:109" customFormat="1" x14ac:dyDescent="0.2">
      <c r="A522" s="2">
        <v>521</v>
      </c>
      <c r="B522" s="5">
        <v>7</v>
      </c>
      <c r="C522" s="5">
        <v>3</v>
      </c>
      <c r="D522" s="1">
        <v>3</v>
      </c>
      <c r="E522" s="7">
        <v>43842</v>
      </c>
      <c r="F522" s="1">
        <v>0</v>
      </c>
      <c r="G522" s="5">
        <f t="shared" si="36"/>
        <v>0</v>
      </c>
      <c r="H522" s="19">
        <f t="shared" si="37"/>
        <v>0</v>
      </c>
      <c r="I522">
        <v>100</v>
      </c>
      <c r="J522">
        <v>167.90625</v>
      </c>
      <c r="K522">
        <v>29.802262316549019</v>
      </c>
      <c r="L522">
        <v>37.5</v>
      </c>
      <c r="M522">
        <v>62.5</v>
      </c>
      <c r="N522">
        <v>0</v>
      </c>
      <c r="O522">
        <v>100</v>
      </c>
      <c r="P522">
        <v>180.921875</v>
      </c>
      <c r="Q522">
        <v>25.295091394220133</v>
      </c>
      <c r="R522">
        <v>46.875</v>
      </c>
      <c r="S522">
        <v>53.125</v>
      </c>
      <c r="T522">
        <v>0</v>
      </c>
      <c r="U522">
        <v>100</v>
      </c>
      <c r="V522">
        <v>141.875</v>
      </c>
      <c r="W522">
        <v>33.999164907368431</v>
      </c>
      <c r="X522">
        <v>18.75</v>
      </c>
      <c r="Y522">
        <v>81.25</v>
      </c>
      <c r="Z522">
        <v>0</v>
      </c>
      <c r="AA522" s="2">
        <v>0</v>
      </c>
      <c r="AB522">
        <v>1</v>
      </c>
      <c r="AC522">
        <v>9</v>
      </c>
      <c r="AD522">
        <v>1</v>
      </c>
      <c r="AE522" s="16">
        <v>0</v>
      </c>
      <c r="AF522" s="12">
        <v>99</v>
      </c>
      <c r="AG522">
        <v>1</v>
      </c>
      <c r="AH522">
        <v>99</v>
      </c>
      <c r="AI522">
        <v>99</v>
      </c>
      <c r="AJ522">
        <v>99</v>
      </c>
      <c r="AK522">
        <v>2</v>
      </c>
      <c r="AL522">
        <v>3</v>
      </c>
      <c r="AM522">
        <v>99</v>
      </c>
      <c r="AN522" s="1">
        <v>99</v>
      </c>
      <c r="AO522" s="1">
        <v>99</v>
      </c>
      <c r="AP522" s="1">
        <v>99</v>
      </c>
      <c r="AQ522" s="1">
        <v>99</v>
      </c>
      <c r="AR522" s="1">
        <v>99</v>
      </c>
      <c r="AS522" s="1">
        <v>0</v>
      </c>
      <c r="AT522">
        <v>1</v>
      </c>
      <c r="AU522" s="1">
        <v>0</v>
      </c>
      <c r="AV522" s="1">
        <v>0</v>
      </c>
      <c r="AW522" s="1">
        <v>0</v>
      </c>
      <c r="AX522" s="1">
        <v>1</v>
      </c>
      <c r="AY522" s="1">
        <v>1</v>
      </c>
      <c r="AZ522" s="1">
        <v>0</v>
      </c>
      <c r="BA522" s="1">
        <v>0</v>
      </c>
      <c r="BB522" s="1">
        <v>0</v>
      </c>
      <c r="BC522" s="1">
        <v>0</v>
      </c>
      <c r="BD522" s="1">
        <v>0</v>
      </c>
      <c r="BE522" s="1">
        <v>0</v>
      </c>
      <c r="BF522" s="1">
        <f>SUM(AS522:BE522)</f>
        <v>3</v>
      </c>
      <c r="BG522" s="12">
        <v>0</v>
      </c>
      <c r="BH522" s="1">
        <v>0</v>
      </c>
      <c r="BI522" s="1">
        <v>0</v>
      </c>
      <c r="BJ522" s="1">
        <f t="shared" si="39"/>
        <v>0</v>
      </c>
      <c r="BK522" s="1">
        <v>0</v>
      </c>
      <c r="BL522" s="25">
        <v>0</v>
      </c>
      <c r="BM522" s="1">
        <v>0</v>
      </c>
      <c r="BN522" s="1">
        <v>0</v>
      </c>
      <c r="BO522" s="1">
        <v>0</v>
      </c>
      <c r="BP522" s="1">
        <v>0</v>
      </c>
      <c r="BQ522" s="12"/>
      <c r="BR522" s="12"/>
      <c r="BS522" s="12"/>
      <c r="BT522" s="12"/>
      <c r="BU522" s="12"/>
      <c r="BV522" s="12"/>
      <c r="BW522" s="12"/>
      <c r="BX522" s="12"/>
      <c r="BY522" s="12"/>
      <c r="BZ522" s="12"/>
      <c r="CA522" s="12"/>
      <c r="CB522" s="15"/>
      <c r="CC522" s="12"/>
      <c r="CD522" s="12"/>
      <c r="CE522" s="12"/>
      <c r="CF522" s="12"/>
      <c r="CG522" s="12"/>
      <c r="CH522" s="12"/>
      <c r="CI522" s="12"/>
      <c r="CJ522" s="15"/>
      <c r="CK522" s="12"/>
      <c r="CL522" s="12"/>
      <c r="CM522" s="12"/>
      <c r="CN522" s="12"/>
      <c r="CO522" s="12"/>
      <c r="CP522" s="12"/>
      <c r="CQ522" s="12"/>
      <c r="CR522" s="12"/>
      <c r="CS522" s="12"/>
      <c r="CT522" s="12"/>
      <c r="CU522" s="12"/>
      <c r="CV522" s="12"/>
      <c r="CW522" s="12"/>
      <c r="CX522" s="12"/>
      <c r="CY522" s="12"/>
      <c r="CZ522" s="12"/>
      <c r="DA522" s="12"/>
      <c r="DB522" s="12"/>
      <c r="DC522" s="12"/>
      <c r="DD522" s="1"/>
      <c r="DE522" s="34"/>
    </row>
    <row r="523" spans="1:109" customFormat="1" x14ac:dyDescent="0.2">
      <c r="A523" s="2">
        <v>522</v>
      </c>
      <c r="B523" s="5">
        <v>7</v>
      </c>
      <c r="C523" s="5">
        <v>3</v>
      </c>
      <c r="D523" s="1">
        <v>4</v>
      </c>
      <c r="E523" s="7">
        <v>43843</v>
      </c>
      <c r="F523" s="1">
        <v>0</v>
      </c>
      <c r="G523" s="5">
        <f t="shared" si="36"/>
        <v>0</v>
      </c>
      <c r="H523" s="19">
        <f t="shared" si="37"/>
        <v>0</v>
      </c>
      <c r="I523">
        <v>100</v>
      </c>
      <c r="J523">
        <v>190.58333333333334</v>
      </c>
      <c r="K523">
        <v>42.353573521714694</v>
      </c>
      <c r="L523">
        <v>29.861111111111111</v>
      </c>
      <c r="M523">
        <v>70.138888888888886</v>
      </c>
      <c r="N523">
        <v>0</v>
      </c>
      <c r="O523">
        <v>100</v>
      </c>
      <c r="P523">
        <v>204.08854166666666</v>
      </c>
      <c r="Q523">
        <v>46.939396697765837</v>
      </c>
      <c r="R523">
        <v>44.791666666666664</v>
      </c>
      <c r="S523">
        <v>55.208333333333336</v>
      </c>
      <c r="T523">
        <v>0</v>
      </c>
      <c r="U523">
        <v>100</v>
      </c>
      <c r="V523">
        <v>163.57291666666666</v>
      </c>
      <c r="W523">
        <v>6.8845424073352977</v>
      </c>
      <c r="X523">
        <v>0</v>
      </c>
      <c r="Y523">
        <v>100</v>
      </c>
      <c r="Z523">
        <v>0</v>
      </c>
      <c r="AA523" s="2">
        <v>0</v>
      </c>
      <c r="AB523">
        <v>2</v>
      </c>
      <c r="AC523">
        <v>8</v>
      </c>
      <c r="AD523">
        <v>1</v>
      </c>
      <c r="AE523" s="16">
        <v>1</v>
      </c>
      <c r="AF523" s="12">
        <v>99</v>
      </c>
      <c r="AG523">
        <v>99</v>
      </c>
      <c r="AH523">
        <v>1</v>
      </c>
      <c r="AI523">
        <v>99</v>
      </c>
      <c r="AJ523">
        <v>99</v>
      </c>
      <c r="AK523">
        <v>2</v>
      </c>
      <c r="AL523">
        <v>99</v>
      </c>
      <c r="AM523">
        <v>99</v>
      </c>
      <c r="AN523" s="1">
        <v>99</v>
      </c>
      <c r="AO523">
        <v>3</v>
      </c>
      <c r="AP523">
        <v>99</v>
      </c>
      <c r="AQ523" s="1">
        <v>99</v>
      </c>
      <c r="AR523">
        <v>99</v>
      </c>
      <c r="AS523" s="1">
        <v>0</v>
      </c>
      <c r="AT523" s="1">
        <v>0</v>
      </c>
      <c r="AU523" s="1">
        <v>1</v>
      </c>
      <c r="AV523" s="1">
        <v>0</v>
      </c>
      <c r="AW523" s="1">
        <v>0</v>
      </c>
      <c r="AX523" s="1">
        <v>1</v>
      </c>
      <c r="AY523" s="1">
        <v>0</v>
      </c>
      <c r="AZ523" s="1">
        <v>0</v>
      </c>
      <c r="BA523" s="1">
        <v>0</v>
      </c>
      <c r="BB523" s="1">
        <v>1</v>
      </c>
      <c r="BC523" s="1">
        <v>0</v>
      </c>
      <c r="BD523" s="1">
        <v>0</v>
      </c>
      <c r="BE523" s="1">
        <v>0</v>
      </c>
      <c r="BF523" s="1">
        <f>SUM(AS523:BE523)</f>
        <v>3</v>
      </c>
      <c r="BG523" s="12">
        <v>0</v>
      </c>
      <c r="BH523" s="1">
        <v>0</v>
      </c>
      <c r="BI523" s="1">
        <v>0</v>
      </c>
      <c r="BJ523" s="1">
        <f t="shared" si="39"/>
        <v>0</v>
      </c>
      <c r="BK523" s="1">
        <v>0</v>
      </c>
      <c r="BL523" s="25">
        <v>0</v>
      </c>
      <c r="BM523" s="1">
        <v>0</v>
      </c>
      <c r="BN523" s="1">
        <v>0</v>
      </c>
      <c r="BO523" s="1">
        <v>0</v>
      </c>
      <c r="BP523" s="1">
        <v>0</v>
      </c>
      <c r="BQ523" s="12"/>
      <c r="BR523" s="12"/>
      <c r="BS523" s="12"/>
      <c r="BT523" s="12"/>
      <c r="BU523" s="12"/>
      <c r="BV523" s="12"/>
      <c r="BW523" s="12"/>
      <c r="BX523" s="12"/>
      <c r="BY523" s="12"/>
      <c r="BZ523" s="12"/>
      <c r="CA523" s="12"/>
      <c r="CB523" s="15"/>
      <c r="CC523" s="12"/>
      <c r="CD523" s="12"/>
      <c r="CE523" s="12"/>
      <c r="CF523" s="12"/>
      <c r="CG523" s="12"/>
      <c r="CH523" s="12"/>
      <c r="CI523" s="12"/>
      <c r="CJ523" s="15"/>
      <c r="CK523" s="12"/>
      <c r="CL523" s="12"/>
      <c r="CM523" s="12"/>
      <c r="CN523" s="12"/>
      <c r="CO523" s="12"/>
      <c r="CP523" s="12"/>
      <c r="CQ523" s="12"/>
      <c r="CR523" s="12"/>
      <c r="CS523" s="12"/>
      <c r="CT523" s="12"/>
      <c r="CU523" s="12"/>
      <c r="CV523" s="12"/>
      <c r="CW523" s="12"/>
      <c r="CX523" s="12"/>
      <c r="CY523" s="12"/>
      <c r="CZ523" s="12"/>
      <c r="DA523" s="12"/>
      <c r="DB523" s="12"/>
      <c r="DC523" s="12"/>
      <c r="DD523" s="1"/>
      <c r="DE523" s="34"/>
    </row>
    <row r="524" spans="1:109" customFormat="1" x14ac:dyDescent="0.2">
      <c r="A524" s="2">
        <v>523</v>
      </c>
      <c r="B524" s="5">
        <v>7</v>
      </c>
      <c r="C524" s="5">
        <v>3</v>
      </c>
      <c r="D524" s="1">
        <v>5</v>
      </c>
      <c r="E524" s="7">
        <v>43844</v>
      </c>
      <c r="F524" s="1">
        <v>0</v>
      </c>
      <c r="G524" s="5">
        <f t="shared" si="36"/>
        <v>0</v>
      </c>
      <c r="H524" s="19">
        <f t="shared" si="37"/>
        <v>0</v>
      </c>
      <c r="I524">
        <v>100</v>
      </c>
      <c r="J524">
        <v>210.53472222222223</v>
      </c>
      <c r="K524">
        <v>46.408860495775862</v>
      </c>
      <c r="L524">
        <v>45.486111111111114</v>
      </c>
      <c r="M524">
        <v>54.513888888888886</v>
      </c>
      <c r="N524">
        <v>0</v>
      </c>
      <c r="O524">
        <v>100</v>
      </c>
      <c r="P524">
        <v>248.796875</v>
      </c>
      <c r="Q524">
        <v>39.415955495249804</v>
      </c>
      <c r="R524">
        <v>68.229166666666671</v>
      </c>
      <c r="S524">
        <v>31.770833333333329</v>
      </c>
      <c r="T524">
        <v>0</v>
      </c>
      <c r="U524">
        <v>100</v>
      </c>
      <c r="V524">
        <v>134.01041666666666</v>
      </c>
      <c r="W524">
        <v>18.721129055754503</v>
      </c>
      <c r="X524">
        <v>0</v>
      </c>
      <c r="Y524">
        <v>100</v>
      </c>
      <c r="Z524">
        <v>0</v>
      </c>
      <c r="AA524" s="2">
        <v>0</v>
      </c>
      <c r="AB524">
        <v>1</v>
      </c>
      <c r="AC524">
        <v>9</v>
      </c>
      <c r="AD524">
        <v>1</v>
      </c>
      <c r="AE524" s="16">
        <v>0</v>
      </c>
      <c r="AF524" s="12">
        <v>99</v>
      </c>
      <c r="AG524">
        <v>1</v>
      </c>
      <c r="AH524">
        <v>2</v>
      </c>
      <c r="AI524">
        <v>99</v>
      </c>
      <c r="AJ524">
        <v>3</v>
      </c>
      <c r="AK524">
        <v>99</v>
      </c>
      <c r="AL524">
        <v>99</v>
      </c>
      <c r="AM524">
        <v>4</v>
      </c>
      <c r="AN524" s="1">
        <v>99</v>
      </c>
      <c r="AO524" s="1">
        <v>99</v>
      </c>
      <c r="AP524" s="1">
        <v>99</v>
      </c>
      <c r="AQ524" s="1">
        <v>99</v>
      </c>
      <c r="AR524">
        <v>99</v>
      </c>
      <c r="AS524" s="1">
        <v>0</v>
      </c>
      <c r="AT524">
        <v>1</v>
      </c>
      <c r="AU524" s="1">
        <v>1</v>
      </c>
      <c r="AV524" s="1">
        <v>0</v>
      </c>
      <c r="AW524" s="1">
        <v>1</v>
      </c>
      <c r="AX524" s="1">
        <v>0</v>
      </c>
      <c r="AY524" s="1">
        <v>0</v>
      </c>
      <c r="AZ524" s="1">
        <v>1</v>
      </c>
      <c r="BA524" s="1">
        <v>0</v>
      </c>
      <c r="BB524" s="1">
        <v>0</v>
      </c>
      <c r="BC524" s="1">
        <v>0</v>
      </c>
      <c r="BD524" s="1">
        <v>0</v>
      </c>
      <c r="BE524" s="1">
        <v>0</v>
      </c>
      <c r="BF524" s="1">
        <f>SUM(AS524:BE524)</f>
        <v>4</v>
      </c>
      <c r="BG524" s="12">
        <v>0</v>
      </c>
      <c r="BH524" s="1">
        <v>0</v>
      </c>
      <c r="BI524" s="1">
        <v>0</v>
      </c>
      <c r="BJ524" s="1">
        <f t="shared" si="39"/>
        <v>0</v>
      </c>
      <c r="BK524" s="1">
        <v>0</v>
      </c>
      <c r="BL524" s="25">
        <v>0</v>
      </c>
      <c r="BM524" s="1">
        <v>0</v>
      </c>
      <c r="BN524" s="1">
        <v>0</v>
      </c>
      <c r="BO524" s="1">
        <v>0</v>
      </c>
      <c r="BP524" s="1">
        <v>0</v>
      </c>
      <c r="BQ524" s="12"/>
      <c r="BR524" s="12"/>
      <c r="BS524" s="12"/>
      <c r="BT524" s="12"/>
      <c r="BU524" s="12"/>
      <c r="BV524" s="12"/>
      <c r="BW524" s="12"/>
      <c r="BX524" s="12"/>
      <c r="BY524" s="12"/>
      <c r="BZ524" s="12"/>
      <c r="CA524" s="12"/>
      <c r="CB524" s="15"/>
      <c r="CC524" s="12"/>
      <c r="CD524" s="12"/>
      <c r="CE524" s="12"/>
      <c r="CF524" s="12"/>
      <c r="CG524" s="12"/>
      <c r="CH524" s="12"/>
      <c r="CI524" s="12"/>
      <c r="CJ524" s="15"/>
      <c r="CK524" s="12"/>
      <c r="CL524" s="12"/>
      <c r="CM524" s="12"/>
      <c r="CN524" s="12"/>
      <c r="CO524" s="12"/>
      <c r="CP524" s="12"/>
      <c r="CQ524" s="12"/>
      <c r="CR524" s="12"/>
      <c r="CS524" s="12"/>
      <c r="CT524" s="12"/>
      <c r="CU524" s="12"/>
      <c r="CV524" s="12"/>
      <c r="CW524" s="12"/>
      <c r="CX524" s="12"/>
      <c r="CY524" s="12"/>
      <c r="CZ524" s="12"/>
      <c r="DA524" s="12"/>
      <c r="DB524" s="12"/>
      <c r="DC524" s="12"/>
      <c r="DD524" s="1"/>
      <c r="DE524" s="34"/>
    </row>
    <row r="525" spans="1:109" x14ac:dyDescent="0.2">
      <c r="A525" s="2">
        <v>524</v>
      </c>
      <c r="B525" s="5">
        <v>7</v>
      </c>
      <c r="C525" s="5">
        <v>3</v>
      </c>
      <c r="D525" s="1">
        <v>6</v>
      </c>
      <c r="E525" s="7">
        <v>43845</v>
      </c>
      <c r="F525" s="1">
        <v>0</v>
      </c>
      <c r="G525" s="5">
        <f t="shared" si="36"/>
        <v>0</v>
      </c>
      <c r="H525" s="19">
        <f t="shared" si="37"/>
        <v>0</v>
      </c>
      <c r="I525">
        <v>100</v>
      </c>
      <c r="J525">
        <v>178.98611111111111</v>
      </c>
      <c r="K525">
        <v>50.391480279375763</v>
      </c>
      <c r="L525">
        <v>36.458333333333336</v>
      </c>
      <c r="M525">
        <v>62.152777777777779</v>
      </c>
      <c r="N525">
        <v>1.3888888888888888</v>
      </c>
      <c r="O525">
        <v>100</v>
      </c>
      <c r="P525">
        <v>217.58333333333334</v>
      </c>
      <c r="Q525">
        <v>40.176136515897944</v>
      </c>
      <c r="R525">
        <v>54.6875</v>
      </c>
      <c r="S525">
        <v>45.3125</v>
      </c>
      <c r="T525">
        <v>0</v>
      </c>
      <c r="U525">
        <v>100</v>
      </c>
      <c r="V525">
        <v>101.79166666666667</v>
      </c>
      <c r="W525">
        <v>13.168630516773723</v>
      </c>
      <c r="X525">
        <v>0</v>
      </c>
      <c r="Y525">
        <v>95.833333333333329</v>
      </c>
      <c r="Z525">
        <v>4.166666666666667</v>
      </c>
      <c r="AA525" s="2">
        <v>0</v>
      </c>
      <c r="AB525">
        <v>2</v>
      </c>
      <c r="AC525">
        <v>7</v>
      </c>
      <c r="AD525">
        <v>1</v>
      </c>
      <c r="AE525" s="16">
        <v>1</v>
      </c>
      <c r="AF525" s="12">
        <v>99</v>
      </c>
      <c r="AG525">
        <v>99</v>
      </c>
      <c r="AH525">
        <v>99</v>
      </c>
      <c r="AI525">
        <v>99</v>
      </c>
      <c r="AJ525">
        <v>99</v>
      </c>
      <c r="AK525">
        <v>99</v>
      </c>
      <c r="AL525">
        <v>99</v>
      </c>
      <c r="AM525" s="1">
        <v>99</v>
      </c>
      <c r="AN525">
        <v>99</v>
      </c>
      <c r="AO525" s="1">
        <v>1</v>
      </c>
      <c r="AP525" s="1">
        <v>99</v>
      </c>
      <c r="AQ525" s="1">
        <v>99</v>
      </c>
      <c r="AR525">
        <v>99</v>
      </c>
      <c r="AS525" s="1">
        <v>0</v>
      </c>
      <c r="AT525" s="1">
        <v>0</v>
      </c>
      <c r="AU525">
        <v>0</v>
      </c>
      <c r="AV525" s="1">
        <v>0</v>
      </c>
      <c r="AW525" s="1">
        <v>0</v>
      </c>
      <c r="AX525" s="1">
        <v>0</v>
      </c>
      <c r="AY525" s="1">
        <v>0</v>
      </c>
      <c r="AZ525" s="1">
        <v>0</v>
      </c>
      <c r="BA525" s="1">
        <v>0</v>
      </c>
      <c r="BB525" s="1">
        <v>1</v>
      </c>
      <c r="BC525" s="1">
        <v>0</v>
      </c>
      <c r="BD525" s="1">
        <v>0</v>
      </c>
      <c r="BE525" s="1">
        <v>0</v>
      </c>
      <c r="BF525" s="1">
        <f>SUM(AS525:BE525)</f>
        <v>1</v>
      </c>
      <c r="BG525" s="12">
        <v>0</v>
      </c>
      <c r="BH525" s="1">
        <v>0</v>
      </c>
      <c r="BI525" s="1">
        <v>0</v>
      </c>
      <c r="BJ525" s="1">
        <f t="shared" si="39"/>
        <v>0</v>
      </c>
      <c r="BK525" s="1">
        <v>0</v>
      </c>
      <c r="BL525" s="25">
        <v>0</v>
      </c>
      <c r="BM525" s="1">
        <v>0</v>
      </c>
      <c r="BN525" s="1">
        <v>0</v>
      </c>
      <c r="BO525" s="1">
        <v>0</v>
      </c>
      <c r="BP525" s="1">
        <v>0</v>
      </c>
      <c r="BQ525" s="12"/>
      <c r="BR525" s="12"/>
      <c r="BS525" s="12"/>
      <c r="BT525" s="12"/>
      <c r="BU525" s="12"/>
      <c r="BV525" s="12"/>
      <c r="BW525" s="12"/>
      <c r="BX525" s="12"/>
      <c r="BY525" s="12"/>
      <c r="BZ525" s="12"/>
      <c r="CA525" s="12"/>
      <c r="CB525" s="15"/>
      <c r="CC525" s="12"/>
      <c r="CD525" s="12"/>
      <c r="CE525" s="12"/>
      <c r="CF525" s="12"/>
      <c r="CG525" s="12"/>
      <c r="CH525" s="12"/>
      <c r="CI525" s="12"/>
      <c r="CJ525" s="15"/>
      <c r="CK525" s="12"/>
      <c r="CL525" s="12"/>
      <c r="CM525" s="12"/>
      <c r="CN525" s="12"/>
      <c r="CO525" s="12"/>
      <c r="CP525" s="12"/>
      <c r="CQ525" s="12"/>
      <c r="CR525" s="12"/>
      <c r="CS525" s="12"/>
      <c r="CT525" s="12"/>
      <c r="CU525" s="12"/>
      <c r="CV525" s="12"/>
      <c r="CW525" s="12"/>
      <c r="CX525" s="12"/>
      <c r="CY525" s="12"/>
      <c r="CZ525" s="12"/>
      <c r="DA525" s="12"/>
      <c r="DB525" s="12"/>
      <c r="DC525" s="12"/>
    </row>
    <row r="526" spans="1:109" x14ac:dyDescent="0.2">
      <c r="A526" s="2">
        <v>525</v>
      </c>
      <c r="B526" s="5">
        <v>7</v>
      </c>
      <c r="C526" s="5">
        <v>3</v>
      </c>
      <c r="D526" s="1">
        <v>7</v>
      </c>
      <c r="E526" s="7">
        <v>43846</v>
      </c>
      <c r="F526" s="1">
        <v>0</v>
      </c>
      <c r="G526" s="5">
        <f t="shared" si="36"/>
        <v>28</v>
      </c>
      <c r="H526" s="19">
        <f t="shared" si="37"/>
        <v>78.399999999999991</v>
      </c>
      <c r="I526">
        <v>99.652777777777771</v>
      </c>
      <c r="J526">
        <v>146.89547038327527</v>
      </c>
      <c r="K526">
        <v>21.91349646842415</v>
      </c>
      <c r="L526">
        <v>16.376306620209061</v>
      </c>
      <c r="M526">
        <v>83.623693379790936</v>
      </c>
      <c r="N526">
        <v>0</v>
      </c>
      <c r="O526">
        <v>99.479166666666671</v>
      </c>
      <c r="P526">
        <v>149.39790575916231</v>
      </c>
      <c r="Q526">
        <v>23.941595476779781</v>
      </c>
      <c r="R526">
        <v>21.465968586387433</v>
      </c>
      <c r="S526">
        <v>78.534031413612567</v>
      </c>
      <c r="T526">
        <v>0</v>
      </c>
      <c r="U526">
        <v>100</v>
      </c>
      <c r="V526">
        <v>141.91666666666666</v>
      </c>
      <c r="W526">
        <v>16.116198187169338</v>
      </c>
      <c r="X526">
        <v>6.25</v>
      </c>
      <c r="Y526">
        <v>93.75</v>
      </c>
      <c r="Z526">
        <v>0</v>
      </c>
      <c r="AA526" s="2">
        <v>1</v>
      </c>
      <c r="AB526">
        <v>2</v>
      </c>
      <c r="AC526">
        <v>10</v>
      </c>
      <c r="AD526">
        <v>1</v>
      </c>
      <c r="AE526" s="16">
        <v>0</v>
      </c>
      <c r="AF526" t="s">
        <v>875</v>
      </c>
      <c r="AG526" t="s">
        <v>875</v>
      </c>
      <c r="AH526" t="s">
        <v>875</v>
      </c>
      <c r="AI526" t="s">
        <v>875</v>
      </c>
      <c r="AJ526" t="s">
        <v>875</v>
      </c>
      <c r="AK526" t="s">
        <v>875</v>
      </c>
      <c r="AL526" t="s">
        <v>875</v>
      </c>
      <c r="AM526" s="1" t="s">
        <v>903</v>
      </c>
      <c r="AN526" s="1" t="s">
        <v>903</v>
      </c>
      <c r="AO526" s="1" t="s">
        <v>903</v>
      </c>
      <c r="AP526" s="1" t="s">
        <v>903</v>
      </c>
      <c r="AQ526" s="1" t="s">
        <v>903</v>
      </c>
      <c r="AR526" s="1" t="s">
        <v>903</v>
      </c>
      <c r="AS526" s="1" t="s">
        <v>903</v>
      </c>
      <c r="AT526" s="1" t="s">
        <v>903</v>
      </c>
      <c r="AU526" s="1" t="s">
        <v>903</v>
      </c>
      <c r="AV526" s="1" t="s">
        <v>903</v>
      </c>
      <c r="AW526" s="1" t="s">
        <v>903</v>
      </c>
      <c r="AX526" s="1" t="s">
        <v>903</v>
      </c>
      <c r="AY526" s="1" t="s">
        <v>903</v>
      </c>
      <c r="AZ526" s="1" t="s">
        <v>903</v>
      </c>
      <c r="BA526" s="1" t="s">
        <v>875</v>
      </c>
      <c r="BB526" s="1" t="s">
        <v>875</v>
      </c>
      <c r="BC526" s="1" t="s">
        <v>875</v>
      </c>
      <c r="BD526" s="1" t="s">
        <v>875</v>
      </c>
      <c r="BE526" s="1" t="s">
        <v>875</v>
      </c>
      <c r="BF526" s="1" t="s">
        <v>875</v>
      </c>
      <c r="BG526" s="25">
        <v>28</v>
      </c>
      <c r="BH526" s="2">
        <v>2</v>
      </c>
      <c r="BI526" s="1">
        <v>2.8</v>
      </c>
      <c r="BJ526" s="1">
        <f t="shared" si="39"/>
        <v>78.399999999999991</v>
      </c>
      <c r="BK526" s="1" t="s">
        <v>27</v>
      </c>
      <c r="BL526" s="25">
        <v>0</v>
      </c>
      <c r="BM526" s="1">
        <v>0</v>
      </c>
      <c r="BN526" s="1">
        <v>0</v>
      </c>
      <c r="BO526" s="1">
        <v>0</v>
      </c>
      <c r="BP526" s="1">
        <v>0</v>
      </c>
      <c r="BQ526" s="14">
        <v>43846.916754120371</v>
      </c>
      <c r="BR526" s="14" t="s">
        <v>280</v>
      </c>
      <c r="BS526" s="15">
        <v>24.016666666666666</v>
      </c>
      <c r="BT526" s="12" t="s">
        <v>143</v>
      </c>
      <c r="BU526" s="12">
        <v>1</v>
      </c>
      <c r="BV526" s="12" t="s">
        <v>161</v>
      </c>
      <c r="BW526" s="12" t="s">
        <v>281</v>
      </c>
      <c r="BX526" s="12"/>
      <c r="BY526" s="12" t="s">
        <v>98</v>
      </c>
      <c r="BZ526" s="12">
        <v>1</v>
      </c>
      <c r="CA526" s="12">
        <v>6</v>
      </c>
      <c r="CB526" s="15">
        <v>4</v>
      </c>
      <c r="CC526" s="12">
        <v>0</v>
      </c>
      <c r="CD526" s="12">
        <v>0</v>
      </c>
      <c r="CE526" s="12">
        <v>2</v>
      </c>
      <c r="CF526" s="12" t="s">
        <v>20</v>
      </c>
      <c r="CG526" s="12" t="s">
        <v>20</v>
      </c>
      <c r="CH526" s="12" t="s">
        <v>20</v>
      </c>
      <c r="CI526" s="12" t="s">
        <v>20</v>
      </c>
      <c r="CJ526" s="15">
        <v>2</v>
      </c>
      <c r="CK526" s="12">
        <v>2</v>
      </c>
      <c r="CL526" s="12">
        <v>0</v>
      </c>
      <c r="CM526" s="12">
        <v>0</v>
      </c>
      <c r="CN526" s="12">
        <v>0</v>
      </c>
      <c r="CO526" s="12">
        <v>0</v>
      </c>
      <c r="CP526" s="12" t="s">
        <v>83</v>
      </c>
      <c r="CQ526" s="12">
        <v>30</v>
      </c>
      <c r="CR526" s="12">
        <v>18</v>
      </c>
      <c r="CS526" s="12">
        <v>10</v>
      </c>
      <c r="CT526" s="12">
        <v>58</v>
      </c>
      <c r="CU526" s="12">
        <v>14</v>
      </c>
      <c r="CV526" s="12">
        <v>17.2</v>
      </c>
      <c r="CW526" s="12">
        <v>315</v>
      </c>
      <c r="CX526" s="12" t="b">
        <v>0</v>
      </c>
      <c r="CY526" s="12"/>
      <c r="CZ526" s="12">
        <v>0</v>
      </c>
      <c r="DA526" s="12"/>
      <c r="DB526" s="12"/>
      <c r="DC526" s="12"/>
    </row>
    <row r="527" spans="1:109" x14ac:dyDescent="0.2">
      <c r="A527" s="2">
        <v>526</v>
      </c>
      <c r="B527" s="5">
        <v>7</v>
      </c>
      <c r="C527" s="5">
        <v>3</v>
      </c>
      <c r="D527" s="1">
        <v>8</v>
      </c>
      <c r="E527" s="7">
        <v>43847</v>
      </c>
      <c r="F527" s="1">
        <v>0</v>
      </c>
      <c r="G527" s="5">
        <f t="shared" si="36"/>
        <v>25</v>
      </c>
      <c r="H527" s="19">
        <f t="shared" si="37"/>
        <v>70</v>
      </c>
      <c r="I527">
        <v>90.972222222222229</v>
      </c>
      <c r="J527">
        <v>128.69847328244273</v>
      </c>
      <c r="K527">
        <v>23.148340370441861</v>
      </c>
      <c r="L527">
        <v>5.7251908396946565</v>
      </c>
      <c r="M527">
        <v>94.274809160305338</v>
      </c>
      <c r="N527">
        <v>0</v>
      </c>
      <c r="O527">
        <v>86.458333333333329</v>
      </c>
      <c r="P527">
        <v>134</v>
      </c>
      <c r="Q527">
        <v>16.153873724578645</v>
      </c>
      <c r="R527">
        <v>3.6144578313253013</v>
      </c>
      <c r="S527">
        <v>96.385542168674704</v>
      </c>
      <c r="T527">
        <v>0</v>
      </c>
      <c r="U527">
        <v>100</v>
      </c>
      <c r="V527">
        <v>119.53125</v>
      </c>
      <c r="W527">
        <v>32.299164334959237</v>
      </c>
      <c r="X527">
        <v>9.375</v>
      </c>
      <c r="Y527">
        <v>90.625</v>
      </c>
      <c r="Z527">
        <v>0</v>
      </c>
      <c r="AA527" s="2">
        <v>0</v>
      </c>
      <c r="AB527">
        <v>2</v>
      </c>
      <c r="AC527">
        <v>10</v>
      </c>
      <c r="AD527">
        <v>2</v>
      </c>
      <c r="AE527" s="16">
        <v>0</v>
      </c>
      <c r="AF527" t="s">
        <v>875</v>
      </c>
      <c r="AG527" t="s">
        <v>875</v>
      </c>
      <c r="AH527" t="s">
        <v>875</v>
      </c>
      <c r="AI527" t="s">
        <v>875</v>
      </c>
      <c r="AJ527" t="s">
        <v>875</v>
      </c>
      <c r="AK527" t="s">
        <v>875</v>
      </c>
      <c r="AL527" t="s">
        <v>875</v>
      </c>
      <c r="AM527" s="1" t="s">
        <v>903</v>
      </c>
      <c r="AN527" s="1" t="s">
        <v>903</v>
      </c>
      <c r="AO527" s="1" t="s">
        <v>903</v>
      </c>
      <c r="AP527" s="1" t="s">
        <v>903</v>
      </c>
      <c r="AQ527" s="1" t="s">
        <v>903</v>
      </c>
      <c r="AR527" s="1" t="s">
        <v>903</v>
      </c>
      <c r="AS527" s="1" t="s">
        <v>903</v>
      </c>
      <c r="AT527" s="1" t="s">
        <v>903</v>
      </c>
      <c r="AU527" s="1" t="s">
        <v>903</v>
      </c>
      <c r="AV527" s="1" t="s">
        <v>903</v>
      </c>
      <c r="AW527" s="1" t="s">
        <v>903</v>
      </c>
      <c r="AX527" s="1" t="s">
        <v>903</v>
      </c>
      <c r="AY527" s="1" t="s">
        <v>903</v>
      </c>
      <c r="AZ527" s="1" t="s">
        <v>903</v>
      </c>
      <c r="BA527" s="1" t="s">
        <v>875</v>
      </c>
      <c r="BB527" s="1" t="s">
        <v>875</v>
      </c>
      <c r="BC527" s="1" t="s">
        <v>875</v>
      </c>
      <c r="BD527" s="1" t="s">
        <v>875</v>
      </c>
      <c r="BE527" s="1" t="s">
        <v>875</v>
      </c>
      <c r="BF527" s="1" t="s">
        <v>875</v>
      </c>
      <c r="BG527" s="25">
        <v>25</v>
      </c>
      <c r="BH527" s="2">
        <v>3</v>
      </c>
      <c r="BI527" s="1">
        <v>2.8</v>
      </c>
      <c r="BJ527" s="1">
        <f t="shared" si="39"/>
        <v>70</v>
      </c>
      <c r="BK527" s="1" t="s">
        <v>27</v>
      </c>
      <c r="BL527" s="25">
        <v>0</v>
      </c>
      <c r="BM527" s="1">
        <v>0</v>
      </c>
      <c r="BN527" s="1">
        <v>0</v>
      </c>
      <c r="BO527" s="1">
        <v>0</v>
      </c>
      <c r="BP527" s="1">
        <v>0</v>
      </c>
      <c r="BQ527" s="14">
        <v>43847.959425127316</v>
      </c>
      <c r="BR527" s="14" t="s">
        <v>282</v>
      </c>
      <c r="BS527" s="15">
        <v>22.016666666666666</v>
      </c>
      <c r="BT527" s="12" t="s">
        <v>218</v>
      </c>
      <c r="BU527" s="12">
        <v>1</v>
      </c>
      <c r="BV527" s="12" t="s">
        <v>283</v>
      </c>
      <c r="BW527" s="12" t="s">
        <v>284</v>
      </c>
      <c r="BX527" s="12" t="s">
        <v>109</v>
      </c>
      <c r="BY527" s="12" t="s">
        <v>285</v>
      </c>
      <c r="BZ527" s="12">
        <v>1</v>
      </c>
      <c r="CA527" s="12">
        <v>6</v>
      </c>
      <c r="CB527" s="15">
        <v>7</v>
      </c>
      <c r="CC527" s="12">
        <v>25</v>
      </c>
      <c r="CD527" s="12">
        <v>0</v>
      </c>
      <c r="CE527" s="12">
        <v>1</v>
      </c>
      <c r="CF527" s="12" t="s">
        <v>20</v>
      </c>
      <c r="CG527" s="12" t="s">
        <v>20</v>
      </c>
      <c r="CH527" s="12" t="s">
        <v>20</v>
      </c>
      <c r="CI527" s="12" t="s">
        <v>20</v>
      </c>
      <c r="CJ527" s="15">
        <v>3</v>
      </c>
      <c r="CK527" s="12">
        <v>2</v>
      </c>
      <c r="CL527" s="12">
        <v>0</v>
      </c>
      <c r="CM527" s="12">
        <v>0</v>
      </c>
      <c r="CN527" s="12">
        <v>0</v>
      </c>
      <c r="CO527" s="12">
        <v>0</v>
      </c>
      <c r="CP527" s="12" t="s">
        <v>83</v>
      </c>
      <c r="CQ527" s="12">
        <v>16</v>
      </c>
      <c r="CR527" s="12">
        <v>5</v>
      </c>
      <c r="CS527" s="12">
        <v>10</v>
      </c>
      <c r="CT527" s="12">
        <v>50</v>
      </c>
      <c r="CU527" s="12">
        <v>6</v>
      </c>
      <c r="CV527" s="12">
        <v>8.4</v>
      </c>
      <c r="CW527" s="12">
        <v>338</v>
      </c>
      <c r="CX527" s="12" t="b">
        <v>0</v>
      </c>
      <c r="CY527" s="12"/>
      <c r="CZ527" s="12">
        <v>0</v>
      </c>
      <c r="DA527" s="12"/>
      <c r="DB527" s="12"/>
      <c r="DC527" s="12"/>
    </row>
    <row r="528" spans="1:109" x14ac:dyDescent="0.2">
      <c r="A528" s="2">
        <v>527</v>
      </c>
      <c r="B528" s="5">
        <v>7</v>
      </c>
      <c r="C528" s="5">
        <v>3</v>
      </c>
      <c r="D528" s="1">
        <v>9</v>
      </c>
      <c r="E528" s="7">
        <v>43848</v>
      </c>
      <c r="F528" s="1">
        <v>0</v>
      </c>
      <c r="G528" s="5">
        <f t="shared" si="36"/>
        <v>24</v>
      </c>
      <c r="H528" s="19">
        <f t="shared" si="37"/>
        <v>67.199999999999989</v>
      </c>
      <c r="I528">
        <v>100</v>
      </c>
      <c r="J528">
        <v>133.72222222222223</v>
      </c>
      <c r="K528">
        <v>28.313104563212196</v>
      </c>
      <c r="L528">
        <v>12.847222222222221</v>
      </c>
      <c r="M528">
        <v>85.069444444444443</v>
      </c>
      <c r="N528">
        <v>2.0833333333333335</v>
      </c>
      <c r="O528">
        <v>100</v>
      </c>
      <c r="P528">
        <v>123.38541666666667</v>
      </c>
      <c r="Q528">
        <v>33.019826536091237</v>
      </c>
      <c r="R528">
        <v>15.104166666666666</v>
      </c>
      <c r="S528">
        <v>81.770833333333329</v>
      </c>
      <c r="T528">
        <v>3.125</v>
      </c>
      <c r="U528">
        <v>100</v>
      </c>
      <c r="V528">
        <v>154.39583333333334</v>
      </c>
      <c r="W528">
        <v>12.037929187621286</v>
      </c>
      <c r="X528">
        <v>8.3333333333333339</v>
      </c>
      <c r="Y528">
        <v>91.666666666666671</v>
      </c>
      <c r="Z528">
        <v>0</v>
      </c>
      <c r="AA528" s="2">
        <v>2</v>
      </c>
      <c r="AB528">
        <v>2</v>
      </c>
      <c r="AC528">
        <v>10</v>
      </c>
      <c r="AD528">
        <v>1</v>
      </c>
      <c r="AE528" s="16">
        <v>0</v>
      </c>
      <c r="AF528" t="s">
        <v>875</v>
      </c>
      <c r="AG528" t="s">
        <v>875</v>
      </c>
      <c r="AH528" t="s">
        <v>875</v>
      </c>
      <c r="AI528" t="s">
        <v>875</v>
      </c>
      <c r="AJ528" t="s">
        <v>875</v>
      </c>
      <c r="AK528" t="s">
        <v>875</v>
      </c>
      <c r="AL528" t="s">
        <v>875</v>
      </c>
      <c r="AM528" s="1" t="s">
        <v>903</v>
      </c>
      <c r="AN528" s="1" t="s">
        <v>903</v>
      </c>
      <c r="AO528" s="1" t="s">
        <v>903</v>
      </c>
      <c r="AP528" s="1" t="s">
        <v>903</v>
      </c>
      <c r="AQ528" s="1" t="s">
        <v>903</v>
      </c>
      <c r="AR528" s="1" t="s">
        <v>903</v>
      </c>
      <c r="AS528" s="1" t="s">
        <v>903</v>
      </c>
      <c r="AT528" s="1" t="s">
        <v>903</v>
      </c>
      <c r="AU528" s="1" t="s">
        <v>903</v>
      </c>
      <c r="AV528" s="1" t="s">
        <v>903</v>
      </c>
      <c r="AW528" s="1" t="s">
        <v>903</v>
      </c>
      <c r="AX528" s="1" t="s">
        <v>903</v>
      </c>
      <c r="AY528" s="1" t="s">
        <v>903</v>
      </c>
      <c r="AZ528" s="1" t="s">
        <v>903</v>
      </c>
      <c r="BA528" s="1" t="s">
        <v>875</v>
      </c>
      <c r="BB528" s="1" t="s">
        <v>875</v>
      </c>
      <c r="BC528" s="1" t="s">
        <v>875</v>
      </c>
      <c r="BD528" s="1" t="s">
        <v>875</v>
      </c>
      <c r="BE528" s="1" t="s">
        <v>875</v>
      </c>
      <c r="BF528" s="1" t="s">
        <v>875</v>
      </c>
      <c r="BG528" s="25">
        <v>24</v>
      </c>
      <c r="BH528" s="2">
        <v>2</v>
      </c>
      <c r="BI528" s="1">
        <v>2.8</v>
      </c>
      <c r="BJ528" s="1">
        <f t="shared" si="39"/>
        <v>67.199999999999989</v>
      </c>
      <c r="BK528" s="1" t="s">
        <v>27</v>
      </c>
      <c r="BL528" s="25">
        <v>0</v>
      </c>
      <c r="BM528" s="1">
        <v>0</v>
      </c>
      <c r="BN528" s="1">
        <v>0</v>
      </c>
      <c r="BO528" s="1">
        <v>0</v>
      </c>
      <c r="BP528" s="1">
        <v>0</v>
      </c>
      <c r="BQ528" s="14">
        <v>43848.746869988427</v>
      </c>
      <c r="BR528" s="14" t="s">
        <v>286</v>
      </c>
      <c r="BS528" s="15">
        <v>20.916666666666668</v>
      </c>
      <c r="BT528" s="12" t="s">
        <v>220</v>
      </c>
      <c r="BU528" s="12">
        <v>1</v>
      </c>
      <c r="BV528" s="12"/>
      <c r="BW528" s="12" t="s">
        <v>98</v>
      </c>
      <c r="BX528" s="12"/>
      <c r="BY528" s="12" t="s">
        <v>98</v>
      </c>
      <c r="BZ528" s="12">
        <v>1</v>
      </c>
      <c r="CA528" s="12">
        <v>6</v>
      </c>
      <c r="CB528" s="15">
        <v>4.17</v>
      </c>
      <c r="CC528" s="12">
        <v>0</v>
      </c>
      <c r="CD528" s="12">
        <v>0</v>
      </c>
      <c r="CE528" s="12">
        <v>2</v>
      </c>
      <c r="CF528" s="12" t="s">
        <v>20</v>
      </c>
      <c r="CG528" s="12" t="s">
        <v>20</v>
      </c>
      <c r="CH528" s="12" t="s">
        <v>20</v>
      </c>
      <c r="CI528" s="12" t="s">
        <v>20</v>
      </c>
      <c r="CJ528" s="15" t="s">
        <v>20</v>
      </c>
      <c r="CK528" s="12" t="s">
        <v>20</v>
      </c>
      <c r="CL528" s="12" t="s">
        <v>20</v>
      </c>
      <c r="CM528" s="12" t="s">
        <v>20</v>
      </c>
      <c r="CN528" s="12" t="s">
        <v>20</v>
      </c>
      <c r="CO528" s="12" t="s">
        <v>20</v>
      </c>
      <c r="CP528" s="12" t="s">
        <v>181</v>
      </c>
      <c r="CQ528" s="12">
        <v>24</v>
      </c>
      <c r="CR528" s="12">
        <v>17</v>
      </c>
      <c r="CS528" s="12">
        <v>91</v>
      </c>
      <c r="CT528" s="12">
        <v>76</v>
      </c>
      <c r="CU528" s="12">
        <v>17</v>
      </c>
      <c r="CV528" s="12">
        <v>6.2</v>
      </c>
      <c r="CW528" s="12">
        <v>135</v>
      </c>
      <c r="CX528" s="12" t="b">
        <v>1</v>
      </c>
      <c r="CY528" s="12" t="s">
        <v>181</v>
      </c>
      <c r="CZ528" s="12">
        <v>0.04</v>
      </c>
      <c r="DA528" s="12"/>
      <c r="DB528" s="12"/>
      <c r="DC528" s="12"/>
    </row>
    <row r="529" spans="1:107" x14ac:dyDescent="0.2">
      <c r="A529" s="2">
        <v>528</v>
      </c>
      <c r="B529" s="5">
        <v>7</v>
      </c>
      <c r="C529" s="5">
        <v>3</v>
      </c>
      <c r="D529" s="1">
        <v>10</v>
      </c>
      <c r="E529" s="7">
        <v>43849</v>
      </c>
      <c r="F529" s="1">
        <v>0</v>
      </c>
      <c r="G529" s="5">
        <f t="shared" si="36"/>
        <v>22</v>
      </c>
      <c r="H529" s="19">
        <f t="shared" si="37"/>
        <v>61.599999999999994</v>
      </c>
      <c r="I529">
        <v>100</v>
      </c>
      <c r="J529">
        <v>128.88194444444446</v>
      </c>
      <c r="K529">
        <v>21.501405109463413</v>
      </c>
      <c r="L529">
        <v>5.5555555555555554</v>
      </c>
      <c r="M529">
        <v>94.444444444444443</v>
      </c>
      <c r="N529">
        <v>0</v>
      </c>
      <c r="O529">
        <v>100</v>
      </c>
      <c r="P529">
        <v>131.55208333333334</v>
      </c>
      <c r="Q529">
        <v>21.774444084508101</v>
      </c>
      <c r="R529">
        <v>8.3333333333333339</v>
      </c>
      <c r="S529">
        <v>91.666666666666671</v>
      </c>
      <c r="T529">
        <v>0</v>
      </c>
      <c r="U529">
        <v>100</v>
      </c>
      <c r="V529">
        <v>123.54166666666667</v>
      </c>
      <c r="W529">
        <v>20.268921618732552</v>
      </c>
      <c r="X529">
        <v>0</v>
      </c>
      <c r="Y529">
        <v>100</v>
      </c>
      <c r="Z529">
        <v>0</v>
      </c>
      <c r="AA529" s="2">
        <v>2</v>
      </c>
      <c r="AB529">
        <v>2</v>
      </c>
      <c r="AC529">
        <v>9</v>
      </c>
      <c r="AD529">
        <v>1</v>
      </c>
      <c r="AE529" s="16">
        <v>0</v>
      </c>
      <c r="AF529" t="s">
        <v>875</v>
      </c>
      <c r="AG529" t="s">
        <v>875</v>
      </c>
      <c r="AH529" t="s">
        <v>875</v>
      </c>
      <c r="AI529" t="s">
        <v>875</v>
      </c>
      <c r="AJ529" t="s">
        <v>875</v>
      </c>
      <c r="AK529" t="s">
        <v>875</v>
      </c>
      <c r="AL529" t="s">
        <v>875</v>
      </c>
      <c r="AM529" s="1" t="s">
        <v>903</v>
      </c>
      <c r="AN529" s="1" t="s">
        <v>903</v>
      </c>
      <c r="AO529" s="1" t="s">
        <v>903</v>
      </c>
      <c r="AP529" s="1" t="s">
        <v>903</v>
      </c>
      <c r="AQ529" s="1" t="s">
        <v>903</v>
      </c>
      <c r="AR529" s="1" t="s">
        <v>903</v>
      </c>
      <c r="AS529" s="1" t="s">
        <v>903</v>
      </c>
      <c r="AT529" s="1" t="s">
        <v>903</v>
      </c>
      <c r="AU529" s="1" t="s">
        <v>903</v>
      </c>
      <c r="AV529" s="1" t="s">
        <v>903</v>
      </c>
      <c r="AW529" s="1" t="s">
        <v>903</v>
      </c>
      <c r="AX529" s="1" t="s">
        <v>903</v>
      </c>
      <c r="AY529" s="1" t="s">
        <v>903</v>
      </c>
      <c r="AZ529" s="1" t="s">
        <v>903</v>
      </c>
      <c r="BA529" s="1" t="s">
        <v>875</v>
      </c>
      <c r="BB529" s="1" t="s">
        <v>875</v>
      </c>
      <c r="BC529" s="1" t="s">
        <v>875</v>
      </c>
      <c r="BD529" s="1" t="s">
        <v>875</v>
      </c>
      <c r="BE529" s="1" t="s">
        <v>875</v>
      </c>
      <c r="BF529" s="1" t="s">
        <v>875</v>
      </c>
      <c r="BG529" s="25">
        <v>22</v>
      </c>
      <c r="BH529" s="2">
        <v>2</v>
      </c>
      <c r="BI529" s="1">
        <v>2.8</v>
      </c>
      <c r="BJ529" s="1">
        <f t="shared" si="39"/>
        <v>61.599999999999994</v>
      </c>
      <c r="BK529" s="1" t="s">
        <v>27</v>
      </c>
      <c r="BL529" s="25">
        <v>0</v>
      </c>
      <c r="BM529" s="1">
        <v>0</v>
      </c>
      <c r="BN529" s="1">
        <v>0</v>
      </c>
      <c r="BO529" s="1">
        <v>0</v>
      </c>
      <c r="BP529" s="1">
        <v>0</v>
      </c>
      <c r="BQ529" s="14">
        <v>43849.889349594909</v>
      </c>
      <c r="BR529" s="14" t="s">
        <v>287</v>
      </c>
      <c r="BS529" s="15">
        <v>21.016666666666666</v>
      </c>
      <c r="BT529" s="12" t="s">
        <v>220</v>
      </c>
      <c r="BU529" s="12">
        <v>1</v>
      </c>
      <c r="BV529" s="12"/>
      <c r="BW529" s="12" t="s">
        <v>98</v>
      </c>
      <c r="BX529" s="12"/>
      <c r="BY529" s="12" t="s">
        <v>98</v>
      </c>
      <c r="BZ529" s="12">
        <v>1</v>
      </c>
      <c r="CA529" s="12">
        <v>6</v>
      </c>
      <c r="CB529" s="15">
        <v>12.5</v>
      </c>
      <c r="CC529" s="12">
        <v>0</v>
      </c>
      <c r="CD529" s="12">
        <v>0</v>
      </c>
      <c r="CE529" s="12">
        <v>3</v>
      </c>
      <c r="CF529" s="12" t="s">
        <v>20</v>
      </c>
      <c r="CG529" s="12" t="s">
        <v>20</v>
      </c>
      <c r="CH529" s="12" t="s">
        <v>20</v>
      </c>
      <c r="CI529" s="12" t="s">
        <v>20</v>
      </c>
      <c r="CJ529" s="15">
        <v>2</v>
      </c>
      <c r="CK529" s="12">
        <v>2</v>
      </c>
      <c r="CL529" s="12">
        <v>0</v>
      </c>
      <c r="CM529" s="12">
        <v>0</v>
      </c>
      <c r="CN529" s="12">
        <v>0</v>
      </c>
      <c r="CO529" s="12">
        <v>0</v>
      </c>
      <c r="CP529" s="12" t="s">
        <v>99</v>
      </c>
      <c r="CQ529" s="12">
        <v>26</v>
      </c>
      <c r="CR529" s="12">
        <v>16</v>
      </c>
      <c r="CS529" s="12">
        <v>93</v>
      </c>
      <c r="CT529" s="12">
        <v>80</v>
      </c>
      <c r="CU529" s="12">
        <v>12</v>
      </c>
      <c r="CV529" s="12">
        <v>11.4</v>
      </c>
      <c r="CW529" s="12">
        <v>338</v>
      </c>
      <c r="CX529" s="12" t="b">
        <v>0</v>
      </c>
      <c r="CY529" s="12"/>
      <c r="CZ529" s="12">
        <v>0.02</v>
      </c>
      <c r="DA529" s="12">
        <v>101</v>
      </c>
      <c r="DB529" s="12">
        <v>92</v>
      </c>
      <c r="DC529" s="12">
        <v>76</v>
      </c>
    </row>
    <row r="530" spans="1:107" x14ac:dyDescent="0.2">
      <c r="A530" s="2">
        <v>529</v>
      </c>
      <c r="B530" s="5">
        <v>7</v>
      </c>
      <c r="C530" s="5">
        <v>3</v>
      </c>
      <c r="D530" s="1">
        <v>11</v>
      </c>
      <c r="E530" s="7">
        <v>43850</v>
      </c>
      <c r="F530" s="1">
        <v>0</v>
      </c>
      <c r="G530" s="5">
        <f t="shared" si="36"/>
        <v>0</v>
      </c>
      <c r="H530" s="19">
        <f t="shared" si="37"/>
        <v>0</v>
      </c>
      <c r="I530">
        <v>100</v>
      </c>
      <c r="J530">
        <v>136.09722222222223</v>
      </c>
      <c r="K530">
        <v>22.38321711781235</v>
      </c>
      <c r="L530">
        <v>7.6388888888888893</v>
      </c>
      <c r="M530">
        <v>92.361111111111114</v>
      </c>
      <c r="N530">
        <v>0</v>
      </c>
      <c r="O530">
        <v>100</v>
      </c>
      <c r="P530">
        <v>142.97395833333334</v>
      </c>
      <c r="Q530">
        <v>24.082516392075785</v>
      </c>
      <c r="R530">
        <v>11.458333333333334</v>
      </c>
      <c r="S530">
        <v>88.541666666666671</v>
      </c>
      <c r="T530">
        <v>0</v>
      </c>
      <c r="U530">
        <v>100</v>
      </c>
      <c r="V530">
        <v>122.34375</v>
      </c>
      <c r="W530">
        <v>9.4340623967265653</v>
      </c>
      <c r="X530">
        <v>0</v>
      </c>
      <c r="Y530">
        <v>100</v>
      </c>
      <c r="Z530">
        <v>0</v>
      </c>
      <c r="AA530" s="2">
        <v>0</v>
      </c>
      <c r="AB530">
        <v>1</v>
      </c>
      <c r="AC530">
        <v>8</v>
      </c>
      <c r="AD530">
        <v>2</v>
      </c>
      <c r="AE530" s="16">
        <v>0</v>
      </c>
      <c r="AF530" s="12">
        <v>99</v>
      </c>
      <c r="AG530">
        <v>99</v>
      </c>
      <c r="AH530">
        <v>1</v>
      </c>
      <c r="AI530">
        <v>99</v>
      </c>
      <c r="AJ530">
        <v>99</v>
      </c>
      <c r="AK530">
        <v>99</v>
      </c>
      <c r="AL530">
        <v>99</v>
      </c>
      <c r="AM530">
        <v>99</v>
      </c>
      <c r="AN530" s="1">
        <v>99</v>
      </c>
      <c r="AO530" s="1">
        <v>99</v>
      </c>
      <c r="AP530" s="1">
        <v>99</v>
      </c>
      <c r="AQ530" s="1">
        <v>99</v>
      </c>
      <c r="AR530" s="1">
        <v>99</v>
      </c>
      <c r="AS530" s="1">
        <v>0</v>
      </c>
      <c r="AT530" s="1">
        <v>0</v>
      </c>
      <c r="AU530" s="1">
        <v>1</v>
      </c>
      <c r="AV530" s="1">
        <v>0</v>
      </c>
      <c r="AW530" s="1">
        <v>0</v>
      </c>
      <c r="AX530" s="1">
        <v>0</v>
      </c>
      <c r="AY530" s="1">
        <v>0</v>
      </c>
      <c r="AZ530" s="1">
        <v>0</v>
      </c>
      <c r="BA530" s="1">
        <v>0</v>
      </c>
      <c r="BB530" s="1">
        <v>0</v>
      </c>
      <c r="BC530" s="1">
        <v>0</v>
      </c>
      <c r="BD530" s="1">
        <v>0</v>
      </c>
      <c r="BE530" s="1">
        <v>0</v>
      </c>
      <c r="BF530" s="1">
        <f>SUM(AS530:BE530)</f>
        <v>1</v>
      </c>
      <c r="BG530" s="12">
        <v>0</v>
      </c>
      <c r="BH530" s="1">
        <v>0</v>
      </c>
      <c r="BI530" s="1">
        <v>0</v>
      </c>
      <c r="BJ530" s="1">
        <f t="shared" si="39"/>
        <v>0</v>
      </c>
      <c r="BK530" s="1">
        <v>0</v>
      </c>
      <c r="BL530" s="25">
        <v>0</v>
      </c>
      <c r="BM530" s="1">
        <v>0</v>
      </c>
      <c r="BN530" s="1">
        <v>0</v>
      </c>
      <c r="BO530" s="1">
        <v>0</v>
      </c>
      <c r="BP530" s="1">
        <v>0</v>
      </c>
      <c r="BQ530" s="12"/>
      <c r="BR530" s="12"/>
      <c r="BS530" s="12"/>
      <c r="BT530" s="12"/>
      <c r="BU530" s="12"/>
      <c r="BV530" s="12"/>
      <c r="BW530" s="12"/>
      <c r="BX530" s="12"/>
      <c r="BY530" s="12"/>
      <c r="BZ530" s="12"/>
      <c r="CA530" s="12"/>
      <c r="CB530" s="15"/>
      <c r="CC530" s="12"/>
      <c r="CD530" s="12"/>
      <c r="CE530" s="12"/>
      <c r="CF530" s="12"/>
      <c r="CG530" s="12"/>
      <c r="CH530" s="12"/>
      <c r="CI530" s="12"/>
      <c r="CJ530" s="15"/>
      <c r="CK530" s="12"/>
      <c r="CL530" s="12"/>
      <c r="CM530" s="12"/>
      <c r="CN530" s="12"/>
      <c r="CO530" s="12"/>
      <c r="CP530" s="12"/>
      <c r="CQ530" s="12"/>
      <c r="CR530" s="12"/>
      <c r="CS530" s="12"/>
      <c r="CT530" s="12"/>
      <c r="CU530" s="12"/>
      <c r="CV530" s="12"/>
      <c r="CW530" s="12"/>
      <c r="CX530" s="12"/>
      <c r="CY530" s="12"/>
      <c r="CZ530" s="12"/>
      <c r="DA530" s="12"/>
      <c r="DB530" s="12"/>
      <c r="DC530" s="12"/>
    </row>
    <row r="531" spans="1:107" x14ac:dyDescent="0.2">
      <c r="A531" s="2">
        <v>530</v>
      </c>
      <c r="B531" s="5">
        <v>7</v>
      </c>
      <c r="C531" s="5">
        <v>3</v>
      </c>
      <c r="D531" s="1">
        <v>12</v>
      </c>
      <c r="E531" s="7">
        <v>43851</v>
      </c>
      <c r="F531" s="1">
        <v>0</v>
      </c>
      <c r="G531" s="5">
        <f t="shared" si="36"/>
        <v>0</v>
      </c>
      <c r="H531" s="19">
        <f t="shared" si="37"/>
        <v>0</v>
      </c>
      <c r="I531">
        <v>100</v>
      </c>
      <c r="J531">
        <v>139.94791666666666</v>
      </c>
      <c r="K531">
        <v>30.755671713692941</v>
      </c>
      <c r="L531">
        <v>18.402777777777779</v>
      </c>
      <c r="M531">
        <v>81.597222222222229</v>
      </c>
      <c r="N531">
        <v>0</v>
      </c>
      <c r="O531">
        <v>100</v>
      </c>
      <c r="P531">
        <v>151.21354166666666</v>
      </c>
      <c r="Q531">
        <v>31.28531240385783</v>
      </c>
      <c r="R531">
        <v>27.604166666666668</v>
      </c>
      <c r="S531">
        <v>72.395833333333329</v>
      </c>
      <c r="T531">
        <v>0</v>
      </c>
      <c r="U531">
        <v>100</v>
      </c>
      <c r="V531">
        <v>117.41666666666667</v>
      </c>
      <c r="W531">
        <v>15.418254502357669</v>
      </c>
      <c r="X531">
        <v>0</v>
      </c>
      <c r="Y531">
        <v>100</v>
      </c>
      <c r="Z531">
        <v>0</v>
      </c>
      <c r="AA531" s="2">
        <v>0</v>
      </c>
      <c r="AB531">
        <v>1</v>
      </c>
      <c r="AC531">
        <v>6</v>
      </c>
      <c r="AD531">
        <v>1</v>
      </c>
      <c r="AE531" s="16">
        <v>0</v>
      </c>
      <c r="AF531" s="12">
        <v>99</v>
      </c>
      <c r="AG531">
        <v>2</v>
      </c>
      <c r="AH531">
        <v>1</v>
      </c>
      <c r="AI531">
        <v>99</v>
      </c>
      <c r="AJ531">
        <v>3</v>
      </c>
      <c r="AK531">
        <v>99</v>
      </c>
      <c r="AL531">
        <v>99</v>
      </c>
      <c r="AM531" s="1">
        <v>99</v>
      </c>
      <c r="AN531" s="1">
        <v>99</v>
      </c>
      <c r="AO531" s="1">
        <v>99</v>
      </c>
      <c r="AP531" s="1">
        <v>99</v>
      </c>
      <c r="AQ531" s="1">
        <v>99</v>
      </c>
      <c r="AR531" s="1">
        <v>99</v>
      </c>
      <c r="AS531" s="1">
        <v>0</v>
      </c>
      <c r="AT531" s="1">
        <v>1</v>
      </c>
      <c r="AU531" s="1">
        <v>1</v>
      </c>
      <c r="AV531" s="1">
        <v>0</v>
      </c>
      <c r="AW531" s="1">
        <v>1</v>
      </c>
      <c r="AX531" s="1">
        <v>0</v>
      </c>
      <c r="AY531" s="1">
        <v>0</v>
      </c>
      <c r="AZ531" s="1">
        <v>0</v>
      </c>
      <c r="BA531" s="1">
        <v>0</v>
      </c>
      <c r="BB531" s="1">
        <v>0</v>
      </c>
      <c r="BC531" s="1">
        <v>0</v>
      </c>
      <c r="BD531" s="1">
        <v>0</v>
      </c>
      <c r="BE531" s="1">
        <v>0</v>
      </c>
      <c r="BF531" s="1">
        <f>SUM(AS531:BE531)</f>
        <v>3</v>
      </c>
      <c r="BG531" s="12">
        <v>0</v>
      </c>
      <c r="BH531" s="1">
        <v>0</v>
      </c>
      <c r="BI531" s="1">
        <v>0</v>
      </c>
      <c r="BJ531" s="1">
        <f t="shared" si="39"/>
        <v>0</v>
      </c>
      <c r="BK531" s="1">
        <v>0</v>
      </c>
      <c r="BL531" s="25">
        <v>0</v>
      </c>
      <c r="BM531" s="1">
        <v>0</v>
      </c>
      <c r="BN531" s="1">
        <v>0</v>
      </c>
      <c r="BO531" s="1">
        <v>0</v>
      </c>
      <c r="BP531" s="1">
        <v>0</v>
      </c>
      <c r="BQ531" s="12"/>
      <c r="BR531" s="12"/>
      <c r="BS531" s="12"/>
      <c r="BT531" s="12"/>
      <c r="BU531" s="12"/>
      <c r="BV531" s="12"/>
      <c r="BW531" s="12"/>
      <c r="BX531" s="12"/>
      <c r="BY531" s="12"/>
      <c r="BZ531" s="12"/>
      <c r="CA531" s="12"/>
      <c r="CB531" s="15"/>
      <c r="CC531" s="12"/>
      <c r="CD531" s="12"/>
      <c r="CE531" s="12"/>
      <c r="CF531" s="12"/>
      <c r="CG531" s="12"/>
      <c r="CH531" s="12"/>
      <c r="CI531" s="12"/>
      <c r="CJ531" s="15"/>
      <c r="CK531" s="12"/>
      <c r="CL531" s="12"/>
      <c r="CM531" s="12"/>
      <c r="CN531" s="12"/>
      <c r="CO531" s="12"/>
      <c r="CP531" s="12"/>
      <c r="CQ531" s="12"/>
      <c r="CR531" s="12"/>
      <c r="CS531" s="12"/>
      <c r="CT531" s="12"/>
      <c r="CU531" s="12"/>
      <c r="CV531" s="12"/>
      <c r="CW531" s="12"/>
      <c r="CX531" s="12"/>
      <c r="CY531" s="12"/>
      <c r="CZ531" s="12"/>
      <c r="DA531" s="12"/>
      <c r="DB531" s="12"/>
      <c r="DC531" s="12"/>
    </row>
    <row r="532" spans="1:107" x14ac:dyDescent="0.2">
      <c r="A532" s="2">
        <v>531</v>
      </c>
      <c r="B532" s="5">
        <v>7</v>
      </c>
      <c r="C532" s="5">
        <v>3</v>
      </c>
      <c r="D532" s="1">
        <v>13</v>
      </c>
      <c r="E532" s="7">
        <v>43852</v>
      </c>
      <c r="F532" s="1">
        <v>0</v>
      </c>
      <c r="G532" s="5">
        <f t="shared" si="36"/>
        <v>0</v>
      </c>
      <c r="H532" s="19">
        <f t="shared" si="37"/>
        <v>0</v>
      </c>
      <c r="I532">
        <v>100</v>
      </c>
      <c r="J532">
        <v>149.14236111111111</v>
      </c>
      <c r="K532">
        <v>36.763122523891596</v>
      </c>
      <c r="L532">
        <v>25.347222222222221</v>
      </c>
      <c r="M532">
        <v>74.652777777777771</v>
      </c>
      <c r="N532">
        <v>0</v>
      </c>
      <c r="O532">
        <v>100</v>
      </c>
      <c r="P532">
        <v>157.44791666666666</v>
      </c>
      <c r="Q532">
        <v>39.0241767554433</v>
      </c>
      <c r="R532">
        <v>34.375</v>
      </c>
      <c r="S532">
        <v>65.625</v>
      </c>
      <c r="T532">
        <v>0</v>
      </c>
      <c r="U532">
        <v>100</v>
      </c>
      <c r="V532">
        <v>132.53125</v>
      </c>
      <c r="W532">
        <v>24.723817642960842</v>
      </c>
      <c r="X532">
        <v>7.291666666666667</v>
      </c>
      <c r="Y532">
        <v>92.708333333333329</v>
      </c>
      <c r="Z532">
        <v>0</v>
      </c>
      <c r="AA532" s="2">
        <v>0</v>
      </c>
      <c r="AB532">
        <v>1</v>
      </c>
      <c r="AC532">
        <v>7</v>
      </c>
      <c r="AD532">
        <v>1</v>
      </c>
      <c r="AE532" s="16">
        <v>0</v>
      </c>
      <c r="AF532" s="12">
        <v>99</v>
      </c>
      <c r="AG532">
        <v>99</v>
      </c>
      <c r="AH532">
        <v>2</v>
      </c>
      <c r="AI532">
        <v>99</v>
      </c>
      <c r="AJ532">
        <v>1</v>
      </c>
      <c r="AK532">
        <v>99</v>
      </c>
      <c r="AL532">
        <v>99</v>
      </c>
      <c r="AM532">
        <v>99</v>
      </c>
      <c r="AN532" s="1">
        <v>99</v>
      </c>
      <c r="AO532" s="1">
        <v>99</v>
      </c>
      <c r="AP532" s="1">
        <v>99</v>
      </c>
      <c r="AQ532" s="1">
        <v>99</v>
      </c>
      <c r="AR532" s="1">
        <v>99</v>
      </c>
      <c r="AS532" s="1">
        <v>0</v>
      </c>
      <c r="AT532" s="1">
        <v>0</v>
      </c>
      <c r="AU532" s="1">
        <v>1</v>
      </c>
      <c r="AV532" s="1">
        <v>0</v>
      </c>
      <c r="AW532" s="1">
        <v>1</v>
      </c>
      <c r="AX532" s="1">
        <v>0</v>
      </c>
      <c r="AY532" s="1">
        <v>0</v>
      </c>
      <c r="AZ532" s="1">
        <v>0</v>
      </c>
      <c r="BA532" s="1">
        <v>0</v>
      </c>
      <c r="BB532" s="1">
        <v>0</v>
      </c>
      <c r="BC532" s="1">
        <v>0</v>
      </c>
      <c r="BD532" s="1">
        <v>0</v>
      </c>
      <c r="BE532" s="1">
        <v>0</v>
      </c>
      <c r="BF532" s="1">
        <f>SUM(AS532:BE532)</f>
        <v>2</v>
      </c>
      <c r="BG532" s="12">
        <v>0</v>
      </c>
      <c r="BH532" s="1">
        <v>0</v>
      </c>
      <c r="BI532" s="1">
        <v>0</v>
      </c>
      <c r="BJ532" s="1">
        <f t="shared" si="39"/>
        <v>0</v>
      </c>
      <c r="BK532" s="1">
        <v>0</v>
      </c>
      <c r="BL532" s="25">
        <v>0</v>
      </c>
      <c r="BM532" s="1">
        <v>0</v>
      </c>
      <c r="BN532" s="1">
        <v>0</v>
      </c>
      <c r="BO532" s="1">
        <v>0</v>
      </c>
      <c r="BP532" s="1">
        <v>0</v>
      </c>
      <c r="BQ532" s="12"/>
      <c r="BR532" s="12"/>
      <c r="BS532" s="12"/>
      <c r="BT532" s="12"/>
      <c r="BU532" s="12"/>
      <c r="BV532" s="12"/>
      <c r="BW532" s="12"/>
      <c r="BX532" s="12"/>
      <c r="BY532" s="12"/>
      <c r="BZ532" s="12"/>
      <c r="CA532" s="12"/>
      <c r="CB532" s="15"/>
      <c r="CC532" s="12"/>
      <c r="CD532" s="12"/>
      <c r="CE532" s="12"/>
      <c r="CF532" s="12"/>
      <c r="CG532" s="12"/>
      <c r="CH532" s="12"/>
      <c r="CI532" s="12"/>
      <c r="CJ532" s="15"/>
      <c r="CK532" s="12"/>
      <c r="CL532" s="12"/>
      <c r="CM532" s="12"/>
      <c r="CN532" s="12"/>
      <c r="CO532" s="12"/>
      <c r="CP532" s="12"/>
      <c r="CQ532" s="12"/>
      <c r="CR532" s="12"/>
      <c r="CS532" s="12"/>
      <c r="CT532" s="12"/>
      <c r="CU532" s="12"/>
      <c r="CV532" s="12"/>
      <c r="CW532" s="12"/>
      <c r="CX532" s="12"/>
      <c r="CY532" s="12"/>
      <c r="CZ532" s="12"/>
      <c r="DA532" s="12"/>
      <c r="DB532" s="12"/>
      <c r="DC532" s="12"/>
    </row>
    <row r="533" spans="1:107" x14ac:dyDescent="0.2">
      <c r="A533" s="2">
        <v>532</v>
      </c>
      <c r="B533" s="5">
        <v>7</v>
      </c>
      <c r="C533" s="5">
        <v>3</v>
      </c>
      <c r="D533" s="1">
        <v>14</v>
      </c>
      <c r="E533" s="7">
        <v>43853</v>
      </c>
      <c r="F533" s="1">
        <v>0</v>
      </c>
      <c r="G533" s="5">
        <f t="shared" si="36"/>
        <v>0</v>
      </c>
      <c r="H533" s="19">
        <f t="shared" si="37"/>
        <v>0</v>
      </c>
      <c r="I533">
        <v>95.138888888888886</v>
      </c>
      <c r="J533">
        <v>137.3102189781022</v>
      </c>
      <c r="K533">
        <v>19.549531593145474</v>
      </c>
      <c r="L533">
        <v>8.0291970802919703</v>
      </c>
      <c r="M533">
        <v>91.970802919708035</v>
      </c>
      <c r="N533">
        <v>0</v>
      </c>
      <c r="O533">
        <v>92.708333333333329</v>
      </c>
      <c r="P533">
        <v>130.29775280898878</v>
      </c>
      <c r="Q533">
        <v>21.912725203972666</v>
      </c>
      <c r="R533">
        <v>8.4269662921348321</v>
      </c>
      <c r="S533">
        <v>91.573033707865164</v>
      </c>
      <c r="T533">
        <v>0</v>
      </c>
      <c r="U533">
        <v>100</v>
      </c>
      <c r="V533">
        <v>150.3125</v>
      </c>
      <c r="W533">
        <v>11.307222153066826</v>
      </c>
      <c r="X533">
        <v>7.291666666666667</v>
      </c>
      <c r="Y533">
        <v>92.708333333333329</v>
      </c>
      <c r="Z533">
        <v>0</v>
      </c>
      <c r="AA533" s="2">
        <v>0</v>
      </c>
      <c r="AB533">
        <v>1</v>
      </c>
      <c r="AC533">
        <v>9</v>
      </c>
      <c r="AD533">
        <v>1</v>
      </c>
      <c r="AE533" s="16">
        <v>0</v>
      </c>
      <c r="AF533" s="12">
        <v>99</v>
      </c>
      <c r="AG533">
        <v>99</v>
      </c>
      <c r="AH533">
        <v>99</v>
      </c>
      <c r="AI533">
        <v>99</v>
      </c>
      <c r="AJ533">
        <v>1</v>
      </c>
      <c r="AK533">
        <v>99</v>
      </c>
      <c r="AL533">
        <v>99</v>
      </c>
      <c r="AM533">
        <v>99</v>
      </c>
      <c r="AN533" s="1">
        <v>99</v>
      </c>
      <c r="AO533" s="1">
        <v>99</v>
      </c>
      <c r="AP533">
        <v>99</v>
      </c>
      <c r="AQ533">
        <v>2</v>
      </c>
      <c r="AR533" s="1">
        <v>99</v>
      </c>
      <c r="AS533" s="1">
        <v>0</v>
      </c>
      <c r="AT533" s="1">
        <v>0</v>
      </c>
      <c r="AU533">
        <v>0</v>
      </c>
      <c r="AV533" s="1">
        <v>0</v>
      </c>
      <c r="AW533" s="1">
        <v>1</v>
      </c>
      <c r="AX533" s="1">
        <v>0</v>
      </c>
      <c r="AY533" s="1">
        <v>0</v>
      </c>
      <c r="AZ533" s="1">
        <v>0</v>
      </c>
      <c r="BA533" s="1">
        <v>0</v>
      </c>
      <c r="BB533" s="1">
        <v>0</v>
      </c>
      <c r="BC533" s="1">
        <v>0</v>
      </c>
      <c r="BD533" s="1">
        <v>1</v>
      </c>
      <c r="BE533" s="1">
        <v>0</v>
      </c>
      <c r="BF533" s="1">
        <f>SUM(AS533:BE533)</f>
        <v>2</v>
      </c>
      <c r="BG533" s="12">
        <v>0</v>
      </c>
      <c r="BH533" s="1">
        <v>0</v>
      </c>
      <c r="BI533" s="1">
        <v>0</v>
      </c>
      <c r="BJ533" s="1">
        <f t="shared" si="39"/>
        <v>0</v>
      </c>
      <c r="BK533" s="1">
        <v>0</v>
      </c>
      <c r="BL533" s="25">
        <v>0</v>
      </c>
      <c r="BM533" s="1">
        <v>0</v>
      </c>
      <c r="BN533" s="1">
        <v>0</v>
      </c>
      <c r="BO533" s="1">
        <v>0</v>
      </c>
      <c r="BP533" s="1">
        <v>0</v>
      </c>
      <c r="BQ533" s="12"/>
      <c r="BR533" s="12"/>
      <c r="BS533" s="12"/>
      <c r="BT533" s="12"/>
      <c r="BU533" s="12"/>
      <c r="BV533" s="12"/>
      <c r="BW533" s="12"/>
      <c r="BX533" s="12"/>
      <c r="BY533" s="12"/>
      <c r="BZ533" s="12"/>
      <c r="CA533" s="12"/>
      <c r="CB533" s="15"/>
      <c r="CC533" s="12"/>
      <c r="CD533" s="12"/>
      <c r="CE533" s="12"/>
      <c r="CF533" s="12"/>
      <c r="CG533" s="12"/>
      <c r="CH533" s="12"/>
      <c r="CI533" s="12"/>
      <c r="CJ533" s="15"/>
      <c r="CK533" s="12"/>
      <c r="CL533" s="12"/>
      <c r="CM533" s="12"/>
      <c r="CN533" s="12"/>
      <c r="CO533" s="12"/>
      <c r="CP533" s="12"/>
      <c r="CQ533" s="12"/>
      <c r="CR533" s="12"/>
      <c r="CS533" s="12"/>
      <c r="CT533" s="12"/>
      <c r="CU533" s="12"/>
      <c r="CV533" s="12"/>
      <c r="CW533" s="12"/>
      <c r="CX533" s="12"/>
      <c r="CY533" s="12"/>
      <c r="CZ533" s="12"/>
      <c r="DA533" s="12"/>
      <c r="DB533" s="12"/>
      <c r="DC533" s="12"/>
    </row>
    <row r="534" spans="1:107" x14ac:dyDescent="0.2">
      <c r="A534" s="2">
        <v>533</v>
      </c>
      <c r="B534" s="5">
        <v>7</v>
      </c>
      <c r="C534" s="5">
        <v>3</v>
      </c>
      <c r="D534" s="1">
        <v>15</v>
      </c>
      <c r="E534" s="7">
        <v>43854</v>
      </c>
      <c r="F534" s="1">
        <v>0</v>
      </c>
      <c r="G534" s="5">
        <f t="shared" si="36"/>
        <v>0</v>
      </c>
      <c r="H534" s="19">
        <f t="shared" si="37"/>
        <v>0</v>
      </c>
      <c r="I534">
        <v>100</v>
      </c>
      <c r="J534">
        <v>148.79513888888889</v>
      </c>
      <c r="K534">
        <v>33.761895930638396</v>
      </c>
      <c r="L534">
        <v>22.569444444444443</v>
      </c>
      <c r="M534">
        <v>77.430555555555557</v>
      </c>
      <c r="N534">
        <v>0</v>
      </c>
      <c r="O534">
        <v>100</v>
      </c>
      <c r="P534">
        <v>134</v>
      </c>
      <c r="Q534">
        <v>29.02477249324852</v>
      </c>
      <c r="R534">
        <v>13.020833333333334</v>
      </c>
      <c r="S534">
        <v>86.979166666666671</v>
      </c>
      <c r="T534">
        <v>0</v>
      </c>
      <c r="U534">
        <v>100</v>
      </c>
      <c r="V534">
        <v>178.38541666666666</v>
      </c>
      <c r="W534">
        <v>31.985864728435608</v>
      </c>
      <c r="X534">
        <v>41.666666666666664</v>
      </c>
      <c r="Y534">
        <v>58.333333333333336</v>
      </c>
      <c r="Z534">
        <v>0</v>
      </c>
      <c r="AA534" s="2">
        <v>1</v>
      </c>
      <c r="AB534">
        <v>1</v>
      </c>
      <c r="AC534">
        <v>10</v>
      </c>
      <c r="AD534">
        <v>1</v>
      </c>
      <c r="AE534" s="16">
        <v>0</v>
      </c>
      <c r="AF534" s="12">
        <v>99</v>
      </c>
      <c r="AG534">
        <v>99</v>
      </c>
      <c r="AH534">
        <v>1</v>
      </c>
      <c r="AI534">
        <v>99</v>
      </c>
      <c r="AJ534">
        <v>99</v>
      </c>
      <c r="AK534">
        <v>99</v>
      </c>
      <c r="AL534">
        <v>99</v>
      </c>
      <c r="AM534" s="1">
        <v>99</v>
      </c>
      <c r="AN534" s="1">
        <v>99</v>
      </c>
      <c r="AO534" s="1">
        <v>99</v>
      </c>
      <c r="AP534" s="1">
        <v>99</v>
      </c>
      <c r="AQ534" s="1">
        <v>99</v>
      </c>
      <c r="AR534" s="1">
        <v>99</v>
      </c>
      <c r="AS534" s="1">
        <v>0</v>
      </c>
      <c r="AT534" s="1">
        <v>0</v>
      </c>
      <c r="AU534" s="1">
        <v>1</v>
      </c>
      <c r="AV534" s="1">
        <v>0</v>
      </c>
      <c r="AW534" s="1">
        <v>0</v>
      </c>
      <c r="AX534" s="1">
        <v>0</v>
      </c>
      <c r="AY534" s="1">
        <v>0</v>
      </c>
      <c r="AZ534" s="1">
        <v>0</v>
      </c>
      <c r="BA534" s="1">
        <v>0</v>
      </c>
      <c r="BB534" s="1">
        <v>0</v>
      </c>
      <c r="BC534" s="1">
        <v>0</v>
      </c>
      <c r="BD534" s="1">
        <v>0</v>
      </c>
      <c r="BE534" s="1">
        <v>0</v>
      </c>
      <c r="BF534" s="1">
        <f>SUM(AS534:BE534)</f>
        <v>1</v>
      </c>
      <c r="BG534" s="12">
        <v>0</v>
      </c>
      <c r="BH534" s="1">
        <v>0</v>
      </c>
      <c r="BI534" s="1">
        <v>0</v>
      </c>
      <c r="BJ534" s="1">
        <f t="shared" si="39"/>
        <v>0</v>
      </c>
      <c r="BK534" s="1">
        <v>0</v>
      </c>
      <c r="BL534" s="25">
        <v>0</v>
      </c>
      <c r="BM534" s="1">
        <v>0</v>
      </c>
      <c r="BN534" s="1">
        <v>0</v>
      </c>
      <c r="BO534" s="1">
        <v>0</v>
      </c>
      <c r="BP534" s="1">
        <v>0</v>
      </c>
      <c r="BQ534" s="12"/>
      <c r="BR534" s="12"/>
      <c r="BS534" s="12"/>
      <c r="BT534" s="12"/>
      <c r="BU534" s="12"/>
      <c r="BV534" s="12"/>
      <c r="BW534" s="12"/>
      <c r="BX534" s="12"/>
      <c r="BY534" s="12"/>
      <c r="BZ534" s="12"/>
      <c r="CA534" s="12"/>
      <c r="CB534" s="15"/>
      <c r="CC534" s="12"/>
      <c r="CD534" s="12"/>
      <c r="CE534" s="12"/>
      <c r="CF534" s="12"/>
      <c r="CG534" s="12"/>
      <c r="CH534" s="12"/>
      <c r="CI534" s="12"/>
      <c r="CJ534" s="15"/>
      <c r="CK534" s="12"/>
      <c r="CL534" s="12"/>
      <c r="CM534" s="12"/>
      <c r="CN534" s="12"/>
      <c r="CO534" s="12"/>
      <c r="CP534" s="12"/>
      <c r="CQ534" s="12"/>
      <c r="CR534" s="12"/>
      <c r="CS534" s="12"/>
      <c r="CT534" s="12"/>
      <c r="CU534" s="12"/>
      <c r="CV534" s="12"/>
      <c r="CW534" s="12"/>
      <c r="CX534" s="12"/>
      <c r="CY534" s="12"/>
      <c r="CZ534" s="12"/>
      <c r="DA534" s="12"/>
      <c r="DB534" s="12"/>
      <c r="DC534" s="12"/>
    </row>
    <row r="535" spans="1:107" x14ac:dyDescent="0.2">
      <c r="A535" s="2">
        <v>534</v>
      </c>
      <c r="B535" s="5">
        <v>7</v>
      </c>
      <c r="C535" s="5">
        <v>3</v>
      </c>
      <c r="D535" s="1">
        <v>16</v>
      </c>
      <c r="E535" s="7">
        <v>43855</v>
      </c>
      <c r="F535" s="1">
        <v>0</v>
      </c>
      <c r="G535" s="5">
        <f t="shared" si="36"/>
        <v>27</v>
      </c>
      <c r="H535" s="19">
        <f t="shared" si="37"/>
        <v>75.599999999999994</v>
      </c>
      <c r="I535">
        <v>100</v>
      </c>
      <c r="J535">
        <v>144.46875</v>
      </c>
      <c r="K535">
        <v>24.450601753683731</v>
      </c>
      <c r="L535">
        <v>22.569444444444443</v>
      </c>
      <c r="M535">
        <v>77.430555555555557</v>
      </c>
      <c r="N535">
        <v>0</v>
      </c>
      <c r="O535">
        <v>100</v>
      </c>
      <c r="P535">
        <v>142.42708333333334</v>
      </c>
      <c r="Q535">
        <v>26.958388976472012</v>
      </c>
      <c r="R535">
        <v>23.958333333333332</v>
      </c>
      <c r="S535">
        <v>76.041666666666671</v>
      </c>
      <c r="T535">
        <v>0</v>
      </c>
      <c r="U535">
        <v>100</v>
      </c>
      <c r="V535">
        <v>148.55208333333334</v>
      </c>
      <c r="W535">
        <v>18.802967392218871</v>
      </c>
      <c r="X535">
        <v>19.791666666666668</v>
      </c>
      <c r="Y535">
        <v>80.208333333333329</v>
      </c>
      <c r="Z535">
        <v>0</v>
      </c>
      <c r="AA535" s="2">
        <v>0</v>
      </c>
      <c r="AB535">
        <v>1</v>
      </c>
      <c r="AC535">
        <v>10</v>
      </c>
      <c r="AD535">
        <v>1</v>
      </c>
      <c r="AE535" s="16">
        <v>0</v>
      </c>
      <c r="AF535" t="s">
        <v>875</v>
      </c>
      <c r="AG535" t="s">
        <v>875</v>
      </c>
      <c r="AH535" t="s">
        <v>875</v>
      </c>
      <c r="AI535" t="s">
        <v>875</v>
      </c>
      <c r="AJ535" t="s">
        <v>875</v>
      </c>
      <c r="AK535" t="s">
        <v>875</v>
      </c>
      <c r="AL535" t="s">
        <v>875</v>
      </c>
      <c r="AM535" s="1" t="s">
        <v>903</v>
      </c>
      <c r="AN535" s="1" t="s">
        <v>903</v>
      </c>
      <c r="AO535" s="1" t="s">
        <v>903</v>
      </c>
      <c r="AP535" s="1" t="s">
        <v>903</v>
      </c>
      <c r="AQ535" s="1" t="s">
        <v>903</v>
      </c>
      <c r="AR535" s="1" t="s">
        <v>903</v>
      </c>
      <c r="AS535" s="1" t="s">
        <v>903</v>
      </c>
      <c r="AT535" s="1" t="s">
        <v>903</v>
      </c>
      <c r="AU535" s="1" t="s">
        <v>903</v>
      </c>
      <c r="AV535" s="1" t="s">
        <v>903</v>
      </c>
      <c r="AW535" s="1" t="s">
        <v>903</v>
      </c>
      <c r="AX535" s="1" t="s">
        <v>903</v>
      </c>
      <c r="AY535" s="1" t="s">
        <v>903</v>
      </c>
      <c r="AZ535" s="1" t="s">
        <v>903</v>
      </c>
      <c r="BA535" s="1" t="s">
        <v>875</v>
      </c>
      <c r="BB535" s="1" t="s">
        <v>875</v>
      </c>
      <c r="BC535" s="1" t="s">
        <v>875</v>
      </c>
      <c r="BD535" s="1" t="s">
        <v>875</v>
      </c>
      <c r="BE535" s="1" t="s">
        <v>875</v>
      </c>
      <c r="BF535" s="1" t="s">
        <v>875</v>
      </c>
      <c r="BG535" s="25">
        <v>27</v>
      </c>
      <c r="BH535" s="2">
        <v>3</v>
      </c>
      <c r="BI535" s="1">
        <v>2.8</v>
      </c>
      <c r="BJ535" s="1">
        <f t="shared" si="39"/>
        <v>75.599999999999994</v>
      </c>
      <c r="BK535" s="1" t="s">
        <v>27</v>
      </c>
      <c r="BL535" s="25">
        <v>0</v>
      </c>
      <c r="BM535" s="1">
        <v>0</v>
      </c>
      <c r="BN535" s="1">
        <v>0</v>
      </c>
      <c r="BO535" s="1">
        <v>0</v>
      </c>
      <c r="BP535" s="1">
        <v>0</v>
      </c>
      <c r="BQ535" s="14">
        <v>43855.815256006943</v>
      </c>
      <c r="BR535" s="14" t="s">
        <v>288</v>
      </c>
      <c r="BS535" s="15">
        <v>22.016666666666666</v>
      </c>
      <c r="BT535" s="12" t="s">
        <v>222</v>
      </c>
      <c r="BU535" s="12">
        <v>1</v>
      </c>
      <c r="BV535" s="12"/>
      <c r="BW535" s="12" t="s">
        <v>98</v>
      </c>
      <c r="BX535" s="12"/>
      <c r="BY535" s="12" t="s">
        <v>98</v>
      </c>
      <c r="BZ535" s="12">
        <v>1</v>
      </c>
      <c r="CA535" s="12">
        <v>6</v>
      </c>
      <c r="CB535" s="15">
        <v>6.25</v>
      </c>
      <c r="CC535" s="12">
        <v>0</v>
      </c>
      <c r="CD535" s="12">
        <v>0</v>
      </c>
      <c r="CE535" s="12">
        <v>1</v>
      </c>
      <c r="CF535" s="12">
        <v>2</v>
      </c>
      <c r="CG535" s="12">
        <v>1</v>
      </c>
      <c r="CH535" s="12">
        <v>2</v>
      </c>
      <c r="CI535" s="12">
        <v>1</v>
      </c>
      <c r="CJ535" s="15">
        <v>0</v>
      </c>
      <c r="CK535" s="12" t="s">
        <v>20</v>
      </c>
      <c r="CL535" s="12" t="s">
        <v>20</v>
      </c>
      <c r="CM535" s="12" t="s">
        <v>20</v>
      </c>
      <c r="CN535" s="12" t="s">
        <v>20</v>
      </c>
      <c r="CO535" s="12" t="s">
        <v>20</v>
      </c>
      <c r="CP535" s="12" t="s">
        <v>105</v>
      </c>
      <c r="CQ535" s="12">
        <v>44</v>
      </c>
      <c r="CR535" s="12">
        <v>39</v>
      </c>
      <c r="CS535" s="12">
        <v>93</v>
      </c>
      <c r="CT535" s="12">
        <v>90</v>
      </c>
      <c r="CU535" s="12">
        <v>35</v>
      </c>
      <c r="CV535" s="12">
        <v>9</v>
      </c>
      <c r="CW535" s="12">
        <v>45</v>
      </c>
      <c r="CX535" s="12" t="b">
        <v>1</v>
      </c>
      <c r="CY535" s="12" t="s">
        <v>106</v>
      </c>
      <c r="CZ535" s="12">
        <v>0.04</v>
      </c>
      <c r="DA535" s="12"/>
      <c r="DB535" s="12"/>
      <c r="DC535" s="12"/>
    </row>
    <row r="536" spans="1:107" x14ac:dyDescent="0.2">
      <c r="A536" s="2">
        <v>535</v>
      </c>
      <c r="B536" s="5">
        <v>7</v>
      </c>
      <c r="C536" s="5">
        <v>3</v>
      </c>
      <c r="D536" s="1">
        <v>17</v>
      </c>
      <c r="E536" s="7">
        <v>43856</v>
      </c>
      <c r="F536" s="1">
        <v>0</v>
      </c>
      <c r="G536" s="5">
        <f t="shared" si="36"/>
        <v>0</v>
      </c>
      <c r="H536" s="19">
        <f t="shared" si="37"/>
        <v>0</v>
      </c>
      <c r="I536">
        <v>100</v>
      </c>
      <c r="J536">
        <v>136.89930555555554</v>
      </c>
      <c r="K536">
        <v>24.684099228690396</v>
      </c>
      <c r="L536">
        <v>16.319444444444443</v>
      </c>
      <c r="M536">
        <v>83.680555555555557</v>
      </c>
      <c r="N536">
        <v>0</v>
      </c>
      <c r="O536">
        <v>100</v>
      </c>
      <c r="P536">
        <v>138.19791666666666</v>
      </c>
      <c r="Q536">
        <v>24.019216866717269</v>
      </c>
      <c r="R536">
        <v>16.666666666666668</v>
      </c>
      <c r="S536">
        <v>83.333333333333329</v>
      </c>
      <c r="T536">
        <v>0</v>
      </c>
      <c r="U536">
        <v>100</v>
      </c>
      <c r="V536">
        <v>134.30208333333334</v>
      </c>
      <c r="W536">
        <v>26.053176935878138</v>
      </c>
      <c r="X536">
        <v>15.625</v>
      </c>
      <c r="Y536">
        <v>84.375</v>
      </c>
      <c r="Z536">
        <v>0</v>
      </c>
      <c r="AA536" s="2">
        <v>0</v>
      </c>
      <c r="AB536">
        <v>1</v>
      </c>
      <c r="AC536">
        <v>9</v>
      </c>
      <c r="AD536">
        <v>1</v>
      </c>
      <c r="AE536" s="16">
        <v>0</v>
      </c>
      <c r="AF536" s="12">
        <v>99</v>
      </c>
      <c r="AG536">
        <v>1</v>
      </c>
      <c r="AH536">
        <v>99</v>
      </c>
      <c r="AI536">
        <v>99</v>
      </c>
      <c r="AJ536">
        <v>99</v>
      </c>
      <c r="AK536">
        <v>99</v>
      </c>
      <c r="AL536">
        <v>99</v>
      </c>
      <c r="AM536" s="1">
        <v>99</v>
      </c>
      <c r="AN536" s="1">
        <v>99</v>
      </c>
      <c r="AO536" s="1">
        <v>99</v>
      </c>
      <c r="AP536" s="1">
        <v>99</v>
      </c>
      <c r="AQ536" s="1">
        <v>99</v>
      </c>
      <c r="AR536" s="1">
        <v>99</v>
      </c>
      <c r="AS536" s="1">
        <v>0</v>
      </c>
      <c r="AT536" s="1">
        <v>1</v>
      </c>
      <c r="AU536">
        <v>0</v>
      </c>
      <c r="AV536" s="1">
        <v>0</v>
      </c>
      <c r="AW536" s="1">
        <v>0</v>
      </c>
      <c r="AX536" s="1">
        <v>0</v>
      </c>
      <c r="AY536" s="1">
        <v>0</v>
      </c>
      <c r="AZ536" s="1">
        <v>0</v>
      </c>
      <c r="BA536" s="1">
        <v>0</v>
      </c>
      <c r="BB536" s="1">
        <v>0</v>
      </c>
      <c r="BC536" s="1">
        <v>0</v>
      </c>
      <c r="BD536" s="1">
        <v>0</v>
      </c>
      <c r="BE536" s="1">
        <v>0</v>
      </c>
      <c r="BF536" s="1">
        <f>SUM(AS536:BE536)</f>
        <v>1</v>
      </c>
      <c r="BG536" s="12">
        <v>0</v>
      </c>
      <c r="BH536" s="1">
        <v>0</v>
      </c>
      <c r="BI536" s="1">
        <v>0</v>
      </c>
      <c r="BJ536" s="1">
        <f t="shared" si="39"/>
        <v>0</v>
      </c>
      <c r="BK536" s="1">
        <v>0</v>
      </c>
      <c r="BL536" s="25">
        <v>0</v>
      </c>
      <c r="BM536" s="1">
        <v>0</v>
      </c>
      <c r="BN536" s="1">
        <v>0</v>
      </c>
      <c r="BO536" s="1">
        <v>0</v>
      </c>
      <c r="BP536" s="1">
        <v>0</v>
      </c>
      <c r="BQ536" s="12"/>
      <c r="BR536" s="12"/>
      <c r="BS536" s="12"/>
      <c r="BT536" s="12"/>
      <c r="BU536" s="12"/>
      <c r="BV536" s="12"/>
      <c r="BW536" s="12"/>
      <c r="BX536" s="12"/>
      <c r="BY536" s="12"/>
      <c r="BZ536" s="12"/>
      <c r="CA536" s="12"/>
      <c r="CB536" s="15"/>
      <c r="CC536" s="12"/>
      <c r="CD536" s="12"/>
      <c r="CE536" s="12"/>
      <c r="CF536" s="12"/>
      <c r="CG536" s="12"/>
      <c r="CH536" s="12"/>
      <c r="CI536" s="12"/>
      <c r="CJ536" s="15"/>
      <c r="CK536" s="12"/>
      <c r="CL536" s="12"/>
      <c r="CM536" s="12"/>
      <c r="CN536" s="12"/>
      <c r="CO536" s="12"/>
      <c r="CP536" s="12"/>
      <c r="CQ536" s="12"/>
      <c r="CR536" s="12"/>
      <c r="CS536" s="12"/>
      <c r="CT536" s="12"/>
      <c r="CU536" s="12"/>
      <c r="CV536" s="12"/>
      <c r="CW536" s="12"/>
      <c r="CX536" s="12"/>
      <c r="CY536" s="12"/>
      <c r="CZ536" s="12"/>
      <c r="DA536" s="12"/>
      <c r="DB536" s="12"/>
      <c r="DC536" s="12"/>
    </row>
    <row r="537" spans="1:107" x14ac:dyDescent="0.2">
      <c r="A537" s="2">
        <v>536</v>
      </c>
      <c r="B537" s="5">
        <v>7</v>
      </c>
      <c r="C537" s="5">
        <v>3</v>
      </c>
      <c r="D537" s="1">
        <v>18</v>
      </c>
      <c r="E537" s="7">
        <v>43857</v>
      </c>
      <c r="F537" s="1">
        <v>0</v>
      </c>
      <c r="G537" s="5">
        <f t="shared" si="36"/>
        <v>0</v>
      </c>
      <c r="H537" s="19">
        <f t="shared" si="37"/>
        <v>0</v>
      </c>
      <c r="I537">
        <v>89.930555555555557</v>
      </c>
      <c r="J537">
        <v>154.28571428571428</v>
      </c>
      <c r="K537">
        <v>34.360071389725</v>
      </c>
      <c r="L537">
        <v>39.768339768339771</v>
      </c>
      <c r="M537">
        <v>57.915057915057915</v>
      </c>
      <c r="N537">
        <v>2.3166023166023164</v>
      </c>
      <c r="O537">
        <v>84.895833333333329</v>
      </c>
      <c r="P537">
        <v>163.39877300613497</v>
      </c>
      <c r="Q537">
        <v>31.532526704851339</v>
      </c>
      <c r="R537">
        <v>50.306748466257666</v>
      </c>
      <c r="S537">
        <v>46.012269938650306</v>
      </c>
      <c r="T537">
        <v>3.6809815950920246</v>
      </c>
      <c r="U537">
        <v>100</v>
      </c>
      <c r="V537">
        <v>138.8125</v>
      </c>
      <c r="W537">
        <v>37.57756714721021</v>
      </c>
      <c r="X537">
        <v>21.875</v>
      </c>
      <c r="Y537">
        <v>78.125</v>
      </c>
      <c r="Z537">
        <v>0</v>
      </c>
      <c r="AA537" s="2">
        <v>1</v>
      </c>
      <c r="AB537">
        <v>1</v>
      </c>
      <c r="AC537">
        <v>8</v>
      </c>
      <c r="AD537">
        <v>1</v>
      </c>
      <c r="AE537" s="16">
        <v>0</v>
      </c>
      <c r="AF537" s="12">
        <v>99</v>
      </c>
      <c r="AG537">
        <v>1</v>
      </c>
      <c r="AH537">
        <v>99</v>
      </c>
      <c r="AI537">
        <v>99</v>
      </c>
      <c r="AJ537">
        <v>99</v>
      </c>
      <c r="AK537">
        <v>99</v>
      </c>
      <c r="AL537">
        <v>99</v>
      </c>
      <c r="AM537">
        <v>99</v>
      </c>
      <c r="AN537" s="1">
        <v>99</v>
      </c>
      <c r="AO537" s="1">
        <v>99</v>
      </c>
      <c r="AP537" s="1">
        <v>99</v>
      </c>
      <c r="AQ537" s="1">
        <v>99</v>
      </c>
      <c r="AR537" s="1">
        <v>99</v>
      </c>
      <c r="AS537" s="1">
        <v>0</v>
      </c>
      <c r="AT537">
        <v>1</v>
      </c>
      <c r="AU537">
        <v>0</v>
      </c>
      <c r="AV537" s="1">
        <v>0</v>
      </c>
      <c r="AW537" s="1">
        <v>0</v>
      </c>
      <c r="AX537" s="1">
        <v>0</v>
      </c>
      <c r="AY537" s="1">
        <v>0</v>
      </c>
      <c r="AZ537" s="1">
        <v>0</v>
      </c>
      <c r="BA537" s="1">
        <v>0</v>
      </c>
      <c r="BB537" s="1">
        <v>0</v>
      </c>
      <c r="BC537" s="1">
        <v>0</v>
      </c>
      <c r="BD537" s="1">
        <v>0</v>
      </c>
      <c r="BE537" s="1">
        <v>0</v>
      </c>
      <c r="BF537" s="1">
        <f>SUM(AS537:BE537)</f>
        <v>1</v>
      </c>
      <c r="BG537" s="12">
        <v>0</v>
      </c>
      <c r="BH537" s="1">
        <v>0</v>
      </c>
      <c r="BI537" s="1">
        <v>0</v>
      </c>
      <c r="BJ537" s="1">
        <f t="shared" si="39"/>
        <v>0</v>
      </c>
      <c r="BK537" s="1">
        <v>0</v>
      </c>
      <c r="BL537" s="25">
        <v>0</v>
      </c>
      <c r="BM537" s="1">
        <v>0</v>
      </c>
      <c r="BN537" s="1">
        <v>0</v>
      </c>
      <c r="BO537" s="1">
        <v>0</v>
      </c>
      <c r="BP537" s="1">
        <v>0</v>
      </c>
      <c r="BQ537" s="12"/>
      <c r="BR537" s="12"/>
      <c r="BS537" s="12"/>
      <c r="BT537" s="12"/>
      <c r="BU537" s="12"/>
      <c r="BV537" s="12"/>
      <c r="BW537" s="12"/>
      <c r="BX537" s="12"/>
      <c r="BY537" s="12"/>
      <c r="BZ537" s="12"/>
      <c r="CA537" s="12"/>
      <c r="CB537" s="15"/>
      <c r="CC537" s="12"/>
      <c r="CD537" s="12"/>
      <c r="CE537" s="12"/>
      <c r="CF537" s="12"/>
      <c r="CG537" s="12"/>
      <c r="CH537" s="12"/>
      <c r="CI537" s="12"/>
      <c r="CJ537" s="15"/>
      <c r="CK537" s="12"/>
      <c r="CL537" s="12"/>
      <c r="CM537" s="12"/>
      <c r="CN537" s="12"/>
      <c r="CO537" s="12"/>
      <c r="CP537" s="12"/>
      <c r="CQ537" s="12"/>
      <c r="CR537" s="12"/>
      <c r="CS537" s="12"/>
      <c r="CT537" s="12"/>
      <c r="CU537" s="12"/>
      <c r="CV537" s="12"/>
      <c r="CW537" s="12"/>
      <c r="CX537" s="12"/>
      <c r="CY537" s="12"/>
      <c r="CZ537" s="12"/>
      <c r="DA537" s="12"/>
      <c r="DB537" s="12"/>
      <c r="DC537" s="12"/>
    </row>
    <row r="538" spans="1:107" x14ac:dyDescent="0.2">
      <c r="A538" s="2">
        <v>537</v>
      </c>
      <c r="B538" s="5">
        <v>7</v>
      </c>
      <c r="C538" s="5">
        <v>3</v>
      </c>
      <c r="D538" s="1">
        <v>19</v>
      </c>
      <c r="E538" s="7">
        <v>43858</v>
      </c>
      <c r="F538" s="1">
        <v>0</v>
      </c>
      <c r="G538" s="5">
        <f t="shared" si="36"/>
        <v>25</v>
      </c>
      <c r="H538" s="19">
        <f t="shared" si="37"/>
        <v>70</v>
      </c>
      <c r="I538">
        <v>100</v>
      </c>
      <c r="J538">
        <v>161.80208333333334</v>
      </c>
      <c r="K538">
        <v>34.402285767341141</v>
      </c>
      <c r="L538">
        <v>33.333333333333336</v>
      </c>
      <c r="M538">
        <v>62.499999999999993</v>
      </c>
      <c r="N538">
        <v>4.166666666666667</v>
      </c>
      <c r="O538">
        <v>100</v>
      </c>
      <c r="P538">
        <v>150.1875</v>
      </c>
      <c r="Q538">
        <v>21.082481471229148</v>
      </c>
      <c r="R538">
        <v>19.791666666666668</v>
      </c>
      <c r="S538">
        <v>80.208333333333329</v>
      </c>
      <c r="T538">
        <v>0</v>
      </c>
      <c r="U538">
        <v>100</v>
      </c>
      <c r="V538">
        <v>185.03125</v>
      </c>
      <c r="W538">
        <v>43.662670038025098</v>
      </c>
      <c r="X538">
        <v>60.416666666666664</v>
      </c>
      <c r="Y538">
        <v>27.083333333333336</v>
      </c>
      <c r="Z538">
        <v>12.5</v>
      </c>
      <c r="AA538" s="2">
        <v>0</v>
      </c>
      <c r="AB538">
        <v>2</v>
      </c>
      <c r="AC538">
        <v>10</v>
      </c>
      <c r="AD538">
        <v>2</v>
      </c>
      <c r="AE538" s="16">
        <v>0</v>
      </c>
      <c r="AF538" t="s">
        <v>875</v>
      </c>
      <c r="AG538" t="s">
        <v>875</v>
      </c>
      <c r="AH538" t="s">
        <v>875</v>
      </c>
      <c r="AI538" t="s">
        <v>875</v>
      </c>
      <c r="AJ538" t="s">
        <v>875</v>
      </c>
      <c r="AK538" t="s">
        <v>875</v>
      </c>
      <c r="AL538" t="s">
        <v>875</v>
      </c>
      <c r="AM538" s="1" t="s">
        <v>903</v>
      </c>
      <c r="AN538" s="1" t="s">
        <v>903</v>
      </c>
      <c r="AO538" s="1" t="s">
        <v>903</v>
      </c>
      <c r="AP538" s="1" t="s">
        <v>903</v>
      </c>
      <c r="AQ538" s="1" t="s">
        <v>903</v>
      </c>
      <c r="AR538" s="1" t="s">
        <v>903</v>
      </c>
      <c r="AS538" s="1" t="s">
        <v>903</v>
      </c>
      <c r="AT538" s="1" t="s">
        <v>903</v>
      </c>
      <c r="AU538" s="1" t="s">
        <v>903</v>
      </c>
      <c r="AV538" s="1" t="s">
        <v>903</v>
      </c>
      <c r="AW538" s="1" t="s">
        <v>903</v>
      </c>
      <c r="AX538" s="1" t="s">
        <v>903</v>
      </c>
      <c r="AY538" s="1" t="s">
        <v>903</v>
      </c>
      <c r="AZ538" s="1" t="s">
        <v>903</v>
      </c>
      <c r="BA538" s="1" t="s">
        <v>875</v>
      </c>
      <c r="BB538" s="1" t="s">
        <v>875</v>
      </c>
      <c r="BC538" s="1" t="s">
        <v>875</v>
      </c>
      <c r="BD538" s="1" t="s">
        <v>875</v>
      </c>
      <c r="BE538" s="1" t="s">
        <v>875</v>
      </c>
      <c r="BF538" s="1" t="s">
        <v>875</v>
      </c>
      <c r="BG538" s="25">
        <v>25</v>
      </c>
      <c r="BH538" s="2">
        <v>3</v>
      </c>
      <c r="BI538" s="1">
        <v>2.8</v>
      </c>
      <c r="BJ538" s="1">
        <f t="shared" si="39"/>
        <v>70</v>
      </c>
      <c r="BK538" s="1" t="s">
        <v>27</v>
      </c>
      <c r="BL538" s="25">
        <v>0</v>
      </c>
      <c r="BM538" s="1">
        <v>0</v>
      </c>
      <c r="BN538" s="1">
        <v>0</v>
      </c>
      <c r="BO538" s="1">
        <v>0</v>
      </c>
      <c r="BP538" s="1">
        <v>0</v>
      </c>
      <c r="BQ538" s="14">
        <v>43858.876019976851</v>
      </c>
      <c r="BR538" s="14" t="s">
        <v>289</v>
      </c>
      <c r="BS538" s="15">
        <v>23.516666666666666</v>
      </c>
      <c r="BT538" s="12" t="s">
        <v>225</v>
      </c>
      <c r="BU538" s="12">
        <v>1</v>
      </c>
      <c r="BV538" s="12"/>
      <c r="BW538" s="12" t="s">
        <v>98</v>
      </c>
      <c r="BX538" s="12"/>
      <c r="BY538" s="12" t="s">
        <v>98</v>
      </c>
      <c r="BZ538" s="12">
        <v>1</v>
      </c>
      <c r="CA538" s="12">
        <v>6</v>
      </c>
      <c r="CB538" s="15">
        <v>2.1</v>
      </c>
      <c r="CC538" s="12">
        <v>0</v>
      </c>
      <c r="CD538" s="12">
        <v>0</v>
      </c>
      <c r="CE538" s="12">
        <v>1</v>
      </c>
      <c r="CF538" s="12">
        <v>2</v>
      </c>
      <c r="CG538" s="12">
        <v>1</v>
      </c>
      <c r="CH538" s="12">
        <v>2</v>
      </c>
      <c r="CI538" s="12">
        <v>1</v>
      </c>
      <c r="CJ538" s="15">
        <v>3</v>
      </c>
      <c r="CK538" s="12">
        <v>2</v>
      </c>
      <c r="CL538" s="12">
        <v>2</v>
      </c>
      <c r="CM538" s="12">
        <v>1</v>
      </c>
      <c r="CN538" s="12">
        <v>4</v>
      </c>
      <c r="CO538" s="12">
        <v>1</v>
      </c>
      <c r="CP538" s="12" t="s">
        <v>99</v>
      </c>
      <c r="CQ538" s="12">
        <v>33</v>
      </c>
      <c r="CR538" s="12">
        <v>24</v>
      </c>
      <c r="CS538" s="12">
        <v>91</v>
      </c>
      <c r="CT538" s="12">
        <v>67</v>
      </c>
      <c r="CU538" s="12">
        <v>23</v>
      </c>
      <c r="CV538" s="12">
        <v>10.5</v>
      </c>
      <c r="CW538" s="12">
        <v>315</v>
      </c>
      <c r="CX538" s="12" t="b">
        <v>0</v>
      </c>
      <c r="CY538" s="12"/>
      <c r="CZ538" s="12">
        <v>0</v>
      </c>
      <c r="DA538" s="12">
        <v>116</v>
      </c>
      <c r="DB538" s="12">
        <v>98</v>
      </c>
      <c r="DC538" s="12">
        <v>58</v>
      </c>
    </row>
    <row r="539" spans="1:107" x14ac:dyDescent="0.2">
      <c r="A539" s="2">
        <v>538</v>
      </c>
      <c r="B539" s="5">
        <v>7</v>
      </c>
      <c r="C539" s="5">
        <v>3</v>
      </c>
      <c r="D539" s="1">
        <v>20</v>
      </c>
      <c r="E539" s="7">
        <v>43859</v>
      </c>
      <c r="F539" s="1">
        <v>0</v>
      </c>
      <c r="G539" s="5">
        <f t="shared" si="36"/>
        <v>0</v>
      </c>
      <c r="H539" s="19">
        <f t="shared" si="37"/>
        <v>0</v>
      </c>
      <c r="I539">
        <v>100</v>
      </c>
      <c r="J539">
        <v>163.03819444444446</v>
      </c>
      <c r="K539">
        <v>38.753467530514918</v>
      </c>
      <c r="L539">
        <v>43.402777777777779</v>
      </c>
      <c r="M539">
        <v>52.083333333333329</v>
      </c>
      <c r="N539">
        <v>4.5138888888888893</v>
      </c>
      <c r="O539">
        <v>100</v>
      </c>
      <c r="P539">
        <v>182.05729166666666</v>
      </c>
      <c r="Q539">
        <v>33.600171615922605</v>
      </c>
      <c r="R539">
        <v>55.729166666666664</v>
      </c>
      <c r="S539">
        <v>40.104166666666671</v>
      </c>
      <c r="T539">
        <v>4.166666666666667</v>
      </c>
      <c r="U539">
        <v>100</v>
      </c>
      <c r="V539">
        <v>125</v>
      </c>
      <c r="W539">
        <v>38.73015960666693</v>
      </c>
      <c r="X539">
        <v>18.75</v>
      </c>
      <c r="Y539">
        <v>76.041666666666671</v>
      </c>
      <c r="Z539">
        <v>5.208333333333333</v>
      </c>
      <c r="AA539" s="2">
        <v>2</v>
      </c>
      <c r="AB539">
        <v>2</v>
      </c>
      <c r="AC539">
        <v>7</v>
      </c>
      <c r="AD539">
        <v>2</v>
      </c>
      <c r="AE539" s="16">
        <v>0</v>
      </c>
      <c r="AF539" s="12">
        <v>99</v>
      </c>
      <c r="AG539">
        <v>99</v>
      </c>
      <c r="AH539">
        <v>1</v>
      </c>
      <c r="AI539">
        <v>99</v>
      </c>
      <c r="AJ539">
        <v>99</v>
      </c>
      <c r="AK539">
        <v>99</v>
      </c>
      <c r="AL539">
        <v>99</v>
      </c>
      <c r="AM539">
        <v>99</v>
      </c>
      <c r="AN539" s="1">
        <v>99</v>
      </c>
      <c r="AO539" s="1">
        <v>99</v>
      </c>
      <c r="AP539" s="1">
        <v>99</v>
      </c>
      <c r="AQ539" s="1">
        <v>99</v>
      </c>
      <c r="AR539" s="1">
        <v>99</v>
      </c>
      <c r="AS539" s="1">
        <v>0</v>
      </c>
      <c r="AT539" s="1">
        <v>0</v>
      </c>
      <c r="AU539" s="1">
        <v>1</v>
      </c>
      <c r="AV539" s="1">
        <v>0</v>
      </c>
      <c r="AW539" s="1">
        <v>0</v>
      </c>
      <c r="AX539" s="1">
        <v>0</v>
      </c>
      <c r="AY539" s="1">
        <v>0</v>
      </c>
      <c r="AZ539" s="1">
        <v>0</v>
      </c>
      <c r="BA539" s="1">
        <v>0</v>
      </c>
      <c r="BB539" s="1">
        <v>0</v>
      </c>
      <c r="BC539" s="1">
        <v>0</v>
      </c>
      <c r="BD539" s="1">
        <v>0</v>
      </c>
      <c r="BE539" s="1">
        <v>0</v>
      </c>
      <c r="BF539" s="1">
        <f>SUM(AS539:BE539)</f>
        <v>1</v>
      </c>
      <c r="BG539" s="12">
        <v>0</v>
      </c>
      <c r="BH539" s="1">
        <v>0</v>
      </c>
      <c r="BI539" s="1">
        <v>0</v>
      </c>
      <c r="BJ539" s="1">
        <f t="shared" si="39"/>
        <v>0</v>
      </c>
      <c r="BK539" s="1">
        <v>0</v>
      </c>
      <c r="BL539" s="25">
        <v>0</v>
      </c>
      <c r="BM539" s="1">
        <v>0</v>
      </c>
      <c r="BN539" s="1">
        <v>0</v>
      </c>
      <c r="BO539" s="1">
        <v>0</v>
      </c>
      <c r="BP539" s="1">
        <v>0</v>
      </c>
      <c r="BQ539" s="12"/>
      <c r="BR539" s="12"/>
      <c r="BS539" s="12"/>
      <c r="BT539" s="12"/>
      <c r="BU539" s="12"/>
      <c r="BV539" s="12"/>
      <c r="BW539" s="12"/>
      <c r="BX539" s="12"/>
      <c r="BY539" s="12"/>
      <c r="BZ539" s="12"/>
      <c r="CA539" s="12"/>
      <c r="CB539" s="15"/>
      <c r="CC539" s="12"/>
      <c r="CD539" s="12"/>
      <c r="CE539" s="12"/>
      <c r="CF539" s="12"/>
      <c r="CG539" s="12"/>
      <c r="CH539" s="12"/>
      <c r="CI539" s="12"/>
      <c r="CJ539" s="15"/>
      <c r="CK539" s="12"/>
      <c r="CL539" s="12"/>
      <c r="CM539" s="12"/>
      <c r="CN539" s="12"/>
      <c r="CO539" s="12"/>
      <c r="CP539" s="12"/>
      <c r="CQ539" s="12"/>
      <c r="CR539" s="12"/>
      <c r="CS539" s="12"/>
      <c r="CT539" s="12"/>
      <c r="CU539" s="12"/>
      <c r="CV539" s="12"/>
      <c r="CW539" s="12"/>
      <c r="CX539" s="12"/>
      <c r="CY539" s="12"/>
      <c r="CZ539" s="12"/>
      <c r="DA539" s="12"/>
      <c r="DB539" s="12"/>
      <c r="DC539" s="12"/>
    </row>
    <row r="540" spans="1:107" x14ac:dyDescent="0.2">
      <c r="A540" s="2">
        <v>539</v>
      </c>
      <c r="B540" s="5">
        <v>7</v>
      </c>
      <c r="C540" s="5">
        <v>3</v>
      </c>
      <c r="D540" s="1">
        <v>21</v>
      </c>
      <c r="E540" s="7">
        <v>43860</v>
      </c>
      <c r="F540" s="1">
        <v>0</v>
      </c>
      <c r="G540" s="5">
        <f t="shared" si="36"/>
        <v>0</v>
      </c>
      <c r="H540" s="19">
        <f t="shared" si="37"/>
        <v>0</v>
      </c>
      <c r="I540">
        <v>100</v>
      </c>
      <c r="J540">
        <v>161.93055555555554</v>
      </c>
      <c r="K540">
        <v>26.431448551072307</v>
      </c>
      <c r="L540">
        <v>36.805555555555557</v>
      </c>
      <c r="M540">
        <v>62.5</v>
      </c>
      <c r="N540">
        <v>0.69444444444444442</v>
      </c>
      <c r="O540">
        <v>100</v>
      </c>
      <c r="P540">
        <v>158.63541666666666</v>
      </c>
      <c r="Q540">
        <v>30.40185252229956</v>
      </c>
      <c r="R540">
        <v>32.291666666666664</v>
      </c>
      <c r="S540">
        <v>66.666666666666671</v>
      </c>
      <c r="T540">
        <v>1.0416666666666667</v>
      </c>
      <c r="U540">
        <v>100</v>
      </c>
      <c r="V540">
        <v>168.52083333333334</v>
      </c>
      <c r="W540">
        <v>16.699929761688104</v>
      </c>
      <c r="X540">
        <v>45.833333333333336</v>
      </c>
      <c r="Y540">
        <v>54.166666666666664</v>
      </c>
      <c r="Z540">
        <v>0</v>
      </c>
      <c r="AA540" s="2">
        <v>2</v>
      </c>
      <c r="AB540">
        <v>2</v>
      </c>
      <c r="AC540">
        <v>8</v>
      </c>
      <c r="AD540">
        <v>1</v>
      </c>
      <c r="AE540" s="16">
        <v>0</v>
      </c>
      <c r="AF540" s="12">
        <v>99</v>
      </c>
      <c r="AG540">
        <v>1</v>
      </c>
      <c r="AH540">
        <v>99</v>
      </c>
      <c r="AI540">
        <v>99</v>
      </c>
      <c r="AJ540">
        <v>99</v>
      </c>
      <c r="AK540">
        <v>99</v>
      </c>
      <c r="AL540">
        <v>99</v>
      </c>
      <c r="AM540" s="1">
        <v>99</v>
      </c>
      <c r="AN540" s="1">
        <v>99</v>
      </c>
      <c r="AO540" s="1">
        <v>99</v>
      </c>
      <c r="AP540" s="1">
        <v>99</v>
      </c>
      <c r="AQ540" s="1">
        <v>99</v>
      </c>
      <c r="AR540" s="1">
        <v>99</v>
      </c>
      <c r="AS540" s="1">
        <v>0</v>
      </c>
      <c r="AT540">
        <v>1</v>
      </c>
      <c r="AU540" s="1">
        <v>0</v>
      </c>
      <c r="AV540" s="1">
        <v>0</v>
      </c>
      <c r="AW540" s="1">
        <v>0</v>
      </c>
      <c r="AX540" s="1">
        <v>0</v>
      </c>
      <c r="AY540" s="1">
        <v>0</v>
      </c>
      <c r="AZ540" s="1">
        <v>0</v>
      </c>
      <c r="BA540" s="1">
        <v>0</v>
      </c>
      <c r="BB540" s="1">
        <v>0</v>
      </c>
      <c r="BC540" s="1">
        <v>0</v>
      </c>
      <c r="BD540" s="1">
        <v>0</v>
      </c>
      <c r="BE540" s="1">
        <v>0</v>
      </c>
      <c r="BF540" s="1">
        <f>SUM(AS540:BE540)</f>
        <v>1</v>
      </c>
      <c r="BG540" s="12">
        <v>0</v>
      </c>
      <c r="BH540" s="12">
        <v>0</v>
      </c>
      <c r="BI540" s="1">
        <v>0</v>
      </c>
      <c r="BJ540" s="1">
        <f t="shared" si="39"/>
        <v>0</v>
      </c>
      <c r="BK540" s="1">
        <v>0</v>
      </c>
      <c r="BL540" s="25">
        <v>0</v>
      </c>
      <c r="BM540" s="1">
        <v>0</v>
      </c>
      <c r="BN540" s="1">
        <v>0</v>
      </c>
      <c r="BO540" s="1">
        <v>0</v>
      </c>
      <c r="BP540" s="1">
        <v>0</v>
      </c>
      <c r="BQ540" s="12"/>
      <c r="BR540" s="12"/>
      <c r="BS540" s="12"/>
      <c r="BT540" s="12"/>
      <c r="BU540" s="12"/>
      <c r="BV540" s="12"/>
      <c r="BW540" s="12"/>
      <c r="BX540" s="12"/>
      <c r="BY540" s="12"/>
      <c r="BZ540" s="12"/>
      <c r="CA540" s="12"/>
      <c r="CB540" s="15"/>
      <c r="CC540" s="12"/>
      <c r="CD540" s="12"/>
      <c r="CE540" s="12"/>
      <c r="CF540" s="12"/>
      <c r="CG540" s="12"/>
      <c r="CH540" s="12"/>
      <c r="CI540" s="12"/>
      <c r="CJ540" s="15"/>
      <c r="CK540" s="12"/>
      <c r="CL540" s="12"/>
      <c r="CM540" s="12"/>
      <c r="CN540" s="12"/>
      <c r="CO540" s="12"/>
      <c r="CP540" s="12"/>
      <c r="CQ540" s="12"/>
      <c r="CR540" s="12"/>
      <c r="CS540" s="12"/>
      <c r="CT540" s="12"/>
      <c r="CU540" s="12"/>
      <c r="CV540" s="12"/>
      <c r="CW540" s="12"/>
      <c r="CX540" s="12"/>
      <c r="CY540" s="12"/>
      <c r="CZ540" s="12"/>
      <c r="DA540" s="12"/>
      <c r="DB540" s="12"/>
      <c r="DC540" s="12"/>
    </row>
    <row r="541" spans="1:107" x14ac:dyDescent="0.2">
      <c r="A541" s="2">
        <v>540</v>
      </c>
      <c r="B541" s="5">
        <v>7</v>
      </c>
      <c r="C541" s="5">
        <v>3</v>
      </c>
      <c r="D541" s="1">
        <v>22</v>
      </c>
      <c r="E541" s="7">
        <v>43861</v>
      </c>
      <c r="F541" s="1">
        <v>0</v>
      </c>
      <c r="G541" s="5">
        <f t="shared" si="36"/>
        <v>0</v>
      </c>
      <c r="H541" s="19">
        <f t="shared" si="37"/>
        <v>0</v>
      </c>
      <c r="I541">
        <v>100</v>
      </c>
      <c r="J541">
        <v>153.57986111111111</v>
      </c>
      <c r="K541">
        <v>24.881018361297315</v>
      </c>
      <c r="L541">
        <v>23.611111111111111</v>
      </c>
      <c r="M541">
        <v>76.388888888888886</v>
      </c>
      <c r="N541">
        <v>0</v>
      </c>
      <c r="O541">
        <v>100</v>
      </c>
      <c r="P541">
        <v>164.58333333333334</v>
      </c>
      <c r="Q541">
        <v>24.689105548676622</v>
      </c>
      <c r="R541">
        <v>35.416666666666664</v>
      </c>
      <c r="S541">
        <v>64.583333333333343</v>
      </c>
      <c r="T541">
        <v>0</v>
      </c>
      <c r="U541">
        <v>100</v>
      </c>
      <c r="V541">
        <v>131.57291666666666</v>
      </c>
      <c r="W541">
        <v>14.37069751101089</v>
      </c>
      <c r="X541">
        <v>0</v>
      </c>
      <c r="Y541">
        <v>100</v>
      </c>
      <c r="Z541">
        <v>0</v>
      </c>
      <c r="AA541" s="2">
        <v>0</v>
      </c>
      <c r="AB541">
        <v>1</v>
      </c>
      <c r="AC541">
        <v>9</v>
      </c>
      <c r="AD541">
        <v>2</v>
      </c>
      <c r="AE541" s="16">
        <v>0</v>
      </c>
      <c r="AF541" s="12">
        <v>99</v>
      </c>
      <c r="AG541">
        <v>99</v>
      </c>
      <c r="AH541">
        <v>99</v>
      </c>
      <c r="AI541">
        <v>99</v>
      </c>
      <c r="AJ541">
        <v>99</v>
      </c>
      <c r="AK541">
        <v>99</v>
      </c>
      <c r="AL541">
        <v>1</v>
      </c>
      <c r="AM541" s="1">
        <v>99</v>
      </c>
      <c r="AN541" s="1">
        <v>99</v>
      </c>
      <c r="AO541" s="1">
        <v>99</v>
      </c>
      <c r="AP541" s="1">
        <v>99</v>
      </c>
      <c r="AQ541" s="1">
        <v>99</v>
      </c>
      <c r="AR541" s="1">
        <v>99</v>
      </c>
      <c r="AS541" s="1">
        <v>0</v>
      </c>
      <c r="AT541" s="1">
        <v>0</v>
      </c>
      <c r="AU541" s="1">
        <v>0</v>
      </c>
      <c r="AV541" s="1">
        <v>0</v>
      </c>
      <c r="AW541" s="1">
        <v>0</v>
      </c>
      <c r="AX541" s="1">
        <v>0</v>
      </c>
      <c r="AY541" s="1">
        <v>1</v>
      </c>
      <c r="AZ541" s="1">
        <v>0</v>
      </c>
      <c r="BA541" s="1">
        <v>0</v>
      </c>
      <c r="BB541" s="1">
        <v>0</v>
      </c>
      <c r="BC541" s="1">
        <v>0</v>
      </c>
      <c r="BD541" s="1">
        <v>0</v>
      </c>
      <c r="BE541" s="1">
        <v>0</v>
      </c>
      <c r="BF541" s="1">
        <f>SUM(AS541:BE541)</f>
        <v>1</v>
      </c>
      <c r="BG541" s="12">
        <v>0</v>
      </c>
      <c r="BH541" s="1">
        <v>0</v>
      </c>
      <c r="BI541" s="1">
        <v>0</v>
      </c>
      <c r="BJ541" s="1">
        <f t="shared" si="39"/>
        <v>0</v>
      </c>
      <c r="BK541" s="1">
        <v>0</v>
      </c>
      <c r="BL541" s="25">
        <v>0</v>
      </c>
      <c r="BM541" s="1">
        <v>0</v>
      </c>
      <c r="BN541" s="1">
        <v>0</v>
      </c>
      <c r="BO541" s="1">
        <v>0</v>
      </c>
      <c r="BP541" s="1">
        <v>0</v>
      </c>
      <c r="BQ541" s="12"/>
      <c r="BR541" s="12"/>
      <c r="BS541" s="12"/>
      <c r="BT541" s="12"/>
      <c r="BU541" s="12"/>
      <c r="BV541" s="12"/>
      <c r="BW541" s="12"/>
      <c r="BX541" s="12"/>
      <c r="BY541" s="12"/>
      <c r="BZ541" s="12"/>
      <c r="CA541" s="12"/>
      <c r="CB541" s="15"/>
      <c r="CC541" s="12"/>
      <c r="CD541" s="12"/>
      <c r="CE541" s="12"/>
      <c r="CF541" s="12"/>
      <c r="CG541" s="12"/>
      <c r="CH541" s="12"/>
      <c r="CI541" s="12"/>
      <c r="CJ541" s="15"/>
      <c r="CK541" s="12"/>
      <c r="CL541" s="12"/>
      <c r="CM541" s="12"/>
      <c r="CN541" s="12"/>
      <c r="CO541" s="12"/>
      <c r="CP541" s="12"/>
      <c r="CQ541" s="12"/>
      <c r="CR541" s="12"/>
      <c r="CS541" s="12"/>
      <c r="CT541" s="12"/>
      <c r="CU541" s="12"/>
      <c r="CV541" s="12"/>
      <c r="CW541" s="12"/>
      <c r="CX541" s="12"/>
      <c r="CY541" s="12"/>
      <c r="CZ541" s="12"/>
      <c r="DA541" s="12"/>
      <c r="DB541" s="12"/>
      <c r="DC541" s="12"/>
    </row>
    <row r="542" spans="1:107" x14ac:dyDescent="0.2">
      <c r="A542" s="2">
        <v>541</v>
      </c>
      <c r="B542" s="5">
        <v>7</v>
      </c>
      <c r="C542" s="5">
        <v>3</v>
      </c>
      <c r="D542" s="1">
        <v>23</v>
      </c>
      <c r="E542" s="7">
        <v>43862</v>
      </c>
      <c r="F542" s="1">
        <v>0</v>
      </c>
      <c r="G542" s="5">
        <f t="shared" si="36"/>
        <v>0</v>
      </c>
      <c r="H542" s="19">
        <f t="shared" si="37"/>
        <v>0</v>
      </c>
      <c r="I542">
        <v>100</v>
      </c>
      <c r="J542">
        <v>147.81597222222223</v>
      </c>
      <c r="K542">
        <v>22.662945865130048</v>
      </c>
      <c r="L542">
        <v>15.277777777777779</v>
      </c>
      <c r="M542">
        <v>84.722222222222229</v>
      </c>
      <c r="N542">
        <v>0</v>
      </c>
      <c r="O542">
        <v>100</v>
      </c>
      <c r="P542">
        <v>135.71875</v>
      </c>
      <c r="Q542">
        <v>23.21252198922333</v>
      </c>
      <c r="R542">
        <v>8.3333333333333339</v>
      </c>
      <c r="S542">
        <v>91.666666666666671</v>
      </c>
      <c r="T542">
        <v>0</v>
      </c>
      <c r="U542">
        <v>100</v>
      </c>
      <c r="V542">
        <v>172.01041666666666</v>
      </c>
      <c r="W542">
        <v>13.097351872688568</v>
      </c>
      <c r="X542">
        <v>29.166666666666668</v>
      </c>
      <c r="Y542">
        <v>70.833333333333329</v>
      </c>
      <c r="Z542">
        <v>0</v>
      </c>
      <c r="AA542" s="2">
        <v>1</v>
      </c>
      <c r="AB542">
        <v>1</v>
      </c>
      <c r="AC542">
        <v>10</v>
      </c>
      <c r="AD542">
        <v>1</v>
      </c>
      <c r="AE542" s="16">
        <v>0</v>
      </c>
      <c r="AF542" s="12">
        <v>99</v>
      </c>
      <c r="AG542">
        <v>99</v>
      </c>
      <c r="AH542">
        <v>99</v>
      </c>
      <c r="AI542">
        <v>2</v>
      </c>
      <c r="AJ542">
        <v>1</v>
      </c>
      <c r="AK542">
        <v>99</v>
      </c>
      <c r="AL542">
        <v>99</v>
      </c>
      <c r="AM542" s="1">
        <v>99</v>
      </c>
      <c r="AN542" s="1">
        <v>99</v>
      </c>
      <c r="AO542" s="1">
        <v>99</v>
      </c>
      <c r="AP542" s="1">
        <v>99</v>
      </c>
      <c r="AQ542" s="1">
        <v>99</v>
      </c>
      <c r="AR542" s="1">
        <v>99</v>
      </c>
      <c r="AS542" s="1">
        <v>0</v>
      </c>
      <c r="AT542" s="1">
        <v>0</v>
      </c>
      <c r="AU542">
        <v>0</v>
      </c>
      <c r="AV542" s="1">
        <v>1</v>
      </c>
      <c r="AW542" s="1">
        <v>1</v>
      </c>
      <c r="AX542" s="1">
        <v>0</v>
      </c>
      <c r="AY542" s="1">
        <v>0</v>
      </c>
      <c r="AZ542" s="1">
        <v>0</v>
      </c>
      <c r="BA542" s="1">
        <v>0</v>
      </c>
      <c r="BB542" s="1">
        <v>0</v>
      </c>
      <c r="BC542" s="1">
        <v>0</v>
      </c>
      <c r="BD542" s="1">
        <v>0</v>
      </c>
      <c r="BE542" s="1">
        <v>0</v>
      </c>
      <c r="BF542" s="1">
        <f>SUM(AS542:BE542)</f>
        <v>2</v>
      </c>
      <c r="BG542" s="12">
        <v>0</v>
      </c>
      <c r="BH542" s="1">
        <v>0</v>
      </c>
      <c r="BI542" s="1">
        <v>0</v>
      </c>
      <c r="BJ542" s="1">
        <f t="shared" si="39"/>
        <v>0</v>
      </c>
      <c r="BK542" s="1">
        <v>0</v>
      </c>
      <c r="BL542" s="25">
        <v>0</v>
      </c>
      <c r="BM542" s="1">
        <v>0</v>
      </c>
      <c r="BN542" s="1">
        <v>0</v>
      </c>
      <c r="BO542" s="1">
        <v>0</v>
      </c>
      <c r="BP542" s="1">
        <v>0</v>
      </c>
      <c r="BQ542" s="12"/>
      <c r="BR542" s="12"/>
      <c r="BS542" s="12"/>
      <c r="BT542" s="12"/>
      <c r="BU542" s="12"/>
      <c r="BV542" s="12"/>
      <c r="BW542" s="12"/>
      <c r="BX542" s="12"/>
      <c r="BY542" s="12"/>
      <c r="BZ542" s="12"/>
      <c r="CA542" s="12"/>
      <c r="CB542" s="15"/>
      <c r="CC542" s="12"/>
      <c r="CD542" s="12"/>
      <c r="CE542" s="12"/>
      <c r="CF542" s="12"/>
      <c r="CG542" s="12"/>
      <c r="CH542" s="12"/>
      <c r="CI542" s="12"/>
      <c r="CJ542" s="15"/>
      <c r="CK542" s="12"/>
      <c r="CL542" s="12"/>
      <c r="CM542" s="12"/>
      <c r="CN542" s="12"/>
      <c r="CO542" s="12"/>
      <c r="CP542" s="12"/>
      <c r="CQ542" s="12"/>
      <c r="CR542" s="12"/>
      <c r="CS542" s="12"/>
      <c r="CT542" s="12"/>
      <c r="CU542" s="12"/>
      <c r="CV542" s="12"/>
      <c r="CW542" s="12"/>
      <c r="CX542" s="12"/>
      <c r="CY542" s="12"/>
      <c r="CZ542" s="12"/>
      <c r="DA542" s="12"/>
      <c r="DB542" s="12"/>
      <c r="DC542" s="12"/>
    </row>
    <row r="543" spans="1:107" x14ac:dyDescent="0.2">
      <c r="A543" s="2">
        <v>542</v>
      </c>
      <c r="B543" s="5">
        <v>7</v>
      </c>
      <c r="C543" s="5">
        <v>3</v>
      </c>
      <c r="D543" s="1">
        <v>24</v>
      </c>
      <c r="E543" s="7">
        <v>43863</v>
      </c>
      <c r="F543" s="1">
        <v>0</v>
      </c>
      <c r="G543" s="5">
        <f t="shared" si="36"/>
        <v>23</v>
      </c>
      <c r="H543" s="19">
        <f t="shared" si="37"/>
        <v>64.399999999999991</v>
      </c>
      <c r="I543">
        <v>98.263888888888886</v>
      </c>
      <c r="J543">
        <v>168.85512367491165</v>
      </c>
      <c r="K543">
        <v>26.611700461725963</v>
      </c>
      <c r="L543">
        <v>35.689045936395758</v>
      </c>
      <c r="M543">
        <v>64.310954063604242</v>
      </c>
      <c r="N543">
        <v>0</v>
      </c>
      <c r="O543">
        <v>97.395833333333329</v>
      </c>
      <c r="P543">
        <v>178.98395721925132</v>
      </c>
      <c r="Q543">
        <v>25.711887689650219</v>
      </c>
      <c r="R543">
        <v>41.711229946524064</v>
      </c>
      <c r="S543">
        <v>58.288770053475936</v>
      </c>
      <c r="T543">
        <v>0</v>
      </c>
      <c r="U543">
        <v>100</v>
      </c>
      <c r="V543">
        <v>149.125</v>
      </c>
      <c r="W543">
        <v>23.726537410992961</v>
      </c>
      <c r="X543">
        <v>23.958333333333332</v>
      </c>
      <c r="Y543">
        <v>76.041666666666671</v>
      </c>
      <c r="Z543">
        <v>0</v>
      </c>
      <c r="AA543" s="2">
        <v>0</v>
      </c>
      <c r="AB543">
        <v>2</v>
      </c>
      <c r="AC543">
        <v>10</v>
      </c>
      <c r="AD543">
        <v>1</v>
      </c>
      <c r="AE543" s="16">
        <v>0</v>
      </c>
      <c r="AF543" t="s">
        <v>875</v>
      </c>
      <c r="AG543" t="s">
        <v>875</v>
      </c>
      <c r="AH543" t="s">
        <v>875</v>
      </c>
      <c r="AI543" t="s">
        <v>875</v>
      </c>
      <c r="AJ543" t="s">
        <v>875</v>
      </c>
      <c r="AK543" t="s">
        <v>875</v>
      </c>
      <c r="AL543" t="s">
        <v>875</v>
      </c>
      <c r="AM543" s="1" t="s">
        <v>903</v>
      </c>
      <c r="AN543" s="1" t="s">
        <v>903</v>
      </c>
      <c r="AO543" s="1" t="s">
        <v>903</v>
      </c>
      <c r="AP543" s="1" t="s">
        <v>903</v>
      </c>
      <c r="AQ543" s="1" t="s">
        <v>903</v>
      </c>
      <c r="AR543" s="1" t="s">
        <v>903</v>
      </c>
      <c r="AS543" s="1" t="s">
        <v>903</v>
      </c>
      <c r="AT543" s="1" t="s">
        <v>903</v>
      </c>
      <c r="AU543" s="1" t="s">
        <v>903</v>
      </c>
      <c r="AV543" s="1" t="s">
        <v>903</v>
      </c>
      <c r="AW543" s="1" t="s">
        <v>903</v>
      </c>
      <c r="AX543" s="1" t="s">
        <v>903</v>
      </c>
      <c r="AY543" s="1" t="s">
        <v>903</v>
      </c>
      <c r="AZ543" s="1" t="s">
        <v>903</v>
      </c>
      <c r="BA543" s="1" t="s">
        <v>875</v>
      </c>
      <c r="BB543" s="1" t="s">
        <v>875</v>
      </c>
      <c r="BC543" s="1" t="s">
        <v>875</v>
      </c>
      <c r="BD543" s="1" t="s">
        <v>875</v>
      </c>
      <c r="BE543" s="1" t="s">
        <v>875</v>
      </c>
      <c r="BF543" s="1" t="s">
        <v>875</v>
      </c>
      <c r="BG543" s="25">
        <v>23</v>
      </c>
      <c r="BH543" s="2">
        <v>2</v>
      </c>
      <c r="BI543" s="1">
        <v>2.8</v>
      </c>
      <c r="BJ543" s="1">
        <f t="shared" si="39"/>
        <v>64.399999999999991</v>
      </c>
      <c r="BK543" s="1" t="s">
        <v>27</v>
      </c>
      <c r="BL543" s="25">
        <v>0</v>
      </c>
      <c r="BM543" s="1">
        <v>0</v>
      </c>
      <c r="BN543" s="1">
        <v>0</v>
      </c>
      <c r="BO543" s="1">
        <v>0</v>
      </c>
      <c r="BP543" s="1">
        <v>0</v>
      </c>
      <c r="BQ543" s="14">
        <v>43863.940737662037</v>
      </c>
      <c r="BR543" s="14" t="s">
        <v>290</v>
      </c>
      <c r="BS543" s="15">
        <v>22.016666666666666</v>
      </c>
      <c r="BT543" s="12" t="s">
        <v>230</v>
      </c>
      <c r="BU543" s="12">
        <v>1</v>
      </c>
      <c r="BV543" s="12"/>
      <c r="BW543" s="12" t="s">
        <v>98</v>
      </c>
      <c r="BX543" s="12"/>
      <c r="BY543" s="12" t="s">
        <v>98</v>
      </c>
      <c r="BZ543" s="12">
        <v>1</v>
      </c>
      <c r="CA543" s="12">
        <v>6</v>
      </c>
      <c r="CB543" s="15">
        <v>3.6</v>
      </c>
      <c r="CC543" s="12">
        <v>0</v>
      </c>
      <c r="CD543" s="12">
        <v>0</v>
      </c>
      <c r="CE543" s="12">
        <v>1</v>
      </c>
      <c r="CF543" s="12">
        <v>2</v>
      </c>
      <c r="CG543" s="12">
        <v>1</v>
      </c>
      <c r="CH543" s="12">
        <v>2</v>
      </c>
      <c r="CI543" s="12">
        <v>1</v>
      </c>
      <c r="CJ543" s="15">
        <v>2</v>
      </c>
      <c r="CK543" s="12">
        <v>2</v>
      </c>
      <c r="CL543" s="12">
        <v>3</v>
      </c>
      <c r="CM543" s="12">
        <v>1</v>
      </c>
      <c r="CN543" s="12">
        <v>1</v>
      </c>
      <c r="CO543" s="12">
        <v>1</v>
      </c>
      <c r="CP543" s="12" t="s">
        <v>99</v>
      </c>
      <c r="CQ543" s="12">
        <v>34</v>
      </c>
      <c r="CR543" s="12">
        <v>32</v>
      </c>
      <c r="CS543" s="12">
        <v>97</v>
      </c>
      <c r="CT543" s="12">
        <v>88</v>
      </c>
      <c r="CU543" s="12">
        <v>34</v>
      </c>
      <c r="CV543" s="12">
        <v>3.5</v>
      </c>
      <c r="CW543" s="12">
        <v>293</v>
      </c>
      <c r="CX543" s="12" t="b">
        <v>0</v>
      </c>
      <c r="CY543" s="12"/>
      <c r="CZ543" s="12">
        <v>0</v>
      </c>
      <c r="DA543" s="12">
        <v>115</v>
      </c>
      <c r="DB543" s="12">
        <v>97</v>
      </c>
      <c r="DC543" s="12">
        <v>86</v>
      </c>
    </row>
    <row r="544" spans="1:107" x14ac:dyDescent="0.2">
      <c r="A544" s="2">
        <v>543</v>
      </c>
      <c r="B544" s="5">
        <v>7</v>
      </c>
      <c r="C544" s="5">
        <v>3</v>
      </c>
      <c r="D544" s="1">
        <v>25</v>
      </c>
      <c r="E544" s="7">
        <v>43864</v>
      </c>
      <c r="F544" s="1">
        <v>0</v>
      </c>
      <c r="G544" s="5">
        <f t="shared" si="36"/>
        <v>0</v>
      </c>
      <c r="H544" s="19">
        <f t="shared" si="37"/>
        <v>0</v>
      </c>
      <c r="I544">
        <v>100</v>
      </c>
      <c r="J544">
        <v>150.98611111111111</v>
      </c>
      <c r="K544">
        <v>20.041782255726414</v>
      </c>
      <c r="L544">
        <v>11.458333333333334</v>
      </c>
      <c r="M544">
        <v>87.847222222222229</v>
      </c>
      <c r="N544">
        <v>0.69444444444444442</v>
      </c>
      <c r="O544">
        <v>100</v>
      </c>
      <c r="P544">
        <v>149.875</v>
      </c>
      <c r="Q544">
        <v>23.327828418054416</v>
      </c>
      <c r="R544">
        <v>17.1875</v>
      </c>
      <c r="S544">
        <v>81.770833333333329</v>
      </c>
      <c r="T544">
        <v>1.0416666666666667</v>
      </c>
      <c r="U544">
        <v>100</v>
      </c>
      <c r="V544">
        <v>153.20833333333334</v>
      </c>
      <c r="W544">
        <v>11.328150443866043</v>
      </c>
      <c r="X544">
        <v>0</v>
      </c>
      <c r="Y544">
        <v>100</v>
      </c>
      <c r="Z544">
        <v>0</v>
      </c>
      <c r="AA544" s="2">
        <v>2</v>
      </c>
      <c r="AB544">
        <v>1</v>
      </c>
      <c r="AC544">
        <v>10</v>
      </c>
      <c r="AD544">
        <v>2</v>
      </c>
      <c r="AE544" s="16">
        <v>0</v>
      </c>
      <c r="AF544" s="12">
        <v>99</v>
      </c>
      <c r="AG544">
        <v>1</v>
      </c>
      <c r="AH544">
        <v>99</v>
      </c>
      <c r="AI544">
        <v>99</v>
      </c>
      <c r="AJ544">
        <v>99</v>
      </c>
      <c r="AK544">
        <v>99</v>
      </c>
      <c r="AL544">
        <v>99</v>
      </c>
      <c r="AM544">
        <v>99</v>
      </c>
      <c r="AN544" s="1">
        <v>99</v>
      </c>
      <c r="AO544" s="1">
        <v>99</v>
      </c>
      <c r="AP544" s="1">
        <v>99</v>
      </c>
      <c r="AQ544" s="1">
        <v>99</v>
      </c>
      <c r="AR544" s="1">
        <v>99</v>
      </c>
      <c r="AS544" s="1">
        <v>0</v>
      </c>
      <c r="AT544" s="1">
        <v>1</v>
      </c>
      <c r="AU544">
        <v>0</v>
      </c>
      <c r="AV544" s="1">
        <v>0</v>
      </c>
      <c r="AW544" s="1">
        <v>0</v>
      </c>
      <c r="AX544" s="1">
        <v>0</v>
      </c>
      <c r="AY544" s="1">
        <v>0</v>
      </c>
      <c r="AZ544" s="1">
        <v>0</v>
      </c>
      <c r="BA544" s="1">
        <v>0</v>
      </c>
      <c r="BB544" s="1">
        <v>0</v>
      </c>
      <c r="BC544" s="1">
        <v>0</v>
      </c>
      <c r="BD544" s="1">
        <v>0</v>
      </c>
      <c r="BE544" s="1">
        <v>0</v>
      </c>
      <c r="BF544" s="1">
        <f>SUM(AS544:BE544)</f>
        <v>1</v>
      </c>
      <c r="BG544" s="12">
        <v>0</v>
      </c>
      <c r="BH544" s="12">
        <v>0</v>
      </c>
      <c r="BI544" s="1">
        <v>0</v>
      </c>
      <c r="BJ544" s="1">
        <f t="shared" si="39"/>
        <v>0</v>
      </c>
      <c r="BK544" s="1">
        <v>0</v>
      </c>
      <c r="BL544" s="25">
        <v>0</v>
      </c>
      <c r="BM544" s="1">
        <v>0</v>
      </c>
      <c r="BN544" s="1">
        <v>0</v>
      </c>
      <c r="BO544" s="1">
        <v>0</v>
      </c>
      <c r="BP544" s="1">
        <v>0</v>
      </c>
      <c r="BQ544" s="12"/>
      <c r="BR544" s="12"/>
      <c r="BS544" s="12"/>
      <c r="BT544" s="12"/>
      <c r="BU544" s="12"/>
      <c r="BV544" s="12"/>
      <c r="BW544" s="12"/>
      <c r="BX544" s="12"/>
      <c r="BY544" s="12"/>
      <c r="BZ544" s="12"/>
      <c r="CA544" s="12"/>
      <c r="CB544" s="15"/>
      <c r="CC544" s="12"/>
      <c r="CD544" s="12"/>
      <c r="CE544" s="12"/>
      <c r="CF544" s="12"/>
      <c r="CG544" s="12"/>
      <c r="CH544" s="12"/>
      <c r="CI544" s="12"/>
      <c r="CJ544" s="15"/>
      <c r="CK544" s="12"/>
      <c r="CL544" s="12"/>
      <c r="CM544" s="12"/>
      <c r="CN544" s="12"/>
      <c r="CO544" s="12"/>
      <c r="CP544" s="12"/>
      <c r="CQ544" s="12"/>
      <c r="CR544" s="12"/>
      <c r="CS544" s="12"/>
      <c r="CT544" s="12"/>
      <c r="CU544" s="12"/>
      <c r="CV544" s="12"/>
      <c r="CW544" s="12"/>
      <c r="CX544" s="12"/>
      <c r="CY544" s="12"/>
      <c r="CZ544" s="12"/>
      <c r="DA544" s="12"/>
      <c r="DB544" s="12"/>
      <c r="DC544" s="12"/>
    </row>
    <row r="545" spans="1:107" x14ac:dyDescent="0.2">
      <c r="A545" s="2">
        <v>544</v>
      </c>
      <c r="B545" s="5">
        <v>7</v>
      </c>
      <c r="C545" s="5">
        <v>3</v>
      </c>
      <c r="D545" s="1">
        <v>26</v>
      </c>
      <c r="E545" s="7">
        <v>43865</v>
      </c>
      <c r="F545" s="1">
        <v>0</v>
      </c>
      <c r="G545" s="5">
        <f t="shared" si="36"/>
        <v>24</v>
      </c>
      <c r="H545" s="19">
        <f t="shared" si="37"/>
        <v>67.199999999999989</v>
      </c>
      <c r="I545">
        <v>100</v>
      </c>
      <c r="J545">
        <v>175.72222222222223</v>
      </c>
      <c r="K545">
        <v>33.573715798933399</v>
      </c>
      <c r="L545">
        <v>44.444444444444443</v>
      </c>
      <c r="M545">
        <v>54.861111111111114</v>
      </c>
      <c r="N545">
        <v>0.69444444444444442</v>
      </c>
      <c r="O545">
        <v>100</v>
      </c>
      <c r="P545">
        <v>179.28645833333334</v>
      </c>
      <c r="Q545">
        <v>29.752270771464588</v>
      </c>
      <c r="R545">
        <v>43.229166666666664</v>
      </c>
      <c r="S545">
        <v>56.770833333333336</v>
      </c>
      <c r="T545">
        <v>0</v>
      </c>
      <c r="U545">
        <v>100</v>
      </c>
      <c r="V545">
        <v>168.59375</v>
      </c>
      <c r="W545">
        <v>40.738779917131289</v>
      </c>
      <c r="X545">
        <v>46.875</v>
      </c>
      <c r="Y545">
        <v>51.041666666666664</v>
      </c>
      <c r="Z545">
        <v>2.0833333333333335</v>
      </c>
      <c r="AA545" s="2">
        <v>0</v>
      </c>
      <c r="AB545">
        <v>2</v>
      </c>
      <c r="AC545">
        <v>9</v>
      </c>
      <c r="AD545">
        <v>1</v>
      </c>
      <c r="AE545" s="16">
        <v>0</v>
      </c>
      <c r="AF545" t="s">
        <v>875</v>
      </c>
      <c r="AG545" t="s">
        <v>875</v>
      </c>
      <c r="AH545" t="s">
        <v>875</v>
      </c>
      <c r="AI545" t="s">
        <v>875</v>
      </c>
      <c r="AJ545" t="s">
        <v>875</v>
      </c>
      <c r="AK545" t="s">
        <v>875</v>
      </c>
      <c r="AL545" t="s">
        <v>875</v>
      </c>
      <c r="AM545" s="1" t="s">
        <v>903</v>
      </c>
      <c r="AN545" s="1" t="s">
        <v>903</v>
      </c>
      <c r="AO545" s="1" t="s">
        <v>903</v>
      </c>
      <c r="AP545" s="1" t="s">
        <v>903</v>
      </c>
      <c r="AQ545" s="1" t="s">
        <v>903</v>
      </c>
      <c r="AR545" s="1" t="s">
        <v>903</v>
      </c>
      <c r="AS545" s="1" t="s">
        <v>903</v>
      </c>
      <c r="AT545" s="1" t="s">
        <v>903</v>
      </c>
      <c r="AU545" s="1" t="s">
        <v>903</v>
      </c>
      <c r="AV545" s="1" t="s">
        <v>903</v>
      </c>
      <c r="AW545" s="1" t="s">
        <v>903</v>
      </c>
      <c r="AX545" s="1" t="s">
        <v>903</v>
      </c>
      <c r="AY545" s="1" t="s">
        <v>903</v>
      </c>
      <c r="AZ545" s="1" t="s">
        <v>903</v>
      </c>
      <c r="BA545" s="1" t="s">
        <v>875</v>
      </c>
      <c r="BB545" s="1" t="s">
        <v>875</v>
      </c>
      <c r="BC545" s="1" t="s">
        <v>875</v>
      </c>
      <c r="BD545" s="1" t="s">
        <v>875</v>
      </c>
      <c r="BE545" s="1" t="s">
        <v>875</v>
      </c>
      <c r="BF545" s="1" t="s">
        <v>875</v>
      </c>
      <c r="BG545" s="25">
        <v>24</v>
      </c>
      <c r="BH545" s="2">
        <v>3</v>
      </c>
      <c r="BI545" s="1">
        <v>2.8</v>
      </c>
      <c r="BJ545" s="1">
        <f t="shared" si="39"/>
        <v>67.199999999999989</v>
      </c>
      <c r="BK545" s="1" t="s">
        <v>27</v>
      </c>
      <c r="BL545" s="25">
        <v>0</v>
      </c>
      <c r="BM545" s="1">
        <v>0</v>
      </c>
      <c r="BN545" s="1">
        <v>0</v>
      </c>
      <c r="BO545" s="1">
        <v>0</v>
      </c>
      <c r="BP545" s="1">
        <v>0</v>
      </c>
      <c r="BQ545" s="14">
        <v>43865.61056685185</v>
      </c>
      <c r="BR545" s="14" t="s">
        <v>291</v>
      </c>
      <c r="BS545" s="15">
        <v>22.016666666666666</v>
      </c>
      <c r="BT545" s="12" t="s">
        <v>218</v>
      </c>
      <c r="BU545" s="12">
        <v>1</v>
      </c>
      <c r="BV545" s="12"/>
      <c r="BW545" s="12" t="s">
        <v>98</v>
      </c>
      <c r="BX545" s="12"/>
      <c r="BY545" s="12" t="s">
        <v>98</v>
      </c>
      <c r="BZ545" s="12">
        <v>1</v>
      </c>
      <c r="CA545" s="12">
        <v>6</v>
      </c>
      <c r="CB545" s="15">
        <v>10.3</v>
      </c>
      <c r="CC545" s="12">
        <v>0</v>
      </c>
      <c r="CD545" s="12">
        <v>0</v>
      </c>
      <c r="CE545" s="12">
        <v>1</v>
      </c>
      <c r="CF545" s="12">
        <v>2</v>
      </c>
      <c r="CG545" s="12">
        <v>1</v>
      </c>
      <c r="CH545" s="12">
        <v>1</v>
      </c>
      <c r="CI545" s="12">
        <v>1</v>
      </c>
      <c r="CJ545" s="15">
        <v>3</v>
      </c>
      <c r="CK545" s="12">
        <v>2</v>
      </c>
      <c r="CL545" s="12">
        <v>3</v>
      </c>
      <c r="CM545" s="12">
        <v>1</v>
      </c>
      <c r="CN545" s="12">
        <v>3</v>
      </c>
      <c r="CO545" s="12">
        <v>1</v>
      </c>
      <c r="CP545" s="12" t="s">
        <v>94</v>
      </c>
      <c r="CQ545" s="12">
        <v>52</v>
      </c>
      <c r="CR545" s="12">
        <v>52</v>
      </c>
      <c r="CS545" s="12">
        <v>90</v>
      </c>
      <c r="CT545" s="12">
        <v>59</v>
      </c>
      <c r="CU545" s="12">
        <v>54</v>
      </c>
      <c r="CV545" s="12">
        <v>3.2</v>
      </c>
      <c r="CW545" s="12">
        <v>248</v>
      </c>
      <c r="CX545" s="12" t="b">
        <v>0</v>
      </c>
      <c r="CY545" s="12"/>
      <c r="CZ545" s="12">
        <v>0</v>
      </c>
      <c r="DA545" s="12">
        <v>99</v>
      </c>
      <c r="DB545" s="12">
        <v>87</v>
      </c>
      <c r="DC545" s="12">
        <v>80</v>
      </c>
    </row>
    <row r="546" spans="1:107" x14ac:dyDescent="0.2">
      <c r="A546" s="2">
        <v>545</v>
      </c>
      <c r="B546" s="5">
        <v>7</v>
      </c>
      <c r="C546" s="5">
        <v>3</v>
      </c>
      <c r="D546" s="1">
        <v>27</v>
      </c>
      <c r="E546" s="7">
        <v>43866</v>
      </c>
      <c r="F546" s="1">
        <v>0</v>
      </c>
      <c r="G546" s="5">
        <f t="shared" si="36"/>
        <v>0</v>
      </c>
      <c r="H546" s="19">
        <f t="shared" si="37"/>
        <v>0</v>
      </c>
      <c r="I546">
        <v>100</v>
      </c>
      <c r="J546">
        <v>173.22916666666666</v>
      </c>
      <c r="K546">
        <v>34.486410337087122</v>
      </c>
      <c r="L546">
        <v>38.194444444444443</v>
      </c>
      <c r="M546">
        <v>61.805555555555557</v>
      </c>
      <c r="N546">
        <v>0</v>
      </c>
      <c r="O546">
        <v>100</v>
      </c>
      <c r="P546">
        <v>172.33333333333334</v>
      </c>
      <c r="Q546">
        <v>40.922251953404285</v>
      </c>
      <c r="R546">
        <v>41.145833333333336</v>
      </c>
      <c r="S546">
        <v>58.854166666666664</v>
      </c>
      <c r="T546">
        <v>0</v>
      </c>
      <c r="U546">
        <v>100</v>
      </c>
      <c r="V546">
        <v>175.02083333333334</v>
      </c>
      <c r="W546">
        <v>15.934815461940547</v>
      </c>
      <c r="X546">
        <v>32.291666666666664</v>
      </c>
      <c r="Y546">
        <v>67.708333333333343</v>
      </c>
      <c r="Z546">
        <v>0</v>
      </c>
      <c r="AA546" s="2">
        <v>2</v>
      </c>
      <c r="AB546">
        <v>1</v>
      </c>
      <c r="AC546">
        <v>10</v>
      </c>
      <c r="AD546">
        <v>2</v>
      </c>
      <c r="AE546" s="16">
        <v>0</v>
      </c>
      <c r="AF546" s="12">
        <v>99</v>
      </c>
      <c r="AG546">
        <v>1</v>
      </c>
      <c r="AH546">
        <v>99</v>
      </c>
      <c r="AI546">
        <v>99</v>
      </c>
      <c r="AJ546">
        <v>99</v>
      </c>
      <c r="AK546">
        <v>99</v>
      </c>
      <c r="AL546">
        <v>99</v>
      </c>
      <c r="AM546" s="1">
        <v>99</v>
      </c>
      <c r="AN546" s="1">
        <v>99</v>
      </c>
      <c r="AO546" s="1">
        <v>99</v>
      </c>
      <c r="AP546" s="1">
        <v>99</v>
      </c>
      <c r="AQ546" s="1">
        <v>99</v>
      </c>
      <c r="AR546" s="1">
        <v>99</v>
      </c>
      <c r="AS546" s="1">
        <v>0</v>
      </c>
      <c r="AT546">
        <v>1</v>
      </c>
      <c r="AU546">
        <v>0</v>
      </c>
      <c r="AV546" s="1">
        <v>0</v>
      </c>
      <c r="AW546" s="1">
        <v>0</v>
      </c>
      <c r="AX546" s="1">
        <v>0</v>
      </c>
      <c r="AY546" s="1">
        <v>0</v>
      </c>
      <c r="AZ546" s="1">
        <v>0</v>
      </c>
      <c r="BA546" s="1">
        <v>0</v>
      </c>
      <c r="BB546" s="1">
        <v>0</v>
      </c>
      <c r="BC546" s="1">
        <v>0</v>
      </c>
      <c r="BD546" s="1">
        <v>0</v>
      </c>
      <c r="BE546" s="1">
        <v>0</v>
      </c>
      <c r="BF546" s="1">
        <f>SUM(AS546:BE546)</f>
        <v>1</v>
      </c>
      <c r="BG546" s="12">
        <v>0</v>
      </c>
      <c r="BH546" s="1">
        <v>0</v>
      </c>
      <c r="BI546" s="1">
        <v>0</v>
      </c>
      <c r="BJ546" s="1">
        <f t="shared" si="39"/>
        <v>0</v>
      </c>
      <c r="BK546" s="1">
        <v>0</v>
      </c>
      <c r="BL546" s="25">
        <v>0</v>
      </c>
      <c r="BM546" s="1">
        <v>0</v>
      </c>
      <c r="BN546" s="1">
        <v>0</v>
      </c>
      <c r="BO546" s="1">
        <v>0</v>
      </c>
      <c r="BP546" s="1">
        <v>0</v>
      </c>
      <c r="BQ546" s="12"/>
      <c r="BR546" s="12"/>
      <c r="BS546" s="12"/>
      <c r="BT546" s="12"/>
      <c r="BU546" s="12"/>
      <c r="BV546" s="12"/>
      <c r="BW546" s="12"/>
      <c r="BX546" s="12"/>
      <c r="BY546" s="12"/>
      <c r="BZ546" s="12"/>
      <c r="CA546" s="12"/>
      <c r="CB546" s="15"/>
      <c r="CC546" s="12"/>
      <c r="CD546" s="12"/>
      <c r="CE546" s="12"/>
      <c r="CF546" s="12"/>
      <c r="CG546" s="12"/>
      <c r="CH546" s="12"/>
      <c r="CI546" s="12"/>
      <c r="CJ546" s="15"/>
      <c r="CK546" s="12"/>
      <c r="CL546" s="12"/>
      <c r="CM546" s="12"/>
      <c r="CN546" s="12"/>
      <c r="CO546" s="12"/>
      <c r="CP546" s="12"/>
      <c r="CQ546" s="12"/>
      <c r="CR546" s="12"/>
      <c r="CS546" s="12"/>
      <c r="CT546" s="12"/>
      <c r="CU546" s="12"/>
      <c r="CV546" s="12"/>
      <c r="CW546" s="12"/>
      <c r="CX546" s="12"/>
      <c r="CY546" s="12"/>
      <c r="CZ546" s="12"/>
      <c r="DA546" s="12"/>
      <c r="DB546" s="12"/>
      <c r="DC546" s="12"/>
    </row>
    <row r="547" spans="1:107" x14ac:dyDescent="0.2">
      <c r="A547" s="2">
        <v>546</v>
      </c>
      <c r="B547" s="5">
        <v>7</v>
      </c>
      <c r="C547" s="5">
        <v>3</v>
      </c>
      <c r="D547" s="1">
        <v>28</v>
      </c>
      <c r="E547" s="7">
        <v>43867</v>
      </c>
      <c r="F547" s="1">
        <v>0</v>
      </c>
      <c r="G547" s="5">
        <f t="shared" si="36"/>
        <v>0</v>
      </c>
      <c r="H547" s="19">
        <f t="shared" si="37"/>
        <v>0</v>
      </c>
      <c r="I547">
        <v>89.236111111111114</v>
      </c>
      <c r="J547">
        <v>168.73540856031127</v>
      </c>
      <c r="K547">
        <v>29.434431755481693</v>
      </c>
      <c r="L547">
        <v>33.463035019455255</v>
      </c>
      <c r="M547">
        <v>66.536964980544752</v>
      </c>
      <c r="N547">
        <v>0</v>
      </c>
      <c r="O547">
        <v>83.854166666666671</v>
      </c>
      <c r="P547">
        <v>167.98136645962734</v>
      </c>
      <c r="Q547">
        <v>22.501735165921147</v>
      </c>
      <c r="R547">
        <v>26.70807453416149</v>
      </c>
      <c r="S547">
        <v>73.291925465838517</v>
      </c>
      <c r="T547">
        <v>0</v>
      </c>
      <c r="U547">
        <v>100</v>
      </c>
      <c r="V547">
        <v>170</v>
      </c>
      <c r="W547">
        <v>38.295594270370735</v>
      </c>
      <c r="X547">
        <v>44.791666666666664</v>
      </c>
      <c r="Y547">
        <v>55.208333333333336</v>
      </c>
      <c r="Z547">
        <v>0</v>
      </c>
      <c r="AA547" s="2">
        <v>0</v>
      </c>
      <c r="AB547">
        <v>2</v>
      </c>
      <c r="AC547">
        <v>9</v>
      </c>
      <c r="AD547">
        <v>1</v>
      </c>
      <c r="AE547" s="16">
        <v>0</v>
      </c>
      <c r="AF547" s="12">
        <v>99</v>
      </c>
      <c r="AG547">
        <v>99</v>
      </c>
      <c r="AH547">
        <v>99</v>
      </c>
      <c r="AI547">
        <v>99</v>
      </c>
      <c r="AJ547">
        <v>99</v>
      </c>
      <c r="AK547">
        <v>2</v>
      </c>
      <c r="AL547">
        <v>1</v>
      </c>
      <c r="AM547">
        <v>99</v>
      </c>
      <c r="AN547" s="1">
        <v>99</v>
      </c>
      <c r="AO547" s="1">
        <v>99</v>
      </c>
      <c r="AP547" s="1">
        <v>99</v>
      </c>
      <c r="AQ547" s="1">
        <v>99</v>
      </c>
      <c r="AR547" s="1">
        <v>99</v>
      </c>
      <c r="AS547" s="1">
        <v>0</v>
      </c>
      <c r="AT547" s="1">
        <v>0</v>
      </c>
      <c r="AU547">
        <v>0</v>
      </c>
      <c r="AV547" s="1">
        <v>0</v>
      </c>
      <c r="AW547" s="1">
        <v>0</v>
      </c>
      <c r="AX547" s="1">
        <v>1</v>
      </c>
      <c r="AY547" s="1">
        <v>1</v>
      </c>
      <c r="AZ547" s="1">
        <v>0</v>
      </c>
      <c r="BA547" s="1">
        <v>0</v>
      </c>
      <c r="BB547" s="1">
        <v>0</v>
      </c>
      <c r="BC547" s="1">
        <v>0</v>
      </c>
      <c r="BD547" s="1">
        <v>0</v>
      </c>
      <c r="BE547" s="1">
        <v>0</v>
      </c>
      <c r="BF547" s="1">
        <f>SUM(AS547:BE547)</f>
        <v>2</v>
      </c>
      <c r="BG547" s="12">
        <v>0</v>
      </c>
      <c r="BH547" s="1">
        <v>0</v>
      </c>
      <c r="BI547" s="1">
        <v>0</v>
      </c>
      <c r="BJ547" s="1">
        <f t="shared" si="39"/>
        <v>0</v>
      </c>
      <c r="BK547" s="1">
        <v>0</v>
      </c>
      <c r="BL547" s="25">
        <v>0</v>
      </c>
      <c r="BM547" s="1">
        <v>0</v>
      </c>
      <c r="BN547" s="1">
        <v>0</v>
      </c>
      <c r="BO547" s="1">
        <v>0</v>
      </c>
      <c r="BP547" s="1">
        <v>0</v>
      </c>
      <c r="BQ547" s="12"/>
      <c r="BR547" s="12"/>
      <c r="BS547" s="12"/>
      <c r="BT547" s="12"/>
      <c r="BU547" s="12"/>
      <c r="BV547" s="12"/>
      <c r="BW547" s="12"/>
      <c r="BX547" s="12"/>
      <c r="BY547" s="12"/>
      <c r="BZ547" s="12"/>
      <c r="CA547" s="12"/>
      <c r="CB547" s="15"/>
      <c r="CC547" s="12"/>
      <c r="CD547" s="12"/>
      <c r="CE547" s="12"/>
      <c r="CF547" s="12"/>
      <c r="CG547" s="12"/>
      <c r="CH547" s="12"/>
      <c r="CI547" s="12"/>
      <c r="CJ547" s="15"/>
      <c r="CK547" s="12"/>
      <c r="CL547" s="12"/>
      <c r="CM547" s="12"/>
      <c r="CN547" s="12"/>
      <c r="CO547" s="12"/>
      <c r="CP547" s="12"/>
      <c r="CQ547" s="12"/>
      <c r="CR547" s="12"/>
      <c r="CS547" s="12"/>
      <c r="CT547" s="12"/>
      <c r="CU547" s="12"/>
      <c r="CV547" s="12"/>
      <c r="CW547" s="12"/>
      <c r="CX547" s="12"/>
      <c r="CY547" s="12"/>
      <c r="CZ547" s="12"/>
      <c r="DA547" s="12"/>
      <c r="DB547" s="12"/>
      <c r="DC547" s="12"/>
    </row>
    <row r="548" spans="1:107" x14ac:dyDescent="0.2">
      <c r="A548" s="2">
        <v>547</v>
      </c>
      <c r="B548" s="5">
        <v>7</v>
      </c>
      <c r="C548" s="5">
        <v>3</v>
      </c>
      <c r="D548" s="1">
        <v>29</v>
      </c>
      <c r="E548" s="7">
        <v>43868</v>
      </c>
      <c r="F548" s="1">
        <v>1</v>
      </c>
      <c r="G548" s="5">
        <f t="shared" si="36"/>
        <v>0</v>
      </c>
      <c r="H548" s="19">
        <f t="shared" si="37"/>
        <v>0</v>
      </c>
      <c r="I548">
        <v>100</v>
      </c>
      <c r="J548">
        <v>184.80902777777777</v>
      </c>
      <c r="K548">
        <v>32.146510614905807</v>
      </c>
      <c r="L548">
        <v>55.555555555555557</v>
      </c>
      <c r="M548">
        <v>44.444444444444443</v>
      </c>
      <c r="N548">
        <v>0</v>
      </c>
      <c r="O548">
        <v>100</v>
      </c>
      <c r="P548">
        <v>185.13541666666666</v>
      </c>
      <c r="Q548">
        <v>35.323567685599308</v>
      </c>
      <c r="R548">
        <v>48.958333333333336</v>
      </c>
      <c r="S548">
        <v>51.041666666666664</v>
      </c>
      <c r="T548">
        <v>0</v>
      </c>
      <c r="U548">
        <v>100</v>
      </c>
      <c r="V548">
        <v>184.15625</v>
      </c>
      <c r="W548">
        <v>24.668613772929927</v>
      </c>
      <c r="X548">
        <v>68.75</v>
      </c>
      <c r="Y548">
        <v>31.25</v>
      </c>
      <c r="Z548">
        <v>0</v>
      </c>
      <c r="AA548" s="2">
        <v>1</v>
      </c>
      <c r="AB548">
        <v>1</v>
      </c>
      <c r="AC548">
        <v>10</v>
      </c>
      <c r="AD548">
        <v>2</v>
      </c>
      <c r="AE548" s="16">
        <v>0</v>
      </c>
      <c r="AF548" s="12">
        <v>99</v>
      </c>
      <c r="AG548">
        <v>2</v>
      </c>
      <c r="AH548">
        <v>99</v>
      </c>
      <c r="AI548">
        <v>99</v>
      </c>
      <c r="AJ548">
        <v>99</v>
      </c>
      <c r="AK548">
        <v>99</v>
      </c>
      <c r="AL548">
        <v>99</v>
      </c>
      <c r="AM548">
        <v>99</v>
      </c>
      <c r="AN548" s="1">
        <v>99</v>
      </c>
      <c r="AO548" s="1">
        <v>99</v>
      </c>
      <c r="AP548" s="1">
        <v>99</v>
      </c>
      <c r="AQ548" s="1">
        <v>99</v>
      </c>
      <c r="AR548" s="1">
        <v>99</v>
      </c>
      <c r="AS548" s="1">
        <v>0</v>
      </c>
      <c r="AT548">
        <v>1</v>
      </c>
      <c r="AU548">
        <v>0</v>
      </c>
      <c r="AV548" s="1">
        <v>0</v>
      </c>
      <c r="AW548" s="1">
        <v>0</v>
      </c>
      <c r="AX548" s="1">
        <v>0</v>
      </c>
      <c r="AY548" s="1">
        <v>0</v>
      </c>
      <c r="AZ548" s="1">
        <v>0</v>
      </c>
      <c r="BA548" s="1">
        <v>0</v>
      </c>
      <c r="BB548" s="1">
        <v>0</v>
      </c>
      <c r="BC548" s="1">
        <v>0</v>
      </c>
      <c r="BD548" s="1">
        <v>0</v>
      </c>
      <c r="BE548" s="1">
        <v>0</v>
      </c>
      <c r="BF548" s="1">
        <f>SUM(AS548:BE548)</f>
        <v>1</v>
      </c>
      <c r="BG548" s="12">
        <v>0</v>
      </c>
      <c r="BH548" s="1">
        <v>0</v>
      </c>
      <c r="BI548" s="1">
        <v>0</v>
      </c>
      <c r="BJ548" s="1">
        <f t="shared" si="39"/>
        <v>0</v>
      </c>
      <c r="BK548" s="1">
        <v>0</v>
      </c>
      <c r="BL548" s="25">
        <v>0</v>
      </c>
      <c r="BM548" s="1">
        <v>0</v>
      </c>
      <c r="BN548" s="1">
        <v>0</v>
      </c>
      <c r="BO548" s="1">
        <v>0</v>
      </c>
      <c r="BP548" s="1">
        <v>0</v>
      </c>
      <c r="BQ548" s="12"/>
      <c r="BR548" s="12"/>
      <c r="BS548" s="12"/>
      <c r="BT548" s="12"/>
      <c r="BU548" s="12"/>
      <c r="BV548" s="12"/>
      <c r="BW548" s="12"/>
      <c r="BX548" s="12"/>
      <c r="BY548" s="12"/>
      <c r="BZ548" s="12"/>
      <c r="CA548" s="12"/>
      <c r="CB548" s="15"/>
      <c r="CC548" s="12"/>
      <c r="CD548" s="12"/>
      <c r="CE548" s="12"/>
      <c r="CF548" s="12"/>
      <c r="CG548" s="12"/>
      <c r="CH548" s="12"/>
      <c r="CI548" s="12"/>
      <c r="CJ548" s="15"/>
      <c r="CK548" s="12"/>
      <c r="CL548" s="12"/>
      <c r="CM548" s="12"/>
      <c r="CN548" s="12"/>
      <c r="CO548" s="12"/>
      <c r="CP548" s="12"/>
      <c r="CQ548" s="12"/>
      <c r="CR548" s="12"/>
      <c r="CS548" s="12"/>
      <c r="CT548" s="12"/>
      <c r="CU548" s="12"/>
      <c r="CV548" s="12"/>
      <c r="CW548" s="12"/>
      <c r="CX548" s="12"/>
      <c r="CY548" s="12"/>
      <c r="CZ548" s="12"/>
      <c r="DA548" s="12"/>
      <c r="DB548" s="12"/>
      <c r="DC548" s="12"/>
    </row>
    <row r="549" spans="1:107" x14ac:dyDescent="0.2">
      <c r="A549" s="2">
        <v>548</v>
      </c>
      <c r="B549" s="5">
        <v>7</v>
      </c>
      <c r="C549" s="5">
        <v>3</v>
      </c>
      <c r="D549" s="1">
        <v>30</v>
      </c>
      <c r="E549" s="7">
        <v>43869</v>
      </c>
      <c r="F549" s="1">
        <v>0</v>
      </c>
      <c r="G549" s="5">
        <f t="shared" si="36"/>
        <v>26</v>
      </c>
      <c r="H549" s="19">
        <f t="shared" si="37"/>
        <v>72.8</v>
      </c>
      <c r="I549">
        <v>49.305555555555557</v>
      </c>
      <c r="J549">
        <v>148.14788732394365</v>
      </c>
      <c r="K549">
        <v>28.890523675496169</v>
      </c>
      <c r="L549">
        <v>35.2112676056338</v>
      </c>
      <c r="M549">
        <v>64.788732394366207</v>
      </c>
      <c r="N549">
        <v>0</v>
      </c>
      <c r="O549">
        <v>73.958333333333329</v>
      </c>
      <c r="P549">
        <v>148.14788732394365</v>
      </c>
      <c r="Q549">
        <v>28.890523675496169</v>
      </c>
      <c r="R549">
        <v>35.2112676056338</v>
      </c>
      <c r="S549">
        <v>64.788732394366207</v>
      </c>
      <c r="T549">
        <v>0</v>
      </c>
      <c r="U549">
        <v>0</v>
      </c>
      <c r="V549" t="e">
        <v>#DIV/0!</v>
      </c>
      <c r="W549" t="e">
        <v>#DIV/0!</v>
      </c>
      <c r="X549" t="e">
        <v>#DIV/0!</v>
      </c>
      <c r="Y549" t="e">
        <v>#DIV/0!</v>
      </c>
      <c r="Z549" t="e">
        <v>#DIV/0!</v>
      </c>
      <c r="AA549" s="2">
        <v>0</v>
      </c>
      <c r="AB549">
        <v>2</v>
      </c>
      <c r="AC549">
        <v>10</v>
      </c>
      <c r="AD549">
        <v>2</v>
      </c>
      <c r="AE549" s="16">
        <v>0</v>
      </c>
      <c r="AF549" t="s">
        <v>875</v>
      </c>
      <c r="AG549" t="s">
        <v>875</v>
      </c>
      <c r="AH549" t="s">
        <v>875</v>
      </c>
      <c r="AI549" t="s">
        <v>875</v>
      </c>
      <c r="AJ549" t="s">
        <v>875</v>
      </c>
      <c r="AK549" t="s">
        <v>875</v>
      </c>
      <c r="AL549" t="s">
        <v>875</v>
      </c>
      <c r="AM549" s="1" t="s">
        <v>903</v>
      </c>
      <c r="AN549" s="1" t="s">
        <v>903</v>
      </c>
      <c r="AO549" s="1" t="s">
        <v>903</v>
      </c>
      <c r="AP549" s="1" t="s">
        <v>903</v>
      </c>
      <c r="AQ549" s="1" t="s">
        <v>903</v>
      </c>
      <c r="AR549" s="1" t="s">
        <v>903</v>
      </c>
      <c r="AS549" s="1" t="s">
        <v>903</v>
      </c>
      <c r="AT549" s="1" t="s">
        <v>903</v>
      </c>
      <c r="AU549" s="1" t="s">
        <v>903</v>
      </c>
      <c r="AV549" s="1" t="s">
        <v>903</v>
      </c>
      <c r="AW549" s="1" t="s">
        <v>903</v>
      </c>
      <c r="AX549" s="1" t="s">
        <v>903</v>
      </c>
      <c r="AY549" s="1" t="s">
        <v>903</v>
      </c>
      <c r="AZ549" s="1" t="s">
        <v>903</v>
      </c>
      <c r="BA549" s="1" t="s">
        <v>875</v>
      </c>
      <c r="BB549" s="1" t="s">
        <v>875</v>
      </c>
      <c r="BC549" s="1" t="s">
        <v>875</v>
      </c>
      <c r="BD549" s="1" t="s">
        <v>875</v>
      </c>
      <c r="BE549" s="1" t="s">
        <v>875</v>
      </c>
      <c r="BF549" s="1" t="s">
        <v>875</v>
      </c>
      <c r="BG549" s="25">
        <v>26</v>
      </c>
      <c r="BH549" s="2">
        <v>2</v>
      </c>
      <c r="BI549" s="1">
        <v>2.8</v>
      </c>
      <c r="BJ549" s="1">
        <f t="shared" si="39"/>
        <v>72.8</v>
      </c>
      <c r="BK549" s="1" t="s">
        <v>27</v>
      </c>
      <c r="BL549" s="25">
        <v>0</v>
      </c>
      <c r="BM549" s="1">
        <v>0</v>
      </c>
      <c r="BN549" s="1">
        <v>0</v>
      </c>
      <c r="BO549" s="1">
        <v>0</v>
      </c>
      <c r="BP549" s="1">
        <v>0</v>
      </c>
      <c r="BQ549" s="14">
        <v>43869.750936122684</v>
      </c>
      <c r="BR549" s="14" t="s">
        <v>292</v>
      </c>
      <c r="BS549" s="15">
        <v>24.016666666666666</v>
      </c>
      <c r="BT549" s="12" t="s">
        <v>143</v>
      </c>
      <c r="BU549" s="12">
        <v>1</v>
      </c>
      <c r="BV549" s="12" t="s">
        <v>293</v>
      </c>
      <c r="BW549" s="12" t="s">
        <v>294</v>
      </c>
      <c r="BX549" s="12"/>
      <c r="BY549" s="12" t="s">
        <v>98</v>
      </c>
      <c r="BZ549" s="12">
        <v>1</v>
      </c>
      <c r="CA549" s="12">
        <v>6</v>
      </c>
      <c r="CB549" s="15">
        <v>2.4</v>
      </c>
      <c r="CC549" s="12">
        <v>0</v>
      </c>
      <c r="CD549" s="12">
        <v>0</v>
      </c>
      <c r="CE549" s="12">
        <v>1</v>
      </c>
      <c r="CF549" s="12">
        <v>2</v>
      </c>
      <c r="CG549" s="12">
        <v>1</v>
      </c>
      <c r="CH549" s="12">
        <v>2</v>
      </c>
      <c r="CI549" s="12">
        <v>1</v>
      </c>
      <c r="CJ549" s="15">
        <v>2</v>
      </c>
      <c r="CK549" s="12">
        <v>1</v>
      </c>
      <c r="CL549" s="12">
        <v>2</v>
      </c>
      <c r="CM549" s="12">
        <v>1</v>
      </c>
      <c r="CN549" s="12">
        <v>1</v>
      </c>
      <c r="CO549" s="12">
        <v>1</v>
      </c>
      <c r="CP549" s="12" t="s">
        <v>295</v>
      </c>
      <c r="CQ549" s="12">
        <v>33</v>
      </c>
      <c r="CR549" s="12">
        <v>24</v>
      </c>
      <c r="CS549" s="12">
        <v>95</v>
      </c>
      <c r="CT549" s="12">
        <v>65</v>
      </c>
      <c r="CU549" s="12">
        <v>24</v>
      </c>
      <c r="CV549" s="12">
        <v>10.7</v>
      </c>
      <c r="CW549" s="12">
        <v>315</v>
      </c>
      <c r="CX549" s="12" t="b">
        <v>1</v>
      </c>
      <c r="CY549" s="12" t="s">
        <v>181</v>
      </c>
      <c r="CZ549" s="12">
        <v>0</v>
      </c>
      <c r="DA549" s="12"/>
      <c r="DB549" s="12"/>
      <c r="DC549" s="12"/>
    </row>
    <row r="550" spans="1:107" x14ac:dyDescent="0.2">
      <c r="A550" s="2">
        <v>549</v>
      </c>
      <c r="B550" s="5">
        <v>7</v>
      </c>
      <c r="C550" s="5">
        <v>3</v>
      </c>
      <c r="D550" s="1">
        <v>31</v>
      </c>
      <c r="E550" s="7">
        <v>43870</v>
      </c>
      <c r="F550" s="1">
        <v>0</v>
      </c>
      <c r="G550" s="5">
        <f t="shared" si="36"/>
        <v>29</v>
      </c>
      <c r="H550" s="19">
        <f t="shared" si="37"/>
        <v>81.199999999999989</v>
      </c>
      <c r="I550">
        <v>56.944444444444443</v>
      </c>
      <c r="J550">
        <v>147.1890243902439</v>
      </c>
      <c r="K550">
        <v>21.573196008023832</v>
      </c>
      <c r="L550">
        <v>23.170731707317074</v>
      </c>
      <c r="M550">
        <v>76.829268292682926</v>
      </c>
      <c r="N550">
        <v>0</v>
      </c>
      <c r="O550">
        <v>83.854166666666671</v>
      </c>
      <c r="P550">
        <v>146.81987577639751</v>
      </c>
      <c r="Q550">
        <v>21.554886581816632</v>
      </c>
      <c r="R550">
        <v>22.36024844720497</v>
      </c>
      <c r="S550">
        <v>77.639751552795033</v>
      </c>
      <c r="T550">
        <v>0</v>
      </c>
      <c r="U550">
        <v>3.125</v>
      </c>
      <c r="V550">
        <v>167</v>
      </c>
      <c r="W550">
        <v>22.825291679695709</v>
      </c>
      <c r="X550">
        <v>66.666666666666671</v>
      </c>
      <c r="Y550">
        <v>33.333333333333329</v>
      </c>
      <c r="Z550">
        <v>0</v>
      </c>
      <c r="AA550" s="2">
        <v>0</v>
      </c>
      <c r="AB550">
        <v>1</v>
      </c>
      <c r="AC550">
        <v>8</v>
      </c>
      <c r="AD550">
        <v>1</v>
      </c>
      <c r="AE550" s="16">
        <v>0</v>
      </c>
      <c r="AF550" t="s">
        <v>875</v>
      </c>
      <c r="AG550" t="s">
        <v>875</v>
      </c>
      <c r="AH550" t="s">
        <v>875</v>
      </c>
      <c r="AI550" t="s">
        <v>875</v>
      </c>
      <c r="AJ550" t="s">
        <v>875</v>
      </c>
      <c r="AK550" t="s">
        <v>875</v>
      </c>
      <c r="AL550" t="s">
        <v>875</v>
      </c>
      <c r="AM550" s="1" t="s">
        <v>903</v>
      </c>
      <c r="AN550" s="1" t="s">
        <v>903</v>
      </c>
      <c r="AO550" s="1" t="s">
        <v>903</v>
      </c>
      <c r="AP550" s="1" t="s">
        <v>903</v>
      </c>
      <c r="AQ550" s="1" t="s">
        <v>903</v>
      </c>
      <c r="AR550" s="1" t="s">
        <v>903</v>
      </c>
      <c r="AS550" s="1" t="s">
        <v>903</v>
      </c>
      <c r="AT550" s="1" t="s">
        <v>903</v>
      </c>
      <c r="AU550" s="1" t="s">
        <v>903</v>
      </c>
      <c r="AV550" s="1" t="s">
        <v>903</v>
      </c>
      <c r="AW550" s="1" t="s">
        <v>903</v>
      </c>
      <c r="AX550" s="1" t="s">
        <v>903</v>
      </c>
      <c r="AY550" s="1" t="s">
        <v>903</v>
      </c>
      <c r="AZ550" s="1" t="s">
        <v>903</v>
      </c>
      <c r="BA550" s="1" t="s">
        <v>875</v>
      </c>
      <c r="BB550" s="1" t="s">
        <v>875</v>
      </c>
      <c r="BC550" s="1" t="s">
        <v>875</v>
      </c>
      <c r="BD550" s="1" t="s">
        <v>875</v>
      </c>
      <c r="BE550" s="1" t="s">
        <v>875</v>
      </c>
      <c r="BF550" s="1" t="s">
        <v>875</v>
      </c>
      <c r="BG550" s="25">
        <v>29</v>
      </c>
      <c r="BH550" s="2" t="s">
        <v>20</v>
      </c>
      <c r="BI550" s="1">
        <v>2.8</v>
      </c>
      <c r="BJ550" s="1">
        <f t="shared" si="39"/>
        <v>81.199999999999989</v>
      </c>
      <c r="BK550" s="1" t="s">
        <v>27</v>
      </c>
      <c r="BL550" s="25">
        <v>0</v>
      </c>
      <c r="BM550" s="1">
        <v>0</v>
      </c>
      <c r="BN550" s="1">
        <v>0</v>
      </c>
      <c r="BO550" s="1">
        <v>0</v>
      </c>
      <c r="BP550" s="1">
        <v>0</v>
      </c>
      <c r="BQ550" s="14">
        <v>43870.465786759261</v>
      </c>
      <c r="BR550" s="14" t="s">
        <v>296</v>
      </c>
      <c r="BS550" s="15">
        <v>28.516666666666666</v>
      </c>
      <c r="BT550" s="12" t="s">
        <v>297</v>
      </c>
      <c r="BU550" s="12">
        <v>1</v>
      </c>
      <c r="BV550" s="12"/>
      <c r="BW550" s="12" t="s">
        <v>98</v>
      </c>
      <c r="BX550" s="12"/>
      <c r="BY550" s="12" t="s">
        <v>98</v>
      </c>
      <c r="BZ550" s="12">
        <v>1</v>
      </c>
      <c r="CA550" s="12">
        <v>6</v>
      </c>
      <c r="CB550" s="15">
        <v>0</v>
      </c>
      <c r="CC550" s="12">
        <v>0</v>
      </c>
      <c r="CD550" s="12">
        <v>0</v>
      </c>
      <c r="CE550" s="12">
        <v>2</v>
      </c>
      <c r="CF550" s="12">
        <v>2</v>
      </c>
      <c r="CG550" s="12">
        <v>1</v>
      </c>
      <c r="CH550" s="12">
        <v>1</v>
      </c>
      <c r="CI550" s="12">
        <v>1</v>
      </c>
      <c r="CJ550" s="15">
        <v>0</v>
      </c>
      <c r="CK550" s="12" t="s">
        <v>20</v>
      </c>
      <c r="CL550" s="12" t="s">
        <v>20</v>
      </c>
      <c r="CM550" s="12" t="s">
        <v>20</v>
      </c>
      <c r="CN550" s="12" t="s">
        <v>20</v>
      </c>
      <c r="CO550" s="12" t="s">
        <v>20</v>
      </c>
      <c r="CP550" s="12" t="s">
        <v>180</v>
      </c>
      <c r="CQ550" s="12">
        <v>30</v>
      </c>
      <c r="CR550" s="12">
        <v>25</v>
      </c>
      <c r="CS550" s="12">
        <v>93</v>
      </c>
      <c r="CT550" s="12">
        <v>68</v>
      </c>
      <c r="CU550" s="12">
        <v>30</v>
      </c>
      <c r="CV550" s="12">
        <v>4.9000000000000004</v>
      </c>
      <c r="CW550" s="12">
        <v>23</v>
      </c>
      <c r="CX550" s="12" t="b">
        <v>1</v>
      </c>
      <c r="CY550" s="12" t="s">
        <v>181</v>
      </c>
      <c r="CZ550" s="12">
        <v>0</v>
      </c>
      <c r="DA550" s="12"/>
      <c r="DB550" s="12"/>
      <c r="DC550" s="12"/>
    </row>
    <row r="551" spans="1:107" x14ac:dyDescent="0.2">
      <c r="A551" s="2">
        <v>550</v>
      </c>
      <c r="B551" s="5">
        <v>7</v>
      </c>
      <c r="C551" s="5">
        <v>3</v>
      </c>
      <c r="D551" s="1">
        <v>32</v>
      </c>
      <c r="E551" s="7">
        <v>43871</v>
      </c>
      <c r="F551" s="1">
        <v>0</v>
      </c>
      <c r="G551" s="5">
        <f t="shared" si="36"/>
        <v>0</v>
      </c>
      <c r="H551" s="19">
        <f t="shared" si="37"/>
        <v>0</v>
      </c>
      <c r="I551">
        <v>100</v>
      </c>
      <c r="J551">
        <v>151.67361111111111</v>
      </c>
      <c r="K551">
        <v>21.86870102973122</v>
      </c>
      <c r="L551">
        <v>25.347222222222221</v>
      </c>
      <c r="M551">
        <v>74.652777777777771</v>
      </c>
      <c r="N551">
        <v>0</v>
      </c>
      <c r="O551">
        <v>100</v>
      </c>
      <c r="P551">
        <v>144.80208333333334</v>
      </c>
      <c r="Q551">
        <v>24.922835591493499</v>
      </c>
      <c r="R551">
        <v>23.4375</v>
      </c>
      <c r="S551">
        <v>76.5625</v>
      </c>
      <c r="T551">
        <v>0</v>
      </c>
      <c r="U551">
        <v>100</v>
      </c>
      <c r="V551">
        <v>165.41666666666666</v>
      </c>
      <c r="W551">
        <v>12.373310706004631</v>
      </c>
      <c r="X551">
        <v>29.166666666666668</v>
      </c>
      <c r="Y551">
        <v>70.833333333333329</v>
      </c>
      <c r="Z551">
        <v>0</v>
      </c>
      <c r="AA551" s="2">
        <v>0</v>
      </c>
      <c r="AB551">
        <v>1</v>
      </c>
      <c r="AC551">
        <v>10</v>
      </c>
      <c r="AD551">
        <v>1</v>
      </c>
      <c r="AE551" s="16">
        <v>0</v>
      </c>
      <c r="AF551" s="12">
        <v>99</v>
      </c>
      <c r="AG551">
        <v>1</v>
      </c>
      <c r="AH551">
        <v>99</v>
      </c>
      <c r="AI551">
        <v>99</v>
      </c>
      <c r="AJ551">
        <v>99</v>
      </c>
      <c r="AK551">
        <v>99</v>
      </c>
      <c r="AL551">
        <v>99</v>
      </c>
      <c r="AM551">
        <v>99</v>
      </c>
      <c r="AN551" s="1">
        <v>99</v>
      </c>
      <c r="AO551" s="1">
        <v>99</v>
      </c>
      <c r="AP551" s="1">
        <v>99</v>
      </c>
      <c r="AQ551" s="1">
        <v>99</v>
      </c>
      <c r="AR551" s="1">
        <v>99</v>
      </c>
      <c r="AS551" s="1">
        <v>0</v>
      </c>
      <c r="AT551">
        <v>1</v>
      </c>
      <c r="AU551" s="1">
        <v>0</v>
      </c>
      <c r="AV551" s="1">
        <v>0</v>
      </c>
      <c r="AW551" s="1">
        <v>0</v>
      </c>
      <c r="AX551" s="1">
        <v>0</v>
      </c>
      <c r="AY551" s="1">
        <v>0</v>
      </c>
      <c r="AZ551" s="1">
        <v>0</v>
      </c>
      <c r="BA551" s="1">
        <v>0</v>
      </c>
      <c r="BB551" s="1">
        <v>0</v>
      </c>
      <c r="BC551" s="1">
        <v>0</v>
      </c>
      <c r="BD551" s="1">
        <v>0</v>
      </c>
      <c r="BE551" s="1">
        <v>0</v>
      </c>
      <c r="BF551" s="1">
        <f>SUM(AS551:BE551)</f>
        <v>1</v>
      </c>
      <c r="BG551" s="12">
        <v>0</v>
      </c>
      <c r="BH551" s="1">
        <v>0</v>
      </c>
      <c r="BI551" s="1">
        <v>0</v>
      </c>
      <c r="BJ551" s="1">
        <f t="shared" si="39"/>
        <v>0</v>
      </c>
      <c r="BK551" s="1">
        <v>0</v>
      </c>
      <c r="BL551" s="25">
        <v>0</v>
      </c>
      <c r="BM551" s="1">
        <v>0</v>
      </c>
      <c r="BN551" s="1">
        <v>0</v>
      </c>
      <c r="BO551" s="1">
        <v>0</v>
      </c>
      <c r="BP551" s="1">
        <v>0</v>
      </c>
      <c r="BQ551" s="12"/>
      <c r="BR551" s="12"/>
      <c r="BS551" s="12"/>
      <c r="BT551" s="12"/>
      <c r="BU551" s="12"/>
      <c r="BV551" s="12"/>
      <c r="BW551" s="12"/>
      <c r="BX551" s="12"/>
      <c r="BY551" s="12"/>
      <c r="BZ551" s="12"/>
      <c r="CA551" s="12"/>
      <c r="CB551" s="15"/>
      <c r="CC551" s="12"/>
      <c r="CD551" s="12"/>
      <c r="CE551" s="12"/>
      <c r="CF551" s="12"/>
      <c r="CG551" s="12"/>
      <c r="CH551" s="12"/>
      <c r="CI551" s="12"/>
      <c r="CJ551" s="15"/>
      <c r="CK551" s="12"/>
      <c r="CL551" s="12"/>
      <c r="CM551" s="12"/>
      <c r="CN551" s="12"/>
      <c r="CO551" s="12"/>
      <c r="CP551" s="12"/>
      <c r="CQ551" s="12"/>
      <c r="CR551" s="12"/>
      <c r="CS551" s="12"/>
      <c r="CT551" s="12"/>
      <c r="CU551" s="12"/>
      <c r="CV551" s="12"/>
      <c r="CW551" s="12"/>
      <c r="CX551" s="12"/>
      <c r="CY551" s="12"/>
      <c r="CZ551" s="12"/>
      <c r="DA551" s="12"/>
      <c r="DB551" s="12"/>
      <c r="DC551" s="12"/>
    </row>
    <row r="552" spans="1:107" x14ac:dyDescent="0.2">
      <c r="A552" s="2">
        <v>551</v>
      </c>
      <c r="B552" s="5">
        <v>7</v>
      </c>
      <c r="C552" s="5">
        <v>3</v>
      </c>
      <c r="D552" s="1">
        <v>33</v>
      </c>
      <c r="E552" s="7">
        <v>43872</v>
      </c>
      <c r="F552" s="1">
        <v>0</v>
      </c>
      <c r="G552" s="5">
        <f t="shared" ref="G552:G615" si="40">SUM(BG552,BL552)</f>
        <v>23</v>
      </c>
      <c r="H552" s="19">
        <f t="shared" ref="H552:H615" si="41">SUM(BJ552,BO552)</f>
        <v>64.399999999999991</v>
      </c>
      <c r="I552">
        <v>100</v>
      </c>
      <c r="J552">
        <v>156.48263888888889</v>
      </c>
      <c r="K552">
        <v>22.962097678324191</v>
      </c>
      <c r="L552">
        <v>25.347222222222221</v>
      </c>
      <c r="M552">
        <v>74.652777777777771</v>
      </c>
      <c r="N552">
        <v>0</v>
      </c>
      <c r="O552">
        <v>100</v>
      </c>
      <c r="P552">
        <v>152.453125</v>
      </c>
      <c r="Q552">
        <v>21.02531442519248</v>
      </c>
      <c r="R552">
        <v>20.833333333333332</v>
      </c>
      <c r="S552">
        <v>79.166666666666671</v>
      </c>
      <c r="T552">
        <v>0</v>
      </c>
      <c r="U552">
        <v>100</v>
      </c>
      <c r="V552">
        <v>164.54166666666666</v>
      </c>
      <c r="W552">
        <v>25.324192898851951</v>
      </c>
      <c r="X552">
        <v>34.375</v>
      </c>
      <c r="Y552">
        <v>65.625</v>
      </c>
      <c r="Z552">
        <v>0</v>
      </c>
      <c r="AA552" s="2">
        <v>0</v>
      </c>
      <c r="AB552">
        <v>1</v>
      </c>
      <c r="AC552">
        <v>10</v>
      </c>
      <c r="AD552">
        <v>1</v>
      </c>
      <c r="AE552" s="16">
        <v>0</v>
      </c>
      <c r="AF552" t="s">
        <v>875</v>
      </c>
      <c r="AG552" t="s">
        <v>875</v>
      </c>
      <c r="AH552" t="s">
        <v>875</v>
      </c>
      <c r="AI552" t="s">
        <v>875</v>
      </c>
      <c r="AJ552" t="s">
        <v>875</v>
      </c>
      <c r="AK552" t="s">
        <v>875</v>
      </c>
      <c r="AL552" t="s">
        <v>875</v>
      </c>
      <c r="AM552" s="1" t="s">
        <v>903</v>
      </c>
      <c r="AN552" s="1" t="s">
        <v>903</v>
      </c>
      <c r="AO552" s="1" t="s">
        <v>903</v>
      </c>
      <c r="AP552" s="1" t="s">
        <v>903</v>
      </c>
      <c r="AQ552" s="1" t="s">
        <v>903</v>
      </c>
      <c r="AR552" s="1" t="s">
        <v>903</v>
      </c>
      <c r="AS552" s="1" t="s">
        <v>903</v>
      </c>
      <c r="AT552" s="1" t="s">
        <v>903</v>
      </c>
      <c r="AU552" s="1" t="s">
        <v>903</v>
      </c>
      <c r="AV552" s="1" t="s">
        <v>903</v>
      </c>
      <c r="AW552" s="1" t="s">
        <v>903</v>
      </c>
      <c r="AX552" s="1" t="s">
        <v>903</v>
      </c>
      <c r="AY552" s="1" t="s">
        <v>903</v>
      </c>
      <c r="AZ552" s="1" t="s">
        <v>903</v>
      </c>
      <c r="BA552" s="1" t="s">
        <v>875</v>
      </c>
      <c r="BB552" s="1" t="s">
        <v>875</v>
      </c>
      <c r="BC552" s="1" t="s">
        <v>875</v>
      </c>
      <c r="BD552" s="1" t="s">
        <v>875</v>
      </c>
      <c r="BE552" s="1" t="s">
        <v>875</v>
      </c>
      <c r="BF552" s="1" t="s">
        <v>875</v>
      </c>
      <c r="BG552" s="25">
        <v>23</v>
      </c>
      <c r="BH552" s="2" t="s">
        <v>20</v>
      </c>
      <c r="BI552" s="1">
        <v>2.8</v>
      </c>
      <c r="BJ552" s="1">
        <f t="shared" si="39"/>
        <v>64.399999999999991</v>
      </c>
      <c r="BK552" s="1" t="s">
        <v>27</v>
      </c>
      <c r="BL552" s="25">
        <v>0</v>
      </c>
      <c r="BM552" s="1">
        <v>0</v>
      </c>
      <c r="BN552" s="1">
        <v>0</v>
      </c>
      <c r="BO552" s="1">
        <v>0</v>
      </c>
      <c r="BP552" s="1">
        <v>0</v>
      </c>
      <c r="BQ552" s="14">
        <v>43872.431685219904</v>
      </c>
      <c r="BR552" s="14" t="s">
        <v>298</v>
      </c>
      <c r="BS552" s="15">
        <v>21.016666666666666</v>
      </c>
      <c r="BT552" s="12" t="s">
        <v>220</v>
      </c>
      <c r="BU552" s="12">
        <v>1</v>
      </c>
      <c r="BV552" s="12"/>
      <c r="BW552" s="12" t="s">
        <v>98</v>
      </c>
      <c r="BX552" s="12"/>
      <c r="BY552" s="12" t="s">
        <v>98</v>
      </c>
      <c r="BZ552" s="12">
        <v>1</v>
      </c>
      <c r="CA552" s="12">
        <v>6</v>
      </c>
      <c r="CB552" s="15">
        <v>10.3</v>
      </c>
      <c r="CC552" s="12">
        <v>0</v>
      </c>
      <c r="CD552" s="12">
        <v>0</v>
      </c>
      <c r="CE552" s="12">
        <v>1</v>
      </c>
      <c r="CF552" s="12">
        <v>2</v>
      </c>
      <c r="CG552" s="12">
        <v>1</v>
      </c>
      <c r="CH552" s="12">
        <v>1</v>
      </c>
      <c r="CI552" s="12">
        <v>1</v>
      </c>
      <c r="CJ552" s="15">
        <v>0</v>
      </c>
      <c r="CK552" s="12" t="s">
        <v>20</v>
      </c>
      <c r="CL552" s="12" t="s">
        <v>20</v>
      </c>
      <c r="CM552" s="12" t="s">
        <v>20</v>
      </c>
      <c r="CN552" s="12" t="s">
        <v>20</v>
      </c>
      <c r="CO552" s="12" t="s">
        <v>20</v>
      </c>
      <c r="CP552" s="12" t="s">
        <v>299</v>
      </c>
      <c r="CQ552" s="12">
        <v>39</v>
      </c>
      <c r="CR552" s="12">
        <v>37</v>
      </c>
      <c r="CS552" s="12">
        <v>20</v>
      </c>
      <c r="CT552" s="12">
        <v>93</v>
      </c>
      <c r="CU552" s="12">
        <v>42</v>
      </c>
      <c r="CV552" s="12">
        <v>3.5</v>
      </c>
      <c r="CW552" s="12">
        <v>68</v>
      </c>
      <c r="CX552" s="12" t="b">
        <v>0</v>
      </c>
      <c r="CY552" s="12"/>
      <c r="CZ552" s="12">
        <v>0</v>
      </c>
      <c r="DA552" s="12">
        <v>99</v>
      </c>
      <c r="DB552" s="12">
        <v>88</v>
      </c>
      <c r="DC552" s="12">
        <v>79</v>
      </c>
    </row>
    <row r="553" spans="1:107" x14ac:dyDescent="0.2">
      <c r="A553" s="2">
        <v>552</v>
      </c>
      <c r="B553" s="5">
        <v>7</v>
      </c>
      <c r="C553" s="5">
        <v>3</v>
      </c>
      <c r="D553" s="1">
        <v>34</v>
      </c>
      <c r="E553" s="7">
        <v>43873</v>
      </c>
      <c r="F553" s="1">
        <v>0</v>
      </c>
      <c r="G553" s="5">
        <f t="shared" si="40"/>
        <v>0</v>
      </c>
      <c r="H553" s="19">
        <f t="shared" si="41"/>
        <v>0</v>
      </c>
      <c r="I553">
        <v>100</v>
      </c>
      <c r="J553">
        <v>137.8125</v>
      </c>
      <c r="K553">
        <v>16.769772675604283</v>
      </c>
      <c r="L553">
        <v>1.0416666666666667</v>
      </c>
      <c r="M553">
        <v>98.958333333333329</v>
      </c>
      <c r="N553">
        <v>0</v>
      </c>
      <c r="O553">
        <v>100</v>
      </c>
      <c r="P553">
        <v>140.75520833333334</v>
      </c>
      <c r="Q553">
        <v>16.468854822998004</v>
      </c>
      <c r="R553">
        <v>1.5625</v>
      </c>
      <c r="S553">
        <v>98.4375</v>
      </c>
      <c r="T553">
        <v>0</v>
      </c>
      <c r="U553">
        <v>100</v>
      </c>
      <c r="V553">
        <v>131.92708333333334</v>
      </c>
      <c r="W553">
        <v>16.619293605295134</v>
      </c>
      <c r="X553">
        <v>0</v>
      </c>
      <c r="Y553">
        <v>100</v>
      </c>
      <c r="Z553">
        <v>0</v>
      </c>
      <c r="AA553" s="2">
        <v>0</v>
      </c>
      <c r="AB553">
        <v>1</v>
      </c>
      <c r="AC553">
        <v>10</v>
      </c>
      <c r="AD553">
        <v>2</v>
      </c>
      <c r="AE553" s="16">
        <v>0</v>
      </c>
      <c r="AF553" s="12">
        <v>99</v>
      </c>
      <c r="AG553">
        <v>1</v>
      </c>
      <c r="AH553">
        <v>99</v>
      </c>
      <c r="AI553">
        <v>99</v>
      </c>
      <c r="AJ553">
        <v>99</v>
      </c>
      <c r="AK553">
        <v>99</v>
      </c>
      <c r="AL553">
        <v>99</v>
      </c>
      <c r="AM553" s="1">
        <v>99</v>
      </c>
      <c r="AN553" s="1">
        <v>99</v>
      </c>
      <c r="AO553" s="1">
        <v>99</v>
      </c>
      <c r="AP553" s="1">
        <v>99</v>
      </c>
      <c r="AQ553" s="1">
        <v>99</v>
      </c>
      <c r="AR553" s="1">
        <v>99</v>
      </c>
      <c r="AS553" s="1">
        <v>0</v>
      </c>
      <c r="AT553" s="1">
        <v>1</v>
      </c>
      <c r="AU553">
        <v>0</v>
      </c>
      <c r="AV553" s="1">
        <v>0</v>
      </c>
      <c r="AW553" s="1">
        <v>0</v>
      </c>
      <c r="AX553" s="1">
        <v>0</v>
      </c>
      <c r="AY553" s="1">
        <v>0</v>
      </c>
      <c r="AZ553" s="1">
        <v>0</v>
      </c>
      <c r="BA553" s="1">
        <v>0</v>
      </c>
      <c r="BB553" s="1">
        <v>0</v>
      </c>
      <c r="BC553" s="1">
        <v>0</v>
      </c>
      <c r="BD553" s="1">
        <v>0</v>
      </c>
      <c r="BE553" s="1">
        <v>0</v>
      </c>
      <c r="BF553" s="1">
        <f>SUM(AS553:BE553)</f>
        <v>1</v>
      </c>
      <c r="BG553" s="12">
        <v>0</v>
      </c>
      <c r="BH553" s="1">
        <v>0</v>
      </c>
      <c r="BI553" s="1">
        <v>0</v>
      </c>
      <c r="BJ553" s="1">
        <f t="shared" ref="BJ553:BJ584" si="42">BG553*BI553</f>
        <v>0</v>
      </c>
      <c r="BK553" s="1">
        <v>0</v>
      </c>
      <c r="BL553" s="25">
        <v>0</v>
      </c>
      <c r="BM553" s="1">
        <v>0</v>
      </c>
      <c r="BN553" s="1">
        <v>0</v>
      </c>
      <c r="BO553" s="1">
        <v>0</v>
      </c>
      <c r="BP553" s="1">
        <v>0</v>
      </c>
      <c r="BQ553" s="12"/>
      <c r="BR553" s="12"/>
      <c r="BS553" s="12"/>
      <c r="BT553" s="12"/>
      <c r="BU553" s="12"/>
      <c r="BV553" s="12"/>
      <c r="BW553" s="12"/>
      <c r="BX553" s="12"/>
      <c r="BY553" s="12"/>
      <c r="BZ553" s="12"/>
      <c r="CA553" s="12"/>
      <c r="CB553" s="15"/>
      <c r="CC553" s="12"/>
      <c r="CD553" s="12"/>
      <c r="CE553" s="12"/>
      <c r="CF553" s="12"/>
      <c r="CG553" s="12"/>
      <c r="CH553" s="12"/>
      <c r="CI553" s="12"/>
      <c r="CJ553" s="15"/>
      <c r="CK553" s="12"/>
      <c r="CL553" s="12"/>
      <c r="CM553" s="12"/>
      <c r="CN553" s="12"/>
      <c r="CO553" s="12"/>
      <c r="CP553" s="12"/>
      <c r="CQ553" s="12"/>
      <c r="CR553" s="12"/>
      <c r="CS553" s="12"/>
      <c r="CT553" s="12"/>
      <c r="CU553" s="12"/>
      <c r="CV553" s="12"/>
      <c r="CW553" s="12"/>
      <c r="CX553" s="12"/>
      <c r="CY553" s="12"/>
      <c r="CZ553" s="12"/>
      <c r="DA553" s="12"/>
      <c r="DB553" s="12"/>
      <c r="DC553" s="12"/>
    </row>
    <row r="554" spans="1:107" x14ac:dyDescent="0.2">
      <c r="A554" s="2">
        <v>553</v>
      </c>
      <c r="B554" s="5">
        <v>7</v>
      </c>
      <c r="C554" s="5">
        <v>3</v>
      </c>
      <c r="D554" s="1">
        <v>35</v>
      </c>
      <c r="E554" s="7">
        <v>43874</v>
      </c>
      <c r="F554" s="1">
        <v>0</v>
      </c>
      <c r="G554" s="5">
        <f t="shared" si="40"/>
        <v>23</v>
      </c>
      <c r="H554" s="19">
        <f t="shared" si="41"/>
        <v>64.399999999999991</v>
      </c>
      <c r="I554">
        <v>100</v>
      </c>
      <c r="J554">
        <v>144.26388888888889</v>
      </c>
      <c r="K554">
        <v>21.124153229414073</v>
      </c>
      <c r="L554">
        <v>17.013888888888889</v>
      </c>
      <c r="M554">
        <v>82.986111111111114</v>
      </c>
      <c r="N554">
        <v>0</v>
      </c>
      <c r="O554">
        <v>100</v>
      </c>
      <c r="P554">
        <v>145.38541666666666</v>
      </c>
      <c r="Q554">
        <v>22.782403854309408</v>
      </c>
      <c r="R554">
        <v>20.833333333333332</v>
      </c>
      <c r="S554">
        <v>79.166666666666671</v>
      </c>
      <c r="T554">
        <v>0</v>
      </c>
      <c r="U554">
        <v>100</v>
      </c>
      <c r="V554">
        <v>142.02083333333334</v>
      </c>
      <c r="W554">
        <v>17.136286691350431</v>
      </c>
      <c r="X554">
        <v>9.375</v>
      </c>
      <c r="Y554">
        <v>90.625</v>
      </c>
      <c r="Z554">
        <v>0</v>
      </c>
      <c r="AA554" s="2">
        <v>0</v>
      </c>
      <c r="AB554">
        <v>1</v>
      </c>
      <c r="AC554">
        <v>10</v>
      </c>
      <c r="AD554">
        <v>1</v>
      </c>
      <c r="AE554" s="16">
        <v>0</v>
      </c>
      <c r="AF554" t="s">
        <v>875</v>
      </c>
      <c r="AG554" t="s">
        <v>875</v>
      </c>
      <c r="AH554" t="s">
        <v>875</v>
      </c>
      <c r="AI554" t="s">
        <v>875</v>
      </c>
      <c r="AJ554" t="s">
        <v>875</v>
      </c>
      <c r="AK554" t="s">
        <v>875</v>
      </c>
      <c r="AL554" t="s">
        <v>875</v>
      </c>
      <c r="AM554" s="1" t="s">
        <v>903</v>
      </c>
      <c r="AN554" s="1" t="s">
        <v>903</v>
      </c>
      <c r="AO554" s="1" t="s">
        <v>903</v>
      </c>
      <c r="AP554" s="1" t="s">
        <v>903</v>
      </c>
      <c r="AQ554" s="1" t="s">
        <v>903</v>
      </c>
      <c r="AR554" s="1" t="s">
        <v>903</v>
      </c>
      <c r="AS554" s="1" t="s">
        <v>903</v>
      </c>
      <c r="AT554" s="1" t="s">
        <v>903</v>
      </c>
      <c r="AU554" s="1" t="s">
        <v>903</v>
      </c>
      <c r="AV554" s="1" t="s">
        <v>903</v>
      </c>
      <c r="AW554" s="1" t="s">
        <v>903</v>
      </c>
      <c r="AX554" s="1" t="s">
        <v>903</v>
      </c>
      <c r="AY554" s="1" t="s">
        <v>903</v>
      </c>
      <c r="AZ554" s="1" t="s">
        <v>903</v>
      </c>
      <c r="BA554" s="1" t="s">
        <v>875</v>
      </c>
      <c r="BB554" s="1" t="s">
        <v>875</v>
      </c>
      <c r="BC554" s="1" t="s">
        <v>875</v>
      </c>
      <c r="BD554" s="1" t="s">
        <v>875</v>
      </c>
      <c r="BE554" s="1" t="s">
        <v>875</v>
      </c>
      <c r="BF554" s="1" t="s">
        <v>875</v>
      </c>
      <c r="BG554" s="29">
        <v>23</v>
      </c>
      <c r="BH554" s="3">
        <v>3</v>
      </c>
      <c r="BI554" s="1">
        <v>2.8</v>
      </c>
      <c r="BJ554" s="1">
        <f t="shared" si="42"/>
        <v>64.399999999999991</v>
      </c>
      <c r="BK554" s="1" t="s">
        <v>27</v>
      </c>
      <c r="BL554" s="25">
        <v>0</v>
      </c>
      <c r="BM554" s="1">
        <v>0</v>
      </c>
      <c r="BN554" s="1">
        <v>0</v>
      </c>
      <c r="BO554" s="1">
        <v>0</v>
      </c>
      <c r="BP554" s="1">
        <v>0</v>
      </c>
      <c r="BQ554" s="14">
        <v>43874.710649687499</v>
      </c>
      <c r="BR554" s="14" t="s">
        <v>300</v>
      </c>
      <c r="BS554" s="15">
        <v>22</v>
      </c>
      <c r="BT554" s="12" t="s">
        <v>222</v>
      </c>
      <c r="BU554" s="12">
        <v>1</v>
      </c>
      <c r="BV554" s="12"/>
      <c r="BW554" s="12" t="s">
        <v>98</v>
      </c>
      <c r="BX554" s="12"/>
      <c r="BY554" s="12" t="s">
        <v>98</v>
      </c>
      <c r="BZ554" s="12">
        <v>1</v>
      </c>
      <c r="CA554" s="12">
        <v>6</v>
      </c>
      <c r="CB554" s="15">
        <v>3</v>
      </c>
      <c r="CC554" s="12">
        <v>0</v>
      </c>
      <c r="CD554" s="12">
        <v>0</v>
      </c>
      <c r="CE554" s="12">
        <v>1</v>
      </c>
      <c r="CF554" s="12">
        <v>2</v>
      </c>
      <c r="CG554" s="12">
        <v>1</v>
      </c>
      <c r="CH554" s="12">
        <v>1</v>
      </c>
      <c r="CI554" s="12">
        <v>1</v>
      </c>
      <c r="CJ554" s="15">
        <v>3</v>
      </c>
      <c r="CK554" s="12">
        <v>2</v>
      </c>
      <c r="CL554" s="12">
        <v>4</v>
      </c>
      <c r="CM554" s="12">
        <v>1</v>
      </c>
      <c r="CN554" s="12">
        <v>3</v>
      </c>
      <c r="CO554" s="12">
        <v>1</v>
      </c>
      <c r="CP554" s="12" t="s">
        <v>99</v>
      </c>
      <c r="CQ554" s="12">
        <v>39</v>
      </c>
      <c r="CR554" s="12">
        <v>37</v>
      </c>
      <c r="CS554" s="12">
        <v>91</v>
      </c>
      <c r="CT554" s="12">
        <v>87</v>
      </c>
      <c r="CU554" s="12">
        <v>40</v>
      </c>
      <c r="CV554" s="12">
        <v>3.4</v>
      </c>
      <c r="CW554" s="12">
        <v>293</v>
      </c>
      <c r="CX554" s="12" t="b">
        <v>0</v>
      </c>
      <c r="CY554" s="12"/>
      <c r="CZ554" s="12">
        <v>0</v>
      </c>
      <c r="DA554" s="12">
        <v>104</v>
      </c>
      <c r="DB554" s="12">
        <v>88</v>
      </c>
      <c r="DC554" s="12">
        <v>79</v>
      </c>
    </row>
    <row r="555" spans="1:107" x14ac:dyDescent="0.2">
      <c r="A555" s="2">
        <v>554</v>
      </c>
      <c r="B555" s="5">
        <v>7</v>
      </c>
      <c r="C555" s="5">
        <v>3</v>
      </c>
      <c r="D555" s="1">
        <v>36</v>
      </c>
      <c r="E555" s="7">
        <v>43875</v>
      </c>
      <c r="F555" s="1">
        <v>0</v>
      </c>
      <c r="G555" s="5">
        <f t="shared" si="40"/>
        <v>0</v>
      </c>
      <c r="H555" s="19">
        <f t="shared" si="41"/>
        <v>0</v>
      </c>
      <c r="I555">
        <v>100</v>
      </c>
      <c r="J555">
        <v>160.09027777777777</v>
      </c>
      <c r="K555">
        <v>21.776700393233551</v>
      </c>
      <c r="L555">
        <v>39.930555555555557</v>
      </c>
      <c r="M555">
        <v>60.069444444444443</v>
      </c>
      <c r="N555">
        <v>0</v>
      </c>
      <c r="O555">
        <v>100</v>
      </c>
      <c r="P555">
        <v>162.22395833333334</v>
      </c>
      <c r="Q555">
        <v>21.660255953940897</v>
      </c>
      <c r="R555">
        <v>43.75</v>
      </c>
      <c r="S555">
        <v>56.25</v>
      </c>
      <c r="T555">
        <v>0</v>
      </c>
      <c r="U555">
        <v>100</v>
      </c>
      <c r="V555">
        <v>155.82291666666666</v>
      </c>
      <c r="W555">
        <v>21.874011397359531</v>
      </c>
      <c r="X555">
        <v>32.291666666666664</v>
      </c>
      <c r="Y555">
        <v>67.708333333333343</v>
      </c>
      <c r="Z555">
        <v>0</v>
      </c>
      <c r="AA555" s="2">
        <v>0</v>
      </c>
      <c r="AB555">
        <v>1</v>
      </c>
      <c r="AC555">
        <v>10</v>
      </c>
      <c r="AD555">
        <v>1</v>
      </c>
      <c r="AE555" s="16">
        <v>0</v>
      </c>
      <c r="AF555" s="12">
        <v>99</v>
      </c>
      <c r="AG555">
        <v>1</v>
      </c>
      <c r="AH555">
        <v>99</v>
      </c>
      <c r="AI555">
        <v>99</v>
      </c>
      <c r="AJ555">
        <v>99</v>
      </c>
      <c r="AK555">
        <v>99</v>
      </c>
      <c r="AL555">
        <v>99</v>
      </c>
      <c r="AM555">
        <v>99</v>
      </c>
      <c r="AN555" s="1">
        <v>99</v>
      </c>
      <c r="AO555" s="1">
        <v>99</v>
      </c>
      <c r="AP555" s="1">
        <v>99</v>
      </c>
      <c r="AQ555" s="1">
        <v>99</v>
      </c>
      <c r="AR555" s="1">
        <v>99</v>
      </c>
      <c r="AS555" s="1">
        <v>0</v>
      </c>
      <c r="AT555">
        <v>1</v>
      </c>
      <c r="AU555">
        <v>0</v>
      </c>
      <c r="AV555" s="1">
        <v>0</v>
      </c>
      <c r="AW555" s="1">
        <v>0</v>
      </c>
      <c r="AX555" s="1">
        <v>0</v>
      </c>
      <c r="AY555" s="1">
        <v>0</v>
      </c>
      <c r="AZ555" s="1">
        <v>0</v>
      </c>
      <c r="BA555" s="1">
        <v>0</v>
      </c>
      <c r="BB555" s="1">
        <v>0</v>
      </c>
      <c r="BC555" s="1">
        <v>0</v>
      </c>
      <c r="BD555" s="1">
        <v>0</v>
      </c>
      <c r="BE555" s="1">
        <v>0</v>
      </c>
      <c r="BF555" s="1">
        <f>SUM(AS555:BE555)</f>
        <v>1</v>
      </c>
      <c r="BG555" s="12">
        <v>0</v>
      </c>
      <c r="BH555" s="1">
        <v>0</v>
      </c>
      <c r="BI555" s="1">
        <v>0</v>
      </c>
      <c r="BJ555" s="1">
        <f t="shared" si="42"/>
        <v>0</v>
      </c>
      <c r="BK555" s="1">
        <v>0</v>
      </c>
      <c r="BL555" s="25">
        <v>0</v>
      </c>
      <c r="BM555" s="1">
        <v>0</v>
      </c>
      <c r="BN555" s="1">
        <v>0</v>
      </c>
      <c r="BO555" s="1">
        <v>0</v>
      </c>
      <c r="BP555" s="1">
        <v>0</v>
      </c>
      <c r="BQ555" s="12"/>
      <c r="BR555" s="12"/>
      <c r="BS555" s="12"/>
      <c r="BT555" s="12"/>
      <c r="BU555" s="12"/>
      <c r="BV555" s="12"/>
      <c r="BW555" s="12"/>
      <c r="BX555" s="12"/>
      <c r="BY555" s="12"/>
      <c r="BZ555" s="12"/>
      <c r="CA555" s="12"/>
      <c r="CB555" s="15"/>
      <c r="CC555" s="12"/>
      <c r="CD555" s="12"/>
      <c r="CE555" s="12"/>
      <c r="CF555" s="12"/>
      <c r="CG555" s="12"/>
      <c r="CH555" s="12"/>
      <c r="CI555" s="12"/>
      <c r="CJ555" s="15"/>
      <c r="CK555" s="12"/>
      <c r="CL555" s="12"/>
      <c r="CM555" s="12"/>
      <c r="CN555" s="12"/>
      <c r="CO555" s="12"/>
      <c r="CP555" s="12"/>
      <c r="CQ555" s="12"/>
      <c r="CR555" s="12"/>
      <c r="CS555" s="12"/>
      <c r="CT555" s="12"/>
      <c r="CU555" s="12"/>
      <c r="CV555" s="12"/>
      <c r="CW555" s="12"/>
      <c r="CX555" s="12"/>
      <c r="CY555" s="12"/>
      <c r="CZ555" s="12"/>
      <c r="DA555" s="12"/>
      <c r="DB555" s="12"/>
      <c r="DC555" s="12"/>
    </row>
    <row r="556" spans="1:107" x14ac:dyDescent="0.2">
      <c r="A556" s="2">
        <v>555</v>
      </c>
      <c r="B556" s="5">
        <v>7</v>
      </c>
      <c r="C556" s="5">
        <v>3</v>
      </c>
      <c r="D556" s="1">
        <v>37</v>
      </c>
      <c r="E556" s="7">
        <v>43876</v>
      </c>
      <c r="F556" s="1">
        <v>0</v>
      </c>
      <c r="G556" s="5">
        <f t="shared" si="40"/>
        <v>25</v>
      </c>
      <c r="H556" s="19">
        <f t="shared" si="41"/>
        <v>70</v>
      </c>
      <c r="I556">
        <v>100</v>
      </c>
      <c r="J556">
        <v>162.78472222222223</v>
      </c>
      <c r="K556">
        <v>36.03533942941155</v>
      </c>
      <c r="L556">
        <v>32.291666666666664</v>
      </c>
      <c r="M556">
        <v>63.194444444444457</v>
      </c>
      <c r="N556">
        <v>4.5138888888888893</v>
      </c>
      <c r="O556">
        <v>100</v>
      </c>
      <c r="P556">
        <v>145.08854166666666</v>
      </c>
      <c r="Q556">
        <v>16.556313725787589</v>
      </c>
      <c r="R556">
        <v>14.583333333333334</v>
      </c>
      <c r="S556">
        <v>85.416666666666671</v>
      </c>
      <c r="T556">
        <v>0</v>
      </c>
      <c r="U556">
        <v>100</v>
      </c>
      <c r="V556">
        <v>198.17708333333334</v>
      </c>
      <c r="W556">
        <v>43.220948822274089</v>
      </c>
      <c r="X556">
        <v>67.708333333333329</v>
      </c>
      <c r="Y556">
        <v>18.750000000000007</v>
      </c>
      <c r="Z556">
        <v>13.541666666666666</v>
      </c>
      <c r="AA556" s="2">
        <v>1</v>
      </c>
      <c r="AB556">
        <v>2</v>
      </c>
      <c r="AC556">
        <v>10</v>
      </c>
      <c r="AD556">
        <v>1</v>
      </c>
      <c r="AE556" s="16">
        <v>0</v>
      </c>
      <c r="AF556" t="s">
        <v>875</v>
      </c>
      <c r="AG556" t="s">
        <v>875</v>
      </c>
      <c r="AH556" t="s">
        <v>875</v>
      </c>
      <c r="AI556" t="s">
        <v>875</v>
      </c>
      <c r="AJ556" t="s">
        <v>875</v>
      </c>
      <c r="AK556" t="s">
        <v>875</v>
      </c>
      <c r="AL556" t="s">
        <v>875</v>
      </c>
      <c r="AM556" s="1" t="s">
        <v>903</v>
      </c>
      <c r="AN556" s="1" t="s">
        <v>903</v>
      </c>
      <c r="AO556" s="1" t="s">
        <v>903</v>
      </c>
      <c r="AP556" s="1" t="s">
        <v>903</v>
      </c>
      <c r="AQ556" s="1" t="s">
        <v>903</v>
      </c>
      <c r="AR556" s="1" t="s">
        <v>903</v>
      </c>
      <c r="AS556" s="1" t="s">
        <v>903</v>
      </c>
      <c r="AT556" s="1" t="s">
        <v>903</v>
      </c>
      <c r="AU556" s="1" t="s">
        <v>903</v>
      </c>
      <c r="AV556" s="1" t="s">
        <v>903</v>
      </c>
      <c r="AW556" s="1" t="s">
        <v>903</v>
      </c>
      <c r="AX556" s="1" t="s">
        <v>903</v>
      </c>
      <c r="AY556" s="1" t="s">
        <v>903</v>
      </c>
      <c r="AZ556" s="1" t="s">
        <v>903</v>
      </c>
      <c r="BA556" s="1" t="s">
        <v>875</v>
      </c>
      <c r="BB556" s="1" t="s">
        <v>875</v>
      </c>
      <c r="BC556" s="1" t="s">
        <v>875</v>
      </c>
      <c r="BD556" s="1" t="s">
        <v>875</v>
      </c>
      <c r="BE556" s="1" t="s">
        <v>875</v>
      </c>
      <c r="BF556" s="1" t="s">
        <v>875</v>
      </c>
      <c r="BG556" s="29">
        <v>25</v>
      </c>
      <c r="BH556" s="30">
        <v>3</v>
      </c>
      <c r="BI556" s="1">
        <v>2.8</v>
      </c>
      <c r="BJ556" s="1">
        <f t="shared" si="42"/>
        <v>70</v>
      </c>
      <c r="BK556" s="1" t="s">
        <v>27</v>
      </c>
      <c r="BL556" s="25">
        <v>0</v>
      </c>
      <c r="BM556" s="1">
        <v>0</v>
      </c>
      <c r="BN556" s="1">
        <v>0</v>
      </c>
      <c r="BO556" s="1">
        <v>0</v>
      </c>
      <c r="BP556" s="1">
        <v>0</v>
      </c>
      <c r="BQ556" s="14">
        <v>43876.537201701387</v>
      </c>
      <c r="BR556" s="14" t="s">
        <v>301</v>
      </c>
      <c r="BS556" s="15">
        <v>23.2</v>
      </c>
      <c r="BT556" s="12" t="s">
        <v>225</v>
      </c>
      <c r="BU556" s="12">
        <v>1</v>
      </c>
      <c r="BV556" s="12"/>
      <c r="BW556" s="12" t="s">
        <v>98</v>
      </c>
      <c r="BX556" s="12"/>
      <c r="BY556" s="12" t="s">
        <v>98</v>
      </c>
      <c r="BZ556" s="12">
        <v>1</v>
      </c>
      <c r="CA556" s="12">
        <v>6</v>
      </c>
      <c r="CB556" s="15">
        <v>9.1</v>
      </c>
      <c r="CC556" s="12">
        <v>0</v>
      </c>
      <c r="CD556" s="12">
        <v>0</v>
      </c>
      <c r="CE556" s="12">
        <v>1</v>
      </c>
      <c r="CF556" s="12">
        <v>2</v>
      </c>
      <c r="CG556" s="12">
        <v>1</v>
      </c>
      <c r="CH556" s="12">
        <v>1</v>
      </c>
      <c r="CI556" s="12">
        <v>1</v>
      </c>
      <c r="CJ556" s="15">
        <v>3</v>
      </c>
      <c r="CK556" s="12">
        <v>1</v>
      </c>
      <c r="CL556" s="12">
        <v>2</v>
      </c>
      <c r="CM556" s="12">
        <v>1</v>
      </c>
      <c r="CN556" s="12">
        <v>3</v>
      </c>
      <c r="CO556" s="12">
        <v>2</v>
      </c>
      <c r="CP556" s="12" t="s">
        <v>88</v>
      </c>
      <c r="CQ556" s="12">
        <v>23</v>
      </c>
      <c r="CR556" s="12">
        <v>19</v>
      </c>
      <c r="CS556" s="12">
        <v>10</v>
      </c>
      <c r="CT556" s="12">
        <v>40</v>
      </c>
      <c r="CU556" s="12">
        <v>32</v>
      </c>
      <c r="CV556" s="12">
        <v>3.1</v>
      </c>
      <c r="CW556" s="12">
        <v>180</v>
      </c>
      <c r="CX556" s="12" t="b">
        <v>0</v>
      </c>
      <c r="CY556" s="12"/>
      <c r="CZ556" s="12">
        <v>0</v>
      </c>
      <c r="DA556" s="12">
        <v>86</v>
      </c>
      <c r="DB556" s="12">
        <v>80</v>
      </c>
      <c r="DC556" s="12">
        <v>68</v>
      </c>
    </row>
    <row r="557" spans="1:107" x14ac:dyDescent="0.2">
      <c r="A557" s="2">
        <v>556</v>
      </c>
      <c r="B557" s="5">
        <v>7</v>
      </c>
      <c r="C557" s="5">
        <v>3</v>
      </c>
      <c r="D557" s="1">
        <v>38</v>
      </c>
      <c r="E557" s="7">
        <v>43877</v>
      </c>
      <c r="F557" s="1">
        <v>0</v>
      </c>
      <c r="G557" s="5">
        <f t="shared" si="40"/>
        <v>22</v>
      </c>
      <c r="H557" s="19">
        <f t="shared" si="41"/>
        <v>61.599999999999994</v>
      </c>
      <c r="I557">
        <v>89.236111111111114</v>
      </c>
      <c r="J557">
        <v>167.77431906614785</v>
      </c>
      <c r="K557">
        <v>31.33743554272198</v>
      </c>
      <c r="L557">
        <v>29.961089494163424</v>
      </c>
      <c r="M557">
        <v>70.038910505836583</v>
      </c>
      <c r="N557">
        <v>0</v>
      </c>
      <c r="O557">
        <v>83.854166666666671</v>
      </c>
      <c r="P557">
        <v>193.91304347826087</v>
      </c>
      <c r="Q557">
        <v>23.030374682502423</v>
      </c>
      <c r="R557">
        <v>47.826086956521742</v>
      </c>
      <c r="S557">
        <v>52.173913043478258</v>
      </c>
      <c r="T557">
        <v>0</v>
      </c>
      <c r="U557">
        <v>100</v>
      </c>
      <c r="V557">
        <v>123.9375</v>
      </c>
      <c r="W557">
        <v>25.388772523956654</v>
      </c>
      <c r="X557">
        <v>0</v>
      </c>
      <c r="Y557">
        <v>100</v>
      </c>
      <c r="Z557">
        <v>0</v>
      </c>
      <c r="AA557" s="2">
        <v>1</v>
      </c>
      <c r="AB557">
        <v>2</v>
      </c>
      <c r="AC557">
        <v>10</v>
      </c>
      <c r="AD557">
        <v>1</v>
      </c>
      <c r="AE557" s="16">
        <v>0</v>
      </c>
      <c r="AF557" t="s">
        <v>875</v>
      </c>
      <c r="AG557" t="s">
        <v>875</v>
      </c>
      <c r="AH557" t="s">
        <v>875</v>
      </c>
      <c r="AI557" t="s">
        <v>875</v>
      </c>
      <c r="AJ557" t="s">
        <v>875</v>
      </c>
      <c r="AK557" t="s">
        <v>875</v>
      </c>
      <c r="AL557" t="s">
        <v>875</v>
      </c>
      <c r="AM557" s="1" t="s">
        <v>903</v>
      </c>
      <c r="AN557" s="1" t="s">
        <v>903</v>
      </c>
      <c r="AO557" s="1" t="s">
        <v>903</v>
      </c>
      <c r="AP557" s="1" t="s">
        <v>903</v>
      </c>
      <c r="AQ557" s="1" t="s">
        <v>903</v>
      </c>
      <c r="AR557" s="1" t="s">
        <v>903</v>
      </c>
      <c r="AS557" s="1" t="s">
        <v>903</v>
      </c>
      <c r="AT557" s="1" t="s">
        <v>903</v>
      </c>
      <c r="AU557" s="1" t="s">
        <v>903</v>
      </c>
      <c r="AV557" s="1" t="s">
        <v>903</v>
      </c>
      <c r="AW557" s="1" t="s">
        <v>903</v>
      </c>
      <c r="AX557" s="1" t="s">
        <v>903</v>
      </c>
      <c r="AY557" s="1" t="s">
        <v>903</v>
      </c>
      <c r="AZ557" s="1" t="s">
        <v>903</v>
      </c>
      <c r="BA557" s="1" t="s">
        <v>875</v>
      </c>
      <c r="BB557" s="1" t="s">
        <v>875</v>
      </c>
      <c r="BC557" s="1" t="s">
        <v>875</v>
      </c>
      <c r="BD557" s="1" t="s">
        <v>875</v>
      </c>
      <c r="BE557" s="1" t="s">
        <v>875</v>
      </c>
      <c r="BF557" s="1" t="s">
        <v>875</v>
      </c>
      <c r="BG557" s="29">
        <v>22</v>
      </c>
      <c r="BH557" s="3">
        <v>3</v>
      </c>
      <c r="BI557" s="1">
        <v>2.8</v>
      </c>
      <c r="BJ557" s="1">
        <f t="shared" si="42"/>
        <v>61.599999999999994</v>
      </c>
      <c r="BK557" s="1" t="s">
        <v>27</v>
      </c>
      <c r="BL557" s="25">
        <v>0</v>
      </c>
      <c r="BM557" s="1">
        <v>0</v>
      </c>
      <c r="BN557" s="1">
        <v>0</v>
      </c>
      <c r="BO557" s="1">
        <v>0</v>
      </c>
      <c r="BP557" s="1">
        <v>0</v>
      </c>
      <c r="BQ557" s="14">
        <v>43877.858373935182</v>
      </c>
      <c r="BR557" s="14" t="s">
        <v>302</v>
      </c>
      <c r="BS557" s="15">
        <v>21.516666666666666</v>
      </c>
      <c r="BT557" s="12" t="s">
        <v>230</v>
      </c>
      <c r="BU557" s="12">
        <v>1</v>
      </c>
      <c r="BV557" s="12"/>
      <c r="BW557" s="12" t="s">
        <v>98</v>
      </c>
      <c r="BX557" s="12"/>
      <c r="BY557" s="12" t="s">
        <v>98</v>
      </c>
      <c r="BZ557" s="12">
        <v>1</v>
      </c>
      <c r="CA557" s="12">
        <v>6</v>
      </c>
      <c r="CB557" s="15">
        <v>8.6</v>
      </c>
      <c r="CC557" s="12">
        <v>0</v>
      </c>
      <c r="CD557" s="12">
        <v>0</v>
      </c>
      <c r="CE557" s="12">
        <v>1</v>
      </c>
      <c r="CF557" s="12">
        <v>2</v>
      </c>
      <c r="CG557" s="12">
        <v>1</v>
      </c>
      <c r="CH557" s="12">
        <v>1</v>
      </c>
      <c r="CI557" s="12">
        <v>1</v>
      </c>
      <c r="CJ557" s="15">
        <v>3</v>
      </c>
      <c r="CK557" s="12">
        <v>2</v>
      </c>
      <c r="CL557" s="12">
        <v>2</v>
      </c>
      <c r="CM557" s="12">
        <v>1</v>
      </c>
      <c r="CN557" s="12">
        <v>2</v>
      </c>
      <c r="CO557" s="12">
        <v>1</v>
      </c>
      <c r="CP557" s="12" t="s">
        <v>94</v>
      </c>
      <c r="CQ557" s="12">
        <v>33</v>
      </c>
      <c r="CR557" s="12">
        <v>30</v>
      </c>
      <c r="CS557" s="12">
        <v>90</v>
      </c>
      <c r="CT557" s="12">
        <v>78</v>
      </c>
      <c r="CU557" s="12">
        <v>34</v>
      </c>
      <c r="CV557" s="12">
        <v>3</v>
      </c>
      <c r="CW557" s="12">
        <v>203</v>
      </c>
      <c r="CX557" s="12" t="b">
        <v>0</v>
      </c>
      <c r="CY557" s="12"/>
      <c r="CZ557" s="12">
        <v>0</v>
      </c>
      <c r="DA557" s="12">
        <v>194</v>
      </c>
      <c r="DB557" s="12">
        <v>101</v>
      </c>
      <c r="DC557" s="12">
        <v>84</v>
      </c>
    </row>
    <row r="558" spans="1:107" x14ac:dyDescent="0.2">
      <c r="A558" s="2">
        <v>557</v>
      </c>
      <c r="B558" s="5">
        <v>7</v>
      </c>
      <c r="C558" s="5">
        <v>3</v>
      </c>
      <c r="D558" s="1">
        <v>39</v>
      </c>
      <c r="E558" s="7">
        <v>43878</v>
      </c>
      <c r="F558" s="1">
        <v>0</v>
      </c>
      <c r="G558" s="5">
        <f t="shared" si="40"/>
        <v>22</v>
      </c>
      <c r="H558" s="19">
        <f t="shared" si="41"/>
        <v>61.599999999999994</v>
      </c>
      <c r="I558">
        <v>100</v>
      </c>
      <c r="J558">
        <v>133.81597222222223</v>
      </c>
      <c r="K558">
        <v>23.291553360573712</v>
      </c>
      <c r="L558">
        <v>6.25</v>
      </c>
      <c r="M558">
        <v>92.361111111111114</v>
      </c>
      <c r="N558">
        <v>1.3888888888888888</v>
      </c>
      <c r="O558">
        <v>100</v>
      </c>
      <c r="P558">
        <v>140.98958333333334</v>
      </c>
      <c r="Q558">
        <v>25.185870922087673</v>
      </c>
      <c r="R558">
        <v>9.375</v>
      </c>
      <c r="S558">
        <v>88.541666666666671</v>
      </c>
      <c r="T558">
        <v>2.0833333333333335</v>
      </c>
      <c r="U558">
        <v>100</v>
      </c>
      <c r="V558">
        <v>119.46875</v>
      </c>
      <c r="W558">
        <v>7.8351527518744239</v>
      </c>
      <c r="X558">
        <v>0</v>
      </c>
      <c r="Y558">
        <v>100</v>
      </c>
      <c r="Z558">
        <v>0</v>
      </c>
      <c r="AA558" s="2">
        <v>2</v>
      </c>
      <c r="AB558">
        <v>2</v>
      </c>
      <c r="AC558">
        <v>10</v>
      </c>
      <c r="AD558">
        <v>2</v>
      </c>
      <c r="AE558" s="16">
        <v>0</v>
      </c>
      <c r="AF558" t="s">
        <v>875</v>
      </c>
      <c r="AG558" t="s">
        <v>875</v>
      </c>
      <c r="AH558" t="s">
        <v>875</v>
      </c>
      <c r="AI558" t="s">
        <v>875</v>
      </c>
      <c r="AJ558" t="s">
        <v>875</v>
      </c>
      <c r="AK558" t="s">
        <v>875</v>
      </c>
      <c r="AL558" t="s">
        <v>875</v>
      </c>
      <c r="AM558" s="1" t="s">
        <v>903</v>
      </c>
      <c r="AN558" s="1" t="s">
        <v>903</v>
      </c>
      <c r="AO558" s="1" t="s">
        <v>903</v>
      </c>
      <c r="AP558" s="1" t="s">
        <v>903</v>
      </c>
      <c r="AQ558" s="1" t="s">
        <v>903</v>
      </c>
      <c r="AR558" s="1" t="s">
        <v>903</v>
      </c>
      <c r="AS558" s="1" t="s">
        <v>903</v>
      </c>
      <c r="AT558" s="1" t="s">
        <v>903</v>
      </c>
      <c r="AU558" s="1" t="s">
        <v>903</v>
      </c>
      <c r="AV558" s="1" t="s">
        <v>903</v>
      </c>
      <c r="AW558" s="1" t="s">
        <v>903</v>
      </c>
      <c r="AX558" s="1" t="s">
        <v>903</v>
      </c>
      <c r="AY558" s="1" t="s">
        <v>903</v>
      </c>
      <c r="AZ558" s="1" t="s">
        <v>903</v>
      </c>
      <c r="BA558" s="1" t="s">
        <v>875</v>
      </c>
      <c r="BB558" s="1" t="s">
        <v>875</v>
      </c>
      <c r="BC558" s="1" t="s">
        <v>875</v>
      </c>
      <c r="BD558" s="1" t="s">
        <v>875</v>
      </c>
      <c r="BE558" s="1" t="s">
        <v>875</v>
      </c>
      <c r="BF558" s="1" t="s">
        <v>875</v>
      </c>
      <c r="BG558" s="29">
        <v>22</v>
      </c>
      <c r="BH558" s="3">
        <v>2</v>
      </c>
      <c r="BI558" s="1">
        <v>2.8</v>
      </c>
      <c r="BJ558" s="1">
        <f t="shared" si="42"/>
        <v>61.599999999999994</v>
      </c>
      <c r="BK558" s="1" t="s">
        <v>27</v>
      </c>
      <c r="BL558" s="25">
        <v>0</v>
      </c>
      <c r="BM558" s="1">
        <v>0</v>
      </c>
      <c r="BN558" s="1">
        <v>0</v>
      </c>
      <c r="BO558" s="1">
        <v>0</v>
      </c>
      <c r="BP558" s="1">
        <v>0</v>
      </c>
      <c r="BQ558" s="14">
        <v>43878.938098645835</v>
      </c>
      <c r="BR558" s="14" t="s">
        <v>303</v>
      </c>
      <c r="BS558" s="15">
        <v>21.016666666666666</v>
      </c>
      <c r="BT558" s="12" t="s">
        <v>220</v>
      </c>
      <c r="BU558" s="12">
        <v>1</v>
      </c>
      <c r="BV558" s="12"/>
      <c r="BW558" s="12" t="s">
        <v>98</v>
      </c>
      <c r="BX558" s="12"/>
      <c r="BY558" s="12" t="s">
        <v>98</v>
      </c>
      <c r="BZ558" s="12">
        <v>1</v>
      </c>
      <c r="CA558" s="12">
        <v>6</v>
      </c>
      <c r="CB558" s="15">
        <v>5.7</v>
      </c>
      <c r="CC558" s="12">
        <v>0</v>
      </c>
      <c r="CD558" s="12">
        <v>0</v>
      </c>
      <c r="CE558" s="12">
        <v>2</v>
      </c>
      <c r="CF558" s="12">
        <v>2</v>
      </c>
      <c r="CG558" s="12">
        <v>1</v>
      </c>
      <c r="CH558" s="12">
        <v>1</v>
      </c>
      <c r="CI558" s="12">
        <v>2</v>
      </c>
      <c r="CJ558" s="15">
        <v>2</v>
      </c>
      <c r="CK558" s="12">
        <v>2</v>
      </c>
      <c r="CL558" s="12">
        <v>2</v>
      </c>
      <c r="CM558" s="12">
        <v>1</v>
      </c>
      <c r="CN558" s="12">
        <v>2</v>
      </c>
      <c r="CO558" s="12">
        <v>1</v>
      </c>
      <c r="CP558" s="12" t="s">
        <v>83</v>
      </c>
      <c r="CQ558" s="12">
        <v>31</v>
      </c>
      <c r="CR558" s="12">
        <v>25</v>
      </c>
      <c r="CS558" s="12">
        <v>10</v>
      </c>
      <c r="CT558" s="12">
        <v>63</v>
      </c>
      <c r="CU558" s="12">
        <v>28</v>
      </c>
      <c r="CV558" s="12">
        <v>5.5</v>
      </c>
      <c r="CW558" s="12">
        <v>0</v>
      </c>
      <c r="CX558" s="12" t="b">
        <v>0</v>
      </c>
      <c r="CY558" s="12"/>
      <c r="CZ558" s="12">
        <v>0</v>
      </c>
      <c r="DA558" s="12">
        <v>173</v>
      </c>
      <c r="DB558" s="12">
        <v>94</v>
      </c>
      <c r="DC558" s="12">
        <v>75</v>
      </c>
    </row>
    <row r="559" spans="1:107" x14ac:dyDescent="0.2">
      <c r="A559" s="2">
        <v>558</v>
      </c>
      <c r="B559" s="5">
        <v>7</v>
      </c>
      <c r="C559" s="5">
        <v>3</v>
      </c>
      <c r="D559" s="1">
        <v>40</v>
      </c>
      <c r="E559" s="7">
        <v>43879</v>
      </c>
      <c r="F559" s="1">
        <v>0</v>
      </c>
      <c r="G559" s="5">
        <f t="shared" si="40"/>
        <v>0</v>
      </c>
      <c r="H559" s="19">
        <f t="shared" si="41"/>
        <v>0</v>
      </c>
      <c r="I559">
        <v>100</v>
      </c>
      <c r="J559">
        <v>113.84722222222223</v>
      </c>
      <c r="K559">
        <v>10.480498879998457</v>
      </c>
      <c r="L559">
        <v>0</v>
      </c>
      <c r="M559">
        <v>100</v>
      </c>
      <c r="N559">
        <v>0</v>
      </c>
      <c r="O559">
        <v>100</v>
      </c>
      <c r="P559">
        <v>114.94791666666667</v>
      </c>
      <c r="Q559">
        <v>11.006636993174617</v>
      </c>
      <c r="R559">
        <v>0</v>
      </c>
      <c r="S559">
        <v>100</v>
      </c>
      <c r="T559">
        <v>0</v>
      </c>
      <c r="U559">
        <v>100</v>
      </c>
      <c r="V559">
        <v>111.64583333333333</v>
      </c>
      <c r="W559">
        <v>8.9982643300243339</v>
      </c>
      <c r="X559">
        <v>0</v>
      </c>
      <c r="Y559">
        <v>100</v>
      </c>
      <c r="Z559">
        <v>0</v>
      </c>
      <c r="AA559" s="2">
        <v>0</v>
      </c>
      <c r="AB559">
        <v>1</v>
      </c>
      <c r="AC559">
        <v>6</v>
      </c>
      <c r="AD559">
        <v>1</v>
      </c>
      <c r="AE559" s="16">
        <v>1</v>
      </c>
      <c r="AF559" s="12">
        <v>99</v>
      </c>
      <c r="AG559">
        <v>99</v>
      </c>
      <c r="AH559">
        <v>99</v>
      </c>
      <c r="AI559">
        <v>99</v>
      </c>
      <c r="AJ559">
        <v>99</v>
      </c>
      <c r="AK559">
        <v>99</v>
      </c>
      <c r="AL559">
        <v>99</v>
      </c>
      <c r="AM559">
        <v>99</v>
      </c>
      <c r="AN559" s="1">
        <v>99</v>
      </c>
      <c r="AO559" s="1">
        <v>1</v>
      </c>
      <c r="AP559">
        <v>99</v>
      </c>
      <c r="AQ559">
        <v>99</v>
      </c>
      <c r="AR559" s="1">
        <v>99</v>
      </c>
      <c r="AS559" s="1">
        <v>0</v>
      </c>
      <c r="AT559" s="1">
        <v>0</v>
      </c>
      <c r="AU559" s="1">
        <v>0</v>
      </c>
      <c r="AV559" s="1">
        <v>0</v>
      </c>
      <c r="AW559" s="1">
        <v>0</v>
      </c>
      <c r="AX559" s="1">
        <v>0</v>
      </c>
      <c r="AY559" s="1">
        <v>0</v>
      </c>
      <c r="AZ559" s="1">
        <v>0</v>
      </c>
      <c r="BA559" s="1">
        <v>0</v>
      </c>
      <c r="BB559" s="1">
        <v>1</v>
      </c>
      <c r="BC559" s="1">
        <v>0</v>
      </c>
      <c r="BD559" s="1">
        <v>0</v>
      </c>
      <c r="BE559" s="1">
        <v>0</v>
      </c>
      <c r="BF559" s="1">
        <f t="shared" ref="BF559:BF564" si="43">SUM(AS559:BE559)</f>
        <v>1</v>
      </c>
      <c r="BG559" s="12">
        <v>0</v>
      </c>
      <c r="BH559" s="1">
        <v>0</v>
      </c>
      <c r="BI559" s="1">
        <v>0</v>
      </c>
      <c r="BJ559" s="1">
        <f t="shared" si="42"/>
        <v>0</v>
      </c>
      <c r="BK559" s="1">
        <v>0</v>
      </c>
      <c r="BL559" s="25">
        <v>0</v>
      </c>
      <c r="BM559" s="1">
        <v>0</v>
      </c>
      <c r="BN559" s="1">
        <v>0</v>
      </c>
      <c r="BO559" s="1">
        <v>0</v>
      </c>
      <c r="BP559" s="1">
        <v>0</v>
      </c>
      <c r="BQ559" s="12"/>
      <c r="BR559" s="12"/>
      <c r="BS559" s="12"/>
      <c r="BT559" s="12"/>
      <c r="BU559" s="12"/>
      <c r="BV559" s="12"/>
      <c r="BW559" s="12"/>
      <c r="BX559" s="12"/>
      <c r="BY559" s="12"/>
      <c r="BZ559" s="12"/>
      <c r="CA559" s="12"/>
      <c r="CB559" s="15"/>
      <c r="CC559" s="12"/>
      <c r="CD559" s="12"/>
      <c r="CE559" s="12"/>
      <c r="CF559" s="12"/>
      <c r="CG559" s="12"/>
      <c r="CH559" s="12"/>
      <c r="CI559" s="12"/>
      <c r="CJ559" s="15"/>
      <c r="CK559" s="12"/>
      <c r="CL559" s="12"/>
      <c r="CM559" s="12"/>
      <c r="CN559" s="12"/>
      <c r="CO559" s="12"/>
      <c r="CP559" s="12"/>
      <c r="CQ559" s="12"/>
      <c r="CR559" s="12"/>
      <c r="CS559" s="12"/>
      <c r="CT559" s="12"/>
      <c r="CU559" s="12"/>
      <c r="CV559" s="12"/>
      <c r="CW559" s="12"/>
      <c r="CX559" s="12"/>
      <c r="CY559" s="12"/>
      <c r="CZ559" s="12"/>
      <c r="DA559" s="12"/>
      <c r="DB559" s="12"/>
      <c r="DC559" s="12"/>
    </row>
    <row r="560" spans="1:107" x14ac:dyDescent="0.2">
      <c r="A560" s="2">
        <v>559</v>
      </c>
      <c r="B560" s="5">
        <v>7</v>
      </c>
      <c r="C560" s="5">
        <v>3</v>
      </c>
      <c r="D560" s="1">
        <v>41</v>
      </c>
      <c r="E560" s="7">
        <v>43880</v>
      </c>
      <c r="F560" s="1">
        <v>0</v>
      </c>
      <c r="G560" s="5">
        <f t="shared" si="40"/>
        <v>0</v>
      </c>
      <c r="H560" s="19">
        <f t="shared" si="41"/>
        <v>0</v>
      </c>
      <c r="I560">
        <v>100</v>
      </c>
      <c r="J560">
        <v>115.95486111111111</v>
      </c>
      <c r="K560">
        <v>13.414747232714483</v>
      </c>
      <c r="L560">
        <v>0</v>
      </c>
      <c r="M560">
        <v>100</v>
      </c>
      <c r="N560">
        <v>0</v>
      </c>
      <c r="O560">
        <v>100</v>
      </c>
      <c r="P560">
        <v>117.625</v>
      </c>
      <c r="Q560">
        <v>11.265042519168741</v>
      </c>
      <c r="R560">
        <v>0</v>
      </c>
      <c r="S560">
        <v>100</v>
      </c>
      <c r="T560">
        <v>0</v>
      </c>
      <c r="U560">
        <v>100</v>
      </c>
      <c r="V560">
        <v>112.61458333333333</v>
      </c>
      <c r="W560">
        <v>16.873116503500189</v>
      </c>
      <c r="X560">
        <v>0</v>
      </c>
      <c r="Y560">
        <v>100</v>
      </c>
      <c r="Z560">
        <v>0</v>
      </c>
      <c r="AA560" s="2">
        <v>0</v>
      </c>
      <c r="AB560">
        <v>1</v>
      </c>
      <c r="AC560">
        <v>7</v>
      </c>
      <c r="AD560">
        <v>1</v>
      </c>
      <c r="AE560" s="16">
        <v>1</v>
      </c>
      <c r="AF560" s="12">
        <v>99</v>
      </c>
      <c r="AG560">
        <v>99</v>
      </c>
      <c r="AH560">
        <v>99</v>
      </c>
      <c r="AI560">
        <v>99</v>
      </c>
      <c r="AJ560">
        <v>99</v>
      </c>
      <c r="AK560">
        <v>99</v>
      </c>
      <c r="AL560">
        <v>99</v>
      </c>
      <c r="AM560" s="1">
        <v>99</v>
      </c>
      <c r="AN560">
        <v>99</v>
      </c>
      <c r="AO560" s="1">
        <v>1</v>
      </c>
      <c r="AP560" s="1">
        <v>99</v>
      </c>
      <c r="AQ560" s="1">
        <v>99</v>
      </c>
      <c r="AR560">
        <v>99</v>
      </c>
      <c r="AS560" s="1">
        <v>0</v>
      </c>
      <c r="AT560" s="1">
        <v>0</v>
      </c>
      <c r="AU560">
        <v>0</v>
      </c>
      <c r="AV560" s="1">
        <v>0</v>
      </c>
      <c r="AW560" s="1">
        <v>0</v>
      </c>
      <c r="AX560" s="1">
        <v>0</v>
      </c>
      <c r="AY560" s="1">
        <v>0</v>
      </c>
      <c r="AZ560" s="1">
        <v>0</v>
      </c>
      <c r="BA560" s="1">
        <v>0</v>
      </c>
      <c r="BB560" s="1">
        <v>1</v>
      </c>
      <c r="BC560" s="1">
        <v>0</v>
      </c>
      <c r="BD560" s="1">
        <v>0</v>
      </c>
      <c r="BE560" s="1">
        <v>0</v>
      </c>
      <c r="BF560" s="1">
        <f t="shared" si="43"/>
        <v>1</v>
      </c>
      <c r="BG560" s="12">
        <v>0</v>
      </c>
      <c r="BH560" s="1">
        <v>0</v>
      </c>
      <c r="BI560" s="1">
        <v>0</v>
      </c>
      <c r="BJ560" s="1">
        <f t="shared" si="42"/>
        <v>0</v>
      </c>
      <c r="BK560" s="1">
        <v>0</v>
      </c>
      <c r="BL560" s="25">
        <v>0</v>
      </c>
      <c r="BM560" s="1">
        <v>0</v>
      </c>
      <c r="BN560" s="1">
        <v>0</v>
      </c>
      <c r="BO560" s="1">
        <v>0</v>
      </c>
      <c r="BP560" s="1">
        <v>0</v>
      </c>
      <c r="BQ560" s="12"/>
      <c r="BR560" s="12"/>
      <c r="BS560" s="12"/>
      <c r="BT560" s="12"/>
      <c r="BU560" s="12"/>
      <c r="BV560" s="12"/>
      <c r="BW560" s="12"/>
      <c r="BX560" s="12"/>
      <c r="BY560" s="12"/>
      <c r="BZ560" s="12"/>
      <c r="CA560" s="12"/>
      <c r="CB560" s="15"/>
      <c r="CC560" s="12"/>
      <c r="CD560" s="12"/>
      <c r="CE560" s="12"/>
      <c r="CF560" s="12"/>
      <c r="CG560" s="12"/>
      <c r="CH560" s="12"/>
      <c r="CI560" s="12"/>
      <c r="CJ560" s="15"/>
      <c r="CK560" s="12"/>
      <c r="CL560" s="12"/>
      <c r="CM560" s="12"/>
      <c r="CN560" s="12"/>
      <c r="CO560" s="12"/>
      <c r="CP560" s="12"/>
      <c r="CQ560" s="12"/>
      <c r="CR560" s="12"/>
      <c r="CS560" s="12"/>
      <c r="CT560" s="12"/>
      <c r="CU560" s="12"/>
      <c r="CV560" s="12"/>
      <c r="CW560" s="12"/>
      <c r="CX560" s="12"/>
      <c r="CY560" s="12"/>
      <c r="CZ560" s="12"/>
      <c r="DA560" s="12"/>
      <c r="DB560" s="12"/>
      <c r="DC560" s="12"/>
    </row>
    <row r="561" spans="1:107" x14ac:dyDescent="0.2">
      <c r="A561" s="2">
        <v>560</v>
      </c>
      <c r="B561" s="5">
        <v>7</v>
      </c>
      <c r="C561" s="5">
        <v>3</v>
      </c>
      <c r="D561" s="1">
        <v>42</v>
      </c>
      <c r="E561" s="7">
        <v>43881</v>
      </c>
      <c r="F561" s="1">
        <v>0</v>
      </c>
      <c r="G561" s="5">
        <f t="shared" si="40"/>
        <v>0</v>
      </c>
      <c r="H561" s="19">
        <f t="shared" si="41"/>
        <v>0</v>
      </c>
      <c r="I561">
        <v>100</v>
      </c>
      <c r="J561">
        <v>130.69791666666666</v>
      </c>
      <c r="K561">
        <v>29.429286052206113</v>
      </c>
      <c r="L561">
        <v>12.5</v>
      </c>
      <c r="M561">
        <v>81.944444444444443</v>
      </c>
      <c r="N561">
        <v>5.5555555555555554</v>
      </c>
      <c r="O561">
        <v>100</v>
      </c>
      <c r="P561">
        <v>131.33333333333334</v>
      </c>
      <c r="Q561">
        <v>25.910397541504658</v>
      </c>
      <c r="R561">
        <v>10.9375</v>
      </c>
      <c r="S561">
        <v>89.0625</v>
      </c>
      <c r="T561">
        <v>0</v>
      </c>
      <c r="U561">
        <v>100</v>
      </c>
      <c r="V561">
        <v>129.42708333333334</v>
      </c>
      <c r="W561">
        <v>35.73287230779875</v>
      </c>
      <c r="X561">
        <v>15.625</v>
      </c>
      <c r="Y561">
        <v>67.708333333333329</v>
      </c>
      <c r="Z561">
        <v>16.666666666666668</v>
      </c>
      <c r="AA561" s="2">
        <v>0</v>
      </c>
      <c r="AB561">
        <v>1</v>
      </c>
      <c r="AC561">
        <v>9</v>
      </c>
      <c r="AD561">
        <v>1</v>
      </c>
      <c r="AE561" s="16">
        <v>1</v>
      </c>
      <c r="AF561" s="12">
        <v>99</v>
      </c>
      <c r="AG561">
        <v>99</v>
      </c>
      <c r="AH561">
        <v>99</v>
      </c>
      <c r="AI561">
        <v>99</v>
      </c>
      <c r="AJ561">
        <v>99</v>
      </c>
      <c r="AK561">
        <v>1</v>
      </c>
      <c r="AL561">
        <v>99</v>
      </c>
      <c r="AM561" s="1">
        <v>99</v>
      </c>
      <c r="AN561" s="1">
        <v>99</v>
      </c>
      <c r="AO561" s="1">
        <v>99</v>
      </c>
      <c r="AP561" s="1">
        <v>99</v>
      </c>
      <c r="AQ561" s="1">
        <v>99</v>
      </c>
      <c r="AR561" s="1">
        <v>99</v>
      </c>
      <c r="AS561" s="1">
        <v>0</v>
      </c>
      <c r="AT561" s="1">
        <v>0</v>
      </c>
      <c r="AU561">
        <v>0</v>
      </c>
      <c r="AV561" s="1">
        <v>0</v>
      </c>
      <c r="AW561" s="1">
        <v>0</v>
      </c>
      <c r="AX561" s="1">
        <v>1</v>
      </c>
      <c r="AY561" s="1">
        <v>0</v>
      </c>
      <c r="AZ561" s="1">
        <v>0</v>
      </c>
      <c r="BA561" s="1">
        <v>0</v>
      </c>
      <c r="BB561" s="1">
        <v>0</v>
      </c>
      <c r="BC561" s="1">
        <v>0</v>
      </c>
      <c r="BD561" s="1">
        <v>0</v>
      </c>
      <c r="BE561" s="1">
        <v>0</v>
      </c>
      <c r="BF561" s="1">
        <f t="shared" si="43"/>
        <v>1</v>
      </c>
      <c r="BG561" s="12">
        <v>0</v>
      </c>
      <c r="BH561" s="1">
        <v>0</v>
      </c>
      <c r="BI561" s="1">
        <v>0</v>
      </c>
      <c r="BJ561" s="1">
        <f t="shared" si="42"/>
        <v>0</v>
      </c>
      <c r="BK561" s="1">
        <v>0</v>
      </c>
      <c r="BL561" s="25">
        <v>0</v>
      </c>
      <c r="BM561" s="1">
        <v>0</v>
      </c>
      <c r="BN561" s="1">
        <v>0</v>
      </c>
      <c r="BO561" s="1">
        <v>0</v>
      </c>
      <c r="BP561" s="1">
        <v>0</v>
      </c>
      <c r="BQ561" s="12"/>
      <c r="BR561" s="12"/>
      <c r="BS561" s="12"/>
      <c r="BT561" s="12"/>
      <c r="BU561" s="12"/>
      <c r="BV561" s="12"/>
      <c r="BW561" s="12"/>
      <c r="BX561" s="12"/>
      <c r="BY561" s="12"/>
      <c r="BZ561" s="12"/>
      <c r="CA561" s="12"/>
      <c r="CB561" s="15"/>
      <c r="CC561" s="12"/>
      <c r="CD561" s="12"/>
      <c r="CE561" s="12"/>
      <c r="CF561" s="12"/>
      <c r="CG561" s="12"/>
      <c r="CH561" s="12"/>
      <c r="CI561" s="12"/>
      <c r="CJ561" s="15"/>
      <c r="CK561" s="12"/>
      <c r="CL561" s="12"/>
      <c r="CM561" s="12"/>
      <c r="CN561" s="12"/>
      <c r="CO561" s="12"/>
      <c r="CP561" s="12"/>
      <c r="CQ561" s="12"/>
      <c r="CR561" s="12"/>
      <c r="CS561" s="12"/>
      <c r="CT561" s="12"/>
      <c r="CU561" s="12"/>
      <c r="CV561" s="12"/>
      <c r="CW561" s="12"/>
      <c r="CX561" s="12"/>
      <c r="CY561" s="12"/>
      <c r="CZ561" s="12"/>
      <c r="DA561" s="12"/>
      <c r="DB561" s="12"/>
      <c r="DC561" s="12"/>
    </row>
    <row r="562" spans="1:107" x14ac:dyDescent="0.2">
      <c r="A562" s="2">
        <v>561</v>
      </c>
      <c r="B562" s="5">
        <v>7</v>
      </c>
      <c r="C562" s="5">
        <v>3</v>
      </c>
      <c r="D562" s="1">
        <v>43</v>
      </c>
      <c r="E562" s="7">
        <v>43882</v>
      </c>
      <c r="F562" s="1">
        <v>0</v>
      </c>
      <c r="G562" s="5">
        <f t="shared" si="40"/>
        <v>0</v>
      </c>
      <c r="H562" s="19">
        <f t="shared" si="41"/>
        <v>0</v>
      </c>
      <c r="I562">
        <v>100</v>
      </c>
      <c r="J562">
        <v>129.91319444444446</v>
      </c>
      <c r="K562">
        <v>21.832406465718368</v>
      </c>
      <c r="L562">
        <v>0</v>
      </c>
      <c r="M562">
        <v>100</v>
      </c>
      <c r="N562">
        <v>0</v>
      </c>
      <c r="O562">
        <v>100</v>
      </c>
      <c r="P562">
        <v>135.88020833333334</v>
      </c>
      <c r="Q562">
        <v>20.659452100905682</v>
      </c>
      <c r="R562">
        <v>0</v>
      </c>
      <c r="S562">
        <v>100</v>
      </c>
      <c r="T562">
        <v>0</v>
      </c>
      <c r="U562">
        <v>100</v>
      </c>
      <c r="V562">
        <v>117.97916666666667</v>
      </c>
      <c r="W562">
        <v>21.276188183510506</v>
      </c>
      <c r="X562">
        <v>0</v>
      </c>
      <c r="Y562">
        <v>100</v>
      </c>
      <c r="Z562">
        <v>0</v>
      </c>
      <c r="AA562" s="2">
        <v>0</v>
      </c>
      <c r="AB562">
        <v>1</v>
      </c>
      <c r="AC562">
        <v>10</v>
      </c>
      <c r="AD562">
        <v>2</v>
      </c>
      <c r="AE562" s="16">
        <v>1</v>
      </c>
      <c r="AF562" s="12">
        <v>99</v>
      </c>
      <c r="AG562">
        <v>99</v>
      </c>
      <c r="AH562">
        <v>99</v>
      </c>
      <c r="AI562">
        <v>99</v>
      </c>
      <c r="AJ562">
        <v>99</v>
      </c>
      <c r="AK562">
        <v>1</v>
      </c>
      <c r="AL562">
        <v>99</v>
      </c>
      <c r="AM562">
        <v>99</v>
      </c>
      <c r="AN562" s="1">
        <v>99</v>
      </c>
      <c r="AO562" s="1">
        <v>99</v>
      </c>
      <c r="AP562" s="1">
        <v>99</v>
      </c>
      <c r="AQ562" s="1">
        <v>99</v>
      </c>
      <c r="AR562" s="1">
        <v>99</v>
      </c>
      <c r="AS562" s="1">
        <v>0</v>
      </c>
      <c r="AT562" s="1">
        <v>0</v>
      </c>
      <c r="AU562" s="1">
        <v>0</v>
      </c>
      <c r="AV562" s="1">
        <v>0</v>
      </c>
      <c r="AW562" s="1">
        <v>0</v>
      </c>
      <c r="AX562" s="1">
        <v>1</v>
      </c>
      <c r="AY562" s="1">
        <v>0</v>
      </c>
      <c r="AZ562" s="1">
        <v>0</v>
      </c>
      <c r="BA562" s="1">
        <v>0</v>
      </c>
      <c r="BB562" s="1">
        <v>0</v>
      </c>
      <c r="BC562" s="1">
        <v>0</v>
      </c>
      <c r="BD562" s="1">
        <v>0</v>
      </c>
      <c r="BE562" s="1">
        <v>0</v>
      </c>
      <c r="BF562" s="1">
        <f t="shared" si="43"/>
        <v>1</v>
      </c>
      <c r="BG562" s="12">
        <v>0</v>
      </c>
      <c r="BH562" s="1">
        <v>0</v>
      </c>
      <c r="BI562" s="1">
        <v>0</v>
      </c>
      <c r="BJ562" s="1">
        <f t="shared" si="42"/>
        <v>0</v>
      </c>
      <c r="BK562" s="1">
        <v>0</v>
      </c>
      <c r="BL562" s="25">
        <v>0</v>
      </c>
      <c r="BM562" s="1">
        <v>0</v>
      </c>
      <c r="BN562" s="1">
        <v>0</v>
      </c>
      <c r="BO562" s="1">
        <v>0</v>
      </c>
      <c r="BP562" s="1">
        <v>0</v>
      </c>
      <c r="BQ562" s="12"/>
      <c r="BR562" s="12"/>
      <c r="BS562" s="12"/>
      <c r="BT562" s="12"/>
      <c r="BU562" s="12"/>
      <c r="BV562" s="12"/>
      <c r="BW562" s="12"/>
      <c r="BX562" s="12"/>
      <c r="BY562" s="12"/>
      <c r="BZ562" s="12"/>
      <c r="CA562" s="12"/>
      <c r="CB562" s="15"/>
      <c r="CC562" s="12"/>
      <c r="CD562" s="12"/>
      <c r="CE562" s="12"/>
      <c r="CF562" s="12"/>
      <c r="CG562" s="12"/>
      <c r="CH562" s="12"/>
      <c r="CI562" s="12"/>
      <c r="CJ562" s="15"/>
      <c r="CK562" s="12"/>
      <c r="CL562" s="12"/>
      <c r="CM562" s="12"/>
      <c r="CN562" s="12"/>
      <c r="CO562" s="12"/>
      <c r="CP562" s="12"/>
      <c r="CQ562" s="12"/>
      <c r="CR562" s="12"/>
      <c r="CS562" s="12"/>
      <c r="CT562" s="12"/>
      <c r="CU562" s="12"/>
      <c r="CV562" s="12"/>
      <c r="CW562" s="12"/>
      <c r="CX562" s="12"/>
      <c r="CY562" s="12"/>
      <c r="CZ562" s="12"/>
      <c r="DA562" s="12"/>
      <c r="DB562" s="12"/>
      <c r="DC562" s="12"/>
    </row>
    <row r="563" spans="1:107" x14ac:dyDescent="0.2">
      <c r="A563" s="2">
        <v>562</v>
      </c>
      <c r="B563" s="5">
        <v>7</v>
      </c>
      <c r="C563" s="5">
        <v>3</v>
      </c>
      <c r="D563" s="1">
        <v>44</v>
      </c>
      <c r="E563" s="7">
        <v>43883</v>
      </c>
      <c r="F563" s="1">
        <v>0</v>
      </c>
      <c r="G563" s="5">
        <f t="shared" si="40"/>
        <v>0</v>
      </c>
      <c r="H563" s="19">
        <f t="shared" si="41"/>
        <v>0</v>
      </c>
      <c r="I563">
        <v>93.75</v>
      </c>
      <c r="J563">
        <v>124.44814814814815</v>
      </c>
      <c r="K563">
        <v>20.361992875976135</v>
      </c>
      <c r="L563">
        <v>4.0740740740740744</v>
      </c>
      <c r="M563">
        <v>95.925925925925924</v>
      </c>
      <c r="N563">
        <v>0</v>
      </c>
      <c r="O563">
        <v>90.625</v>
      </c>
      <c r="P563">
        <v>130.43678160919541</v>
      </c>
      <c r="Q563">
        <v>21.293349417657044</v>
      </c>
      <c r="R563">
        <v>6.3218390804597702</v>
      </c>
      <c r="S563">
        <v>93.678160919540232</v>
      </c>
      <c r="T563">
        <v>0</v>
      </c>
      <c r="U563">
        <v>100</v>
      </c>
      <c r="V563">
        <v>113.59375</v>
      </c>
      <c r="W563">
        <v>13.312671475311355</v>
      </c>
      <c r="X563">
        <v>0</v>
      </c>
      <c r="Y563">
        <v>100</v>
      </c>
      <c r="Z563">
        <v>0</v>
      </c>
      <c r="AA563" s="2">
        <v>0</v>
      </c>
      <c r="AB563">
        <v>1</v>
      </c>
      <c r="AC563">
        <v>10</v>
      </c>
      <c r="AD563">
        <v>1</v>
      </c>
      <c r="AE563" s="16">
        <v>1</v>
      </c>
      <c r="AF563" s="12">
        <v>99</v>
      </c>
      <c r="AG563">
        <v>99</v>
      </c>
      <c r="AH563">
        <v>99</v>
      </c>
      <c r="AI563">
        <v>99</v>
      </c>
      <c r="AJ563">
        <v>99</v>
      </c>
      <c r="AK563">
        <v>1</v>
      </c>
      <c r="AL563">
        <v>99</v>
      </c>
      <c r="AM563" s="1">
        <v>99</v>
      </c>
      <c r="AN563" s="1">
        <v>99</v>
      </c>
      <c r="AO563" s="1">
        <v>99</v>
      </c>
      <c r="AP563" s="1">
        <v>99</v>
      </c>
      <c r="AQ563" s="1">
        <v>99</v>
      </c>
      <c r="AR563" s="1">
        <v>99</v>
      </c>
      <c r="AS563" s="1">
        <v>0</v>
      </c>
      <c r="AT563" s="1">
        <v>0</v>
      </c>
      <c r="AU563">
        <v>0</v>
      </c>
      <c r="AV563" s="1">
        <v>0</v>
      </c>
      <c r="AW563" s="1">
        <v>0</v>
      </c>
      <c r="AX563" s="1">
        <v>1</v>
      </c>
      <c r="AY563" s="1">
        <v>0</v>
      </c>
      <c r="AZ563" s="1">
        <v>0</v>
      </c>
      <c r="BA563" s="1">
        <v>0</v>
      </c>
      <c r="BB563" s="1">
        <v>0</v>
      </c>
      <c r="BC563" s="1">
        <v>0</v>
      </c>
      <c r="BD563" s="1">
        <v>0</v>
      </c>
      <c r="BE563" s="1">
        <v>0</v>
      </c>
      <c r="BF563" s="1">
        <f t="shared" si="43"/>
        <v>1</v>
      </c>
      <c r="BG563" s="12">
        <v>0</v>
      </c>
      <c r="BH563" s="1">
        <v>0</v>
      </c>
      <c r="BI563" s="1">
        <v>0</v>
      </c>
      <c r="BJ563" s="1">
        <f t="shared" si="42"/>
        <v>0</v>
      </c>
      <c r="BK563" s="1">
        <v>0</v>
      </c>
      <c r="BL563" s="25">
        <v>0</v>
      </c>
      <c r="BM563" s="1">
        <v>0</v>
      </c>
      <c r="BN563" s="1">
        <v>0</v>
      </c>
      <c r="BO563" s="1">
        <v>0</v>
      </c>
      <c r="BP563" s="1">
        <v>0</v>
      </c>
      <c r="BQ563" s="12"/>
      <c r="BR563" s="12"/>
      <c r="BS563" s="12"/>
      <c r="BT563" s="12"/>
      <c r="BU563" s="12"/>
      <c r="BV563" s="12"/>
      <c r="BW563" s="12"/>
      <c r="BX563" s="12"/>
      <c r="BY563" s="12"/>
      <c r="BZ563" s="12"/>
      <c r="CA563" s="12"/>
      <c r="CB563" s="15"/>
      <c r="CC563" s="12"/>
      <c r="CD563" s="12"/>
      <c r="CE563" s="12"/>
      <c r="CF563" s="12"/>
      <c r="CG563" s="12"/>
      <c r="CH563" s="12"/>
      <c r="CI563" s="12"/>
      <c r="CJ563" s="15"/>
      <c r="CK563" s="12"/>
      <c r="CL563" s="12"/>
      <c r="CM563" s="12"/>
      <c r="CN563" s="12"/>
      <c r="CO563" s="12"/>
      <c r="CP563" s="12"/>
      <c r="CQ563" s="12"/>
      <c r="CR563" s="12"/>
      <c r="CS563" s="12"/>
      <c r="CT563" s="12"/>
      <c r="CU563" s="12"/>
      <c r="CV563" s="12"/>
      <c r="CW563" s="12"/>
      <c r="CX563" s="12"/>
      <c r="CY563" s="12"/>
      <c r="CZ563" s="12"/>
      <c r="DA563" s="12"/>
      <c r="DB563" s="12"/>
      <c r="DC563" s="12"/>
    </row>
    <row r="564" spans="1:107" x14ac:dyDescent="0.2">
      <c r="A564" s="2">
        <v>563</v>
      </c>
      <c r="B564" s="5">
        <v>7</v>
      </c>
      <c r="C564" s="5">
        <v>3</v>
      </c>
      <c r="D564" s="1">
        <v>45</v>
      </c>
      <c r="E564" s="7">
        <v>43884</v>
      </c>
      <c r="F564" s="1">
        <v>0</v>
      </c>
      <c r="G564" s="5">
        <f t="shared" si="40"/>
        <v>0</v>
      </c>
      <c r="H564" s="19">
        <f t="shared" si="41"/>
        <v>0</v>
      </c>
      <c r="I564">
        <v>100</v>
      </c>
      <c r="J564">
        <v>119.96180555555556</v>
      </c>
      <c r="K564">
        <v>14.366954909313199</v>
      </c>
      <c r="L564">
        <v>0</v>
      </c>
      <c r="M564">
        <v>99.305555555555557</v>
      </c>
      <c r="N564">
        <v>0.69444444444444442</v>
      </c>
      <c r="O564">
        <v>100</v>
      </c>
      <c r="P564">
        <v>117.234375</v>
      </c>
      <c r="Q564">
        <v>15.602978023440123</v>
      </c>
      <c r="R564">
        <v>0</v>
      </c>
      <c r="S564">
        <v>98.958333333333329</v>
      </c>
      <c r="T564">
        <v>1.0416666666666667</v>
      </c>
      <c r="U564">
        <v>100</v>
      </c>
      <c r="V564">
        <v>125.41666666666667</v>
      </c>
      <c r="W564">
        <v>10.684113960740943</v>
      </c>
      <c r="X564">
        <v>0</v>
      </c>
      <c r="Y564">
        <v>100</v>
      </c>
      <c r="Z564">
        <v>0</v>
      </c>
      <c r="AA564" s="2">
        <v>0</v>
      </c>
      <c r="AB564">
        <v>1</v>
      </c>
      <c r="AC564">
        <v>10</v>
      </c>
      <c r="AD564">
        <v>1</v>
      </c>
      <c r="AE564" s="16">
        <v>1</v>
      </c>
      <c r="AF564" s="12">
        <v>99</v>
      </c>
      <c r="AG564">
        <v>99</v>
      </c>
      <c r="AH564">
        <v>99</v>
      </c>
      <c r="AI564">
        <v>99</v>
      </c>
      <c r="AJ564">
        <v>99</v>
      </c>
      <c r="AK564">
        <v>1</v>
      </c>
      <c r="AL564">
        <v>99</v>
      </c>
      <c r="AM564">
        <v>99</v>
      </c>
      <c r="AN564" s="1">
        <v>99</v>
      </c>
      <c r="AO564" s="1">
        <v>99</v>
      </c>
      <c r="AP564" s="1">
        <v>99</v>
      </c>
      <c r="AQ564" s="1">
        <v>99</v>
      </c>
      <c r="AR564" s="1">
        <v>99</v>
      </c>
      <c r="AS564" s="1">
        <v>0</v>
      </c>
      <c r="AT564" s="1">
        <v>0</v>
      </c>
      <c r="AU564">
        <v>0</v>
      </c>
      <c r="AV564" s="1">
        <v>0</v>
      </c>
      <c r="AW564" s="1">
        <v>0</v>
      </c>
      <c r="AX564" s="1">
        <v>1</v>
      </c>
      <c r="AY564" s="1">
        <v>0</v>
      </c>
      <c r="AZ564" s="1">
        <v>0</v>
      </c>
      <c r="BA564" s="1">
        <v>0</v>
      </c>
      <c r="BB564" s="1">
        <v>0</v>
      </c>
      <c r="BC564" s="1">
        <v>0</v>
      </c>
      <c r="BD564" s="1">
        <v>0</v>
      </c>
      <c r="BE564" s="1">
        <v>0</v>
      </c>
      <c r="BF564" s="1">
        <f t="shared" si="43"/>
        <v>1</v>
      </c>
      <c r="BG564" s="12">
        <v>0</v>
      </c>
      <c r="BH564" s="1">
        <v>0</v>
      </c>
      <c r="BI564" s="1">
        <v>0</v>
      </c>
      <c r="BJ564" s="1">
        <f t="shared" si="42"/>
        <v>0</v>
      </c>
      <c r="BK564" s="1">
        <v>0</v>
      </c>
      <c r="BL564" s="25">
        <v>0</v>
      </c>
      <c r="BM564" s="1">
        <v>0</v>
      </c>
      <c r="BN564" s="1">
        <v>0</v>
      </c>
      <c r="BO564" s="1">
        <v>0</v>
      </c>
      <c r="BP564" s="1">
        <v>0</v>
      </c>
      <c r="BQ564" s="12"/>
      <c r="BR564" s="12"/>
      <c r="BS564" s="12"/>
      <c r="BT564" s="12"/>
      <c r="BU564" s="12"/>
      <c r="BV564" s="12"/>
      <c r="BW564" s="12"/>
      <c r="BX564" s="12"/>
      <c r="BY564" s="12"/>
      <c r="BZ564" s="12"/>
      <c r="CA564" s="12"/>
      <c r="CB564" s="15"/>
      <c r="CC564" s="12"/>
      <c r="CD564" s="12"/>
      <c r="CE564" s="12"/>
      <c r="CF564" s="12"/>
      <c r="CG564" s="12"/>
      <c r="CH564" s="12"/>
      <c r="CI564" s="12"/>
      <c r="CJ564" s="15"/>
      <c r="CK564" s="12"/>
      <c r="CL564" s="12"/>
      <c r="CM564" s="12"/>
      <c r="CN564" s="12"/>
      <c r="CO564" s="12"/>
      <c r="CP564" s="12"/>
      <c r="CQ564" s="12"/>
      <c r="CR564" s="12"/>
      <c r="CS564" s="12"/>
      <c r="CT564" s="12"/>
      <c r="CU564" s="12"/>
      <c r="CV564" s="12"/>
      <c r="CW564" s="12"/>
      <c r="CX564" s="12"/>
      <c r="CY564" s="12"/>
      <c r="CZ564" s="12"/>
      <c r="DA564" s="12"/>
      <c r="DB564" s="12"/>
      <c r="DC564" s="12"/>
    </row>
    <row r="565" spans="1:107" x14ac:dyDescent="0.2">
      <c r="A565" s="2">
        <v>564</v>
      </c>
      <c r="B565" s="5">
        <v>7</v>
      </c>
      <c r="C565" s="5">
        <v>3</v>
      </c>
      <c r="D565" s="1">
        <v>46</v>
      </c>
      <c r="E565" s="7">
        <v>43885</v>
      </c>
      <c r="F565" s="1">
        <v>0</v>
      </c>
      <c r="G565" s="5">
        <f t="shared" si="40"/>
        <v>24</v>
      </c>
      <c r="H565" s="19">
        <f t="shared" si="41"/>
        <v>67.199999999999989</v>
      </c>
      <c r="I565">
        <v>100</v>
      </c>
      <c r="J565">
        <v>132.82986111111111</v>
      </c>
      <c r="K565">
        <v>19.872124745685003</v>
      </c>
      <c r="L565">
        <v>1.7361111111111112</v>
      </c>
      <c r="M565">
        <v>98.263888888888886</v>
      </c>
      <c r="N565">
        <v>0</v>
      </c>
      <c r="O565">
        <v>100</v>
      </c>
      <c r="P565">
        <v>131.25520833333334</v>
      </c>
      <c r="Q565">
        <v>20.097399837453924</v>
      </c>
      <c r="R565">
        <v>0</v>
      </c>
      <c r="S565">
        <v>100</v>
      </c>
      <c r="T565">
        <v>0</v>
      </c>
      <c r="U565">
        <v>100</v>
      </c>
      <c r="V565">
        <v>135.97916666666666</v>
      </c>
      <c r="W565">
        <v>19.32992284440661</v>
      </c>
      <c r="X565">
        <v>5.208333333333333</v>
      </c>
      <c r="Y565">
        <v>94.791666666666671</v>
      </c>
      <c r="Z565">
        <v>0</v>
      </c>
      <c r="AA565" s="2">
        <v>0</v>
      </c>
      <c r="AB565">
        <v>1</v>
      </c>
      <c r="AC565">
        <v>10</v>
      </c>
      <c r="AD565">
        <v>1</v>
      </c>
      <c r="AE565" s="16">
        <v>0</v>
      </c>
      <c r="AF565" t="s">
        <v>875</v>
      </c>
      <c r="AG565" t="s">
        <v>875</v>
      </c>
      <c r="AH565" t="s">
        <v>875</v>
      </c>
      <c r="AI565" t="s">
        <v>875</v>
      </c>
      <c r="AJ565" t="s">
        <v>875</v>
      </c>
      <c r="AK565" t="s">
        <v>875</v>
      </c>
      <c r="AL565" t="s">
        <v>875</v>
      </c>
      <c r="AM565" s="1" t="s">
        <v>903</v>
      </c>
      <c r="AN565" s="1" t="s">
        <v>903</v>
      </c>
      <c r="AO565" s="1" t="s">
        <v>903</v>
      </c>
      <c r="AP565" s="1" t="s">
        <v>903</v>
      </c>
      <c r="AQ565" s="1" t="s">
        <v>903</v>
      </c>
      <c r="AR565" s="1" t="s">
        <v>903</v>
      </c>
      <c r="AS565" s="1" t="s">
        <v>903</v>
      </c>
      <c r="AT565" s="1" t="s">
        <v>903</v>
      </c>
      <c r="AU565" s="1" t="s">
        <v>903</v>
      </c>
      <c r="AV565" s="1" t="s">
        <v>903</v>
      </c>
      <c r="AW565" s="1" t="s">
        <v>903</v>
      </c>
      <c r="AX565" s="1" t="s">
        <v>903</v>
      </c>
      <c r="AY565" s="1" t="s">
        <v>903</v>
      </c>
      <c r="AZ565" s="1" t="s">
        <v>903</v>
      </c>
      <c r="BA565" s="1" t="s">
        <v>875</v>
      </c>
      <c r="BB565" s="1" t="s">
        <v>875</v>
      </c>
      <c r="BC565" s="1" t="s">
        <v>875</v>
      </c>
      <c r="BD565" s="1" t="s">
        <v>875</v>
      </c>
      <c r="BE565" s="1" t="s">
        <v>875</v>
      </c>
      <c r="BF565" s="1" t="s">
        <v>875</v>
      </c>
      <c r="BG565" s="30">
        <v>24</v>
      </c>
      <c r="BH565" s="1">
        <v>3</v>
      </c>
      <c r="BI565" s="1">
        <v>2.8</v>
      </c>
      <c r="BJ565" s="1">
        <f t="shared" si="42"/>
        <v>67.199999999999989</v>
      </c>
      <c r="BK565" s="1" t="s">
        <v>27</v>
      </c>
      <c r="BL565" s="25">
        <v>0</v>
      </c>
      <c r="BM565" s="1">
        <v>0</v>
      </c>
      <c r="BN565" s="1">
        <v>0</v>
      </c>
      <c r="BO565" s="1">
        <v>0</v>
      </c>
      <c r="BP565" s="1">
        <v>0</v>
      </c>
      <c r="BQ565" s="14">
        <v>43885.915424918981</v>
      </c>
      <c r="BR565" s="14" t="s">
        <v>304</v>
      </c>
      <c r="BS565" s="15">
        <v>21.183333333333334</v>
      </c>
      <c r="BT565" s="12" t="s">
        <v>220</v>
      </c>
      <c r="BU565" s="12">
        <v>1</v>
      </c>
      <c r="BV565" s="12"/>
      <c r="BW565" s="12" t="s">
        <v>98</v>
      </c>
      <c r="BX565" s="12"/>
      <c r="BY565" s="12" t="s">
        <v>98</v>
      </c>
      <c r="BZ565" s="12">
        <v>1</v>
      </c>
      <c r="CA565" s="12">
        <v>6</v>
      </c>
      <c r="CB565" s="15">
        <v>4.3</v>
      </c>
      <c r="CC565" s="12">
        <v>0</v>
      </c>
      <c r="CD565" s="12">
        <v>0</v>
      </c>
      <c r="CE565" s="12">
        <v>1</v>
      </c>
      <c r="CF565" s="12">
        <v>2</v>
      </c>
      <c r="CG565" s="12">
        <v>1</v>
      </c>
      <c r="CH565" s="12">
        <v>2</v>
      </c>
      <c r="CI565" s="12">
        <v>2</v>
      </c>
      <c r="CJ565" s="15">
        <v>3</v>
      </c>
      <c r="CK565" s="12">
        <v>1</v>
      </c>
      <c r="CL565" s="12">
        <v>2</v>
      </c>
      <c r="CM565" s="12">
        <v>1</v>
      </c>
      <c r="CN565" s="12">
        <v>2</v>
      </c>
      <c r="CO565" s="12">
        <v>1</v>
      </c>
      <c r="CP565" s="12" t="s">
        <v>99</v>
      </c>
      <c r="CQ565" s="12">
        <v>42</v>
      </c>
      <c r="CR565" s="12">
        <v>39</v>
      </c>
      <c r="CS565" s="12">
        <v>91</v>
      </c>
      <c r="CT565" s="12">
        <v>66</v>
      </c>
      <c r="CU565" s="12">
        <v>40</v>
      </c>
      <c r="CV565" s="12">
        <v>4.9000000000000004</v>
      </c>
      <c r="CW565" s="12">
        <v>135</v>
      </c>
      <c r="CX565" s="12" t="b">
        <v>0</v>
      </c>
      <c r="CY565" s="12"/>
      <c r="CZ565" s="12">
        <v>0</v>
      </c>
      <c r="DA565" s="12">
        <v>120</v>
      </c>
      <c r="DB565" s="12">
        <v>71</v>
      </c>
      <c r="DC565" s="12">
        <v>62</v>
      </c>
    </row>
    <row r="566" spans="1:107" x14ac:dyDescent="0.2">
      <c r="A566" s="2">
        <v>565</v>
      </c>
      <c r="B566" s="5">
        <v>7</v>
      </c>
      <c r="C566" s="5">
        <v>3</v>
      </c>
      <c r="D566" s="1">
        <v>47</v>
      </c>
      <c r="E566" s="7">
        <v>43886</v>
      </c>
      <c r="F566" s="1">
        <v>0</v>
      </c>
      <c r="G566" s="5">
        <f t="shared" si="40"/>
        <v>0</v>
      </c>
      <c r="H566" s="19">
        <f t="shared" si="41"/>
        <v>0</v>
      </c>
      <c r="I566">
        <v>100</v>
      </c>
      <c r="J566">
        <v>131.53472222222223</v>
      </c>
      <c r="K566">
        <v>15.506857960375017</v>
      </c>
      <c r="L566">
        <v>0</v>
      </c>
      <c r="M566">
        <v>100</v>
      </c>
      <c r="N566">
        <v>0</v>
      </c>
      <c r="O566">
        <v>100</v>
      </c>
      <c r="P566">
        <v>137.578125</v>
      </c>
      <c r="Q566">
        <v>16.069670576449887</v>
      </c>
      <c r="R566">
        <v>0</v>
      </c>
      <c r="S566">
        <v>100</v>
      </c>
      <c r="T566">
        <v>0</v>
      </c>
      <c r="U566">
        <v>100</v>
      </c>
      <c r="V566">
        <v>119.44791666666667</v>
      </c>
      <c r="W566">
        <v>6.0782769732954751</v>
      </c>
      <c r="X566">
        <v>0</v>
      </c>
      <c r="Y566">
        <v>100</v>
      </c>
      <c r="Z566">
        <v>0</v>
      </c>
      <c r="AA566" s="2">
        <v>0</v>
      </c>
      <c r="AB566">
        <v>1</v>
      </c>
      <c r="AC566">
        <v>10</v>
      </c>
      <c r="AD566">
        <v>1</v>
      </c>
      <c r="AE566" s="16">
        <v>0</v>
      </c>
      <c r="AF566" s="12">
        <v>99</v>
      </c>
      <c r="AG566">
        <v>1</v>
      </c>
      <c r="AH566">
        <v>99</v>
      </c>
      <c r="AI566">
        <v>99</v>
      </c>
      <c r="AJ566">
        <v>99</v>
      </c>
      <c r="AK566">
        <v>99</v>
      </c>
      <c r="AL566">
        <v>99</v>
      </c>
      <c r="AM566" s="1">
        <v>99</v>
      </c>
      <c r="AN566" s="1">
        <v>99</v>
      </c>
      <c r="AO566" s="1">
        <v>99</v>
      </c>
      <c r="AP566" s="1">
        <v>99</v>
      </c>
      <c r="AQ566" s="1">
        <v>99</v>
      </c>
      <c r="AR566" s="1">
        <v>99</v>
      </c>
      <c r="AS566" s="1">
        <v>0</v>
      </c>
      <c r="AT566">
        <v>1</v>
      </c>
      <c r="AU566" s="1">
        <v>0</v>
      </c>
      <c r="AV566" s="1">
        <v>0</v>
      </c>
      <c r="AW566" s="1">
        <v>0</v>
      </c>
      <c r="AX566" s="1">
        <v>0</v>
      </c>
      <c r="AY566" s="1">
        <v>0</v>
      </c>
      <c r="AZ566" s="1">
        <v>0</v>
      </c>
      <c r="BA566" s="1">
        <v>0</v>
      </c>
      <c r="BB566" s="1">
        <v>0</v>
      </c>
      <c r="BC566" s="1">
        <v>0</v>
      </c>
      <c r="BD566" s="1">
        <v>0</v>
      </c>
      <c r="BE566" s="1">
        <v>0</v>
      </c>
      <c r="BF566" s="1">
        <f>SUM(AS566:BE566)</f>
        <v>1</v>
      </c>
      <c r="BG566" s="12">
        <v>0</v>
      </c>
      <c r="BH566" s="12">
        <v>0</v>
      </c>
      <c r="BI566" s="1">
        <v>0</v>
      </c>
      <c r="BJ566" s="1">
        <f t="shared" si="42"/>
        <v>0</v>
      </c>
      <c r="BK566" s="1">
        <v>0</v>
      </c>
      <c r="BL566" s="25">
        <v>0</v>
      </c>
      <c r="BM566" s="1">
        <v>0</v>
      </c>
      <c r="BN566" s="1">
        <v>0</v>
      </c>
      <c r="BO566" s="1">
        <v>0</v>
      </c>
      <c r="BP566" s="1">
        <v>0</v>
      </c>
      <c r="BQ566" s="12"/>
      <c r="BR566" s="12"/>
      <c r="BS566" s="12"/>
      <c r="BT566" s="12"/>
      <c r="BU566" s="12"/>
      <c r="BV566" s="12"/>
      <c r="BW566" s="12"/>
      <c r="BX566" s="12"/>
      <c r="BY566" s="12"/>
      <c r="BZ566" s="12"/>
      <c r="CA566" s="12"/>
      <c r="CB566" s="15"/>
      <c r="CC566" s="12"/>
      <c r="CD566" s="12"/>
      <c r="CE566" s="12"/>
      <c r="CF566" s="12"/>
      <c r="CG566" s="12"/>
      <c r="CH566" s="12"/>
      <c r="CI566" s="12"/>
      <c r="CJ566" s="15"/>
      <c r="CK566" s="12"/>
      <c r="CL566" s="12"/>
      <c r="CM566" s="12"/>
      <c r="CN566" s="12"/>
      <c r="CO566" s="12"/>
      <c r="CP566" s="12"/>
      <c r="CQ566" s="12"/>
      <c r="CR566" s="12"/>
      <c r="CS566" s="12"/>
      <c r="CT566" s="12"/>
      <c r="CU566" s="12"/>
      <c r="CV566" s="12"/>
      <c r="CW566" s="12"/>
      <c r="CX566" s="12"/>
      <c r="CY566" s="12"/>
      <c r="CZ566" s="12"/>
      <c r="DA566" s="12"/>
      <c r="DB566" s="12"/>
      <c r="DC566" s="12"/>
    </row>
    <row r="567" spans="1:107" x14ac:dyDescent="0.2">
      <c r="A567" s="2">
        <v>566</v>
      </c>
      <c r="B567" s="5">
        <v>7</v>
      </c>
      <c r="C567" s="5">
        <v>3</v>
      </c>
      <c r="D567" s="1">
        <v>48</v>
      </c>
      <c r="E567" s="7">
        <v>43887</v>
      </c>
      <c r="F567" s="1">
        <v>0</v>
      </c>
      <c r="G567" s="5">
        <f t="shared" si="40"/>
        <v>19</v>
      </c>
      <c r="H567" s="19">
        <f t="shared" si="41"/>
        <v>53.199999999999996</v>
      </c>
      <c r="I567">
        <v>85.416666666666671</v>
      </c>
      <c r="J567">
        <v>152.64227642276424</v>
      </c>
      <c r="K567">
        <v>29.61141364064294</v>
      </c>
      <c r="L567">
        <v>23.983739837398375</v>
      </c>
      <c r="M567">
        <v>69.512195121951223</v>
      </c>
      <c r="N567">
        <v>6.5040650406504064</v>
      </c>
      <c r="O567">
        <v>79.166666666666671</v>
      </c>
      <c r="P567">
        <v>161.56578947368422</v>
      </c>
      <c r="Q567">
        <v>28.667154188521874</v>
      </c>
      <c r="R567">
        <v>30.263157894736842</v>
      </c>
      <c r="S567">
        <v>66.44736842105263</v>
      </c>
      <c r="T567">
        <v>3.2894736842105261</v>
      </c>
      <c r="U567">
        <v>97.916666666666671</v>
      </c>
      <c r="V567">
        <v>138.21276595744681</v>
      </c>
      <c r="W567">
        <v>28.56242809389062</v>
      </c>
      <c r="X567">
        <v>13.829787234042554</v>
      </c>
      <c r="Y567">
        <v>74.468085106382972</v>
      </c>
      <c r="Z567">
        <v>11.702127659574469</v>
      </c>
      <c r="AA567" s="2">
        <v>1</v>
      </c>
      <c r="AB567">
        <v>1</v>
      </c>
      <c r="AC567">
        <v>10</v>
      </c>
      <c r="AD567">
        <v>1</v>
      </c>
      <c r="AE567" s="16">
        <v>0</v>
      </c>
      <c r="AF567" t="s">
        <v>875</v>
      </c>
      <c r="AG567" t="s">
        <v>875</v>
      </c>
      <c r="AH567" t="s">
        <v>875</v>
      </c>
      <c r="AI567" t="s">
        <v>875</v>
      </c>
      <c r="AJ567" t="s">
        <v>875</v>
      </c>
      <c r="AK567" t="s">
        <v>875</v>
      </c>
      <c r="AL567" t="s">
        <v>875</v>
      </c>
      <c r="AM567" s="1" t="s">
        <v>903</v>
      </c>
      <c r="AN567" s="1" t="s">
        <v>903</v>
      </c>
      <c r="AO567" s="1" t="s">
        <v>903</v>
      </c>
      <c r="AP567" s="1" t="s">
        <v>903</v>
      </c>
      <c r="AQ567" s="1" t="s">
        <v>903</v>
      </c>
      <c r="AR567" s="1" t="s">
        <v>903</v>
      </c>
      <c r="AS567" s="1" t="s">
        <v>903</v>
      </c>
      <c r="AT567" s="1" t="s">
        <v>903</v>
      </c>
      <c r="AU567" s="1" t="s">
        <v>903</v>
      </c>
      <c r="AV567" s="1" t="s">
        <v>903</v>
      </c>
      <c r="AW567" s="1" t="s">
        <v>903</v>
      </c>
      <c r="AX567" s="1" t="s">
        <v>903</v>
      </c>
      <c r="AY567" s="1" t="s">
        <v>903</v>
      </c>
      <c r="AZ567" s="1" t="s">
        <v>903</v>
      </c>
      <c r="BA567" s="1" t="s">
        <v>875</v>
      </c>
      <c r="BB567" s="1" t="s">
        <v>875</v>
      </c>
      <c r="BC567" s="1" t="s">
        <v>875</v>
      </c>
      <c r="BD567" s="1" t="s">
        <v>875</v>
      </c>
      <c r="BE567" s="1" t="s">
        <v>875</v>
      </c>
      <c r="BF567" s="1" t="s">
        <v>875</v>
      </c>
      <c r="BG567" s="30">
        <v>19</v>
      </c>
      <c r="BH567" s="1" t="s">
        <v>20</v>
      </c>
      <c r="BI567" s="1">
        <v>2.8</v>
      </c>
      <c r="BJ567" s="1">
        <f t="shared" si="42"/>
        <v>53.199999999999996</v>
      </c>
      <c r="BK567" s="1" t="s">
        <v>27</v>
      </c>
      <c r="BL567" s="25">
        <v>0</v>
      </c>
      <c r="BM567" s="1">
        <v>0</v>
      </c>
      <c r="BN567" s="1">
        <v>0</v>
      </c>
      <c r="BO567" s="1">
        <v>0</v>
      </c>
      <c r="BP567" s="1">
        <v>0</v>
      </c>
      <c r="BQ567" s="14">
        <v>43887.884484513888</v>
      </c>
      <c r="BR567" s="14" t="s">
        <v>305</v>
      </c>
      <c r="BS567" s="15">
        <v>18.516666666666666</v>
      </c>
      <c r="BT567" s="12" t="s">
        <v>143</v>
      </c>
      <c r="BU567" s="12">
        <v>1</v>
      </c>
      <c r="BV567" s="12"/>
      <c r="BW567" s="12" t="s">
        <v>98</v>
      </c>
      <c r="BX567" s="12"/>
      <c r="BY567" s="12" t="s">
        <v>98</v>
      </c>
      <c r="BZ567" s="12">
        <v>1</v>
      </c>
      <c r="CA567" s="12">
        <v>6</v>
      </c>
      <c r="CB567" s="15">
        <v>0</v>
      </c>
      <c r="CC567" s="12">
        <v>0</v>
      </c>
      <c r="CD567" s="12">
        <v>0</v>
      </c>
      <c r="CE567" s="12">
        <v>1</v>
      </c>
      <c r="CF567" s="12">
        <v>2</v>
      </c>
      <c r="CG567" s="12">
        <v>1</v>
      </c>
      <c r="CH567" s="12">
        <v>1</v>
      </c>
      <c r="CI567" s="12">
        <v>1</v>
      </c>
      <c r="CJ567" s="15">
        <v>0</v>
      </c>
      <c r="CK567" s="12" t="s">
        <v>20</v>
      </c>
      <c r="CL567" s="12" t="s">
        <v>20</v>
      </c>
      <c r="CM567" s="12" t="s">
        <v>20</v>
      </c>
      <c r="CN567" s="12" t="s">
        <v>20</v>
      </c>
      <c r="CO567" s="12" t="s">
        <v>20</v>
      </c>
      <c r="CP567" s="12" t="s">
        <v>99</v>
      </c>
      <c r="CQ567" s="12">
        <v>43</v>
      </c>
      <c r="CR567" s="12">
        <v>39</v>
      </c>
      <c r="CS567" s="12">
        <v>100</v>
      </c>
      <c r="CT567" s="12">
        <v>88</v>
      </c>
      <c r="CU567" s="12">
        <v>39</v>
      </c>
      <c r="CV567" s="12">
        <v>7.4</v>
      </c>
      <c r="CW567" s="12">
        <v>90</v>
      </c>
      <c r="CX567" s="12" t="b">
        <v>0</v>
      </c>
      <c r="CY567" s="12"/>
      <c r="CZ567" s="12">
        <v>0</v>
      </c>
      <c r="DA567" s="12">
        <v>97</v>
      </c>
      <c r="DB567" s="12">
        <v>75</v>
      </c>
      <c r="DC567" s="12">
        <v>62</v>
      </c>
    </row>
    <row r="568" spans="1:107" x14ac:dyDescent="0.2">
      <c r="A568" s="2">
        <v>567</v>
      </c>
      <c r="B568" s="5">
        <v>7</v>
      </c>
      <c r="C568" s="5">
        <v>3</v>
      </c>
      <c r="D568" s="1">
        <v>49</v>
      </c>
      <c r="E568" s="7">
        <v>43888</v>
      </c>
      <c r="F568" s="1">
        <v>0</v>
      </c>
      <c r="G568" s="5">
        <f t="shared" si="40"/>
        <v>0</v>
      </c>
      <c r="H568" s="19">
        <f t="shared" si="41"/>
        <v>0</v>
      </c>
      <c r="I568">
        <v>53.125</v>
      </c>
      <c r="J568">
        <v>186.38562091503269</v>
      </c>
      <c r="K568">
        <v>26.084061739920866</v>
      </c>
      <c r="L568">
        <v>49.673202614379086</v>
      </c>
      <c r="M568">
        <v>50.326797385620914</v>
      </c>
      <c r="N568">
        <v>0</v>
      </c>
      <c r="O568">
        <v>29.6875</v>
      </c>
      <c r="P568">
        <v>199.50877192982455</v>
      </c>
      <c r="Q568">
        <v>21.181964609013754</v>
      </c>
      <c r="R568">
        <v>73.684210526315795</v>
      </c>
      <c r="S568">
        <v>26.315789473684205</v>
      </c>
      <c r="T568">
        <v>0</v>
      </c>
      <c r="U568">
        <v>100</v>
      </c>
      <c r="V568">
        <v>178.59375</v>
      </c>
      <c r="W568">
        <v>28.354520684598658</v>
      </c>
      <c r="X568">
        <v>35.416666666666664</v>
      </c>
      <c r="Y568">
        <v>64.583333333333343</v>
      </c>
      <c r="Z568">
        <v>0</v>
      </c>
      <c r="AA568" s="2">
        <v>0</v>
      </c>
      <c r="AB568">
        <v>1</v>
      </c>
      <c r="AC568">
        <v>10</v>
      </c>
      <c r="AD568">
        <v>2</v>
      </c>
      <c r="AE568" s="16">
        <v>0</v>
      </c>
      <c r="AF568" s="12">
        <v>99</v>
      </c>
      <c r="AG568">
        <v>99</v>
      </c>
      <c r="AH568">
        <v>1</v>
      </c>
      <c r="AI568">
        <v>99</v>
      </c>
      <c r="AJ568">
        <v>99</v>
      </c>
      <c r="AK568">
        <v>99</v>
      </c>
      <c r="AL568">
        <v>99</v>
      </c>
      <c r="AM568" s="1">
        <v>99</v>
      </c>
      <c r="AN568" s="1">
        <v>99</v>
      </c>
      <c r="AO568" s="1">
        <v>99</v>
      </c>
      <c r="AP568" s="1">
        <v>99</v>
      </c>
      <c r="AQ568" s="1">
        <v>99</v>
      </c>
      <c r="AR568" s="1">
        <v>99</v>
      </c>
      <c r="AS568" s="1">
        <v>0</v>
      </c>
      <c r="AT568" s="1">
        <v>0</v>
      </c>
      <c r="AU568" s="1">
        <v>1</v>
      </c>
      <c r="AV568" s="1">
        <v>0</v>
      </c>
      <c r="AW568" s="1">
        <v>0</v>
      </c>
      <c r="AX568" s="1">
        <v>0</v>
      </c>
      <c r="AY568" s="1">
        <v>0</v>
      </c>
      <c r="AZ568" s="1">
        <v>0</v>
      </c>
      <c r="BA568" s="1">
        <v>0</v>
      </c>
      <c r="BB568" s="1">
        <v>0</v>
      </c>
      <c r="BC568" s="1">
        <v>0</v>
      </c>
      <c r="BD568" s="1">
        <v>0</v>
      </c>
      <c r="BE568" s="1">
        <v>0</v>
      </c>
      <c r="BF568" s="1">
        <f>SUM(AS568:BE568)</f>
        <v>1</v>
      </c>
      <c r="BG568" s="12">
        <v>0</v>
      </c>
      <c r="BH568" s="1">
        <v>0</v>
      </c>
      <c r="BI568" s="1">
        <v>0</v>
      </c>
      <c r="BJ568" s="1">
        <f t="shared" si="42"/>
        <v>0</v>
      </c>
      <c r="BK568" s="1">
        <v>0</v>
      </c>
      <c r="BL568" s="25">
        <v>0</v>
      </c>
      <c r="BM568" s="1">
        <v>0</v>
      </c>
      <c r="BN568" s="1">
        <v>0</v>
      </c>
      <c r="BO568" s="1">
        <v>0</v>
      </c>
      <c r="BP568" s="1">
        <v>0</v>
      </c>
      <c r="BQ568" s="12"/>
      <c r="BR568" s="12"/>
      <c r="BS568" s="12"/>
      <c r="BT568" s="12"/>
      <c r="BU568" s="12"/>
      <c r="BV568" s="12"/>
      <c r="BW568" s="12"/>
      <c r="BX568" s="12"/>
      <c r="BY568" s="12"/>
      <c r="BZ568" s="12"/>
      <c r="CA568" s="12"/>
      <c r="CB568" s="15"/>
      <c r="CC568" s="12"/>
      <c r="CD568" s="12"/>
      <c r="CE568" s="12"/>
      <c r="CF568" s="12"/>
      <c r="CG568" s="12"/>
      <c r="CH568" s="12"/>
      <c r="CI568" s="12"/>
      <c r="CJ568" s="15"/>
      <c r="CK568" s="12"/>
      <c r="CL568" s="12"/>
      <c r="CM568" s="12"/>
      <c r="CN568" s="12"/>
      <c r="CO568" s="12"/>
      <c r="CP568" s="12"/>
      <c r="CQ568" s="12"/>
      <c r="CR568" s="12"/>
      <c r="CS568" s="12"/>
      <c r="CT568" s="12"/>
      <c r="CU568" s="12"/>
      <c r="CV568" s="12"/>
      <c r="CW568" s="12"/>
      <c r="CX568" s="12"/>
      <c r="CY568" s="12"/>
      <c r="CZ568" s="12"/>
      <c r="DA568" s="12"/>
      <c r="DB568" s="12"/>
      <c r="DC568" s="12"/>
    </row>
    <row r="569" spans="1:107" x14ac:dyDescent="0.2">
      <c r="A569" s="2">
        <v>568</v>
      </c>
      <c r="B569" s="5">
        <v>7</v>
      </c>
      <c r="C569" s="5">
        <v>3</v>
      </c>
      <c r="D569" s="1">
        <v>50</v>
      </c>
      <c r="E569" s="7">
        <v>43889</v>
      </c>
      <c r="F569" s="1">
        <v>0</v>
      </c>
      <c r="G569" s="5">
        <f t="shared" si="40"/>
        <v>0</v>
      </c>
      <c r="H569" s="19">
        <f t="shared" si="41"/>
        <v>0</v>
      </c>
      <c r="I569">
        <v>100</v>
      </c>
      <c r="J569">
        <v>146.39583333333334</v>
      </c>
      <c r="K569">
        <v>22.546163961853562</v>
      </c>
      <c r="L569">
        <v>18.402777777777779</v>
      </c>
      <c r="M569">
        <v>81.597222222222229</v>
      </c>
      <c r="N569">
        <v>0</v>
      </c>
      <c r="O569">
        <v>100</v>
      </c>
      <c r="P569">
        <v>158.59895833333334</v>
      </c>
      <c r="Q569">
        <v>19.729897499933141</v>
      </c>
      <c r="R569">
        <v>27.604166666666668</v>
      </c>
      <c r="S569">
        <v>72.395833333333329</v>
      </c>
      <c r="T569">
        <v>0</v>
      </c>
      <c r="U569">
        <v>100</v>
      </c>
      <c r="V569">
        <v>121.98958333333333</v>
      </c>
      <c r="W569">
        <v>16.794448259325055</v>
      </c>
      <c r="X569">
        <v>0</v>
      </c>
      <c r="Y569">
        <v>100</v>
      </c>
      <c r="Z569">
        <v>0</v>
      </c>
      <c r="AA569" s="2">
        <v>0</v>
      </c>
      <c r="AB569">
        <v>1</v>
      </c>
      <c r="AC569">
        <v>10</v>
      </c>
      <c r="AD569">
        <v>1</v>
      </c>
      <c r="AE569" s="16">
        <v>0</v>
      </c>
      <c r="AF569" s="12">
        <v>99</v>
      </c>
      <c r="AG569">
        <v>99</v>
      </c>
      <c r="AH569">
        <v>1</v>
      </c>
      <c r="AI569">
        <v>99</v>
      </c>
      <c r="AJ569">
        <v>99</v>
      </c>
      <c r="AK569">
        <v>99</v>
      </c>
      <c r="AL569">
        <v>99</v>
      </c>
      <c r="AM569">
        <v>99</v>
      </c>
      <c r="AN569" s="1">
        <v>99</v>
      </c>
      <c r="AO569" s="1">
        <v>99</v>
      </c>
      <c r="AP569" s="1">
        <v>99</v>
      </c>
      <c r="AQ569" s="1">
        <v>99</v>
      </c>
      <c r="AR569" s="1">
        <v>99</v>
      </c>
      <c r="AS569" s="1">
        <v>0</v>
      </c>
      <c r="AT569" s="1">
        <v>0</v>
      </c>
      <c r="AU569" s="1">
        <v>1</v>
      </c>
      <c r="AV569" s="1">
        <v>0</v>
      </c>
      <c r="AW569" s="1">
        <v>0</v>
      </c>
      <c r="AX569" s="1">
        <v>0</v>
      </c>
      <c r="AY569" s="1">
        <v>0</v>
      </c>
      <c r="AZ569" s="1">
        <v>0</v>
      </c>
      <c r="BA569" s="1">
        <v>0</v>
      </c>
      <c r="BB569" s="1">
        <v>0</v>
      </c>
      <c r="BC569" s="1">
        <v>0</v>
      </c>
      <c r="BD569" s="1">
        <v>0</v>
      </c>
      <c r="BE569" s="1">
        <v>0</v>
      </c>
      <c r="BF569" s="1">
        <f>SUM(AS569:BE569)</f>
        <v>1</v>
      </c>
      <c r="BG569" s="12">
        <v>0</v>
      </c>
      <c r="BH569" s="12">
        <v>0</v>
      </c>
      <c r="BI569" s="1">
        <v>0</v>
      </c>
      <c r="BJ569" s="1">
        <f t="shared" si="42"/>
        <v>0</v>
      </c>
      <c r="BK569" s="1">
        <v>0</v>
      </c>
      <c r="BL569" s="25">
        <v>0</v>
      </c>
      <c r="BM569" s="1">
        <v>0</v>
      </c>
      <c r="BN569" s="1">
        <v>0</v>
      </c>
      <c r="BO569" s="1">
        <v>0</v>
      </c>
      <c r="BP569" s="1">
        <v>0</v>
      </c>
      <c r="BQ569" s="12"/>
      <c r="BR569" s="12"/>
      <c r="BS569" s="12"/>
      <c r="BT569" s="12"/>
      <c r="BU569" s="12"/>
      <c r="BV569" s="12"/>
      <c r="BW569" s="12"/>
      <c r="BX569" s="12"/>
      <c r="BY569" s="12"/>
      <c r="BZ569" s="12"/>
      <c r="CA569" s="12"/>
      <c r="CB569" s="15"/>
      <c r="CC569" s="12"/>
      <c r="CD569" s="12"/>
      <c r="CE569" s="12"/>
      <c r="CF569" s="12"/>
      <c r="CG569" s="12"/>
      <c r="CH569" s="12"/>
      <c r="CI569" s="12"/>
      <c r="CJ569" s="15"/>
      <c r="CK569" s="12"/>
      <c r="CL569" s="12"/>
      <c r="CM569" s="12"/>
      <c r="CN569" s="12"/>
      <c r="CO569" s="12"/>
      <c r="CP569" s="12"/>
      <c r="CQ569" s="12"/>
      <c r="CR569" s="12"/>
      <c r="CS569" s="12"/>
      <c r="CT569" s="12"/>
      <c r="CU569" s="12"/>
      <c r="CV569" s="12"/>
      <c r="CW569" s="12"/>
      <c r="CX569" s="12"/>
      <c r="CY569" s="12"/>
      <c r="CZ569" s="12"/>
      <c r="DA569" s="12"/>
      <c r="DB569" s="12"/>
      <c r="DC569" s="12"/>
    </row>
    <row r="570" spans="1:107" x14ac:dyDescent="0.2">
      <c r="A570" s="2">
        <v>569</v>
      </c>
      <c r="B570" s="5">
        <v>7</v>
      </c>
      <c r="C570" s="5">
        <v>3</v>
      </c>
      <c r="D570" s="1">
        <v>51</v>
      </c>
      <c r="E570" s="7">
        <v>43890</v>
      </c>
      <c r="F570" s="1">
        <v>0</v>
      </c>
      <c r="G570" s="5">
        <f t="shared" si="40"/>
        <v>0</v>
      </c>
      <c r="H570" s="19">
        <f t="shared" si="41"/>
        <v>0</v>
      </c>
      <c r="I570">
        <v>100</v>
      </c>
      <c r="J570">
        <v>141.01388888888889</v>
      </c>
      <c r="K570">
        <v>28.850604195158102</v>
      </c>
      <c r="L570">
        <v>19.444444444444443</v>
      </c>
      <c r="M570">
        <v>80.555555555555557</v>
      </c>
      <c r="N570">
        <v>0</v>
      </c>
      <c r="O570">
        <v>100</v>
      </c>
      <c r="P570">
        <v>121.46875</v>
      </c>
      <c r="Q570">
        <v>25.143378175698814</v>
      </c>
      <c r="R570">
        <v>4.166666666666667</v>
      </c>
      <c r="S570">
        <v>95.833333333333329</v>
      </c>
      <c r="T570">
        <v>0</v>
      </c>
      <c r="U570">
        <v>100</v>
      </c>
      <c r="V570">
        <v>180.10416666666666</v>
      </c>
      <c r="W570">
        <v>15.7893991550508</v>
      </c>
      <c r="X570">
        <v>50</v>
      </c>
      <c r="Y570">
        <v>50</v>
      </c>
      <c r="Z570">
        <v>0</v>
      </c>
      <c r="AA570" s="2">
        <v>0</v>
      </c>
      <c r="AB570">
        <v>1</v>
      </c>
      <c r="AC570">
        <v>10</v>
      </c>
      <c r="AD570">
        <v>1</v>
      </c>
      <c r="AE570" s="16">
        <v>1</v>
      </c>
      <c r="AF570" s="12">
        <v>99</v>
      </c>
      <c r="AG570">
        <v>99</v>
      </c>
      <c r="AH570">
        <v>99</v>
      </c>
      <c r="AI570">
        <v>99</v>
      </c>
      <c r="AJ570">
        <v>99</v>
      </c>
      <c r="AK570">
        <v>99</v>
      </c>
      <c r="AL570">
        <v>1</v>
      </c>
      <c r="AM570">
        <v>99</v>
      </c>
      <c r="AN570" s="1">
        <v>99</v>
      </c>
      <c r="AO570" s="1">
        <v>99</v>
      </c>
      <c r="AP570" s="1">
        <v>99</v>
      </c>
      <c r="AQ570" s="1">
        <v>99</v>
      </c>
      <c r="AR570" s="1">
        <v>99</v>
      </c>
      <c r="AS570" s="1">
        <v>0</v>
      </c>
      <c r="AT570" s="1">
        <v>0</v>
      </c>
      <c r="AU570" s="1">
        <v>0</v>
      </c>
      <c r="AV570" s="1">
        <v>0</v>
      </c>
      <c r="AW570" s="1">
        <v>0</v>
      </c>
      <c r="AX570" s="1">
        <v>0</v>
      </c>
      <c r="AY570" s="1">
        <v>1</v>
      </c>
      <c r="AZ570" s="1">
        <v>0</v>
      </c>
      <c r="BA570" s="1">
        <v>0</v>
      </c>
      <c r="BB570" s="1">
        <v>0</v>
      </c>
      <c r="BC570" s="1">
        <v>0</v>
      </c>
      <c r="BD570" s="1">
        <v>0</v>
      </c>
      <c r="BE570" s="1">
        <v>0</v>
      </c>
      <c r="BF570" s="1">
        <f>SUM(AS570:BE570)</f>
        <v>1</v>
      </c>
      <c r="BG570" s="12">
        <v>0</v>
      </c>
      <c r="BH570" s="1">
        <v>0</v>
      </c>
      <c r="BI570" s="1">
        <v>0</v>
      </c>
      <c r="BJ570" s="1">
        <f t="shared" si="42"/>
        <v>0</v>
      </c>
      <c r="BK570" s="1">
        <v>0</v>
      </c>
      <c r="BL570" s="25">
        <v>0</v>
      </c>
      <c r="BM570" s="1">
        <v>0</v>
      </c>
      <c r="BN570" s="1">
        <v>0</v>
      </c>
      <c r="BO570" s="1">
        <v>0</v>
      </c>
      <c r="BP570" s="1">
        <v>0</v>
      </c>
      <c r="BQ570" s="12"/>
      <c r="BR570" s="12"/>
      <c r="BS570" s="12"/>
      <c r="BT570" s="12"/>
      <c r="BU570" s="12"/>
      <c r="BV570" s="12"/>
      <c r="BW570" s="12"/>
      <c r="BX570" s="12"/>
      <c r="BY570" s="12"/>
      <c r="BZ570" s="12"/>
      <c r="CA570" s="12"/>
      <c r="CB570" s="15"/>
      <c r="CC570" s="12"/>
      <c r="CD570" s="12"/>
      <c r="CE570" s="12"/>
      <c r="CF570" s="12"/>
      <c r="CG570" s="12"/>
      <c r="CH570" s="12"/>
      <c r="CI570" s="12"/>
      <c r="CJ570" s="15"/>
      <c r="CK570" s="12"/>
      <c r="CL570" s="12"/>
      <c r="CM570" s="12"/>
      <c r="CN570" s="12"/>
      <c r="CO570" s="12"/>
      <c r="CP570" s="12"/>
      <c r="CQ570" s="12"/>
      <c r="CR570" s="12"/>
      <c r="CS570" s="12"/>
      <c r="CT570" s="12"/>
      <c r="CU570" s="12"/>
      <c r="CV570" s="12"/>
      <c r="CW570" s="12"/>
      <c r="CX570" s="12"/>
      <c r="CY570" s="12"/>
      <c r="CZ570" s="12"/>
      <c r="DA570" s="12"/>
      <c r="DB570" s="12"/>
      <c r="DC570" s="12"/>
    </row>
    <row r="571" spans="1:107" x14ac:dyDescent="0.2">
      <c r="A571" s="2">
        <v>570</v>
      </c>
      <c r="B571" s="5">
        <v>7</v>
      </c>
      <c r="C571" s="5">
        <v>3</v>
      </c>
      <c r="D571" s="1">
        <v>52</v>
      </c>
      <c r="E571" s="7">
        <v>43891</v>
      </c>
      <c r="F571" s="1">
        <v>0</v>
      </c>
      <c r="G571" s="5">
        <f t="shared" si="40"/>
        <v>23</v>
      </c>
      <c r="H571" s="19">
        <f t="shared" si="41"/>
        <v>64.399999999999991</v>
      </c>
      <c r="I571">
        <v>100</v>
      </c>
      <c r="J571">
        <v>136.69791666666666</v>
      </c>
      <c r="K571">
        <v>20.07620055145966</v>
      </c>
      <c r="L571">
        <v>4.5138888888888893</v>
      </c>
      <c r="M571">
        <v>95.486111111111114</v>
      </c>
      <c r="N571">
        <v>0</v>
      </c>
      <c r="O571">
        <v>100</v>
      </c>
      <c r="P571">
        <v>143.421875</v>
      </c>
      <c r="Q571">
        <v>20.289422982916133</v>
      </c>
      <c r="R571">
        <v>6.770833333333333</v>
      </c>
      <c r="S571">
        <v>93.229166666666671</v>
      </c>
      <c r="T571">
        <v>0</v>
      </c>
      <c r="U571">
        <v>100</v>
      </c>
      <c r="V571">
        <v>123.25</v>
      </c>
      <c r="W571">
        <v>14.023533779913329</v>
      </c>
      <c r="X571">
        <v>0</v>
      </c>
      <c r="Y571">
        <v>100</v>
      </c>
      <c r="Z571">
        <v>0</v>
      </c>
      <c r="AA571" s="2">
        <v>0</v>
      </c>
      <c r="AB571">
        <v>1</v>
      </c>
      <c r="AC571">
        <v>10</v>
      </c>
      <c r="AD571">
        <v>1</v>
      </c>
      <c r="AE571" s="16">
        <v>0</v>
      </c>
      <c r="AF571" t="s">
        <v>875</v>
      </c>
      <c r="AG571" t="s">
        <v>875</v>
      </c>
      <c r="AH571" t="s">
        <v>875</v>
      </c>
      <c r="AI571" t="s">
        <v>875</v>
      </c>
      <c r="AJ571" t="s">
        <v>875</v>
      </c>
      <c r="AK571" t="s">
        <v>875</v>
      </c>
      <c r="AL571" t="s">
        <v>875</v>
      </c>
      <c r="AM571" s="1" t="s">
        <v>903</v>
      </c>
      <c r="AN571" s="1" t="s">
        <v>903</v>
      </c>
      <c r="AO571" s="1" t="s">
        <v>903</v>
      </c>
      <c r="AP571" s="1" t="s">
        <v>903</v>
      </c>
      <c r="AQ571" s="1" t="s">
        <v>903</v>
      </c>
      <c r="AR571" s="1" t="s">
        <v>903</v>
      </c>
      <c r="AS571" s="1" t="s">
        <v>903</v>
      </c>
      <c r="AT571" s="1" t="s">
        <v>903</v>
      </c>
      <c r="AU571" s="1" t="s">
        <v>903</v>
      </c>
      <c r="AV571" s="1" t="s">
        <v>903</v>
      </c>
      <c r="AW571" s="1" t="s">
        <v>903</v>
      </c>
      <c r="AX571" s="1" t="s">
        <v>903</v>
      </c>
      <c r="AY571" s="1" t="s">
        <v>903</v>
      </c>
      <c r="AZ571" s="1" t="s">
        <v>903</v>
      </c>
      <c r="BA571" s="1" t="s">
        <v>875</v>
      </c>
      <c r="BB571" s="1" t="s">
        <v>875</v>
      </c>
      <c r="BC571" s="1" t="s">
        <v>875</v>
      </c>
      <c r="BD571" s="1" t="s">
        <v>875</v>
      </c>
      <c r="BE571" s="1" t="s">
        <v>875</v>
      </c>
      <c r="BF571" s="1" t="s">
        <v>875</v>
      </c>
      <c r="BG571" s="30">
        <v>23</v>
      </c>
      <c r="BH571" s="1">
        <v>2</v>
      </c>
      <c r="BI571" s="1">
        <v>2.8</v>
      </c>
      <c r="BJ571" s="1">
        <f t="shared" si="42"/>
        <v>64.399999999999991</v>
      </c>
      <c r="BK571" s="1" t="s">
        <v>27</v>
      </c>
      <c r="BL571" s="25">
        <v>0</v>
      </c>
      <c r="BM571" s="1">
        <v>0</v>
      </c>
      <c r="BN571" s="1">
        <v>0</v>
      </c>
      <c r="BO571" s="1">
        <v>0</v>
      </c>
      <c r="BP571" s="1">
        <v>0</v>
      </c>
      <c r="BQ571" s="14">
        <v>43891.914709525459</v>
      </c>
      <c r="BR571" s="14" t="s">
        <v>306</v>
      </c>
      <c r="BS571" s="15">
        <v>21.45</v>
      </c>
      <c r="BT571" s="12" t="s">
        <v>230</v>
      </c>
      <c r="BU571" s="12">
        <v>1</v>
      </c>
      <c r="BV571" s="12" t="s">
        <v>307</v>
      </c>
      <c r="BW571" s="12" t="s">
        <v>308</v>
      </c>
      <c r="BX571" s="12"/>
      <c r="BY571" s="12" t="s">
        <v>98</v>
      </c>
      <c r="BZ571" s="12">
        <v>1</v>
      </c>
      <c r="CA571" s="12">
        <v>6</v>
      </c>
      <c r="CB571" s="15">
        <v>8</v>
      </c>
      <c r="CC571" s="12">
        <v>28</v>
      </c>
      <c r="CD571" s="12">
        <v>0</v>
      </c>
      <c r="CE571" s="12">
        <v>1</v>
      </c>
      <c r="CF571" s="12">
        <v>2</v>
      </c>
      <c r="CG571" s="12">
        <v>1</v>
      </c>
      <c r="CH571" s="12">
        <v>1</v>
      </c>
      <c r="CI571" s="12">
        <v>1</v>
      </c>
      <c r="CJ571" s="15">
        <v>2</v>
      </c>
      <c r="CK571" s="12">
        <v>1</v>
      </c>
      <c r="CL571" s="12">
        <v>2</v>
      </c>
      <c r="CM571" s="12">
        <v>1</v>
      </c>
      <c r="CN571" s="12">
        <v>2</v>
      </c>
      <c r="CO571" s="12">
        <v>1</v>
      </c>
      <c r="CP571" s="12" t="s">
        <v>83</v>
      </c>
      <c r="CQ571" s="12">
        <v>28</v>
      </c>
      <c r="CR571" s="12">
        <v>28</v>
      </c>
      <c r="CS571" s="12">
        <v>10</v>
      </c>
      <c r="CT571" s="12">
        <v>56</v>
      </c>
      <c r="CU571" s="12">
        <v>30</v>
      </c>
      <c r="CV571" s="12">
        <v>2.2999999999999998</v>
      </c>
      <c r="CW571" s="12">
        <v>293</v>
      </c>
      <c r="CX571" s="12" t="b">
        <v>0</v>
      </c>
      <c r="CY571" s="12"/>
      <c r="CZ571" s="12">
        <v>0</v>
      </c>
      <c r="DA571" s="12">
        <v>96</v>
      </c>
      <c r="DB571" s="12">
        <v>74</v>
      </c>
      <c r="DC571" s="12">
        <v>61</v>
      </c>
    </row>
    <row r="572" spans="1:107" x14ac:dyDescent="0.2">
      <c r="A572" s="2">
        <v>571</v>
      </c>
      <c r="B572" s="5">
        <v>7</v>
      </c>
      <c r="C572" s="5">
        <v>3</v>
      </c>
      <c r="D572" s="1">
        <v>53</v>
      </c>
      <c r="E572" s="8">
        <v>43892</v>
      </c>
      <c r="F572" s="1">
        <v>0</v>
      </c>
      <c r="G572" s="5">
        <f t="shared" si="40"/>
        <v>0</v>
      </c>
      <c r="H572" s="19">
        <f t="shared" si="41"/>
        <v>0</v>
      </c>
      <c r="I572">
        <v>100</v>
      </c>
      <c r="J572">
        <v>139.33333333333334</v>
      </c>
      <c r="K572">
        <v>24.993299636137365</v>
      </c>
      <c r="L572">
        <v>14.236111111111111</v>
      </c>
      <c r="M572">
        <v>85.763888888888886</v>
      </c>
      <c r="N572">
        <v>0</v>
      </c>
      <c r="O572">
        <v>100</v>
      </c>
      <c r="P572">
        <v>133.203125</v>
      </c>
      <c r="Q572">
        <v>27.543930834047408</v>
      </c>
      <c r="R572">
        <v>11.458333333333334</v>
      </c>
      <c r="S572">
        <v>88.541666666666671</v>
      </c>
      <c r="T572">
        <v>0</v>
      </c>
      <c r="U572">
        <v>100</v>
      </c>
      <c r="V572">
        <v>151.59375</v>
      </c>
      <c r="W572">
        <v>17.815923542152735</v>
      </c>
      <c r="X572">
        <v>19.791666666666668</v>
      </c>
      <c r="Y572">
        <v>80.208333333333329</v>
      </c>
      <c r="Z572">
        <v>0</v>
      </c>
      <c r="AA572" s="2">
        <v>0</v>
      </c>
      <c r="AB572">
        <v>1</v>
      </c>
      <c r="AC572">
        <v>10</v>
      </c>
      <c r="AD572">
        <v>2</v>
      </c>
      <c r="AE572" s="16">
        <v>0</v>
      </c>
      <c r="AF572" s="12">
        <v>99</v>
      </c>
      <c r="AG572">
        <v>1</v>
      </c>
      <c r="AH572">
        <v>99</v>
      </c>
      <c r="AI572">
        <v>99</v>
      </c>
      <c r="AJ572">
        <v>99</v>
      </c>
      <c r="AK572">
        <v>99</v>
      </c>
      <c r="AL572">
        <v>99</v>
      </c>
      <c r="AM572">
        <v>99</v>
      </c>
      <c r="AN572" s="1">
        <v>99</v>
      </c>
      <c r="AO572" s="1">
        <v>99</v>
      </c>
      <c r="AP572" s="1">
        <v>99</v>
      </c>
      <c r="AQ572" s="1">
        <v>99</v>
      </c>
      <c r="AR572" s="1">
        <v>99</v>
      </c>
      <c r="AS572" s="1">
        <v>0</v>
      </c>
      <c r="AT572" s="1">
        <v>1</v>
      </c>
      <c r="AU572">
        <v>0</v>
      </c>
      <c r="AV572" s="1">
        <v>0</v>
      </c>
      <c r="AW572" s="1">
        <v>0</v>
      </c>
      <c r="AX572" s="1">
        <v>0</v>
      </c>
      <c r="AY572" s="1">
        <v>0</v>
      </c>
      <c r="AZ572" s="1">
        <v>0</v>
      </c>
      <c r="BA572" s="1">
        <v>0</v>
      </c>
      <c r="BB572" s="1">
        <v>0</v>
      </c>
      <c r="BC572" s="1">
        <v>0</v>
      </c>
      <c r="BD572" s="1">
        <v>0</v>
      </c>
      <c r="BE572" s="1">
        <v>0</v>
      </c>
      <c r="BF572" s="1">
        <f>SUM(AS572:BE572)</f>
        <v>1</v>
      </c>
      <c r="BG572" s="12">
        <v>0</v>
      </c>
      <c r="BH572" s="1">
        <v>0</v>
      </c>
      <c r="BI572" s="1">
        <v>0</v>
      </c>
      <c r="BJ572" s="1">
        <f t="shared" si="42"/>
        <v>0</v>
      </c>
      <c r="BK572" s="1">
        <v>0</v>
      </c>
      <c r="BL572" s="25">
        <v>0</v>
      </c>
      <c r="BM572" s="1">
        <v>0</v>
      </c>
      <c r="BN572" s="1">
        <v>0</v>
      </c>
      <c r="BO572" s="1">
        <v>0</v>
      </c>
      <c r="BP572" s="1">
        <v>0</v>
      </c>
      <c r="BQ572" s="12"/>
      <c r="BR572" s="12"/>
      <c r="BS572" s="12"/>
      <c r="BT572" s="12"/>
      <c r="BU572" s="12"/>
      <c r="BV572" s="12"/>
      <c r="BW572" s="12"/>
      <c r="BX572" s="12"/>
      <c r="BY572" s="12"/>
      <c r="BZ572" s="12"/>
      <c r="CA572" s="12"/>
      <c r="CB572" s="15"/>
      <c r="CC572" s="12"/>
      <c r="CD572" s="12"/>
      <c r="CE572" s="12"/>
      <c r="CF572" s="12"/>
      <c r="CG572" s="12"/>
      <c r="CH572" s="12"/>
      <c r="CI572" s="12"/>
      <c r="CJ572" s="15"/>
      <c r="CK572" s="12"/>
      <c r="CL572" s="12"/>
      <c r="CM572" s="12"/>
      <c r="CN572" s="12"/>
      <c r="CO572" s="12"/>
      <c r="CP572" s="12"/>
      <c r="CQ572" s="12"/>
      <c r="CR572" s="12"/>
      <c r="CS572" s="12"/>
      <c r="CT572" s="12"/>
      <c r="CU572" s="12"/>
      <c r="CV572" s="12"/>
      <c r="CW572" s="12"/>
      <c r="CX572" s="12"/>
      <c r="CY572" s="12"/>
      <c r="CZ572" s="12"/>
      <c r="DA572" s="12"/>
      <c r="DB572" s="12"/>
      <c r="DC572" s="12"/>
    </row>
    <row r="573" spans="1:107" x14ac:dyDescent="0.2">
      <c r="A573" s="2">
        <v>572</v>
      </c>
      <c r="B573" s="5">
        <v>7</v>
      </c>
      <c r="C573" s="5">
        <v>3</v>
      </c>
      <c r="D573" s="1">
        <v>54</v>
      </c>
      <c r="E573" s="8">
        <v>43893</v>
      </c>
      <c r="F573" s="1">
        <v>0</v>
      </c>
      <c r="G573" s="5">
        <f t="shared" si="40"/>
        <v>26</v>
      </c>
      <c r="H573" s="19">
        <f t="shared" si="41"/>
        <v>72.8</v>
      </c>
      <c r="I573">
        <v>100</v>
      </c>
      <c r="J573">
        <v>131.54513888888889</v>
      </c>
      <c r="K573">
        <v>19.170315557507742</v>
      </c>
      <c r="L573">
        <v>1.3888888888888888</v>
      </c>
      <c r="M573">
        <v>98.611111111111114</v>
      </c>
      <c r="N573">
        <v>0</v>
      </c>
      <c r="O573">
        <v>100</v>
      </c>
      <c r="P573">
        <v>128.296875</v>
      </c>
      <c r="Q573">
        <v>21.057411185331322</v>
      </c>
      <c r="R573">
        <v>2.0833333333333335</v>
      </c>
      <c r="S573">
        <v>97.916666666666671</v>
      </c>
      <c r="T573">
        <v>0</v>
      </c>
      <c r="U573">
        <v>100</v>
      </c>
      <c r="V573">
        <v>138.04166666666666</v>
      </c>
      <c r="W573">
        <v>14.302234084621043</v>
      </c>
      <c r="X573">
        <v>0</v>
      </c>
      <c r="Y573">
        <v>100</v>
      </c>
      <c r="Z573">
        <v>0</v>
      </c>
      <c r="AA573" s="2">
        <v>1</v>
      </c>
      <c r="AB573">
        <v>1</v>
      </c>
      <c r="AC573">
        <v>6</v>
      </c>
      <c r="AD573">
        <v>1</v>
      </c>
      <c r="AE573" s="16">
        <v>0</v>
      </c>
      <c r="AF573" t="s">
        <v>875</v>
      </c>
      <c r="AG573" t="s">
        <v>875</v>
      </c>
      <c r="AH573" t="s">
        <v>875</v>
      </c>
      <c r="AI573" t="s">
        <v>875</v>
      </c>
      <c r="AJ573" t="s">
        <v>875</v>
      </c>
      <c r="AK573" t="s">
        <v>875</v>
      </c>
      <c r="AL573" t="s">
        <v>875</v>
      </c>
      <c r="AM573" s="1" t="s">
        <v>903</v>
      </c>
      <c r="AN573" s="1" t="s">
        <v>903</v>
      </c>
      <c r="AO573" s="1" t="s">
        <v>903</v>
      </c>
      <c r="AP573" s="1" t="s">
        <v>903</v>
      </c>
      <c r="AQ573" s="1" t="s">
        <v>903</v>
      </c>
      <c r="AR573" s="1" t="s">
        <v>903</v>
      </c>
      <c r="AS573" s="1" t="s">
        <v>903</v>
      </c>
      <c r="AT573" s="1" t="s">
        <v>903</v>
      </c>
      <c r="AU573" s="1" t="s">
        <v>903</v>
      </c>
      <c r="AV573" s="1" t="s">
        <v>903</v>
      </c>
      <c r="AW573" s="1" t="s">
        <v>903</v>
      </c>
      <c r="AX573" s="1" t="s">
        <v>903</v>
      </c>
      <c r="AY573" s="1" t="s">
        <v>903</v>
      </c>
      <c r="AZ573" s="1" t="s">
        <v>903</v>
      </c>
      <c r="BA573" s="1" t="s">
        <v>875</v>
      </c>
      <c r="BB573" s="1" t="s">
        <v>875</v>
      </c>
      <c r="BC573" s="1" t="s">
        <v>875</v>
      </c>
      <c r="BD573" s="1" t="s">
        <v>875</v>
      </c>
      <c r="BE573" s="1" t="s">
        <v>875</v>
      </c>
      <c r="BF573" s="1" t="s">
        <v>875</v>
      </c>
      <c r="BG573" s="30">
        <v>26</v>
      </c>
      <c r="BH573" s="1">
        <v>3</v>
      </c>
      <c r="BI573" s="1">
        <v>2.8</v>
      </c>
      <c r="BJ573" s="1">
        <f t="shared" si="42"/>
        <v>72.8</v>
      </c>
      <c r="BK573" s="1" t="s">
        <v>27</v>
      </c>
      <c r="BL573" s="25">
        <v>0</v>
      </c>
      <c r="BM573" s="1">
        <v>0</v>
      </c>
      <c r="BN573" s="1">
        <v>0</v>
      </c>
      <c r="BO573" s="1">
        <v>0</v>
      </c>
      <c r="BP573" s="1">
        <v>0</v>
      </c>
      <c r="BQ573" s="14">
        <v>43893.927248599539</v>
      </c>
      <c r="BR573" s="14" t="s">
        <v>309</v>
      </c>
      <c r="BS573" s="15">
        <v>22.066666666666666</v>
      </c>
      <c r="BT573" s="12" t="s">
        <v>218</v>
      </c>
      <c r="BU573" s="12">
        <v>1</v>
      </c>
      <c r="BV573" s="12"/>
      <c r="BW573" s="12" t="s">
        <v>98</v>
      </c>
      <c r="BX573" s="12"/>
      <c r="BY573" s="12" t="s">
        <v>98</v>
      </c>
      <c r="BZ573" s="12">
        <v>1</v>
      </c>
      <c r="CA573" s="12">
        <v>6</v>
      </c>
      <c r="CB573" s="15">
        <v>9.1</v>
      </c>
      <c r="CC573" s="12">
        <v>0</v>
      </c>
      <c r="CD573" s="12">
        <v>0</v>
      </c>
      <c r="CE573" s="12">
        <v>1</v>
      </c>
      <c r="CF573" s="12">
        <v>2</v>
      </c>
      <c r="CG573" s="12">
        <v>1</v>
      </c>
      <c r="CH573" s="12">
        <v>2</v>
      </c>
      <c r="CI573" s="12">
        <v>1</v>
      </c>
      <c r="CJ573" s="15">
        <v>3</v>
      </c>
      <c r="CK573" s="12">
        <v>2</v>
      </c>
      <c r="CL573" s="12">
        <v>2</v>
      </c>
      <c r="CM573" s="12">
        <v>1</v>
      </c>
      <c r="CN573" s="12">
        <v>2</v>
      </c>
      <c r="CO573" s="12">
        <v>1</v>
      </c>
      <c r="CP573" s="12" t="s">
        <v>235</v>
      </c>
      <c r="CQ573" s="12">
        <v>45</v>
      </c>
      <c r="CR573" s="12">
        <v>40</v>
      </c>
      <c r="CS573" s="12">
        <v>98</v>
      </c>
      <c r="CT573" s="12">
        <v>100</v>
      </c>
      <c r="CU573" s="12">
        <v>40</v>
      </c>
      <c r="CV573" s="12">
        <v>8.6999999999999993</v>
      </c>
      <c r="CW573" s="12">
        <v>158</v>
      </c>
      <c r="CX573" s="12" t="b">
        <v>1</v>
      </c>
      <c r="CY573" s="12" t="s">
        <v>106</v>
      </c>
      <c r="CZ573" s="12">
        <v>0</v>
      </c>
      <c r="DA573" s="12"/>
      <c r="DB573" s="12"/>
      <c r="DC573" s="12"/>
    </row>
    <row r="574" spans="1:107" x14ac:dyDescent="0.2">
      <c r="A574" s="2">
        <v>573</v>
      </c>
      <c r="B574" s="5">
        <v>7</v>
      </c>
      <c r="C574" s="5">
        <v>3</v>
      </c>
      <c r="D574" s="1">
        <v>55</v>
      </c>
      <c r="E574" s="7">
        <v>43894</v>
      </c>
      <c r="F574" s="1">
        <v>0</v>
      </c>
      <c r="G574" s="5">
        <f t="shared" si="40"/>
        <v>0</v>
      </c>
      <c r="H574" s="19">
        <f t="shared" si="41"/>
        <v>0</v>
      </c>
      <c r="I574">
        <v>57.986111111111114</v>
      </c>
      <c r="J574">
        <v>128.33532934131736</v>
      </c>
      <c r="K574">
        <v>23.178841970034036</v>
      </c>
      <c r="L574">
        <v>4.7904191616766463</v>
      </c>
      <c r="M574">
        <v>95.209580838323348</v>
      </c>
      <c r="N574">
        <v>0</v>
      </c>
      <c r="O574">
        <v>82.291666666666671</v>
      </c>
      <c r="P574">
        <v>128.68987341772151</v>
      </c>
      <c r="Q574">
        <v>23.680627471018834</v>
      </c>
      <c r="R574">
        <v>5.0632911392405067</v>
      </c>
      <c r="S574">
        <v>94.936708860759495</v>
      </c>
      <c r="T574">
        <v>0</v>
      </c>
      <c r="U574">
        <v>9.375</v>
      </c>
      <c r="V574">
        <v>122.11111111111111</v>
      </c>
      <c r="W574">
        <v>7.7305562830789594</v>
      </c>
      <c r="X574">
        <v>0</v>
      </c>
      <c r="Y574">
        <v>100</v>
      </c>
      <c r="Z574">
        <v>0</v>
      </c>
      <c r="AA574" s="2">
        <v>1</v>
      </c>
      <c r="AB574">
        <v>1</v>
      </c>
      <c r="AC574">
        <v>10</v>
      </c>
      <c r="AD574">
        <v>2</v>
      </c>
      <c r="AE574" s="16">
        <v>0</v>
      </c>
      <c r="AF574" s="12">
        <v>99</v>
      </c>
      <c r="AG574">
        <v>1</v>
      </c>
      <c r="AH574">
        <v>99</v>
      </c>
      <c r="AI574">
        <v>99</v>
      </c>
      <c r="AJ574">
        <v>99</v>
      </c>
      <c r="AK574">
        <v>99</v>
      </c>
      <c r="AL574">
        <v>99</v>
      </c>
      <c r="AM574" s="1">
        <v>99</v>
      </c>
      <c r="AN574" s="1">
        <v>99</v>
      </c>
      <c r="AO574" s="1">
        <v>99</v>
      </c>
      <c r="AP574" s="1">
        <v>99</v>
      </c>
      <c r="AQ574" s="1">
        <v>99</v>
      </c>
      <c r="AR574" s="1">
        <v>99</v>
      </c>
      <c r="AS574" s="1">
        <v>0</v>
      </c>
      <c r="AT574">
        <v>1</v>
      </c>
      <c r="AU574">
        <v>0</v>
      </c>
      <c r="AV574" s="1">
        <v>0</v>
      </c>
      <c r="AW574" s="1">
        <v>0</v>
      </c>
      <c r="AX574" s="1">
        <v>0</v>
      </c>
      <c r="AY574" s="1">
        <v>0</v>
      </c>
      <c r="AZ574" s="1">
        <v>0</v>
      </c>
      <c r="BA574" s="1">
        <v>0</v>
      </c>
      <c r="BB574" s="1">
        <v>0</v>
      </c>
      <c r="BC574" s="1">
        <v>0</v>
      </c>
      <c r="BD574" s="1">
        <v>0</v>
      </c>
      <c r="BE574" s="1">
        <v>0</v>
      </c>
      <c r="BF574" s="1">
        <f>SUM(AS574:BE574)</f>
        <v>1</v>
      </c>
      <c r="BG574" s="12">
        <v>0</v>
      </c>
      <c r="BH574" s="1">
        <v>0</v>
      </c>
      <c r="BI574" s="1">
        <v>0</v>
      </c>
      <c r="BJ574" s="1">
        <f t="shared" si="42"/>
        <v>0</v>
      </c>
      <c r="BK574" s="1">
        <v>0</v>
      </c>
      <c r="BL574" s="25">
        <v>0</v>
      </c>
      <c r="BM574" s="1">
        <v>0</v>
      </c>
      <c r="BN574" s="1">
        <v>0</v>
      </c>
      <c r="BO574" s="1">
        <v>0</v>
      </c>
      <c r="BP574" s="1">
        <v>0</v>
      </c>
      <c r="BQ574" s="12"/>
      <c r="BR574" s="12"/>
      <c r="BS574" s="12"/>
      <c r="BT574" s="12"/>
      <c r="BU574" s="12"/>
      <c r="BV574" s="12"/>
      <c r="BW574" s="12"/>
      <c r="BX574" s="12"/>
      <c r="BY574" s="12"/>
      <c r="BZ574" s="12"/>
      <c r="CA574" s="12"/>
      <c r="CB574" s="15"/>
      <c r="CC574" s="12"/>
      <c r="CD574" s="12"/>
      <c r="CE574" s="12"/>
      <c r="CF574" s="12"/>
      <c r="CG574" s="12"/>
      <c r="CH574" s="12"/>
      <c r="CI574" s="12"/>
      <c r="CJ574" s="15"/>
      <c r="CK574" s="12"/>
      <c r="CL574" s="12"/>
      <c r="CM574" s="12"/>
      <c r="CN574" s="12"/>
      <c r="CO574" s="12"/>
      <c r="CP574" s="12"/>
      <c r="CQ574" s="12"/>
      <c r="CR574" s="12"/>
      <c r="CS574" s="12"/>
      <c r="CT574" s="12"/>
      <c r="CU574" s="12"/>
      <c r="CV574" s="12"/>
      <c r="CW574" s="12"/>
      <c r="CX574" s="12"/>
      <c r="CY574" s="12"/>
      <c r="CZ574" s="12"/>
      <c r="DA574" s="12"/>
      <c r="DB574" s="12"/>
      <c r="DC574" s="12"/>
    </row>
    <row r="575" spans="1:107" x14ac:dyDescent="0.2">
      <c r="A575" s="2">
        <v>574</v>
      </c>
      <c r="B575" s="5">
        <v>7</v>
      </c>
      <c r="C575" s="5">
        <v>3</v>
      </c>
      <c r="D575" s="1">
        <v>56</v>
      </c>
      <c r="E575" s="7">
        <v>43895</v>
      </c>
      <c r="F575" s="1">
        <v>0</v>
      </c>
      <c r="G575" s="5">
        <f t="shared" si="40"/>
        <v>0</v>
      </c>
      <c r="H575" s="19">
        <f t="shared" si="41"/>
        <v>0</v>
      </c>
      <c r="I575">
        <v>100</v>
      </c>
      <c r="J575">
        <v>140.13888888888889</v>
      </c>
      <c r="K575">
        <v>25.055772657796521</v>
      </c>
      <c r="L575">
        <v>18.402777777777779</v>
      </c>
      <c r="M575">
        <v>79.861111111111114</v>
      </c>
      <c r="N575">
        <v>1.7361111111111112</v>
      </c>
      <c r="O575">
        <v>100</v>
      </c>
      <c r="P575">
        <v>120.515625</v>
      </c>
      <c r="Q575">
        <v>20.209465343854887</v>
      </c>
      <c r="R575">
        <v>0</v>
      </c>
      <c r="S575">
        <v>97.395833333333329</v>
      </c>
      <c r="T575">
        <v>2.6041666666666665</v>
      </c>
      <c r="U575">
        <v>100</v>
      </c>
      <c r="V575">
        <v>179.38541666666666</v>
      </c>
      <c r="W575">
        <v>7.8305229955997806</v>
      </c>
      <c r="X575">
        <v>55.208333333333336</v>
      </c>
      <c r="Y575">
        <v>44.791666666666664</v>
      </c>
      <c r="Z575">
        <v>0</v>
      </c>
      <c r="AA575" s="2">
        <v>0</v>
      </c>
      <c r="AB575">
        <v>1</v>
      </c>
      <c r="AC575">
        <v>10</v>
      </c>
      <c r="AD575">
        <v>1</v>
      </c>
      <c r="AE575" s="16">
        <v>0</v>
      </c>
      <c r="AF575" s="12">
        <v>99</v>
      </c>
      <c r="AG575">
        <v>1</v>
      </c>
      <c r="AH575">
        <v>99</v>
      </c>
      <c r="AI575">
        <v>99</v>
      </c>
      <c r="AJ575">
        <v>99</v>
      </c>
      <c r="AK575">
        <v>99</v>
      </c>
      <c r="AL575">
        <v>99</v>
      </c>
      <c r="AM575">
        <v>99</v>
      </c>
      <c r="AN575" s="1">
        <v>99</v>
      </c>
      <c r="AO575" s="1">
        <v>99</v>
      </c>
      <c r="AP575" s="1">
        <v>99</v>
      </c>
      <c r="AQ575" s="1">
        <v>99</v>
      </c>
      <c r="AR575" s="1">
        <v>99</v>
      </c>
      <c r="AS575" s="1">
        <v>0</v>
      </c>
      <c r="AT575">
        <v>1</v>
      </c>
      <c r="AU575" s="1">
        <v>0</v>
      </c>
      <c r="AV575" s="1">
        <v>0</v>
      </c>
      <c r="AW575" s="1">
        <v>0</v>
      </c>
      <c r="AX575" s="1">
        <v>0</v>
      </c>
      <c r="AY575" s="1">
        <v>0</v>
      </c>
      <c r="AZ575" s="1">
        <v>0</v>
      </c>
      <c r="BA575" s="1">
        <v>0</v>
      </c>
      <c r="BB575" s="1">
        <v>0</v>
      </c>
      <c r="BC575" s="1">
        <v>0</v>
      </c>
      <c r="BD575" s="1">
        <v>0</v>
      </c>
      <c r="BE575" s="1">
        <v>0</v>
      </c>
      <c r="BF575" s="1">
        <f>SUM(AS575:BE575)</f>
        <v>1</v>
      </c>
      <c r="BG575" s="12">
        <v>0</v>
      </c>
      <c r="BH575" s="1">
        <v>0</v>
      </c>
      <c r="BI575" s="1">
        <v>0</v>
      </c>
      <c r="BJ575" s="1">
        <f t="shared" si="42"/>
        <v>0</v>
      </c>
      <c r="BK575" s="1">
        <v>0</v>
      </c>
      <c r="BL575" s="25">
        <v>0</v>
      </c>
      <c r="BM575" s="1">
        <v>0</v>
      </c>
      <c r="BN575" s="1">
        <v>0</v>
      </c>
      <c r="BO575" s="1">
        <v>0</v>
      </c>
      <c r="BP575" s="1">
        <v>0</v>
      </c>
      <c r="BQ575" s="12"/>
      <c r="BR575" s="12"/>
      <c r="BS575" s="12"/>
      <c r="BT575" s="12"/>
      <c r="BU575" s="12"/>
      <c r="BV575" s="12"/>
      <c r="BW575" s="12"/>
      <c r="BX575" s="12"/>
      <c r="BY575" s="12"/>
      <c r="BZ575" s="12"/>
      <c r="CA575" s="12"/>
      <c r="CB575" s="15"/>
      <c r="CC575" s="12"/>
      <c r="CD575" s="12"/>
      <c r="CE575" s="12"/>
      <c r="CF575" s="12"/>
      <c r="CG575" s="12"/>
      <c r="CH575" s="12"/>
      <c r="CI575" s="12"/>
      <c r="CJ575" s="15"/>
      <c r="CK575" s="12"/>
      <c r="CL575" s="12"/>
      <c r="CM575" s="12"/>
      <c r="CN575" s="12"/>
      <c r="CO575" s="12"/>
      <c r="CP575" s="12"/>
      <c r="CQ575" s="12"/>
      <c r="CR575" s="12"/>
      <c r="CS575" s="12"/>
      <c r="CT575" s="12"/>
      <c r="CU575" s="12"/>
      <c r="CV575" s="12"/>
      <c r="CW575" s="12"/>
      <c r="CX575" s="12"/>
      <c r="CY575" s="12"/>
      <c r="CZ575" s="12"/>
      <c r="DA575" s="12"/>
      <c r="DB575" s="12"/>
      <c r="DC575" s="12"/>
    </row>
    <row r="576" spans="1:107" x14ac:dyDescent="0.2">
      <c r="A576" s="2">
        <v>575</v>
      </c>
      <c r="B576" s="5">
        <v>7</v>
      </c>
      <c r="C576" s="5">
        <v>3</v>
      </c>
      <c r="D576" s="1">
        <v>57</v>
      </c>
      <c r="E576" s="7">
        <v>43896</v>
      </c>
      <c r="F576" s="1">
        <v>0</v>
      </c>
      <c r="G576" s="5">
        <f t="shared" si="40"/>
        <v>25</v>
      </c>
      <c r="H576" s="19">
        <f t="shared" si="41"/>
        <v>70</v>
      </c>
      <c r="I576">
        <v>100</v>
      </c>
      <c r="J576">
        <v>145.80208333333334</v>
      </c>
      <c r="K576">
        <v>32.336268980695863</v>
      </c>
      <c r="L576">
        <v>21.875</v>
      </c>
      <c r="M576">
        <v>78.125</v>
      </c>
      <c r="N576">
        <v>0</v>
      </c>
      <c r="O576">
        <v>100</v>
      </c>
      <c r="P576">
        <v>145.26041666666666</v>
      </c>
      <c r="Q576">
        <v>35.741900861408638</v>
      </c>
      <c r="R576">
        <v>24.479166666666668</v>
      </c>
      <c r="S576">
        <v>75.520833333333329</v>
      </c>
      <c r="T576">
        <v>0</v>
      </c>
      <c r="U576">
        <v>100</v>
      </c>
      <c r="V576">
        <v>146.88541666666666</v>
      </c>
      <c r="W576">
        <v>24.490154866400339</v>
      </c>
      <c r="X576">
        <v>16.666666666666668</v>
      </c>
      <c r="Y576">
        <v>83.333333333333329</v>
      </c>
      <c r="Z576">
        <v>0</v>
      </c>
      <c r="AA576" s="2">
        <v>1</v>
      </c>
      <c r="AB576">
        <v>1</v>
      </c>
      <c r="AC576">
        <v>10</v>
      </c>
      <c r="AD576">
        <v>1</v>
      </c>
      <c r="AE576" s="16">
        <v>0</v>
      </c>
      <c r="AF576" t="s">
        <v>875</v>
      </c>
      <c r="AG576" t="s">
        <v>875</v>
      </c>
      <c r="AH576" t="s">
        <v>875</v>
      </c>
      <c r="AI576" t="s">
        <v>875</v>
      </c>
      <c r="AJ576" t="s">
        <v>875</v>
      </c>
      <c r="AK576" t="s">
        <v>875</v>
      </c>
      <c r="AL576" t="s">
        <v>875</v>
      </c>
      <c r="AM576" s="1" t="s">
        <v>903</v>
      </c>
      <c r="AN576" s="1" t="s">
        <v>903</v>
      </c>
      <c r="AO576" s="1" t="s">
        <v>903</v>
      </c>
      <c r="AP576" s="1" t="s">
        <v>903</v>
      </c>
      <c r="AQ576" s="1" t="s">
        <v>903</v>
      </c>
      <c r="AR576" s="1" t="s">
        <v>903</v>
      </c>
      <c r="AS576" s="1" t="s">
        <v>903</v>
      </c>
      <c r="AT576" s="1" t="s">
        <v>903</v>
      </c>
      <c r="AU576" s="1" t="s">
        <v>903</v>
      </c>
      <c r="AV576" s="1" t="s">
        <v>903</v>
      </c>
      <c r="AW576" s="1" t="s">
        <v>903</v>
      </c>
      <c r="AX576" s="1" t="s">
        <v>903</v>
      </c>
      <c r="AY576" s="1" t="s">
        <v>903</v>
      </c>
      <c r="AZ576" s="1" t="s">
        <v>903</v>
      </c>
      <c r="BA576" s="1" t="s">
        <v>875</v>
      </c>
      <c r="BB576" s="1" t="s">
        <v>875</v>
      </c>
      <c r="BC576" s="1" t="s">
        <v>875</v>
      </c>
      <c r="BD576" s="1" t="s">
        <v>875</v>
      </c>
      <c r="BE576" s="1" t="s">
        <v>875</v>
      </c>
      <c r="BF576" s="1" t="s">
        <v>875</v>
      </c>
      <c r="BG576" s="12">
        <v>25</v>
      </c>
      <c r="BH576" s="1">
        <v>2</v>
      </c>
      <c r="BI576" s="1">
        <v>2.8</v>
      </c>
      <c r="BJ576" s="1">
        <f t="shared" si="42"/>
        <v>70</v>
      </c>
      <c r="BK576" s="1" t="s">
        <v>27</v>
      </c>
      <c r="BL576" s="25">
        <v>0</v>
      </c>
      <c r="BM576" s="1">
        <v>0</v>
      </c>
      <c r="BN576" s="1">
        <v>0</v>
      </c>
      <c r="BO576" s="1">
        <v>0</v>
      </c>
      <c r="BP576" s="1">
        <v>0</v>
      </c>
      <c r="BQ576" s="14">
        <v>43896.739447094908</v>
      </c>
      <c r="BR576" s="14" t="s">
        <v>310</v>
      </c>
      <c r="BS576" s="15">
        <v>24</v>
      </c>
      <c r="BT576" s="12" t="s">
        <v>143</v>
      </c>
      <c r="BU576" s="12">
        <v>1</v>
      </c>
      <c r="BV576" s="12"/>
      <c r="BW576" s="12" t="s">
        <v>98</v>
      </c>
      <c r="BX576" s="12"/>
      <c r="BY576" s="12" t="s">
        <v>98</v>
      </c>
      <c r="BZ576" s="12">
        <v>1</v>
      </c>
      <c r="CA576" s="12">
        <v>6</v>
      </c>
      <c r="CB576" s="15">
        <v>7.5</v>
      </c>
      <c r="CC576" s="12">
        <v>0</v>
      </c>
      <c r="CD576" s="12">
        <v>0</v>
      </c>
      <c r="CE576" s="12">
        <v>2</v>
      </c>
      <c r="CF576" s="12">
        <v>1</v>
      </c>
      <c r="CG576" s="12">
        <v>1</v>
      </c>
      <c r="CH576" s="12">
        <v>1</v>
      </c>
      <c r="CI576" s="12">
        <v>2</v>
      </c>
      <c r="CJ576" s="15">
        <v>2</v>
      </c>
      <c r="CK576" s="12">
        <v>2</v>
      </c>
      <c r="CL576" s="12">
        <v>2</v>
      </c>
      <c r="CM576" s="12">
        <v>1</v>
      </c>
      <c r="CN576" s="12">
        <v>2</v>
      </c>
      <c r="CO576" s="12">
        <v>1</v>
      </c>
      <c r="CP576" s="12" t="s">
        <v>105</v>
      </c>
      <c r="CQ576" s="12">
        <v>43</v>
      </c>
      <c r="CR576" s="12">
        <v>37</v>
      </c>
      <c r="CS576" s="12">
        <v>98</v>
      </c>
      <c r="CT576" s="12">
        <v>57</v>
      </c>
      <c r="CU576" s="12">
        <v>33</v>
      </c>
      <c r="CV576" s="12">
        <v>10.4</v>
      </c>
      <c r="CW576" s="12">
        <v>45</v>
      </c>
      <c r="CX576" s="12" t="b">
        <v>1</v>
      </c>
      <c r="CY576" s="12" t="s">
        <v>106</v>
      </c>
      <c r="CZ576" s="12">
        <v>0.01</v>
      </c>
      <c r="DA576" s="12">
        <v>98</v>
      </c>
      <c r="DB576" s="12">
        <v>82</v>
      </c>
      <c r="DC576" s="12">
        <v>69</v>
      </c>
    </row>
    <row r="577" spans="1:109" x14ac:dyDescent="0.2">
      <c r="A577" s="2">
        <v>576</v>
      </c>
      <c r="B577" s="5">
        <v>7</v>
      </c>
      <c r="C577" s="5">
        <v>3</v>
      </c>
      <c r="D577" s="1">
        <v>58</v>
      </c>
      <c r="E577" s="7">
        <v>43897</v>
      </c>
      <c r="F577" s="1">
        <v>0</v>
      </c>
      <c r="G577" s="5">
        <f t="shared" si="40"/>
        <v>0</v>
      </c>
      <c r="H577" s="19">
        <f t="shared" si="41"/>
        <v>0</v>
      </c>
      <c r="I577">
        <v>95.833333333333329</v>
      </c>
      <c r="J577">
        <v>152.65217391304347</v>
      </c>
      <c r="K577">
        <v>22.373610183332584</v>
      </c>
      <c r="L577">
        <v>18.478260869565219</v>
      </c>
      <c r="M577">
        <v>81.521739130434781</v>
      </c>
      <c r="N577">
        <v>0</v>
      </c>
      <c r="O577">
        <v>100</v>
      </c>
      <c r="P577">
        <v>156.55729166666666</v>
      </c>
      <c r="Q577">
        <v>25.354092888898766</v>
      </c>
      <c r="R577">
        <v>26.5625</v>
      </c>
      <c r="S577">
        <v>73.4375</v>
      </c>
      <c r="T577">
        <v>0</v>
      </c>
      <c r="U577">
        <v>87.5</v>
      </c>
      <c r="V577">
        <v>143.72619047619048</v>
      </c>
      <c r="W577">
        <v>7.7223659272515555</v>
      </c>
      <c r="X577">
        <v>0</v>
      </c>
      <c r="Y577">
        <v>100</v>
      </c>
      <c r="Z577">
        <v>0</v>
      </c>
      <c r="AA577" s="2">
        <v>0</v>
      </c>
      <c r="AB577">
        <v>1</v>
      </c>
      <c r="AC577">
        <v>9</v>
      </c>
      <c r="AD577">
        <v>2</v>
      </c>
      <c r="AE577" s="16">
        <v>0</v>
      </c>
      <c r="AF577" s="12">
        <v>99</v>
      </c>
      <c r="AG577">
        <v>99</v>
      </c>
      <c r="AH577">
        <v>99</v>
      </c>
      <c r="AI577">
        <v>99</v>
      </c>
      <c r="AJ577">
        <v>99</v>
      </c>
      <c r="AK577">
        <v>99</v>
      </c>
      <c r="AL577">
        <v>1</v>
      </c>
      <c r="AM577" s="1">
        <v>99</v>
      </c>
      <c r="AN577" s="1">
        <v>99</v>
      </c>
      <c r="AO577" s="1">
        <v>99</v>
      </c>
      <c r="AP577" s="1">
        <v>99</v>
      </c>
      <c r="AQ577" s="1">
        <v>99</v>
      </c>
      <c r="AR577" s="1">
        <v>99</v>
      </c>
      <c r="AS577" s="1">
        <v>0</v>
      </c>
      <c r="AT577" s="1">
        <v>0</v>
      </c>
      <c r="AU577">
        <v>0</v>
      </c>
      <c r="AV577" s="1">
        <v>0</v>
      </c>
      <c r="AW577" s="1">
        <v>0</v>
      </c>
      <c r="AX577" s="1">
        <v>0</v>
      </c>
      <c r="AY577" s="1">
        <v>1</v>
      </c>
      <c r="AZ577" s="1">
        <v>0</v>
      </c>
      <c r="BA577" s="1">
        <v>0</v>
      </c>
      <c r="BB577" s="1">
        <v>0</v>
      </c>
      <c r="BC577" s="1">
        <v>0</v>
      </c>
      <c r="BD577" s="1">
        <v>0</v>
      </c>
      <c r="BE577" s="1">
        <v>0</v>
      </c>
      <c r="BF577" s="1">
        <f>SUM(AS577:BE577)</f>
        <v>1</v>
      </c>
      <c r="BG577" s="12">
        <v>0</v>
      </c>
      <c r="BH577" s="12">
        <v>0</v>
      </c>
      <c r="BI577" s="1">
        <v>0</v>
      </c>
      <c r="BJ577" s="1">
        <f t="shared" si="42"/>
        <v>0</v>
      </c>
      <c r="BK577" s="1">
        <v>0</v>
      </c>
      <c r="BL577" s="25">
        <v>0</v>
      </c>
      <c r="BM577" s="1">
        <v>0</v>
      </c>
      <c r="BN577" s="1">
        <v>0</v>
      </c>
      <c r="BO577" s="1">
        <v>0</v>
      </c>
      <c r="BP577" s="1">
        <v>0</v>
      </c>
      <c r="BQ577" s="12"/>
      <c r="BR577" s="12"/>
      <c r="BS577" s="12"/>
      <c r="BT577" s="12"/>
      <c r="BU577" s="12"/>
      <c r="BV577" s="12"/>
      <c r="BW577" s="12"/>
      <c r="BX577" s="12"/>
      <c r="BY577" s="12"/>
      <c r="BZ577" s="12"/>
      <c r="CA577" s="12"/>
      <c r="CB577" s="15"/>
      <c r="CC577" s="12"/>
      <c r="CD577" s="12"/>
      <c r="CE577" s="12"/>
      <c r="CF577" s="12"/>
      <c r="CG577" s="12"/>
      <c r="CH577" s="12"/>
      <c r="CI577" s="12"/>
      <c r="CJ577" s="15"/>
      <c r="CK577" s="12"/>
      <c r="CL577" s="12"/>
      <c r="CM577" s="12"/>
      <c r="CN577" s="12"/>
      <c r="CO577" s="12"/>
      <c r="CP577" s="12"/>
      <c r="CQ577" s="12"/>
      <c r="CR577" s="12"/>
      <c r="CS577" s="12"/>
      <c r="CT577" s="12"/>
      <c r="CU577" s="12"/>
      <c r="CV577" s="12"/>
      <c r="CW577" s="12"/>
      <c r="CX577" s="12"/>
      <c r="CY577" s="12"/>
      <c r="CZ577" s="12"/>
      <c r="DA577" s="12"/>
      <c r="DB577" s="12"/>
      <c r="DC577" s="12"/>
    </row>
    <row r="578" spans="1:109" x14ac:dyDescent="0.2">
      <c r="A578" s="2">
        <v>577</v>
      </c>
      <c r="B578" s="5">
        <v>7</v>
      </c>
      <c r="C578" s="5">
        <v>3</v>
      </c>
      <c r="D578" s="1">
        <v>59</v>
      </c>
      <c r="E578" s="7">
        <v>43898</v>
      </c>
      <c r="F578" s="1">
        <v>0</v>
      </c>
      <c r="G578" s="5">
        <f t="shared" si="40"/>
        <v>33</v>
      </c>
      <c r="H578" s="19">
        <f t="shared" si="41"/>
        <v>125.39999999999999</v>
      </c>
      <c r="I578">
        <v>100</v>
      </c>
      <c r="J578">
        <v>140.12847222222223</v>
      </c>
      <c r="K578">
        <v>16.197120613363882</v>
      </c>
      <c r="L578">
        <v>6.9444444444444446</v>
      </c>
      <c r="M578">
        <v>93.055555555555557</v>
      </c>
      <c r="N578">
        <v>0</v>
      </c>
      <c r="O578">
        <v>100</v>
      </c>
      <c r="P578">
        <v>141.91666666666666</v>
      </c>
      <c r="Q578">
        <v>17.261613154237573</v>
      </c>
      <c r="R578">
        <v>10.416666666666666</v>
      </c>
      <c r="S578">
        <v>89.583333333333329</v>
      </c>
      <c r="T578">
        <v>0</v>
      </c>
      <c r="U578">
        <v>100</v>
      </c>
      <c r="V578">
        <v>136.55208333333334</v>
      </c>
      <c r="W578">
        <v>13.310433887809838</v>
      </c>
      <c r="X578">
        <v>0</v>
      </c>
      <c r="Y578">
        <v>100</v>
      </c>
      <c r="Z578">
        <v>0</v>
      </c>
      <c r="AA578" s="2">
        <v>0</v>
      </c>
      <c r="AB578">
        <v>1</v>
      </c>
      <c r="AC578">
        <v>10</v>
      </c>
      <c r="AD578">
        <v>1</v>
      </c>
      <c r="AE578" s="16">
        <v>0</v>
      </c>
      <c r="AF578" t="s">
        <v>875</v>
      </c>
      <c r="AG578" t="s">
        <v>875</v>
      </c>
      <c r="AH578" t="s">
        <v>875</v>
      </c>
      <c r="AI578" t="s">
        <v>875</v>
      </c>
      <c r="AJ578" t="s">
        <v>875</v>
      </c>
      <c r="AK578" t="s">
        <v>875</v>
      </c>
      <c r="AL578" t="s">
        <v>875</v>
      </c>
      <c r="AM578" s="1" t="s">
        <v>903</v>
      </c>
      <c r="AN578" s="1" t="s">
        <v>903</v>
      </c>
      <c r="AO578" s="1" t="s">
        <v>903</v>
      </c>
      <c r="AP578" s="1" t="s">
        <v>903</v>
      </c>
      <c r="AQ578" s="1" t="s">
        <v>903</v>
      </c>
      <c r="AR578" s="1" t="s">
        <v>903</v>
      </c>
      <c r="AS578" s="1" t="s">
        <v>903</v>
      </c>
      <c r="AT578" s="1" t="s">
        <v>903</v>
      </c>
      <c r="AU578" s="1" t="s">
        <v>903</v>
      </c>
      <c r="AV578" s="1" t="s">
        <v>903</v>
      </c>
      <c r="AW578" s="1" t="s">
        <v>903</v>
      </c>
      <c r="AX578" s="1" t="s">
        <v>903</v>
      </c>
      <c r="AY578" s="1" t="s">
        <v>903</v>
      </c>
      <c r="AZ578" s="1" t="s">
        <v>903</v>
      </c>
      <c r="BA578" s="1" t="s">
        <v>875</v>
      </c>
      <c r="BB578" s="1" t="s">
        <v>875</v>
      </c>
      <c r="BC578" s="1" t="s">
        <v>875</v>
      </c>
      <c r="BD578" s="1" t="s">
        <v>875</v>
      </c>
      <c r="BE578" s="1" t="s">
        <v>875</v>
      </c>
      <c r="BF578" s="1" t="s">
        <v>875</v>
      </c>
      <c r="BG578" s="12">
        <v>33</v>
      </c>
      <c r="BH578" s="1">
        <v>3</v>
      </c>
      <c r="BI578" s="1">
        <v>3.8</v>
      </c>
      <c r="BJ578" s="1">
        <f t="shared" si="42"/>
        <v>125.39999999999999</v>
      </c>
      <c r="BK578" s="1" t="s">
        <v>28</v>
      </c>
      <c r="BL578" s="25">
        <v>0</v>
      </c>
      <c r="BM578" s="1">
        <v>0</v>
      </c>
      <c r="BN578" s="1">
        <v>0</v>
      </c>
      <c r="BO578" s="1">
        <v>0</v>
      </c>
      <c r="BP578" s="1">
        <v>0</v>
      </c>
      <c r="BQ578" s="14">
        <v>43898.793921203702</v>
      </c>
      <c r="BR578" s="14" t="s">
        <v>311</v>
      </c>
      <c r="BS578" s="15">
        <v>32.016666666666666</v>
      </c>
      <c r="BT578" s="12" t="s">
        <v>312</v>
      </c>
      <c r="BU578" s="12">
        <v>2</v>
      </c>
      <c r="BV578" s="12"/>
      <c r="BW578" s="12" t="s">
        <v>98</v>
      </c>
      <c r="BX578" s="12"/>
      <c r="BY578" s="12" t="s">
        <v>98</v>
      </c>
      <c r="BZ578" s="12">
        <v>1</v>
      </c>
      <c r="CA578" s="12">
        <v>6</v>
      </c>
      <c r="CB578" s="15">
        <v>5.5</v>
      </c>
      <c r="CC578" s="12">
        <v>0</v>
      </c>
      <c r="CD578" s="12">
        <v>0</v>
      </c>
      <c r="CE578" s="12">
        <v>1</v>
      </c>
      <c r="CF578" s="12">
        <v>2</v>
      </c>
      <c r="CG578" s="12">
        <v>1</v>
      </c>
      <c r="CH578" s="12">
        <v>1</v>
      </c>
      <c r="CI578" s="12">
        <v>1</v>
      </c>
      <c r="CJ578" s="15">
        <v>3</v>
      </c>
      <c r="CK578" s="12">
        <v>1</v>
      </c>
      <c r="CL578" s="12">
        <v>3</v>
      </c>
      <c r="CM578" s="12">
        <v>1</v>
      </c>
      <c r="CN578" s="12">
        <v>3</v>
      </c>
      <c r="CO578" s="12">
        <v>1</v>
      </c>
      <c r="CP578" s="12" t="s">
        <v>83</v>
      </c>
      <c r="CQ578" s="12">
        <v>53</v>
      </c>
      <c r="CR578" s="12">
        <v>53</v>
      </c>
      <c r="CS578" s="12">
        <v>10</v>
      </c>
      <c r="CT578" s="12">
        <v>24</v>
      </c>
      <c r="CU578" s="12">
        <v>48</v>
      </c>
      <c r="CV578" s="12">
        <v>9.8000000000000007</v>
      </c>
      <c r="CW578" s="12">
        <v>293</v>
      </c>
      <c r="CX578" s="12" t="b">
        <v>0</v>
      </c>
      <c r="CY578" s="12"/>
      <c r="CZ578" s="12">
        <v>0</v>
      </c>
      <c r="DA578" s="12">
        <v>134</v>
      </c>
      <c r="DB578" s="12">
        <v>71</v>
      </c>
      <c r="DC578" s="12">
        <v>63</v>
      </c>
    </row>
    <row r="579" spans="1:109" x14ac:dyDescent="0.2">
      <c r="A579" s="2">
        <v>578</v>
      </c>
      <c r="B579" s="5">
        <v>7</v>
      </c>
      <c r="C579" s="5">
        <v>3</v>
      </c>
      <c r="D579" s="1">
        <v>60</v>
      </c>
      <c r="E579" s="7">
        <v>43899</v>
      </c>
      <c r="F579" s="1">
        <v>0</v>
      </c>
      <c r="G579" s="5">
        <f t="shared" si="40"/>
        <v>0</v>
      </c>
      <c r="H579" s="19">
        <f t="shared" si="41"/>
        <v>0</v>
      </c>
      <c r="I579">
        <v>100</v>
      </c>
      <c r="J579">
        <v>137.29166666666666</v>
      </c>
      <c r="K579">
        <v>19.297650595019782</v>
      </c>
      <c r="L579">
        <v>3.8194444444444446</v>
      </c>
      <c r="M579">
        <v>96.180555555555557</v>
      </c>
      <c r="N579">
        <v>0</v>
      </c>
      <c r="O579">
        <v>100</v>
      </c>
      <c r="P579">
        <v>134.4375</v>
      </c>
      <c r="Q579">
        <v>22.41346679928731</v>
      </c>
      <c r="R579">
        <v>5.729166666666667</v>
      </c>
      <c r="S579">
        <v>94.270833333333329</v>
      </c>
      <c r="T579">
        <v>0</v>
      </c>
      <c r="U579">
        <v>100</v>
      </c>
      <c r="V579">
        <v>143</v>
      </c>
      <c r="W579">
        <v>10.962469560862244</v>
      </c>
      <c r="X579">
        <v>0</v>
      </c>
      <c r="Y579">
        <v>100</v>
      </c>
      <c r="Z579">
        <v>0</v>
      </c>
      <c r="AA579" s="2">
        <v>0</v>
      </c>
      <c r="AB579">
        <v>1</v>
      </c>
      <c r="AC579">
        <v>10</v>
      </c>
      <c r="AD579">
        <v>1</v>
      </c>
      <c r="AE579" s="16">
        <v>0</v>
      </c>
      <c r="AF579" s="12">
        <v>99</v>
      </c>
      <c r="AG579">
        <v>1</v>
      </c>
      <c r="AH579">
        <v>99</v>
      </c>
      <c r="AI579">
        <v>99</v>
      </c>
      <c r="AJ579">
        <v>99</v>
      </c>
      <c r="AK579">
        <v>99</v>
      </c>
      <c r="AL579">
        <v>99</v>
      </c>
      <c r="AM579" s="1">
        <v>99</v>
      </c>
      <c r="AN579" s="1">
        <v>99</v>
      </c>
      <c r="AO579" s="1">
        <v>99</v>
      </c>
      <c r="AP579" s="1">
        <v>99</v>
      </c>
      <c r="AQ579" s="1">
        <v>99</v>
      </c>
      <c r="AR579" s="1">
        <v>99</v>
      </c>
      <c r="AS579" s="1">
        <v>0</v>
      </c>
      <c r="AT579" s="1">
        <v>1</v>
      </c>
      <c r="AU579">
        <v>0</v>
      </c>
      <c r="AV579" s="1">
        <v>0</v>
      </c>
      <c r="AW579" s="1">
        <v>0</v>
      </c>
      <c r="AX579" s="1">
        <v>0</v>
      </c>
      <c r="AY579" s="1">
        <v>0</v>
      </c>
      <c r="AZ579" s="1">
        <v>0</v>
      </c>
      <c r="BA579" s="1">
        <v>0</v>
      </c>
      <c r="BB579" s="1">
        <v>0</v>
      </c>
      <c r="BC579" s="1">
        <v>0</v>
      </c>
      <c r="BD579" s="1">
        <v>0</v>
      </c>
      <c r="BE579" s="1">
        <v>0</v>
      </c>
      <c r="BF579" s="1">
        <f>SUM(AS579:BE579)</f>
        <v>1</v>
      </c>
      <c r="BG579" s="12">
        <v>0</v>
      </c>
      <c r="BH579" s="1">
        <v>0</v>
      </c>
      <c r="BI579" s="1">
        <v>0</v>
      </c>
      <c r="BJ579" s="1">
        <f t="shared" si="42"/>
        <v>0</v>
      </c>
      <c r="BK579" s="1">
        <v>0</v>
      </c>
      <c r="BL579" s="25">
        <v>0</v>
      </c>
      <c r="BM579" s="1">
        <v>0</v>
      </c>
      <c r="BN579" s="1">
        <v>0</v>
      </c>
      <c r="BO579" s="1">
        <v>0</v>
      </c>
      <c r="BP579" s="1">
        <v>0</v>
      </c>
      <c r="BQ579" s="12"/>
      <c r="BR579" s="12"/>
      <c r="BS579" s="12"/>
      <c r="BT579" s="12"/>
      <c r="BU579" s="12"/>
      <c r="BV579" s="12"/>
      <c r="BW579" s="12"/>
      <c r="BX579" s="12"/>
      <c r="BY579" s="12"/>
      <c r="BZ579" s="12"/>
      <c r="CA579" s="12"/>
      <c r="CB579" s="15"/>
      <c r="CC579" s="12"/>
      <c r="CD579" s="12"/>
      <c r="CE579" s="12"/>
      <c r="CF579" s="12"/>
      <c r="CG579" s="12"/>
      <c r="CH579" s="12"/>
      <c r="CI579" s="12"/>
      <c r="CJ579" s="15"/>
      <c r="CK579" s="12"/>
      <c r="CL579" s="12"/>
      <c r="CM579" s="12"/>
      <c r="CN579" s="12"/>
      <c r="CO579" s="12"/>
      <c r="CP579" s="12"/>
      <c r="CQ579" s="12"/>
      <c r="CR579" s="12"/>
      <c r="CS579" s="12"/>
      <c r="CT579" s="12"/>
      <c r="CU579" s="12"/>
      <c r="CV579" s="12"/>
      <c r="CW579" s="12"/>
      <c r="CX579" s="12"/>
      <c r="CY579" s="12"/>
      <c r="CZ579" s="12"/>
      <c r="DA579" s="12"/>
      <c r="DB579" s="12"/>
      <c r="DC579" s="12"/>
    </row>
    <row r="580" spans="1:109" x14ac:dyDescent="0.2">
      <c r="A580" s="2">
        <v>579</v>
      </c>
      <c r="B580" s="5">
        <v>7</v>
      </c>
      <c r="C580" s="5">
        <v>3</v>
      </c>
      <c r="D580" s="1">
        <v>61</v>
      </c>
      <c r="E580" s="7">
        <v>43900</v>
      </c>
      <c r="F580" s="1">
        <v>1</v>
      </c>
      <c r="G580" s="5">
        <f t="shared" si="40"/>
        <v>0</v>
      </c>
      <c r="H580" s="19">
        <f t="shared" si="41"/>
        <v>0</v>
      </c>
      <c r="I580">
        <v>100</v>
      </c>
      <c r="J580">
        <v>173.04166666666666</v>
      </c>
      <c r="K580">
        <v>23.984064104405221</v>
      </c>
      <c r="L580">
        <v>45.833333333333336</v>
      </c>
      <c r="M580">
        <v>54.166666666666664</v>
      </c>
      <c r="N580">
        <v>0</v>
      </c>
      <c r="O580">
        <v>100</v>
      </c>
      <c r="P580">
        <v>175.28645833333334</v>
      </c>
      <c r="Q580">
        <v>23.624284612009635</v>
      </c>
      <c r="R580">
        <v>45.833333333333336</v>
      </c>
      <c r="S580">
        <v>54.166666666666664</v>
      </c>
      <c r="T580">
        <v>0</v>
      </c>
      <c r="U580">
        <v>100</v>
      </c>
      <c r="V580">
        <v>168.55208333333334</v>
      </c>
      <c r="W580">
        <v>24.644031303912385</v>
      </c>
      <c r="X580">
        <v>45.833333333333336</v>
      </c>
      <c r="Y580">
        <v>54.166666666666664</v>
      </c>
      <c r="Z580">
        <v>0</v>
      </c>
      <c r="AA580" s="2">
        <v>0</v>
      </c>
      <c r="AB580">
        <v>1</v>
      </c>
      <c r="AC580">
        <v>10</v>
      </c>
      <c r="AD580">
        <v>1</v>
      </c>
      <c r="AE580" s="16">
        <v>0</v>
      </c>
      <c r="AF580" s="12">
        <v>99</v>
      </c>
      <c r="AG580">
        <v>1</v>
      </c>
      <c r="AH580">
        <v>99</v>
      </c>
      <c r="AI580">
        <v>99</v>
      </c>
      <c r="AJ580">
        <v>99</v>
      </c>
      <c r="AK580">
        <v>99</v>
      </c>
      <c r="AL580">
        <v>99</v>
      </c>
      <c r="AM580">
        <v>99</v>
      </c>
      <c r="AN580" s="1">
        <v>99</v>
      </c>
      <c r="AO580" s="1">
        <v>99</v>
      </c>
      <c r="AP580" s="1">
        <v>99</v>
      </c>
      <c r="AQ580" s="1">
        <v>99</v>
      </c>
      <c r="AR580" s="1">
        <v>99</v>
      </c>
      <c r="AS580" s="1">
        <v>0</v>
      </c>
      <c r="AT580">
        <v>1</v>
      </c>
      <c r="AU580">
        <v>0</v>
      </c>
      <c r="AV580" s="1">
        <v>0</v>
      </c>
      <c r="AW580" s="1">
        <v>0</v>
      </c>
      <c r="AX580" s="1">
        <v>0</v>
      </c>
      <c r="AY580" s="1">
        <v>0</v>
      </c>
      <c r="AZ580" s="1">
        <v>0</v>
      </c>
      <c r="BA580" s="1">
        <v>0</v>
      </c>
      <c r="BB580" s="1">
        <v>0</v>
      </c>
      <c r="BC580" s="1">
        <v>0</v>
      </c>
      <c r="BD580" s="1">
        <v>0</v>
      </c>
      <c r="BE580" s="1">
        <v>0</v>
      </c>
      <c r="BF580" s="1">
        <f>SUM(AS580:BE580)</f>
        <v>1</v>
      </c>
      <c r="BG580" s="12">
        <v>0</v>
      </c>
      <c r="BH580" s="1">
        <v>0</v>
      </c>
      <c r="BI580" s="1">
        <v>0</v>
      </c>
      <c r="BJ580" s="1">
        <f t="shared" si="42"/>
        <v>0</v>
      </c>
      <c r="BK580" s="1">
        <v>0</v>
      </c>
      <c r="BL580" s="25">
        <v>0</v>
      </c>
      <c r="BM580" s="1">
        <v>0</v>
      </c>
      <c r="BN580" s="1">
        <v>0</v>
      </c>
      <c r="BO580" s="1">
        <v>0</v>
      </c>
      <c r="BP580" s="1">
        <v>0</v>
      </c>
      <c r="BQ580" s="12"/>
      <c r="BR580" s="12"/>
      <c r="BS580" s="12"/>
      <c r="BT580" s="12"/>
      <c r="BU580" s="12"/>
      <c r="BV580" s="12"/>
      <c r="BW580" s="12"/>
      <c r="BX580" s="12"/>
      <c r="BY580" s="12"/>
      <c r="BZ580" s="12"/>
      <c r="CA580" s="12"/>
      <c r="CB580" s="15"/>
      <c r="CC580" s="12"/>
      <c r="CD580" s="12"/>
      <c r="CE580" s="12"/>
      <c r="CF580" s="12"/>
      <c r="CG580" s="12"/>
      <c r="CH580" s="12"/>
      <c r="CI580" s="12"/>
      <c r="CJ580" s="15"/>
      <c r="CK580" s="12"/>
      <c r="CL580" s="12"/>
      <c r="CM580" s="12"/>
      <c r="CN580" s="12"/>
      <c r="CO580" s="12"/>
      <c r="CP580" s="12"/>
      <c r="CQ580" s="12"/>
      <c r="CR580" s="12"/>
      <c r="CS580" s="12"/>
      <c r="CT580" s="12"/>
      <c r="CU580" s="12"/>
      <c r="CV580" s="12"/>
      <c r="CW580" s="12"/>
      <c r="CX580" s="12"/>
      <c r="CY580" s="12"/>
      <c r="CZ580" s="12"/>
      <c r="DA580" s="12"/>
      <c r="DB580" s="12"/>
      <c r="DC580" s="12"/>
    </row>
    <row r="581" spans="1:109" x14ac:dyDescent="0.2">
      <c r="A581" s="2">
        <v>580</v>
      </c>
      <c r="B581" s="5">
        <v>7</v>
      </c>
      <c r="C581" s="5">
        <v>3</v>
      </c>
      <c r="D581" s="1">
        <v>62</v>
      </c>
      <c r="E581" s="7">
        <v>43901</v>
      </c>
      <c r="F581" s="1">
        <v>0</v>
      </c>
      <c r="G581" s="5">
        <f t="shared" si="40"/>
        <v>34</v>
      </c>
      <c r="H581" s="19">
        <f t="shared" si="41"/>
        <v>129.19999999999999</v>
      </c>
      <c r="I581">
        <v>100</v>
      </c>
      <c r="J581">
        <v>151.68055555555554</v>
      </c>
      <c r="K581">
        <v>32.352039538713917</v>
      </c>
      <c r="L581">
        <v>26.736111111111111</v>
      </c>
      <c r="M581">
        <v>71.875</v>
      </c>
      <c r="N581">
        <v>1.3888888888888888</v>
      </c>
      <c r="O581">
        <v>100</v>
      </c>
      <c r="P581">
        <v>152.58854166666666</v>
      </c>
      <c r="Q581">
        <v>35.982628529886547</v>
      </c>
      <c r="R581">
        <v>28.645833333333332</v>
      </c>
      <c r="S581">
        <v>69.270833333333343</v>
      </c>
      <c r="T581">
        <v>2.0833333333333335</v>
      </c>
      <c r="U581">
        <v>100</v>
      </c>
      <c r="V581">
        <v>149.86458333333334</v>
      </c>
      <c r="W581">
        <v>23.200209372450622</v>
      </c>
      <c r="X581">
        <v>22.916666666666668</v>
      </c>
      <c r="Y581">
        <v>77.083333333333329</v>
      </c>
      <c r="Z581">
        <v>0</v>
      </c>
      <c r="AA581" s="2">
        <v>1</v>
      </c>
      <c r="AB581">
        <v>1</v>
      </c>
      <c r="AC581">
        <v>10</v>
      </c>
      <c r="AD581">
        <v>1</v>
      </c>
      <c r="AE581" s="16">
        <v>0</v>
      </c>
      <c r="AF581" t="s">
        <v>875</v>
      </c>
      <c r="AG581" t="s">
        <v>875</v>
      </c>
      <c r="AH581" t="s">
        <v>875</v>
      </c>
      <c r="AI581" t="s">
        <v>875</v>
      </c>
      <c r="AJ581" t="s">
        <v>875</v>
      </c>
      <c r="AK581" t="s">
        <v>875</v>
      </c>
      <c r="AL581" t="s">
        <v>875</v>
      </c>
      <c r="AM581" s="1" t="s">
        <v>903</v>
      </c>
      <c r="AN581" s="1" t="s">
        <v>903</v>
      </c>
      <c r="AO581" s="1" t="s">
        <v>903</v>
      </c>
      <c r="AP581" s="1" t="s">
        <v>903</v>
      </c>
      <c r="AQ581" s="1" t="s">
        <v>903</v>
      </c>
      <c r="AR581" s="1" t="s">
        <v>903</v>
      </c>
      <c r="AS581" s="1" t="s">
        <v>903</v>
      </c>
      <c r="AT581" s="1" t="s">
        <v>903</v>
      </c>
      <c r="AU581" s="1" t="s">
        <v>903</v>
      </c>
      <c r="AV581" s="1" t="s">
        <v>903</v>
      </c>
      <c r="AW581" s="1" t="s">
        <v>903</v>
      </c>
      <c r="AX581" s="1" t="s">
        <v>903</v>
      </c>
      <c r="AY581" s="1" t="s">
        <v>903</v>
      </c>
      <c r="AZ581" s="1" t="s">
        <v>903</v>
      </c>
      <c r="BA581" s="1" t="s">
        <v>875</v>
      </c>
      <c r="BB581" s="1" t="s">
        <v>875</v>
      </c>
      <c r="BC581" s="1" t="s">
        <v>875</v>
      </c>
      <c r="BD581" s="1" t="s">
        <v>875</v>
      </c>
      <c r="BE581" s="1" t="s">
        <v>875</v>
      </c>
      <c r="BF581" s="1" t="s">
        <v>875</v>
      </c>
      <c r="BG581" s="12">
        <v>34</v>
      </c>
      <c r="BH581" s="1">
        <v>4</v>
      </c>
      <c r="BI581" s="1">
        <v>3.8</v>
      </c>
      <c r="BJ581" s="1">
        <f t="shared" si="42"/>
        <v>129.19999999999999</v>
      </c>
      <c r="BK581" s="1" t="s">
        <v>28</v>
      </c>
      <c r="BL581" s="25">
        <v>0</v>
      </c>
      <c r="BM581" s="1">
        <v>0</v>
      </c>
      <c r="BN581" s="1">
        <v>0</v>
      </c>
      <c r="BO581" s="1">
        <v>0</v>
      </c>
      <c r="BP581" s="1">
        <v>0</v>
      </c>
      <c r="BQ581" s="14">
        <v>43901.931990740741</v>
      </c>
      <c r="BR581" s="14" t="s">
        <v>313</v>
      </c>
      <c r="BS581" s="15">
        <v>33</v>
      </c>
      <c r="BT581" s="12" t="s">
        <v>314</v>
      </c>
      <c r="BU581" s="12">
        <v>2</v>
      </c>
      <c r="BV581" s="12" t="s">
        <v>315</v>
      </c>
      <c r="BW581" s="12" t="s">
        <v>316</v>
      </c>
      <c r="BX581" s="12"/>
      <c r="BY581" s="12" t="s">
        <v>98</v>
      </c>
      <c r="BZ581" s="12">
        <v>1</v>
      </c>
      <c r="CA581" s="12">
        <v>6</v>
      </c>
      <c r="CB581" s="15">
        <v>5</v>
      </c>
      <c r="CC581" s="12">
        <v>20</v>
      </c>
      <c r="CD581" s="12">
        <v>0</v>
      </c>
      <c r="CE581" s="12">
        <v>1</v>
      </c>
      <c r="CF581" s="12">
        <v>1</v>
      </c>
      <c r="CG581" s="12">
        <v>1</v>
      </c>
      <c r="CH581" s="12">
        <v>1</v>
      </c>
      <c r="CI581" s="12">
        <v>1</v>
      </c>
      <c r="CJ581" s="15">
        <v>4</v>
      </c>
      <c r="CK581" s="12">
        <v>1</v>
      </c>
      <c r="CL581" s="12">
        <v>2</v>
      </c>
      <c r="CM581" s="12">
        <v>1</v>
      </c>
      <c r="CN581" s="12">
        <v>2</v>
      </c>
      <c r="CO581" s="12">
        <v>1</v>
      </c>
      <c r="CP581" s="12" t="s">
        <v>99</v>
      </c>
      <c r="CQ581" s="12">
        <v>42</v>
      </c>
      <c r="CR581" s="12">
        <v>39</v>
      </c>
      <c r="CS581" s="12">
        <v>97</v>
      </c>
      <c r="CT581" s="12">
        <v>42</v>
      </c>
      <c r="CU581" s="12">
        <v>40</v>
      </c>
      <c r="CV581" s="12">
        <v>5.0999999999999996</v>
      </c>
      <c r="CW581" s="12">
        <v>23</v>
      </c>
      <c r="CX581" s="12" t="b">
        <v>0</v>
      </c>
      <c r="CY581" s="12"/>
      <c r="CZ581" s="12">
        <v>0</v>
      </c>
      <c r="DA581" s="12">
        <v>146</v>
      </c>
      <c r="DB581" s="12">
        <v>79</v>
      </c>
      <c r="DC581" s="12">
        <v>69</v>
      </c>
    </row>
    <row r="582" spans="1:109" x14ac:dyDescent="0.2">
      <c r="A582" s="2">
        <v>581</v>
      </c>
      <c r="B582" s="5">
        <v>7</v>
      </c>
      <c r="C582" s="5">
        <v>3</v>
      </c>
      <c r="D582" s="1">
        <v>63</v>
      </c>
      <c r="E582" s="7">
        <v>43902</v>
      </c>
      <c r="F582" s="1">
        <v>0</v>
      </c>
      <c r="G582" s="5">
        <f t="shared" si="40"/>
        <v>0</v>
      </c>
      <c r="H582" s="19">
        <f t="shared" si="41"/>
        <v>0</v>
      </c>
      <c r="I582">
        <v>100</v>
      </c>
      <c r="J582">
        <v>143.5</v>
      </c>
      <c r="K582">
        <v>19.846404932940541</v>
      </c>
      <c r="L582">
        <v>11.805555555555555</v>
      </c>
      <c r="M582">
        <v>87.152777777777771</v>
      </c>
      <c r="N582">
        <v>1.0416666666666667</v>
      </c>
      <c r="O582">
        <v>100</v>
      </c>
      <c r="P582">
        <v>143.54166666666666</v>
      </c>
      <c r="Q582">
        <v>21.620310020469578</v>
      </c>
      <c r="R582">
        <v>11.458333333333334</v>
      </c>
      <c r="S582">
        <v>86.979166666666671</v>
      </c>
      <c r="T582">
        <v>1.5625</v>
      </c>
      <c r="U582">
        <v>100</v>
      </c>
      <c r="V582">
        <v>143.41666666666666</v>
      </c>
      <c r="W582">
        <v>15.80742687825038</v>
      </c>
      <c r="X582">
        <v>12.5</v>
      </c>
      <c r="Y582">
        <v>87.5</v>
      </c>
      <c r="Z582">
        <v>0</v>
      </c>
      <c r="AA582" s="2">
        <v>1</v>
      </c>
      <c r="AB582">
        <v>1</v>
      </c>
      <c r="AC582">
        <v>10</v>
      </c>
      <c r="AD582">
        <v>1</v>
      </c>
      <c r="AE582" s="16">
        <v>0</v>
      </c>
      <c r="AF582" s="12">
        <v>99</v>
      </c>
      <c r="AG582">
        <v>1</v>
      </c>
      <c r="AH582">
        <v>99</v>
      </c>
      <c r="AI582">
        <v>99</v>
      </c>
      <c r="AJ582">
        <v>99</v>
      </c>
      <c r="AK582">
        <v>99</v>
      </c>
      <c r="AL582">
        <v>99</v>
      </c>
      <c r="AM582" s="1">
        <v>99</v>
      </c>
      <c r="AN582" s="1">
        <v>99</v>
      </c>
      <c r="AO582" s="1">
        <v>99</v>
      </c>
      <c r="AP582" s="1">
        <v>99</v>
      </c>
      <c r="AQ582" s="1">
        <v>99</v>
      </c>
      <c r="AR582" s="1">
        <v>99</v>
      </c>
      <c r="AS582" s="1">
        <v>0</v>
      </c>
      <c r="AT582">
        <v>1</v>
      </c>
      <c r="AU582" s="1">
        <v>0</v>
      </c>
      <c r="AV582" s="1">
        <v>0</v>
      </c>
      <c r="AW582" s="1">
        <v>0</v>
      </c>
      <c r="AX582" s="1">
        <v>0</v>
      </c>
      <c r="AY582" s="1">
        <v>0</v>
      </c>
      <c r="AZ582" s="1">
        <v>0</v>
      </c>
      <c r="BA582" s="1">
        <v>0</v>
      </c>
      <c r="BB582" s="1">
        <v>0</v>
      </c>
      <c r="BC582" s="1">
        <v>0</v>
      </c>
      <c r="BD582" s="1">
        <v>0</v>
      </c>
      <c r="BE582" s="1">
        <v>0</v>
      </c>
      <c r="BF582" s="1">
        <f>SUM(AS582:BE582)</f>
        <v>1</v>
      </c>
      <c r="BG582" s="12">
        <v>0</v>
      </c>
      <c r="BH582" s="1">
        <v>0</v>
      </c>
      <c r="BI582" s="1">
        <v>0</v>
      </c>
      <c r="BJ582" s="1">
        <f t="shared" si="42"/>
        <v>0</v>
      </c>
      <c r="BK582" s="1">
        <v>0</v>
      </c>
      <c r="BL582" s="25">
        <v>0</v>
      </c>
      <c r="BM582" s="1">
        <v>0</v>
      </c>
      <c r="BN582" s="1">
        <v>0</v>
      </c>
      <c r="BO582" s="1">
        <v>0</v>
      </c>
      <c r="BP582" s="1">
        <v>0</v>
      </c>
      <c r="BQ582" s="12"/>
      <c r="BR582" s="12"/>
      <c r="BS582" s="12"/>
      <c r="BT582" s="12"/>
      <c r="BU582" s="12"/>
      <c r="BV582" s="12"/>
      <c r="BW582" s="12"/>
      <c r="BX582" s="12"/>
      <c r="BY582" s="12"/>
      <c r="BZ582" s="12"/>
      <c r="CA582" s="12"/>
      <c r="CB582" s="15"/>
      <c r="CC582" s="12"/>
      <c r="CD582" s="12"/>
      <c r="CE582" s="12"/>
      <c r="CF582" s="12"/>
      <c r="CG582" s="12"/>
      <c r="CH582" s="12"/>
      <c r="CI582" s="12"/>
      <c r="CJ582" s="15"/>
      <c r="CK582" s="12"/>
      <c r="CL582" s="12"/>
      <c r="CM582" s="12"/>
      <c r="CN582" s="12"/>
      <c r="CO582" s="12"/>
      <c r="CP582" s="12"/>
      <c r="CQ582" s="12"/>
      <c r="CR582" s="12"/>
      <c r="CS582" s="12"/>
      <c r="CT582" s="12"/>
      <c r="CU582" s="12"/>
      <c r="CV582" s="12"/>
      <c r="CW582" s="12"/>
      <c r="CX582" s="12"/>
      <c r="CY582" s="12"/>
      <c r="CZ582" s="12"/>
      <c r="DA582" s="12"/>
      <c r="DB582" s="12"/>
      <c r="DC582" s="12"/>
    </row>
    <row r="583" spans="1:109" x14ac:dyDescent="0.2">
      <c r="A583" s="2">
        <v>582</v>
      </c>
      <c r="B583" s="5">
        <v>7</v>
      </c>
      <c r="C583" s="5">
        <v>3</v>
      </c>
      <c r="D583" s="1">
        <v>64</v>
      </c>
      <c r="E583" s="7">
        <v>43903</v>
      </c>
      <c r="F583" s="1">
        <v>0</v>
      </c>
      <c r="G583" s="5">
        <f t="shared" si="40"/>
        <v>0</v>
      </c>
      <c r="H583" s="19">
        <f t="shared" si="41"/>
        <v>0</v>
      </c>
      <c r="I583">
        <v>100</v>
      </c>
      <c r="J583">
        <v>167.96875</v>
      </c>
      <c r="K583">
        <v>26.917481922576609</v>
      </c>
      <c r="L583">
        <v>43.402777777777779</v>
      </c>
      <c r="M583">
        <v>56.597222222222221</v>
      </c>
      <c r="N583">
        <v>0</v>
      </c>
      <c r="O583">
        <v>100</v>
      </c>
      <c r="P583">
        <v>184.53125</v>
      </c>
      <c r="Q583">
        <v>22.022196381073009</v>
      </c>
      <c r="R583">
        <v>58.854166666666664</v>
      </c>
      <c r="S583">
        <v>41.145833333333336</v>
      </c>
      <c r="T583">
        <v>0</v>
      </c>
      <c r="U583">
        <v>100</v>
      </c>
      <c r="V583">
        <v>134.84375</v>
      </c>
      <c r="W583">
        <v>25.606078817885059</v>
      </c>
      <c r="X583">
        <v>12.5</v>
      </c>
      <c r="Y583">
        <v>87.5</v>
      </c>
      <c r="Z583">
        <v>0</v>
      </c>
      <c r="AA583" s="2">
        <v>0</v>
      </c>
      <c r="AB583">
        <v>1</v>
      </c>
      <c r="AC583">
        <v>6</v>
      </c>
      <c r="AD583">
        <v>1</v>
      </c>
      <c r="AE583" s="16">
        <v>0</v>
      </c>
      <c r="AF583" s="12">
        <v>99</v>
      </c>
      <c r="AG583">
        <v>99</v>
      </c>
      <c r="AH583">
        <v>99</v>
      </c>
      <c r="AI583">
        <v>99</v>
      </c>
      <c r="AJ583">
        <v>99</v>
      </c>
      <c r="AK583">
        <v>99</v>
      </c>
      <c r="AL583">
        <v>1</v>
      </c>
      <c r="AM583">
        <v>99</v>
      </c>
      <c r="AN583" s="1">
        <v>99</v>
      </c>
      <c r="AO583" s="1">
        <v>99</v>
      </c>
      <c r="AP583" s="1">
        <v>99</v>
      </c>
      <c r="AQ583" s="1">
        <v>99</v>
      </c>
      <c r="AR583" s="1">
        <v>99</v>
      </c>
      <c r="AS583" s="1">
        <v>0</v>
      </c>
      <c r="AT583" s="1">
        <v>0</v>
      </c>
      <c r="AU583">
        <v>0</v>
      </c>
      <c r="AV583" s="1">
        <v>0</v>
      </c>
      <c r="AW583" s="1">
        <v>0</v>
      </c>
      <c r="AX583" s="1">
        <v>0</v>
      </c>
      <c r="AY583" s="1">
        <v>1</v>
      </c>
      <c r="AZ583" s="1">
        <v>0</v>
      </c>
      <c r="BA583" s="1">
        <v>0</v>
      </c>
      <c r="BB583" s="1">
        <v>0</v>
      </c>
      <c r="BC583" s="1">
        <v>0</v>
      </c>
      <c r="BD583" s="1">
        <v>0</v>
      </c>
      <c r="BE583" s="1">
        <v>0</v>
      </c>
      <c r="BF583" s="1">
        <f>SUM(AS583:BE583)</f>
        <v>1</v>
      </c>
      <c r="BG583" s="12">
        <v>0</v>
      </c>
      <c r="BH583" s="1">
        <v>0</v>
      </c>
      <c r="BI583" s="1">
        <v>0</v>
      </c>
      <c r="BJ583" s="1">
        <f t="shared" si="42"/>
        <v>0</v>
      </c>
      <c r="BK583" s="1">
        <v>0</v>
      </c>
      <c r="BL583" s="25">
        <v>0</v>
      </c>
      <c r="BM583" s="1">
        <v>0</v>
      </c>
      <c r="BN583" s="1">
        <v>0</v>
      </c>
      <c r="BO583" s="1">
        <v>0</v>
      </c>
      <c r="BP583" s="1">
        <v>0</v>
      </c>
      <c r="BQ583" s="12"/>
      <c r="BR583" s="12"/>
      <c r="BS583" s="12"/>
      <c r="BT583" s="12"/>
      <c r="BU583" s="12"/>
      <c r="BV583" s="12"/>
      <c r="BW583" s="12"/>
      <c r="BX583" s="12"/>
      <c r="BY583" s="12"/>
      <c r="BZ583" s="12"/>
      <c r="CA583" s="12"/>
      <c r="CB583" s="15"/>
      <c r="CC583" s="12"/>
      <c r="CD583" s="12"/>
      <c r="CE583" s="12"/>
      <c r="CF583" s="12"/>
      <c r="CG583" s="12"/>
      <c r="CH583" s="12"/>
      <c r="CI583" s="12"/>
      <c r="CJ583" s="15"/>
      <c r="CK583" s="12"/>
      <c r="CL583" s="12"/>
      <c r="CM583" s="12"/>
      <c r="CN583" s="12"/>
      <c r="CO583" s="12"/>
      <c r="CP583" s="12"/>
      <c r="CQ583" s="12"/>
      <c r="CR583" s="12"/>
      <c r="CS583" s="12"/>
      <c r="CT583" s="12"/>
      <c r="CU583" s="12"/>
      <c r="CV583" s="12"/>
      <c r="CW583" s="12"/>
      <c r="CX583" s="12"/>
      <c r="CY583" s="12"/>
      <c r="CZ583" s="12"/>
      <c r="DA583" s="12"/>
      <c r="DB583" s="12"/>
      <c r="DC583" s="12"/>
    </row>
    <row r="584" spans="1:109" x14ac:dyDescent="0.2">
      <c r="A584" s="2">
        <v>583</v>
      </c>
      <c r="B584" s="5">
        <v>7</v>
      </c>
      <c r="C584" s="5">
        <v>3</v>
      </c>
      <c r="D584" s="1">
        <v>65</v>
      </c>
      <c r="E584" s="7">
        <v>43904</v>
      </c>
      <c r="F584" s="1">
        <v>0</v>
      </c>
      <c r="G584" s="5">
        <f t="shared" si="40"/>
        <v>37</v>
      </c>
      <c r="H584" s="19">
        <f t="shared" si="41"/>
        <v>140.6</v>
      </c>
      <c r="I584">
        <v>90.625</v>
      </c>
      <c r="J584">
        <v>150.87356321839081</v>
      </c>
      <c r="K584">
        <v>28.653964819079988</v>
      </c>
      <c r="L584">
        <v>27.969348659003831</v>
      </c>
      <c r="M584">
        <v>72.030651340996172</v>
      </c>
      <c r="N584">
        <v>0</v>
      </c>
      <c r="O584">
        <v>85.9375</v>
      </c>
      <c r="P584">
        <v>139.06666666666666</v>
      </c>
      <c r="Q584">
        <v>26.51384201575852</v>
      </c>
      <c r="R584">
        <v>18.787878787878789</v>
      </c>
      <c r="S584">
        <v>81.212121212121218</v>
      </c>
      <c r="T584">
        <v>0</v>
      </c>
      <c r="U584">
        <v>100</v>
      </c>
      <c r="V584">
        <v>171.16666666666666</v>
      </c>
      <c r="W584">
        <v>26.834611455618727</v>
      </c>
      <c r="X584">
        <v>43.75</v>
      </c>
      <c r="Y584">
        <v>56.25</v>
      </c>
      <c r="Z584">
        <v>0</v>
      </c>
      <c r="AA584" s="2">
        <v>0</v>
      </c>
      <c r="AB584">
        <v>2</v>
      </c>
      <c r="AC584">
        <v>10</v>
      </c>
      <c r="AD584">
        <v>1</v>
      </c>
      <c r="AE584" s="16">
        <v>0</v>
      </c>
      <c r="AF584" t="s">
        <v>875</v>
      </c>
      <c r="AG584" t="s">
        <v>875</v>
      </c>
      <c r="AH584" t="s">
        <v>875</v>
      </c>
      <c r="AI584" t="s">
        <v>875</v>
      </c>
      <c r="AJ584" t="s">
        <v>875</v>
      </c>
      <c r="AK584" t="s">
        <v>875</v>
      </c>
      <c r="AL584" t="s">
        <v>875</v>
      </c>
      <c r="AM584" s="1" t="s">
        <v>903</v>
      </c>
      <c r="AN584" s="1" t="s">
        <v>903</v>
      </c>
      <c r="AO584" s="1" t="s">
        <v>903</v>
      </c>
      <c r="AP584" s="1" t="s">
        <v>903</v>
      </c>
      <c r="AQ584" s="1" t="s">
        <v>903</v>
      </c>
      <c r="AR584" s="1" t="s">
        <v>903</v>
      </c>
      <c r="AS584" s="1" t="s">
        <v>903</v>
      </c>
      <c r="AT584" s="1" t="s">
        <v>903</v>
      </c>
      <c r="AU584" s="1" t="s">
        <v>903</v>
      </c>
      <c r="AV584" s="1" t="s">
        <v>903</v>
      </c>
      <c r="AW584" s="1" t="s">
        <v>903</v>
      </c>
      <c r="AX584" s="1" t="s">
        <v>903</v>
      </c>
      <c r="AY584" s="1" t="s">
        <v>903</v>
      </c>
      <c r="AZ584" s="1" t="s">
        <v>903</v>
      </c>
      <c r="BA584" s="1" t="s">
        <v>875</v>
      </c>
      <c r="BB584" s="1" t="s">
        <v>875</v>
      </c>
      <c r="BC584" s="1" t="s">
        <v>875</v>
      </c>
      <c r="BD584" s="1" t="s">
        <v>875</v>
      </c>
      <c r="BE584" s="1" t="s">
        <v>875</v>
      </c>
      <c r="BF584" s="1" t="s">
        <v>875</v>
      </c>
      <c r="BG584" s="12">
        <v>37</v>
      </c>
      <c r="BH584" s="1">
        <v>4</v>
      </c>
      <c r="BI584" s="1">
        <v>3.8</v>
      </c>
      <c r="BJ584" s="1">
        <f t="shared" si="42"/>
        <v>140.6</v>
      </c>
      <c r="BK584" s="1" t="s">
        <v>28</v>
      </c>
      <c r="BL584" s="25">
        <v>0</v>
      </c>
      <c r="BM584" s="1">
        <v>0</v>
      </c>
      <c r="BN584" s="1">
        <v>0</v>
      </c>
      <c r="BO584" s="1">
        <v>0</v>
      </c>
      <c r="BP584" s="1">
        <v>0</v>
      </c>
      <c r="BQ584" s="14">
        <v>43904.964617731479</v>
      </c>
      <c r="BR584" s="14" t="s">
        <v>317</v>
      </c>
      <c r="BS584" s="15">
        <v>35.983333333333334</v>
      </c>
      <c r="BT584" s="12" t="s">
        <v>318</v>
      </c>
      <c r="BU584" s="12">
        <v>2</v>
      </c>
      <c r="BV584" s="12"/>
      <c r="BW584" s="12" t="s">
        <v>98</v>
      </c>
      <c r="BX584" s="12"/>
      <c r="BY584" s="12" t="s">
        <v>98</v>
      </c>
      <c r="BZ584" s="12">
        <v>1</v>
      </c>
      <c r="CA584" s="12">
        <v>6</v>
      </c>
      <c r="CB584" s="15">
        <v>2.7</v>
      </c>
      <c r="CC584" s="12">
        <v>0</v>
      </c>
      <c r="CD584" s="12">
        <v>0</v>
      </c>
      <c r="CE584" s="12">
        <v>1</v>
      </c>
      <c r="CF584" s="12">
        <v>1</v>
      </c>
      <c r="CG584" s="12">
        <v>1</v>
      </c>
      <c r="CH584" s="12">
        <v>1</v>
      </c>
      <c r="CI584" s="12">
        <v>2</v>
      </c>
      <c r="CJ584" s="15">
        <v>4</v>
      </c>
      <c r="CK584" s="12">
        <v>2</v>
      </c>
      <c r="CL584" s="12">
        <v>2</v>
      </c>
      <c r="CM584" s="12">
        <v>1</v>
      </c>
      <c r="CN584" s="12">
        <v>2</v>
      </c>
      <c r="CO584" s="12">
        <v>3</v>
      </c>
      <c r="CP584" s="12" t="s">
        <v>99</v>
      </c>
      <c r="CQ584" s="12">
        <v>41</v>
      </c>
      <c r="CR584" s="12">
        <v>35</v>
      </c>
      <c r="CS584" s="12">
        <v>95</v>
      </c>
      <c r="CT584" s="12">
        <v>55</v>
      </c>
      <c r="CU584" s="12">
        <v>34</v>
      </c>
      <c r="CV584" s="12">
        <v>9.6</v>
      </c>
      <c r="CW584" s="12">
        <v>315</v>
      </c>
      <c r="CX584" s="12" t="b">
        <v>0</v>
      </c>
      <c r="CY584" s="12"/>
      <c r="CZ584" s="12">
        <v>0</v>
      </c>
      <c r="DA584" s="12">
        <v>103</v>
      </c>
      <c r="DB584" s="12">
        <v>81</v>
      </c>
      <c r="DC584" s="12">
        <v>68</v>
      </c>
    </row>
    <row r="585" spans="1:109" x14ac:dyDescent="0.2">
      <c r="A585" s="2">
        <v>584</v>
      </c>
      <c r="B585" s="5">
        <v>7</v>
      </c>
      <c r="C585" s="5">
        <v>3</v>
      </c>
      <c r="D585" s="1">
        <v>66</v>
      </c>
      <c r="E585" s="7">
        <v>43905</v>
      </c>
      <c r="F585" s="1">
        <v>0</v>
      </c>
      <c r="G585" s="5">
        <f t="shared" si="40"/>
        <v>0</v>
      </c>
      <c r="H585" s="19">
        <f t="shared" si="41"/>
        <v>0</v>
      </c>
      <c r="I585">
        <v>100</v>
      </c>
      <c r="J585">
        <v>157.4375</v>
      </c>
      <c r="K585">
        <v>23.666373781502603</v>
      </c>
      <c r="L585">
        <v>33.333333333333336</v>
      </c>
      <c r="M585">
        <v>66.666666666666657</v>
      </c>
      <c r="N585">
        <v>0</v>
      </c>
      <c r="O585">
        <v>100</v>
      </c>
      <c r="P585">
        <v>173.58333333333334</v>
      </c>
      <c r="Q585">
        <v>20.271675275074148</v>
      </c>
      <c r="R585">
        <v>50</v>
      </c>
      <c r="S585">
        <v>50</v>
      </c>
      <c r="T585">
        <v>0</v>
      </c>
      <c r="U585">
        <v>100</v>
      </c>
      <c r="V585">
        <v>125.14583333333333</v>
      </c>
      <c r="W585">
        <v>8.8995367727660639</v>
      </c>
      <c r="X585">
        <v>0</v>
      </c>
      <c r="Y585">
        <v>100</v>
      </c>
      <c r="Z585">
        <v>0</v>
      </c>
      <c r="AA585" s="2">
        <v>0</v>
      </c>
      <c r="AB585">
        <v>1</v>
      </c>
      <c r="AC585">
        <v>10</v>
      </c>
      <c r="AD585">
        <v>1</v>
      </c>
      <c r="AE585" s="16">
        <v>0</v>
      </c>
      <c r="AF585" s="12">
        <v>99</v>
      </c>
      <c r="AG585">
        <v>1</v>
      </c>
      <c r="AH585">
        <v>99</v>
      </c>
      <c r="AI585">
        <v>99</v>
      </c>
      <c r="AJ585">
        <v>99</v>
      </c>
      <c r="AK585">
        <v>99</v>
      </c>
      <c r="AL585">
        <v>99</v>
      </c>
      <c r="AM585">
        <v>99</v>
      </c>
      <c r="AN585" s="1">
        <v>99</v>
      </c>
      <c r="AO585" s="1">
        <v>99</v>
      </c>
      <c r="AP585" s="1">
        <v>99</v>
      </c>
      <c r="AQ585" s="1">
        <v>99</v>
      </c>
      <c r="AR585" s="1">
        <v>99</v>
      </c>
      <c r="AS585" s="1">
        <v>0</v>
      </c>
      <c r="AT585" s="1">
        <v>1</v>
      </c>
      <c r="AU585">
        <v>0</v>
      </c>
      <c r="AV585" s="1">
        <v>0</v>
      </c>
      <c r="AW585" s="1">
        <v>0</v>
      </c>
      <c r="AX585" s="1">
        <v>0</v>
      </c>
      <c r="AY585" s="1">
        <v>0</v>
      </c>
      <c r="AZ585" s="1">
        <v>0</v>
      </c>
      <c r="BA585" s="1">
        <v>0</v>
      </c>
      <c r="BB585" s="1">
        <v>0</v>
      </c>
      <c r="BC585" s="1">
        <v>0</v>
      </c>
      <c r="BD585" s="1">
        <v>0</v>
      </c>
      <c r="BE585" s="1">
        <v>0</v>
      </c>
      <c r="BF585" s="1">
        <f>SUM(AS585:BE585)</f>
        <v>1</v>
      </c>
      <c r="BG585" s="12">
        <v>0</v>
      </c>
      <c r="BH585" s="1">
        <v>0</v>
      </c>
      <c r="BI585" s="1">
        <v>0</v>
      </c>
      <c r="BJ585" s="1">
        <f t="shared" ref="BJ585:BJ603" si="44">BG585*BI585</f>
        <v>0</v>
      </c>
      <c r="BK585" s="1">
        <v>0</v>
      </c>
      <c r="BL585" s="25">
        <v>0</v>
      </c>
      <c r="BM585" s="1">
        <v>0</v>
      </c>
      <c r="BN585" s="1">
        <v>0</v>
      </c>
      <c r="BO585" s="1">
        <v>0</v>
      </c>
      <c r="BP585" s="1">
        <v>0</v>
      </c>
      <c r="BQ585" s="12"/>
      <c r="BR585" s="12"/>
      <c r="BS585" s="12"/>
      <c r="BT585" s="12"/>
      <c r="BU585" s="12"/>
      <c r="BV585" s="12"/>
      <c r="BW585" s="12"/>
      <c r="BX585" s="12"/>
      <c r="BY585" s="12"/>
      <c r="BZ585" s="12"/>
      <c r="CA585" s="12"/>
      <c r="CB585" s="15"/>
      <c r="CC585" s="12"/>
      <c r="CD585" s="12"/>
      <c r="CE585" s="12"/>
      <c r="CF585" s="12"/>
      <c r="CG585" s="12"/>
      <c r="CH585" s="12"/>
      <c r="CI585" s="12"/>
      <c r="CJ585" s="15"/>
      <c r="CK585" s="12"/>
      <c r="CL585" s="12"/>
      <c r="CM585" s="12"/>
      <c r="CN585" s="12"/>
      <c r="CO585" s="12"/>
      <c r="CP585" s="12"/>
      <c r="CQ585" s="12"/>
      <c r="CR585" s="12"/>
      <c r="CS585" s="12"/>
      <c r="CT585" s="12"/>
      <c r="CU585" s="12"/>
      <c r="CV585" s="12"/>
      <c r="CW585" s="12"/>
      <c r="CX585" s="12"/>
      <c r="CY585" s="12"/>
      <c r="CZ585" s="12"/>
      <c r="DA585" s="12"/>
      <c r="DB585" s="12"/>
      <c r="DC585" s="12"/>
    </row>
    <row r="586" spans="1:109" x14ac:dyDescent="0.2">
      <c r="A586" s="2">
        <v>585</v>
      </c>
      <c r="B586" s="5">
        <v>7</v>
      </c>
      <c r="C586" s="5">
        <v>3</v>
      </c>
      <c r="D586" s="1">
        <v>67</v>
      </c>
      <c r="E586" s="7">
        <v>43906</v>
      </c>
      <c r="F586" s="1">
        <v>0</v>
      </c>
      <c r="G586" s="5">
        <f t="shared" si="40"/>
        <v>0</v>
      </c>
      <c r="H586" s="19">
        <f t="shared" si="41"/>
        <v>0</v>
      </c>
      <c r="I586">
        <v>100</v>
      </c>
      <c r="J586">
        <v>150.36805555555554</v>
      </c>
      <c r="K586">
        <v>13.951710915693447</v>
      </c>
      <c r="L586">
        <v>10.763888888888889</v>
      </c>
      <c r="M586">
        <v>89.236111111111114</v>
      </c>
      <c r="N586">
        <v>0</v>
      </c>
      <c r="O586">
        <v>100</v>
      </c>
      <c r="P586">
        <v>148.421875</v>
      </c>
      <c r="Q586">
        <v>16.248773894041587</v>
      </c>
      <c r="R586">
        <v>16.145833333333332</v>
      </c>
      <c r="S586">
        <v>83.854166666666671</v>
      </c>
      <c r="T586">
        <v>0</v>
      </c>
      <c r="U586">
        <v>100</v>
      </c>
      <c r="V586">
        <v>154.26041666666666</v>
      </c>
      <c r="W586">
        <v>7.5956325431265306</v>
      </c>
      <c r="X586">
        <v>0</v>
      </c>
      <c r="Y586">
        <v>100</v>
      </c>
      <c r="Z586">
        <v>0</v>
      </c>
      <c r="AA586" s="2">
        <v>0</v>
      </c>
      <c r="AB586">
        <v>1</v>
      </c>
      <c r="AC586">
        <v>7</v>
      </c>
      <c r="AD586">
        <v>1</v>
      </c>
      <c r="AE586" s="16">
        <v>0</v>
      </c>
      <c r="AF586" s="12">
        <v>99</v>
      </c>
      <c r="AG586">
        <v>99</v>
      </c>
      <c r="AH586">
        <v>99</v>
      </c>
      <c r="AI586">
        <v>99</v>
      </c>
      <c r="AJ586">
        <v>1</v>
      </c>
      <c r="AK586">
        <v>99</v>
      </c>
      <c r="AL586">
        <v>99</v>
      </c>
      <c r="AM586" s="1">
        <v>99</v>
      </c>
      <c r="AN586" s="1">
        <v>99</v>
      </c>
      <c r="AO586" s="1">
        <v>99</v>
      </c>
      <c r="AP586" s="1">
        <v>99</v>
      </c>
      <c r="AQ586" s="1">
        <v>99</v>
      </c>
      <c r="AR586" s="1">
        <v>99</v>
      </c>
      <c r="AS586" s="1">
        <v>0</v>
      </c>
      <c r="AT586" s="1">
        <v>0</v>
      </c>
      <c r="AU586" s="1">
        <v>0</v>
      </c>
      <c r="AV586" s="1">
        <v>0</v>
      </c>
      <c r="AW586" s="1">
        <v>1</v>
      </c>
      <c r="AX586" s="1">
        <v>0</v>
      </c>
      <c r="AY586" s="1">
        <v>0</v>
      </c>
      <c r="AZ586" s="1">
        <v>0</v>
      </c>
      <c r="BA586" s="1">
        <v>0</v>
      </c>
      <c r="BB586" s="1">
        <v>0</v>
      </c>
      <c r="BC586" s="1">
        <v>0</v>
      </c>
      <c r="BD586" s="1">
        <v>0</v>
      </c>
      <c r="BE586" s="1">
        <v>0</v>
      </c>
      <c r="BF586" s="1">
        <f>SUM(AS586:BE586)</f>
        <v>1</v>
      </c>
      <c r="BG586" s="12">
        <v>0</v>
      </c>
      <c r="BH586" s="1">
        <v>0</v>
      </c>
      <c r="BI586" s="1">
        <v>0</v>
      </c>
      <c r="BJ586" s="1">
        <f t="shared" si="44"/>
        <v>0</v>
      </c>
      <c r="BK586" s="1">
        <v>0</v>
      </c>
      <c r="BL586" s="25">
        <v>0</v>
      </c>
      <c r="BM586" s="1">
        <v>0</v>
      </c>
      <c r="BN586" s="1">
        <v>0</v>
      </c>
      <c r="BO586" s="1">
        <v>0</v>
      </c>
      <c r="BP586" s="1">
        <v>0</v>
      </c>
      <c r="BQ586" s="12"/>
      <c r="BR586" s="12"/>
      <c r="BS586" s="12"/>
      <c r="BT586" s="12"/>
      <c r="BU586" s="12"/>
      <c r="BV586" s="12"/>
      <c r="BW586" s="12"/>
      <c r="BX586" s="12"/>
      <c r="BY586" s="12"/>
      <c r="BZ586" s="12"/>
      <c r="CA586" s="12"/>
      <c r="CB586" s="15"/>
      <c r="CC586" s="12"/>
      <c r="CD586" s="12"/>
      <c r="CE586" s="12"/>
      <c r="CF586" s="12"/>
      <c r="CG586" s="12"/>
      <c r="CH586" s="12"/>
      <c r="CI586" s="12"/>
      <c r="CJ586" s="15"/>
      <c r="CK586" s="12"/>
      <c r="CL586" s="12"/>
      <c r="CM586" s="12"/>
      <c r="CN586" s="12"/>
      <c r="CO586" s="12"/>
      <c r="CP586" s="12"/>
      <c r="CQ586" s="12"/>
      <c r="CR586" s="12"/>
      <c r="CS586" s="12"/>
      <c r="CT586" s="12"/>
      <c r="CU586" s="12"/>
      <c r="CV586" s="12"/>
      <c r="CW586" s="12"/>
      <c r="CX586" s="12"/>
      <c r="CY586" s="12"/>
      <c r="CZ586" s="12"/>
      <c r="DA586" s="12"/>
      <c r="DB586" s="12"/>
      <c r="DC586" s="12"/>
    </row>
    <row r="587" spans="1:109" x14ac:dyDescent="0.2">
      <c r="A587" s="2">
        <v>586</v>
      </c>
      <c r="B587" s="5">
        <v>7</v>
      </c>
      <c r="C587" s="5">
        <v>3</v>
      </c>
      <c r="D587" s="1">
        <v>68</v>
      </c>
      <c r="E587" s="7">
        <v>43907</v>
      </c>
      <c r="F587" s="1">
        <v>0</v>
      </c>
      <c r="G587" s="5">
        <f t="shared" si="40"/>
        <v>32</v>
      </c>
      <c r="H587" s="19">
        <f t="shared" si="41"/>
        <v>89.6</v>
      </c>
      <c r="I587">
        <v>100</v>
      </c>
      <c r="J587">
        <v>167.63194444444446</v>
      </c>
      <c r="K587">
        <v>13.905276277749421</v>
      </c>
      <c r="L587">
        <v>30.208333333333332</v>
      </c>
      <c r="M587">
        <v>69.791666666666671</v>
      </c>
      <c r="N587">
        <v>0</v>
      </c>
      <c r="O587">
        <v>100</v>
      </c>
      <c r="P587">
        <v>164.984375</v>
      </c>
      <c r="Q587">
        <v>11.093603536425741</v>
      </c>
      <c r="R587">
        <v>26.5625</v>
      </c>
      <c r="S587">
        <v>73.4375</v>
      </c>
      <c r="T587">
        <v>0</v>
      </c>
      <c r="U587">
        <v>100</v>
      </c>
      <c r="V587">
        <v>172.92708333333334</v>
      </c>
      <c r="W587">
        <v>17.592002984524793</v>
      </c>
      <c r="X587">
        <v>37.5</v>
      </c>
      <c r="Y587">
        <v>62.5</v>
      </c>
      <c r="Z587">
        <v>0</v>
      </c>
      <c r="AA587" s="2">
        <v>0</v>
      </c>
      <c r="AB587">
        <v>1</v>
      </c>
      <c r="AC587">
        <v>10</v>
      </c>
      <c r="AD587">
        <v>1</v>
      </c>
      <c r="AE587" s="16">
        <v>1</v>
      </c>
      <c r="AF587" t="s">
        <v>875</v>
      </c>
      <c r="AG587" t="s">
        <v>875</v>
      </c>
      <c r="AH587" t="s">
        <v>875</v>
      </c>
      <c r="AI587" t="s">
        <v>875</v>
      </c>
      <c r="AJ587" t="s">
        <v>875</v>
      </c>
      <c r="AK587" t="s">
        <v>875</v>
      </c>
      <c r="AL587" t="s">
        <v>875</v>
      </c>
      <c r="AM587" s="1" t="s">
        <v>903</v>
      </c>
      <c r="AN587" s="1" t="s">
        <v>903</v>
      </c>
      <c r="AO587" s="1" t="s">
        <v>903</v>
      </c>
      <c r="AP587" s="1" t="s">
        <v>903</v>
      </c>
      <c r="AQ587" s="1" t="s">
        <v>903</v>
      </c>
      <c r="AR587" s="1" t="s">
        <v>903</v>
      </c>
      <c r="AS587" s="1" t="s">
        <v>903</v>
      </c>
      <c r="AT587" s="1" t="s">
        <v>903</v>
      </c>
      <c r="AU587" s="1" t="s">
        <v>903</v>
      </c>
      <c r="AV587" s="1" t="s">
        <v>903</v>
      </c>
      <c r="AW587" s="1" t="s">
        <v>903</v>
      </c>
      <c r="AX587" s="1" t="s">
        <v>903</v>
      </c>
      <c r="AY587" s="1" t="s">
        <v>903</v>
      </c>
      <c r="AZ587" s="1" t="s">
        <v>903</v>
      </c>
      <c r="BA587" s="1" t="s">
        <v>875</v>
      </c>
      <c r="BB587" s="1" t="s">
        <v>875</v>
      </c>
      <c r="BC587" s="1" t="s">
        <v>875</v>
      </c>
      <c r="BD587" s="1" t="s">
        <v>875</v>
      </c>
      <c r="BE587" s="1" t="s">
        <v>875</v>
      </c>
      <c r="BF587" s="1" t="s">
        <v>875</v>
      </c>
      <c r="BG587" s="12">
        <v>32</v>
      </c>
      <c r="BH587" s="1">
        <v>2</v>
      </c>
      <c r="BI587" s="1">
        <v>2.8</v>
      </c>
      <c r="BJ587" s="1">
        <f t="shared" si="44"/>
        <v>89.6</v>
      </c>
      <c r="BK587" s="1" t="s">
        <v>27</v>
      </c>
      <c r="BL587" s="25">
        <v>0</v>
      </c>
      <c r="BM587" s="1">
        <v>0</v>
      </c>
      <c r="BN587" s="1">
        <v>0</v>
      </c>
      <c r="BO587" s="1">
        <v>0</v>
      </c>
      <c r="BP587" s="1">
        <v>0</v>
      </c>
      <c r="BQ587" s="14">
        <v>43907.818020231483</v>
      </c>
      <c r="BR587" s="14" t="s">
        <v>319</v>
      </c>
      <c r="BS587" s="15">
        <v>25.583333333333332</v>
      </c>
      <c r="BT587" s="12" t="s">
        <v>215</v>
      </c>
      <c r="BU587" s="12">
        <v>1</v>
      </c>
      <c r="BV587" s="12"/>
      <c r="BW587" s="12" t="s">
        <v>98</v>
      </c>
      <c r="BX587" s="12"/>
      <c r="BY587" s="12" t="s">
        <v>98</v>
      </c>
      <c r="BZ587" s="12">
        <v>1</v>
      </c>
      <c r="CA587" s="12">
        <v>6</v>
      </c>
      <c r="CB587" s="15">
        <v>8.66</v>
      </c>
      <c r="CC587" s="12">
        <v>0</v>
      </c>
      <c r="CD587" s="12">
        <v>0</v>
      </c>
      <c r="CE587" s="12">
        <v>1</v>
      </c>
      <c r="CF587" s="12">
        <v>1</v>
      </c>
      <c r="CG587" s="12">
        <v>1</v>
      </c>
      <c r="CH587" s="12">
        <v>2</v>
      </c>
      <c r="CI587" s="12">
        <v>1</v>
      </c>
      <c r="CJ587" s="15">
        <v>2</v>
      </c>
      <c r="CK587" s="12">
        <v>1</v>
      </c>
      <c r="CL587" s="12">
        <v>1</v>
      </c>
      <c r="CM587" s="12">
        <v>1</v>
      </c>
      <c r="CN587" s="12">
        <v>2</v>
      </c>
      <c r="CO587" s="12">
        <v>1</v>
      </c>
      <c r="CP587" s="12" t="s">
        <v>130</v>
      </c>
      <c r="CQ587" s="12">
        <v>47</v>
      </c>
      <c r="CR587" s="12">
        <v>43</v>
      </c>
      <c r="CS587" s="12">
        <v>30</v>
      </c>
      <c r="CT587" s="12">
        <v>71</v>
      </c>
      <c r="CU587" s="12">
        <v>43</v>
      </c>
      <c r="CV587" s="12">
        <v>7.9</v>
      </c>
      <c r="CW587" s="12">
        <v>293</v>
      </c>
      <c r="CX587" s="12" t="b">
        <v>0</v>
      </c>
      <c r="CY587" s="12"/>
      <c r="CZ587" s="12">
        <v>0</v>
      </c>
      <c r="DA587" s="12">
        <v>98</v>
      </c>
      <c r="DB587" s="12">
        <v>84</v>
      </c>
      <c r="DC587" s="12">
        <v>69</v>
      </c>
    </row>
    <row r="588" spans="1:109" x14ac:dyDescent="0.2">
      <c r="A588" s="2">
        <v>587</v>
      </c>
      <c r="B588" s="5">
        <v>7</v>
      </c>
      <c r="C588" s="5">
        <v>3</v>
      </c>
      <c r="D588" s="1">
        <v>69</v>
      </c>
      <c r="E588" s="7">
        <v>43908</v>
      </c>
      <c r="F588" s="1">
        <v>0</v>
      </c>
      <c r="G588" s="5">
        <f t="shared" si="40"/>
        <v>0</v>
      </c>
      <c r="H588" s="19">
        <f t="shared" si="41"/>
        <v>0</v>
      </c>
      <c r="I588">
        <v>100</v>
      </c>
      <c r="J588">
        <v>154.72916666666666</v>
      </c>
      <c r="K588">
        <v>25.121696619890802</v>
      </c>
      <c r="L588">
        <v>30.555555555555557</v>
      </c>
      <c r="M588">
        <v>69.444444444444443</v>
      </c>
      <c r="N588">
        <v>0</v>
      </c>
      <c r="O588">
        <v>100</v>
      </c>
      <c r="P588">
        <v>166.26041666666666</v>
      </c>
      <c r="Q588">
        <v>19.607978455549336</v>
      </c>
      <c r="R588">
        <v>38.541666666666664</v>
      </c>
      <c r="S588">
        <v>61.458333333333336</v>
      </c>
      <c r="T588">
        <v>0</v>
      </c>
      <c r="U588">
        <v>100</v>
      </c>
      <c r="V588">
        <v>131.66666666666666</v>
      </c>
      <c r="W588">
        <v>30.584255024346984</v>
      </c>
      <c r="X588">
        <v>14.583333333333334</v>
      </c>
      <c r="Y588">
        <v>85.416666666666671</v>
      </c>
      <c r="Z588">
        <v>0</v>
      </c>
      <c r="AA588" s="2">
        <v>0</v>
      </c>
      <c r="AB588">
        <v>1</v>
      </c>
      <c r="AC588">
        <v>10</v>
      </c>
      <c r="AD588">
        <v>1</v>
      </c>
      <c r="AE588" s="16">
        <v>0</v>
      </c>
      <c r="AF588" s="12">
        <v>99</v>
      </c>
      <c r="AG588">
        <v>1</v>
      </c>
      <c r="AH588">
        <v>99</v>
      </c>
      <c r="AI588">
        <v>99</v>
      </c>
      <c r="AJ588">
        <v>99</v>
      </c>
      <c r="AK588">
        <v>99</v>
      </c>
      <c r="AL588">
        <v>99</v>
      </c>
      <c r="AM588" s="1">
        <v>99</v>
      </c>
      <c r="AN588" s="1">
        <v>99</v>
      </c>
      <c r="AO588" s="1">
        <v>99</v>
      </c>
      <c r="AP588" s="1">
        <v>99</v>
      </c>
      <c r="AQ588" s="1">
        <v>99</v>
      </c>
      <c r="AR588" s="1">
        <v>99</v>
      </c>
      <c r="AS588" s="1">
        <v>0</v>
      </c>
      <c r="AT588">
        <v>1</v>
      </c>
      <c r="AU588">
        <v>0</v>
      </c>
      <c r="AV588" s="1">
        <v>0</v>
      </c>
      <c r="AW588" s="1">
        <v>0</v>
      </c>
      <c r="AX588" s="1">
        <v>0</v>
      </c>
      <c r="AY588" s="1">
        <v>0</v>
      </c>
      <c r="AZ588" s="1">
        <v>0</v>
      </c>
      <c r="BA588" s="1">
        <v>0</v>
      </c>
      <c r="BB588" s="1">
        <v>0</v>
      </c>
      <c r="BC588" s="1">
        <v>0</v>
      </c>
      <c r="BD588" s="1">
        <v>0</v>
      </c>
      <c r="BE588" s="1">
        <v>0</v>
      </c>
      <c r="BF588" s="1">
        <f>SUM(AS588:BE588)</f>
        <v>1</v>
      </c>
      <c r="BG588" s="12">
        <v>0</v>
      </c>
      <c r="BH588" s="12">
        <v>0</v>
      </c>
      <c r="BI588" s="1">
        <v>0</v>
      </c>
      <c r="BJ588" s="1">
        <f t="shared" si="44"/>
        <v>0</v>
      </c>
      <c r="BK588" s="1">
        <v>0</v>
      </c>
      <c r="BL588" s="25">
        <v>0</v>
      </c>
      <c r="BM588" s="1">
        <v>0</v>
      </c>
      <c r="BN588" s="1">
        <v>0</v>
      </c>
      <c r="BO588" s="1">
        <v>0</v>
      </c>
      <c r="BP588" s="1">
        <v>0</v>
      </c>
      <c r="BQ588" s="12"/>
      <c r="BR588" s="12"/>
      <c r="BS588" s="12"/>
      <c r="BT588" s="12"/>
      <c r="BU588" s="12"/>
      <c r="BV588" s="12"/>
      <c r="BW588" s="12"/>
      <c r="BX588" s="12"/>
      <c r="BY588" s="12"/>
      <c r="BZ588" s="12"/>
      <c r="CA588" s="12"/>
      <c r="CB588" s="15"/>
      <c r="CC588" s="12"/>
      <c r="CD588" s="12"/>
      <c r="CE588" s="12"/>
      <c r="CF588" s="12"/>
      <c r="CG588" s="12"/>
      <c r="CH588" s="12"/>
      <c r="CI588" s="12"/>
      <c r="CJ588" s="15"/>
      <c r="CK588" s="12"/>
      <c r="CL588" s="12"/>
      <c r="CM588" s="12"/>
      <c r="CN588" s="12"/>
      <c r="CO588" s="12"/>
      <c r="CP588" s="12"/>
      <c r="CQ588" s="12"/>
      <c r="CR588" s="12"/>
      <c r="CS588" s="12"/>
      <c r="CT588" s="12"/>
      <c r="CU588" s="12"/>
      <c r="CV588" s="12"/>
      <c r="CW588" s="12"/>
      <c r="CX588" s="12"/>
      <c r="CY588" s="12"/>
      <c r="CZ588" s="12"/>
      <c r="DA588" s="12"/>
      <c r="DB588" s="12"/>
      <c r="DC588" s="12"/>
    </row>
    <row r="589" spans="1:109" x14ac:dyDescent="0.2">
      <c r="A589" s="2">
        <v>588</v>
      </c>
      <c r="B589" s="5">
        <v>7</v>
      </c>
      <c r="C589" s="5">
        <v>3</v>
      </c>
      <c r="D589" s="1">
        <v>70</v>
      </c>
      <c r="E589" s="7">
        <v>43909</v>
      </c>
      <c r="F589" s="1">
        <v>0</v>
      </c>
      <c r="G589" s="5">
        <f t="shared" si="40"/>
        <v>0</v>
      </c>
      <c r="H589" s="19">
        <f t="shared" si="41"/>
        <v>0</v>
      </c>
      <c r="I589">
        <v>100</v>
      </c>
      <c r="J589">
        <v>177.28472222222223</v>
      </c>
      <c r="K589">
        <v>19.852838097506343</v>
      </c>
      <c r="L589">
        <v>48.611111111111114</v>
      </c>
      <c r="M589">
        <v>51.388888888888886</v>
      </c>
      <c r="N589">
        <v>0</v>
      </c>
      <c r="O589">
        <v>100</v>
      </c>
      <c r="P589">
        <v>172.82291666666666</v>
      </c>
      <c r="Q589">
        <v>21.314130968198377</v>
      </c>
      <c r="R589">
        <v>42.708333333333336</v>
      </c>
      <c r="S589">
        <v>57.291666666666664</v>
      </c>
      <c r="T589">
        <v>0</v>
      </c>
      <c r="U589">
        <v>100</v>
      </c>
      <c r="V589">
        <v>186.20833333333334</v>
      </c>
      <c r="W589">
        <v>16.053963537675422</v>
      </c>
      <c r="X589">
        <v>60.416666666666664</v>
      </c>
      <c r="Y589">
        <v>39.583333333333336</v>
      </c>
      <c r="Z589">
        <v>0</v>
      </c>
      <c r="AA589" s="2">
        <v>0</v>
      </c>
      <c r="AB589">
        <v>1</v>
      </c>
      <c r="AC589">
        <v>10</v>
      </c>
      <c r="AD589">
        <v>1</v>
      </c>
      <c r="AE589" s="16">
        <v>0</v>
      </c>
      <c r="AF589" s="12">
        <v>99</v>
      </c>
      <c r="AG589">
        <v>99</v>
      </c>
      <c r="AH589">
        <v>99</v>
      </c>
      <c r="AI589">
        <v>99</v>
      </c>
      <c r="AJ589">
        <v>1</v>
      </c>
      <c r="AK589">
        <v>99</v>
      </c>
      <c r="AL589">
        <v>99</v>
      </c>
      <c r="AM589">
        <v>99</v>
      </c>
      <c r="AN589" s="1">
        <v>99</v>
      </c>
      <c r="AO589" s="1">
        <v>99</v>
      </c>
      <c r="AP589" s="1">
        <v>99</v>
      </c>
      <c r="AQ589" s="1">
        <v>99</v>
      </c>
      <c r="AR589" s="1">
        <v>99</v>
      </c>
      <c r="AS589" s="1">
        <v>0</v>
      </c>
      <c r="AT589" s="1">
        <v>0</v>
      </c>
      <c r="AU589">
        <v>0</v>
      </c>
      <c r="AV589" s="1">
        <v>0</v>
      </c>
      <c r="AW589" s="1">
        <v>1</v>
      </c>
      <c r="AX589" s="1">
        <v>0</v>
      </c>
      <c r="AY589" s="1">
        <v>0</v>
      </c>
      <c r="AZ589" s="1">
        <v>0</v>
      </c>
      <c r="BA589" s="1">
        <v>0</v>
      </c>
      <c r="BB589" s="1">
        <v>0</v>
      </c>
      <c r="BC589" s="1">
        <v>0</v>
      </c>
      <c r="BD589" s="1">
        <v>0</v>
      </c>
      <c r="BE589" s="1">
        <v>0</v>
      </c>
      <c r="BF589" s="1">
        <f>SUM(AS589:BE589)</f>
        <v>1</v>
      </c>
      <c r="BG589" s="12">
        <v>0</v>
      </c>
      <c r="BH589" s="1">
        <v>0</v>
      </c>
      <c r="BI589" s="1">
        <v>0</v>
      </c>
      <c r="BJ589" s="1">
        <f t="shared" si="44"/>
        <v>0</v>
      </c>
      <c r="BK589" s="1">
        <v>0</v>
      </c>
      <c r="BL589" s="25">
        <v>0</v>
      </c>
      <c r="BM589" s="1">
        <v>0</v>
      </c>
      <c r="BN589" s="1">
        <v>0</v>
      </c>
      <c r="BO589" s="1">
        <v>0</v>
      </c>
      <c r="BP589" s="1">
        <v>0</v>
      </c>
      <c r="BQ589" s="12"/>
      <c r="BR589" s="12"/>
      <c r="BS589" s="12"/>
      <c r="BT589" s="12"/>
      <c r="BU589" s="12"/>
      <c r="BV589" s="12"/>
      <c r="BW589" s="12"/>
      <c r="BX589" s="12"/>
      <c r="BY589" s="12"/>
      <c r="BZ589" s="12"/>
      <c r="CA589" s="12"/>
      <c r="CB589" s="15"/>
      <c r="CC589" s="12"/>
      <c r="CD589" s="12"/>
      <c r="CE589" s="12"/>
      <c r="CF589" s="12"/>
      <c r="CG589" s="12"/>
      <c r="CH589" s="12"/>
      <c r="CI589" s="12"/>
      <c r="CJ589" s="15"/>
      <c r="CK589" s="12"/>
      <c r="CL589" s="12"/>
      <c r="CM589" s="12"/>
      <c r="CN589" s="12"/>
      <c r="CO589" s="12"/>
      <c r="CP589" s="12"/>
      <c r="CQ589" s="12"/>
      <c r="CR589" s="12"/>
      <c r="CS589" s="12"/>
      <c r="CT589" s="12"/>
      <c r="CU589" s="12"/>
      <c r="CV589" s="12"/>
      <c r="CW589" s="12"/>
      <c r="CX589" s="12"/>
      <c r="CY589" s="12"/>
      <c r="CZ589" s="12"/>
      <c r="DA589" s="12"/>
      <c r="DB589" s="12"/>
      <c r="DC589" s="12"/>
    </row>
    <row r="590" spans="1:109" x14ac:dyDescent="0.2">
      <c r="A590" s="2">
        <v>589</v>
      </c>
      <c r="B590" s="2">
        <v>8</v>
      </c>
      <c r="C590" s="2">
        <v>1</v>
      </c>
      <c r="D590">
        <v>1</v>
      </c>
      <c r="E590" s="52">
        <v>43807</v>
      </c>
      <c r="F590" s="1">
        <v>0</v>
      </c>
      <c r="G590" s="5">
        <f t="shared" si="40"/>
        <v>0</v>
      </c>
      <c r="H590" s="19">
        <f t="shared" si="41"/>
        <v>0</v>
      </c>
      <c r="I590">
        <v>100</v>
      </c>
      <c r="J590">
        <v>250.32291666666666</v>
      </c>
      <c r="K590">
        <v>29.312350566691237</v>
      </c>
      <c r="L590">
        <v>87.847222222222229</v>
      </c>
      <c r="M590">
        <v>12.152777777777771</v>
      </c>
      <c r="N590">
        <v>0</v>
      </c>
      <c r="O590">
        <v>100</v>
      </c>
      <c r="P590">
        <v>260.20833333333331</v>
      </c>
      <c r="Q590">
        <v>31.9817042189893</v>
      </c>
      <c r="R590">
        <v>82.8125</v>
      </c>
      <c r="S590">
        <v>17.1875</v>
      </c>
      <c r="T590">
        <v>0</v>
      </c>
      <c r="U590">
        <v>100</v>
      </c>
      <c r="V590">
        <v>230.55208333333334</v>
      </c>
      <c r="W590">
        <v>18.139672173752945</v>
      </c>
      <c r="X590">
        <v>97.916666666666671</v>
      </c>
      <c r="Y590">
        <v>2.0833333333333286</v>
      </c>
      <c r="Z590">
        <v>0</v>
      </c>
      <c r="AA590" s="2" t="s">
        <v>878</v>
      </c>
      <c r="AB590" t="s">
        <v>878</v>
      </c>
      <c r="AC590" t="s">
        <v>878</v>
      </c>
      <c r="AD590" t="s">
        <v>878</v>
      </c>
      <c r="AE590" t="s">
        <v>878</v>
      </c>
      <c r="AF590" t="s">
        <v>878</v>
      </c>
      <c r="AG590" t="s">
        <v>878</v>
      </c>
      <c r="AH590" t="s">
        <v>878</v>
      </c>
      <c r="AI590" t="s">
        <v>878</v>
      </c>
      <c r="AJ590" t="s">
        <v>878</v>
      </c>
      <c r="AK590" t="s">
        <v>878</v>
      </c>
      <c r="AL590" t="s">
        <v>878</v>
      </c>
      <c r="AM590" t="s">
        <v>878</v>
      </c>
      <c r="AN590" t="s">
        <v>878</v>
      </c>
      <c r="AO590" t="s">
        <v>878</v>
      </c>
      <c r="AP590" t="s">
        <v>878</v>
      </c>
      <c r="AQ590" t="s">
        <v>878</v>
      </c>
      <c r="AR590" t="s">
        <v>878</v>
      </c>
      <c r="AS590" t="s">
        <v>878</v>
      </c>
      <c r="AT590" t="s">
        <v>878</v>
      </c>
      <c r="AU590" t="s">
        <v>878</v>
      </c>
      <c r="AV590" t="s">
        <v>878</v>
      </c>
      <c r="AW590" t="s">
        <v>878</v>
      </c>
      <c r="AX590" t="s">
        <v>878</v>
      </c>
      <c r="AY590" t="s">
        <v>878</v>
      </c>
      <c r="AZ590" t="s">
        <v>878</v>
      </c>
      <c r="BA590" t="s">
        <v>878</v>
      </c>
      <c r="BB590" t="s">
        <v>878</v>
      </c>
      <c r="BC590" t="s">
        <v>878</v>
      </c>
      <c r="BD590" t="s">
        <v>878</v>
      </c>
      <c r="BE590" t="s">
        <v>878</v>
      </c>
      <c r="BF590" t="s">
        <v>878</v>
      </c>
      <c r="BG590" s="12">
        <v>0</v>
      </c>
      <c r="BH590" s="1">
        <v>0</v>
      </c>
      <c r="BI590" s="1">
        <v>0</v>
      </c>
      <c r="BJ590" s="1">
        <f t="shared" si="44"/>
        <v>0</v>
      </c>
      <c r="BK590" s="1">
        <v>0</v>
      </c>
      <c r="BL590" s="25">
        <v>0</v>
      </c>
      <c r="BM590" s="1">
        <v>0</v>
      </c>
      <c r="BN590" s="1">
        <v>0</v>
      </c>
      <c r="BO590" s="1">
        <v>0</v>
      </c>
      <c r="BP590" s="1">
        <v>0</v>
      </c>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row>
    <row r="591" spans="1:109" x14ac:dyDescent="0.2">
      <c r="A591" s="2">
        <v>590</v>
      </c>
      <c r="B591" s="2">
        <v>8</v>
      </c>
      <c r="C591" s="2">
        <v>1</v>
      </c>
      <c r="D591">
        <v>2</v>
      </c>
      <c r="E591" s="52">
        <v>43808</v>
      </c>
      <c r="F591" s="1">
        <v>0</v>
      </c>
      <c r="G591" s="5">
        <f t="shared" si="40"/>
        <v>0</v>
      </c>
      <c r="H591" s="19">
        <f t="shared" si="41"/>
        <v>0</v>
      </c>
      <c r="I591">
        <v>97.916666666666671</v>
      </c>
      <c r="J591">
        <v>290.17730496453902</v>
      </c>
      <c r="K591">
        <v>17.140875912481874</v>
      </c>
      <c r="L591">
        <v>100</v>
      </c>
      <c r="M591">
        <v>0</v>
      </c>
      <c r="N591">
        <v>0</v>
      </c>
      <c r="O591">
        <v>96.875</v>
      </c>
      <c r="P591">
        <v>306.2043010752688</v>
      </c>
      <c r="Q591">
        <v>16.565815493544516</v>
      </c>
      <c r="R591">
        <v>100</v>
      </c>
      <c r="S591">
        <v>0</v>
      </c>
      <c r="T591">
        <v>0</v>
      </c>
      <c r="U591">
        <v>100</v>
      </c>
      <c r="V591">
        <v>259.125</v>
      </c>
      <c r="W591">
        <v>11.116280439825976</v>
      </c>
      <c r="X591">
        <v>100</v>
      </c>
      <c r="Y591">
        <v>0</v>
      </c>
      <c r="Z591">
        <v>0</v>
      </c>
      <c r="AA591" s="2" t="s">
        <v>878</v>
      </c>
      <c r="AB591" t="s">
        <v>878</v>
      </c>
      <c r="AC591" t="s">
        <v>878</v>
      </c>
      <c r="AD591" t="s">
        <v>878</v>
      </c>
      <c r="AE591" t="s">
        <v>878</v>
      </c>
      <c r="AF591" t="s">
        <v>878</v>
      </c>
      <c r="AG591" t="s">
        <v>878</v>
      </c>
      <c r="AH591" t="s">
        <v>878</v>
      </c>
      <c r="AI591" t="s">
        <v>878</v>
      </c>
      <c r="AJ591" t="s">
        <v>878</v>
      </c>
      <c r="AK591" t="s">
        <v>878</v>
      </c>
      <c r="AL591" t="s">
        <v>878</v>
      </c>
      <c r="AM591" t="s">
        <v>878</v>
      </c>
      <c r="AN591" t="s">
        <v>878</v>
      </c>
      <c r="AO591" t="s">
        <v>878</v>
      </c>
      <c r="AP591" t="s">
        <v>878</v>
      </c>
      <c r="AQ591" t="s">
        <v>878</v>
      </c>
      <c r="AR591" t="s">
        <v>878</v>
      </c>
      <c r="AS591" t="s">
        <v>878</v>
      </c>
      <c r="AT591" t="s">
        <v>878</v>
      </c>
      <c r="AU591" t="s">
        <v>878</v>
      </c>
      <c r="AV591" t="s">
        <v>878</v>
      </c>
      <c r="AW591" t="s">
        <v>878</v>
      </c>
      <c r="AX591" t="s">
        <v>878</v>
      </c>
      <c r="AY591" t="s">
        <v>878</v>
      </c>
      <c r="AZ591" t="s">
        <v>878</v>
      </c>
      <c r="BA591" t="s">
        <v>878</v>
      </c>
      <c r="BB591" t="s">
        <v>878</v>
      </c>
      <c r="BC591" t="s">
        <v>878</v>
      </c>
      <c r="BD591" t="s">
        <v>878</v>
      </c>
      <c r="BE591" t="s">
        <v>878</v>
      </c>
      <c r="BF591" t="s">
        <v>878</v>
      </c>
      <c r="BG591" s="12">
        <v>0</v>
      </c>
      <c r="BH591" s="1">
        <v>0</v>
      </c>
      <c r="BI591" s="1">
        <v>0</v>
      </c>
      <c r="BJ591" s="1">
        <f t="shared" si="44"/>
        <v>0</v>
      </c>
      <c r="BK591" s="1">
        <v>0</v>
      </c>
      <c r="BL591" s="25">
        <v>0</v>
      </c>
      <c r="BM591" s="1">
        <v>0</v>
      </c>
      <c r="BN591" s="1">
        <v>0</v>
      </c>
      <c r="BO591" s="1">
        <v>0</v>
      </c>
      <c r="BP591" s="1">
        <v>0</v>
      </c>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row>
    <row r="592" spans="1:109" x14ac:dyDescent="0.2">
      <c r="A592" s="2">
        <v>591</v>
      </c>
      <c r="B592" s="2">
        <v>8</v>
      </c>
      <c r="C592" s="2">
        <v>1</v>
      </c>
      <c r="D592">
        <v>3</v>
      </c>
      <c r="E592" s="52">
        <v>43809</v>
      </c>
      <c r="F592" s="1">
        <v>0</v>
      </c>
      <c r="G592" s="5">
        <f t="shared" si="40"/>
        <v>0</v>
      </c>
      <c r="H592" s="19">
        <f t="shared" si="41"/>
        <v>0</v>
      </c>
      <c r="I592">
        <v>90.625</v>
      </c>
      <c r="J592">
        <v>301.79310344827587</v>
      </c>
      <c r="K592">
        <v>21.154133551935949</v>
      </c>
      <c r="L592">
        <v>98.467432950191565</v>
      </c>
      <c r="M592">
        <v>1.5325670498084349</v>
      </c>
      <c r="N592">
        <v>0</v>
      </c>
      <c r="O592">
        <v>85.9375</v>
      </c>
      <c r="P592">
        <v>271.74545454545455</v>
      </c>
      <c r="Q592">
        <v>22.265935301325101</v>
      </c>
      <c r="R592">
        <v>97.575757575757578</v>
      </c>
      <c r="S592">
        <v>2.4242424242424221</v>
      </c>
      <c r="T592">
        <v>0</v>
      </c>
      <c r="U592">
        <v>100</v>
      </c>
      <c r="V592">
        <v>353.4375</v>
      </c>
      <c r="W592">
        <v>6.7623240516459804</v>
      </c>
      <c r="X592">
        <v>100</v>
      </c>
      <c r="Y592">
        <v>0</v>
      </c>
      <c r="Z592">
        <v>0</v>
      </c>
      <c r="AA592" s="2" t="s">
        <v>878</v>
      </c>
      <c r="AB592" t="s">
        <v>878</v>
      </c>
      <c r="AC592" t="s">
        <v>878</v>
      </c>
      <c r="AD592" t="s">
        <v>878</v>
      </c>
      <c r="AE592" t="s">
        <v>878</v>
      </c>
      <c r="AF592" t="s">
        <v>878</v>
      </c>
      <c r="AG592" t="s">
        <v>878</v>
      </c>
      <c r="AH592" t="s">
        <v>878</v>
      </c>
      <c r="AI592" t="s">
        <v>878</v>
      </c>
      <c r="AJ592" t="s">
        <v>878</v>
      </c>
      <c r="AK592" t="s">
        <v>878</v>
      </c>
      <c r="AL592" t="s">
        <v>878</v>
      </c>
      <c r="AM592" t="s">
        <v>878</v>
      </c>
      <c r="AN592" t="s">
        <v>878</v>
      </c>
      <c r="AO592" t="s">
        <v>878</v>
      </c>
      <c r="AP592" t="s">
        <v>878</v>
      </c>
      <c r="AQ592" t="s">
        <v>878</v>
      </c>
      <c r="AR592" t="s">
        <v>878</v>
      </c>
      <c r="AS592" t="s">
        <v>878</v>
      </c>
      <c r="AT592" t="s">
        <v>878</v>
      </c>
      <c r="AU592" t="s">
        <v>878</v>
      </c>
      <c r="AV592" t="s">
        <v>878</v>
      </c>
      <c r="AW592" t="s">
        <v>878</v>
      </c>
      <c r="AX592" t="s">
        <v>878</v>
      </c>
      <c r="AY592" t="s">
        <v>878</v>
      </c>
      <c r="AZ592" t="s">
        <v>878</v>
      </c>
      <c r="BA592" t="s">
        <v>878</v>
      </c>
      <c r="BB592" t="s">
        <v>878</v>
      </c>
      <c r="BC592" t="s">
        <v>878</v>
      </c>
      <c r="BD592" t="s">
        <v>878</v>
      </c>
      <c r="BE592" t="s">
        <v>878</v>
      </c>
      <c r="BF592" t="s">
        <v>878</v>
      </c>
      <c r="BG592" s="12">
        <v>0</v>
      </c>
      <c r="BH592" s="1">
        <v>0</v>
      </c>
      <c r="BI592" s="1">
        <v>0</v>
      </c>
      <c r="BJ592" s="1">
        <f t="shared" si="44"/>
        <v>0</v>
      </c>
      <c r="BK592" s="1">
        <v>0</v>
      </c>
      <c r="BL592" s="25">
        <v>0</v>
      </c>
      <c r="BM592" s="1">
        <v>0</v>
      </c>
      <c r="BN592" s="1">
        <v>0</v>
      </c>
      <c r="BO592" s="1">
        <v>0</v>
      </c>
      <c r="BP592" s="1">
        <v>0</v>
      </c>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row>
    <row r="593" spans="1:109" x14ac:dyDescent="0.2">
      <c r="A593" s="2">
        <v>592</v>
      </c>
      <c r="B593" s="2">
        <v>8</v>
      </c>
      <c r="C593" s="2">
        <v>1</v>
      </c>
      <c r="D593">
        <v>4</v>
      </c>
      <c r="E593" s="52">
        <v>43810</v>
      </c>
      <c r="F593" s="1">
        <v>0</v>
      </c>
      <c r="G593" s="5">
        <f t="shared" si="40"/>
        <v>0</v>
      </c>
      <c r="H593" s="19">
        <f t="shared" si="41"/>
        <v>0</v>
      </c>
      <c r="I593">
        <v>100</v>
      </c>
      <c r="J593">
        <v>284.12152777777777</v>
      </c>
      <c r="K593">
        <v>20.97565130788043</v>
      </c>
      <c r="L593">
        <v>92.708333333333329</v>
      </c>
      <c r="M593">
        <v>7.2916666666666714</v>
      </c>
      <c r="N593">
        <v>0</v>
      </c>
      <c r="O593">
        <v>100</v>
      </c>
      <c r="P593">
        <v>258.67708333333331</v>
      </c>
      <c r="Q593">
        <v>22.264927497265614</v>
      </c>
      <c r="R593">
        <v>89.0625</v>
      </c>
      <c r="S593">
        <v>10.9375</v>
      </c>
      <c r="T593">
        <v>0</v>
      </c>
      <c r="U593">
        <v>100</v>
      </c>
      <c r="V593">
        <v>335.01041666666669</v>
      </c>
      <c r="W593">
        <v>3.4736383893607687</v>
      </c>
      <c r="X593">
        <v>100</v>
      </c>
      <c r="Y593">
        <v>0</v>
      </c>
      <c r="Z593">
        <v>0</v>
      </c>
      <c r="AA593" s="2" t="s">
        <v>878</v>
      </c>
      <c r="AB593" t="s">
        <v>878</v>
      </c>
      <c r="AC593" t="s">
        <v>878</v>
      </c>
      <c r="AD593" t="s">
        <v>878</v>
      </c>
      <c r="AE593" t="s">
        <v>878</v>
      </c>
      <c r="AF593" t="s">
        <v>878</v>
      </c>
      <c r="AG593" t="s">
        <v>878</v>
      </c>
      <c r="AH593" t="s">
        <v>878</v>
      </c>
      <c r="AI593" t="s">
        <v>878</v>
      </c>
      <c r="AJ593" t="s">
        <v>878</v>
      </c>
      <c r="AK593" t="s">
        <v>878</v>
      </c>
      <c r="AL593" t="s">
        <v>878</v>
      </c>
      <c r="AM593" t="s">
        <v>878</v>
      </c>
      <c r="AN593" t="s">
        <v>878</v>
      </c>
      <c r="AO593" t="s">
        <v>878</v>
      </c>
      <c r="AP593" t="s">
        <v>878</v>
      </c>
      <c r="AQ593" t="s">
        <v>878</v>
      </c>
      <c r="AR593" t="s">
        <v>878</v>
      </c>
      <c r="AS593" t="s">
        <v>878</v>
      </c>
      <c r="AT593" t="s">
        <v>878</v>
      </c>
      <c r="AU593" t="s">
        <v>878</v>
      </c>
      <c r="AV593" t="s">
        <v>878</v>
      </c>
      <c r="AW593" t="s">
        <v>878</v>
      </c>
      <c r="AX593" t="s">
        <v>878</v>
      </c>
      <c r="AY593" t="s">
        <v>878</v>
      </c>
      <c r="AZ593" t="s">
        <v>878</v>
      </c>
      <c r="BA593" t="s">
        <v>878</v>
      </c>
      <c r="BB593" t="s">
        <v>878</v>
      </c>
      <c r="BC593" t="s">
        <v>878</v>
      </c>
      <c r="BD593" t="s">
        <v>878</v>
      </c>
      <c r="BE593" t="s">
        <v>878</v>
      </c>
      <c r="BF593" t="s">
        <v>878</v>
      </c>
      <c r="BG593" s="12">
        <v>0</v>
      </c>
      <c r="BH593" s="1">
        <v>0</v>
      </c>
      <c r="BI593" s="1">
        <v>0</v>
      </c>
      <c r="BJ593" s="1">
        <f t="shared" si="44"/>
        <v>0</v>
      </c>
      <c r="BK593" s="1">
        <v>0</v>
      </c>
      <c r="BL593" s="25">
        <v>0</v>
      </c>
      <c r="BM593" s="1">
        <v>0</v>
      </c>
      <c r="BN593" s="1">
        <v>0</v>
      </c>
      <c r="BO593" s="1">
        <v>0</v>
      </c>
      <c r="BP593" s="1">
        <v>0</v>
      </c>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row>
    <row r="594" spans="1:109" customFormat="1" x14ac:dyDescent="0.2">
      <c r="A594" s="2">
        <v>593</v>
      </c>
      <c r="B594" s="2">
        <v>8</v>
      </c>
      <c r="C594" s="2">
        <v>1</v>
      </c>
      <c r="D594">
        <v>5</v>
      </c>
      <c r="E594" s="52">
        <v>43811</v>
      </c>
      <c r="F594" s="1">
        <v>0</v>
      </c>
      <c r="G594" s="5">
        <f t="shared" si="40"/>
        <v>0</v>
      </c>
      <c r="H594" s="19">
        <f t="shared" si="41"/>
        <v>0</v>
      </c>
      <c r="I594">
        <v>100</v>
      </c>
      <c r="J594">
        <v>258.42708333333331</v>
      </c>
      <c r="K594">
        <v>28.897232668086009</v>
      </c>
      <c r="L594">
        <v>81.25</v>
      </c>
      <c r="M594">
        <v>18.75</v>
      </c>
      <c r="N594">
        <v>0</v>
      </c>
      <c r="O594">
        <v>100</v>
      </c>
      <c r="P594">
        <v>279.71354166666669</v>
      </c>
      <c r="Q594">
        <v>27.37109680535427</v>
      </c>
      <c r="R594">
        <v>87.5</v>
      </c>
      <c r="S594">
        <v>12.5</v>
      </c>
      <c r="T594">
        <v>0</v>
      </c>
      <c r="U594">
        <v>100</v>
      </c>
      <c r="V594">
        <v>215.85416666666666</v>
      </c>
      <c r="W594">
        <v>22.294459937496413</v>
      </c>
      <c r="X594">
        <v>68.75</v>
      </c>
      <c r="Y594">
        <v>31.25</v>
      </c>
      <c r="Z594">
        <v>0</v>
      </c>
      <c r="AA594" s="2" t="s">
        <v>878</v>
      </c>
      <c r="AB594" t="s">
        <v>878</v>
      </c>
      <c r="AC594" t="s">
        <v>878</v>
      </c>
      <c r="AD594" t="s">
        <v>878</v>
      </c>
      <c r="AE594" t="s">
        <v>878</v>
      </c>
      <c r="AF594" t="s">
        <v>878</v>
      </c>
      <c r="AG594" t="s">
        <v>878</v>
      </c>
      <c r="AH594" t="s">
        <v>878</v>
      </c>
      <c r="AI594" t="s">
        <v>878</v>
      </c>
      <c r="AJ594" t="s">
        <v>878</v>
      </c>
      <c r="AK594" t="s">
        <v>878</v>
      </c>
      <c r="AL594" t="s">
        <v>878</v>
      </c>
      <c r="AM594" t="s">
        <v>878</v>
      </c>
      <c r="AN594" t="s">
        <v>878</v>
      </c>
      <c r="AO594" t="s">
        <v>878</v>
      </c>
      <c r="AP594" t="s">
        <v>878</v>
      </c>
      <c r="AQ594" t="s">
        <v>878</v>
      </c>
      <c r="AR594" t="s">
        <v>878</v>
      </c>
      <c r="AS594" t="s">
        <v>878</v>
      </c>
      <c r="AT594" t="s">
        <v>878</v>
      </c>
      <c r="AU594" t="s">
        <v>878</v>
      </c>
      <c r="AV594" t="s">
        <v>878</v>
      </c>
      <c r="AW594" t="s">
        <v>878</v>
      </c>
      <c r="AX594" t="s">
        <v>878</v>
      </c>
      <c r="AY594" t="s">
        <v>878</v>
      </c>
      <c r="AZ594" t="s">
        <v>878</v>
      </c>
      <c r="BA594" t="s">
        <v>878</v>
      </c>
      <c r="BB594" t="s">
        <v>878</v>
      </c>
      <c r="BC594" t="s">
        <v>878</v>
      </c>
      <c r="BD594" t="s">
        <v>878</v>
      </c>
      <c r="BE594" t="s">
        <v>878</v>
      </c>
      <c r="BF594" t="s">
        <v>878</v>
      </c>
      <c r="BG594" s="12">
        <v>0</v>
      </c>
      <c r="BH594" s="1">
        <v>0</v>
      </c>
      <c r="BI594" s="1">
        <v>0</v>
      </c>
      <c r="BJ594" s="1">
        <f t="shared" si="44"/>
        <v>0</v>
      </c>
      <c r="BK594" s="1">
        <v>0</v>
      </c>
      <c r="BL594" s="25">
        <v>0</v>
      </c>
      <c r="BM594" s="1">
        <v>0</v>
      </c>
      <c r="BN594" s="1">
        <v>0</v>
      </c>
      <c r="BO594" s="1">
        <v>0</v>
      </c>
      <c r="BP594" s="1">
        <v>0</v>
      </c>
    </row>
    <row r="595" spans="1:109" customFormat="1" x14ac:dyDescent="0.2">
      <c r="A595" s="2">
        <v>594</v>
      </c>
      <c r="B595" s="2">
        <v>8</v>
      </c>
      <c r="C595" s="2">
        <v>1</v>
      </c>
      <c r="D595">
        <v>6</v>
      </c>
      <c r="E595" s="52">
        <v>43812</v>
      </c>
      <c r="F595" s="1">
        <v>0</v>
      </c>
      <c r="G595" s="5">
        <f t="shared" si="40"/>
        <v>0</v>
      </c>
      <c r="H595" s="19">
        <f t="shared" si="41"/>
        <v>0</v>
      </c>
      <c r="I595">
        <v>100</v>
      </c>
      <c r="J595">
        <v>318.53472222222223</v>
      </c>
      <c r="K595">
        <v>13.671787190681444</v>
      </c>
      <c r="L595">
        <v>100</v>
      </c>
      <c r="M595">
        <v>0</v>
      </c>
      <c r="N595">
        <v>0</v>
      </c>
      <c r="O595">
        <v>100</v>
      </c>
      <c r="P595">
        <v>314.36979166666669</v>
      </c>
      <c r="Q595">
        <v>16.622032701195263</v>
      </c>
      <c r="R595">
        <v>100</v>
      </c>
      <c r="S595">
        <v>0</v>
      </c>
      <c r="T595">
        <v>0</v>
      </c>
      <c r="U595">
        <v>100</v>
      </c>
      <c r="V595">
        <v>326.86458333333331</v>
      </c>
      <c r="W595">
        <v>3.5488757581076409</v>
      </c>
      <c r="X595">
        <v>100</v>
      </c>
      <c r="Y595">
        <v>0</v>
      </c>
      <c r="Z595">
        <v>0</v>
      </c>
      <c r="AA595" s="2" t="s">
        <v>878</v>
      </c>
      <c r="AB595" t="s">
        <v>878</v>
      </c>
      <c r="AC595" t="s">
        <v>878</v>
      </c>
      <c r="AD595" t="s">
        <v>878</v>
      </c>
      <c r="AE595" t="s">
        <v>878</v>
      </c>
      <c r="AF595" t="s">
        <v>878</v>
      </c>
      <c r="AG595" t="s">
        <v>878</v>
      </c>
      <c r="AH595" t="s">
        <v>878</v>
      </c>
      <c r="AI595" t="s">
        <v>878</v>
      </c>
      <c r="AJ595" t="s">
        <v>878</v>
      </c>
      <c r="AK595" t="s">
        <v>878</v>
      </c>
      <c r="AL595" t="s">
        <v>878</v>
      </c>
      <c r="AM595" t="s">
        <v>878</v>
      </c>
      <c r="AN595" t="s">
        <v>878</v>
      </c>
      <c r="AO595" t="s">
        <v>878</v>
      </c>
      <c r="AP595" t="s">
        <v>878</v>
      </c>
      <c r="AQ595" t="s">
        <v>878</v>
      </c>
      <c r="AR595" t="s">
        <v>878</v>
      </c>
      <c r="AS595" t="s">
        <v>878</v>
      </c>
      <c r="AT595" t="s">
        <v>878</v>
      </c>
      <c r="AU595" t="s">
        <v>878</v>
      </c>
      <c r="AV595" t="s">
        <v>878</v>
      </c>
      <c r="AW595" t="s">
        <v>878</v>
      </c>
      <c r="AX595" t="s">
        <v>878</v>
      </c>
      <c r="AY595" t="s">
        <v>878</v>
      </c>
      <c r="AZ595" t="s">
        <v>878</v>
      </c>
      <c r="BA595" t="s">
        <v>878</v>
      </c>
      <c r="BB595" t="s">
        <v>878</v>
      </c>
      <c r="BC595" t="s">
        <v>878</v>
      </c>
      <c r="BD595" t="s">
        <v>878</v>
      </c>
      <c r="BE595" t="s">
        <v>878</v>
      </c>
      <c r="BF595" t="s">
        <v>878</v>
      </c>
      <c r="BG595" s="12">
        <v>0</v>
      </c>
      <c r="BH595" s="1">
        <v>0</v>
      </c>
      <c r="BI595" s="1">
        <v>0</v>
      </c>
      <c r="BJ595" s="1">
        <f t="shared" si="44"/>
        <v>0</v>
      </c>
      <c r="BK595" s="1">
        <v>0</v>
      </c>
      <c r="BL595" s="25">
        <v>0</v>
      </c>
      <c r="BM595" s="1">
        <v>0</v>
      </c>
      <c r="BN595" s="1">
        <v>0</v>
      </c>
      <c r="BO595" s="1">
        <v>0</v>
      </c>
      <c r="BP595" s="1">
        <v>0</v>
      </c>
    </row>
    <row r="596" spans="1:109" x14ac:dyDescent="0.2">
      <c r="A596" s="2">
        <v>595</v>
      </c>
      <c r="B596" s="2">
        <v>8</v>
      </c>
      <c r="C596" s="2">
        <v>1</v>
      </c>
      <c r="D596">
        <v>7</v>
      </c>
      <c r="E596" s="52">
        <v>43813</v>
      </c>
      <c r="F596" s="1">
        <v>0</v>
      </c>
      <c r="G596" s="5">
        <f t="shared" si="40"/>
        <v>0</v>
      </c>
      <c r="H596" s="19">
        <f t="shared" si="41"/>
        <v>0</v>
      </c>
      <c r="I596">
        <v>100</v>
      </c>
      <c r="J596">
        <v>299.42708333333331</v>
      </c>
      <c r="K596">
        <v>15.366623523286137</v>
      </c>
      <c r="L596">
        <v>100</v>
      </c>
      <c r="M596">
        <v>0</v>
      </c>
      <c r="N596">
        <v>0</v>
      </c>
      <c r="O596">
        <v>100</v>
      </c>
      <c r="P596">
        <v>310.9375</v>
      </c>
      <c r="Q596">
        <v>15.474417291532578</v>
      </c>
      <c r="R596">
        <v>100</v>
      </c>
      <c r="S596">
        <v>0</v>
      </c>
      <c r="T596">
        <v>0</v>
      </c>
      <c r="U596">
        <v>100</v>
      </c>
      <c r="V596">
        <v>276.40625</v>
      </c>
      <c r="W596">
        <v>11.079802226623148</v>
      </c>
      <c r="X596">
        <v>100</v>
      </c>
      <c r="Y596">
        <v>0</v>
      </c>
      <c r="Z596">
        <v>0</v>
      </c>
      <c r="AA596" s="2" t="s">
        <v>878</v>
      </c>
      <c r="AB596" t="s">
        <v>878</v>
      </c>
      <c r="AC596" t="s">
        <v>878</v>
      </c>
      <c r="AD596" t="s">
        <v>878</v>
      </c>
      <c r="AE596" t="s">
        <v>878</v>
      </c>
      <c r="AF596" t="s">
        <v>878</v>
      </c>
      <c r="AG596" t="s">
        <v>878</v>
      </c>
      <c r="AH596" t="s">
        <v>878</v>
      </c>
      <c r="AI596" t="s">
        <v>878</v>
      </c>
      <c r="AJ596" t="s">
        <v>878</v>
      </c>
      <c r="AK596" t="s">
        <v>878</v>
      </c>
      <c r="AL596" t="s">
        <v>878</v>
      </c>
      <c r="AM596" t="s">
        <v>878</v>
      </c>
      <c r="AN596" t="s">
        <v>878</v>
      </c>
      <c r="AO596" t="s">
        <v>878</v>
      </c>
      <c r="AP596" t="s">
        <v>878</v>
      </c>
      <c r="AQ596" t="s">
        <v>878</v>
      </c>
      <c r="AR596" t="s">
        <v>878</v>
      </c>
      <c r="AS596" t="s">
        <v>878</v>
      </c>
      <c r="AT596" t="s">
        <v>878</v>
      </c>
      <c r="AU596" t="s">
        <v>878</v>
      </c>
      <c r="AV596" t="s">
        <v>878</v>
      </c>
      <c r="AW596" t="s">
        <v>878</v>
      </c>
      <c r="AX596" t="s">
        <v>878</v>
      </c>
      <c r="AY596" t="s">
        <v>878</v>
      </c>
      <c r="AZ596" t="s">
        <v>878</v>
      </c>
      <c r="BA596" t="s">
        <v>878</v>
      </c>
      <c r="BB596" t="s">
        <v>878</v>
      </c>
      <c r="BC596" t="s">
        <v>878</v>
      </c>
      <c r="BD596" t="s">
        <v>878</v>
      </c>
      <c r="BE596" t="s">
        <v>878</v>
      </c>
      <c r="BF596" t="s">
        <v>878</v>
      </c>
      <c r="BG596" s="12">
        <v>0</v>
      </c>
      <c r="BH596" s="1">
        <v>0</v>
      </c>
      <c r="BI596" s="1">
        <v>0</v>
      </c>
      <c r="BJ596" s="1">
        <f t="shared" si="44"/>
        <v>0</v>
      </c>
      <c r="BK596" s="1">
        <v>0</v>
      </c>
      <c r="BL596" s="25">
        <v>0</v>
      </c>
      <c r="BM596" s="1">
        <v>0</v>
      </c>
      <c r="BN596" s="1">
        <v>0</v>
      </c>
      <c r="BO596" s="1">
        <v>0</v>
      </c>
      <c r="BP596" s="1">
        <v>0</v>
      </c>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row>
    <row r="597" spans="1:109" x14ac:dyDescent="0.2">
      <c r="A597" s="2">
        <v>596</v>
      </c>
      <c r="B597" s="2">
        <v>8</v>
      </c>
      <c r="C597" s="2">
        <v>1</v>
      </c>
      <c r="D597">
        <v>8</v>
      </c>
      <c r="E597" s="52">
        <v>43814</v>
      </c>
      <c r="F597" s="1">
        <v>0</v>
      </c>
      <c r="G597" s="5">
        <f t="shared" si="40"/>
        <v>0</v>
      </c>
      <c r="H597" s="19">
        <f t="shared" si="41"/>
        <v>0</v>
      </c>
      <c r="I597">
        <v>100</v>
      </c>
      <c r="J597">
        <v>234.51736111111111</v>
      </c>
      <c r="K597">
        <v>27.658252030189281</v>
      </c>
      <c r="L597">
        <v>72.222222222222229</v>
      </c>
      <c r="M597">
        <v>27.777777777777771</v>
      </c>
      <c r="N597">
        <v>0</v>
      </c>
      <c r="O597">
        <v>100</v>
      </c>
      <c r="P597">
        <v>214.58333333333334</v>
      </c>
      <c r="Q597">
        <v>30.833022119280489</v>
      </c>
      <c r="R597">
        <v>58.854166666666664</v>
      </c>
      <c r="S597">
        <v>41.145833333333336</v>
      </c>
      <c r="T597">
        <v>0</v>
      </c>
      <c r="U597">
        <v>100</v>
      </c>
      <c r="V597">
        <v>274.38541666666669</v>
      </c>
      <c r="W597">
        <v>14.115256643063844</v>
      </c>
      <c r="X597">
        <v>98.958333333333329</v>
      </c>
      <c r="Y597">
        <v>1.0416666666666714</v>
      </c>
      <c r="Z597">
        <v>0</v>
      </c>
      <c r="AA597" s="2" t="s">
        <v>878</v>
      </c>
      <c r="AB597" t="s">
        <v>878</v>
      </c>
      <c r="AC597" t="s">
        <v>878</v>
      </c>
      <c r="AD597" t="s">
        <v>878</v>
      </c>
      <c r="AE597" t="s">
        <v>878</v>
      </c>
      <c r="AF597" t="s">
        <v>878</v>
      </c>
      <c r="AG597" t="s">
        <v>878</v>
      </c>
      <c r="AH597" t="s">
        <v>878</v>
      </c>
      <c r="AI597" t="s">
        <v>878</v>
      </c>
      <c r="AJ597" t="s">
        <v>878</v>
      </c>
      <c r="AK597" t="s">
        <v>878</v>
      </c>
      <c r="AL597" t="s">
        <v>878</v>
      </c>
      <c r="AM597" t="s">
        <v>878</v>
      </c>
      <c r="AN597" t="s">
        <v>878</v>
      </c>
      <c r="AO597" t="s">
        <v>878</v>
      </c>
      <c r="AP597" t="s">
        <v>878</v>
      </c>
      <c r="AQ597" t="s">
        <v>878</v>
      </c>
      <c r="AR597" t="s">
        <v>878</v>
      </c>
      <c r="AS597" t="s">
        <v>878</v>
      </c>
      <c r="AT597" t="s">
        <v>878</v>
      </c>
      <c r="AU597" t="s">
        <v>878</v>
      </c>
      <c r="AV597" t="s">
        <v>878</v>
      </c>
      <c r="AW597" t="s">
        <v>878</v>
      </c>
      <c r="AX597" t="s">
        <v>878</v>
      </c>
      <c r="AY597" t="s">
        <v>878</v>
      </c>
      <c r="AZ597" t="s">
        <v>878</v>
      </c>
      <c r="BA597" t="s">
        <v>878</v>
      </c>
      <c r="BB597" t="s">
        <v>878</v>
      </c>
      <c r="BC597" t="s">
        <v>878</v>
      </c>
      <c r="BD597" t="s">
        <v>878</v>
      </c>
      <c r="BE597" t="s">
        <v>878</v>
      </c>
      <c r="BF597" t="s">
        <v>878</v>
      </c>
      <c r="BG597" s="12">
        <v>0</v>
      </c>
      <c r="BH597" s="1">
        <v>0</v>
      </c>
      <c r="BI597" s="1">
        <v>0</v>
      </c>
      <c r="BJ597" s="1">
        <f t="shared" si="44"/>
        <v>0</v>
      </c>
      <c r="BK597" s="1">
        <v>0</v>
      </c>
      <c r="BL597" s="25">
        <v>0</v>
      </c>
      <c r="BM597" s="1">
        <v>0</v>
      </c>
      <c r="BN597" s="1">
        <v>0</v>
      </c>
      <c r="BO597" s="1">
        <v>0</v>
      </c>
      <c r="BP597" s="1">
        <v>0</v>
      </c>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row>
    <row r="598" spans="1:109" x14ac:dyDescent="0.2">
      <c r="A598" s="2">
        <v>597</v>
      </c>
      <c r="B598" s="2">
        <v>8</v>
      </c>
      <c r="C598" s="2">
        <v>1</v>
      </c>
      <c r="D598">
        <v>9</v>
      </c>
      <c r="E598" s="52">
        <v>43815</v>
      </c>
      <c r="F598" s="1">
        <v>0</v>
      </c>
      <c r="G598" s="5">
        <f t="shared" si="40"/>
        <v>0</v>
      </c>
      <c r="H598" s="19">
        <f t="shared" si="41"/>
        <v>0</v>
      </c>
      <c r="I598">
        <v>79.861111111111114</v>
      </c>
      <c r="J598">
        <v>220.13478260869564</v>
      </c>
      <c r="K598">
        <v>27.060442283693035</v>
      </c>
      <c r="L598">
        <v>74.782608695652172</v>
      </c>
      <c r="M598">
        <v>25.217391304347828</v>
      </c>
      <c r="N598">
        <v>0</v>
      </c>
      <c r="O598">
        <v>69.791666666666671</v>
      </c>
      <c r="P598">
        <v>208.35074626865671</v>
      </c>
      <c r="Q598">
        <v>32.885081382274024</v>
      </c>
      <c r="R598">
        <v>57.462686567164177</v>
      </c>
      <c r="S598">
        <v>42.537313432835823</v>
      </c>
      <c r="T598">
        <v>0</v>
      </c>
      <c r="U598">
        <v>100</v>
      </c>
      <c r="V598">
        <v>236.58333333333334</v>
      </c>
      <c r="W598">
        <v>16.437168996646395</v>
      </c>
      <c r="X598">
        <v>98.958333333333329</v>
      </c>
      <c r="Y598">
        <v>1.0416666666666714</v>
      </c>
      <c r="Z598">
        <v>0</v>
      </c>
      <c r="AA598" s="2" t="s">
        <v>878</v>
      </c>
      <c r="AB598" t="s">
        <v>878</v>
      </c>
      <c r="AC598" t="s">
        <v>878</v>
      </c>
      <c r="AD598" t="s">
        <v>878</v>
      </c>
      <c r="AE598" t="s">
        <v>878</v>
      </c>
      <c r="AF598" t="s">
        <v>878</v>
      </c>
      <c r="AG598" t="s">
        <v>878</v>
      </c>
      <c r="AH598" t="s">
        <v>878</v>
      </c>
      <c r="AI598" t="s">
        <v>878</v>
      </c>
      <c r="AJ598" t="s">
        <v>878</v>
      </c>
      <c r="AK598" t="s">
        <v>878</v>
      </c>
      <c r="AL598" t="s">
        <v>878</v>
      </c>
      <c r="AM598" t="s">
        <v>878</v>
      </c>
      <c r="AN598" t="s">
        <v>878</v>
      </c>
      <c r="AO598" t="s">
        <v>878</v>
      </c>
      <c r="AP598" t="s">
        <v>878</v>
      </c>
      <c r="AQ598" t="s">
        <v>878</v>
      </c>
      <c r="AR598" t="s">
        <v>878</v>
      </c>
      <c r="AS598" t="s">
        <v>878</v>
      </c>
      <c r="AT598" t="s">
        <v>878</v>
      </c>
      <c r="AU598" t="s">
        <v>878</v>
      </c>
      <c r="AV598" t="s">
        <v>878</v>
      </c>
      <c r="AW598" t="s">
        <v>878</v>
      </c>
      <c r="AX598" t="s">
        <v>878</v>
      </c>
      <c r="AY598" t="s">
        <v>878</v>
      </c>
      <c r="AZ598" t="s">
        <v>878</v>
      </c>
      <c r="BA598" t="s">
        <v>878</v>
      </c>
      <c r="BB598" t="s">
        <v>878</v>
      </c>
      <c r="BC598" t="s">
        <v>878</v>
      </c>
      <c r="BD598" t="s">
        <v>878</v>
      </c>
      <c r="BE598" t="s">
        <v>878</v>
      </c>
      <c r="BF598" t="s">
        <v>878</v>
      </c>
      <c r="BG598" s="12">
        <v>0</v>
      </c>
      <c r="BH598" s="1">
        <v>0</v>
      </c>
      <c r="BI598" s="1">
        <v>0</v>
      </c>
      <c r="BJ598" s="1">
        <f t="shared" si="44"/>
        <v>0</v>
      </c>
      <c r="BK598" s="1">
        <v>0</v>
      </c>
      <c r="BL598" s="25">
        <v>0</v>
      </c>
      <c r="BM598" s="1">
        <v>0</v>
      </c>
      <c r="BN598" s="1">
        <v>0</v>
      </c>
      <c r="BO598" s="1">
        <v>0</v>
      </c>
      <c r="BP598" s="1">
        <v>0</v>
      </c>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row>
    <row r="599" spans="1:109" customFormat="1" x14ac:dyDescent="0.2">
      <c r="A599" s="2">
        <v>598</v>
      </c>
      <c r="B599" s="2">
        <v>8</v>
      </c>
      <c r="C599" s="2">
        <v>1</v>
      </c>
      <c r="D599">
        <v>10</v>
      </c>
      <c r="E599" s="52">
        <v>43816</v>
      </c>
      <c r="F599" s="1">
        <v>0</v>
      </c>
      <c r="G599" s="5">
        <f t="shared" si="40"/>
        <v>0</v>
      </c>
      <c r="H599" s="19">
        <f t="shared" si="41"/>
        <v>0</v>
      </c>
      <c r="I599">
        <v>100</v>
      </c>
      <c r="J599">
        <v>230.05902777777777</v>
      </c>
      <c r="K599">
        <v>25.904769372907936</v>
      </c>
      <c r="L599">
        <v>80.208333333333329</v>
      </c>
      <c r="M599">
        <v>19.791666666666671</v>
      </c>
      <c r="N599">
        <v>0</v>
      </c>
      <c r="O599">
        <v>100</v>
      </c>
      <c r="P599">
        <v>228.61458333333334</v>
      </c>
      <c r="Q599">
        <v>29.736190403974689</v>
      </c>
      <c r="R599">
        <v>70.3125</v>
      </c>
      <c r="S599">
        <v>29.6875</v>
      </c>
      <c r="T599">
        <v>0</v>
      </c>
      <c r="U599">
        <v>100</v>
      </c>
      <c r="V599">
        <v>232.94791666666666</v>
      </c>
      <c r="W599">
        <v>16.209037663958259</v>
      </c>
      <c r="X599">
        <v>100</v>
      </c>
      <c r="Y599">
        <v>0</v>
      </c>
      <c r="Z599">
        <v>0</v>
      </c>
      <c r="AA599" s="2" t="s">
        <v>878</v>
      </c>
      <c r="AB599" t="s">
        <v>878</v>
      </c>
      <c r="AC599" t="s">
        <v>878</v>
      </c>
      <c r="AD599" t="s">
        <v>878</v>
      </c>
      <c r="AE599" t="s">
        <v>878</v>
      </c>
      <c r="AF599" t="s">
        <v>878</v>
      </c>
      <c r="AG599" t="s">
        <v>878</v>
      </c>
      <c r="AH599" t="s">
        <v>878</v>
      </c>
      <c r="AI599" t="s">
        <v>878</v>
      </c>
      <c r="AJ599" t="s">
        <v>878</v>
      </c>
      <c r="AK599" t="s">
        <v>878</v>
      </c>
      <c r="AL599" t="s">
        <v>878</v>
      </c>
      <c r="AM599" t="s">
        <v>878</v>
      </c>
      <c r="AN599" t="s">
        <v>878</v>
      </c>
      <c r="AO599" t="s">
        <v>878</v>
      </c>
      <c r="AP599" t="s">
        <v>878</v>
      </c>
      <c r="AQ599" t="s">
        <v>878</v>
      </c>
      <c r="AR599" t="s">
        <v>878</v>
      </c>
      <c r="AS599" t="s">
        <v>878</v>
      </c>
      <c r="AT599" t="s">
        <v>878</v>
      </c>
      <c r="AU599" t="s">
        <v>878</v>
      </c>
      <c r="AV599" t="s">
        <v>878</v>
      </c>
      <c r="AW599" t="s">
        <v>878</v>
      </c>
      <c r="AX599" t="s">
        <v>878</v>
      </c>
      <c r="AY599" t="s">
        <v>878</v>
      </c>
      <c r="AZ599" t="s">
        <v>878</v>
      </c>
      <c r="BA599" t="s">
        <v>878</v>
      </c>
      <c r="BB599" t="s">
        <v>878</v>
      </c>
      <c r="BC599" t="s">
        <v>878</v>
      </c>
      <c r="BD599" t="s">
        <v>878</v>
      </c>
      <c r="BE599" t="s">
        <v>878</v>
      </c>
      <c r="BF599" t="s">
        <v>878</v>
      </c>
      <c r="BG599" s="12">
        <v>0</v>
      </c>
      <c r="BH599" s="1">
        <v>0</v>
      </c>
      <c r="BI599" s="1">
        <v>0</v>
      </c>
      <c r="BJ599" s="1">
        <f t="shared" si="44"/>
        <v>0</v>
      </c>
      <c r="BK599" s="1">
        <v>0</v>
      </c>
      <c r="BL599" s="25">
        <v>0</v>
      </c>
      <c r="BM599" s="1">
        <v>0</v>
      </c>
      <c r="BN599" s="1">
        <v>0</v>
      </c>
      <c r="BO599" s="1">
        <v>0</v>
      </c>
      <c r="BP599" s="1">
        <v>0</v>
      </c>
    </row>
    <row r="600" spans="1:109" customFormat="1" x14ac:dyDescent="0.2">
      <c r="A600" s="2">
        <v>599</v>
      </c>
      <c r="B600" s="2">
        <v>8</v>
      </c>
      <c r="C600" s="2">
        <v>1</v>
      </c>
      <c r="D600">
        <v>11</v>
      </c>
      <c r="E600" s="52">
        <v>43817</v>
      </c>
      <c r="F600" s="1">
        <v>0</v>
      </c>
      <c r="G600" s="5">
        <f t="shared" si="40"/>
        <v>0</v>
      </c>
      <c r="H600" s="19">
        <f t="shared" si="41"/>
        <v>0</v>
      </c>
      <c r="I600">
        <v>100</v>
      </c>
      <c r="J600">
        <v>238.21875</v>
      </c>
      <c r="K600">
        <v>28.990784294807447</v>
      </c>
      <c r="L600">
        <v>72.222222222222229</v>
      </c>
      <c r="M600">
        <v>27.777777777777771</v>
      </c>
      <c r="N600">
        <v>0</v>
      </c>
      <c r="O600">
        <v>100</v>
      </c>
      <c r="P600">
        <v>206.50520833333334</v>
      </c>
      <c r="Q600">
        <v>30.82703554081132</v>
      </c>
      <c r="R600">
        <v>58.333333333333336</v>
      </c>
      <c r="S600">
        <v>41.666666666666664</v>
      </c>
      <c r="T600">
        <v>0</v>
      </c>
      <c r="U600">
        <v>100</v>
      </c>
      <c r="V600">
        <v>301.64583333333331</v>
      </c>
      <c r="W600">
        <v>4.234538950383091</v>
      </c>
      <c r="X600">
        <v>100</v>
      </c>
      <c r="Y600">
        <v>0</v>
      </c>
      <c r="Z600">
        <v>0</v>
      </c>
      <c r="AA600" s="2" t="s">
        <v>878</v>
      </c>
      <c r="AB600" t="s">
        <v>878</v>
      </c>
      <c r="AC600" t="s">
        <v>878</v>
      </c>
      <c r="AD600" t="s">
        <v>878</v>
      </c>
      <c r="AE600" t="s">
        <v>878</v>
      </c>
      <c r="AF600" t="s">
        <v>878</v>
      </c>
      <c r="AG600" t="s">
        <v>878</v>
      </c>
      <c r="AH600" t="s">
        <v>878</v>
      </c>
      <c r="AI600" t="s">
        <v>878</v>
      </c>
      <c r="AJ600" t="s">
        <v>878</v>
      </c>
      <c r="AK600" t="s">
        <v>878</v>
      </c>
      <c r="AL600" t="s">
        <v>878</v>
      </c>
      <c r="AM600" t="s">
        <v>878</v>
      </c>
      <c r="AN600" t="s">
        <v>878</v>
      </c>
      <c r="AO600" t="s">
        <v>878</v>
      </c>
      <c r="AP600" t="s">
        <v>878</v>
      </c>
      <c r="AQ600" t="s">
        <v>878</v>
      </c>
      <c r="AR600" t="s">
        <v>878</v>
      </c>
      <c r="AS600" t="s">
        <v>878</v>
      </c>
      <c r="AT600" t="s">
        <v>878</v>
      </c>
      <c r="AU600" t="s">
        <v>878</v>
      </c>
      <c r="AV600" t="s">
        <v>878</v>
      </c>
      <c r="AW600" t="s">
        <v>878</v>
      </c>
      <c r="AX600" t="s">
        <v>878</v>
      </c>
      <c r="AY600" t="s">
        <v>878</v>
      </c>
      <c r="AZ600" t="s">
        <v>878</v>
      </c>
      <c r="BA600" t="s">
        <v>878</v>
      </c>
      <c r="BB600" t="s">
        <v>878</v>
      </c>
      <c r="BC600" t="s">
        <v>878</v>
      </c>
      <c r="BD600" t="s">
        <v>878</v>
      </c>
      <c r="BE600" t="s">
        <v>878</v>
      </c>
      <c r="BF600" t="s">
        <v>878</v>
      </c>
      <c r="BG600" s="12">
        <v>0</v>
      </c>
      <c r="BH600" s="1">
        <v>0</v>
      </c>
      <c r="BI600" s="1">
        <v>0</v>
      </c>
      <c r="BJ600" s="1">
        <f t="shared" si="44"/>
        <v>0</v>
      </c>
      <c r="BK600" s="1">
        <v>0</v>
      </c>
      <c r="BL600" s="25">
        <v>0</v>
      </c>
      <c r="BM600" s="1">
        <v>0</v>
      </c>
      <c r="BN600" s="1">
        <v>0</v>
      </c>
      <c r="BO600" s="1">
        <v>0</v>
      </c>
      <c r="BP600" s="1">
        <v>0</v>
      </c>
    </row>
    <row r="601" spans="1:109" customFormat="1" x14ac:dyDescent="0.2">
      <c r="A601" s="2">
        <v>600</v>
      </c>
      <c r="B601" s="2">
        <v>8</v>
      </c>
      <c r="C601" s="2">
        <v>1</v>
      </c>
      <c r="D601">
        <v>12</v>
      </c>
      <c r="E601" s="52">
        <v>43818</v>
      </c>
      <c r="F601" s="1">
        <v>0</v>
      </c>
      <c r="G601" s="5">
        <f t="shared" si="40"/>
        <v>0</v>
      </c>
      <c r="H601" s="19">
        <f t="shared" si="41"/>
        <v>0</v>
      </c>
      <c r="I601">
        <v>100</v>
      </c>
      <c r="J601">
        <v>293.71180555555554</v>
      </c>
      <c r="K601">
        <v>14.073031956503844</v>
      </c>
      <c r="L601">
        <v>100</v>
      </c>
      <c r="M601">
        <v>0</v>
      </c>
      <c r="N601">
        <v>0</v>
      </c>
      <c r="O601">
        <v>100</v>
      </c>
      <c r="P601">
        <v>285.20833333333331</v>
      </c>
      <c r="Q601">
        <v>15.555322746019067</v>
      </c>
      <c r="R601">
        <v>100</v>
      </c>
      <c r="S601">
        <v>0</v>
      </c>
      <c r="T601">
        <v>0</v>
      </c>
      <c r="U601">
        <v>100</v>
      </c>
      <c r="V601">
        <v>310.71875</v>
      </c>
      <c r="W601">
        <v>8.9064241013641681</v>
      </c>
      <c r="X601">
        <v>100</v>
      </c>
      <c r="Y601">
        <v>0</v>
      </c>
      <c r="Z601">
        <v>0</v>
      </c>
      <c r="AA601" s="2" t="s">
        <v>878</v>
      </c>
      <c r="AB601" t="s">
        <v>878</v>
      </c>
      <c r="AC601" t="s">
        <v>878</v>
      </c>
      <c r="AD601" t="s">
        <v>878</v>
      </c>
      <c r="AE601" t="s">
        <v>878</v>
      </c>
      <c r="AF601" t="s">
        <v>878</v>
      </c>
      <c r="AG601" t="s">
        <v>878</v>
      </c>
      <c r="AH601" t="s">
        <v>878</v>
      </c>
      <c r="AI601" t="s">
        <v>878</v>
      </c>
      <c r="AJ601" t="s">
        <v>878</v>
      </c>
      <c r="AK601" t="s">
        <v>878</v>
      </c>
      <c r="AL601" t="s">
        <v>878</v>
      </c>
      <c r="AM601" t="s">
        <v>878</v>
      </c>
      <c r="AN601" t="s">
        <v>878</v>
      </c>
      <c r="AO601" t="s">
        <v>878</v>
      </c>
      <c r="AP601" t="s">
        <v>878</v>
      </c>
      <c r="AQ601" t="s">
        <v>878</v>
      </c>
      <c r="AR601" t="s">
        <v>878</v>
      </c>
      <c r="AS601" t="s">
        <v>878</v>
      </c>
      <c r="AT601" t="s">
        <v>878</v>
      </c>
      <c r="AU601" t="s">
        <v>878</v>
      </c>
      <c r="AV601" t="s">
        <v>878</v>
      </c>
      <c r="AW601" t="s">
        <v>878</v>
      </c>
      <c r="AX601" t="s">
        <v>878</v>
      </c>
      <c r="AY601" t="s">
        <v>878</v>
      </c>
      <c r="AZ601" t="s">
        <v>878</v>
      </c>
      <c r="BA601" t="s">
        <v>878</v>
      </c>
      <c r="BB601" t="s">
        <v>878</v>
      </c>
      <c r="BC601" t="s">
        <v>878</v>
      </c>
      <c r="BD601" t="s">
        <v>878</v>
      </c>
      <c r="BE601" t="s">
        <v>878</v>
      </c>
      <c r="BF601" t="s">
        <v>878</v>
      </c>
      <c r="BG601" s="12">
        <v>0</v>
      </c>
      <c r="BH601" s="1">
        <v>0</v>
      </c>
      <c r="BI601" s="1">
        <v>0</v>
      </c>
      <c r="BJ601" s="1">
        <f t="shared" si="44"/>
        <v>0</v>
      </c>
      <c r="BK601" s="1">
        <v>0</v>
      </c>
      <c r="BL601" s="25">
        <v>0</v>
      </c>
      <c r="BM601" s="1">
        <v>0</v>
      </c>
      <c r="BN601" s="1">
        <v>0</v>
      </c>
      <c r="BO601" s="1">
        <v>0</v>
      </c>
      <c r="BP601" s="1">
        <v>0</v>
      </c>
    </row>
    <row r="602" spans="1:109" customFormat="1" x14ac:dyDescent="0.2">
      <c r="A602" s="2">
        <v>601</v>
      </c>
      <c r="B602" s="2">
        <v>8</v>
      </c>
      <c r="C602" s="2">
        <v>1</v>
      </c>
      <c r="D602">
        <v>13</v>
      </c>
      <c r="E602" s="52">
        <v>43819</v>
      </c>
      <c r="F602" s="1">
        <v>0</v>
      </c>
      <c r="G602" s="5">
        <f t="shared" si="40"/>
        <v>0</v>
      </c>
      <c r="H602" s="19">
        <f t="shared" si="41"/>
        <v>0</v>
      </c>
      <c r="I602">
        <v>100</v>
      </c>
      <c r="J602">
        <v>277.89583333333331</v>
      </c>
      <c r="K602">
        <v>18.247538048077597</v>
      </c>
      <c r="L602">
        <v>95.138888888888886</v>
      </c>
      <c r="M602">
        <v>4.8611111111111143</v>
      </c>
      <c r="N602">
        <v>0</v>
      </c>
      <c r="O602">
        <v>100</v>
      </c>
      <c r="P602">
        <v>267.15104166666669</v>
      </c>
      <c r="Q602">
        <v>21.693403416856611</v>
      </c>
      <c r="R602">
        <v>92.708333333333329</v>
      </c>
      <c r="S602">
        <v>7.2916666666666714</v>
      </c>
      <c r="T602">
        <v>0</v>
      </c>
      <c r="U602">
        <v>100</v>
      </c>
      <c r="V602">
        <v>299.38541666666669</v>
      </c>
      <c r="W602">
        <v>5.9345345441317168</v>
      </c>
      <c r="X602">
        <v>100</v>
      </c>
      <c r="Y602">
        <v>0</v>
      </c>
      <c r="Z602">
        <v>0</v>
      </c>
      <c r="AA602" s="2" t="s">
        <v>878</v>
      </c>
      <c r="AB602" t="s">
        <v>878</v>
      </c>
      <c r="AC602" t="s">
        <v>878</v>
      </c>
      <c r="AD602" t="s">
        <v>878</v>
      </c>
      <c r="AE602" t="s">
        <v>878</v>
      </c>
      <c r="AF602" t="s">
        <v>878</v>
      </c>
      <c r="AG602" t="s">
        <v>878</v>
      </c>
      <c r="AH602" t="s">
        <v>878</v>
      </c>
      <c r="AI602" t="s">
        <v>878</v>
      </c>
      <c r="AJ602" t="s">
        <v>878</v>
      </c>
      <c r="AK602" t="s">
        <v>878</v>
      </c>
      <c r="AL602" t="s">
        <v>878</v>
      </c>
      <c r="AM602" t="s">
        <v>878</v>
      </c>
      <c r="AN602" t="s">
        <v>878</v>
      </c>
      <c r="AO602" t="s">
        <v>878</v>
      </c>
      <c r="AP602" t="s">
        <v>878</v>
      </c>
      <c r="AQ602" t="s">
        <v>878</v>
      </c>
      <c r="AR602" t="s">
        <v>878</v>
      </c>
      <c r="AS602" t="s">
        <v>878</v>
      </c>
      <c r="AT602" t="s">
        <v>878</v>
      </c>
      <c r="AU602" t="s">
        <v>878</v>
      </c>
      <c r="AV602" t="s">
        <v>878</v>
      </c>
      <c r="AW602" t="s">
        <v>878</v>
      </c>
      <c r="AX602" t="s">
        <v>878</v>
      </c>
      <c r="AY602" t="s">
        <v>878</v>
      </c>
      <c r="AZ602" t="s">
        <v>878</v>
      </c>
      <c r="BA602" t="s">
        <v>878</v>
      </c>
      <c r="BB602" t="s">
        <v>878</v>
      </c>
      <c r="BC602" t="s">
        <v>878</v>
      </c>
      <c r="BD602" t="s">
        <v>878</v>
      </c>
      <c r="BE602" t="s">
        <v>878</v>
      </c>
      <c r="BF602" t="s">
        <v>878</v>
      </c>
      <c r="BG602" s="12">
        <v>0</v>
      </c>
      <c r="BH602" s="1">
        <v>0</v>
      </c>
      <c r="BI602" s="1">
        <v>0</v>
      </c>
      <c r="BJ602" s="1">
        <f t="shared" si="44"/>
        <v>0</v>
      </c>
      <c r="BK602" s="1">
        <v>0</v>
      </c>
      <c r="BL602" s="25">
        <v>0</v>
      </c>
      <c r="BM602" s="1">
        <v>0</v>
      </c>
      <c r="BN602" s="1">
        <v>0</v>
      </c>
      <c r="BO602" s="1">
        <v>0</v>
      </c>
      <c r="BP602" s="1">
        <v>0</v>
      </c>
    </row>
    <row r="603" spans="1:109" customFormat="1" x14ac:dyDescent="0.2">
      <c r="A603" s="2">
        <v>602</v>
      </c>
      <c r="B603" s="2">
        <v>8</v>
      </c>
      <c r="C603" s="2">
        <v>1</v>
      </c>
      <c r="D603">
        <v>14</v>
      </c>
      <c r="E603" s="52">
        <v>43820</v>
      </c>
      <c r="F603" s="1">
        <v>0</v>
      </c>
      <c r="G603" s="5">
        <f t="shared" si="40"/>
        <v>0</v>
      </c>
      <c r="H603" s="19">
        <f t="shared" si="41"/>
        <v>0</v>
      </c>
      <c r="I603">
        <v>100</v>
      </c>
      <c r="J603">
        <v>265.84375</v>
      </c>
      <c r="K603">
        <v>25.948569854759533</v>
      </c>
      <c r="L603">
        <v>82.986111111111114</v>
      </c>
      <c r="M603">
        <v>17.013888888888886</v>
      </c>
      <c r="N603">
        <v>0</v>
      </c>
      <c r="O603">
        <v>100</v>
      </c>
      <c r="P603">
        <v>254.17708333333334</v>
      </c>
      <c r="Q603">
        <v>32.115502397985544</v>
      </c>
      <c r="R603">
        <v>74.479166666666671</v>
      </c>
      <c r="S603">
        <v>25.520833333333329</v>
      </c>
      <c r="T603">
        <v>0</v>
      </c>
      <c r="U603">
        <v>100</v>
      </c>
      <c r="V603">
        <v>289.17708333333331</v>
      </c>
      <c r="W603">
        <v>4.2857968347163853</v>
      </c>
      <c r="X603">
        <v>100</v>
      </c>
      <c r="Y603">
        <v>0</v>
      </c>
      <c r="Z603">
        <v>0</v>
      </c>
      <c r="AA603" s="2" t="s">
        <v>878</v>
      </c>
      <c r="AB603" t="s">
        <v>878</v>
      </c>
      <c r="AC603" t="s">
        <v>878</v>
      </c>
      <c r="AD603" t="s">
        <v>878</v>
      </c>
      <c r="AE603" t="s">
        <v>878</v>
      </c>
      <c r="AF603" t="s">
        <v>878</v>
      </c>
      <c r="AG603" t="s">
        <v>878</v>
      </c>
      <c r="AH603" t="s">
        <v>878</v>
      </c>
      <c r="AI603" t="s">
        <v>878</v>
      </c>
      <c r="AJ603" t="s">
        <v>878</v>
      </c>
      <c r="AK603" t="s">
        <v>878</v>
      </c>
      <c r="AL603" t="s">
        <v>878</v>
      </c>
      <c r="AM603" t="s">
        <v>878</v>
      </c>
      <c r="AN603" t="s">
        <v>878</v>
      </c>
      <c r="AO603" t="s">
        <v>878</v>
      </c>
      <c r="AP603" t="s">
        <v>878</v>
      </c>
      <c r="AQ603" t="s">
        <v>878</v>
      </c>
      <c r="AR603" t="s">
        <v>878</v>
      </c>
      <c r="AS603" t="s">
        <v>878</v>
      </c>
      <c r="AT603" t="s">
        <v>878</v>
      </c>
      <c r="AU603" t="s">
        <v>878</v>
      </c>
      <c r="AV603" t="s">
        <v>878</v>
      </c>
      <c r="AW603" t="s">
        <v>878</v>
      </c>
      <c r="AX603" t="s">
        <v>878</v>
      </c>
      <c r="AY603" t="s">
        <v>878</v>
      </c>
      <c r="AZ603" t="s">
        <v>878</v>
      </c>
      <c r="BA603" t="s">
        <v>878</v>
      </c>
      <c r="BB603" t="s">
        <v>878</v>
      </c>
      <c r="BC603" t="s">
        <v>878</v>
      </c>
      <c r="BD603" t="s">
        <v>878</v>
      </c>
      <c r="BE603" t="s">
        <v>878</v>
      </c>
      <c r="BF603" t="s">
        <v>878</v>
      </c>
      <c r="BG603" s="12">
        <v>0</v>
      </c>
      <c r="BH603" s="1">
        <v>0</v>
      </c>
      <c r="BI603" s="1">
        <v>0</v>
      </c>
      <c r="BJ603" s="1">
        <f t="shared" si="44"/>
        <v>0</v>
      </c>
      <c r="BK603" s="1">
        <v>0</v>
      </c>
      <c r="BL603" s="25">
        <v>0</v>
      </c>
      <c r="BM603" s="1">
        <v>0</v>
      </c>
      <c r="BN603" s="1">
        <v>0</v>
      </c>
      <c r="BO603" s="1">
        <v>0</v>
      </c>
      <c r="BP603" s="1">
        <v>0</v>
      </c>
    </row>
    <row r="604" spans="1:109" customFormat="1" x14ac:dyDescent="0.2">
      <c r="A604" s="2">
        <v>603</v>
      </c>
      <c r="B604" s="2">
        <v>8</v>
      </c>
      <c r="C604" s="2">
        <v>2</v>
      </c>
      <c r="D604">
        <v>1</v>
      </c>
      <c r="E604" s="52">
        <v>43821</v>
      </c>
      <c r="F604" s="1">
        <v>0</v>
      </c>
      <c r="G604" s="5">
        <f t="shared" si="40"/>
        <v>0</v>
      </c>
      <c r="H604" s="19">
        <f t="shared" si="41"/>
        <v>0</v>
      </c>
      <c r="I604">
        <v>100</v>
      </c>
      <c r="J604">
        <v>262.80555555555554</v>
      </c>
      <c r="K604">
        <v>19.574540486035065</v>
      </c>
      <c r="L604">
        <v>86.458333333333329</v>
      </c>
      <c r="M604">
        <v>13.541666666666671</v>
      </c>
      <c r="N604">
        <v>0</v>
      </c>
      <c r="O604">
        <v>100</v>
      </c>
      <c r="P604">
        <v>248.4375</v>
      </c>
      <c r="Q604">
        <v>21.157339280678183</v>
      </c>
      <c r="R604">
        <v>79.6875</v>
      </c>
      <c r="S604">
        <v>20.3125</v>
      </c>
      <c r="T604">
        <v>0</v>
      </c>
      <c r="U604">
        <v>100</v>
      </c>
      <c r="V604">
        <v>291.54166666666669</v>
      </c>
      <c r="W604">
        <v>11.824434197650355</v>
      </c>
      <c r="X604">
        <v>100</v>
      </c>
      <c r="Y604">
        <v>0</v>
      </c>
      <c r="Z604">
        <v>0</v>
      </c>
      <c r="AA604" s="2">
        <v>0</v>
      </c>
      <c r="AB604">
        <v>1</v>
      </c>
      <c r="AC604">
        <v>8</v>
      </c>
      <c r="AD604">
        <v>1</v>
      </c>
      <c r="AE604" t="s">
        <v>20</v>
      </c>
      <c r="AF604" t="s">
        <v>879</v>
      </c>
      <c r="AG604" t="s">
        <v>879</v>
      </c>
      <c r="AH604" t="s">
        <v>879</v>
      </c>
      <c r="AI604" t="s">
        <v>879</v>
      </c>
      <c r="AJ604" t="s">
        <v>879</v>
      </c>
      <c r="AK604" t="s">
        <v>879</v>
      </c>
      <c r="AL604" t="s">
        <v>878</v>
      </c>
      <c r="AM604" t="s">
        <v>878</v>
      </c>
      <c r="AN604" t="s">
        <v>878</v>
      </c>
      <c r="AO604" t="s">
        <v>878</v>
      </c>
      <c r="AP604" t="s">
        <v>878</v>
      </c>
      <c r="AQ604" t="s">
        <v>878</v>
      </c>
      <c r="AR604" t="s">
        <v>878</v>
      </c>
      <c r="AS604" t="s">
        <v>879</v>
      </c>
      <c r="AT604" t="s">
        <v>879</v>
      </c>
      <c r="AU604" t="s">
        <v>879</v>
      </c>
      <c r="AV604" t="s">
        <v>879</v>
      </c>
      <c r="AW604" t="s">
        <v>879</v>
      </c>
      <c r="AX604" t="s">
        <v>879</v>
      </c>
      <c r="AY604" t="s">
        <v>879</v>
      </c>
      <c r="AZ604" t="s">
        <v>878</v>
      </c>
      <c r="BA604" t="s">
        <v>878</v>
      </c>
      <c r="BB604" t="s">
        <v>878</v>
      </c>
      <c r="BC604" t="s">
        <v>878</v>
      </c>
      <c r="BD604" t="s">
        <v>878</v>
      </c>
      <c r="BE604" t="s">
        <v>878</v>
      </c>
      <c r="BF604" t="s">
        <v>878</v>
      </c>
      <c r="BG604">
        <v>0</v>
      </c>
      <c r="BH604">
        <v>0</v>
      </c>
      <c r="BI604">
        <v>0</v>
      </c>
      <c r="BJ604">
        <v>0</v>
      </c>
      <c r="BK604" s="1">
        <v>0</v>
      </c>
      <c r="BL604" s="25">
        <v>0</v>
      </c>
      <c r="BM604" s="1">
        <v>0</v>
      </c>
      <c r="BN604" s="1">
        <v>0</v>
      </c>
      <c r="BO604" s="1">
        <v>0</v>
      </c>
      <c r="BP604" s="1">
        <v>0</v>
      </c>
    </row>
    <row r="605" spans="1:109" customFormat="1" x14ac:dyDescent="0.2">
      <c r="A605" s="2">
        <v>604</v>
      </c>
      <c r="B605" s="2">
        <v>8</v>
      </c>
      <c r="C605" s="2">
        <v>2</v>
      </c>
      <c r="D605">
        <v>2</v>
      </c>
      <c r="E605" s="52">
        <v>43822</v>
      </c>
      <c r="F605" s="1">
        <v>0</v>
      </c>
      <c r="G605" s="5">
        <f t="shared" si="40"/>
        <v>0</v>
      </c>
      <c r="H605" s="19">
        <f t="shared" si="41"/>
        <v>0</v>
      </c>
      <c r="I605">
        <v>100</v>
      </c>
      <c r="J605">
        <v>238.98263888888889</v>
      </c>
      <c r="K605">
        <v>21.736922594825817</v>
      </c>
      <c r="L605">
        <v>91.319444444444443</v>
      </c>
      <c r="M605">
        <v>8.6805555555555571</v>
      </c>
      <c r="N605">
        <v>0</v>
      </c>
      <c r="O605">
        <v>100</v>
      </c>
      <c r="P605">
        <v>244.296875</v>
      </c>
      <c r="Q605">
        <v>24.34055771901528</v>
      </c>
      <c r="R605">
        <v>86.979166666666671</v>
      </c>
      <c r="S605">
        <v>13.020833333333329</v>
      </c>
      <c r="T605">
        <v>0</v>
      </c>
      <c r="U605">
        <v>100</v>
      </c>
      <c r="V605">
        <v>228.35416666666666</v>
      </c>
      <c r="W605">
        <v>12.933225608377789</v>
      </c>
      <c r="X605">
        <v>100</v>
      </c>
      <c r="Y605">
        <v>0</v>
      </c>
      <c r="Z605">
        <v>0</v>
      </c>
      <c r="AA605" s="2">
        <v>0</v>
      </c>
      <c r="AB605">
        <v>1</v>
      </c>
      <c r="AC605">
        <v>7</v>
      </c>
      <c r="AD605">
        <v>1</v>
      </c>
      <c r="AE605" t="s">
        <v>20</v>
      </c>
      <c r="AF605" t="s">
        <v>879</v>
      </c>
      <c r="AG605" t="s">
        <v>879</v>
      </c>
      <c r="AH605" t="s">
        <v>879</v>
      </c>
      <c r="AI605" t="s">
        <v>879</v>
      </c>
      <c r="AJ605" t="s">
        <v>879</v>
      </c>
      <c r="AK605" t="s">
        <v>879</v>
      </c>
      <c r="AL605" t="s">
        <v>878</v>
      </c>
      <c r="AM605" t="s">
        <v>878</v>
      </c>
      <c r="AN605" t="s">
        <v>878</v>
      </c>
      <c r="AO605" t="s">
        <v>878</v>
      </c>
      <c r="AP605" t="s">
        <v>878</v>
      </c>
      <c r="AQ605" t="s">
        <v>878</v>
      </c>
      <c r="AR605" t="s">
        <v>878</v>
      </c>
      <c r="AS605" t="s">
        <v>879</v>
      </c>
      <c r="AT605" t="s">
        <v>879</v>
      </c>
      <c r="AU605" t="s">
        <v>879</v>
      </c>
      <c r="AV605" t="s">
        <v>879</v>
      </c>
      <c r="AW605" t="s">
        <v>879</v>
      </c>
      <c r="AX605" t="s">
        <v>879</v>
      </c>
      <c r="AY605" t="s">
        <v>879</v>
      </c>
      <c r="AZ605" t="s">
        <v>878</v>
      </c>
      <c r="BA605" t="s">
        <v>878</v>
      </c>
      <c r="BB605" t="s">
        <v>878</v>
      </c>
      <c r="BC605" t="s">
        <v>878</v>
      </c>
      <c r="BD605" t="s">
        <v>878</v>
      </c>
      <c r="BE605" t="s">
        <v>878</v>
      </c>
      <c r="BF605" t="s">
        <v>878</v>
      </c>
      <c r="BG605">
        <v>0</v>
      </c>
      <c r="BH605">
        <v>0</v>
      </c>
      <c r="BI605">
        <v>0</v>
      </c>
      <c r="BJ605">
        <v>0</v>
      </c>
      <c r="BK605" s="1">
        <v>0</v>
      </c>
      <c r="BL605" s="25">
        <v>0</v>
      </c>
      <c r="BM605" s="1">
        <v>0</v>
      </c>
      <c r="BN605" s="1">
        <v>0</v>
      </c>
      <c r="BO605" s="1">
        <v>0</v>
      </c>
      <c r="BP605" s="1">
        <v>0</v>
      </c>
    </row>
    <row r="606" spans="1:109" customFormat="1" x14ac:dyDescent="0.2">
      <c r="A606" s="2">
        <v>605</v>
      </c>
      <c r="B606" s="2">
        <v>8</v>
      </c>
      <c r="C606" s="2">
        <v>2</v>
      </c>
      <c r="D606">
        <v>3</v>
      </c>
      <c r="E606" s="52">
        <v>43823</v>
      </c>
      <c r="F606" s="1">
        <v>0</v>
      </c>
      <c r="G606" s="5">
        <f t="shared" si="40"/>
        <v>0</v>
      </c>
      <c r="H606" s="19">
        <f t="shared" si="41"/>
        <v>0</v>
      </c>
      <c r="I606">
        <v>100</v>
      </c>
      <c r="J606">
        <v>295.48958333333331</v>
      </c>
      <c r="K606">
        <v>16.259450858682584</v>
      </c>
      <c r="L606">
        <v>100</v>
      </c>
      <c r="M606">
        <v>0</v>
      </c>
      <c r="N606">
        <v>0</v>
      </c>
      <c r="O606">
        <v>100</v>
      </c>
      <c r="P606">
        <v>275.046875</v>
      </c>
      <c r="Q606">
        <v>16.045407222458095</v>
      </c>
      <c r="R606">
        <v>100</v>
      </c>
      <c r="S606">
        <v>0</v>
      </c>
      <c r="T606">
        <v>0</v>
      </c>
      <c r="U606">
        <v>100</v>
      </c>
      <c r="V606">
        <v>336.375</v>
      </c>
      <c r="W606">
        <v>6.8045669030566209</v>
      </c>
      <c r="X606">
        <v>100</v>
      </c>
      <c r="Y606">
        <v>0</v>
      </c>
      <c r="Z606">
        <v>0</v>
      </c>
      <c r="AA606" s="2">
        <v>0</v>
      </c>
      <c r="AB606">
        <v>1</v>
      </c>
      <c r="AC606">
        <v>7</v>
      </c>
      <c r="AD606">
        <v>2</v>
      </c>
      <c r="AE606" t="s">
        <v>20</v>
      </c>
      <c r="AF606" t="s">
        <v>879</v>
      </c>
      <c r="AG606" t="s">
        <v>879</v>
      </c>
      <c r="AH606" t="s">
        <v>879</v>
      </c>
      <c r="AI606" t="s">
        <v>879</v>
      </c>
      <c r="AJ606" t="s">
        <v>879</v>
      </c>
      <c r="AK606" t="s">
        <v>879</v>
      </c>
      <c r="AL606" t="s">
        <v>878</v>
      </c>
      <c r="AM606" t="s">
        <v>878</v>
      </c>
      <c r="AN606" t="s">
        <v>878</v>
      </c>
      <c r="AO606" t="s">
        <v>878</v>
      </c>
      <c r="AP606" t="s">
        <v>878</v>
      </c>
      <c r="AQ606" t="s">
        <v>878</v>
      </c>
      <c r="AR606" t="s">
        <v>878</v>
      </c>
      <c r="AS606" t="s">
        <v>879</v>
      </c>
      <c r="AT606" t="s">
        <v>879</v>
      </c>
      <c r="AU606" t="s">
        <v>879</v>
      </c>
      <c r="AV606" t="s">
        <v>879</v>
      </c>
      <c r="AW606" t="s">
        <v>879</v>
      </c>
      <c r="AX606" t="s">
        <v>879</v>
      </c>
      <c r="AY606" t="s">
        <v>879</v>
      </c>
      <c r="AZ606" t="s">
        <v>878</v>
      </c>
      <c r="BA606" t="s">
        <v>878</v>
      </c>
      <c r="BB606" t="s">
        <v>878</v>
      </c>
      <c r="BC606" t="s">
        <v>878</v>
      </c>
      <c r="BD606" t="s">
        <v>878</v>
      </c>
      <c r="BE606" t="s">
        <v>878</v>
      </c>
      <c r="BF606" t="s">
        <v>878</v>
      </c>
      <c r="BG606">
        <v>0</v>
      </c>
      <c r="BH606">
        <v>0</v>
      </c>
      <c r="BI606">
        <v>0</v>
      </c>
      <c r="BJ606">
        <v>0</v>
      </c>
      <c r="BK606" s="1">
        <v>0</v>
      </c>
      <c r="BL606" s="25">
        <v>0</v>
      </c>
      <c r="BM606" s="1">
        <v>0</v>
      </c>
      <c r="BN606" s="1">
        <v>0</v>
      </c>
      <c r="BO606" s="1">
        <v>0</v>
      </c>
      <c r="BP606" s="1">
        <v>0</v>
      </c>
    </row>
    <row r="607" spans="1:109" customFormat="1" x14ac:dyDescent="0.2">
      <c r="A607" s="2">
        <v>606</v>
      </c>
      <c r="B607" s="2">
        <v>8</v>
      </c>
      <c r="C607" s="2">
        <v>2</v>
      </c>
      <c r="D607">
        <v>4</v>
      </c>
      <c r="E607" s="52">
        <v>43824</v>
      </c>
      <c r="F607" s="1">
        <v>0</v>
      </c>
      <c r="G607" s="5">
        <f t="shared" si="40"/>
        <v>0</v>
      </c>
      <c r="H607" s="19">
        <f t="shared" si="41"/>
        <v>0</v>
      </c>
      <c r="I607">
        <v>88.194444444444443</v>
      </c>
      <c r="J607">
        <v>217.46062992125985</v>
      </c>
      <c r="K607">
        <v>28.478834230379633</v>
      </c>
      <c r="L607">
        <v>69.29133858267717</v>
      </c>
      <c r="M607">
        <v>30.70866141732283</v>
      </c>
      <c r="N607">
        <v>0</v>
      </c>
      <c r="O607">
        <v>82.291666666666671</v>
      </c>
      <c r="P607">
        <v>231.13291139240508</v>
      </c>
      <c r="Q607">
        <v>25.078487974643092</v>
      </c>
      <c r="R607">
        <v>75.949367088607602</v>
      </c>
      <c r="S607">
        <v>24.050632911392398</v>
      </c>
      <c r="T607">
        <v>0</v>
      </c>
      <c r="U607">
        <v>100</v>
      </c>
      <c r="V607">
        <v>194.95833333333334</v>
      </c>
      <c r="W607">
        <v>31.780578225485247</v>
      </c>
      <c r="X607">
        <v>58.333333333333336</v>
      </c>
      <c r="Y607">
        <v>41.666666666666664</v>
      </c>
      <c r="Z607">
        <v>0</v>
      </c>
      <c r="AA607" s="2">
        <v>0</v>
      </c>
      <c r="AB607">
        <v>2</v>
      </c>
      <c r="AC607">
        <v>3</v>
      </c>
      <c r="AD607">
        <v>1</v>
      </c>
      <c r="AE607" t="s">
        <v>20</v>
      </c>
      <c r="AF607" t="s">
        <v>879</v>
      </c>
      <c r="AG607" t="s">
        <v>879</v>
      </c>
      <c r="AH607" t="s">
        <v>879</v>
      </c>
      <c r="AI607" t="s">
        <v>879</v>
      </c>
      <c r="AJ607" t="s">
        <v>879</v>
      </c>
      <c r="AK607" t="s">
        <v>879</v>
      </c>
      <c r="AL607" t="s">
        <v>878</v>
      </c>
      <c r="AM607" t="s">
        <v>878</v>
      </c>
      <c r="AN607" t="s">
        <v>878</v>
      </c>
      <c r="AO607" t="s">
        <v>878</v>
      </c>
      <c r="AP607" t="s">
        <v>878</v>
      </c>
      <c r="AQ607" t="s">
        <v>878</v>
      </c>
      <c r="AR607" t="s">
        <v>878</v>
      </c>
      <c r="AS607" t="s">
        <v>879</v>
      </c>
      <c r="AT607" t="s">
        <v>879</v>
      </c>
      <c r="AU607" t="s">
        <v>879</v>
      </c>
      <c r="AV607" t="s">
        <v>879</v>
      </c>
      <c r="AW607" t="s">
        <v>879</v>
      </c>
      <c r="AX607" t="s">
        <v>879</v>
      </c>
      <c r="AY607" t="s">
        <v>879</v>
      </c>
      <c r="AZ607" t="s">
        <v>878</v>
      </c>
      <c r="BA607" t="s">
        <v>878</v>
      </c>
      <c r="BB607" t="s">
        <v>878</v>
      </c>
      <c r="BC607" t="s">
        <v>878</v>
      </c>
      <c r="BD607" t="s">
        <v>878</v>
      </c>
      <c r="BE607" t="s">
        <v>878</v>
      </c>
      <c r="BF607" t="s">
        <v>878</v>
      </c>
      <c r="BG607">
        <v>0</v>
      </c>
      <c r="BH607">
        <v>0</v>
      </c>
      <c r="BI607">
        <v>0</v>
      </c>
      <c r="BJ607">
        <v>0</v>
      </c>
      <c r="BK607" s="1">
        <v>0</v>
      </c>
      <c r="BL607" s="25">
        <v>0</v>
      </c>
      <c r="BM607" s="1">
        <v>0</v>
      </c>
      <c r="BN607" s="1">
        <v>0</v>
      </c>
      <c r="BO607" s="1">
        <v>0</v>
      </c>
      <c r="BP607" s="1">
        <v>0</v>
      </c>
    </row>
    <row r="608" spans="1:109" customFormat="1" x14ac:dyDescent="0.2">
      <c r="A608" s="2">
        <v>607</v>
      </c>
      <c r="B608" s="2">
        <v>8</v>
      </c>
      <c r="C608" s="2">
        <v>2</v>
      </c>
      <c r="D608">
        <v>5</v>
      </c>
      <c r="E608" s="52">
        <v>43825</v>
      </c>
      <c r="F608" s="1">
        <v>0</v>
      </c>
      <c r="G608" s="5">
        <f t="shared" si="40"/>
        <v>0</v>
      </c>
      <c r="H608" s="19">
        <f t="shared" si="41"/>
        <v>0</v>
      </c>
      <c r="I608">
        <v>100</v>
      </c>
      <c r="J608">
        <v>228.73611111111111</v>
      </c>
      <c r="K608">
        <v>32.493334822911628</v>
      </c>
      <c r="L608">
        <v>65.277777777777771</v>
      </c>
      <c r="M608">
        <v>34.722222222222229</v>
      </c>
      <c r="N608">
        <v>0</v>
      </c>
      <c r="O608">
        <v>100</v>
      </c>
      <c r="P608">
        <v>262.86979166666669</v>
      </c>
      <c r="Q608">
        <v>23.45144402421543</v>
      </c>
      <c r="R608">
        <v>84.895833333333329</v>
      </c>
      <c r="S608">
        <v>15.104166666666671</v>
      </c>
      <c r="T608">
        <v>0</v>
      </c>
      <c r="U608">
        <v>100</v>
      </c>
      <c r="V608">
        <v>160.46875</v>
      </c>
      <c r="W608">
        <v>27.754548544637785</v>
      </c>
      <c r="X608">
        <v>26.041666666666668</v>
      </c>
      <c r="Y608">
        <v>73.958333333333329</v>
      </c>
      <c r="Z608">
        <v>0</v>
      </c>
      <c r="AA608" s="2">
        <v>0</v>
      </c>
      <c r="AB608">
        <v>1</v>
      </c>
      <c r="AC608">
        <v>8</v>
      </c>
      <c r="AD608">
        <v>1</v>
      </c>
      <c r="AE608" t="s">
        <v>20</v>
      </c>
      <c r="AF608" t="s">
        <v>879</v>
      </c>
      <c r="AG608" t="s">
        <v>879</v>
      </c>
      <c r="AH608" t="s">
        <v>879</v>
      </c>
      <c r="AI608" t="s">
        <v>879</v>
      </c>
      <c r="AJ608" t="s">
        <v>879</v>
      </c>
      <c r="AK608" t="s">
        <v>879</v>
      </c>
      <c r="AL608" t="s">
        <v>878</v>
      </c>
      <c r="AM608" t="s">
        <v>878</v>
      </c>
      <c r="AN608" t="s">
        <v>878</v>
      </c>
      <c r="AO608" t="s">
        <v>878</v>
      </c>
      <c r="AP608" t="s">
        <v>878</v>
      </c>
      <c r="AQ608" t="s">
        <v>878</v>
      </c>
      <c r="AR608" t="s">
        <v>878</v>
      </c>
      <c r="AS608" t="s">
        <v>879</v>
      </c>
      <c r="AT608" t="s">
        <v>879</v>
      </c>
      <c r="AU608" t="s">
        <v>879</v>
      </c>
      <c r="AV608" t="s">
        <v>879</v>
      </c>
      <c r="AW608" t="s">
        <v>879</v>
      </c>
      <c r="AX608" t="s">
        <v>879</v>
      </c>
      <c r="AY608" t="s">
        <v>879</v>
      </c>
      <c r="AZ608" t="s">
        <v>878</v>
      </c>
      <c r="BA608" t="s">
        <v>878</v>
      </c>
      <c r="BB608" t="s">
        <v>878</v>
      </c>
      <c r="BC608" t="s">
        <v>878</v>
      </c>
      <c r="BD608" t="s">
        <v>878</v>
      </c>
      <c r="BE608" t="s">
        <v>878</v>
      </c>
      <c r="BF608" t="s">
        <v>878</v>
      </c>
      <c r="BG608">
        <v>0</v>
      </c>
      <c r="BH608">
        <v>0</v>
      </c>
      <c r="BI608">
        <v>0</v>
      </c>
      <c r="BJ608">
        <v>0</v>
      </c>
      <c r="BK608" s="1">
        <v>0</v>
      </c>
      <c r="BL608" s="25">
        <v>0</v>
      </c>
      <c r="BM608" s="1">
        <v>0</v>
      </c>
      <c r="BN608" s="1">
        <v>0</v>
      </c>
      <c r="BO608" s="1">
        <v>0</v>
      </c>
      <c r="BP608" s="1">
        <v>0</v>
      </c>
    </row>
    <row r="609" spans="1:109" customFormat="1" x14ac:dyDescent="0.2">
      <c r="A609" s="2">
        <v>608</v>
      </c>
      <c r="B609" s="2">
        <v>8</v>
      </c>
      <c r="C609" s="2">
        <v>2</v>
      </c>
      <c r="D609">
        <v>6</v>
      </c>
      <c r="E609" s="52">
        <v>43826</v>
      </c>
      <c r="F609" s="1">
        <v>0</v>
      </c>
      <c r="G609" s="5">
        <f t="shared" si="40"/>
        <v>0</v>
      </c>
      <c r="H609" s="19">
        <f t="shared" si="41"/>
        <v>0</v>
      </c>
      <c r="I609">
        <v>100</v>
      </c>
      <c r="J609">
        <v>213.21527777777777</v>
      </c>
      <c r="K609">
        <v>22.684084734228467</v>
      </c>
      <c r="L609">
        <v>69.791666666666671</v>
      </c>
      <c r="M609">
        <v>30.208333333333329</v>
      </c>
      <c r="N609">
        <v>0</v>
      </c>
      <c r="O609">
        <v>100</v>
      </c>
      <c r="P609">
        <v>194.78645833333334</v>
      </c>
      <c r="Q609">
        <v>25.135757150894719</v>
      </c>
      <c r="R609">
        <v>54.6875</v>
      </c>
      <c r="S609">
        <v>45.3125</v>
      </c>
      <c r="T609">
        <v>0</v>
      </c>
      <c r="U609">
        <v>100</v>
      </c>
      <c r="V609">
        <v>250.07291666666666</v>
      </c>
      <c r="W609">
        <v>5.4866822918437173</v>
      </c>
      <c r="X609">
        <v>100</v>
      </c>
      <c r="Y609">
        <v>0</v>
      </c>
      <c r="Z609">
        <v>0</v>
      </c>
      <c r="AA609" s="2">
        <v>0</v>
      </c>
      <c r="AB609">
        <v>1</v>
      </c>
      <c r="AC609">
        <v>9</v>
      </c>
      <c r="AD609">
        <v>2</v>
      </c>
      <c r="AE609" t="s">
        <v>20</v>
      </c>
      <c r="AF609" t="s">
        <v>879</v>
      </c>
      <c r="AG609" t="s">
        <v>879</v>
      </c>
      <c r="AH609" t="s">
        <v>879</v>
      </c>
      <c r="AI609" t="s">
        <v>879</v>
      </c>
      <c r="AJ609" t="s">
        <v>879</v>
      </c>
      <c r="AK609" t="s">
        <v>879</v>
      </c>
      <c r="AL609" t="s">
        <v>878</v>
      </c>
      <c r="AM609" t="s">
        <v>878</v>
      </c>
      <c r="AN609" t="s">
        <v>878</v>
      </c>
      <c r="AO609" t="s">
        <v>878</v>
      </c>
      <c r="AP609" t="s">
        <v>878</v>
      </c>
      <c r="AQ609" t="s">
        <v>878</v>
      </c>
      <c r="AR609" t="s">
        <v>878</v>
      </c>
      <c r="AS609" t="s">
        <v>879</v>
      </c>
      <c r="AT609" t="s">
        <v>879</v>
      </c>
      <c r="AU609" t="s">
        <v>879</v>
      </c>
      <c r="AV609" t="s">
        <v>879</v>
      </c>
      <c r="AW609" t="s">
        <v>879</v>
      </c>
      <c r="AX609" t="s">
        <v>879</v>
      </c>
      <c r="AY609" t="s">
        <v>879</v>
      </c>
      <c r="AZ609" t="s">
        <v>878</v>
      </c>
      <c r="BA609" t="s">
        <v>878</v>
      </c>
      <c r="BB609" t="s">
        <v>878</v>
      </c>
      <c r="BC609" t="s">
        <v>878</v>
      </c>
      <c r="BD609" t="s">
        <v>878</v>
      </c>
      <c r="BE609" t="s">
        <v>878</v>
      </c>
      <c r="BF609" t="s">
        <v>878</v>
      </c>
      <c r="BG609">
        <v>0</v>
      </c>
      <c r="BH609">
        <v>0</v>
      </c>
      <c r="BI609">
        <v>0</v>
      </c>
      <c r="BJ609">
        <v>0</v>
      </c>
      <c r="BK609" s="1">
        <v>0</v>
      </c>
      <c r="BL609" s="25">
        <v>0</v>
      </c>
      <c r="BM609" s="1">
        <v>0</v>
      </c>
      <c r="BN609" s="1">
        <v>0</v>
      </c>
      <c r="BO609" s="1">
        <v>0</v>
      </c>
      <c r="BP609" s="1">
        <v>0</v>
      </c>
    </row>
    <row r="610" spans="1:109" customFormat="1" x14ac:dyDescent="0.2">
      <c r="A610" s="2">
        <v>609</v>
      </c>
      <c r="B610" s="2">
        <v>8</v>
      </c>
      <c r="C610" s="2">
        <v>2</v>
      </c>
      <c r="D610">
        <v>7</v>
      </c>
      <c r="E610" s="52">
        <v>43827</v>
      </c>
      <c r="F610" s="1">
        <v>0</v>
      </c>
      <c r="G610" s="5">
        <f t="shared" si="40"/>
        <v>0</v>
      </c>
      <c r="H610" s="19">
        <f t="shared" si="41"/>
        <v>0</v>
      </c>
      <c r="I610">
        <v>100</v>
      </c>
      <c r="J610">
        <v>246.90277777777777</v>
      </c>
      <c r="K610">
        <v>28.145091846185228</v>
      </c>
      <c r="L610">
        <v>82.986111111111114</v>
      </c>
      <c r="M610">
        <v>17.013888888888886</v>
      </c>
      <c r="N610">
        <v>0</v>
      </c>
      <c r="O610">
        <v>100</v>
      </c>
      <c r="P610">
        <v>238.78645833333334</v>
      </c>
      <c r="Q610">
        <v>34.256326544545495</v>
      </c>
      <c r="R610">
        <v>74.479166666666671</v>
      </c>
      <c r="S610">
        <v>25.520833333333329</v>
      </c>
      <c r="T610">
        <v>0</v>
      </c>
      <c r="U610">
        <v>100</v>
      </c>
      <c r="V610">
        <v>263.13541666666669</v>
      </c>
      <c r="W610">
        <v>10.31365188349913</v>
      </c>
      <c r="X610">
        <v>100</v>
      </c>
      <c r="Y610">
        <v>0</v>
      </c>
      <c r="Z610">
        <v>0</v>
      </c>
      <c r="AA610" s="2">
        <v>0</v>
      </c>
      <c r="AB610">
        <v>1</v>
      </c>
      <c r="AC610">
        <v>6</v>
      </c>
      <c r="AD610">
        <v>1</v>
      </c>
      <c r="AE610" t="s">
        <v>20</v>
      </c>
      <c r="AF610" t="s">
        <v>879</v>
      </c>
      <c r="AG610" t="s">
        <v>879</v>
      </c>
      <c r="AH610" t="s">
        <v>879</v>
      </c>
      <c r="AI610" t="s">
        <v>879</v>
      </c>
      <c r="AJ610" t="s">
        <v>879</v>
      </c>
      <c r="AK610" t="s">
        <v>879</v>
      </c>
      <c r="AL610" t="s">
        <v>878</v>
      </c>
      <c r="AM610" t="s">
        <v>878</v>
      </c>
      <c r="AN610" t="s">
        <v>878</v>
      </c>
      <c r="AO610" t="s">
        <v>878</v>
      </c>
      <c r="AP610" t="s">
        <v>878</v>
      </c>
      <c r="AQ610" t="s">
        <v>878</v>
      </c>
      <c r="AR610" t="s">
        <v>878</v>
      </c>
      <c r="AS610" t="s">
        <v>879</v>
      </c>
      <c r="AT610" t="s">
        <v>879</v>
      </c>
      <c r="AU610" t="s">
        <v>879</v>
      </c>
      <c r="AV610" t="s">
        <v>879</v>
      </c>
      <c r="AW610" t="s">
        <v>879</v>
      </c>
      <c r="AX610" t="s">
        <v>879</v>
      </c>
      <c r="AY610" t="s">
        <v>879</v>
      </c>
      <c r="AZ610" t="s">
        <v>878</v>
      </c>
      <c r="BA610" t="s">
        <v>878</v>
      </c>
      <c r="BB610" t="s">
        <v>878</v>
      </c>
      <c r="BC610" t="s">
        <v>878</v>
      </c>
      <c r="BD610" t="s">
        <v>878</v>
      </c>
      <c r="BE610" t="s">
        <v>878</v>
      </c>
      <c r="BF610" t="s">
        <v>878</v>
      </c>
      <c r="BG610">
        <v>0</v>
      </c>
      <c r="BH610">
        <v>0</v>
      </c>
      <c r="BI610">
        <v>0</v>
      </c>
      <c r="BJ610">
        <v>0</v>
      </c>
      <c r="BK610" s="1">
        <v>0</v>
      </c>
      <c r="BL610" s="25">
        <v>0</v>
      </c>
      <c r="BM610" s="1">
        <v>0</v>
      </c>
      <c r="BN610" s="1">
        <v>0</v>
      </c>
      <c r="BO610" s="1">
        <v>0</v>
      </c>
      <c r="BP610" s="1">
        <v>0</v>
      </c>
    </row>
    <row r="611" spans="1:109" customFormat="1" x14ac:dyDescent="0.2">
      <c r="A611" s="2">
        <v>610</v>
      </c>
      <c r="B611" s="2">
        <v>8</v>
      </c>
      <c r="C611" s="2">
        <v>2</v>
      </c>
      <c r="D611">
        <v>8</v>
      </c>
      <c r="E611" s="52">
        <v>43828</v>
      </c>
      <c r="F611" s="1">
        <v>0</v>
      </c>
      <c r="G611" s="5">
        <f t="shared" si="40"/>
        <v>0</v>
      </c>
      <c r="H611" s="19">
        <f t="shared" si="41"/>
        <v>0</v>
      </c>
      <c r="I611">
        <v>100</v>
      </c>
      <c r="J611">
        <v>260.25</v>
      </c>
      <c r="K611">
        <v>32.949938814833651</v>
      </c>
      <c r="L611">
        <v>80.902777777777771</v>
      </c>
      <c r="M611">
        <v>19.097222222222229</v>
      </c>
      <c r="N611">
        <v>0</v>
      </c>
      <c r="O611">
        <v>100</v>
      </c>
      <c r="P611">
        <v>220.36458333333334</v>
      </c>
      <c r="Q611">
        <v>33.367402550468242</v>
      </c>
      <c r="R611">
        <v>71.354166666666671</v>
      </c>
      <c r="S611">
        <v>28.645833333333329</v>
      </c>
      <c r="T611">
        <v>0</v>
      </c>
      <c r="U611">
        <v>100</v>
      </c>
      <c r="V611">
        <v>340.02083333333331</v>
      </c>
      <c r="W611">
        <v>12.123783946137653</v>
      </c>
      <c r="X611">
        <v>100</v>
      </c>
      <c r="Y611">
        <v>0</v>
      </c>
      <c r="Z611">
        <v>0</v>
      </c>
      <c r="AA611" s="2">
        <v>1</v>
      </c>
      <c r="AB611">
        <v>1</v>
      </c>
      <c r="AC611">
        <v>3</v>
      </c>
      <c r="AD611">
        <v>1</v>
      </c>
      <c r="AE611" t="s">
        <v>20</v>
      </c>
      <c r="AF611" t="s">
        <v>879</v>
      </c>
      <c r="AG611" t="s">
        <v>879</v>
      </c>
      <c r="AH611" t="s">
        <v>879</v>
      </c>
      <c r="AI611" t="s">
        <v>879</v>
      </c>
      <c r="AJ611" t="s">
        <v>879</v>
      </c>
      <c r="AK611" t="s">
        <v>879</v>
      </c>
      <c r="AL611" t="s">
        <v>878</v>
      </c>
      <c r="AM611" t="s">
        <v>878</v>
      </c>
      <c r="AN611" t="s">
        <v>878</v>
      </c>
      <c r="AO611" t="s">
        <v>878</v>
      </c>
      <c r="AP611" t="s">
        <v>878</v>
      </c>
      <c r="AQ611" t="s">
        <v>878</v>
      </c>
      <c r="AR611" t="s">
        <v>878</v>
      </c>
      <c r="AS611" t="s">
        <v>879</v>
      </c>
      <c r="AT611" t="s">
        <v>879</v>
      </c>
      <c r="AU611" t="s">
        <v>879</v>
      </c>
      <c r="AV611" t="s">
        <v>879</v>
      </c>
      <c r="AW611" t="s">
        <v>879</v>
      </c>
      <c r="AX611" t="s">
        <v>879</v>
      </c>
      <c r="AY611" t="s">
        <v>879</v>
      </c>
      <c r="AZ611" t="s">
        <v>878</v>
      </c>
      <c r="BA611" t="s">
        <v>878</v>
      </c>
      <c r="BB611" t="s">
        <v>878</v>
      </c>
      <c r="BC611" t="s">
        <v>878</v>
      </c>
      <c r="BD611" t="s">
        <v>878</v>
      </c>
      <c r="BE611" t="s">
        <v>878</v>
      </c>
      <c r="BF611" t="s">
        <v>878</v>
      </c>
      <c r="BG611">
        <v>0</v>
      </c>
      <c r="BH611">
        <v>0</v>
      </c>
      <c r="BI611">
        <v>0</v>
      </c>
      <c r="BJ611">
        <v>0</v>
      </c>
      <c r="BK611" s="1">
        <v>0</v>
      </c>
      <c r="BL611" s="25">
        <v>0</v>
      </c>
      <c r="BM611" s="1">
        <v>0</v>
      </c>
      <c r="BN611" s="1">
        <v>0</v>
      </c>
      <c r="BO611" s="1">
        <v>0</v>
      </c>
      <c r="BP611" s="1">
        <v>0</v>
      </c>
    </row>
    <row r="612" spans="1:109" customFormat="1" x14ac:dyDescent="0.2">
      <c r="A612" s="2">
        <v>611</v>
      </c>
      <c r="B612" s="2">
        <v>8</v>
      </c>
      <c r="C612" s="2">
        <v>2</v>
      </c>
      <c r="D612">
        <v>9</v>
      </c>
      <c r="E612" s="52">
        <v>43829</v>
      </c>
      <c r="F612" s="1">
        <v>0</v>
      </c>
      <c r="G612" s="5">
        <f t="shared" si="40"/>
        <v>0</v>
      </c>
      <c r="H612" s="19">
        <f t="shared" si="41"/>
        <v>0</v>
      </c>
      <c r="I612">
        <v>100</v>
      </c>
      <c r="J612">
        <v>266.50347222222223</v>
      </c>
      <c r="K612">
        <v>26.791281115856819</v>
      </c>
      <c r="L612">
        <v>89.236111111111114</v>
      </c>
      <c r="M612">
        <v>10.763888888888886</v>
      </c>
      <c r="N612">
        <v>0</v>
      </c>
      <c r="O612">
        <v>100</v>
      </c>
      <c r="P612">
        <v>226.109375</v>
      </c>
      <c r="Q612">
        <v>20.877434971678476</v>
      </c>
      <c r="R612">
        <v>83.854166666666671</v>
      </c>
      <c r="S612">
        <v>16.145833333333329</v>
      </c>
      <c r="T612">
        <v>0</v>
      </c>
      <c r="U612">
        <v>100</v>
      </c>
      <c r="V612">
        <v>347.29166666666669</v>
      </c>
      <c r="W612">
        <v>9.2307100393595185</v>
      </c>
      <c r="X612">
        <v>100</v>
      </c>
      <c r="Y612">
        <v>0</v>
      </c>
      <c r="Z612">
        <v>0</v>
      </c>
      <c r="AA612" s="2">
        <v>0</v>
      </c>
      <c r="AB612">
        <v>1</v>
      </c>
      <c r="AC612">
        <v>8</v>
      </c>
      <c r="AD612">
        <v>2</v>
      </c>
      <c r="AE612" t="s">
        <v>20</v>
      </c>
      <c r="AF612" t="s">
        <v>879</v>
      </c>
      <c r="AG612" t="s">
        <v>879</v>
      </c>
      <c r="AH612" t="s">
        <v>879</v>
      </c>
      <c r="AI612" t="s">
        <v>879</v>
      </c>
      <c r="AJ612" t="s">
        <v>879</v>
      </c>
      <c r="AK612" t="s">
        <v>879</v>
      </c>
      <c r="AL612" t="s">
        <v>878</v>
      </c>
      <c r="AM612" t="s">
        <v>878</v>
      </c>
      <c r="AN612" t="s">
        <v>878</v>
      </c>
      <c r="AO612" t="s">
        <v>878</v>
      </c>
      <c r="AP612" t="s">
        <v>878</v>
      </c>
      <c r="AQ612" t="s">
        <v>878</v>
      </c>
      <c r="AR612" t="s">
        <v>878</v>
      </c>
      <c r="AS612" t="s">
        <v>879</v>
      </c>
      <c r="AT612" t="s">
        <v>879</v>
      </c>
      <c r="AU612" t="s">
        <v>879</v>
      </c>
      <c r="AV612" t="s">
        <v>879</v>
      </c>
      <c r="AW612" t="s">
        <v>879</v>
      </c>
      <c r="AX612" t="s">
        <v>879</v>
      </c>
      <c r="AY612" t="s">
        <v>879</v>
      </c>
      <c r="AZ612" t="s">
        <v>878</v>
      </c>
      <c r="BA612" t="s">
        <v>878</v>
      </c>
      <c r="BB612" t="s">
        <v>878</v>
      </c>
      <c r="BC612" t="s">
        <v>878</v>
      </c>
      <c r="BD612" t="s">
        <v>878</v>
      </c>
      <c r="BE612" t="s">
        <v>878</v>
      </c>
      <c r="BF612" t="s">
        <v>878</v>
      </c>
      <c r="BG612">
        <v>0</v>
      </c>
      <c r="BH612">
        <v>0</v>
      </c>
      <c r="BI612">
        <v>0</v>
      </c>
      <c r="BJ612">
        <v>0</v>
      </c>
      <c r="BK612" s="1">
        <v>0</v>
      </c>
      <c r="BL612" s="25">
        <v>0</v>
      </c>
      <c r="BM612" s="1">
        <v>0</v>
      </c>
      <c r="BN612" s="1">
        <v>0</v>
      </c>
      <c r="BO612" s="1">
        <v>0</v>
      </c>
      <c r="BP612" s="1">
        <v>0</v>
      </c>
    </row>
    <row r="613" spans="1:109" customFormat="1" x14ac:dyDescent="0.2">
      <c r="A613" s="2">
        <v>612</v>
      </c>
      <c r="B613" s="2">
        <v>8</v>
      </c>
      <c r="C613" s="2">
        <v>2</v>
      </c>
      <c r="D613">
        <v>10</v>
      </c>
      <c r="E613" s="52">
        <v>43830</v>
      </c>
      <c r="F613" s="1">
        <v>0</v>
      </c>
      <c r="G613" s="5">
        <f t="shared" si="40"/>
        <v>0</v>
      </c>
      <c r="H613" s="19">
        <f t="shared" si="41"/>
        <v>0</v>
      </c>
      <c r="I613">
        <v>100</v>
      </c>
      <c r="J613">
        <v>270.64930555555554</v>
      </c>
      <c r="K613">
        <v>25.567062472551704</v>
      </c>
      <c r="L613">
        <v>86.111111111111114</v>
      </c>
      <c r="M613">
        <v>13.888888888888886</v>
      </c>
      <c r="N613">
        <v>0</v>
      </c>
      <c r="O613">
        <v>100</v>
      </c>
      <c r="P613">
        <v>243.625</v>
      </c>
      <c r="Q613">
        <v>27.605074792425093</v>
      </c>
      <c r="R613">
        <v>79.166666666666671</v>
      </c>
      <c r="S613">
        <v>20.833333333333329</v>
      </c>
      <c r="T613">
        <v>0</v>
      </c>
      <c r="U613">
        <v>100</v>
      </c>
      <c r="V613">
        <v>324.69791666666669</v>
      </c>
      <c r="W613">
        <v>9.462525767881953</v>
      </c>
      <c r="X613">
        <v>100</v>
      </c>
      <c r="Y613">
        <v>0</v>
      </c>
      <c r="Z613">
        <v>0</v>
      </c>
      <c r="AA613" s="2">
        <v>0</v>
      </c>
      <c r="AB613">
        <v>1</v>
      </c>
      <c r="AC613">
        <v>3</v>
      </c>
      <c r="AD613">
        <v>2</v>
      </c>
      <c r="AE613" t="s">
        <v>20</v>
      </c>
      <c r="AF613" t="s">
        <v>879</v>
      </c>
      <c r="AG613" t="s">
        <v>879</v>
      </c>
      <c r="AH613" t="s">
        <v>879</v>
      </c>
      <c r="AI613" t="s">
        <v>879</v>
      </c>
      <c r="AJ613" t="s">
        <v>879</v>
      </c>
      <c r="AK613" t="s">
        <v>879</v>
      </c>
      <c r="AL613" t="s">
        <v>878</v>
      </c>
      <c r="AM613" t="s">
        <v>878</v>
      </c>
      <c r="AN613" t="s">
        <v>878</v>
      </c>
      <c r="AO613" t="s">
        <v>878</v>
      </c>
      <c r="AP613" t="s">
        <v>878</v>
      </c>
      <c r="AQ613" t="s">
        <v>878</v>
      </c>
      <c r="AR613" t="s">
        <v>878</v>
      </c>
      <c r="AS613" t="s">
        <v>879</v>
      </c>
      <c r="AT613" t="s">
        <v>879</v>
      </c>
      <c r="AU613" t="s">
        <v>879</v>
      </c>
      <c r="AV613" t="s">
        <v>879</v>
      </c>
      <c r="AW613" t="s">
        <v>879</v>
      </c>
      <c r="AX613" t="s">
        <v>879</v>
      </c>
      <c r="AY613" t="s">
        <v>879</v>
      </c>
      <c r="AZ613" t="s">
        <v>878</v>
      </c>
      <c r="BA613" t="s">
        <v>878</v>
      </c>
      <c r="BB613" t="s">
        <v>878</v>
      </c>
      <c r="BC613" t="s">
        <v>878</v>
      </c>
      <c r="BD613" t="s">
        <v>878</v>
      </c>
      <c r="BE613" t="s">
        <v>878</v>
      </c>
      <c r="BF613" t="s">
        <v>878</v>
      </c>
      <c r="BG613">
        <v>0</v>
      </c>
      <c r="BH613">
        <v>0</v>
      </c>
      <c r="BI613">
        <v>0</v>
      </c>
      <c r="BJ613">
        <v>0</v>
      </c>
      <c r="BK613" s="1">
        <v>0</v>
      </c>
      <c r="BL613" s="25">
        <v>0</v>
      </c>
      <c r="BM613" s="1">
        <v>0</v>
      </c>
      <c r="BN613" s="1">
        <v>0</v>
      </c>
      <c r="BO613" s="1">
        <v>0</v>
      </c>
      <c r="BP613" s="1">
        <v>0</v>
      </c>
    </row>
    <row r="614" spans="1:109" customFormat="1" x14ac:dyDescent="0.2">
      <c r="A614" s="2">
        <v>613</v>
      </c>
      <c r="B614" s="2">
        <v>8</v>
      </c>
      <c r="C614" s="2">
        <v>2</v>
      </c>
      <c r="D614">
        <v>11</v>
      </c>
      <c r="E614" s="52">
        <v>43831</v>
      </c>
      <c r="F614" s="1">
        <v>0</v>
      </c>
      <c r="G614" s="5">
        <f t="shared" si="40"/>
        <v>0</v>
      </c>
      <c r="H614" s="19">
        <f t="shared" si="41"/>
        <v>0</v>
      </c>
      <c r="I614">
        <v>100</v>
      </c>
      <c r="J614">
        <v>278.23958333333331</v>
      </c>
      <c r="K614">
        <v>20.118604785338224</v>
      </c>
      <c r="L614">
        <v>95.486111111111114</v>
      </c>
      <c r="M614">
        <v>4.5138888888888857</v>
      </c>
      <c r="N614">
        <v>0</v>
      </c>
      <c r="O614">
        <v>100</v>
      </c>
      <c r="P614">
        <v>251.078125</v>
      </c>
      <c r="Q614">
        <v>19.643573912443077</v>
      </c>
      <c r="R614">
        <v>93.229166666666671</v>
      </c>
      <c r="S614">
        <v>6.7708333333333286</v>
      </c>
      <c r="T614">
        <v>0</v>
      </c>
      <c r="U614">
        <v>100</v>
      </c>
      <c r="V614">
        <v>332.5625</v>
      </c>
      <c r="W614">
        <v>3.0490139401215179</v>
      </c>
      <c r="X614">
        <v>100</v>
      </c>
      <c r="Y614">
        <v>0</v>
      </c>
      <c r="Z614">
        <v>0</v>
      </c>
      <c r="AA614" s="2">
        <v>0</v>
      </c>
      <c r="AB614">
        <v>1</v>
      </c>
      <c r="AC614">
        <v>3</v>
      </c>
      <c r="AD614">
        <v>1</v>
      </c>
      <c r="AE614" t="s">
        <v>20</v>
      </c>
      <c r="AF614" t="s">
        <v>879</v>
      </c>
      <c r="AG614" t="s">
        <v>879</v>
      </c>
      <c r="AH614" t="s">
        <v>879</v>
      </c>
      <c r="AI614" t="s">
        <v>879</v>
      </c>
      <c r="AJ614" t="s">
        <v>879</v>
      </c>
      <c r="AK614" t="s">
        <v>879</v>
      </c>
      <c r="AL614" t="s">
        <v>878</v>
      </c>
      <c r="AM614" t="s">
        <v>878</v>
      </c>
      <c r="AN614" t="s">
        <v>878</v>
      </c>
      <c r="AO614" t="s">
        <v>878</v>
      </c>
      <c r="AP614" t="s">
        <v>878</v>
      </c>
      <c r="AQ614" t="s">
        <v>878</v>
      </c>
      <c r="AR614" t="s">
        <v>878</v>
      </c>
      <c r="AS614" t="s">
        <v>879</v>
      </c>
      <c r="AT614" t="s">
        <v>879</v>
      </c>
      <c r="AU614" t="s">
        <v>879</v>
      </c>
      <c r="AV614" t="s">
        <v>879</v>
      </c>
      <c r="AW614" t="s">
        <v>879</v>
      </c>
      <c r="AX614" t="s">
        <v>879</v>
      </c>
      <c r="AY614" t="s">
        <v>879</v>
      </c>
      <c r="AZ614" t="s">
        <v>878</v>
      </c>
      <c r="BA614" t="s">
        <v>878</v>
      </c>
      <c r="BB614" t="s">
        <v>878</v>
      </c>
      <c r="BC614" t="s">
        <v>878</v>
      </c>
      <c r="BD614" t="s">
        <v>878</v>
      </c>
      <c r="BE614" t="s">
        <v>878</v>
      </c>
      <c r="BF614" t="s">
        <v>878</v>
      </c>
      <c r="BG614">
        <v>0</v>
      </c>
      <c r="BH614">
        <v>0</v>
      </c>
      <c r="BI614">
        <v>0</v>
      </c>
      <c r="BJ614">
        <v>0</v>
      </c>
      <c r="BK614" s="1">
        <v>0</v>
      </c>
      <c r="BL614" s="25">
        <v>0</v>
      </c>
      <c r="BM614" s="1">
        <v>0</v>
      </c>
      <c r="BN614" s="1">
        <v>0</v>
      </c>
      <c r="BO614" s="1">
        <v>0</v>
      </c>
      <c r="BP614" s="1">
        <v>0</v>
      </c>
    </row>
    <row r="615" spans="1:109" customFormat="1" x14ac:dyDescent="0.2">
      <c r="A615" s="2">
        <v>614</v>
      </c>
      <c r="B615" s="2">
        <v>8</v>
      </c>
      <c r="C615" s="2">
        <v>2</v>
      </c>
      <c r="D615">
        <v>12</v>
      </c>
      <c r="E615" s="52">
        <v>43832</v>
      </c>
      <c r="F615" s="1">
        <v>0</v>
      </c>
      <c r="G615" s="5">
        <f t="shared" si="40"/>
        <v>0</v>
      </c>
      <c r="H615" s="19">
        <f t="shared" si="41"/>
        <v>0</v>
      </c>
      <c r="I615">
        <v>100</v>
      </c>
      <c r="J615">
        <v>276.30902777777777</v>
      </c>
      <c r="K615">
        <v>17.112904824825957</v>
      </c>
      <c r="L615">
        <v>93.055555555555557</v>
      </c>
      <c r="M615">
        <v>6.9444444444444429</v>
      </c>
      <c r="N615">
        <v>0</v>
      </c>
      <c r="O615">
        <v>100</v>
      </c>
      <c r="P615">
        <v>272.27083333333331</v>
      </c>
      <c r="Q615">
        <v>20.943349922518809</v>
      </c>
      <c r="R615">
        <v>89.583333333333329</v>
      </c>
      <c r="S615">
        <v>10.416666666666671</v>
      </c>
      <c r="T615">
        <v>0</v>
      </c>
      <c r="U615">
        <v>100</v>
      </c>
      <c r="V615">
        <v>284.38541666666669</v>
      </c>
      <c r="W615">
        <v>3.8242918981436533</v>
      </c>
      <c r="X615">
        <v>100</v>
      </c>
      <c r="Y615">
        <v>0</v>
      </c>
      <c r="Z615">
        <v>0</v>
      </c>
      <c r="AA615" s="2">
        <v>0</v>
      </c>
      <c r="AB615">
        <v>1</v>
      </c>
      <c r="AC615">
        <v>3</v>
      </c>
      <c r="AD615">
        <v>1</v>
      </c>
      <c r="AE615" t="s">
        <v>20</v>
      </c>
      <c r="AF615" t="s">
        <v>879</v>
      </c>
      <c r="AG615" t="s">
        <v>879</v>
      </c>
      <c r="AH615" t="s">
        <v>879</v>
      </c>
      <c r="AI615" t="s">
        <v>879</v>
      </c>
      <c r="AJ615" t="s">
        <v>879</v>
      </c>
      <c r="AK615" t="s">
        <v>879</v>
      </c>
      <c r="AL615" t="s">
        <v>878</v>
      </c>
      <c r="AM615" t="s">
        <v>878</v>
      </c>
      <c r="AN615" t="s">
        <v>878</v>
      </c>
      <c r="AO615" t="s">
        <v>878</v>
      </c>
      <c r="AP615" t="s">
        <v>878</v>
      </c>
      <c r="AQ615" t="s">
        <v>878</v>
      </c>
      <c r="AR615" t="s">
        <v>878</v>
      </c>
      <c r="AS615" t="s">
        <v>879</v>
      </c>
      <c r="AT615" t="s">
        <v>879</v>
      </c>
      <c r="AU615" t="s">
        <v>879</v>
      </c>
      <c r="AV615" t="s">
        <v>879</v>
      </c>
      <c r="AW615" t="s">
        <v>879</v>
      </c>
      <c r="AX615" t="s">
        <v>879</v>
      </c>
      <c r="AY615" t="s">
        <v>879</v>
      </c>
      <c r="AZ615" t="s">
        <v>878</v>
      </c>
      <c r="BA615" t="s">
        <v>878</v>
      </c>
      <c r="BB615" t="s">
        <v>878</v>
      </c>
      <c r="BC615" t="s">
        <v>878</v>
      </c>
      <c r="BD615" t="s">
        <v>878</v>
      </c>
      <c r="BE615" t="s">
        <v>878</v>
      </c>
      <c r="BF615" t="s">
        <v>878</v>
      </c>
      <c r="BG615">
        <v>0</v>
      </c>
      <c r="BH615">
        <v>0</v>
      </c>
      <c r="BI615">
        <v>0</v>
      </c>
      <c r="BJ615">
        <v>0</v>
      </c>
      <c r="BK615" s="1">
        <v>0</v>
      </c>
      <c r="BL615" s="25">
        <v>0</v>
      </c>
      <c r="BM615" s="1">
        <v>0</v>
      </c>
      <c r="BN615" s="1">
        <v>0</v>
      </c>
      <c r="BO615" s="1">
        <v>0</v>
      </c>
      <c r="BP615" s="1">
        <v>0</v>
      </c>
    </row>
    <row r="616" spans="1:109" customFormat="1" x14ac:dyDescent="0.2">
      <c r="A616" s="2">
        <v>615</v>
      </c>
      <c r="B616" s="2">
        <v>8</v>
      </c>
      <c r="C616" s="2">
        <v>2</v>
      </c>
      <c r="D616">
        <v>13</v>
      </c>
      <c r="E616" s="52">
        <v>43833</v>
      </c>
      <c r="F616" s="1">
        <v>0</v>
      </c>
      <c r="G616" s="5">
        <f t="shared" ref="G616:G679" si="45">SUM(BG616,BL616)</f>
        <v>0</v>
      </c>
      <c r="H616" s="19">
        <f t="shared" ref="H616:H679" si="46">SUM(BJ616,BO616)</f>
        <v>0</v>
      </c>
      <c r="I616">
        <v>100</v>
      </c>
      <c r="J616">
        <v>240.01736111111111</v>
      </c>
      <c r="K616">
        <v>34.672742902661312</v>
      </c>
      <c r="L616">
        <v>67.708333333333329</v>
      </c>
      <c r="M616">
        <v>32.291666666666671</v>
      </c>
      <c r="N616">
        <v>0</v>
      </c>
      <c r="O616">
        <v>100</v>
      </c>
      <c r="P616">
        <v>290.91145833333331</v>
      </c>
      <c r="Q616">
        <v>16.247426128607927</v>
      </c>
      <c r="R616">
        <v>97.916666666666671</v>
      </c>
      <c r="S616">
        <v>2.0833333333333286</v>
      </c>
      <c r="T616">
        <v>0</v>
      </c>
      <c r="U616">
        <v>100</v>
      </c>
      <c r="V616">
        <v>138.22916666666666</v>
      </c>
      <c r="W616">
        <v>19.497487766441292</v>
      </c>
      <c r="X616">
        <v>7.291666666666667</v>
      </c>
      <c r="Y616">
        <v>92.708333333333329</v>
      </c>
      <c r="Z616">
        <v>0</v>
      </c>
      <c r="AA616" s="2">
        <v>0</v>
      </c>
      <c r="AB616">
        <v>2</v>
      </c>
      <c r="AC616">
        <v>2</v>
      </c>
      <c r="AD616">
        <v>1</v>
      </c>
      <c r="AE616" t="s">
        <v>20</v>
      </c>
      <c r="AF616" t="s">
        <v>879</v>
      </c>
      <c r="AG616" t="s">
        <v>879</v>
      </c>
      <c r="AH616" t="s">
        <v>879</v>
      </c>
      <c r="AI616" t="s">
        <v>879</v>
      </c>
      <c r="AJ616" t="s">
        <v>879</v>
      </c>
      <c r="AK616" t="s">
        <v>879</v>
      </c>
      <c r="AL616" t="s">
        <v>878</v>
      </c>
      <c r="AM616" t="s">
        <v>878</v>
      </c>
      <c r="AN616" t="s">
        <v>878</v>
      </c>
      <c r="AO616" t="s">
        <v>878</v>
      </c>
      <c r="AP616" t="s">
        <v>878</v>
      </c>
      <c r="AQ616" t="s">
        <v>878</v>
      </c>
      <c r="AR616" t="s">
        <v>878</v>
      </c>
      <c r="AS616" t="s">
        <v>879</v>
      </c>
      <c r="AT616" t="s">
        <v>879</v>
      </c>
      <c r="AU616" t="s">
        <v>879</v>
      </c>
      <c r="AV616" t="s">
        <v>879</v>
      </c>
      <c r="AW616" t="s">
        <v>879</v>
      </c>
      <c r="AX616" t="s">
        <v>879</v>
      </c>
      <c r="AY616" t="s">
        <v>879</v>
      </c>
      <c r="AZ616" t="s">
        <v>878</v>
      </c>
      <c r="BA616" t="s">
        <v>878</v>
      </c>
      <c r="BB616" t="s">
        <v>878</v>
      </c>
      <c r="BC616" t="s">
        <v>878</v>
      </c>
      <c r="BD616" t="s">
        <v>878</v>
      </c>
      <c r="BE616" t="s">
        <v>878</v>
      </c>
      <c r="BF616" t="s">
        <v>878</v>
      </c>
      <c r="BG616">
        <v>0</v>
      </c>
      <c r="BH616">
        <v>0</v>
      </c>
      <c r="BI616">
        <v>0</v>
      </c>
      <c r="BJ616">
        <v>0</v>
      </c>
      <c r="BK616" s="1">
        <v>0</v>
      </c>
      <c r="BL616" s="25">
        <v>0</v>
      </c>
      <c r="BM616" s="1">
        <v>0</v>
      </c>
      <c r="BN616" s="1">
        <v>0</v>
      </c>
      <c r="BO616" s="1">
        <v>0</v>
      </c>
      <c r="BP616" s="1">
        <v>0</v>
      </c>
    </row>
    <row r="617" spans="1:109" customFormat="1" x14ac:dyDescent="0.2">
      <c r="A617" s="2">
        <v>616</v>
      </c>
      <c r="B617" s="2">
        <v>8</v>
      </c>
      <c r="C617" s="2">
        <v>2</v>
      </c>
      <c r="D617">
        <v>14</v>
      </c>
      <c r="E617" s="52">
        <v>43834</v>
      </c>
      <c r="F617" s="1">
        <v>0</v>
      </c>
      <c r="G617" s="5">
        <f t="shared" si="45"/>
        <v>0</v>
      </c>
      <c r="H617" s="19">
        <f t="shared" si="46"/>
        <v>0</v>
      </c>
      <c r="I617">
        <v>91.319444444444443</v>
      </c>
      <c r="J617">
        <v>291.87452471482891</v>
      </c>
      <c r="K617">
        <v>20.178970102119351</v>
      </c>
      <c r="L617">
        <v>93.916349809885929</v>
      </c>
      <c r="M617">
        <v>6.0836501901140707</v>
      </c>
      <c r="N617">
        <v>0</v>
      </c>
      <c r="O617">
        <v>86.979166666666671</v>
      </c>
      <c r="P617">
        <v>270.96407185628743</v>
      </c>
      <c r="Q617">
        <v>23.658515391363039</v>
      </c>
      <c r="R617">
        <v>90.419161676646709</v>
      </c>
      <c r="S617">
        <v>9.5808383233532908</v>
      </c>
      <c r="T617">
        <v>0</v>
      </c>
      <c r="U617">
        <v>100</v>
      </c>
      <c r="V617">
        <v>328.25</v>
      </c>
      <c r="W617">
        <v>5.0988498130167068</v>
      </c>
      <c r="X617">
        <v>100</v>
      </c>
      <c r="Y617">
        <v>0</v>
      </c>
      <c r="Z617">
        <v>0</v>
      </c>
      <c r="AA617" s="2">
        <v>0</v>
      </c>
      <c r="AB617">
        <v>1</v>
      </c>
      <c r="AC617">
        <v>7</v>
      </c>
      <c r="AD617">
        <v>2</v>
      </c>
      <c r="AE617" t="s">
        <v>20</v>
      </c>
      <c r="AF617" t="s">
        <v>879</v>
      </c>
      <c r="AG617" t="s">
        <v>879</v>
      </c>
      <c r="AH617" t="s">
        <v>879</v>
      </c>
      <c r="AI617" t="s">
        <v>879</v>
      </c>
      <c r="AJ617" t="s">
        <v>879</v>
      </c>
      <c r="AK617" t="s">
        <v>879</v>
      </c>
      <c r="AL617" t="s">
        <v>878</v>
      </c>
      <c r="AM617" t="s">
        <v>878</v>
      </c>
      <c r="AN617" t="s">
        <v>878</v>
      </c>
      <c r="AO617" t="s">
        <v>878</v>
      </c>
      <c r="AP617" t="s">
        <v>878</v>
      </c>
      <c r="AQ617" t="s">
        <v>878</v>
      </c>
      <c r="AR617" t="s">
        <v>878</v>
      </c>
      <c r="AS617" t="s">
        <v>879</v>
      </c>
      <c r="AT617" t="s">
        <v>879</v>
      </c>
      <c r="AU617" t="s">
        <v>879</v>
      </c>
      <c r="AV617" t="s">
        <v>879</v>
      </c>
      <c r="AW617" t="s">
        <v>879</v>
      </c>
      <c r="AX617" t="s">
        <v>879</v>
      </c>
      <c r="AY617" t="s">
        <v>879</v>
      </c>
      <c r="AZ617" t="s">
        <v>878</v>
      </c>
      <c r="BA617" t="s">
        <v>878</v>
      </c>
      <c r="BB617" t="s">
        <v>878</v>
      </c>
      <c r="BC617" t="s">
        <v>878</v>
      </c>
      <c r="BD617" t="s">
        <v>878</v>
      </c>
      <c r="BE617" t="s">
        <v>878</v>
      </c>
      <c r="BF617" t="s">
        <v>878</v>
      </c>
      <c r="BG617">
        <v>0</v>
      </c>
      <c r="BH617">
        <v>0</v>
      </c>
      <c r="BI617">
        <v>0</v>
      </c>
      <c r="BJ617">
        <v>0</v>
      </c>
      <c r="BK617" s="1">
        <v>0</v>
      </c>
      <c r="BL617" s="25">
        <v>0</v>
      </c>
      <c r="BM617" s="1">
        <v>0</v>
      </c>
      <c r="BN617" s="1">
        <v>0</v>
      </c>
      <c r="BO617" s="1">
        <v>0</v>
      </c>
      <c r="BP617" s="1">
        <v>0</v>
      </c>
    </row>
    <row r="618" spans="1:109" customFormat="1" x14ac:dyDescent="0.2">
      <c r="A618" s="2">
        <v>617</v>
      </c>
      <c r="B618" s="5">
        <v>8</v>
      </c>
      <c r="C618" s="2">
        <v>3</v>
      </c>
      <c r="D618" s="1">
        <v>1</v>
      </c>
      <c r="E618" s="7">
        <v>43851</v>
      </c>
      <c r="F618" s="1">
        <v>0</v>
      </c>
      <c r="G618" s="5">
        <f t="shared" si="45"/>
        <v>18</v>
      </c>
      <c r="H618" s="19">
        <f t="shared" si="46"/>
        <v>50.4</v>
      </c>
      <c r="I618" s="50">
        <v>100</v>
      </c>
      <c r="J618" s="50">
        <v>197.02777777777777</v>
      </c>
      <c r="K618" s="50">
        <v>17.968829476168125</v>
      </c>
      <c r="L618" s="50">
        <v>73.263888888888886</v>
      </c>
      <c r="M618" s="50">
        <v>26.736111111111114</v>
      </c>
      <c r="N618" s="50">
        <v>0</v>
      </c>
      <c r="O618" s="50">
        <v>100</v>
      </c>
      <c r="P618" s="50">
        <v>191.11979166666666</v>
      </c>
      <c r="Q618" s="50">
        <v>21.641942889541429</v>
      </c>
      <c r="R618" s="50">
        <v>59.895833333333336</v>
      </c>
      <c r="S618" s="50">
        <v>40.104166666666664</v>
      </c>
      <c r="T618" s="50">
        <v>0</v>
      </c>
      <c r="U618" s="50">
        <v>100</v>
      </c>
      <c r="V618" s="50">
        <v>208.84375</v>
      </c>
      <c r="W618" s="50">
        <v>5.5707607600432958</v>
      </c>
      <c r="X618" s="50">
        <v>100</v>
      </c>
      <c r="Y618" s="50">
        <v>0</v>
      </c>
      <c r="Z618" s="50">
        <v>0</v>
      </c>
      <c r="AA618" s="2">
        <v>0</v>
      </c>
      <c r="AB618">
        <v>1</v>
      </c>
      <c r="AC618">
        <v>5</v>
      </c>
      <c r="AD618" s="1" t="s">
        <v>20</v>
      </c>
      <c r="AE618" s="16">
        <v>0</v>
      </c>
      <c r="AF618" t="s">
        <v>875</v>
      </c>
      <c r="AG618" t="s">
        <v>875</v>
      </c>
      <c r="AH618" t="s">
        <v>875</v>
      </c>
      <c r="AI618" t="s">
        <v>875</v>
      </c>
      <c r="AJ618" t="s">
        <v>875</v>
      </c>
      <c r="AK618" t="s">
        <v>875</v>
      </c>
      <c r="AL618" t="s">
        <v>875</v>
      </c>
      <c r="AM618" s="1" t="s">
        <v>903</v>
      </c>
      <c r="AN618" s="1" t="s">
        <v>903</v>
      </c>
      <c r="AO618" s="1" t="s">
        <v>903</v>
      </c>
      <c r="AP618" s="1" t="s">
        <v>903</v>
      </c>
      <c r="AQ618" s="1" t="s">
        <v>903</v>
      </c>
      <c r="AR618" s="1" t="s">
        <v>903</v>
      </c>
      <c r="AS618" s="1" t="s">
        <v>903</v>
      </c>
      <c r="AT618" s="1" t="s">
        <v>903</v>
      </c>
      <c r="AU618" s="1" t="s">
        <v>903</v>
      </c>
      <c r="AV618" s="1" t="s">
        <v>903</v>
      </c>
      <c r="AW618" s="1" t="s">
        <v>903</v>
      </c>
      <c r="AX618" s="1" t="s">
        <v>903</v>
      </c>
      <c r="AY618" s="1" t="s">
        <v>903</v>
      </c>
      <c r="AZ618" s="1" t="s">
        <v>903</v>
      </c>
      <c r="BA618" s="1" t="s">
        <v>875</v>
      </c>
      <c r="BB618" s="1" t="s">
        <v>875</v>
      </c>
      <c r="BC618" s="1" t="s">
        <v>875</v>
      </c>
      <c r="BD618" s="1" t="s">
        <v>875</v>
      </c>
      <c r="BE618" s="1" t="s">
        <v>875</v>
      </c>
      <c r="BF618" s="1" t="s">
        <v>875</v>
      </c>
      <c r="BG618" s="16">
        <v>18</v>
      </c>
      <c r="BH618">
        <v>3</v>
      </c>
      <c r="BI618" s="1">
        <v>2.8</v>
      </c>
      <c r="BJ618" s="1">
        <f t="shared" ref="BJ618:BJ649" si="47">BG618*BI618</f>
        <v>50.4</v>
      </c>
      <c r="BK618" s="1" t="s">
        <v>27</v>
      </c>
      <c r="BL618" s="25">
        <v>0</v>
      </c>
      <c r="BM618" s="1">
        <v>0</v>
      </c>
      <c r="BN618" s="1">
        <v>0</v>
      </c>
      <c r="BO618" s="1">
        <v>0</v>
      </c>
      <c r="BP618" s="1">
        <v>0</v>
      </c>
      <c r="BQ618" s="14">
        <v>43851.385139155092</v>
      </c>
      <c r="BR618" s="14" t="s">
        <v>320</v>
      </c>
      <c r="BS618" s="15">
        <v>17.016666666666666</v>
      </c>
      <c r="BT618" s="12" t="s">
        <v>143</v>
      </c>
      <c r="BU618" s="12">
        <v>1</v>
      </c>
      <c r="BV618" s="12"/>
      <c r="BW618" s="12" t="s">
        <v>98</v>
      </c>
      <c r="BX618" s="12"/>
      <c r="BY618" s="12" t="s">
        <v>98</v>
      </c>
      <c r="BZ618" s="12">
        <v>1</v>
      </c>
      <c r="CA618" s="12">
        <v>6</v>
      </c>
      <c r="CB618" s="15">
        <v>0</v>
      </c>
      <c r="CC618" s="12">
        <v>0</v>
      </c>
      <c r="CD618" s="12">
        <v>0</v>
      </c>
      <c r="CE618" s="12">
        <v>1</v>
      </c>
      <c r="CF618" s="12">
        <v>4</v>
      </c>
      <c r="CG618" s="12">
        <v>1</v>
      </c>
      <c r="CH618" s="12">
        <v>4</v>
      </c>
      <c r="CI618" s="12">
        <v>1</v>
      </c>
      <c r="CJ618" s="15">
        <v>3</v>
      </c>
      <c r="CK618" s="12">
        <v>1</v>
      </c>
      <c r="CL618" s="12">
        <v>4</v>
      </c>
      <c r="CM618" s="12">
        <v>1</v>
      </c>
      <c r="CN618" s="12">
        <v>4</v>
      </c>
      <c r="CO618" s="12">
        <v>1</v>
      </c>
      <c r="CP618" s="12" t="s">
        <v>88</v>
      </c>
      <c r="CQ618" s="12">
        <v>14</v>
      </c>
      <c r="CR618" s="12">
        <v>7</v>
      </c>
      <c r="CS618" s="12">
        <v>10</v>
      </c>
      <c r="CT618" s="12">
        <v>81</v>
      </c>
      <c r="CU618" s="12">
        <v>15</v>
      </c>
      <c r="CV618" s="12">
        <v>4.0999999999999996</v>
      </c>
      <c r="CW618" s="12">
        <v>293</v>
      </c>
      <c r="CX618" s="12" t="b">
        <v>0</v>
      </c>
      <c r="CY618" s="12"/>
      <c r="CZ618" s="12">
        <v>0</v>
      </c>
      <c r="DA618" s="12"/>
      <c r="DB618" s="12"/>
      <c r="DC618" s="12"/>
      <c r="DD618" s="1"/>
      <c r="DE618" s="34"/>
    </row>
    <row r="619" spans="1:109" customFormat="1" x14ac:dyDescent="0.2">
      <c r="A619" s="2">
        <v>618</v>
      </c>
      <c r="B619" s="5">
        <v>8</v>
      </c>
      <c r="C619" s="2">
        <v>3</v>
      </c>
      <c r="D619" s="1">
        <v>2</v>
      </c>
      <c r="E619" s="7">
        <v>43852</v>
      </c>
      <c r="F619" s="1">
        <v>0</v>
      </c>
      <c r="G619" s="5">
        <f t="shared" si="45"/>
        <v>0</v>
      </c>
      <c r="H619" s="19">
        <f t="shared" si="46"/>
        <v>0</v>
      </c>
      <c r="I619" s="50">
        <v>100</v>
      </c>
      <c r="J619" s="50">
        <v>271.51388888888891</v>
      </c>
      <c r="K619" s="50">
        <v>19.3563806756964</v>
      </c>
      <c r="L619" s="50">
        <v>96.875</v>
      </c>
      <c r="M619" s="50">
        <v>3.125</v>
      </c>
      <c r="N619" s="50">
        <v>0</v>
      </c>
      <c r="O619" s="50">
        <v>100</v>
      </c>
      <c r="P619" s="50">
        <v>263.13541666666669</v>
      </c>
      <c r="Q619" s="50">
        <v>22.668420639687962</v>
      </c>
      <c r="R619" s="50">
        <v>95.3125</v>
      </c>
      <c r="S619" s="50">
        <v>4.6875</v>
      </c>
      <c r="T619" s="50">
        <v>0</v>
      </c>
      <c r="U619" s="50">
        <v>100</v>
      </c>
      <c r="V619" s="50">
        <v>288.27083333333331</v>
      </c>
      <c r="W619" s="50">
        <v>9.5966467478265773</v>
      </c>
      <c r="X619" s="50">
        <v>100</v>
      </c>
      <c r="Y619" s="50">
        <v>0</v>
      </c>
      <c r="Z619" s="50">
        <v>0</v>
      </c>
      <c r="AA619" s="2">
        <v>0</v>
      </c>
      <c r="AB619">
        <v>1</v>
      </c>
      <c r="AC619">
        <v>7</v>
      </c>
      <c r="AD619">
        <v>1</v>
      </c>
      <c r="AE619" s="16">
        <v>0</v>
      </c>
      <c r="AF619" s="12">
        <v>99</v>
      </c>
      <c r="AG619">
        <v>1</v>
      </c>
      <c r="AH619">
        <v>99</v>
      </c>
      <c r="AI619">
        <v>99</v>
      </c>
      <c r="AJ619">
        <v>99</v>
      </c>
      <c r="AK619">
        <v>99</v>
      </c>
      <c r="AL619">
        <v>99</v>
      </c>
      <c r="AM619" s="1">
        <v>99</v>
      </c>
      <c r="AN619" s="1">
        <v>99</v>
      </c>
      <c r="AO619" s="1">
        <v>99</v>
      </c>
      <c r="AP619" s="1">
        <v>99</v>
      </c>
      <c r="AQ619" s="1">
        <v>99</v>
      </c>
      <c r="AR619" s="1">
        <v>99</v>
      </c>
      <c r="AS619" s="1">
        <v>0</v>
      </c>
      <c r="AT619">
        <v>1</v>
      </c>
      <c r="AU619" s="1">
        <v>0</v>
      </c>
      <c r="AV619" s="1">
        <v>0</v>
      </c>
      <c r="AW619" s="1">
        <v>0</v>
      </c>
      <c r="AX619" s="1">
        <v>0</v>
      </c>
      <c r="AY619" s="1">
        <v>0</v>
      </c>
      <c r="AZ619" s="1">
        <v>0</v>
      </c>
      <c r="BA619" s="1">
        <v>0</v>
      </c>
      <c r="BB619" s="1">
        <v>0</v>
      </c>
      <c r="BC619" s="1">
        <v>0</v>
      </c>
      <c r="BD619" s="1">
        <v>0</v>
      </c>
      <c r="BE619" s="1">
        <v>0</v>
      </c>
      <c r="BF619" s="1">
        <f>SUM(AS619:BE619)</f>
        <v>1</v>
      </c>
      <c r="BG619" s="12">
        <v>0</v>
      </c>
      <c r="BH619" s="1">
        <v>0</v>
      </c>
      <c r="BI619" s="1">
        <v>0</v>
      </c>
      <c r="BJ619" s="1">
        <f t="shared" si="47"/>
        <v>0</v>
      </c>
      <c r="BK619" s="1">
        <v>0</v>
      </c>
      <c r="BL619" s="25">
        <v>0</v>
      </c>
      <c r="BM619" s="1">
        <v>0</v>
      </c>
      <c r="BN619" s="1">
        <v>0</v>
      </c>
      <c r="BO619" s="1">
        <v>0</v>
      </c>
      <c r="BP619" s="1">
        <v>0</v>
      </c>
      <c r="BQ619" s="12"/>
      <c r="BR619" s="12"/>
      <c r="BS619" s="12"/>
      <c r="BT619" s="12"/>
      <c r="BU619" s="12"/>
      <c r="BV619" s="12"/>
      <c r="BW619" s="12"/>
      <c r="BX619" s="12"/>
      <c r="BY619" s="12"/>
      <c r="BZ619" s="12"/>
      <c r="CA619" s="12"/>
      <c r="CB619" s="15"/>
      <c r="CC619" s="12"/>
      <c r="CD619" s="12"/>
      <c r="CE619" s="12"/>
      <c r="CF619" s="12"/>
      <c r="CG619" s="12"/>
      <c r="CH619" s="12"/>
      <c r="CI619" s="12"/>
      <c r="CJ619" s="15"/>
      <c r="CK619" s="12"/>
      <c r="CL619" s="12"/>
      <c r="CM619" s="12"/>
      <c r="CN619" s="12"/>
      <c r="CO619" s="12"/>
      <c r="CP619" s="12"/>
      <c r="CQ619" s="12"/>
      <c r="CR619" s="12"/>
      <c r="CS619" s="12"/>
      <c r="CT619" s="12"/>
      <c r="CU619" s="12"/>
      <c r="CV619" s="12"/>
      <c r="CW619" s="12"/>
      <c r="CX619" s="12"/>
      <c r="CY619" s="12"/>
      <c r="CZ619" s="12"/>
      <c r="DA619" s="12"/>
      <c r="DB619" s="12"/>
      <c r="DC619" s="12"/>
      <c r="DD619" s="1"/>
      <c r="DE619" s="34"/>
    </row>
    <row r="620" spans="1:109" customFormat="1" x14ac:dyDescent="0.2">
      <c r="A620" s="2">
        <v>619</v>
      </c>
      <c r="B620" s="5">
        <v>8</v>
      </c>
      <c r="C620" s="2">
        <v>3</v>
      </c>
      <c r="D620" s="1">
        <v>3</v>
      </c>
      <c r="E620" s="7">
        <v>43853</v>
      </c>
      <c r="F620" s="1">
        <v>0</v>
      </c>
      <c r="G620" s="5">
        <f t="shared" si="45"/>
        <v>24</v>
      </c>
      <c r="H620" s="19">
        <f t="shared" si="46"/>
        <v>67.199999999999989</v>
      </c>
      <c r="I620" s="50">
        <v>100</v>
      </c>
      <c r="J620" s="50">
        <v>279.38541666666669</v>
      </c>
      <c r="K620" s="50">
        <v>19.790517813433826</v>
      </c>
      <c r="L620" s="50">
        <v>92.013888888888886</v>
      </c>
      <c r="M620" s="50">
        <v>7.9861111111111143</v>
      </c>
      <c r="N620" s="50">
        <v>0</v>
      </c>
      <c r="O620" s="50">
        <v>100</v>
      </c>
      <c r="P620" s="50">
        <v>279.64583333333331</v>
      </c>
      <c r="Q620" s="50">
        <v>23.785598814336243</v>
      </c>
      <c r="R620" s="50">
        <v>88.020833333333329</v>
      </c>
      <c r="S620" s="50">
        <v>11.979166666666671</v>
      </c>
      <c r="T620" s="50">
        <v>0</v>
      </c>
      <c r="U620" s="50">
        <v>100</v>
      </c>
      <c r="V620" s="50">
        <v>278.86458333333331</v>
      </c>
      <c r="W620" s="50">
        <v>6.6153985578621901</v>
      </c>
      <c r="X620" s="50">
        <v>100</v>
      </c>
      <c r="Y620" s="50">
        <v>0</v>
      </c>
      <c r="Z620" s="50">
        <v>0</v>
      </c>
      <c r="AA620" s="2">
        <v>0</v>
      </c>
      <c r="AB620">
        <v>1</v>
      </c>
      <c r="AC620">
        <v>7</v>
      </c>
      <c r="AD620">
        <v>1</v>
      </c>
      <c r="AE620" s="16">
        <v>0</v>
      </c>
      <c r="AF620" t="s">
        <v>875</v>
      </c>
      <c r="AG620" t="s">
        <v>875</v>
      </c>
      <c r="AH620" t="s">
        <v>875</v>
      </c>
      <c r="AI620" t="s">
        <v>875</v>
      </c>
      <c r="AJ620" t="s">
        <v>875</v>
      </c>
      <c r="AK620" t="s">
        <v>875</v>
      </c>
      <c r="AL620" t="s">
        <v>875</v>
      </c>
      <c r="AM620" s="1" t="s">
        <v>903</v>
      </c>
      <c r="AN620" s="1" t="s">
        <v>903</v>
      </c>
      <c r="AO620" s="1" t="s">
        <v>903</v>
      </c>
      <c r="AP620" s="1" t="s">
        <v>903</v>
      </c>
      <c r="AQ620" s="1" t="s">
        <v>903</v>
      </c>
      <c r="AR620" s="1" t="s">
        <v>903</v>
      </c>
      <c r="AS620" s="1" t="s">
        <v>903</v>
      </c>
      <c r="AT620" s="1" t="s">
        <v>903</v>
      </c>
      <c r="AU620" s="1" t="s">
        <v>903</v>
      </c>
      <c r="AV620" s="1" t="s">
        <v>903</v>
      </c>
      <c r="AW620" s="1" t="s">
        <v>903</v>
      </c>
      <c r="AX620" s="1" t="s">
        <v>903</v>
      </c>
      <c r="AY620" s="1" t="s">
        <v>903</v>
      </c>
      <c r="AZ620" s="1" t="s">
        <v>903</v>
      </c>
      <c r="BA620" s="1" t="s">
        <v>875</v>
      </c>
      <c r="BB620" s="1" t="s">
        <v>875</v>
      </c>
      <c r="BC620" s="1" t="s">
        <v>875</v>
      </c>
      <c r="BD620" s="1" t="s">
        <v>875</v>
      </c>
      <c r="BE620" s="1" t="s">
        <v>875</v>
      </c>
      <c r="BF620" s="1" t="s">
        <v>875</v>
      </c>
      <c r="BG620" s="16">
        <v>24</v>
      </c>
      <c r="BH620">
        <v>3</v>
      </c>
      <c r="BI620" s="1">
        <v>2.8</v>
      </c>
      <c r="BJ620" s="1">
        <f t="shared" si="47"/>
        <v>67.199999999999989</v>
      </c>
      <c r="BK620" s="1" t="s">
        <v>27</v>
      </c>
      <c r="BL620" s="25">
        <v>0</v>
      </c>
      <c r="BM620" s="1">
        <v>0</v>
      </c>
      <c r="BN620" s="1">
        <v>0</v>
      </c>
      <c r="BO620" s="1">
        <v>0</v>
      </c>
      <c r="BP620" s="1">
        <v>0</v>
      </c>
      <c r="BQ620" s="14">
        <v>43853.586906180557</v>
      </c>
      <c r="BR620" s="14" t="s">
        <v>321</v>
      </c>
      <c r="BS620" s="15">
        <v>22.016666666666666</v>
      </c>
      <c r="BT620" s="12" t="s">
        <v>218</v>
      </c>
      <c r="BU620" s="12">
        <v>1</v>
      </c>
      <c r="BV620" s="12"/>
      <c r="BW620" s="12" t="s">
        <v>98</v>
      </c>
      <c r="BX620" s="12"/>
      <c r="BY620" s="12" t="s">
        <v>98</v>
      </c>
      <c r="BZ620" s="12">
        <v>1</v>
      </c>
      <c r="CA620" s="12">
        <v>6</v>
      </c>
      <c r="CB620" s="15">
        <v>0</v>
      </c>
      <c r="CC620" s="12">
        <v>0</v>
      </c>
      <c r="CD620" s="12">
        <v>0</v>
      </c>
      <c r="CE620" s="12">
        <v>1</v>
      </c>
      <c r="CF620" s="12">
        <v>4</v>
      </c>
      <c r="CG620" s="12">
        <v>1</v>
      </c>
      <c r="CH620" s="12">
        <v>3</v>
      </c>
      <c r="CI620" s="12">
        <v>2</v>
      </c>
      <c r="CJ620" s="15">
        <v>3</v>
      </c>
      <c r="CK620" s="12">
        <v>1</v>
      </c>
      <c r="CL620" s="12">
        <v>4</v>
      </c>
      <c r="CM620" s="12">
        <v>1</v>
      </c>
      <c r="CN620" s="12">
        <v>2</v>
      </c>
      <c r="CO620" s="12">
        <v>2</v>
      </c>
      <c r="CP620" s="12"/>
      <c r="CQ620" s="12"/>
      <c r="CR620" s="12"/>
      <c r="CS620" s="12"/>
      <c r="CT620" s="12"/>
      <c r="CU620" s="12"/>
      <c r="CV620" s="12"/>
      <c r="CW620" s="12"/>
      <c r="CX620" s="12"/>
      <c r="CY620" s="12"/>
      <c r="CZ620" s="12"/>
      <c r="DA620" s="12"/>
      <c r="DB620" s="12"/>
      <c r="DC620" s="12"/>
      <c r="DD620" s="1"/>
      <c r="DE620" s="34"/>
    </row>
    <row r="621" spans="1:109" customFormat="1" x14ac:dyDescent="0.2">
      <c r="A621" s="2">
        <v>620</v>
      </c>
      <c r="B621" s="5">
        <v>8</v>
      </c>
      <c r="C621" s="2">
        <v>3</v>
      </c>
      <c r="D621" s="1">
        <v>4</v>
      </c>
      <c r="E621" s="7">
        <v>43854</v>
      </c>
      <c r="F621" s="1">
        <v>0</v>
      </c>
      <c r="G621" s="5">
        <f t="shared" si="45"/>
        <v>0</v>
      </c>
      <c r="H621" s="19">
        <f t="shared" si="46"/>
        <v>0</v>
      </c>
      <c r="I621" s="50">
        <v>92.013888888888886</v>
      </c>
      <c r="J621" s="50">
        <v>246.10188679245283</v>
      </c>
      <c r="K621" s="50">
        <v>15.276579518159309</v>
      </c>
      <c r="L621" s="50">
        <v>95.471698113207552</v>
      </c>
      <c r="M621" s="50">
        <v>4.5283018867924483</v>
      </c>
      <c r="N621" s="50">
        <v>0</v>
      </c>
      <c r="O621" s="50">
        <v>88.020833333333329</v>
      </c>
      <c r="P621" s="50">
        <v>241.12426035502958</v>
      </c>
      <c r="Q621" s="50">
        <v>17.888225156362868</v>
      </c>
      <c r="R621" s="50">
        <v>92.899408284023664</v>
      </c>
      <c r="S621" s="50">
        <v>7.1005917159763356</v>
      </c>
      <c r="T621" s="50">
        <v>0</v>
      </c>
      <c r="U621" s="50">
        <v>100</v>
      </c>
      <c r="V621" s="50">
        <v>254.86458333333334</v>
      </c>
      <c r="W621" s="50">
        <v>8.9145735410351197</v>
      </c>
      <c r="X621" s="50">
        <v>100</v>
      </c>
      <c r="Y621" s="50">
        <v>0</v>
      </c>
      <c r="Z621" s="50">
        <v>0</v>
      </c>
      <c r="AA621" s="2">
        <v>0</v>
      </c>
      <c r="AB621">
        <v>1</v>
      </c>
      <c r="AC621">
        <v>8</v>
      </c>
      <c r="AD621">
        <v>1</v>
      </c>
      <c r="AE621" s="16">
        <v>0</v>
      </c>
      <c r="AF621" s="12">
        <v>99</v>
      </c>
      <c r="AG621">
        <v>1</v>
      </c>
      <c r="AH621">
        <v>99</v>
      </c>
      <c r="AI621">
        <v>99</v>
      </c>
      <c r="AJ621">
        <v>99</v>
      </c>
      <c r="AK621">
        <v>99</v>
      </c>
      <c r="AL621">
        <v>99</v>
      </c>
      <c r="AM621">
        <v>99</v>
      </c>
      <c r="AN621" s="1">
        <v>99</v>
      </c>
      <c r="AO621" s="1">
        <v>99</v>
      </c>
      <c r="AP621" s="1">
        <v>99</v>
      </c>
      <c r="AQ621" s="1">
        <v>99</v>
      </c>
      <c r="AR621" s="1">
        <v>99</v>
      </c>
      <c r="AS621" s="1">
        <v>0</v>
      </c>
      <c r="AT621" s="1">
        <v>1</v>
      </c>
      <c r="AU621">
        <v>0</v>
      </c>
      <c r="AV621" s="1">
        <v>0</v>
      </c>
      <c r="AW621" s="1">
        <v>0</v>
      </c>
      <c r="AX621" s="1">
        <v>0</v>
      </c>
      <c r="AY621" s="1">
        <v>0</v>
      </c>
      <c r="AZ621" s="1">
        <v>0</v>
      </c>
      <c r="BA621" s="1">
        <v>0</v>
      </c>
      <c r="BB621" s="1">
        <v>0</v>
      </c>
      <c r="BC621" s="1">
        <v>0</v>
      </c>
      <c r="BD621" s="1">
        <v>0</v>
      </c>
      <c r="BE621" s="1">
        <v>0</v>
      </c>
      <c r="BF621" s="1">
        <f>SUM(AS621:BE621)</f>
        <v>1</v>
      </c>
      <c r="BG621" s="12">
        <v>0</v>
      </c>
      <c r="BH621" s="1">
        <v>0</v>
      </c>
      <c r="BI621" s="1">
        <v>0</v>
      </c>
      <c r="BJ621" s="1">
        <f t="shared" si="47"/>
        <v>0</v>
      </c>
      <c r="BK621" s="1">
        <v>0</v>
      </c>
      <c r="BL621" s="25">
        <v>0</v>
      </c>
      <c r="BM621" s="1">
        <v>0</v>
      </c>
      <c r="BN621" s="1">
        <v>0</v>
      </c>
      <c r="BO621" s="1">
        <v>0</v>
      </c>
      <c r="BP621" s="1">
        <v>0</v>
      </c>
      <c r="BQ621" s="12"/>
      <c r="BR621" s="12"/>
      <c r="BS621" s="12"/>
      <c r="BT621" s="12"/>
      <c r="BU621" s="12"/>
      <c r="BV621" s="12"/>
      <c r="BW621" s="12"/>
      <c r="BX621" s="12"/>
      <c r="BY621" s="12"/>
      <c r="BZ621" s="12"/>
      <c r="CA621" s="12"/>
      <c r="CB621" s="15"/>
      <c r="CC621" s="12"/>
      <c r="CD621" s="12"/>
      <c r="CE621" s="12"/>
      <c r="CF621" s="12"/>
      <c r="CG621" s="12"/>
      <c r="CH621" s="12"/>
      <c r="CI621" s="12"/>
      <c r="CJ621" s="15"/>
      <c r="CK621" s="12"/>
      <c r="CL621" s="12"/>
      <c r="CM621" s="12"/>
      <c r="CN621" s="12"/>
      <c r="CO621" s="12"/>
      <c r="CP621" s="12"/>
      <c r="CQ621" s="12"/>
      <c r="CR621" s="12"/>
      <c r="CS621" s="12"/>
      <c r="CT621" s="12"/>
      <c r="CU621" s="12"/>
      <c r="CV621" s="12"/>
      <c r="CW621" s="12"/>
      <c r="CX621" s="12"/>
      <c r="CY621" s="12"/>
      <c r="CZ621" s="12"/>
      <c r="DA621" s="12"/>
      <c r="DB621" s="12"/>
      <c r="DC621" s="12"/>
      <c r="DD621" s="1"/>
      <c r="DE621" s="34"/>
    </row>
    <row r="622" spans="1:109" customFormat="1" x14ac:dyDescent="0.2">
      <c r="A622" s="2">
        <v>621</v>
      </c>
      <c r="B622" s="5">
        <v>8</v>
      </c>
      <c r="C622" s="2">
        <v>3</v>
      </c>
      <c r="D622" s="1">
        <v>5</v>
      </c>
      <c r="E622" s="7">
        <v>43855</v>
      </c>
      <c r="F622" s="1">
        <v>0</v>
      </c>
      <c r="G622" s="5">
        <f t="shared" si="45"/>
        <v>0</v>
      </c>
      <c r="H622" s="19">
        <f t="shared" si="46"/>
        <v>0</v>
      </c>
      <c r="I622" s="50">
        <v>100</v>
      </c>
      <c r="J622" s="50">
        <v>245.65277777777777</v>
      </c>
      <c r="K622" s="50">
        <v>38.294211977420709</v>
      </c>
      <c r="L622" s="50">
        <v>65.972222222222229</v>
      </c>
      <c r="M622" s="50">
        <v>34.027777777777771</v>
      </c>
      <c r="N622" s="50">
        <v>0</v>
      </c>
      <c r="O622" s="50">
        <v>100</v>
      </c>
      <c r="P622" s="50">
        <v>284.875</v>
      </c>
      <c r="Q622" s="50">
        <v>31.432431574129904</v>
      </c>
      <c r="R622" s="50">
        <v>85.9375</v>
      </c>
      <c r="S622" s="50">
        <v>14.0625</v>
      </c>
      <c r="T622" s="50">
        <v>0</v>
      </c>
      <c r="U622" s="50">
        <v>100</v>
      </c>
      <c r="V622" s="50">
        <v>167.20833333333334</v>
      </c>
      <c r="W622" s="50">
        <v>21.450474764639033</v>
      </c>
      <c r="X622" s="50">
        <v>26.041666666666668</v>
      </c>
      <c r="Y622" s="50">
        <v>73.958333333333329</v>
      </c>
      <c r="Z622" s="50">
        <v>0</v>
      </c>
      <c r="AA622" s="2">
        <v>0</v>
      </c>
      <c r="AB622">
        <v>1</v>
      </c>
      <c r="AC622">
        <v>3</v>
      </c>
      <c r="AD622">
        <v>1</v>
      </c>
      <c r="AE622" s="16">
        <v>0</v>
      </c>
      <c r="AF622" s="12">
        <v>99</v>
      </c>
      <c r="AG622">
        <v>99</v>
      </c>
      <c r="AH622">
        <v>1</v>
      </c>
      <c r="AI622">
        <v>99</v>
      </c>
      <c r="AJ622">
        <v>99</v>
      </c>
      <c r="AK622">
        <v>99</v>
      </c>
      <c r="AL622">
        <v>99</v>
      </c>
      <c r="AM622" s="1">
        <v>99</v>
      </c>
      <c r="AN622" s="1">
        <v>99</v>
      </c>
      <c r="AO622" s="1">
        <v>99</v>
      </c>
      <c r="AP622" s="1">
        <v>99</v>
      </c>
      <c r="AQ622" s="1">
        <v>99</v>
      </c>
      <c r="AR622" s="1">
        <v>99</v>
      </c>
      <c r="AS622" s="1">
        <v>0</v>
      </c>
      <c r="AT622" s="1">
        <v>0</v>
      </c>
      <c r="AU622" s="1">
        <v>1</v>
      </c>
      <c r="AV622" s="1">
        <v>0</v>
      </c>
      <c r="AW622" s="1">
        <v>0</v>
      </c>
      <c r="AX622" s="1">
        <v>0</v>
      </c>
      <c r="AY622" s="1">
        <v>0</v>
      </c>
      <c r="AZ622" s="1">
        <v>0</v>
      </c>
      <c r="BA622" s="1">
        <v>0</v>
      </c>
      <c r="BB622" s="1">
        <v>0</v>
      </c>
      <c r="BC622" s="1">
        <v>0</v>
      </c>
      <c r="BD622" s="1">
        <v>0</v>
      </c>
      <c r="BE622" s="1">
        <v>0</v>
      </c>
      <c r="BF622" s="1">
        <f>SUM(AS622:BE622)</f>
        <v>1</v>
      </c>
      <c r="BG622" s="12">
        <v>0</v>
      </c>
      <c r="BH622" s="12">
        <v>0</v>
      </c>
      <c r="BI622" s="1">
        <v>0</v>
      </c>
      <c r="BJ622" s="1">
        <f t="shared" si="47"/>
        <v>0</v>
      </c>
      <c r="BK622" s="1">
        <v>0</v>
      </c>
      <c r="BL622" s="25">
        <v>0</v>
      </c>
      <c r="BM622" s="1">
        <v>0</v>
      </c>
      <c r="BN622" s="1">
        <v>0</v>
      </c>
      <c r="BO622" s="1">
        <v>0</v>
      </c>
      <c r="BP622" s="1">
        <v>0</v>
      </c>
      <c r="BQ622" s="12"/>
      <c r="BR622" s="12"/>
      <c r="BS622" s="12"/>
      <c r="BT622" s="12"/>
      <c r="BU622" s="12"/>
      <c r="BV622" s="12"/>
      <c r="BW622" s="12"/>
      <c r="BX622" s="12"/>
      <c r="BY622" s="12"/>
      <c r="BZ622" s="12"/>
      <c r="CA622" s="12"/>
      <c r="CB622" s="15"/>
      <c r="CC622" s="12"/>
      <c r="CD622" s="12"/>
      <c r="CE622" s="12"/>
      <c r="CF622" s="12"/>
      <c r="CG622" s="12"/>
      <c r="CH622" s="12"/>
      <c r="CI622" s="12"/>
      <c r="CJ622" s="15"/>
      <c r="CK622" s="12"/>
      <c r="CL622" s="12"/>
      <c r="CM622" s="12"/>
      <c r="CN622" s="12"/>
      <c r="CO622" s="12"/>
      <c r="CP622" s="12"/>
      <c r="CQ622" s="12"/>
      <c r="CR622" s="12"/>
      <c r="CS622" s="12"/>
      <c r="CT622" s="12"/>
      <c r="CU622" s="12"/>
      <c r="CV622" s="12"/>
      <c r="CW622" s="12"/>
      <c r="CX622" s="12"/>
      <c r="CY622" s="12"/>
      <c r="CZ622" s="12"/>
      <c r="DA622" s="12"/>
      <c r="DB622" s="12"/>
      <c r="DC622" s="12"/>
      <c r="DD622" s="1"/>
      <c r="DE622" s="34"/>
    </row>
    <row r="623" spans="1:109" customFormat="1" x14ac:dyDescent="0.2">
      <c r="A623" s="2">
        <v>622</v>
      </c>
      <c r="B623" s="5">
        <v>8</v>
      </c>
      <c r="C623" s="2">
        <v>3</v>
      </c>
      <c r="D623" s="1">
        <v>6</v>
      </c>
      <c r="E623" s="7">
        <v>43856</v>
      </c>
      <c r="F623" s="1">
        <v>0</v>
      </c>
      <c r="G623" s="5">
        <f t="shared" si="45"/>
        <v>0</v>
      </c>
      <c r="H623" s="19">
        <f t="shared" si="46"/>
        <v>0</v>
      </c>
      <c r="I623" s="50">
        <v>100</v>
      </c>
      <c r="J623" s="50">
        <v>229.56944444444446</v>
      </c>
      <c r="K623" s="50">
        <v>22.827444259872681</v>
      </c>
      <c r="L623" s="50">
        <v>76.041666666666671</v>
      </c>
      <c r="M623" s="50">
        <v>23.958333333333329</v>
      </c>
      <c r="N623" s="50">
        <v>0</v>
      </c>
      <c r="O623" s="50">
        <v>100</v>
      </c>
      <c r="P623" s="50">
        <v>247.59895833333334</v>
      </c>
      <c r="Q623" s="50">
        <v>19.427248889281007</v>
      </c>
      <c r="R623" s="50">
        <v>88.020833333333329</v>
      </c>
      <c r="S623" s="50">
        <v>11.979166666666671</v>
      </c>
      <c r="T623" s="50">
        <v>0</v>
      </c>
      <c r="U623" s="50">
        <v>100</v>
      </c>
      <c r="V623" s="50">
        <v>193.51041666666666</v>
      </c>
      <c r="W623" s="50">
        <v>21.14213224763548</v>
      </c>
      <c r="X623" s="50">
        <v>52.083333333333336</v>
      </c>
      <c r="Y623" s="50">
        <v>47.916666666666664</v>
      </c>
      <c r="Z623" s="50">
        <v>0</v>
      </c>
      <c r="AA623" s="2">
        <v>0</v>
      </c>
      <c r="AB623">
        <v>1</v>
      </c>
      <c r="AC623">
        <v>6</v>
      </c>
      <c r="AD623">
        <v>1</v>
      </c>
      <c r="AE623" s="16">
        <v>1</v>
      </c>
      <c r="AF623" s="12">
        <v>99</v>
      </c>
      <c r="AG623">
        <v>99</v>
      </c>
      <c r="AH623">
        <v>99</v>
      </c>
      <c r="AI623">
        <v>99</v>
      </c>
      <c r="AJ623">
        <v>99</v>
      </c>
      <c r="AK623">
        <v>99</v>
      </c>
      <c r="AL623">
        <v>99</v>
      </c>
      <c r="AM623">
        <v>99</v>
      </c>
      <c r="AN623" s="1">
        <v>99</v>
      </c>
      <c r="AO623" s="1">
        <v>1</v>
      </c>
      <c r="AP623">
        <v>99</v>
      </c>
      <c r="AQ623">
        <v>99</v>
      </c>
      <c r="AR623" s="1">
        <v>99</v>
      </c>
      <c r="AS623" s="1">
        <v>0</v>
      </c>
      <c r="AT623" s="1">
        <v>0</v>
      </c>
      <c r="AU623">
        <v>0</v>
      </c>
      <c r="AV623" s="1">
        <v>0</v>
      </c>
      <c r="AW623" s="1">
        <v>0</v>
      </c>
      <c r="AX623" s="1">
        <v>0</v>
      </c>
      <c r="AY623" s="1">
        <v>0</v>
      </c>
      <c r="AZ623" s="1">
        <v>0</v>
      </c>
      <c r="BA623" s="1">
        <v>0</v>
      </c>
      <c r="BB623" s="1">
        <v>1</v>
      </c>
      <c r="BC623" s="1">
        <v>0</v>
      </c>
      <c r="BD623" s="1">
        <v>0</v>
      </c>
      <c r="BE623" s="1">
        <v>0</v>
      </c>
      <c r="BF623" s="1">
        <f>SUM(AS623:BE623)</f>
        <v>1</v>
      </c>
      <c r="BG623" s="12">
        <v>0</v>
      </c>
      <c r="BH623" s="1">
        <v>0</v>
      </c>
      <c r="BI623" s="1">
        <v>0</v>
      </c>
      <c r="BJ623" s="1">
        <f t="shared" si="47"/>
        <v>0</v>
      </c>
      <c r="BK623" s="1">
        <v>0</v>
      </c>
      <c r="BL623" s="25">
        <v>0</v>
      </c>
      <c r="BM623" s="1">
        <v>0</v>
      </c>
      <c r="BN623" s="1">
        <v>0</v>
      </c>
      <c r="BO623" s="1">
        <v>0</v>
      </c>
      <c r="BP623" s="1">
        <v>0</v>
      </c>
      <c r="BQ623" s="12"/>
      <c r="BR623" s="12"/>
      <c r="BS623" s="12"/>
      <c r="BT623" s="12"/>
      <c r="BU623" s="12"/>
      <c r="BV623" s="12"/>
      <c r="BW623" s="12"/>
      <c r="BX623" s="12"/>
      <c r="BY623" s="12"/>
      <c r="BZ623" s="12"/>
      <c r="CA623" s="12"/>
      <c r="CB623" s="15"/>
      <c r="CC623" s="12"/>
      <c r="CD623" s="12"/>
      <c r="CE623" s="12"/>
      <c r="CF623" s="12"/>
      <c r="CG623" s="12"/>
      <c r="CH623" s="12"/>
      <c r="CI623" s="12"/>
      <c r="CJ623" s="15"/>
      <c r="CK623" s="12"/>
      <c r="CL623" s="12"/>
      <c r="CM623" s="12"/>
      <c r="CN623" s="12"/>
      <c r="CO623" s="12"/>
      <c r="CP623" s="12"/>
      <c r="CQ623" s="12"/>
      <c r="CR623" s="12"/>
      <c r="CS623" s="12"/>
      <c r="CT623" s="12"/>
      <c r="CU623" s="12"/>
      <c r="CV623" s="12"/>
      <c r="CW623" s="12"/>
      <c r="CX623" s="12"/>
      <c r="CY623" s="12"/>
      <c r="CZ623" s="12"/>
      <c r="DA623" s="12"/>
      <c r="DB623" s="12"/>
      <c r="DC623" s="12"/>
      <c r="DD623" s="1"/>
      <c r="DE623" s="34"/>
    </row>
    <row r="624" spans="1:109" customFormat="1" x14ac:dyDescent="0.2">
      <c r="A624" s="2">
        <v>623</v>
      </c>
      <c r="B624" s="5">
        <v>8</v>
      </c>
      <c r="C624" s="2">
        <v>3</v>
      </c>
      <c r="D624" s="1">
        <v>7</v>
      </c>
      <c r="E624" s="7">
        <v>43857</v>
      </c>
      <c r="F624" s="1">
        <v>0</v>
      </c>
      <c r="G624" s="5">
        <f t="shared" si="45"/>
        <v>0</v>
      </c>
      <c r="H624" s="19">
        <f t="shared" si="46"/>
        <v>0</v>
      </c>
      <c r="I624" s="50">
        <v>100</v>
      </c>
      <c r="J624" s="50">
        <v>238.15972222222223</v>
      </c>
      <c r="K624" s="50">
        <v>27.169681553721784</v>
      </c>
      <c r="L624" s="50">
        <v>78.819444444444443</v>
      </c>
      <c r="M624" s="50">
        <v>21.180555555555557</v>
      </c>
      <c r="N624" s="50">
        <v>0</v>
      </c>
      <c r="O624" s="50">
        <v>100</v>
      </c>
      <c r="P624" s="50">
        <v>201.44270833333334</v>
      </c>
      <c r="Q624" s="50">
        <v>22.871560385987458</v>
      </c>
      <c r="R624" s="50">
        <v>68.229166666666671</v>
      </c>
      <c r="S624" s="50">
        <v>31.770833333333329</v>
      </c>
      <c r="T624" s="50">
        <v>0</v>
      </c>
      <c r="U624" s="50">
        <v>100</v>
      </c>
      <c r="V624" s="50">
        <v>311.59375</v>
      </c>
      <c r="W624" s="50">
        <v>4.6223352337927102</v>
      </c>
      <c r="X624" s="50">
        <v>100</v>
      </c>
      <c r="Y624" s="50">
        <v>0</v>
      </c>
      <c r="Z624" s="50">
        <v>0</v>
      </c>
      <c r="AA624" s="2">
        <v>0</v>
      </c>
      <c r="AB624">
        <v>1</v>
      </c>
      <c r="AC624">
        <v>9</v>
      </c>
      <c r="AD624">
        <v>2</v>
      </c>
      <c r="AE624" s="16">
        <v>0</v>
      </c>
      <c r="AF624" s="12">
        <v>99</v>
      </c>
      <c r="AG624">
        <v>99</v>
      </c>
      <c r="AH624">
        <v>1</v>
      </c>
      <c r="AI624">
        <v>99</v>
      </c>
      <c r="AJ624">
        <v>99</v>
      </c>
      <c r="AK624">
        <v>99</v>
      </c>
      <c r="AL624">
        <v>99</v>
      </c>
      <c r="AM624">
        <v>99</v>
      </c>
      <c r="AN624" s="1">
        <v>99</v>
      </c>
      <c r="AO624" s="1">
        <v>99</v>
      </c>
      <c r="AP624" s="1">
        <v>99</v>
      </c>
      <c r="AQ624" s="1">
        <v>99</v>
      </c>
      <c r="AR624" s="1">
        <v>99</v>
      </c>
      <c r="AS624" s="1">
        <v>0</v>
      </c>
      <c r="AT624" s="1">
        <v>0</v>
      </c>
      <c r="AU624" s="1">
        <v>1</v>
      </c>
      <c r="AV624" s="1">
        <v>0</v>
      </c>
      <c r="AW624" s="1">
        <v>0</v>
      </c>
      <c r="AX624" s="1">
        <v>0</v>
      </c>
      <c r="AY624" s="1">
        <v>0</v>
      </c>
      <c r="AZ624" s="1">
        <v>0</v>
      </c>
      <c r="BA624" s="1">
        <v>0</v>
      </c>
      <c r="BB624" s="1">
        <v>0</v>
      </c>
      <c r="BC624" s="1">
        <v>0</v>
      </c>
      <c r="BD624" s="1">
        <v>0</v>
      </c>
      <c r="BE624" s="1">
        <v>0</v>
      </c>
      <c r="BF624" s="1">
        <f>SUM(AS624:BE624)</f>
        <v>1</v>
      </c>
      <c r="BG624" s="12">
        <v>0</v>
      </c>
      <c r="BH624" s="1">
        <v>0</v>
      </c>
      <c r="BI624" s="1">
        <v>0</v>
      </c>
      <c r="BJ624" s="1">
        <f t="shared" si="47"/>
        <v>0</v>
      </c>
      <c r="BK624" s="1">
        <v>0</v>
      </c>
      <c r="BL624" s="25">
        <v>0</v>
      </c>
      <c r="BM624" s="1">
        <v>0</v>
      </c>
      <c r="BN624" s="1">
        <v>0</v>
      </c>
      <c r="BO624" s="1">
        <v>0</v>
      </c>
      <c r="BP624" s="1">
        <v>0</v>
      </c>
      <c r="BQ624" s="12"/>
      <c r="BR624" s="12"/>
      <c r="BS624" s="12"/>
      <c r="BT624" s="12"/>
      <c r="BU624" s="12"/>
      <c r="BV624" s="12"/>
      <c r="BW624" s="12"/>
      <c r="BX624" s="12"/>
      <c r="BY624" s="12"/>
      <c r="BZ624" s="12"/>
      <c r="CA624" s="12"/>
      <c r="CB624" s="15"/>
      <c r="CC624" s="12"/>
      <c r="CD624" s="12"/>
      <c r="CE624" s="12"/>
      <c r="CF624" s="12"/>
      <c r="CG624" s="12"/>
      <c r="CH624" s="12"/>
      <c r="CI624" s="12"/>
      <c r="CJ624" s="15"/>
      <c r="CK624" s="12"/>
      <c r="CL624" s="12"/>
      <c r="CM624" s="12"/>
      <c r="CN624" s="12"/>
      <c r="CO624" s="12"/>
      <c r="CP624" s="12"/>
      <c r="CQ624" s="12"/>
      <c r="CR624" s="12"/>
      <c r="CS624" s="12"/>
      <c r="CT624" s="12"/>
      <c r="CU624" s="12"/>
      <c r="CV624" s="12"/>
      <c r="CW624" s="12"/>
      <c r="CX624" s="12"/>
      <c r="CY624" s="12"/>
      <c r="CZ624" s="12"/>
      <c r="DA624" s="12"/>
      <c r="DB624" s="12"/>
      <c r="DC624" s="12"/>
      <c r="DD624" s="1"/>
      <c r="DE624" s="34"/>
    </row>
    <row r="625" spans="1:109" customFormat="1" x14ac:dyDescent="0.2">
      <c r="A625" s="2">
        <v>624</v>
      </c>
      <c r="B625" s="5">
        <v>8</v>
      </c>
      <c r="C625" s="2">
        <v>3</v>
      </c>
      <c r="D625" s="1">
        <v>8</v>
      </c>
      <c r="E625" s="7">
        <v>43858</v>
      </c>
      <c r="F625" s="1">
        <v>0</v>
      </c>
      <c r="G625" s="5">
        <f t="shared" si="45"/>
        <v>23</v>
      </c>
      <c r="H625" s="19">
        <f t="shared" si="46"/>
        <v>64.399999999999991</v>
      </c>
      <c r="I625" s="50">
        <v>100</v>
      </c>
      <c r="J625" s="50">
        <v>195.11805555555554</v>
      </c>
      <c r="K625" s="50">
        <v>23.518062422943125</v>
      </c>
      <c r="L625" s="50">
        <v>59.375</v>
      </c>
      <c r="M625" s="50">
        <v>40.625</v>
      </c>
      <c r="N625" s="50">
        <v>0</v>
      </c>
      <c r="O625" s="50">
        <v>100</v>
      </c>
      <c r="P625" s="50">
        <v>201.234375</v>
      </c>
      <c r="Q625" s="50">
        <v>27.188304618214829</v>
      </c>
      <c r="R625" s="50">
        <v>66.666666666666671</v>
      </c>
      <c r="S625" s="50">
        <v>33.333333333333329</v>
      </c>
      <c r="T625" s="50">
        <v>0</v>
      </c>
      <c r="U625" s="50">
        <v>100</v>
      </c>
      <c r="V625" s="50">
        <v>182.88541666666666</v>
      </c>
      <c r="W625" s="50">
        <v>5.8959870539568806</v>
      </c>
      <c r="X625" s="50">
        <v>44.791666666666664</v>
      </c>
      <c r="Y625" s="50">
        <v>55.208333333333336</v>
      </c>
      <c r="Z625" s="50">
        <v>0</v>
      </c>
      <c r="AA625" s="2">
        <v>0</v>
      </c>
      <c r="AB625">
        <v>1</v>
      </c>
      <c r="AC625">
        <v>5</v>
      </c>
      <c r="AD625">
        <v>2</v>
      </c>
      <c r="AE625" s="16">
        <v>0</v>
      </c>
      <c r="AF625" t="s">
        <v>875</v>
      </c>
      <c r="AG625" t="s">
        <v>875</v>
      </c>
      <c r="AH625" t="s">
        <v>875</v>
      </c>
      <c r="AI625" t="s">
        <v>875</v>
      </c>
      <c r="AJ625" t="s">
        <v>875</v>
      </c>
      <c r="AK625" t="s">
        <v>875</v>
      </c>
      <c r="AL625" t="s">
        <v>875</v>
      </c>
      <c r="AM625" s="1" t="s">
        <v>903</v>
      </c>
      <c r="AN625" s="1" t="s">
        <v>903</v>
      </c>
      <c r="AO625" s="1" t="s">
        <v>903</v>
      </c>
      <c r="AP625" s="1" t="s">
        <v>903</v>
      </c>
      <c r="AQ625" s="1" t="s">
        <v>903</v>
      </c>
      <c r="AR625" s="1" t="s">
        <v>903</v>
      </c>
      <c r="AS625" s="1" t="s">
        <v>903</v>
      </c>
      <c r="AT625" s="1" t="s">
        <v>903</v>
      </c>
      <c r="AU625" s="1" t="s">
        <v>903</v>
      </c>
      <c r="AV625" s="1" t="s">
        <v>903</v>
      </c>
      <c r="AW625" s="1" t="s">
        <v>903</v>
      </c>
      <c r="AX625" s="1" t="s">
        <v>903</v>
      </c>
      <c r="AY625" s="1" t="s">
        <v>903</v>
      </c>
      <c r="AZ625" s="1" t="s">
        <v>903</v>
      </c>
      <c r="BA625" s="1" t="s">
        <v>875</v>
      </c>
      <c r="BB625" s="1" t="s">
        <v>875</v>
      </c>
      <c r="BC625" s="1" t="s">
        <v>875</v>
      </c>
      <c r="BD625" s="1" t="s">
        <v>875</v>
      </c>
      <c r="BE625" s="1" t="s">
        <v>875</v>
      </c>
      <c r="BF625" s="1" t="s">
        <v>875</v>
      </c>
      <c r="BG625" s="16">
        <v>23</v>
      </c>
      <c r="BH625">
        <v>3</v>
      </c>
      <c r="BI625" s="1">
        <v>2.8</v>
      </c>
      <c r="BJ625" s="1">
        <f t="shared" si="47"/>
        <v>64.399999999999991</v>
      </c>
      <c r="BK625" s="1" t="s">
        <v>27</v>
      </c>
      <c r="BL625" s="25">
        <v>0</v>
      </c>
      <c r="BM625" s="1">
        <v>0</v>
      </c>
      <c r="BN625" s="1">
        <v>0</v>
      </c>
      <c r="BO625" s="1">
        <v>0</v>
      </c>
      <c r="BP625" s="1">
        <v>0</v>
      </c>
      <c r="BQ625" s="14">
        <v>43858.386795381943</v>
      </c>
      <c r="BR625" s="14" t="s">
        <v>322</v>
      </c>
      <c r="BS625" s="15">
        <v>21.016666666666666</v>
      </c>
      <c r="BT625" s="12" t="s">
        <v>220</v>
      </c>
      <c r="BU625" s="12">
        <v>1</v>
      </c>
      <c r="BV625" s="12"/>
      <c r="BW625" s="12" t="s">
        <v>98</v>
      </c>
      <c r="BX625" s="12"/>
      <c r="BY625" s="12" t="s">
        <v>98</v>
      </c>
      <c r="BZ625" s="12">
        <v>1</v>
      </c>
      <c r="CA625" s="12">
        <v>6</v>
      </c>
      <c r="CB625" s="15">
        <v>0</v>
      </c>
      <c r="CC625" s="12">
        <v>0</v>
      </c>
      <c r="CD625" s="12">
        <v>0</v>
      </c>
      <c r="CE625" s="12">
        <v>1</v>
      </c>
      <c r="CF625" s="12">
        <v>4</v>
      </c>
      <c r="CG625" s="12">
        <v>2</v>
      </c>
      <c r="CH625" s="12">
        <v>4</v>
      </c>
      <c r="CI625" s="12">
        <v>1</v>
      </c>
      <c r="CJ625" s="15">
        <v>3</v>
      </c>
      <c r="CK625" s="12">
        <v>2</v>
      </c>
      <c r="CL625" s="12">
        <v>4</v>
      </c>
      <c r="CM625" s="12">
        <v>2</v>
      </c>
      <c r="CN625" s="12">
        <v>4</v>
      </c>
      <c r="CO625" s="12">
        <v>1</v>
      </c>
      <c r="CP625" s="12" t="s">
        <v>99</v>
      </c>
      <c r="CQ625" s="12">
        <v>36</v>
      </c>
      <c r="CR625" s="12">
        <v>30</v>
      </c>
      <c r="CS625" s="12">
        <v>99</v>
      </c>
      <c r="CT625" s="12">
        <v>72</v>
      </c>
      <c r="CU625" s="12">
        <v>32</v>
      </c>
      <c r="CV625" s="12">
        <v>7.4</v>
      </c>
      <c r="CW625" s="12">
        <v>315</v>
      </c>
      <c r="CX625" s="12" t="b">
        <v>0</v>
      </c>
      <c r="CY625" s="12"/>
      <c r="CZ625" s="12">
        <v>0</v>
      </c>
      <c r="DA625" s="12"/>
      <c r="DB625" s="12"/>
      <c r="DC625" s="12"/>
      <c r="DD625" s="1"/>
      <c r="DE625" s="34"/>
    </row>
    <row r="626" spans="1:109" customFormat="1" x14ac:dyDescent="0.2">
      <c r="A626" s="2">
        <v>625</v>
      </c>
      <c r="B626" s="5">
        <v>8</v>
      </c>
      <c r="C626" s="2">
        <v>3</v>
      </c>
      <c r="D626" s="1">
        <v>9</v>
      </c>
      <c r="E626" s="7">
        <v>43859</v>
      </c>
      <c r="F626" s="1">
        <v>0</v>
      </c>
      <c r="G626" s="5">
        <f t="shared" si="45"/>
        <v>0</v>
      </c>
      <c r="H626" s="19">
        <f t="shared" si="46"/>
        <v>0</v>
      </c>
      <c r="I626" s="50">
        <v>100</v>
      </c>
      <c r="J626" s="50">
        <v>203.51041666666666</v>
      </c>
      <c r="K626" s="50">
        <v>23.830436929809711</v>
      </c>
      <c r="L626" s="50">
        <v>67.013888888888886</v>
      </c>
      <c r="M626" s="50">
        <v>32.986111111111114</v>
      </c>
      <c r="N626" s="50">
        <v>0</v>
      </c>
      <c r="O626" s="50">
        <v>100</v>
      </c>
      <c r="P626" s="50">
        <v>178.640625</v>
      </c>
      <c r="Q626" s="50">
        <v>19.966129990902143</v>
      </c>
      <c r="R626" s="50">
        <v>51.5625</v>
      </c>
      <c r="S626" s="50">
        <v>48.4375</v>
      </c>
      <c r="T626" s="50">
        <v>0</v>
      </c>
      <c r="U626" s="50">
        <v>100</v>
      </c>
      <c r="V626" s="50">
        <v>253.25</v>
      </c>
      <c r="W626" s="50">
        <v>11.152193924472712</v>
      </c>
      <c r="X626" s="50">
        <v>97.916666666666671</v>
      </c>
      <c r="Y626" s="50">
        <v>2.0833333333333286</v>
      </c>
      <c r="Z626" s="50">
        <v>0</v>
      </c>
      <c r="AA626" s="2">
        <v>0</v>
      </c>
      <c r="AB626">
        <v>1</v>
      </c>
      <c r="AC626">
        <v>8</v>
      </c>
      <c r="AD626">
        <v>2</v>
      </c>
      <c r="AE626" s="16">
        <v>0</v>
      </c>
      <c r="AF626" s="12">
        <v>99</v>
      </c>
      <c r="AG626">
        <v>1</v>
      </c>
      <c r="AH626">
        <v>99</v>
      </c>
      <c r="AI626">
        <v>99</v>
      </c>
      <c r="AJ626">
        <v>99</v>
      </c>
      <c r="AK626">
        <v>99</v>
      </c>
      <c r="AL626">
        <v>99</v>
      </c>
      <c r="AM626" s="1">
        <v>99</v>
      </c>
      <c r="AN626" s="1">
        <v>99</v>
      </c>
      <c r="AO626" s="1">
        <v>99</v>
      </c>
      <c r="AP626" s="1">
        <v>99</v>
      </c>
      <c r="AQ626" s="1">
        <v>99</v>
      </c>
      <c r="AR626" s="1">
        <v>99</v>
      </c>
      <c r="AS626" s="1">
        <v>0</v>
      </c>
      <c r="AT626">
        <v>1</v>
      </c>
      <c r="AU626">
        <v>0</v>
      </c>
      <c r="AV626" s="1">
        <v>0</v>
      </c>
      <c r="AW626" s="1">
        <v>0</v>
      </c>
      <c r="AX626" s="1">
        <v>0</v>
      </c>
      <c r="AY626" s="1">
        <v>0</v>
      </c>
      <c r="AZ626" s="1">
        <v>0</v>
      </c>
      <c r="BA626" s="1">
        <v>0</v>
      </c>
      <c r="BB626" s="1">
        <v>0</v>
      </c>
      <c r="BC626" s="1">
        <v>0</v>
      </c>
      <c r="BD626" s="1">
        <v>0</v>
      </c>
      <c r="BE626" s="1">
        <v>0</v>
      </c>
      <c r="BF626" s="1">
        <f>SUM(AS626:BE626)</f>
        <v>1</v>
      </c>
      <c r="BG626" s="12">
        <v>0</v>
      </c>
      <c r="BH626" s="1">
        <v>0</v>
      </c>
      <c r="BI626" s="1">
        <v>0</v>
      </c>
      <c r="BJ626" s="1">
        <f t="shared" si="47"/>
        <v>0</v>
      </c>
      <c r="BK626" s="1">
        <v>0</v>
      </c>
      <c r="BL626" s="25">
        <v>0</v>
      </c>
      <c r="BM626" s="1">
        <v>0</v>
      </c>
      <c r="BN626" s="1">
        <v>0</v>
      </c>
      <c r="BO626" s="1">
        <v>0</v>
      </c>
      <c r="BP626" s="1">
        <v>0</v>
      </c>
      <c r="BQ626" s="12"/>
      <c r="BR626" s="12"/>
      <c r="BS626" s="12"/>
      <c r="BT626" s="12"/>
      <c r="BU626" s="12"/>
      <c r="BV626" s="12"/>
      <c r="BW626" s="12"/>
      <c r="BX626" s="12"/>
      <c r="BY626" s="12"/>
      <c r="BZ626" s="12"/>
      <c r="CA626" s="12"/>
      <c r="CB626" s="15"/>
      <c r="CC626" s="12"/>
      <c r="CD626" s="12"/>
      <c r="CE626" s="12"/>
      <c r="CF626" s="12"/>
      <c r="CG626" s="12"/>
      <c r="CH626" s="12"/>
      <c r="CI626" s="12"/>
      <c r="CJ626" s="15"/>
      <c r="CK626" s="12"/>
      <c r="CL626" s="12"/>
      <c r="CM626" s="12"/>
      <c r="CN626" s="12"/>
      <c r="CO626" s="12"/>
      <c r="CP626" s="12"/>
      <c r="CQ626" s="12"/>
      <c r="CR626" s="12"/>
      <c r="CS626" s="12"/>
      <c r="CT626" s="12"/>
      <c r="CU626" s="12"/>
      <c r="CV626" s="12"/>
      <c r="CW626" s="12"/>
      <c r="CX626" s="12"/>
      <c r="CY626" s="12"/>
      <c r="CZ626" s="12"/>
      <c r="DA626" s="12"/>
      <c r="DB626" s="12"/>
      <c r="DC626" s="12"/>
      <c r="DD626" s="1"/>
      <c r="DE626" s="34"/>
    </row>
    <row r="627" spans="1:109" x14ac:dyDescent="0.2">
      <c r="A627" s="2">
        <v>626</v>
      </c>
      <c r="B627" s="5">
        <v>8</v>
      </c>
      <c r="C627" s="2">
        <v>3</v>
      </c>
      <c r="D627" s="1">
        <v>10</v>
      </c>
      <c r="E627" s="7">
        <v>43860</v>
      </c>
      <c r="F627" s="1">
        <v>0</v>
      </c>
      <c r="G627" s="5">
        <f t="shared" si="45"/>
        <v>0</v>
      </c>
      <c r="H627" s="19">
        <f t="shared" si="46"/>
        <v>0</v>
      </c>
      <c r="I627" s="50">
        <v>100</v>
      </c>
      <c r="J627" s="50">
        <v>195.85763888888889</v>
      </c>
      <c r="K627" s="50">
        <v>23.651376413566368</v>
      </c>
      <c r="L627" s="50">
        <v>58.680555555555557</v>
      </c>
      <c r="M627" s="50">
        <v>41.319444444444443</v>
      </c>
      <c r="N627" s="50">
        <v>0</v>
      </c>
      <c r="O627" s="50">
        <v>100</v>
      </c>
      <c r="P627" s="50">
        <v>204.734375</v>
      </c>
      <c r="Q627" s="50">
        <v>25.971945899360442</v>
      </c>
      <c r="R627" s="50">
        <v>64.0625</v>
      </c>
      <c r="S627" s="50">
        <v>35.9375</v>
      </c>
      <c r="T627" s="50">
        <v>0</v>
      </c>
      <c r="U627" s="50">
        <v>100</v>
      </c>
      <c r="V627" s="50">
        <v>178.10416666666666</v>
      </c>
      <c r="W627" s="50">
        <v>10.048318387975518</v>
      </c>
      <c r="X627" s="50">
        <v>47.916666666666664</v>
      </c>
      <c r="Y627" s="50">
        <v>52.083333333333336</v>
      </c>
      <c r="Z627" s="50">
        <v>0</v>
      </c>
      <c r="AA627" s="2">
        <v>0</v>
      </c>
      <c r="AB627">
        <v>1</v>
      </c>
      <c r="AC627">
        <v>6</v>
      </c>
      <c r="AD627">
        <v>2</v>
      </c>
      <c r="AE627" s="16">
        <v>0</v>
      </c>
      <c r="AF627" s="12">
        <v>99</v>
      </c>
      <c r="AG627">
        <v>99</v>
      </c>
      <c r="AH627">
        <v>1</v>
      </c>
      <c r="AI627">
        <v>99</v>
      </c>
      <c r="AJ627">
        <v>99</v>
      </c>
      <c r="AK627">
        <v>99</v>
      </c>
      <c r="AL627">
        <v>99</v>
      </c>
      <c r="AM627" s="1">
        <v>99</v>
      </c>
      <c r="AN627" s="1">
        <v>99</v>
      </c>
      <c r="AO627" s="1">
        <v>99</v>
      </c>
      <c r="AP627" s="1">
        <v>99</v>
      </c>
      <c r="AQ627" s="1">
        <v>99</v>
      </c>
      <c r="AR627" s="1">
        <v>99</v>
      </c>
      <c r="AS627" s="1">
        <v>0</v>
      </c>
      <c r="AT627" s="1">
        <v>0</v>
      </c>
      <c r="AU627" s="1">
        <v>1</v>
      </c>
      <c r="AV627" s="1">
        <v>0</v>
      </c>
      <c r="AW627" s="1">
        <v>0</v>
      </c>
      <c r="AX627" s="1">
        <v>0</v>
      </c>
      <c r="AY627" s="1">
        <v>0</v>
      </c>
      <c r="AZ627" s="1">
        <v>0</v>
      </c>
      <c r="BA627" s="1">
        <v>0</v>
      </c>
      <c r="BB627" s="1">
        <v>0</v>
      </c>
      <c r="BC627" s="1">
        <v>0</v>
      </c>
      <c r="BD627" s="1">
        <v>0</v>
      </c>
      <c r="BE627" s="1">
        <v>0</v>
      </c>
      <c r="BF627" s="1">
        <f>SUM(AS627:BE627)</f>
        <v>1</v>
      </c>
      <c r="BG627" s="12">
        <v>0</v>
      </c>
      <c r="BH627" s="1">
        <v>0</v>
      </c>
      <c r="BI627" s="1">
        <v>0</v>
      </c>
      <c r="BJ627" s="1">
        <f t="shared" si="47"/>
        <v>0</v>
      </c>
      <c r="BK627" s="1">
        <v>0</v>
      </c>
      <c r="BL627" s="25">
        <v>0</v>
      </c>
      <c r="BM627" s="1">
        <v>0</v>
      </c>
      <c r="BN627" s="1">
        <v>0</v>
      </c>
      <c r="BO627" s="1">
        <v>0</v>
      </c>
      <c r="BP627" s="1">
        <v>0</v>
      </c>
      <c r="BQ627" s="12"/>
      <c r="BR627" s="12"/>
      <c r="BS627" s="12"/>
      <c r="BT627" s="12"/>
      <c r="BU627" s="12"/>
      <c r="BV627" s="12"/>
      <c r="BW627" s="12"/>
      <c r="BX627" s="12"/>
      <c r="BY627" s="12"/>
      <c r="BZ627" s="12"/>
      <c r="CA627" s="12"/>
      <c r="CB627" s="15"/>
      <c r="CC627" s="12"/>
      <c r="CD627" s="12"/>
      <c r="CE627" s="12"/>
      <c r="CF627" s="12"/>
      <c r="CG627" s="12"/>
      <c r="CH627" s="12"/>
      <c r="CI627" s="12"/>
      <c r="CJ627" s="15"/>
      <c r="CK627" s="12"/>
      <c r="CL627" s="12"/>
      <c r="CM627" s="12"/>
      <c r="CN627" s="12"/>
      <c r="CO627" s="12"/>
      <c r="CP627" s="12"/>
      <c r="CQ627" s="12"/>
      <c r="CR627" s="12"/>
      <c r="CS627" s="12"/>
      <c r="CT627" s="12"/>
      <c r="CU627" s="12"/>
      <c r="CV627" s="12"/>
      <c r="CW627" s="12"/>
      <c r="CX627" s="12"/>
      <c r="CY627" s="12"/>
      <c r="CZ627" s="12"/>
      <c r="DA627" s="12"/>
      <c r="DB627" s="12"/>
      <c r="DC627" s="12"/>
    </row>
    <row r="628" spans="1:109" x14ac:dyDescent="0.2">
      <c r="A628" s="2">
        <v>627</v>
      </c>
      <c r="B628" s="5">
        <v>8</v>
      </c>
      <c r="C628" s="2">
        <v>3</v>
      </c>
      <c r="D628" s="1">
        <v>11</v>
      </c>
      <c r="E628" s="7">
        <v>43861</v>
      </c>
      <c r="F628" s="1">
        <v>0</v>
      </c>
      <c r="G628" s="5">
        <f t="shared" si="45"/>
        <v>0</v>
      </c>
      <c r="H628" s="19">
        <f t="shared" si="46"/>
        <v>0</v>
      </c>
      <c r="I628" s="50">
        <v>89.236111111111114</v>
      </c>
      <c r="J628" s="50">
        <v>284.80544747081711</v>
      </c>
      <c r="K628" s="50">
        <v>23.954182278259719</v>
      </c>
      <c r="L628" s="50">
        <v>90.272373540856037</v>
      </c>
      <c r="M628" s="50">
        <v>9.7276264591439627</v>
      </c>
      <c r="N628" s="50">
        <v>0</v>
      </c>
      <c r="O628" s="50">
        <v>83.854166666666671</v>
      </c>
      <c r="P628" s="50">
        <v>257.78260869565219</v>
      </c>
      <c r="Q628" s="50">
        <v>27.869889270202062</v>
      </c>
      <c r="R628" s="50">
        <v>84.472049689440993</v>
      </c>
      <c r="S628" s="50">
        <v>15.527950310559007</v>
      </c>
      <c r="T628" s="50">
        <v>0</v>
      </c>
      <c r="U628" s="50">
        <v>100</v>
      </c>
      <c r="V628" s="50">
        <v>330.125</v>
      </c>
      <c r="W628" s="50">
        <v>7.0138630226910346</v>
      </c>
      <c r="X628" s="50">
        <v>100</v>
      </c>
      <c r="Y628" s="50">
        <v>0</v>
      </c>
      <c r="Z628" s="50">
        <v>0</v>
      </c>
      <c r="AA628" s="2">
        <v>0</v>
      </c>
      <c r="AB628">
        <v>1</v>
      </c>
      <c r="AC628">
        <v>7</v>
      </c>
      <c r="AD628">
        <v>1</v>
      </c>
      <c r="AE628" s="16">
        <v>0</v>
      </c>
      <c r="AF628" s="12">
        <v>99</v>
      </c>
      <c r="AG628">
        <v>99</v>
      </c>
      <c r="AH628">
        <v>99</v>
      </c>
      <c r="AI628">
        <v>99</v>
      </c>
      <c r="AJ628">
        <v>99</v>
      </c>
      <c r="AK628">
        <v>99</v>
      </c>
      <c r="AL628">
        <v>1</v>
      </c>
      <c r="AM628" s="1">
        <v>99</v>
      </c>
      <c r="AN628" s="1">
        <v>99</v>
      </c>
      <c r="AO628" s="1">
        <v>99</v>
      </c>
      <c r="AP628" s="1">
        <v>99</v>
      </c>
      <c r="AQ628" s="1">
        <v>99</v>
      </c>
      <c r="AR628" s="1">
        <v>99</v>
      </c>
      <c r="AS628" s="1">
        <v>0</v>
      </c>
      <c r="AT628" s="1">
        <v>0</v>
      </c>
      <c r="AU628" s="1">
        <v>0</v>
      </c>
      <c r="AV628" s="1">
        <v>0</v>
      </c>
      <c r="AW628" s="1">
        <v>0</v>
      </c>
      <c r="AX628" s="1">
        <v>0</v>
      </c>
      <c r="AY628" s="1">
        <v>1</v>
      </c>
      <c r="AZ628" s="1">
        <v>0</v>
      </c>
      <c r="BA628" s="1">
        <v>0</v>
      </c>
      <c r="BB628" s="1">
        <v>0</v>
      </c>
      <c r="BC628" s="1">
        <v>0</v>
      </c>
      <c r="BD628" s="1">
        <v>0</v>
      </c>
      <c r="BE628" s="1">
        <v>0</v>
      </c>
      <c r="BF628" s="1">
        <f>SUM(AS628:BE628)</f>
        <v>1</v>
      </c>
      <c r="BG628" s="12">
        <v>0</v>
      </c>
      <c r="BH628" s="1">
        <v>0</v>
      </c>
      <c r="BI628" s="1">
        <v>0</v>
      </c>
      <c r="BJ628" s="1">
        <f t="shared" si="47"/>
        <v>0</v>
      </c>
      <c r="BK628" s="1">
        <v>0</v>
      </c>
      <c r="BL628" s="25">
        <v>0</v>
      </c>
      <c r="BM628" s="1">
        <v>0</v>
      </c>
      <c r="BN628" s="1">
        <v>0</v>
      </c>
      <c r="BO628" s="1">
        <v>0</v>
      </c>
      <c r="BP628" s="1">
        <v>0</v>
      </c>
      <c r="BQ628" s="12"/>
      <c r="BR628" s="12"/>
      <c r="BS628" s="12"/>
      <c r="BT628" s="12"/>
      <c r="BU628" s="12"/>
      <c r="BV628" s="12"/>
      <c r="BW628" s="12"/>
      <c r="BX628" s="12"/>
      <c r="BY628" s="12"/>
      <c r="BZ628" s="12"/>
      <c r="CA628" s="12"/>
      <c r="CB628" s="15"/>
      <c r="CC628" s="12"/>
      <c r="CD628" s="12"/>
      <c r="CE628" s="12"/>
      <c r="CF628" s="12"/>
      <c r="CG628" s="12"/>
      <c r="CH628" s="12"/>
      <c r="CI628" s="12"/>
      <c r="CJ628" s="15"/>
      <c r="CK628" s="12"/>
      <c r="CL628" s="12"/>
      <c r="CM628" s="12"/>
      <c r="CN628" s="12"/>
      <c r="CO628" s="12"/>
      <c r="CP628" s="12"/>
      <c r="CQ628" s="12"/>
      <c r="CR628" s="12"/>
      <c r="CS628" s="12"/>
      <c r="CT628" s="12"/>
      <c r="CU628" s="12"/>
      <c r="CV628" s="12"/>
      <c r="CW628" s="12"/>
      <c r="CX628" s="12"/>
      <c r="CY628" s="12"/>
      <c r="CZ628" s="12"/>
      <c r="DA628" s="12"/>
      <c r="DB628" s="12"/>
      <c r="DC628" s="12"/>
    </row>
    <row r="629" spans="1:109" x14ac:dyDescent="0.2">
      <c r="A629" s="2">
        <v>628</v>
      </c>
      <c r="B629" s="5">
        <v>8</v>
      </c>
      <c r="C629" s="2">
        <v>3</v>
      </c>
      <c r="D629" s="1">
        <v>12</v>
      </c>
      <c r="E629" s="7">
        <v>43862</v>
      </c>
      <c r="F629" s="1">
        <v>0</v>
      </c>
      <c r="G629" s="5">
        <f t="shared" si="45"/>
        <v>23</v>
      </c>
      <c r="H629" s="19">
        <f t="shared" si="46"/>
        <v>64.399999999999991</v>
      </c>
      <c r="I629" s="50">
        <v>100</v>
      </c>
      <c r="J629" s="50">
        <v>236.52430555555554</v>
      </c>
      <c r="K629" s="50">
        <v>19.469504443503098</v>
      </c>
      <c r="L629" s="50">
        <v>82.291666666666671</v>
      </c>
      <c r="M629" s="50">
        <v>17.708333333333329</v>
      </c>
      <c r="N629" s="50">
        <v>0</v>
      </c>
      <c r="O629" s="50">
        <v>100</v>
      </c>
      <c r="P629" s="50">
        <v>224.01041666666666</v>
      </c>
      <c r="Q629" s="50">
        <v>22.561873581638974</v>
      </c>
      <c r="R629" s="50">
        <v>73.4375</v>
      </c>
      <c r="S629" s="50">
        <v>26.5625</v>
      </c>
      <c r="T629" s="50">
        <v>0</v>
      </c>
      <c r="U629" s="50">
        <v>100</v>
      </c>
      <c r="V629" s="50">
        <v>261.55208333333331</v>
      </c>
      <c r="W629" s="50">
        <v>6.8537354647720843</v>
      </c>
      <c r="X629" s="50">
        <v>100</v>
      </c>
      <c r="Y629" s="50">
        <v>0</v>
      </c>
      <c r="Z629" s="50">
        <v>0</v>
      </c>
      <c r="AA629" s="2">
        <v>0</v>
      </c>
      <c r="AB629">
        <v>1</v>
      </c>
      <c r="AC629">
        <v>8</v>
      </c>
      <c r="AD629">
        <v>1</v>
      </c>
      <c r="AE629" s="16">
        <v>0</v>
      </c>
      <c r="AF629" t="s">
        <v>875</v>
      </c>
      <c r="AG629" t="s">
        <v>875</v>
      </c>
      <c r="AH629" t="s">
        <v>875</v>
      </c>
      <c r="AI629" t="s">
        <v>875</v>
      </c>
      <c r="AJ629" t="s">
        <v>875</v>
      </c>
      <c r="AK629" t="s">
        <v>875</v>
      </c>
      <c r="AL629" t="s">
        <v>875</v>
      </c>
      <c r="AM629" s="1" t="s">
        <v>903</v>
      </c>
      <c r="AN629" s="1" t="s">
        <v>903</v>
      </c>
      <c r="AO629" s="1" t="s">
        <v>903</v>
      </c>
      <c r="AP629" s="1" t="s">
        <v>903</v>
      </c>
      <c r="AQ629" s="1" t="s">
        <v>903</v>
      </c>
      <c r="AR629" s="1" t="s">
        <v>903</v>
      </c>
      <c r="AS629" s="1" t="s">
        <v>903</v>
      </c>
      <c r="AT629" s="1" t="s">
        <v>903</v>
      </c>
      <c r="AU629" s="1" t="s">
        <v>903</v>
      </c>
      <c r="AV629" s="1" t="s">
        <v>903</v>
      </c>
      <c r="AW629" s="1" t="s">
        <v>903</v>
      </c>
      <c r="AX629" s="1" t="s">
        <v>903</v>
      </c>
      <c r="AY629" s="1" t="s">
        <v>903</v>
      </c>
      <c r="AZ629" s="1" t="s">
        <v>903</v>
      </c>
      <c r="BA629" s="1" t="s">
        <v>875</v>
      </c>
      <c r="BB629" s="1" t="s">
        <v>875</v>
      </c>
      <c r="BC629" s="1" t="s">
        <v>875</v>
      </c>
      <c r="BD629" s="1" t="s">
        <v>875</v>
      </c>
      <c r="BE629" s="1" t="s">
        <v>875</v>
      </c>
      <c r="BF629" s="1" t="s">
        <v>875</v>
      </c>
      <c r="BG629" s="16">
        <v>23</v>
      </c>
      <c r="BH629">
        <v>3</v>
      </c>
      <c r="BI629" s="1">
        <v>2.8</v>
      </c>
      <c r="BJ629" s="1">
        <f t="shared" si="47"/>
        <v>64.399999999999991</v>
      </c>
      <c r="BK629" s="1" t="s">
        <v>27</v>
      </c>
      <c r="BL629" s="25">
        <v>0</v>
      </c>
      <c r="BM629" s="1">
        <v>0</v>
      </c>
      <c r="BN629" s="1">
        <v>0</v>
      </c>
      <c r="BO629" s="1">
        <v>0</v>
      </c>
      <c r="BP629" s="1">
        <v>0</v>
      </c>
      <c r="BQ629" s="14">
        <v>43862.492032523151</v>
      </c>
      <c r="BR629" s="14" t="s">
        <v>323</v>
      </c>
      <c r="BS629" s="15">
        <v>22.016666666666666</v>
      </c>
      <c r="BT629" s="12" t="s">
        <v>222</v>
      </c>
      <c r="BU629" s="12">
        <v>1</v>
      </c>
      <c r="BV629" s="12"/>
      <c r="BW629" s="12" t="s">
        <v>98</v>
      </c>
      <c r="BX629" s="12"/>
      <c r="BY629" s="12" t="s">
        <v>98</v>
      </c>
      <c r="BZ629" s="12">
        <v>1</v>
      </c>
      <c r="CA629" s="12">
        <v>6</v>
      </c>
      <c r="CB629" s="15">
        <v>0</v>
      </c>
      <c r="CC629" s="12">
        <v>0</v>
      </c>
      <c r="CD629" s="12">
        <v>0</v>
      </c>
      <c r="CE629" s="12">
        <v>1</v>
      </c>
      <c r="CF629" s="12">
        <v>4</v>
      </c>
      <c r="CG629" s="12">
        <v>1</v>
      </c>
      <c r="CH629" s="12">
        <v>4</v>
      </c>
      <c r="CI629" s="12">
        <v>1</v>
      </c>
      <c r="CJ629" s="15">
        <v>3</v>
      </c>
      <c r="CK629" s="12">
        <v>1</v>
      </c>
      <c r="CL629" s="12">
        <v>4</v>
      </c>
      <c r="CM629" s="12">
        <v>1</v>
      </c>
      <c r="CN629" s="12">
        <v>3</v>
      </c>
      <c r="CO629" s="12">
        <v>2</v>
      </c>
      <c r="CP629" s="12" t="s">
        <v>235</v>
      </c>
      <c r="CQ629" s="12">
        <v>39</v>
      </c>
      <c r="CR629" s="12">
        <v>39</v>
      </c>
      <c r="CS629" s="12">
        <v>100</v>
      </c>
      <c r="CT629" s="12">
        <v>93</v>
      </c>
      <c r="CU629" s="12">
        <v>42</v>
      </c>
      <c r="CV629" s="12">
        <v>2.2999999999999998</v>
      </c>
      <c r="CW629" s="12">
        <v>90</v>
      </c>
      <c r="CX629" s="12" t="b">
        <v>1</v>
      </c>
      <c r="CY629" s="12" t="s">
        <v>106</v>
      </c>
      <c r="CZ629" s="12">
        <v>0</v>
      </c>
      <c r="DA629" s="12"/>
      <c r="DB629" s="12"/>
      <c r="DC629" s="12"/>
    </row>
    <row r="630" spans="1:109" x14ac:dyDescent="0.2">
      <c r="A630" s="2">
        <v>629</v>
      </c>
      <c r="B630" s="5">
        <v>8</v>
      </c>
      <c r="C630" s="2">
        <v>3</v>
      </c>
      <c r="D630" s="1">
        <v>13</v>
      </c>
      <c r="E630" s="7">
        <v>43863</v>
      </c>
      <c r="F630" s="1">
        <v>0</v>
      </c>
      <c r="G630" s="5">
        <f t="shared" si="45"/>
        <v>25</v>
      </c>
      <c r="H630" s="19">
        <f t="shared" si="46"/>
        <v>70</v>
      </c>
      <c r="I630" s="50">
        <v>100</v>
      </c>
      <c r="J630" s="50">
        <v>272.82291666666669</v>
      </c>
      <c r="K630" s="50">
        <v>19.453117016615174</v>
      </c>
      <c r="L630" s="50">
        <v>90.625</v>
      </c>
      <c r="M630" s="50">
        <v>9.375</v>
      </c>
      <c r="N630" s="50">
        <v>0</v>
      </c>
      <c r="O630" s="50">
        <v>100</v>
      </c>
      <c r="P630" s="50">
        <v>264.05208333333331</v>
      </c>
      <c r="Q630" s="50">
        <v>22.922496058424667</v>
      </c>
      <c r="R630" s="50">
        <v>85.9375</v>
      </c>
      <c r="S630" s="50">
        <v>14.0625</v>
      </c>
      <c r="T630" s="50">
        <v>0</v>
      </c>
      <c r="U630" s="50">
        <v>100</v>
      </c>
      <c r="V630" s="50">
        <v>290.36458333333331</v>
      </c>
      <c r="W630" s="50">
        <v>8.9627780331227136</v>
      </c>
      <c r="X630" s="50">
        <v>100</v>
      </c>
      <c r="Y630" s="50">
        <v>0</v>
      </c>
      <c r="Z630" s="50">
        <v>0</v>
      </c>
      <c r="AA630" s="2">
        <v>0</v>
      </c>
      <c r="AB630">
        <v>1</v>
      </c>
      <c r="AC630">
        <v>8</v>
      </c>
      <c r="AD630">
        <v>1</v>
      </c>
      <c r="AE630" s="16">
        <v>0</v>
      </c>
      <c r="AF630" t="s">
        <v>875</v>
      </c>
      <c r="AG630" t="s">
        <v>875</v>
      </c>
      <c r="AH630" t="s">
        <v>875</v>
      </c>
      <c r="AI630" t="s">
        <v>875</v>
      </c>
      <c r="AJ630" t="s">
        <v>875</v>
      </c>
      <c r="AK630" t="s">
        <v>875</v>
      </c>
      <c r="AL630" t="s">
        <v>875</v>
      </c>
      <c r="AM630" s="1" t="s">
        <v>903</v>
      </c>
      <c r="AN630" s="1" t="s">
        <v>903</v>
      </c>
      <c r="AO630" s="1" t="s">
        <v>903</v>
      </c>
      <c r="AP630" s="1" t="s">
        <v>903</v>
      </c>
      <c r="AQ630" s="1" t="s">
        <v>903</v>
      </c>
      <c r="AR630" s="1" t="s">
        <v>903</v>
      </c>
      <c r="AS630" s="1" t="s">
        <v>903</v>
      </c>
      <c r="AT630" s="1" t="s">
        <v>903</v>
      </c>
      <c r="AU630" s="1" t="s">
        <v>903</v>
      </c>
      <c r="AV630" s="1" t="s">
        <v>903</v>
      </c>
      <c r="AW630" s="1" t="s">
        <v>903</v>
      </c>
      <c r="AX630" s="1" t="s">
        <v>903</v>
      </c>
      <c r="AY630" s="1" t="s">
        <v>903</v>
      </c>
      <c r="AZ630" s="1" t="s">
        <v>903</v>
      </c>
      <c r="BA630" s="1" t="s">
        <v>875</v>
      </c>
      <c r="BB630" s="1" t="s">
        <v>875</v>
      </c>
      <c r="BC630" s="1" t="s">
        <v>875</v>
      </c>
      <c r="BD630" s="1" t="s">
        <v>875</v>
      </c>
      <c r="BE630" s="1" t="s">
        <v>875</v>
      </c>
      <c r="BF630" s="1" t="s">
        <v>875</v>
      </c>
      <c r="BG630" s="16">
        <v>25</v>
      </c>
      <c r="BH630">
        <v>4</v>
      </c>
      <c r="BI630" s="1">
        <v>2.8</v>
      </c>
      <c r="BJ630" s="1">
        <f t="shared" si="47"/>
        <v>70</v>
      </c>
      <c r="BK630" s="1" t="s">
        <v>27</v>
      </c>
      <c r="BL630" s="25">
        <v>0</v>
      </c>
      <c r="BM630" s="1">
        <v>0</v>
      </c>
      <c r="BN630" s="1">
        <v>0</v>
      </c>
      <c r="BO630" s="1">
        <v>0</v>
      </c>
      <c r="BP630" s="1">
        <v>0</v>
      </c>
      <c r="BQ630" s="14">
        <v>43863.447537650463</v>
      </c>
      <c r="BR630" s="14" t="s">
        <v>324</v>
      </c>
      <c r="BS630" s="15">
        <v>23.516666666666666</v>
      </c>
      <c r="BT630" s="12" t="s">
        <v>225</v>
      </c>
      <c r="BU630" s="12">
        <v>1</v>
      </c>
      <c r="BV630" s="12"/>
      <c r="BW630" s="12" t="s">
        <v>98</v>
      </c>
      <c r="BX630" s="12"/>
      <c r="BY630" s="12" t="s">
        <v>98</v>
      </c>
      <c r="BZ630" s="12">
        <v>1</v>
      </c>
      <c r="CA630" s="12">
        <v>6</v>
      </c>
      <c r="CB630" s="15">
        <v>0</v>
      </c>
      <c r="CC630" s="12">
        <v>0</v>
      </c>
      <c r="CD630" s="12">
        <v>0</v>
      </c>
      <c r="CE630" s="12">
        <v>1</v>
      </c>
      <c r="CF630" s="12">
        <v>3</v>
      </c>
      <c r="CG630" s="12">
        <v>2</v>
      </c>
      <c r="CH630" s="12">
        <v>3</v>
      </c>
      <c r="CI630" s="12">
        <v>1</v>
      </c>
      <c r="CJ630" s="15">
        <v>4</v>
      </c>
      <c r="CK630" s="12">
        <v>1</v>
      </c>
      <c r="CL630" s="12">
        <v>3</v>
      </c>
      <c r="CM630" s="12">
        <v>1</v>
      </c>
      <c r="CN630" s="12">
        <v>3</v>
      </c>
      <c r="CO630" s="12">
        <v>1</v>
      </c>
      <c r="CP630" s="12" t="s">
        <v>163</v>
      </c>
      <c r="CQ630" s="12">
        <v>37</v>
      </c>
      <c r="CR630" s="12">
        <v>32</v>
      </c>
      <c r="CS630" s="12">
        <v>50</v>
      </c>
      <c r="CT630" s="12">
        <v>81</v>
      </c>
      <c r="CU630" s="12">
        <v>35</v>
      </c>
      <c r="CV630" s="12">
        <v>6.8</v>
      </c>
      <c r="CW630" s="12">
        <v>270</v>
      </c>
      <c r="CX630" s="12" t="b">
        <v>0</v>
      </c>
      <c r="CY630" s="12"/>
      <c r="CZ630" s="12">
        <v>0</v>
      </c>
      <c r="DA630" s="12"/>
      <c r="DB630" s="12"/>
      <c r="DC630" s="12"/>
    </row>
    <row r="631" spans="1:109" x14ac:dyDescent="0.2">
      <c r="A631" s="2">
        <v>630</v>
      </c>
      <c r="B631" s="5">
        <v>8</v>
      </c>
      <c r="C631" s="2">
        <v>3</v>
      </c>
      <c r="D631" s="1">
        <v>14</v>
      </c>
      <c r="E631" s="7">
        <v>43864</v>
      </c>
      <c r="F631" s="1">
        <v>0</v>
      </c>
      <c r="G631" s="5">
        <f t="shared" si="45"/>
        <v>0</v>
      </c>
      <c r="H631" s="19">
        <f t="shared" si="46"/>
        <v>0</v>
      </c>
      <c r="I631" s="50">
        <v>100</v>
      </c>
      <c r="J631" s="50">
        <v>229.96527777777777</v>
      </c>
      <c r="K631" s="50">
        <v>18.32649925285104</v>
      </c>
      <c r="L631" s="50">
        <v>79.513888888888886</v>
      </c>
      <c r="M631" s="50">
        <v>20.486111111111114</v>
      </c>
      <c r="N631" s="50">
        <v>0</v>
      </c>
      <c r="O631" s="50">
        <v>100</v>
      </c>
      <c r="P631" s="50">
        <v>219.09375</v>
      </c>
      <c r="Q631" s="50">
        <v>20.425924104110635</v>
      </c>
      <c r="R631" s="50">
        <v>69.270833333333329</v>
      </c>
      <c r="S631" s="50">
        <v>30.729166666666671</v>
      </c>
      <c r="T631" s="50">
        <v>0</v>
      </c>
      <c r="U631" s="50">
        <v>100</v>
      </c>
      <c r="V631" s="50">
        <v>251.70833333333334</v>
      </c>
      <c r="W631" s="50">
        <v>9.9141177849641693</v>
      </c>
      <c r="X631" s="50">
        <v>100</v>
      </c>
      <c r="Y631" s="50">
        <v>0</v>
      </c>
      <c r="Z631" s="50">
        <v>0</v>
      </c>
      <c r="AA631" s="2">
        <v>0</v>
      </c>
      <c r="AB631">
        <v>1</v>
      </c>
      <c r="AC631">
        <v>5</v>
      </c>
      <c r="AD631">
        <v>2</v>
      </c>
      <c r="AE631" s="16">
        <v>0</v>
      </c>
      <c r="AF631" s="12">
        <v>99</v>
      </c>
      <c r="AG631">
        <v>1</v>
      </c>
      <c r="AH631">
        <v>99</v>
      </c>
      <c r="AI631">
        <v>99</v>
      </c>
      <c r="AJ631">
        <v>99</v>
      </c>
      <c r="AK631">
        <v>99</v>
      </c>
      <c r="AL631">
        <v>99</v>
      </c>
      <c r="AM631">
        <v>99</v>
      </c>
      <c r="AN631" s="1">
        <v>99</v>
      </c>
      <c r="AO631" s="1">
        <v>99</v>
      </c>
      <c r="AP631" s="1">
        <v>99</v>
      </c>
      <c r="AQ631" s="1">
        <v>99</v>
      </c>
      <c r="AR631" s="1">
        <v>99</v>
      </c>
      <c r="AS631" s="1">
        <v>0</v>
      </c>
      <c r="AT631">
        <v>1</v>
      </c>
      <c r="AU631" s="1">
        <v>0</v>
      </c>
      <c r="AV631" s="1">
        <v>0</v>
      </c>
      <c r="AW631" s="1">
        <v>0</v>
      </c>
      <c r="AX631" s="1">
        <v>0</v>
      </c>
      <c r="AY631" s="1">
        <v>0</v>
      </c>
      <c r="AZ631" s="1">
        <v>0</v>
      </c>
      <c r="BA631" s="1">
        <v>0</v>
      </c>
      <c r="BB631" s="1">
        <v>0</v>
      </c>
      <c r="BC631" s="1">
        <v>0</v>
      </c>
      <c r="BD631" s="1">
        <v>0</v>
      </c>
      <c r="BE631" s="1">
        <v>0</v>
      </c>
      <c r="BF631" s="1">
        <f>SUM(AS631:BE631)</f>
        <v>1</v>
      </c>
      <c r="BG631" s="12">
        <v>0</v>
      </c>
      <c r="BH631" s="1">
        <v>0</v>
      </c>
      <c r="BI631" s="1">
        <v>0</v>
      </c>
      <c r="BJ631" s="1">
        <f t="shared" si="47"/>
        <v>0</v>
      </c>
      <c r="BK631" s="1">
        <v>0</v>
      </c>
      <c r="BL631" s="25">
        <v>0</v>
      </c>
      <c r="BM631" s="1">
        <v>0</v>
      </c>
      <c r="BN631" s="1">
        <v>0</v>
      </c>
      <c r="BO631" s="1">
        <v>0</v>
      </c>
      <c r="BP631" s="1">
        <v>0</v>
      </c>
      <c r="BQ631" s="12"/>
      <c r="BR631" s="12"/>
      <c r="BS631" s="12"/>
      <c r="BT631" s="12"/>
      <c r="BU631" s="12"/>
      <c r="BV631" s="12"/>
      <c r="BW631" s="12"/>
      <c r="BX631" s="12"/>
      <c r="BY631" s="12"/>
      <c r="BZ631" s="12"/>
      <c r="CA631" s="12"/>
      <c r="CB631" s="15"/>
      <c r="CC631" s="12"/>
      <c r="CD631" s="12"/>
      <c r="CE631" s="12"/>
      <c r="CF631" s="12"/>
      <c r="CG631" s="12"/>
      <c r="CH631" s="12"/>
      <c r="CI631" s="12"/>
      <c r="CJ631" s="15"/>
      <c r="CK631" s="12"/>
      <c r="CL631" s="12"/>
      <c r="CM631" s="12"/>
      <c r="CN631" s="12"/>
      <c r="CO631" s="12"/>
      <c r="CP631" s="12"/>
      <c r="CQ631" s="12"/>
      <c r="CR631" s="12"/>
      <c r="CS631" s="12"/>
      <c r="CT631" s="12"/>
      <c r="CU631" s="12"/>
      <c r="CV631" s="12"/>
      <c r="CW631" s="12"/>
      <c r="CX631" s="12"/>
      <c r="CY631" s="12"/>
      <c r="CZ631" s="12"/>
      <c r="DA631" s="12"/>
      <c r="DB631" s="12"/>
      <c r="DC631" s="12"/>
    </row>
    <row r="632" spans="1:109" x14ac:dyDescent="0.2">
      <c r="A632" s="2">
        <v>631</v>
      </c>
      <c r="B632" s="5">
        <v>8</v>
      </c>
      <c r="C632" s="2">
        <v>3</v>
      </c>
      <c r="D632" s="1">
        <v>15</v>
      </c>
      <c r="E632" s="7">
        <v>43865</v>
      </c>
      <c r="F632" s="1">
        <v>0</v>
      </c>
      <c r="G632" s="5">
        <f t="shared" si="45"/>
        <v>7</v>
      </c>
      <c r="H632" s="19">
        <f t="shared" si="46"/>
        <v>19.599999999999998</v>
      </c>
      <c r="I632" s="50">
        <v>100</v>
      </c>
      <c r="J632" s="50">
        <v>227.64583333333334</v>
      </c>
      <c r="K632" s="50">
        <v>23.388284977238211</v>
      </c>
      <c r="L632" s="50">
        <v>79.166666666666671</v>
      </c>
      <c r="M632" s="50">
        <v>20.833333333333329</v>
      </c>
      <c r="N632" s="50">
        <v>0</v>
      </c>
      <c r="O632" s="50">
        <v>100</v>
      </c>
      <c r="P632" s="50">
        <v>204.96875</v>
      </c>
      <c r="Q632" s="50">
        <v>25.236590437431353</v>
      </c>
      <c r="R632" s="50">
        <v>68.75</v>
      </c>
      <c r="S632" s="50">
        <v>31.25</v>
      </c>
      <c r="T632" s="50">
        <v>0</v>
      </c>
      <c r="U632" s="50">
        <v>100</v>
      </c>
      <c r="V632" s="50">
        <v>273</v>
      </c>
      <c r="W632" s="50">
        <v>2.9853154593068201</v>
      </c>
      <c r="X632" s="50">
        <v>100</v>
      </c>
      <c r="Y632" s="50">
        <v>0</v>
      </c>
      <c r="Z632" s="50">
        <v>0</v>
      </c>
      <c r="AA632" s="2">
        <v>0</v>
      </c>
      <c r="AB632">
        <v>1</v>
      </c>
      <c r="AC632">
        <v>2</v>
      </c>
      <c r="AD632">
        <v>1</v>
      </c>
      <c r="AE632" s="16">
        <v>0</v>
      </c>
      <c r="AF632" t="s">
        <v>875</v>
      </c>
      <c r="AG632" t="s">
        <v>875</v>
      </c>
      <c r="AH632" t="s">
        <v>875</v>
      </c>
      <c r="AI632" t="s">
        <v>875</v>
      </c>
      <c r="AJ632" t="s">
        <v>875</v>
      </c>
      <c r="AK632" t="s">
        <v>875</v>
      </c>
      <c r="AL632" t="s">
        <v>875</v>
      </c>
      <c r="AM632" s="1" t="s">
        <v>903</v>
      </c>
      <c r="AN632" s="1" t="s">
        <v>903</v>
      </c>
      <c r="AO632" s="1" t="s">
        <v>903</v>
      </c>
      <c r="AP632" s="1" t="s">
        <v>903</v>
      </c>
      <c r="AQ632" s="1" t="s">
        <v>903</v>
      </c>
      <c r="AR632" s="1" t="s">
        <v>903</v>
      </c>
      <c r="AS632" s="1" t="s">
        <v>903</v>
      </c>
      <c r="AT632" s="1" t="s">
        <v>903</v>
      </c>
      <c r="AU632" s="1" t="s">
        <v>903</v>
      </c>
      <c r="AV632" s="1" t="s">
        <v>903</v>
      </c>
      <c r="AW632" s="1" t="s">
        <v>903</v>
      </c>
      <c r="AX632" s="1" t="s">
        <v>903</v>
      </c>
      <c r="AY632" s="1" t="s">
        <v>903</v>
      </c>
      <c r="AZ632" s="1" t="s">
        <v>903</v>
      </c>
      <c r="BA632" s="1" t="s">
        <v>875</v>
      </c>
      <c r="BB632" s="1" t="s">
        <v>875</v>
      </c>
      <c r="BC632" s="1" t="s">
        <v>875</v>
      </c>
      <c r="BD632" s="1" t="s">
        <v>875</v>
      </c>
      <c r="BE632" s="1" t="s">
        <v>875</v>
      </c>
      <c r="BF632" s="1" t="s">
        <v>875</v>
      </c>
      <c r="BG632" s="16">
        <v>7</v>
      </c>
      <c r="BH632">
        <v>3</v>
      </c>
      <c r="BI632" s="1">
        <v>2.8</v>
      </c>
      <c r="BJ632" s="1">
        <f t="shared" si="47"/>
        <v>19.599999999999998</v>
      </c>
      <c r="BK632" s="1" t="s">
        <v>27</v>
      </c>
      <c r="BL632" s="25">
        <v>0</v>
      </c>
      <c r="BM632" s="1">
        <v>0</v>
      </c>
      <c r="BN632" s="1">
        <v>0</v>
      </c>
      <c r="BO632" s="1">
        <v>0</v>
      </c>
      <c r="BP632" s="1">
        <v>0</v>
      </c>
      <c r="BQ632" s="14">
        <v>43865.390222430557</v>
      </c>
      <c r="BR632" s="14" t="s">
        <v>325</v>
      </c>
      <c r="BS632" s="15">
        <v>6.5166666666666666</v>
      </c>
      <c r="BT632" s="12" t="s">
        <v>230</v>
      </c>
      <c r="BU632" s="12">
        <v>1</v>
      </c>
      <c r="BV632" s="12"/>
      <c r="BW632" s="12" t="s">
        <v>98</v>
      </c>
      <c r="BX632" s="12"/>
      <c r="BY632" s="12" t="s">
        <v>98</v>
      </c>
      <c r="BZ632" s="12">
        <v>0</v>
      </c>
      <c r="CA632" s="12">
        <v>6</v>
      </c>
      <c r="CB632" s="15">
        <v>0</v>
      </c>
      <c r="CC632" s="12">
        <v>0</v>
      </c>
      <c r="CD632" s="12">
        <v>0</v>
      </c>
      <c r="CE632" s="12">
        <v>1</v>
      </c>
      <c r="CF632" s="12">
        <v>4</v>
      </c>
      <c r="CG632" s="12">
        <v>1</v>
      </c>
      <c r="CH632" s="12">
        <v>3</v>
      </c>
      <c r="CI632" s="12">
        <v>1</v>
      </c>
      <c r="CJ632" s="15">
        <v>3</v>
      </c>
      <c r="CK632" s="12">
        <v>2</v>
      </c>
      <c r="CL632" s="12">
        <v>3</v>
      </c>
      <c r="CM632" s="12">
        <v>2</v>
      </c>
      <c r="CN632" s="12">
        <v>3</v>
      </c>
      <c r="CO632" s="12">
        <v>2</v>
      </c>
      <c r="CP632" s="12" t="s">
        <v>99</v>
      </c>
      <c r="CQ632" s="12">
        <v>41</v>
      </c>
      <c r="CR632" s="12">
        <v>38</v>
      </c>
      <c r="CS632" s="12">
        <v>99</v>
      </c>
      <c r="CT632" s="12">
        <v>75</v>
      </c>
      <c r="CU632" s="12">
        <v>42</v>
      </c>
      <c r="CV632" s="12">
        <v>3.6</v>
      </c>
      <c r="CW632" s="12">
        <v>45</v>
      </c>
      <c r="CX632" s="12" t="b">
        <v>0</v>
      </c>
      <c r="CY632" s="12"/>
      <c r="CZ632" s="12">
        <v>0</v>
      </c>
      <c r="DA632" s="12"/>
      <c r="DB632" s="12"/>
      <c r="DC632" s="12"/>
    </row>
    <row r="633" spans="1:109" x14ac:dyDescent="0.2">
      <c r="A633" s="2">
        <v>632</v>
      </c>
      <c r="B633" s="5">
        <v>8</v>
      </c>
      <c r="C633" s="2">
        <v>3</v>
      </c>
      <c r="D633" s="1">
        <v>16</v>
      </c>
      <c r="E633" s="7">
        <v>43866</v>
      </c>
      <c r="F633" s="1">
        <v>0</v>
      </c>
      <c r="G633" s="5">
        <f t="shared" si="45"/>
        <v>0</v>
      </c>
      <c r="H633" s="19">
        <f t="shared" si="46"/>
        <v>0</v>
      </c>
      <c r="I633" s="50">
        <v>100</v>
      </c>
      <c r="J633" s="50">
        <v>258.61805555555554</v>
      </c>
      <c r="K633" s="50">
        <v>15.108540517672495</v>
      </c>
      <c r="L633" s="50">
        <v>96.875</v>
      </c>
      <c r="M633" s="50">
        <v>3.125</v>
      </c>
      <c r="N633" s="50">
        <v>0</v>
      </c>
      <c r="O633" s="50">
        <v>100</v>
      </c>
      <c r="P633" s="50">
        <v>249.55208333333334</v>
      </c>
      <c r="Q633" s="50">
        <v>17.611396544395575</v>
      </c>
      <c r="R633" s="50">
        <v>95.3125</v>
      </c>
      <c r="S633" s="50">
        <v>4.6875</v>
      </c>
      <c r="T633" s="50">
        <v>0</v>
      </c>
      <c r="U633" s="50">
        <v>100</v>
      </c>
      <c r="V633" s="50">
        <v>276.75</v>
      </c>
      <c r="W633" s="50">
        <v>5.4862124987624084</v>
      </c>
      <c r="X633" s="50">
        <v>100</v>
      </c>
      <c r="Y633" s="50">
        <v>0</v>
      </c>
      <c r="Z633" s="50">
        <v>0</v>
      </c>
      <c r="AA633" s="2">
        <v>0</v>
      </c>
      <c r="AB633">
        <v>1</v>
      </c>
      <c r="AC633">
        <v>8</v>
      </c>
      <c r="AD633">
        <v>2</v>
      </c>
      <c r="AE633" s="16">
        <v>0</v>
      </c>
      <c r="AF633" s="12">
        <v>99</v>
      </c>
      <c r="AG633">
        <v>1</v>
      </c>
      <c r="AH633">
        <v>99</v>
      </c>
      <c r="AI633">
        <v>99</v>
      </c>
      <c r="AJ633">
        <v>99</v>
      </c>
      <c r="AK633">
        <v>99</v>
      </c>
      <c r="AL633">
        <v>99</v>
      </c>
      <c r="AM633" s="1">
        <v>99</v>
      </c>
      <c r="AN633" s="1">
        <v>99</v>
      </c>
      <c r="AO633" s="1">
        <v>99</v>
      </c>
      <c r="AP633" s="1">
        <v>99</v>
      </c>
      <c r="AQ633" s="1">
        <v>99</v>
      </c>
      <c r="AR633" s="1">
        <v>99</v>
      </c>
      <c r="AS633" s="1">
        <v>0</v>
      </c>
      <c r="AT633" s="1">
        <v>1</v>
      </c>
      <c r="AU633">
        <v>0</v>
      </c>
      <c r="AV633" s="1">
        <v>0</v>
      </c>
      <c r="AW633" s="1">
        <v>0</v>
      </c>
      <c r="AX633" s="1">
        <v>0</v>
      </c>
      <c r="AY633" s="1">
        <v>0</v>
      </c>
      <c r="AZ633" s="1">
        <v>0</v>
      </c>
      <c r="BA633" s="1">
        <v>0</v>
      </c>
      <c r="BB633" s="1">
        <v>0</v>
      </c>
      <c r="BC633" s="1">
        <v>0</v>
      </c>
      <c r="BD633" s="1">
        <v>0</v>
      </c>
      <c r="BE633" s="1">
        <v>0</v>
      </c>
      <c r="BF633" s="1">
        <f>SUM(AS633:BE633)</f>
        <v>1</v>
      </c>
      <c r="BG633" s="12">
        <v>0</v>
      </c>
      <c r="BH633" s="1">
        <v>0</v>
      </c>
      <c r="BI633" s="1">
        <v>0</v>
      </c>
      <c r="BJ633" s="1">
        <f t="shared" si="47"/>
        <v>0</v>
      </c>
      <c r="BK633" s="1">
        <v>0</v>
      </c>
      <c r="BL633" s="25">
        <v>0</v>
      </c>
      <c r="BM633" s="1">
        <v>0</v>
      </c>
      <c r="BN633" s="1">
        <v>0</v>
      </c>
      <c r="BO633" s="1">
        <v>0</v>
      </c>
      <c r="BP633" s="1">
        <v>0</v>
      </c>
      <c r="BQ633" s="12"/>
      <c r="BR633" s="12"/>
      <c r="BS633" s="12"/>
      <c r="BT633" s="12"/>
      <c r="BU633" s="12"/>
      <c r="BV633" s="12"/>
      <c r="BW633" s="12"/>
      <c r="BX633" s="12"/>
      <c r="BY633" s="12"/>
      <c r="BZ633" s="12"/>
      <c r="CA633" s="12"/>
      <c r="CB633" s="15"/>
      <c r="CC633" s="12"/>
      <c r="CD633" s="12"/>
      <c r="CE633" s="12"/>
      <c r="CF633" s="12"/>
      <c r="CG633" s="12"/>
      <c r="CH633" s="12"/>
      <c r="CI633" s="12"/>
      <c r="CJ633" s="15"/>
      <c r="CK633" s="12"/>
      <c r="CL633" s="12"/>
      <c r="CM633" s="12"/>
      <c r="CN633" s="12"/>
      <c r="CO633" s="12"/>
      <c r="CP633" s="12"/>
      <c r="CQ633" s="12"/>
      <c r="CR633" s="12"/>
      <c r="CS633" s="12"/>
      <c r="CT633" s="12"/>
      <c r="CU633" s="12"/>
      <c r="CV633" s="12"/>
      <c r="CW633" s="12"/>
      <c r="CX633" s="12"/>
      <c r="CY633" s="12"/>
      <c r="CZ633" s="12"/>
      <c r="DA633" s="12"/>
      <c r="DB633" s="12"/>
      <c r="DC633" s="12"/>
    </row>
    <row r="634" spans="1:109" x14ac:dyDescent="0.2">
      <c r="A634" s="2">
        <v>633</v>
      </c>
      <c r="B634" s="5">
        <v>8</v>
      </c>
      <c r="C634" s="2">
        <v>3</v>
      </c>
      <c r="D634" s="1">
        <v>17</v>
      </c>
      <c r="E634" s="7">
        <v>43867</v>
      </c>
      <c r="F634" s="1">
        <v>0</v>
      </c>
      <c r="G634" s="5">
        <f t="shared" si="45"/>
        <v>0</v>
      </c>
      <c r="H634" s="19">
        <f t="shared" si="46"/>
        <v>0</v>
      </c>
      <c r="I634" s="50">
        <v>100</v>
      </c>
      <c r="J634" s="50">
        <v>247.0625</v>
      </c>
      <c r="K634" s="50">
        <v>20.927371774492961</v>
      </c>
      <c r="L634" s="50">
        <v>85.069444444444443</v>
      </c>
      <c r="M634" s="50">
        <v>14.930555555555557</v>
      </c>
      <c r="N634" s="50">
        <v>0</v>
      </c>
      <c r="O634" s="50">
        <v>100</v>
      </c>
      <c r="P634" s="50">
        <v>243.44270833333334</v>
      </c>
      <c r="Q634" s="50">
        <v>25.584762983635187</v>
      </c>
      <c r="R634" s="50">
        <v>77.604166666666671</v>
      </c>
      <c r="S634" s="50">
        <v>22.395833333333329</v>
      </c>
      <c r="T634" s="50">
        <v>0</v>
      </c>
      <c r="U634" s="50">
        <v>100</v>
      </c>
      <c r="V634" s="50">
        <v>254.30208333333334</v>
      </c>
      <c r="W634" s="50">
        <v>5.5215364765505806</v>
      </c>
      <c r="X634" s="50">
        <v>100</v>
      </c>
      <c r="Y634" s="50">
        <v>0</v>
      </c>
      <c r="Z634" s="50">
        <v>0</v>
      </c>
      <c r="AA634" s="2">
        <v>0</v>
      </c>
      <c r="AB634">
        <v>1</v>
      </c>
      <c r="AC634">
        <v>2</v>
      </c>
      <c r="AD634">
        <v>1</v>
      </c>
      <c r="AE634" s="16">
        <v>0</v>
      </c>
      <c r="AF634" s="12">
        <v>99</v>
      </c>
      <c r="AG634">
        <v>99</v>
      </c>
      <c r="AH634">
        <v>1</v>
      </c>
      <c r="AI634">
        <v>99</v>
      </c>
      <c r="AJ634">
        <v>99</v>
      </c>
      <c r="AK634">
        <v>99</v>
      </c>
      <c r="AL634">
        <v>99</v>
      </c>
      <c r="AM634">
        <v>99</v>
      </c>
      <c r="AN634" s="1">
        <v>99</v>
      </c>
      <c r="AO634" s="1">
        <v>99</v>
      </c>
      <c r="AP634" s="1">
        <v>99</v>
      </c>
      <c r="AQ634" s="1">
        <v>99</v>
      </c>
      <c r="AR634" s="1">
        <v>99</v>
      </c>
      <c r="AS634" s="1">
        <v>0</v>
      </c>
      <c r="AT634" s="1">
        <v>0</v>
      </c>
      <c r="AU634" s="1">
        <v>1</v>
      </c>
      <c r="AV634" s="1">
        <v>0</v>
      </c>
      <c r="AW634" s="1">
        <v>0</v>
      </c>
      <c r="AX634" s="1">
        <v>0</v>
      </c>
      <c r="AY634" s="1">
        <v>0</v>
      </c>
      <c r="AZ634" s="1">
        <v>0</v>
      </c>
      <c r="BA634" s="1">
        <v>0</v>
      </c>
      <c r="BB634" s="1">
        <v>0</v>
      </c>
      <c r="BC634" s="1">
        <v>0</v>
      </c>
      <c r="BD634" s="1">
        <v>0</v>
      </c>
      <c r="BE634" s="1">
        <v>0</v>
      </c>
      <c r="BF634" s="1">
        <f>SUM(AS634:BE634)</f>
        <v>1</v>
      </c>
      <c r="BG634" s="12">
        <v>0</v>
      </c>
      <c r="BH634" s="1">
        <v>0</v>
      </c>
      <c r="BI634" s="1">
        <v>0</v>
      </c>
      <c r="BJ634" s="1">
        <f t="shared" si="47"/>
        <v>0</v>
      </c>
      <c r="BK634" s="1">
        <v>0</v>
      </c>
      <c r="BL634" s="25">
        <v>0</v>
      </c>
      <c r="BM634" s="1">
        <v>0</v>
      </c>
      <c r="BN634" s="1">
        <v>0</v>
      </c>
      <c r="BO634" s="1">
        <v>0</v>
      </c>
      <c r="BP634" s="1">
        <v>0</v>
      </c>
      <c r="BQ634" s="12"/>
      <c r="BR634" s="12"/>
      <c r="BS634" s="12"/>
      <c r="BT634" s="12"/>
      <c r="BU634" s="12"/>
      <c r="BV634" s="12"/>
      <c r="BW634" s="12"/>
      <c r="BX634" s="12"/>
      <c r="BY634" s="12"/>
      <c r="BZ634" s="12"/>
      <c r="CA634" s="12"/>
      <c r="CB634" s="15"/>
      <c r="CC634" s="12"/>
      <c r="CD634" s="12"/>
      <c r="CE634" s="12"/>
      <c r="CF634" s="12"/>
      <c r="CG634" s="12"/>
      <c r="CH634" s="12"/>
      <c r="CI634" s="12"/>
      <c r="CJ634" s="15"/>
      <c r="CK634" s="12"/>
      <c r="CL634" s="12"/>
      <c r="CM634" s="12"/>
      <c r="CN634" s="12"/>
      <c r="CO634" s="12"/>
      <c r="CP634" s="12"/>
      <c r="CQ634" s="12"/>
      <c r="CR634" s="12"/>
      <c r="CS634" s="12"/>
      <c r="CT634" s="12"/>
      <c r="CU634" s="12"/>
      <c r="CV634" s="12"/>
      <c r="CW634" s="12"/>
      <c r="CX634" s="12"/>
      <c r="CY634" s="12"/>
      <c r="CZ634" s="12"/>
      <c r="DA634" s="12"/>
      <c r="DB634" s="12"/>
      <c r="DC634" s="12"/>
    </row>
    <row r="635" spans="1:109" x14ac:dyDescent="0.2">
      <c r="A635" s="2">
        <v>634</v>
      </c>
      <c r="B635" s="5">
        <v>8</v>
      </c>
      <c r="C635" s="2">
        <v>3</v>
      </c>
      <c r="D635" s="1">
        <v>18</v>
      </c>
      <c r="E635" s="7">
        <v>43868</v>
      </c>
      <c r="F635" s="1">
        <v>0</v>
      </c>
      <c r="G635" s="5">
        <f t="shared" si="45"/>
        <v>0</v>
      </c>
      <c r="H635" s="19">
        <f t="shared" si="46"/>
        <v>0</v>
      </c>
      <c r="I635" s="50">
        <v>91.666666666666671</v>
      </c>
      <c r="J635" s="50">
        <v>261.43181818181819</v>
      </c>
      <c r="K635" s="50">
        <v>29.26452688844757</v>
      </c>
      <c r="L635" s="50">
        <v>84.848484848484844</v>
      </c>
      <c r="M635" s="50">
        <v>15.151515151515156</v>
      </c>
      <c r="N635" s="50">
        <v>0</v>
      </c>
      <c r="O635" s="50">
        <v>100</v>
      </c>
      <c r="P635" s="50">
        <v>274.34895833333331</v>
      </c>
      <c r="Q635" s="50">
        <v>16.956353731136151</v>
      </c>
      <c r="R635" s="50">
        <v>96.354166666666671</v>
      </c>
      <c r="S635" s="50">
        <v>3.6458333333333286</v>
      </c>
      <c r="T635" s="50">
        <v>0</v>
      </c>
      <c r="U635" s="50">
        <v>75</v>
      </c>
      <c r="V635" s="50">
        <v>226.98611111111111</v>
      </c>
      <c r="W635" s="50">
        <v>52.509008657473004</v>
      </c>
      <c r="X635" s="50">
        <v>54.166666666666664</v>
      </c>
      <c r="Y635" s="50">
        <v>45.833333333333336</v>
      </c>
      <c r="Z635" s="50">
        <v>0</v>
      </c>
      <c r="AA635" s="2">
        <v>0</v>
      </c>
      <c r="AB635">
        <v>2</v>
      </c>
      <c r="AC635">
        <v>5</v>
      </c>
      <c r="AD635">
        <v>1</v>
      </c>
      <c r="AE635" s="16">
        <v>0</v>
      </c>
      <c r="AF635" s="12">
        <v>99</v>
      </c>
      <c r="AG635">
        <v>1</v>
      </c>
      <c r="AH635">
        <v>99</v>
      </c>
      <c r="AI635">
        <v>99</v>
      </c>
      <c r="AJ635">
        <v>99</v>
      </c>
      <c r="AK635">
        <v>99</v>
      </c>
      <c r="AL635">
        <v>99</v>
      </c>
      <c r="AM635">
        <v>99</v>
      </c>
      <c r="AN635" s="1">
        <v>99</v>
      </c>
      <c r="AO635" s="1">
        <v>99</v>
      </c>
      <c r="AP635" s="1">
        <v>99</v>
      </c>
      <c r="AQ635" s="1">
        <v>99</v>
      </c>
      <c r="AR635" s="1">
        <v>99</v>
      </c>
      <c r="AS635" s="1">
        <v>0</v>
      </c>
      <c r="AT635">
        <v>1</v>
      </c>
      <c r="AU635">
        <v>0</v>
      </c>
      <c r="AV635" s="1">
        <v>0</v>
      </c>
      <c r="AW635" s="1">
        <v>0</v>
      </c>
      <c r="AX635" s="1">
        <v>0</v>
      </c>
      <c r="AY635" s="1">
        <v>0</v>
      </c>
      <c r="AZ635" s="1">
        <v>0</v>
      </c>
      <c r="BA635" s="1">
        <v>0</v>
      </c>
      <c r="BB635" s="1">
        <v>0</v>
      </c>
      <c r="BC635" s="1">
        <v>0</v>
      </c>
      <c r="BD635" s="1">
        <v>0</v>
      </c>
      <c r="BE635" s="1">
        <v>0</v>
      </c>
      <c r="BF635" s="1">
        <f>SUM(AS635:BE635)</f>
        <v>1</v>
      </c>
      <c r="BG635" s="12">
        <v>0</v>
      </c>
      <c r="BH635" s="1">
        <v>0</v>
      </c>
      <c r="BI635" s="1">
        <v>0</v>
      </c>
      <c r="BJ635" s="1">
        <f t="shared" si="47"/>
        <v>0</v>
      </c>
      <c r="BK635" s="1">
        <v>0</v>
      </c>
      <c r="BL635" s="25">
        <v>0</v>
      </c>
      <c r="BM635" s="1">
        <v>0</v>
      </c>
      <c r="BN635" s="1">
        <v>0</v>
      </c>
      <c r="BO635" s="1">
        <v>0</v>
      </c>
      <c r="BP635" s="1">
        <v>0</v>
      </c>
      <c r="BQ635" s="12"/>
      <c r="BR635" s="12"/>
      <c r="BS635" s="12"/>
      <c r="BT635" s="12"/>
      <c r="BU635" s="12"/>
      <c r="BV635" s="12"/>
      <c r="BW635" s="12"/>
      <c r="BX635" s="12"/>
      <c r="BY635" s="12"/>
      <c r="BZ635" s="12"/>
      <c r="CA635" s="12"/>
      <c r="CB635" s="15"/>
      <c r="CC635" s="12"/>
      <c r="CD635" s="12"/>
      <c r="CE635" s="12"/>
      <c r="CF635" s="12"/>
      <c r="CG635" s="12"/>
      <c r="CH635" s="12"/>
      <c r="CI635" s="12"/>
      <c r="CJ635" s="15"/>
      <c r="CK635" s="12"/>
      <c r="CL635" s="12"/>
      <c r="CM635" s="12"/>
      <c r="CN635" s="12"/>
      <c r="CO635" s="12"/>
      <c r="CP635" s="12"/>
      <c r="CQ635" s="12"/>
      <c r="CR635" s="12"/>
      <c r="CS635" s="12"/>
      <c r="CT635" s="12"/>
      <c r="CU635" s="12"/>
      <c r="CV635" s="12"/>
      <c r="CW635" s="12"/>
      <c r="CX635" s="12"/>
      <c r="CY635" s="12"/>
      <c r="CZ635" s="12"/>
      <c r="DA635" s="12"/>
      <c r="DB635" s="12"/>
      <c r="DC635" s="12"/>
    </row>
    <row r="636" spans="1:109" x14ac:dyDescent="0.2">
      <c r="A636" s="2">
        <v>635</v>
      </c>
      <c r="B636" s="5">
        <v>8</v>
      </c>
      <c r="C636" s="2">
        <v>3</v>
      </c>
      <c r="D636" s="1">
        <v>19</v>
      </c>
      <c r="E636" s="7">
        <v>43869</v>
      </c>
      <c r="F636" s="1">
        <v>0</v>
      </c>
      <c r="G636" s="5">
        <f t="shared" si="45"/>
        <v>23</v>
      </c>
      <c r="H636" s="19">
        <f t="shared" si="46"/>
        <v>64.399999999999991</v>
      </c>
      <c r="I636" s="50">
        <v>100</v>
      </c>
      <c r="J636" s="50">
        <v>276.04513888888891</v>
      </c>
      <c r="K636" s="50">
        <v>31.568419759873837</v>
      </c>
      <c r="L636" s="50">
        <v>79.861111111111114</v>
      </c>
      <c r="M636" s="50">
        <v>20.138888888888886</v>
      </c>
      <c r="N636" s="50">
        <v>0</v>
      </c>
      <c r="O636" s="50">
        <v>100</v>
      </c>
      <c r="P636" s="50">
        <v>254.0625</v>
      </c>
      <c r="Q636" s="50">
        <v>38.650064073303419</v>
      </c>
      <c r="R636" s="50">
        <v>69.791666666666671</v>
      </c>
      <c r="S636" s="50">
        <v>30.208333333333329</v>
      </c>
      <c r="T636" s="50">
        <v>0</v>
      </c>
      <c r="U636" s="50">
        <v>100</v>
      </c>
      <c r="V636" s="50">
        <v>320.01041666666669</v>
      </c>
      <c r="W636" s="50">
        <v>7.8156652027367857</v>
      </c>
      <c r="X636" s="50">
        <v>100</v>
      </c>
      <c r="Y636" s="50">
        <v>0</v>
      </c>
      <c r="Z636" s="50">
        <v>0</v>
      </c>
      <c r="AA636" s="2">
        <v>2</v>
      </c>
      <c r="AB636">
        <v>2</v>
      </c>
      <c r="AC636">
        <v>8</v>
      </c>
      <c r="AD636">
        <v>2</v>
      </c>
      <c r="AE636" s="16">
        <v>0</v>
      </c>
      <c r="AF636" t="s">
        <v>875</v>
      </c>
      <c r="AG636" t="s">
        <v>875</v>
      </c>
      <c r="AH636" t="s">
        <v>875</v>
      </c>
      <c r="AI636" t="s">
        <v>875</v>
      </c>
      <c r="AJ636" t="s">
        <v>875</v>
      </c>
      <c r="AK636" t="s">
        <v>875</v>
      </c>
      <c r="AL636" t="s">
        <v>875</v>
      </c>
      <c r="AM636" s="1" t="s">
        <v>903</v>
      </c>
      <c r="AN636" s="1" t="s">
        <v>903</v>
      </c>
      <c r="AO636" s="1" t="s">
        <v>903</v>
      </c>
      <c r="AP636" s="1" t="s">
        <v>903</v>
      </c>
      <c r="AQ636" s="1" t="s">
        <v>903</v>
      </c>
      <c r="AR636" s="1" t="s">
        <v>903</v>
      </c>
      <c r="AS636" s="1" t="s">
        <v>903</v>
      </c>
      <c r="AT636" s="1" t="s">
        <v>903</v>
      </c>
      <c r="AU636" s="1" t="s">
        <v>903</v>
      </c>
      <c r="AV636" s="1" t="s">
        <v>903</v>
      </c>
      <c r="AW636" s="1" t="s">
        <v>903</v>
      </c>
      <c r="AX636" s="1" t="s">
        <v>903</v>
      </c>
      <c r="AY636" s="1" t="s">
        <v>903</v>
      </c>
      <c r="AZ636" s="1" t="s">
        <v>903</v>
      </c>
      <c r="BA636" s="1" t="s">
        <v>875</v>
      </c>
      <c r="BB636" s="1" t="s">
        <v>875</v>
      </c>
      <c r="BC636" s="1" t="s">
        <v>875</v>
      </c>
      <c r="BD636" s="1" t="s">
        <v>875</v>
      </c>
      <c r="BE636" s="1" t="s">
        <v>875</v>
      </c>
      <c r="BF636" s="1" t="s">
        <v>875</v>
      </c>
      <c r="BG636" s="16">
        <v>23</v>
      </c>
      <c r="BH636">
        <v>4</v>
      </c>
      <c r="BI636" s="1">
        <v>2.8</v>
      </c>
      <c r="BJ636" s="1">
        <f t="shared" si="47"/>
        <v>64.399999999999991</v>
      </c>
      <c r="BK636" s="1" t="s">
        <v>27</v>
      </c>
      <c r="BL636" s="25">
        <v>0</v>
      </c>
      <c r="BM636" s="1">
        <v>0</v>
      </c>
      <c r="BN636" s="1">
        <v>0</v>
      </c>
      <c r="BO636" s="1">
        <v>0</v>
      </c>
      <c r="BP636" s="1">
        <v>0</v>
      </c>
      <c r="BQ636" s="14">
        <v>43869.489629895834</v>
      </c>
      <c r="BR636" s="14" t="s">
        <v>326</v>
      </c>
      <c r="BS636" s="15">
        <v>22.016666666666666</v>
      </c>
      <c r="BT636" s="12" t="s">
        <v>218</v>
      </c>
      <c r="BU636" s="12">
        <v>1</v>
      </c>
      <c r="BV636" s="12"/>
      <c r="BW636" s="12" t="s">
        <v>98</v>
      </c>
      <c r="BX636" s="12"/>
      <c r="BY636" s="12" t="s">
        <v>98</v>
      </c>
      <c r="BZ636" s="12">
        <v>1</v>
      </c>
      <c r="CA636" s="12">
        <v>6</v>
      </c>
      <c r="CB636" s="15">
        <v>0</v>
      </c>
      <c r="CC636" s="12">
        <v>0</v>
      </c>
      <c r="CD636" s="12">
        <v>0</v>
      </c>
      <c r="CE636" s="12">
        <v>1</v>
      </c>
      <c r="CF636" s="12">
        <v>3</v>
      </c>
      <c r="CG636" s="12">
        <v>2</v>
      </c>
      <c r="CH636" s="12">
        <v>2</v>
      </c>
      <c r="CI636" s="12">
        <v>1</v>
      </c>
      <c r="CJ636" s="15">
        <v>4</v>
      </c>
      <c r="CK636" s="12">
        <v>2</v>
      </c>
      <c r="CL636" s="12">
        <v>4</v>
      </c>
      <c r="CM636" s="12">
        <v>2</v>
      </c>
      <c r="CN636" s="12">
        <v>3</v>
      </c>
      <c r="CO636" s="12">
        <v>1</v>
      </c>
      <c r="CP636" s="12" t="s">
        <v>141</v>
      </c>
      <c r="CQ636" s="12">
        <v>34</v>
      </c>
      <c r="CR636" s="12">
        <v>25</v>
      </c>
      <c r="CS636" s="12">
        <v>11</v>
      </c>
      <c r="CT636" s="12">
        <v>50</v>
      </c>
      <c r="CU636" s="12">
        <v>27</v>
      </c>
      <c r="CV636" s="12">
        <v>12.9</v>
      </c>
      <c r="CW636" s="12">
        <v>248</v>
      </c>
      <c r="CX636" s="12" t="b">
        <v>0</v>
      </c>
      <c r="CY636" s="12"/>
      <c r="CZ636" s="12">
        <v>0</v>
      </c>
      <c r="DA636" s="12"/>
      <c r="DB636" s="12"/>
      <c r="DC636" s="12"/>
    </row>
    <row r="637" spans="1:109" x14ac:dyDescent="0.2">
      <c r="A637" s="2">
        <v>636</v>
      </c>
      <c r="B637" s="5">
        <v>8</v>
      </c>
      <c r="C637" s="2">
        <v>3</v>
      </c>
      <c r="D637" s="1">
        <v>20</v>
      </c>
      <c r="E637" s="7">
        <v>43870</v>
      </c>
      <c r="F637" s="1">
        <v>0</v>
      </c>
      <c r="G637" s="5">
        <f t="shared" si="45"/>
        <v>0</v>
      </c>
      <c r="H637" s="19">
        <f t="shared" si="46"/>
        <v>0</v>
      </c>
      <c r="I637" s="50">
        <v>100</v>
      </c>
      <c r="J637" s="50">
        <v>239.16666666666666</v>
      </c>
      <c r="K637" s="50">
        <v>26.397608266709831</v>
      </c>
      <c r="L637" s="50">
        <v>74.305555555555557</v>
      </c>
      <c r="M637" s="50">
        <v>25.694444444444443</v>
      </c>
      <c r="N637" s="50">
        <v>0</v>
      </c>
      <c r="O637" s="50">
        <v>100</v>
      </c>
      <c r="P637" s="50">
        <v>206.13020833333334</v>
      </c>
      <c r="Q637" s="50">
        <v>24.290466891367643</v>
      </c>
      <c r="R637" s="50">
        <v>61.458333333333336</v>
      </c>
      <c r="S637" s="50">
        <v>38.541666666666664</v>
      </c>
      <c r="T637" s="50">
        <v>0</v>
      </c>
      <c r="U637" s="50">
        <v>100</v>
      </c>
      <c r="V637" s="50">
        <v>305.23958333333331</v>
      </c>
      <c r="W637" s="50">
        <v>6.4194513251769179</v>
      </c>
      <c r="X637" s="50">
        <v>100</v>
      </c>
      <c r="Y637" s="50">
        <v>0</v>
      </c>
      <c r="Z637" s="50">
        <v>0</v>
      </c>
      <c r="AA637" s="2">
        <v>0</v>
      </c>
      <c r="AB637">
        <v>1</v>
      </c>
      <c r="AC637">
        <v>8</v>
      </c>
      <c r="AD637">
        <v>2</v>
      </c>
      <c r="AE637" s="16">
        <v>0</v>
      </c>
      <c r="AF637" s="12">
        <v>99</v>
      </c>
      <c r="AG637">
        <v>99</v>
      </c>
      <c r="AH637">
        <v>1</v>
      </c>
      <c r="AI637">
        <v>99</v>
      </c>
      <c r="AJ637">
        <v>99</v>
      </c>
      <c r="AK637">
        <v>99</v>
      </c>
      <c r="AL637">
        <v>99</v>
      </c>
      <c r="AM637" s="1">
        <v>99</v>
      </c>
      <c r="AN637" s="1">
        <v>99</v>
      </c>
      <c r="AO637" s="1">
        <v>99</v>
      </c>
      <c r="AP637" s="1">
        <v>99</v>
      </c>
      <c r="AQ637" s="1">
        <v>99</v>
      </c>
      <c r="AR637" s="1">
        <v>99</v>
      </c>
      <c r="AS637" s="1">
        <v>0</v>
      </c>
      <c r="AT637" s="1">
        <v>0</v>
      </c>
      <c r="AU637" s="1">
        <v>1</v>
      </c>
      <c r="AV637" s="1">
        <v>0</v>
      </c>
      <c r="AW637" s="1">
        <v>0</v>
      </c>
      <c r="AX637" s="1">
        <v>0</v>
      </c>
      <c r="AY637" s="1">
        <v>0</v>
      </c>
      <c r="AZ637" s="1">
        <v>0</v>
      </c>
      <c r="BA637" s="1">
        <v>0</v>
      </c>
      <c r="BB637" s="1">
        <v>0</v>
      </c>
      <c r="BC637" s="1">
        <v>0</v>
      </c>
      <c r="BD637" s="1">
        <v>0</v>
      </c>
      <c r="BE637" s="1">
        <v>0</v>
      </c>
      <c r="BF637" s="1">
        <f>SUM(AS637:BE637)</f>
        <v>1</v>
      </c>
      <c r="BG637" s="12">
        <v>0</v>
      </c>
      <c r="BH637" s="1">
        <v>0</v>
      </c>
      <c r="BI637" s="1">
        <v>0</v>
      </c>
      <c r="BJ637" s="1">
        <f t="shared" si="47"/>
        <v>0</v>
      </c>
      <c r="BK637" s="1">
        <v>0</v>
      </c>
      <c r="BL637" s="25">
        <v>0</v>
      </c>
      <c r="BM637" s="1">
        <v>0</v>
      </c>
      <c r="BN637" s="1">
        <v>0</v>
      </c>
      <c r="BO637" s="1">
        <v>0</v>
      </c>
      <c r="BP637" s="1">
        <v>0</v>
      </c>
      <c r="BQ637" s="12"/>
      <c r="BR637" s="12"/>
      <c r="BS637" s="12"/>
      <c r="BT637" s="12"/>
      <c r="BU637" s="12"/>
      <c r="BV637" s="12"/>
      <c r="BW637" s="12"/>
      <c r="BX637" s="12"/>
      <c r="BY637" s="12"/>
      <c r="BZ637" s="12"/>
      <c r="CA637" s="12"/>
      <c r="CB637" s="15"/>
      <c r="CC637" s="12"/>
      <c r="CD637" s="12"/>
      <c r="CE637" s="12"/>
      <c r="CF637" s="12"/>
      <c r="CG637" s="12"/>
      <c r="CH637" s="12"/>
      <c r="CI637" s="12"/>
      <c r="CJ637" s="15"/>
      <c r="CK637" s="12"/>
      <c r="CL637" s="12"/>
      <c r="CM637" s="12"/>
      <c r="CN637" s="12"/>
      <c r="CO637" s="12"/>
      <c r="CP637" s="12"/>
      <c r="CQ637" s="12"/>
      <c r="CR637" s="12"/>
      <c r="CS637" s="12"/>
      <c r="CT637" s="12"/>
      <c r="CU637" s="12"/>
      <c r="CV637" s="12"/>
      <c r="CW637" s="12"/>
      <c r="CX637" s="12"/>
      <c r="CY637" s="12"/>
      <c r="CZ637" s="12"/>
      <c r="DA637" s="12"/>
      <c r="DB637" s="12"/>
      <c r="DC637" s="12"/>
    </row>
    <row r="638" spans="1:109" x14ac:dyDescent="0.2">
      <c r="A638" s="2">
        <v>637</v>
      </c>
      <c r="B638" s="5">
        <v>8</v>
      </c>
      <c r="C638" s="2">
        <v>3</v>
      </c>
      <c r="D638" s="1">
        <v>21</v>
      </c>
      <c r="E638" s="7">
        <v>43871</v>
      </c>
      <c r="F638" s="1">
        <v>0</v>
      </c>
      <c r="G638" s="5">
        <f t="shared" si="45"/>
        <v>0</v>
      </c>
      <c r="H638" s="19">
        <f t="shared" si="46"/>
        <v>0</v>
      </c>
      <c r="I638" s="50">
        <v>91.319444444444443</v>
      </c>
      <c r="J638" s="50">
        <v>233.01520912547528</v>
      </c>
      <c r="K638" s="50">
        <v>22.596056736130752</v>
      </c>
      <c r="L638" s="50">
        <v>84.030418250950575</v>
      </c>
      <c r="M638" s="50">
        <v>15.969581749049425</v>
      </c>
      <c r="N638" s="50">
        <v>0</v>
      </c>
      <c r="O638" s="50">
        <v>86.979166666666671</v>
      </c>
      <c r="P638" s="50">
        <v>225.35329341317365</v>
      </c>
      <c r="Q638" s="50">
        <v>23.708617301338673</v>
      </c>
      <c r="R638" s="50">
        <v>74.850299401197603</v>
      </c>
      <c r="S638" s="50">
        <v>25.149700598802397</v>
      </c>
      <c r="T638" s="50">
        <v>0</v>
      </c>
      <c r="U638" s="50">
        <v>100</v>
      </c>
      <c r="V638" s="50">
        <v>246.34375</v>
      </c>
      <c r="W638" s="50">
        <v>19.782504167403893</v>
      </c>
      <c r="X638" s="50">
        <v>100</v>
      </c>
      <c r="Y638" s="50">
        <v>0</v>
      </c>
      <c r="Z638" s="50">
        <v>0</v>
      </c>
      <c r="AA638" s="2">
        <v>0</v>
      </c>
      <c r="AB638">
        <v>2</v>
      </c>
      <c r="AC638">
        <v>6</v>
      </c>
      <c r="AD638">
        <v>2</v>
      </c>
      <c r="AE638" s="16">
        <v>0</v>
      </c>
      <c r="AF638" s="12">
        <v>99</v>
      </c>
      <c r="AG638">
        <v>1</v>
      </c>
      <c r="AH638">
        <v>99</v>
      </c>
      <c r="AI638">
        <v>99</v>
      </c>
      <c r="AJ638">
        <v>99</v>
      </c>
      <c r="AK638">
        <v>99</v>
      </c>
      <c r="AL638">
        <v>99</v>
      </c>
      <c r="AM638" s="1">
        <v>99</v>
      </c>
      <c r="AN638" s="1">
        <v>99</v>
      </c>
      <c r="AO638" s="1">
        <v>99</v>
      </c>
      <c r="AP638" s="1">
        <v>99</v>
      </c>
      <c r="AQ638" s="1">
        <v>99</v>
      </c>
      <c r="AR638" s="1">
        <v>99</v>
      </c>
      <c r="AS638" s="1">
        <v>0</v>
      </c>
      <c r="AT638">
        <v>1</v>
      </c>
      <c r="AU638" s="1">
        <v>0</v>
      </c>
      <c r="AV638" s="1">
        <v>0</v>
      </c>
      <c r="AW638" s="1">
        <v>0</v>
      </c>
      <c r="AX638" s="1">
        <v>0</v>
      </c>
      <c r="AY638" s="1">
        <v>0</v>
      </c>
      <c r="AZ638" s="1">
        <v>0</v>
      </c>
      <c r="BA638" s="1">
        <v>0</v>
      </c>
      <c r="BB638" s="1">
        <v>0</v>
      </c>
      <c r="BC638" s="1">
        <v>0</v>
      </c>
      <c r="BD638" s="1">
        <v>0</v>
      </c>
      <c r="BE638" s="1">
        <v>0</v>
      </c>
      <c r="BF638" s="1">
        <f>SUM(AS638:BE638)</f>
        <v>1</v>
      </c>
      <c r="BG638" s="12">
        <v>0</v>
      </c>
      <c r="BH638" s="1">
        <v>0</v>
      </c>
      <c r="BI638" s="1">
        <v>0</v>
      </c>
      <c r="BJ638" s="1">
        <f t="shared" si="47"/>
        <v>0</v>
      </c>
      <c r="BK638" s="1">
        <v>0</v>
      </c>
      <c r="BL638" s="25">
        <v>0</v>
      </c>
      <c r="BM638" s="1">
        <v>0</v>
      </c>
      <c r="BN638" s="1">
        <v>0</v>
      </c>
      <c r="BO638" s="1">
        <v>0</v>
      </c>
      <c r="BP638" s="1">
        <v>0</v>
      </c>
      <c r="BQ638" s="12"/>
      <c r="BR638" s="12"/>
      <c r="BS638" s="12"/>
      <c r="BT638" s="12"/>
      <c r="BU638" s="12"/>
      <c r="BV638" s="12"/>
      <c r="BW638" s="12"/>
      <c r="BX638" s="12"/>
      <c r="BY638" s="12"/>
      <c r="BZ638" s="12"/>
      <c r="CA638" s="12"/>
      <c r="CB638" s="15"/>
      <c r="CC638" s="12"/>
      <c r="CD638" s="12"/>
      <c r="CE638" s="12"/>
      <c r="CF638" s="12"/>
      <c r="CG638" s="12"/>
      <c r="CH638" s="12"/>
      <c r="CI638" s="12"/>
      <c r="CJ638" s="15"/>
      <c r="CK638" s="12"/>
      <c r="CL638" s="12"/>
      <c r="CM638" s="12"/>
      <c r="CN638" s="12"/>
      <c r="CO638" s="12"/>
      <c r="CP638" s="12"/>
      <c r="CQ638" s="12"/>
      <c r="CR638" s="12"/>
      <c r="CS638" s="12"/>
      <c r="CT638" s="12"/>
      <c r="CU638" s="12"/>
      <c r="CV638" s="12"/>
      <c r="CW638" s="12"/>
      <c r="CX638" s="12"/>
      <c r="CY638" s="12"/>
      <c r="CZ638" s="12"/>
      <c r="DA638" s="12"/>
      <c r="DB638" s="12"/>
      <c r="DC638" s="12"/>
    </row>
    <row r="639" spans="1:109" ht="16" x14ac:dyDescent="0.2">
      <c r="A639" s="2">
        <v>638</v>
      </c>
      <c r="B639" s="5">
        <v>8</v>
      </c>
      <c r="C639" s="2">
        <v>3</v>
      </c>
      <c r="D639" s="1">
        <v>22</v>
      </c>
      <c r="E639" s="7">
        <v>43872</v>
      </c>
      <c r="F639" s="1">
        <v>0</v>
      </c>
      <c r="G639" s="5">
        <f t="shared" si="45"/>
        <v>25</v>
      </c>
      <c r="H639" s="19">
        <f t="shared" si="46"/>
        <v>70</v>
      </c>
      <c r="I639" s="50">
        <v>100</v>
      </c>
      <c r="J639" s="50">
        <v>218.88541666666666</v>
      </c>
      <c r="K639" s="50">
        <v>18.892590048813229</v>
      </c>
      <c r="L639" s="50">
        <v>81.25</v>
      </c>
      <c r="M639" s="50">
        <v>18.75</v>
      </c>
      <c r="N639" s="50">
        <v>0</v>
      </c>
      <c r="O639" s="50">
        <v>100</v>
      </c>
      <c r="P639" s="50">
        <v>238.91145833333334</v>
      </c>
      <c r="Q639" s="50">
        <v>12.819142620545218</v>
      </c>
      <c r="R639" s="50">
        <v>98.958333333333329</v>
      </c>
      <c r="S639" s="50">
        <v>1.0416666666666714</v>
      </c>
      <c r="T639" s="50">
        <v>0</v>
      </c>
      <c r="U639" s="50">
        <v>100</v>
      </c>
      <c r="V639" s="50">
        <v>178.83333333333334</v>
      </c>
      <c r="W639" s="50">
        <v>16.29157942804548</v>
      </c>
      <c r="X639" s="50">
        <v>45.833333333333336</v>
      </c>
      <c r="Y639" s="50">
        <v>54.166666666666664</v>
      </c>
      <c r="Z639" s="50">
        <v>0</v>
      </c>
      <c r="AA639" s="2">
        <v>0</v>
      </c>
      <c r="AB639">
        <v>2</v>
      </c>
      <c r="AC639">
        <v>3</v>
      </c>
      <c r="AD639">
        <v>1</v>
      </c>
      <c r="AE639" s="16">
        <v>0</v>
      </c>
      <c r="AF639" t="s">
        <v>875</v>
      </c>
      <c r="AG639" t="s">
        <v>875</v>
      </c>
      <c r="AH639" t="s">
        <v>875</v>
      </c>
      <c r="AI639" t="s">
        <v>875</v>
      </c>
      <c r="AJ639" t="s">
        <v>875</v>
      </c>
      <c r="AK639" t="s">
        <v>875</v>
      </c>
      <c r="AL639" t="s">
        <v>875</v>
      </c>
      <c r="AM639" s="1" t="s">
        <v>903</v>
      </c>
      <c r="AN639" s="1" t="s">
        <v>903</v>
      </c>
      <c r="AO639" s="1" t="s">
        <v>903</v>
      </c>
      <c r="AP639" s="1" t="s">
        <v>903</v>
      </c>
      <c r="AQ639" s="1" t="s">
        <v>903</v>
      </c>
      <c r="AR639" s="1" t="s">
        <v>903</v>
      </c>
      <c r="AS639" s="1" t="s">
        <v>903</v>
      </c>
      <c r="AT639" s="1" t="s">
        <v>903</v>
      </c>
      <c r="AU639" s="1" t="s">
        <v>903</v>
      </c>
      <c r="AV639" s="1" t="s">
        <v>903</v>
      </c>
      <c r="AW639" s="1" t="s">
        <v>903</v>
      </c>
      <c r="AX639" s="1" t="s">
        <v>903</v>
      </c>
      <c r="AY639" s="1" t="s">
        <v>903</v>
      </c>
      <c r="AZ639" s="1" t="s">
        <v>903</v>
      </c>
      <c r="BA639" s="1" t="s">
        <v>875</v>
      </c>
      <c r="BB639" s="1" t="s">
        <v>875</v>
      </c>
      <c r="BC639" s="1" t="s">
        <v>875</v>
      </c>
      <c r="BD639" s="1" t="s">
        <v>875</v>
      </c>
      <c r="BE639" s="1" t="s">
        <v>875</v>
      </c>
      <c r="BF639" s="1" t="s">
        <v>875</v>
      </c>
      <c r="BG639" s="28">
        <v>25</v>
      </c>
      <c r="BH639" s="4">
        <v>4</v>
      </c>
      <c r="BI639" s="1">
        <v>2.8</v>
      </c>
      <c r="BJ639" s="1">
        <f t="shared" si="47"/>
        <v>70</v>
      </c>
      <c r="BK639" s="1" t="s">
        <v>27</v>
      </c>
      <c r="BL639" s="25">
        <v>0</v>
      </c>
      <c r="BM639" s="1">
        <v>0</v>
      </c>
      <c r="BN639" s="1">
        <v>0</v>
      </c>
      <c r="BO639" s="1">
        <v>0</v>
      </c>
      <c r="BP639" s="1">
        <v>0</v>
      </c>
      <c r="BQ639" s="14">
        <v>43872.383308530094</v>
      </c>
      <c r="BR639" s="14" t="s">
        <v>327</v>
      </c>
      <c r="BS639" s="15">
        <v>24.016666666666666</v>
      </c>
      <c r="BT639" s="12" t="s">
        <v>143</v>
      </c>
      <c r="BU639" s="12">
        <v>1</v>
      </c>
      <c r="BV639" s="12"/>
      <c r="BW639" s="12" t="s">
        <v>98</v>
      </c>
      <c r="BX639" s="12"/>
      <c r="BY639" s="12" t="s">
        <v>98</v>
      </c>
      <c r="BZ639" s="12">
        <v>1</v>
      </c>
      <c r="CA639" s="12">
        <v>6</v>
      </c>
      <c r="CB639" s="15">
        <v>0</v>
      </c>
      <c r="CC639" s="12">
        <v>0</v>
      </c>
      <c r="CD639" s="12">
        <v>0</v>
      </c>
      <c r="CE639" s="12">
        <v>1</v>
      </c>
      <c r="CF639" s="12">
        <v>3</v>
      </c>
      <c r="CG639" s="12">
        <v>2</v>
      </c>
      <c r="CH639" s="12">
        <v>4</v>
      </c>
      <c r="CI639" s="12">
        <v>1</v>
      </c>
      <c r="CJ639" s="15">
        <v>4</v>
      </c>
      <c r="CK639" s="12">
        <v>1</v>
      </c>
      <c r="CL639" s="12">
        <v>3</v>
      </c>
      <c r="CM639" s="12">
        <v>2</v>
      </c>
      <c r="CN639" s="12">
        <v>3</v>
      </c>
      <c r="CO639" s="12">
        <v>2</v>
      </c>
      <c r="CP639" s="12" t="s">
        <v>105</v>
      </c>
      <c r="CQ639" s="12">
        <v>40</v>
      </c>
      <c r="CR639" s="12">
        <v>38</v>
      </c>
      <c r="CS639" s="12">
        <v>93</v>
      </c>
      <c r="CT639" s="12">
        <v>98</v>
      </c>
      <c r="CU639" s="12">
        <v>39</v>
      </c>
      <c r="CV639" s="12">
        <v>3.5</v>
      </c>
      <c r="CW639" s="12">
        <v>45</v>
      </c>
      <c r="CX639" s="12" t="b">
        <v>1</v>
      </c>
      <c r="CY639" s="12" t="s">
        <v>106</v>
      </c>
      <c r="CZ639" s="12">
        <v>0.03</v>
      </c>
      <c r="DA639" s="12"/>
      <c r="DB639" s="12"/>
      <c r="DC639" s="12"/>
    </row>
    <row r="640" spans="1:109" x14ac:dyDescent="0.2">
      <c r="A640" s="2">
        <v>639</v>
      </c>
      <c r="B640" s="5">
        <v>8</v>
      </c>
      <c r="C640" s="2">
        <v>3</v>
      </c>
      <c r="D640" s="1">
        <v>23</v>
      </c>
      <c r="E640" s="7">
        <v>43873</v>
      </c>
      <c r="F640" s="1">
        <v>0</v>
      </c>
      <c r="G640" s="5">
        <f t="shared" si="45"/>
        <v>0</v>
      </c>
      <c r="H640" s="19">
        <f t="shared" si="46"/>
        <v>0</v>
      </c>
      <c r="I640" s="50">
        <v>100</v>
      </c>
      <c r="J640" s="50">
        <v>238.78819444444446</v>
      </c>
      <c r="K640" s="50">
        <v>17.759228788112793</v>
      </c>
      <c r="L640" s="50">
        <v>91.666666666666671</v>
      </c>
      <c r="M640" s="50">
        <v>8.3333333333333286</v>
      </c>
      <c r="N640" s="50">
        <v>0</v>
      </c>
      <c r="O640" s="50">
        <v>100</v>
      </c>
      <c r="P640" s="50">
        <v>250.27604166666666</v>
      </c>
      <c r="Q640" s="50">
        <v>18.42563377171146</v>
      </c>
      <c r="R640" s="50">
        <v>90.104166666666671</v>
      </c>
      <c r="S640" s="50">
        <v>9.8958333333333286</v>
      </c>
      <c r="T640" s="50">
        <v>0</v>
      </c>
      <c r="U640" s="50">
        <v>100</v>
      </c>
      <c r="V640" s="50">
        <v>215.8125</v>
      </c>
      <c r="W640" s="50">
        <v>8.7573020733027924</v>
      </c>
      <c r="X640" s="50">
        <v>94.791666666666671</v>
      </c>
      <c r="Y640" s="50">
        <v>5.2083333333333286</v>
      </c>
      <c r="Z640" s="50">
        <v>0</v>
      </c>
      <c r="AA640" s="2">
        <v>0</v>
      </c>
      <c r="AB640">
        <v>2</v>
      </c>
      <c r="AC640">
        <v>8</v>
      </c>
      <c r="AD640">
        <v>2</v>
      </c>
      <c r="AE640" s="16">
        <v>0</v>
      </c>
      <c r="AF640" s="12">
        <v>99</v>
      </c>
      <c r="AG640">
        <v>1</v>
      </c>
      <c r="AH640">
        <v>99</v>
      </c>
      <c r="AI640">
        <v>99</v>
      </c>
      <c r="AJ640">
        <v>99</v>
      </c>
      <c r="AK640">
        <v>99</v>
      </c>
      <c r="AL640">
        <v>99</v>
      </c>
      <c r="AM640">
        <v>99</v>
      </c>
      <c r="AN640" s="1">
        <v>99</v>
      </c>
      <c r="AO640" s="1">
        <v>99</v>
      </c>
      <c r="AP640" s="1">
        <v>99</v>
      </c>
      <c r="AQ640" s="1">
        <v>99</v>
      </c>
      <c r="AR640" s="1">
        <v>99</v>
      </c>
      <c r="AS640" s="1">
        <v>0</v>
      </c>
      <c r="AT640" s="1">
        <v>1</v>
      </c>
      <c r="AU640">
        <v>0</v>
      </c>
      <c r="AV640" s="1">
        <v>0</v>
      </c>
      <c r="AW640" s="1">
        <v>0</v>
      </c>
      <c r="AX640" s="1">
        <v>0</v>
      </c>
      <c r="AY640" s="1">
        <v>0</v>
      </c>
      <c r="AZ640" s="1">
        <v>0</v>
      </c>
      <c r="BA640" s="1">
        <v>0</v>
      </c>
      <c r="BB640" s="1">
        <v>0</v>
      </c>
      <c r="BC640" s="1">
        <v>0</v>
      </c>
      <c r="BD640" s="1">
        <v>0</v>
      </c>
      <c r="BE640" s="1">
        <v>0</v>
      </c>
      <c r="BF640" s="1">
        <f>SUM(AS640:BE640)</f>
        <v>1</v>
      </c>
      <c r="BG640" s="12">
        <v>0</v>
      </c>
      <c r="BH640" s="1">
        <v>0</v>
      </c>
      <c r="BI640" s="1">
        <v>0</v>
      </c>
      <c r="BJ640" s="1">
        <f t="shared" si="47"/>
        <v>0</v>
      </c>
      <c r="BK640" s="1">
        <v>0</v>
      </c>
      <c r="BL640" s="25">
        <v>0</v>
      </c>
      <c r="BM640" s="1">
        <v>0</v>
      </c>
      <c r="BN640" s="1">
        <v>0</v>
      </c>
      <c r="BO640" s="1">
        <v>0</v>
      </c>
      <c r="BP640" s="1">
        <v>0</v>
      </c>
      <c r="BQ640" s="12"/>
      <c r="BR640" s="12"/>
      <c r="BS640" s="12"/>
      <c r="BT640" s="12"/>
      <c r="BU640" s="12"/>
      <c r="BV640" s="12"/>
      <c r="BW640" s="12"/>
      <c r="BX640" s="12"/>
      <c r="BY640" s="12"/>
      <c r="BZ640" s="12"/>
      <c r="CA640" s="12"/>
      <c r="CB640" s="15"/>
      <c r="CC640" s="12"/>
      <c r="CD640" s="12"/>
      <c r="CE640" s="12"/>
      <c r="CF640" s="12"/>
      <c r="CG640" s="12"/>
      <c r="CH640" s="12"/>
      <c r="CI640" s="12"/>
      <c r="CJ640" s="15"/>
      <c r="CK640" s="12"/>
      <c r="CL640" s="12"/>
      <c r="CM640" s="12"/>
      <c r="CN640" s="12"/>
      <c r="CO640" s="12"/>
      <c r="CP640" s="12"/>
      <c r="CQ640" s="12"/>
      <c r="CR640" s="12"/>
      <c r="CS640" s="12"/>
      <c r="CT640" s="12"/>
      <c r="CU640" s="12"/>
      <c r="CV640" s="12"/>
      <c r="CW640" s="12"/>
      <c r="CX640" s="12"/>
      <c r="CY640" s="12"/>
      <c r="CZ640" s="12"/>
      <c r="DA640" s="12"/>
      <c r="DB640" s="12"/>
      <c r="DC640" s="12"/>
    </row>
    <row r="641" spans="1:107" x14ac:dyDescent="0.2">
      <c r="A641" s="2">
        <v>640</v>
      </c>
      <c r="B641" s="5">
        <v>8</v>
      </c>
      <c r="C641" s="2">
        <v>3</v>
      </c>
      <c r="D641" s="1">
        <v>24</v>
      </c>
      <c r="E641" s="7">
        <v>43874</v>
      </c>
      <c r="F641" s="1">
        <v>0</v>
      </c>
      <c r="G641" s="5">
        <f t="shared" si="45"/>
        <v>0</v>
      </c>
      <c r="H641" s="19">
        <f t="shared" si="46"/>
        <v>0</v>
      </c>
      <c r="I641" s="50">
        <v>100</v>
      </c>
      <c r="J641" s="50">
        <v>243.61111111111111</v>
      </c>
      <c r="K641" s="50">
        <v>18.443681896605156</v>
      </c>
      <c r="L641" s="50">
        <v>86.458333333333329</v>
      </c>
      <c r="M641" s="50">
        <v>13.541666666666671</v>
      </c>
      <c r="N641" s="50">
        <v>0</v>
      </c>
      <c r="O641" s="50">
        <v>100</v>
      </c>
      <c r="P641" s="50">
        <v>244.18229166666666</v>
      </c>
      <c r="Q641" s="50">
        <v>21.434698876728408</v>
      </c>
      <c r="R641" s="50">
        <v>79.6875</v>
      </c>
      <c r="S641" s="50">
        <v>20.3125</v>
      </c>
      <c r="T641" s="50">
        <v>0</v>
      </c>
      <c r="U641" s="50">
        <v>100</v>
      </c>
      <c r="V641" s="50">
        <v>242.46875</v>
      </c>
      <c r="W641" s="50">
        <v>10.010412041529332</v>
      </c>
      <c r="X641" s="50">
        <v>100</v>
      </c>
      <c r="Y641" s="50">
        <v>0</v>
      </c>
      <c r="Z641" s="50">
        <v>0</v>
      </c>
      <c r="AA641" s="2">
        <v>0</v>
      </c>
      <c r="AB641">
        <v>1</v>
      </c>
      <c r="AC641">
        <v>4</v>
      </c>
      <c r="AD641">
        <v>2</v>
      </c>
      <c r="AE641" s="16">
        <v>0</v>
      </c>
      <c r="AF641" s="12">
        <v>99</v>
      </c>
      <c r="AG641">
        <v>99</v>
      </c>
      <c r="AH641">
        <v>99</v>
      </c>
      <c r="AI641">
        <v>99</v>
      </c>
      <c r="AJ641">
        <v>99</v>
      </c>
      <c r="AK641">
        <v>1</v>
      </c>
      <c r="AL641">
        <v>99</v>
      </c>
      <c r="AM641" s="1">
        <v>99</v>
      </c>
      <c r="AN641" s="1">
        <v>99</v>
      </c>
      <c r="AO641" s="1">
        <v>99</v>
      </c>
      <c r="AP641" s="1">
        <v>99</v>
      </c>
      <c r="AQ641" s="1">
        <v>99</v>
      </c>
      <c r="AR641" s="1">
        <v>99</v>
      </c>
      <c r="AS641" s="1">
        <v>0</v>
      </c>
      <c r="AT641" s="1">
        <v>0</v>
      </c>
      <c r="AU641">
        <v>0</v>
      </c>
      <c r="AV641" s="1">
        <v>0</v>
      </c>
      <c r="AW641" s="1">
        <v>0</v>
      </c>
      <c r="AX641" s="1">
        <v>1</v>
      </c>
      <c r="AY641" s="1">
        <v>0</v>
      </c>
      <c r="AZ641" s="1">
        <v>0</v>
      </c>
      <c r="BA641" s="1">
        <v>0</v>
      </c>
      <c r="BB641" s="1">
        <v>0</v>
      </c>
      <c r="BC641" s="1">
        <v>0</v>
      </c>
      <c r="BD641" s="1">
        <v>0</v>
      </c>
      <c r="BE641" s="1">
        <v>0</v>
      </c>
      <c r="BF641" s="1">
        <f>SUM(AS641:BE641)</f>
        <v>1</v>
      </c>
      <c r="BG641" s="12">
        <v>0</v>
      </c>
      <c r="BH641" s="1">
        <v>0</v>
      </c>
      <c r="BI641" s="1">
        <v>0</v>
      </c>
      <c r="BJ641" s="1">
        <f t="shared" si="47"/>
        <v>0</v>
      </c>
      <c r="BK641" s="1">
        <v>0</v>
      </c>
      <c r="BL641" s="25">
        <v>0</v>
      </c>
      <c r="BM641" s="1">
        <v>0</v>
      </c>
      <c r="BN641" s="1">
        <v>0</v>
      </c>
      <c r="BO641" s="1">
        <v>0</v>
      </c>
      <c r="BP641" s="1">
        <v>0</v>
      </c>
      <c r="BQ641" s="12"/>
      <c r="BR641" s="12"/>
      <c r="BS641" s="12"/>
      <c r="BT641" s="12"/>
      <c r="BU641" s="12"/>
      <c r="BV641" s="12"/>
      <c r="BW641" s="12"/>
      <c r="BX641" s="12"/>
      <c r="BY641" s="12"/>
      <c r="BZ641" s="12"/>
      <c r="CA641" s="12"/>
      <c r="CB641" s="15"/>
      <c r="CC641" s="12"/>
      <c r="CD641" s="12"/>
      <c r="CE641" s="12"/>
      <c r="CF641" s="12"/>
      <c r="CG641" s="12"/>
      <c r="CH641" s="12"/>
      <c r="CI641" s="12"/>
      <c r="CJ641" s="15"/>
      <c r="CK641" s="12"/>
      <c r="CL641" s="12"/>
      <c r="CM641" s="12"/>
      <c r="CN641" s="12"/>
      <c r="CO641" s="12"/>
      <c r="CP641" s="12"/>
      <c r="CQ641" s="12"/>
      <c r="CR641" s="12"/>
      <c r="CS641" s="12"/>
      <c r="CT641" s="12"/>
      <c r="CU641" s="12"/>
      <c r="CV641" s="12"/>
      <c r="CW641" s="12"/>
      <c r="CX641" s="12"/>
      <c r="CY641" s="12"/>
      <c r="CZ641" s="12"/>
      <c r="DA641" s="12"/>
      <c r="DB641" s="12"/>
      <c r="DC641" s="12"/>
    </row>
    <row r="642" spans="1:107" x14ac:dyDescent="0.2">
      <c r="A642" s="2">
        <v>641</v>
      </c>
      <c r="B642" s="5">
        <v>8</v>
      </c>
      <c r="C642" s="2">
        <v>3</v>
      </c>
      <c r="D642" s="1">
        <v>25</v>
      </c>
      <c r="E642" s="7">
        <v>43875</v>
      </c>
      <c r="F642" s="1">
        <v>0</v>
      </c>
      <c r="G642" s="5">
        <f t="shared" si="45"/>
        <v>0</v>
      </c>
      <c r="H642" s="19">
        <f t="shared" si="46"/>
        <v>0</v>
      </c>
      <c r="I642" s="50">
        <v>100</v>
      </c>
      <c r="J642" s="50">
        <v>222.89236111111111</v>
      </c>
      <c r="K642" s="50">
        <v>14.931687796653664</v>
      </c>
      <c r="L642" s="50">
        <v>91.666666666666671</v>
      </c>
      <c r="M642" s="50">
        <v>8.3333333333333286</v>
      </c>
      <c r="N642" s="50">
        <v>0</v>
      </c>
      <c r="O642" s="50">
        <v>100</v>
      </c>
      <c r="P642" s="50">
        <v>224.04166666666666</v>
      </c>
      <c r="Q642" s="50">
        <v>15.771232361220331</v>
      </c>
      <c r="R642" s="50">
        <v>88.020833333333329</v>
      </c>
      <c r="S642" s="50">
        <v>11.979166666666671</v>
      </c>
      <c r="T642" s="50">
        <v>0</v>
      </c>
      <c r="U642" s="50">
        <v>100</v>
      </c>
      <c r="V642" s="50">
        <v>220.59375</v>
      </c>
      <c r="W642" s="50">
        <v>13.045592269201618</v>
      </c>
      <c r="X642" s="50">
        <v>98.958333333333329</v>
      </c>
      <c r="Y642" s="50">
        <v>1.0416666666666714</v>
      </c>
      <c r="Z642" s="50">
        <v>0</v>
      </c>
      <c r="AA642" s="2">
        <v>0</v>
      </c>
      <c r="AB642">
        <v>2</v>
      </c>
      <c r="AC642">
        <v>4</v>
      </c>
      <c r="AD642">
        <v>2</v>
      </c>
      <c r="AE642" s="16">
        <v>0</v>
      </c>
      <c r="AF642" s="12">
        <v>99</v>
      </c>
      <c r="AG642">
        <v>99</v>
      </c>
      <c r="AH642">
        <v>1</v>
      </c>
      <c r="AI642">
        <v>99</v>
      </c>
      <c r="AJ642">
        <v>99</v>
      </c>
      <c r="AK642">
        <v>99</v>
      </c>
      <c r="AL642">
        <v>99</v>
      </c>
      <c r="AM642">
        <v>99</v>
      </c>
      <c r="AN642" s="1">
        <v>99</v>
      </c>
      <c r="AO642" s="1">
        <v>99</v>
      </c>
      <c r="AP642" s="1">
        <v>99</v>
      </c>
      <c r="AQ642" s="1">
        <v>99</v>
      </c>
      <c r="AR642" s="1">
        <v>99</v>
      </c>
      <c r="AS642" s="1">
        <v>0</v>
      </c>
      <c r="AT642" s="1">
        <v>0</v>
      </c>
      <c r="AU642" s="1">
        <v>1</v>
      </c>
      <c r="AV642" s="1">
        <v>0</v>
      </c>
      <c r="AW642" s="1">
        <v>0</v>
      </c>
      <c r="AX642" s="1">
        <v>0</v>
      </c>
      <c r="AY642" s="1">
        <v>0</v>
      </c>
      <c r="AZ642" s="1">
        <v>0</v>
      </c>
      <c r="BA642" s="1">
        <v>0</v>
      </c>
      <c r="BB642" s="1">
        <v>0</v>
      </c>
      <c r="BC642" s="1">
        <v>0</v>
      </c>
      <c r="BD642" s="1">
        <v>0</v>
      </c>
      <c r="BE642" s="1">
        <v>0</v>
      </c>
      <c r="BF642" s="1">
        <f>SUM(AS642:BE642)</f>
        <v>1</v>
      </c>
      <c r="BG642" s="12">
        <v>0</v>
      </c>
      <c r="BH642" s="1">
        <v>0</v>
      </c>
      <c r="BI642" s="1">
        <v>0</v>
      </c>
      <c r="BJ642" s="1">
        <f t="shared" si="47"/>
        <v>0</v>
      </c>
      <c r="BK642" s="1">
        <v>0</v>
      </c>
      <c r="BL642" s="25">
        <v>0</v>
      </c>
      <c r="BM642" s="1">
        <v>0</v>
      </c>
      <c r="BN642" s="1">
        <v>0</v>
      </c>
      <c r="BO642" s="1">
        <v>0</v>
      </c>
      <c r="BP642" s="1">
        <v>0</v>
      </c>
      <c r="BQ642" s="12"/>
      <c r="BR642" s="12"/>
      <c r="BS642" s="12"/>
      <c r="BT642" s="12"/>
      <c r="BU642" s="12"/>
      <c r="BV642" s="12"/>
      <c r="BW642" s="12"/>
      <c r="BX642" s="12"/>
      <c r="BY642" s="12"/>
      <c r="BZ642" s="12"/>
      <c r="CA642" s="12"/>
      <c r="CB642" s="15"/>
      <c r="CC642" s="12"/>
      <c r="CD642" s="12"/>
      <c r="CE642" s="12"/>
      <c r="CF642" s="12"/>
      <c r="CG642" s="12"/>
      <c r="CH642" s="12"/>
      <c r="CI642" s="12"/>
      <c r="CJ642" s="15"/>
      <c r="CK642" s="12"/>
      <c r="CL642" s="12"/>
      <c r="CM642" s="12"/>
      <c r="CN642" s="12"/>
      <c r="CO642" s="12"/>
      <c r="CP642" s="12"/>
      <c r="CQ642" s="12"/>
      <c r="CR642" s="12"/>
      <c r="CS642" s="12"/>
      <c r="CT642" s="12"/>
      <c r="CU642" s="12"/>
      <c r="CV642" s="12"/>
      <c r="CW642" s="12"/>
      <c r="CX642" s="12"/>
      <c r="CY642" s="12"/>
      <c r="CZ642" s="12"/>
      <c r="DA642" s="12"/>
      <c r="DB642" s="12"/>
      <c r="DC642" s="12"/>
    </row>
    <row r="643" spans="1:107" x14ac:dyDescent="0.2">
      <c r="A643" s="2">
        <v>642</v>
      </c>
      <c r="B643" s="5">
        <v>8</v>
      </c>
      <c r="C643" s="2">
        <v>3</v>
      </c>
      <c r="D643" s="1">
        <v>26</v>
      </c>
      <c r="E643" s="7">
        <v>43876</v>
      </c>
      <c r="F643" s="1">
        <v>0</v>
      </c>
      <c r="G643" s="5">
        <f t="shared" si="45"/>
        <v>0</v>
      </c>
      <c r="H643" s="19">
        <f t="shared" si="46"/>
        <v>0</v>
      </c>
      <c r="I643" s="50">
        <v>100</v>
      </c>
      <c r="J643" s="50">
        <v>286.35416666666669</v>
      </c>
      <c r="K643" s="50">
        <v>29.170316617532116</v>
      </c>
      <c r="L643" s="50">
        <v>90.277777777777771</v>
      </c>
      <c r="M643" s="50">
        <v>9.7222222222222285</v>
      </c>
      <c r="N643" s="50">
        <v>0</v>
      </c>
      <c r="O643" s="50">
        <v>100</v>
      </c>
      <c r="P643" s="50">
        <v>243.671875</v>
      </c>
      <c r="Q643" s="50">
        <v>23.150393447109753</v>
      </c>
      <c r="R643" s="50">
        <v>85.416666666666671</v>
      </c>
      <c r="S643" s="50">
        <v>14.583333333333329</v>
      </c>
      <c r="T643" s="50">
        <v>0</v>
      </c>
      <c r="U643" s="50">
        <v>100</v>
      </c>
      <c r="V643" s="50">
        <v>371.71875</v>
      </c>
      <c r="W643" s="50">
        <v>16.220083520010171</v>
      </c>
      <c r="X643" s="50">
        <v>100</v>
      </c>
      <c r="Y643" s="50">
        <v>0</v>
      </c>
      <c r="Z643" s="50">
        <v>0</v>
      </c>
      <c r="AA643" s="2">
        <v>0</v>
      </c>
      <c r="AB643">
        <v>1</v>
      </c>
      <c r="AC643">
        <v>6</v>
      </c>
      <c r="AD643">
        <v>2</v>
      </c>
      <c r="AE643" s="16">
        <v>0</v>
      </c>
      <c r="AF643" s="12">
        <v>99</v>
      </c>
      <c r="AG643">
        <v>99</v>
      </c>
      <c r="AH643">
        <v>1</v>
      </c>
      <c r="AI643">
        <v>99</v>
      </c>
      <c r="AJ643">
        <v>99</v>
      </c>
      <c r="AK643">
        <v>99</v>
      </c>
      <c r="AL643">
        <v>99</v>
      </c>
      <c r="AM643" s="1">
        <v>99</v>
      </c>
      <c r="AN643" s="1">
        <v>99</v>
      </c>
      <c r="AO643" s="1">
        <v>99</v>
      </c>
      <c r="AP643">
        <v>99</v>
      </c>
      <c r="AQ643">
        <v>99</v>
      </c>
      <c r="AR643">
        <v>99</v>
      </c>
      <c r="AS643" s="1">
        <v>0</v>
      </c>
      <c r="AT643" s="1">
        <v>0</v>
      </c>
      <c r="AU643" s="1">
        <v>1</v>
      </c>
      <c r="AV643" s="1">
        <v>0</v>
      </c>
      <c r="AW643" s="1">
        <v>0</v>
      </c>
      <c r="AX643" s="1">
        <v>0</v>
      </c>
      <c r="AY643" s="1">
        <v>0</v>
      </c>
      <c r="AZ643" s="1">
        <v>0</v>
      </c>
      <c r="BA643" s="1">
        <v>0</v>
      </c>
      <c r="BB643" s="1">
        <v>0</v>
      </c>
      <c r="BC643" s="1">
        <v>0</v>
      </c>
      <c r="BD643" s="1">
        <v>0</v>
      </c>
      <c r="BE643" s="1">
        <v>0</v>
      </c>
      <c r="BF643" s="1">
        <f>SUM(AS643:BE643)</f>
        <v>1</v>
      </c>
      <c r="BG643" s="12">
        <v>0</v>
      </c>
      <c r="BH643" s="1">
        <v>0</v>
      </c>
      <c r="BI643" s="1">
        <v>0</v>
      </c>
      <c r="BJ643" s="1">
        <f t="shared" si="47"/>
        <v>0</v>
      </c>
      <c r="BK643" s="1">
        <v>0</v>
      </c>
      <c r="BL643" s="25">
        <v>0</v>
      </c>
      <c r="BM643" s="1">
        <v>0</v>
      </c>
      <c r="BN643" s="1">
        <v>0</v>
      </c>
      <c r="BO643" s="1">
        <v>0</v>
      </c>
      <c r="BP643" s="1">
        <v>0</v>
      </c>
      <c r="BQ643" s="12"/>
      <c r="BR643" s="12"/>
      <c r="BS643" s="12"/>
      <c r="BT643" s="12"/>
      <c r="BU643" s="12"/>
      <c r="BV643" s="12"/>
      <c r="BW643" s="12"/>
      <c r="BX643" s="12"/>
      <c r="BY643" s="12"/>
      <c r="BZ643" s="12"/>
      <c r="CA643" s="12"/>
      <c r="CB643" s="15"/>
      <c r="CC643" s="12"/>
      <c r="CD643" s="12"/>
      <c r="CE643" s="12"/>
      <c r="CF643" s="12"/>
      <c r="CG643" s="12"/>
      <c r="CH643" s="12"/>
      <c r="CI643" s="12"/>
      <c r="CJ643" s="15"/>
      <c r="CK643" s="12"/>
      <c r="CL643" s="12"/>
      <c r="CM643" s="12"/>
      <c r="CN643" s="12"/>
      <c r="CO643" s="12"/>
      <c r="CP643" s="12"/>
      <c r="CQ643" s="12"/>
      <c r="CR643" s="12"/>
      <c r="CS643" s="12"/>
      <c r="CT643" s="12"/>
      <c r="CU643" s="12"/>
      <c r="CV643" s="12"/>
      <c r="CW643" s="12"/>
      <c r="CX643" s="12"/>
      <c r="CY643" s="12"/>
      <c r="CZ643" s="12"/>
      <c r="DA643" s="12"/>
      <c r="DB643" s="12"/>
      <c r="DC643" s="12"/>
    </row>
    <row r="644" spans="1:107" x14ac:dyDescent="0.2">
      <c r="A644" s="2">
        <v>643</v>
      </c>
      <c r="B644" s="5">
        <v>8</v>
      </c>
      <c r="C644" s="2">
        <v>3</v>
      </c>
      <c r="D644" s="1">
        <v>27</v>
      </c>
      <c r="E644" s="7">
        <v>43877</v>
      </c>
      <c r="F644" s="1">
        <v>0</v>
      </c>
      <c r="G644" s="5">
        <f t="shared" si="45"/>
        <v>22</v>
      </c>
      <c r="H644" s="19">
        <f t="shared" si="46"/>
        <v>61.599999999999994</v>
      </c>
      <c r="I644" s="50">
        <v>100</v>
      </c>
      <c r="J644" s="50">
        <v>235.22569444444446</v>
      </c>
      <c r="K644" s="50">
        <v>23.852881651996643</v>
      </c>
      <c r="L644" s="50">
        <v>85.069444444444443</v>
      </c>
      <c r="M644" s="50">
        <v>14.930555555555557</v>
      </c>
      <c r="N644" s="50">
        <v>0</v>
      </c>
      <c r="O644" s="50">
        <v>100</v>
      </c>
      <c r="P644" s="50">
        <v>233.83854166666666</v>
      </c>
      <c r="Q644" s="50">
        <v>28.998551188988042</v>
      </c>
      <c r="R644" s="50">
        <v>77.604166666666671</v>
      </c>
      <c r="S644" s="50">
        <v>22.395833333333329</v>
      </c>
      <c r="T644" s="50">
        <v>0</v>
      </c>
      <c r="U644" s="50">
        <v>100</v>
      </c>
      <c r="V644" s="50">
        <v>238</v>
      </c>
      <c r="W644" s="50">
        <v>6.6994290222764157</v>
      </c>
      <c r="X644" s="50">
        <v>100</v>
      </c>
      <c r="Y644" s="50">
        <v>0</v>
      </c>
      <c r="Z644" s="50">
        <v>0</v>
      </c>
      <c r="AA644" s="2">
        <v>0</v>
      </c>
      <c r="AB644">
        <v>2</v>
      </c>
      <c r="AC644">
        <v>7</v>
      </c>
      <c r="AD644">
        <v>2</v>
      </c>
      <c r="AE644" s="16">
        <v>0</v>
      </c>
      <c r="AF644" t="s">
        <v>875</v>
      </c>
      <c r="AG644" t="s">
        <v>875</v>
      </c>
      <c r="AH644" t="s">
        <v>875</v>
      </c>
      <c r="AI644" t="s">
        <v>875</v>
      </c>
      <c r="AJ644" t="s">
        <v>875</v>
      </c>
      <c r="AK644" t="s">
        <v>875</v>
      </c>
      <c r="AL644" t="s">
        <v>875</v>
      </c>
      <c r="AM644" s="1" t="s">
        <v>903</v>
      </c>
      <c r="AN644" s="1" t="s">
        <v>903</v>
      </c>
      <c r="AO644" s="1" t="s">
        <v>903</v>
      </c>
      <c r="AP644" s="1" t="s">
        <v>903</v>
      </c>
      <c r="AQ644" s="1" t="s">
        <v>903</v>
      </c>
      <c r="AR644" s="1" t="s">
        <v>903</v>
      </c>
      <c r="AS644" s="1" t="s">
        <v>903</v>
      </c>
      <c r="AT644" s="1" t="s">
        <v>903</v>
      </c>
      <c r="AU644" s="1" t="s">
        <v>903</v>
      </c>
      <c r="AV644" s="1" t="s">
        <v>903</v>
      </c>
      <c r="AW644" s="1" t="s">
        <v>903</v>
      </c>
      <c r="AX644" s="1" t="s">
        <v>903</v>
      </c>
      <c r="AY644" s="1" t="s">
        <v>903</v>
      </c>
      <c r="AZ644" s="1" t="s">
        <v>903</v>
      </c>
      <c r="BA644" s="1" t="s">
        <v>875</v>
      </c>
      <c r="BB644" s="1" t="s">
        <v>875</v>
      </c>
      <c r="BC644" s="1" t="s">
        <v>875</v>
      </c>
      <c r="BD644" s="1" t="s">
        <v>875</v>
      </c>
      <c r="BE644" s="1" t="s">
        <v>875</v>
      </c>
      <c r="BF644" s="1" t="s">
        <v>875</v>
      </c>
      <c r="BG644" s="16">
        <v>22</v>
      </c>
      <c r="BH644">
        <v>4</v>
      </c>
      <c r="BI644" s="1">
        <v>2.8</v>
      </c>
      <c r="BJ644" s="1">
        <f t="shared" si="47"/>
        <v>61.599999999999994</v>
      </c>
      <c r="BK644" s="1" t="s">
        <v>27</v>
      </c>
      <c r="BL644" s="25">
        <v>0</v>
      </c>
      <c r="BM644" s="1">
        <v>0</v>
      </c>
      <c r="BN644" s="1">
        <v>0</v>
      </c>
      <c r="BO644" s="1">
        <v>0</v>
      </c>
      <c r="BP644" s="1">
        <v>0</v>
      </c>
      <c r="BQ644" s="14">
        <v>43877.573845486113</v>
      </c>
      <c r="BR644" s="14" t="s">
        <v>328</v>
      </c>
      <c r="BS644" s="15">
        <v>21.016666666666666</v>
      </c>
      <c r="BT644" s="12" t="s">
        <v>220</v>
      </c>
      <c r="BU644" s="12">
        <v>1</v>
      </c>
      <c r="BV644" s="12"/>
      <c r="BW644" s="12" t="s">
        <v>98</v>
      </c>
      <c r="BX644" s="12"/>
      <c r="BY644" s="12" t="s">
        <v>98</v>
      </c>
      <c r="BZ644" s="12">
        <v>1</v>
      </c>
      <c r="CA644" s="12">
        <v>6</v>
      </c>
      <c r="CB644" s="15">
        <v>0</v>
      </c>
      <c r="CC644" s="12">
        <v>0</v>
      </c>
      <c r="CD644" s="12">
        <v>0</v>
      </c>
      <c r="CE644" s="12">
        <v>1</v>
      </c>
      <c r="CF644" s="12">
        <v>2</v>
      </c>
      <c r="CG644" s="12">
        <v>3</v>
      </c>
      <c r="CH644" s="12">
        <v>3</v>
      </c>
      <c r="CI644" s="12">
        <v>1</v>
      </c>
      <c r="CJ644" s="15">
        <v>4</v>
      </c>
      <c r="CK644" s="12">
        <v>1</v>
      </c>
      <c r="CL644" s="12">
        <v>3</v>
      </c>
      <c r="CM644" s="12">
        <v>2</v>
      </c>
      <c r="CN644" s="12">
        <v>3</v>
      </c>
      <c r="CO644" s="12">
        <v>1</v>
      </c>
      <c r="CP644" s="12" t="s">
        <v>99</v>
      </c>
      <c r="CQ644" s="12">
        <v>42</v>
      </c>
      <c r="CR644" s="12">
        <v>37</v>
      </c>
      <c r="CS644" s="12">
        <v>96</v>
      </c>
      <c r="CT644" s="12">
        <v>58</v>
      </c>
      <c r="CU644" s="12">
        <v>37</v>
      </c>
      <c r="CV644" s="12">
        <v>8.6</v>
      </c>
      <c r="CW644" s="12">
        <v>225</v>
      </c>
      <c r="CX644" s="12" t="b">
        <v>0</v>
      </c>
      <c r="CY644" s="12"/>
      <c r="CZ644" s="12">
        <v>0</v>
      </c>
      <c r="DA644" s="12"/>
      <c r="DB644" s="12"/>
      <c r="DC644" s="12"/>
    </row>
    <row r="645" spans="1:107" x14ac:dyDescent="0.2">
      <c r="A645" s="2">
        <v>644</v>
      </c>
      <c r="B645" s="5">
        <v>8</v>
      </c>
      <c r="C645" s="2">
        <v>3</v>
      </c>
      <c r="D645" s="1">
        <v>28</v>
      </c>
      <c r="E645" s="7">
        <v>43878</v>
      </c>
      <c r="F645" s="1">
        <v>0</v>
      </c>
      <c r="G645" s="5">
        <f t="shared" si="45"/>
        <v>0</v>
      </c>
      <c r="H645" s="19">
        <f t="shared" si="46"/>
        <v>0</v>
      </c>
      <c r="I645" s="50">
        <v>100</v>
      </c>
      <c r="J645" s="50">
        <v>277.06597222222223</v>
      </c>
      <c r="K645" s="50">
        <v>34.95658638604263</v>
      </c>
      <c r="L645" s="50">
        <v>77.083333333333329</v>
      </c>
      <c r="M645" s="50">
        <v>22.916666666666671</v>
      </c>
      <c r="N645" s="50">
        <v>0</v>
      </c>
      <c r="O645" s="50">
        <v>100</v>
      </c>
      <c r="P645" s="50">
        <v>227.07291666666666</v>
      </c>
      <c r="Q645" s="50">
        <v>35.308748089425535</v>
      </c>
      <c r="R645" s="50">
        <v>65.625</v>
      </c>
      <c r="S645" s="50">
        <v>34.375</v>
      </c>
      <c r="T645" s="50">
        <v>0</v>
      </c>
      <c r="U645" s="50">
        <v>100</v>
      </c>
      <c r="V645" s="50">
        <v>377.05208333333331</v>
      </c>
      <c r="W645" s="50">
        <v>4.2843169715193641</v>
      </c>
      <c r="X645" s="50">
        <v>100</v>
      </c>
      <c r="Y645" s="50">
        <v>0</v>
      </c>
      <c r="Z645" s="50">
        <v>0</v>
      </c>
      <c r="AA645" s="2">
        <v>0</v>
      </c>
      <c r="AB645">
        <v>1</v>
      </c>
      <c r="AC645">
        <v>2</v>
      </c>
      <c r="AD645">
        <v>1</v>
      </c>
      <c r="AE645" s="16">
        <v>1</v>
      </c>
      <c r="AF645" s="12">
        <v>99</v>
      </c>
      <c r="AG645">
        <v>1</v>
      </c>
      <c r="AH645">
        <v>99</v>
      </c>
      <c r="AI645">
        <v>99</v>
      </c>
      <c r="AJ645">
        <v>99</v>
      </c>
      <c r="AK645">
        <v>99</v>
      </c>
      <c r="AL645">
        <v>99</v>
      </c>
      <c r="AM645" s="1">
        <v>99</v>
      </c>
      <c r="AN645" s="1">
        <v>99</v>
      </c>
      <c r="AO645" s="1">
        <v>99</v>
      </c>
      <c r="AP645" s="1">
        <v>99</v>
      </c>
      <c r="AQ645" s="1">
        <v>99</v>
      </c>
      <c r="AR645" s="1">
        <v>99</v>
      </c>
      <c r="AS645" s="1">
        <v>0</v>
      </c>
      <c r="AT645">
        <v>1</v>
      </c>
      <c r="AU645">
        <v>0</v>
      </c>
      <c r="AV645" s="1">
        <v>0</v>
      </c>
      <c r="AW645" s="1">
        <v>0</v>
      </c>
      <c r="AX645" s="1">
        <v>0</v>
      </c>
      <c r="AY645" s="1">
        <v>0</v>
      </c>
      <c r="AZ645" s="1">
        <v>0</v>
      </c>
      <c r="BA645" s="1">
        <v>0</v>
      </c>
      <c r="BB645" s="1">
        <v>0</v>
      </c>
      <c r="BC645" s="1">
        <v>0</v>
      </c>
      <c r="BD645" s="1">
        <v>0</v>
      </c>
      <c r="BE645" s="1">
        <v>0</v>
      </c>
      <c r="BF645" s="1">
        <f>SUM(AS645:BE645)</f>
        <v>1</v>
      </c>
      <c r="BG645" s="12">
        <v>0</v>
      </c>
      <c r="BH645" s="1">
        <v>0</v>
      </c>
      <c r="BI645" s="1">
        <v>0</v>
      </c>
      <c r="BJ645" s="1">
        <f t="shared" si="47"/>
        <v>0</v>
      </c>
      <c r="BK645" s="1">
        <v>0</v>
      </c>
      <c r="BL645" s="25">
        <v>0</v>
      </c>
      <c r="BM645" s="1">
        <v>0</v>
      </c>
      <c r="BN645" s="1">
        <v>0</v>
      </c>
      <c r="BO645" s="1">
        <v>0</v>
      </c>
      <c r="BP645" s="1">
        <v>0</v>
      </c>
      <c r="BQ645" s="12"/>
      <c r="BR645" s="12"/>
      <c r="BS645" s="12"/>
      <c r="BT645" s="12"/>
      <c r="BU645" s="12"/>
      <c r="BV645" s="12"/>
      <c r="BW645" s="12"/>
      <c r="BX645" s="12"/>
      <c r="BY645" s="12"/>
      <c r="BZ645" s="12"/>
      <c r="CA645" s="12"/>
      <c r="CB645" s="15"/>
      <c r="CC645" s="12"/>
      <c r="CD645" s="12"/>
      <c r="CE645" s="12"/>
      <c r="CF645" s="12"/>
      <c r="CG645" s="12"/>
      <c r="CH645" s="12"/>
      <c r="CI645" s="12"/>
      <c r="CJ645" s="15"/>
      <c r="CK645" s="12"/>
      <c r="CL645" s="12"/>
      <c r="CM645" s="12"/>
      <c r="CN645" s="12"/>
      <c r="CO645" s="12"/>
      <c r="CP645" s="12"/>
      <c r="CQ645" s="12"/>
      <c r="CR645" s="12"/>
      <c r="CS645" s="12"/>
      <c r="CT645" s="12"/>
      <c r="CU645" s="12"/>
      <c r="CV645" s="12"/>
      <c r="CW645" s="12"/>
      <c r="CX645" s="12"/>
      <c r="CY645" s="12"/>
      <c r="CZ645" s="12"/>
      <c r="DA645" s="12"/>
      <c r="DB645" s="12"/>
      <c r="DC645" s="12"/>
    </row>
    <row r="646" spans="1:107" x14ac:dyDescent="0.2">
      <c r="A646" s="2">
        <v>645</v>
      </c>
      <c r="B646" s="5">
        <v>8</v>
      </c>
      <c r="C646" s="2">
        <v>3</v>
      </c>
      <c r="D646" s="1">
        <v>29</v>
      </c>
      <c r="E646" s="7">
        <v>43879</v>
      </c>
      <c r="F646" s="1">
        <v>1</v>
      </c>
      <c r="G646" s="5">
        <f t="shared" si="45"/>
        <v>0</v>
      </c>
      <c r="H646" s="19">
        <f t="shared" si="46"/>
        <v>0</v>
      </c>
      <c r="I646" s="50">
        <v>100</v>
      </c>
      <c r="J646" s="50">
        <v>293.35763888888891</v>
      </c>
      <c r="K646" s="50">
        <v>17.272389418609869</v>
      </c>
      <c r="L646" s="50">
        <v>100</v>
      </c>
      <c r="M646" s="50">
        <v>0</v>
      </c>
      <c r="N646" s="50">
        <v>0</v>
      </c>
      <c r="O646" s="50">
        <v>100</v>
      </c>
      <c r="P646" s="50">
        <v>297.34375</v>
      </c>
      <c r="Q646" s="50">
        <v>18.003263431314966</v>
      </c>
      <c r="R646" s="50">
        <v>100</v>
      </c>
      <c r="S646" s="50">
        <v>0</v>
      </c>
      <c r="T646" s="50">
        <v>0</v>
      </c>
      <c r="U646" s="50">
        <v>100</v>
      </c>
      <c r="V646" s="50">
        <v>285.38541666666669</v>
      </c>
      <c r="W646" s="50">
        <v>15.268087776867242</v>
      </c>
      <c r="X646" s="50">
        <v>100</v>
      </c>
      <c r="Y646" s="50">
        <v>0</v>
      </c>
      <c r="Z646" s="50">
        <v>0</v>
      </c>
      <c r="AA646" s="2">
        <v>0</v>
      </c>
      <c r="AB646">
        <v>1</v>
      </c>
      <c r="AC646">
        <v>4</v>
      </c>
      <c r="AD646">
        <v>1</v>
      </c>
      <c r="AE646" s="16">
        <v>1</v>
      </c>
      <c r="AF646" s="12">
        <v>99</v>
      </c>
      <c r="AG646">
        <v>99</v>
      </c>
      <c r="AH646">
        <v>99</v>
      </c>
      <c r="AI646">
        <v>99</v>
      </c>
      <c r="AJ646">
        <v>99</v>
      </c>
      <c r="AK646">
        <v>99</v>
      </c>
      <c r="AL646">
        <v>99</v>
      </c>
      <c r="AM646">
        <v>99</v>
      </c>
      <c r="AN646">
        <v>99</v>
      </c>
      <c r="AO646" s="1">
        <v>1</v>
      </c>
      <c r="AP646" s="1">
        <v>99</v>
      </c>
      <c r="AQ646" s="1">
        <v>99</v>
      </c>
      <c r="AR646">
        <v>99</v>
      </c>
      <c r="AS646" s="1">
        <v>0</v>
      </c>
      <c r="AT646" s="1">
        <v>0</v>
      </c>
      <c r="AU646">
        <v>0</v>
      </c>
      <c r="AV646" s="1">
        <v>0</v>
      </c>
      <c r="AW646" s="1">
        <v>0</v>
      </c>
      <c r="AX646" s="1">
        <v>0</v>
      </c>
      <c r="AY646" s="1">
        <v>0</v>
      </c>
      <c r="AZ646" s="1">
        <v>0</v>
      </c>
      <c r="BA646" s="1">
        <v>0</v>
      </c>
      <c r="BB646" s="1">
        <v>1</v>
      </c>
      <c r="BC646" s="1">
        <v>0</v>
      </c>
      <c r="BD646" s="1">
        <v>0</v>
      </c>
      <c r="BE646" s="1">
        <v>0</v>
      </c>
      <c r="BF646" s="1">
        <f>SUM(AS646:BE646)</f>
        <v>1</v>
      </c>
      <c r="BG646" s="12">
        <v>0</v>
      </c>
      <c r="BH646" s="1">
        <v>0</v>
      </c>
      <c r="BI646" s="1">
        <v>0</v>
      </c>
      <c r="BJ646" s="1">
        <f t="shared" si="47"/>
        <v>0</v>
      </c>
      <c r="BK646" s="1">
        <v>0</v>
      </c>
      <c r="BL646" s="25">
        <v>0</v>
      </c>
      <c r="BM646" s="1">
        <v>0</v>
      </c>
      <c r="BN646" s="1">
        <v>0</v>
      </c>
      <c r="BO646" s="1">
        <v>0</v>
      </c>
      <c r="BP646" s="1">
        <v>0</v>
      </c>
      <c r="BQ646" s="12"/>
      <c r="BR646" s="12"/>
      <c r="BS646" s="12"/>
      <c r="BT646" s="12"/>
      <c r="BU646" s="12"/>
      <c r="BV646" s="12"/>
      <c r="BW646" s="12"/>
      <c r="BX646" s="12"/>
      <c r="BY646" s="12"/>
      <c r="BZ646" s="12"/>
      <c r="CA646" s="12"/>
      <c r="CB646" s="15"/>
      <c r="CC646" s="12"/>
      <c r="CD646" s="12"/>
      <c r="CE646" s="12"/>
      <c r="CF646" s="12"/>
      <c r="CG646" s="12"/>
      <c r="CH646" s="12"/>
      <c r="CI646" s="12"/>
      <c r="CJ646" s="15"/>
      <c r="CK646" s="12"/>
      <c r="CL646" s="12"/>
      <c r="CM646" s="12"/>
      <c r="CN646" s="12"/>
      <c r="CO646" s="12"/>
      <c r="CP646" s="12"/>
      <c r="CQ646" s="12"/>
      <c r="CR646" s="12"/>
      <c r="CS646" s="12"/>
      <c r="CT646" s="12"/>
      <c r="CU646" s="12"/>
      <c r="CV646" s="12"/>
      <c r="CW646" s="12"/>
      <c r="CX646" s="12"/>
      <c r="CY646" s="12"/>
      <c r="CZ646" s="12"/>
      <c r="DA646" s="12"/>
      <c r="DB646" s="12"/>
      <c r="DC646" s="12"/>
    </row>
    <row r="647" spans="1:107" x14ac:dyDescent="0.2">
      <c r="A647" s="2">
        <v>646</v>
      </c>
      <c r="B647" s="5">
        <v>8</v>
      </c>
      <c r="C647" s="2">
        <v>3</v>
      </c>
      <c r="D647" s="1">
        <v>30</v>
      </c>
      <c r="E647" s="7">
        <v>43880</v>
      </c>
      <c r="F647" s="1">
        <v>0</v>
      </c>
      <c r="G647" s="5">
        <f t="shared" si="45"/>
        <v>0</v>
      </c>
      <c r="H647" s="19">
        <f t="shared" si="46"/>
        <v>0</v>
      </c>
      <c r="I647" s="50">
        <v>100</v>
      </c>
      <c r="J647" s="50">
        <v>238.81597222222223</v>
      </c>
      <c r="K647" s="50">
        <v>13.951802579447705</v>
      </c>
      <c r="L647" s="50">
        <v>100</v>
      </c>
      <c r="M647" s="50">
        <v>0</v>
      </c>
      <c r="N647" s="50">
        <v>0</v>
      </c>
      <c r="O647" s="50">
        <v>100</v>
      </c>
      <c r="P647" s="50">
        <v>238.07291666666666</v>
      </c>
      <c r="Q647" s="50">
        <v>15.578797239121576</v>
      </c>
      <c r="R647" s="50">
        <v>100</v>
      </c>
      <c r="S647" s="50">
        <v>0</v>
      </c>
      <c r="T647" s="50">
        <v>0</v>
      </c>
      <c r="U647" s="50">
        <v>100</v>
      </c>
      <c r="V647" s="50">
        <v>240.30208333333334</v>
      </c>
      <c r="W647" s="50">
        <v>10.063997790671033</v>
      </c>
      <c r="X647" s="50">
        <v>100</v>
      </c>
      <c r="Y647" s="50">
        <v>0</v>
      </c>
      <c r="Z647" s="50">
        <v>0</v>
      </c>
      <c r="AA647" s="2">
        <v>0</v>
      </c>
      <c r="AB647">
        <v>1</v>
      </c>
      <c r="AC647">
        <v>5</v>
      </c>
      <c r="AD647">
        <v>2</v>
      </c>
      <c r="AE647" s="16">
        <v>1</v>
      </c>
      <c r="AF647" s="12">
        <v>99</v>
      </c>
      <c r="AG647">
        <v>99</v>
      </c>
      <c r="AH647">
        <v>99</v>
      </c>
      <c r="AI647">
        <v>99</v>
      </c>
      <c r="AJ647">
        <v>99</v>
      </c>
      <c r="AK647">
        <v>99</v>
      </c>
      <c r="AL647">
        <v>99</v>
      </c>
      <c r="AM647" s="1">
        <v>99</v>
      </c>
      <c r="AN647" s="1">
        <v>99</v>
      </c>
      <c r="AO647" s="1">
        <v>1</v>
      </c>
      <c r="AP647">
        <v>99</v>
      </c>
      <c r="AQ647">
        <v>99</v>
      </c>
      <c r="AR647" s="1">
        <v>99</v>
      </c>
      <c r="AS647" s="1">
        <v>0</v>
      </c>
      <c r="AT647" s="1">
        <v>0</v>
      </c>
      <c r="AU647" s="1">
        <v>0</v>
      </c>
      <c r="AV647" s="1">
        <v>0</v>
      </c>
      <c r="AW647" s="1">
        <v>0</v>
      </c>
      <c r="AX647" s="1">
        <v>0</v>
      </c>
      <c r="AY647" s="1">
        <v>0</v>
      </c>
      <c r="AZ647" s="1">
        <v>0</v>
      </c>
      <c r="BA647" s="1">
        <v>0</v>
      </c>
      <c r="BB647" s="1">
        <v>1</v>
      </c>
      <c r="BC647" s="1">
        <v>0</v>
      </c>
      <c r="BD647" s="1">
        <v>0</v>
      </c>
      <c r="BE647" s="1">
        <v>0</v>
      </c>
      <c r="BF647" s="1">
        <f>SUM(AS647:BE647)</f>
        <v>1</v>
      </c>
      <c r="BG647" s="12">
        <v>0</v>
      </c>
      <c r="BH647" s="1">
        <v>0</v>
      </c>
      <c r="BI647" s="1">
        <v>0</v>
      </c>
      <c r="BJ647" s="1">
        <f t="shared" si="47"/>
        <v>0</v>
      </c>
      <c r="BK647" s="1">
        <v>0</v>
      </c>
      <c r="BL647" s="25">
        <v>0</v>
      </c>
      <c r="BM647" s="1">
        <v>0</v>
      </c>
      <c r="BN647" s="1">
        <v>0</v>
      </c>
      <c r="BO647" s="1">
        <v>0</v>
      </c>
      <c r="BP647" s="1">
        <v>0</v>
      </c>
      <c r="BQ647" s="12"/>
      <c r="BR647" s="12"/>
      <c r="BS647" s="12"/>
      <c r="BT647" s="12"/>
      <c r="BU647" s="12"/>
      <c r="BV647" s="12"/>
      <c r="BW647" s="12"/>
      <c r="BX647" s="12"/>
      <c r="BY647" s="12"/>
      <c r="BZ647" s="12"/>
      <c r="CA647" s="12"/>
      <c r="CB647" s="15"/>
      <c r="CC647" s="12"/>
      <c r="CD647" s="12"/>
      <c r="CE647" s="12"/>
      <c r="CF647" s="12"/>
      <c r="CG647" s="12"/>
      <c r="CH647" s="12"/>
      <c r="CI647" s="12"/>
      <c r="CJ647" s="15"/>
      <c r="CK647" s="12"/>
      <c r="CL647" s="12"/>
      <c r="CM647" s="12"/>
      <c r="CN647" s="12"/>
      <c r="CO647" s="12"/>
      <c r="CP647" s="12"/>
      <c r="CQ647" s="12"/>
      <c r="CR647" s="12"/>
      <c r="CS647" s="12"/>
      <c r="CT647" s="12"/>
      <c r="CU647" s="12"/>
      <c r="CV647" s="12"/>
      <c r="CW647" s="12"/>
      <c r="CX647" s="12"/>
      <c r="CY647" s="12"/>
      <c r="CZ647" s="12"/>
      <c r="DA647" s="12"/>
      <c r="DB647" s="12"/>
      <c r="DC647" s="12"/>
    </row>
    <row r="648" spans="1:107" x14ac:dyDescent="0.2">
      <c r="A648" s="2">
        <v>647</v>
      </c>
      <c r="B648" s="5">
        <v>8</v>
      </c>
      <c r="C648" s="2">
        <v>3</v>
      </c>
      <c r="D648" s="1">
        <v>31</v>
      </c>
      <c r="E648" s="7">
        <v>43881</v>
      </c>
      <c r="F648" s="1">
        <v>0</v>
      </c>
      <c r="G648" s="5">
        <f t="shared" si="45"/>
        <v>0</v>
      </c>
      <c r="H648" s="19">
        <f t="shared" si="46"/>
        <v>0</v>
      </c>
      <c r="I648" s="50">
        <v>90.972222222222229</v>
      </c>
      <c r="J648" s="50">
        <v>283.85114503816794</v>
      </c>
      <c r="K648" s="50">
        <v>17.395579166700234</v>
      </c>
      <c r="L648" s="50">
        <v>100</v>
      </c>
      <c r="M648" s="50">
        <v>0</v>
      </c>
      <c r="N648" s="50">
        <v>0</v>
      </c>
      <c r="O648" s="50">
        <v>86.458333333333329</v>
      </c>
      <c r="P648" s="50">
        <v>305.19879518072287</v>
      </c>
      <c r="Q648" s="50">
        <v>16.401706757277811</v>
      </c>
      <c r="R648" s="50">
        <v>100</v>
      </c>
      <c r="S648" s="50">
        <v>0</v>
      </c>
      <c r="T648" s="50">
        <v>0</v>
      </c>
      <c r="U648" s="50">
        <v>100</v>
      </c>
      <c r="V648" s="50">
        <v>246.9375</v>
      </c>
      <c r="W648" s="50">
        <v>5.3271767162844634</v>
      </c>
      <c r="X648" s="50">
        <v>100</v>
      </c>
      <c r="Y648" s="50">
        <v>0</v>
      </c>
      <c r="Z648" s="50">
        <v>0</v>
      </c>
      <c r="AA648" s="2">
        <v>0</v>
      </c>
      <c r="AB648">
        <v>1</v>
      </c>
      <c r="AC648">
        <v>7</v>
      </c>
      <c r="AD648">
        <v>2</v>
      </c>
      <c r="AE648" s="16">
        <v>1</v>
      </c>
      <c r="AF648" s="12">
        <v>99</v>
      </c>
      <c r="AG648">
        <v>99</v>
      </c>
      <c r="AH648">
        <v>99</v>
      </c>
      <c r="AI648">
        <v>99</v>
      </c>
      <c r="AJ648">
        <v>99</v>
      </c>
      <c r="AK648">
        <v>99</v>
      </c>
      <c r="AL648">
        <v>99</v>
      </c>
      <c r="AM648">
        <v>99</v>
      </c>
      <c r="AN648" s="1">
        <v>99</v>
      </c>
      <c r="AO648" s="1">
        <v>1</v>
      </c>
      <c r="AP648">
        <v>99</v>
      </c>
      <c r="AQ648">
        <v>99</v>
      </c>
      <c r="AR648" s="1">
        <v>99</v>
      </c>
      <c r="AS648" s="1">
        <v>0</v>
      </c>
      <c r="AT648" s="1">
        <v>0</v>
      </c>
      <c r="AU648">
        <v>0</v>
      </c>
      <c r="AV648" s="1">
        <v>0</v>
      </c>
      <c r="AW648" s="1">
        <v>0</v>
      </c>
      <c r="AX648" s="1">
        <v>0</v>
      </c>
      <c r="AY648" s="1">
        <v>0</v>
      </c>
      <c r="AZ648" s="1">
        <v>0</v>
      </c>
      <c r="BA648" s="1">
        <v>0</v>
      </c>
      <c r="BB648" s="1">
        <v>1</v>
      </c>
      <c r="BC648" s="1">
        <v>0</v>
      </c>
      <c r="BD648" s="1">
        <v>0</v>
      </c>
      <c r="BE648" s="1">
        <v>0</v>
      </c>
      <c r="BF648" s="1">
        <f>SUM(AS648:BE648)</f>
        <v>1</v>
      </c>
      <c r="BG648" s="12">
        <v>0</v>
      </c>
      <c r="BH648" s="1">
        <v>0</v>
      </c>
      <c r="BI648" s="1">
        <v>0</v>
      </c>
      <c r="BJ648" s="1">
        <f t="shared" si="47"/>
        <v>0</v>
      </c>
      <c r="BK648" s="1">
        <v>0</v>
      </c>
      <c r="BL648" s="25">
        <v>0</v>
      </c>
      <c r="BM648" s="1">
        <v>0</v>
      </c>
      <c r="BN648" s="1">
        <v>0</v>
      </c>
      <c r="BO648" s="1">
        <v>0</v>
      </c>
      <c r="BP648" s="1">
        <v>0</v>
      </c>
      <c r="BQ648" s="12"/>
      <c r="BR648" s="12"/>
      <c r="BS648" s="12"/>
      <c r="BT648" s="12"/>
      <c r="BU648" s="12"/>
      <c r="BV648" s="12"/>
      <c r="BW648" s="12"/>
      <c r="BX648" s="12"/>
      <c r="BY648" s="12"/>
      <c r="BZ648" s="12"/>
      <c r="CA648" s="12"/>
      <c r="CB648" s="15"/>
      <c r="CC648" s="12"/>
      <c r="CD648" s="12"/>
      <c r="CE648" s="12"/>
      <c r="CF648" s="12"/>
      <c r="CG648" s="12"/>
      <c r="CH648" s="12"/>
      <c r="CI648" s="12"/>
      <c r="CJ648" s="15"/>
      <c r="CK648" s="12"/>
      <c r="CL648" s="12"/>
      <c r="CM648" s="12"/>
      <c r="CN648" s="12"/>
      <c r="CO648" s="12"/>
      <c r="CP648" s="12"/>
      <c r="CQ648" s="12"/>
      <c r="CR648" s="12"/>
      <c r="CS648" s="12"/>
      <c r="CT648" s="12"/>
      <c r="CU648" s="12"/>
      <c r="CV648" s="12"/>
      <c r="CW648" s="12"/>
      <c r="CX648" s="12"/>
      <c r="CY648" s="12"/>
      <c r="CZ648" s="12"/>
      <c r="DA648" s="12"/>
      <c r="DB648" s="12"/>
      <c r="DC648" s="12"/>
    </row>
    <row r="649" spans="1:107" x14ac:dyDescent="0.2">
      <c r="A649" s="2">
        <v>648</v>
      </c>
      <c r="B649" s="5">
        <v>8</v>
      </c>
      <c r="C649" s="2">
        <v>3</v>
      </c>
      <c r="D649" s="1">
        <v>32</v>
      </c>
      <c r="E649" s="7">
        <v>43882</v>
      </c>
      <c r="F649" s="1">
        <v>0</v>
      </c>
      <c r="G649" s="5">
        <f t="shared" si="45"/>
        <v>24</v>
      </c>
      <c r="H649" s="19">
        <f t="shared" si="46"/>
        <v>67.199999999999989</v>
      </c>
      <c r="I649" s="50">
        <v>100</v>
      </c>
      <c r="J649" s="50">
        <v>254.94097222222223</v>
      </c>
      <c r="K649" s="50">
        <v>15.971519461611607</v>
      </c>
      <c r="L649" s="50">
        <v>100</v>
      </c>
      <c r="M649" s="50">
        <v>0</v>
      </c>
      <c r="N649" s="50">
        <v>0</v>
      </c>
      <c r="O649" s="50">
        <v>100</v>
      </c>
      <c r="P649" s="50">
        <v>259.84895833333331</v>
      </c>
      <c r="Q649" s="50">
        <v>17.60624279376184</v>
      </c>
      <c r="R649" s="50">
        <v>100</v>
      </c>
      <c r="S649" s="50">
        <v>0</v>
      </c>
      <c r="T649" s="50">
        <v>0</v>
      </c>
      <c r="U649" s="50">
        <v>100</v>
      </c>
      <c r="V649" s="50">
        <v>245.125</v>
      </c>
      <c r="W649" s="50">
        <v>10.437719738629006</v>
      </c>
      <c r="X649" s="50">
        <v>100</v>
      </c>
      <c r="Y649" s="50">
        <v>0</v>
      </c>
      <c r="Z649" s="50">
        <v>0</v>
      </c>
      <c r="AA649" s="2">
        <v>0</v>
      </c>
      <c r="AB649">
        <v>1</v>
      </c>
      <c r="AC649">
        <v>5</v>
      </c>
      <c r="AD649">
        <v>1</v>
      </c>
      <c r="AE649" s="16">
        <v>0</v>
      </c>
      <c r="AF649" t="s">
        <v>875</v>
      </c>
      <c r="AG649" t="s">
        <v>875</v>
      </c>
      <c r="AH649" t="s">
        <v>875</v>
      </c>
      <c r="AI649" t="s">
        <v>875</v>
      </c>
      <c r="AJ649" t="s">
        <v>875</v>
      </c>
      <c r="AK649" t="s">
        <v>875</v>
      </c>
      <c r="AL649" t="s">
        <v>875</v>
      </c>
      <c r="AM649" s="1" t="s">
        <v>903</v>
      </c>
      <c r="AN649" s="1" t="s">
        <v>903</v>
      </c>
      <c r="AO649" s="1" t="s">
        <v>903</v>
      </c>
      <c r="AP649" s="1" t="s">
        <v>903</v>
      </c>
      <c r="AQ649" s="1" t="s">
        <v>903</v>
      </c>
      <c r="AR649" s="1" t="s">
        <v>903</v>
      </c>
      <c r="AS649" s="1" t="s">
        <v>903</v>
      </c>
      <c r="AT649" s="1" t="s">
        <v>903</v>
      </c>
      <c r="AU649" s="1" t="s">
        <v>903</v>
      </c>
      <c r="AV649" s="1" t="s">
        <v>903</v>
      </c>
      <c r="AW649" s="1" t="s">
        <v>903</v>
      </c>
      <c r="AX649" s="1" t="s">
        <v>903</v>
      </c>
      <c r="AY649" s="1" t="s">
        <v>903</v>
      </c>
      <c r="AZ649" s="1" t="s">
        <v>903</v>
      </c>
      <c r="BA649" s="1" t="s">
        <v>875</v>
      </c>
      <c r="BB649" s="1" t="s">
        <v>875</v>
      </c>
      <c r="BC649" s="1" t="s">
        <v>875</v>
      </c>
      <c r="BD649" s="1" t="s">
        <v>875</v>
      </c>
      <c r="BE649" s="1" t="s">
        <v>875</v>
      </c>
      <c r="BF649" s="1" t="s">
        <v>875</v>
      </c>
      <c r="BG649" s="16">
        <v>24</v>
      </c>
      <c r="BH649">
        <v>3</v>
      </c>
      <c r="BI649" s="1">
        <v>2.8</v>
      </c>
      <c r="BJ649" s="1">
        <f t="shared" si="47"/>
        <v>67.199999999999989</v>
      </c>
      <c r="BK649" s="1" t="s">
        <v>27</v>
      </c>
      <c r="BL649" s="25">
        <v>0</v>
      </c>
      <c r="BM649" s="1">
        <v>0</v>
      </c>
      <c r="BN649" s="1">
        <v>0</v>
      </c>
      <c r="BO649" s="1">
        <v>0</v>
      </c>
      <c r="BP649" s="1">
        <v>0</v>
      </c>
      <c r="BQ649" s="14">
        <v>43882.474371851851</v>
      </c>
      <c r="BR649" s="14" t="s">
        <v>329</v>
      </c>
      <c r="BS649" s="15">
        <v>22.016666666666666</v>
      </c>
      <c r="BT649" s="12" t="s">
        <v>222</v>
      </c>
      <c r="BU649" s="12">
        <v>1</v>
      </c>
      <c r="BV649" s="12"/>
      <c r="BW649" s="12" t="s">
        <v>98</v>
      </c>
      <c r="BX649" s="12"/>
      <c r="BY649" s="12" t="s">
        <v>98</v>
      </c>
      <c r="BZ649" s="12">
        <v>1</v>
      </c>
      <c r="CA649" s="12">
        <v>6</v>
      </c>
      <c r="CB649" s="15">
        <v>0</v>
      </c>
      <c r="CC649" s="12">
        <v>0</v>
      </c>
      <c r="CD649" s="12">
        <v>0</v>
      </c>
      <c r="CE649" s="12">
        <v>1</v>
      </c>
      <c r="CF649" s="12">
        <v>3</v>
      </c>
      <c r="CG649" s="12">
        <v>2</v>
      </c>
      <c r="CH649" s="12">
        <v>3</v>
      </c>
      <c r="CI649" s="12">
        <v>1</v>
      </c>
      <c r="CJ649" s="15">
        <v>3</v>
      </c>
      <c r="CK649" s="12">
        <v>1</v>
      </c>
      <c r="CL649" s="12">
        <v>3</v>
      </c>
      <c r="CM649" s="12">
        <v>2</v>
      </c>
      <c r="CN649" s="12">
        <v>2</v>
      </c>
      <c r="CO649" s="12">
        <v>2</v>
      </c>
      <c r="CP649" s="12" t="s">
        <v>88</v>
      </c>
      <c r="CQ649" s="12">
        <v>23</v>
      </c>
      <c r="CR649" s="12">
        <v>12</v>
      </c>
      <c r="CS649" s="12">
        <v>0</v>
      </c>
      <c r="CT649" s="12">
        <v>50</v>
      </c>
      <c r="CU649" s="12">
        <v>15</v>
      </c>
      <c r="CV649" s="12">
        <v>10.7</v>
      </c>
      <c r="CW649" s="12">
        <v>0</v>
      </c>
      <c r="CX649" s="12" t="b">
        <v>0</v>
      </c>
      <c r="CY649" s="12"/>
      <c r="CZ649" s="12">
        <v>0</v>
      </c>
      <c r="DA649" s="12"/>
      <c r="DB649" s="12"/>
      <c r="DC649" s="12"/>
    </row>
    <row r="650" spans="1:107" x14ac:dyDescent="0.2">
      <c r="A650" s="2">
        <v>649</v>
      </c>
      <c r="B650" s="5">
        <v>8</v>
      </c>
      <c r="C650" s="2">
        <v>3</v>
      </c>
      <c r="D650" s="1">
        <v>33</v>
      </c>
      <c r="E650" s="7">
        <v>43883</v>
      </c>
      <c r="F650" s="1">
        <v>0</v>
      </c>
      <c r="G650" s="5">
        <f t="shared" si="45"/>
        <v>0</v>
      </c>
      <c r="H650" s="19">
        <f t="shared" si="46"/>
        <v>0</v>
      </c>
      <c r="I650" s="50">
        <v>100</v>
      </c>
      <c r="J650" s="50">
        <v>244.73263888888889</v>
      </c>
      <c r="K650" s="50">
        <v>29.696075332327094</v>
      </c>
      <c r="L650" s="50">
        <v>82.638888888888886</v>
      </c>
      <c r="M650" s="50">
        <v>17.361111111111114</v>
      </c>
      <c r="N650" s="50">
        <v>0</v>
      </c>
      <c r="O650" s="50">
        <v>100</v>
      </c>
      <c r="P650" s="50">
        <v>266.84895833333331</v>
      </c>
      <c r="Q650" s="50">
        <v>15.099143585629317</v>
      </c>
      <c r="R650" s="50">
        <v>100</v>
      </c>
      <c r="S650" s="50">
        <v>0</v>
      </c>
      <c r="T650" s="50">
        <v>0</v>
      </c>
      <c r="U650" s="50">
        <v>100</v>
      </c>
      <c r="V650" s="50">
        <v>200.5</v>
      </c>
      <c r="W650" s="50">
        <v>49.189669661937167</v>
      </c>
      <c r="X650" s="50">
        <v>47.916666666666664</v>
      </c>
      <c r="Y650" s="50">
        <v>52.083333333333336</v>
      </c>
      <c r="Z650" s="50">
        <v>0</v>
      </c>
      <c r="AA650" s="2">
        <v>0</v>
      </c>
      <c r="AB650">
        <v>2</v>
      </c>
      <c r="AC650">
        <v>3</v>
      </c>
      <c r="AD650">
        <v>2</v>
      </c>
      <c r="AE650" s="16">
        <v>0</v>
      </c>
      <c r="AF650" s="12">
        <v>99</v>
      </c>
      <c r="AG650">
        <v>99</v>
      </c>
      <c r="AH650">
        <v>1</v>
      </c>
      <c r="AI650">
        <v>99</v>
      </c>
      <c r="AJ650">
        <v>99</v>
      </c>
      <c r="AK650">
        <v>99</v>
      </c>
      <c r="AL650">
        <v>99</v>
      </c>
      <c r="AM650" s="1">
        <v>99</v>
      </c>
      <c r="AN650" s="1">
        <v>99</v>
      </c>
      <c r="AO650" s="1">
        <v>99</v>
      </c>
      <c r="AP650" s="1">
        <v>99</v>
      </c>
      <c r="AQ650" s="1">
        <v>99</v>
      </c>
      <c r="AR650" s="1">
        <v>99</v>
      </c>
      <c r="AS650" s="1">
        <v>0</v>
      </c>
      <c r="AT650" s="1">
        <v>0</v>
      </c>
      <c r="AU650" s="1">
        <v>1</v>
      </c>
      <c r="AV650" s="1">
        <v>0</v>
      </c>
      <c r="AW650" s="1">
        <v>0</v>
      </c>
      <c r="AX650" s="1">
        <v>0</v>
      </c>
      <c r="AY650" s="1">
        <v>0</v>
      </c>
      <c r="AZ650" s="1">
        <v>0</v>
      </c>
      <c r="BA650" s="1">
        <v>0</v>
      </c>
      <c r="BB650" s="1">
        <v>0</v>
      </c>
      <c r="BC650" s="1">
        <v>0</v>
      </c>
      <c r="BD650" s="1">
        <v>0</v>
      </c>
      <c r="BE650" s="1">
        <v>0</v>
      </c>
      <c r="BF650" s="1">
        <f>SUM(AS650:BE650)</f>
        <v>1</v>
      </c>
      <c r="BG650" s="12">
        <v>0</v>
      </c>
      <c r="BH650" s="1">
        <v>0</v>
      </c>
      <c r="BI650" s="1">
        <v>0</v>
      </c>
      <c r="BJ650" s="1">
        <f t="shared" ref="BJ650:BJ681" si="48">BG650*BI650</f>
        <v>0</v>
      </c>
      <c r="BK650" s="1">
        <v>0</v>
      </c>
      <c r="BL650" s="25">
        <v>0</v>
      </c>
      <c r="BM650" s="1">
        <v>0</v>
      </c>
      <c r="BN650" s="1">
        <v>0</v>
      </c>
      <c r="BO650" s="1">
        <v>0</v>
      </c>
      <c r="BP650" s="1">
        <v>0</v>
      </c>
      <c r="BQ650" s="12"/>
      <c r="BR650" s="12"/>
      <c r="BS650" s="12"/>
      <c r="BT650" s="12"/>
      <c r="BU650" s="12"/>
      <c r="BV650" s="12"/>
      <c r="BW650" s="12"/>
      <c r="BX650" s="12"/>
      <c r="BY650" s="12"/>
      <c r="BZ650" s="12"/>
      <c r="CA650" s="12"/>
      <c r="CB650" s="15"/>
      <c r="CC650" s="12"/>
      <c r="CD650" s="12"/>
      <c r="CE650" s="12"/>
      <c r="CF650" s="12"/>
      <c r="CG650" s="12"/>
      <c r="CH650" s="12"/>
      <c r="CI650" s="12"/>
      <c r="CJ650" s="15"/>
      <c r="CK650" s="12"/>
      <c r="CL650" s="12"/>
      <c r="CM650" s="12"/>
      <c r="CN650" s="12"/>
      <c r="CO650" s="12"/>
      <c r="CP650" s="12"/>
      <c r="CQ650" s="12"/>
      <c r="CR650" s="12"/>
      <c r="CS650" s="12"/>
      <c r="CT650" s="12"/>
      <c r="CU650" s="12"/>
      <c r="CV650" s="12"/>
      <c r="CW650" s="12"/>
      <c r="CX650" s="12"/>
      <c r="CY650" s="12"/>
      <c r="CZ650" s="12"/>
      <c r="DA650" s="12"/>
      <c r="DB650" s="12"/>
      <c r="DC650" s="12"/>
    </row>
    <row r="651" spans="1:107" x14ac:dyDescent="0.2">
      <c r="A651" s="2">
        <v>650</v>
      </c>
      <c r="B651" s="5">
        <v>8</v>
      </c>
      <c r="C651" s="2">
        <v>3</v>
      </c>
      <c r="D651" s="1">
        <v>34</v>
      </c>
      <c r="E651" s="7">
        <v>43884</v>
      </c>
      <c r="F651" s="1">
        <v>0</v>
      </c>
      <c r="G651" s="5">
        <f t="shared" si="45"/>
        <v>0</v>
      </c>
      <c r="H651" s="19">
        <f t="shared" si="46"/>
        <v>0</v>
      </c>
      <c r="I651" s="50">
        <v>100</v>
      </c>
      <c r="J651" s="50">
        <v>235.04166666666666</v>
      </c>
      <c r="K651" s="50">
        <v>35.314356786633482</v>
      </c>
      <c r="L651" s="50">
        <v>68.402777777777771</v>
      </c>
      <c r="M651" s="50">
        <v>31.597222222222229</v>
      </c>
      <c r="N651" s="50">
        <v>0</v>
      </c>
      <c r="O651" s="50">
        <v>100</v>
      </c>
      <c r="P651" s="50">
        <v>260.39583333333331</v>
      </c>
      <c r="Q651" s="50">
        <v>31.764270019598293</v>
      </c>
      <c r="R651" s="50">
        <v>76.041666666666671</v>
      </c>
      <c r="S651" s="50">
        <v>23.958333333333329</v>
      </c>
      <c r="T651" s="50">
        <v>0</v>
      </c>
      <c r="U651" s="50">
        <v>100</v>
      </c>
      <c r="V651" s="50">
        <v>184.33333333333334</v>
      </c>
      <c r="W651" s="50">
        <v>30.502139618601628</v>
      </c>
      <c r="X651" s="50">
        <v>53.125</v>
      </c>
      <c r="Y651" s="50">
        <v>46.875</v>
      </c>
      <c r="Z651" s="50">
        <v>0</v>
      </c>
      <c r="AA651" s="2">
        <v>0</v>
      </c>
      <c r="AB651">
        <v>2</v>
      </c>
      <c r="AC651">
        <v>5</v>
      </c>
      <c r="AD651">
        <v>2</v>
      </c>
      <c r="AE651" s="16">
        <v>0</v>
      </c>
      <c r="AF651" s="12">
        <v>99</v>
      </c>
      <c r="AG651">
        <v>99</v>
      </c>
      <c r="AH651">
        <v>99</v>
      </c>
      <c r="AI651">
        <v>99</v>
      </c>
      <c r="AJ651">
        <v>99</v>
      </c>
      <c r="AK651">
        <v>1</v>
      </c>
      <c r="AL651">
        <v>99</v>
      </c>
      <c r="AM651">
        <v>99</v>
      </c>
      <c r="AN651" s="1">
        <v>99</v>
      </c>
      <c r="AO651" s="1">
        <v>99</v>
      </c>
      <c r="AP651" s="1">
        <v>99</v>
      </c>
      <c r="AQ651" s="1">
        <v>99</v>
      </c>
      <c r="AR651" s="1">
        <v>99</v>
      </c>
      <c r="AS651" s="1">
        <v>0</v>
      </c>
      <c r="AT651" s="1">
        <v>0</v>
      </c>
      <c r="AU651">
        <v>0</v>
      </c>
      <c r="AV651" s="1">
        <v>0</v>
      </c>
      <c r="AW651" s="1">
        <v>0</v>
      </c>
      <c r="AX651" s="1">
        <v>1</v>
      </c>
      <c r="AY651" s="1">
        <v>0</v>
      </c>
      <c r="AZ651" s="1">
        <v>0</v>
      </c>
      <c r="BA651" s="1">
        <v>0</v>
      </c>
      <c r="BB651" s="1">
        <v>0</v>
      </c>
      <c r="BC651" s="1">
        <v>0</v>
      </c>
      <c r="BD651" s="1">
        <v>0</v>
      </c>
      <c r="BE651" s="1">
        <v>0</v>
      </c>
      <c r="BF651" s="1">
        <f>SUM(AS651:BE651)</f>
        <v>1</v>
      </c>
      <c r="BG651" s="12">
        <v>0</v>
      </c>
      <c r="BH651" s="1">
        <v>0</v>
      </c>
      <c r="BI651" s="1">
        <v>0</v>
      </c>
      <c r="BJ651" s="1">
        <f t="shared" si="48"/>
        <v>0</v>
      </c>
      <c r="BK651" s="1">
        <v>0</v>
      </c>
      <c r="BL651" s="25">
        <v>0</v>
      </c>
      <c r="BM651" s="1">
        <v>0</v>
      </c>
      <c r="BN651" s="1">
        <v>0</v>
      </c>
      <c r="BO651" s="1">
        <v>0</v>
      </c>
      <c r="BP651" s="1">
        <v>0</v>
      </c>
      <c r="BQ651" s="12"/>
      <c r="BR651" s="12"/>
      <c r="BS651" s="12"/>
      <c r="BT651" s="12"/>
      <c r="BU651" s="12"/>
      <c r="BV651" s="12"/>
      <c r="BW651" s="12"/>
      <c r="BX651" s="12"/>
      <c r="BY651" s="12"/>
      <c r="BZ651" s="12"/>
      <c r="CA651" s="12"/>
      <c r="CB651" s="15"/>
      <c r="CC651" s="12"/>
      <c r="CD651" s="12"/>
      <c r="CE651" s="12"/>
      <c r="CF651" s="12"/>
      <c r="CG651" s="12"/>
      <c r="CH651" s="12"/>
      <c r="CI651" s="12"/>
      <c r="CJ651" s="15"/>
      <c r="CK651" s="12"/>
      <c r="CL651" s="12"/>
      <c r="CM651" s="12"/>
      <c r="CN651" s="12"/>
      <c r="CO651" s="12"/>
      <c r="CP651" s="12"/>
      <c r="CQ651" s="12"/>
      <c r="CR651" s="12"/>
      <c r="CS651" s="12"/>
      <c r="CT651" s="12"/>
      <c r="CU651" s="12"/>
      <c r="CV651" s="12"/>
      <c r="CW651" s="12"/>
      <c r="CX651" s="12"/>
      <c r="CY651" s="12"/>
      <c r="CZ651" s="12"/>
      <c r="DA651" s="12"/>
      <c r="DB651" s="12"/>
      <c r="DC651" s="12"/>
    </row>
    <row r="652" spans="1:107" x14ac:dyDescent="0.2">
      <c r="A652" s="2">
        <v>651</v>
      </c>
      <c r="B652" s="5">
        <v>8</v>
      </c>
      <c r="C652" s="2">
        <v>3</v>
      </c>
      <c r="D652" s="1">
        <v>35</v>
      </c>
      <c r="E652" s="7">
        <v>43885</v>
      </c>
      <c r="F652" s="1">
        <v>0</v>
      </c>
      <c r="G652" s="5">
        <f t="shared" si="45"/>
        <v>0</v>
      </c>
      <c r="H652" s="19">
        <f t="shared" si="46"/>
        <v>0</v>
      </c>
      <c r="I652" s="50">
        <v>100</v>
      </c>
      <c r="J652" s="50">
        <v>243.07638888888889</v>
      </c>
      <c r="K652" s="50">
        <v>33.788418635731809</v>
      </c>
      <c r="L652" s="50">
        <v>71.875</v>
      </c>
      <c r="M652" s="50">
        <v>28.125</v>
      </c>
      <c r="N652" s="50">
        <v>0</v>
      </c>
      <c r="O652" s="50">
        <v>100</v>
      </c>
      <c r="P652" s="50">
        <v>190.453125</v>
      </c>
      <c r="Q652" s="50">
        <v>21.291931621031193</v>
      </c>
      <c r="R652" s="50">
        <v>57.8125</v>
      </c>
      <c r="S652" s="50">
        <v>42.1875</v>
      </c>
      <c r="T652" s="50">
        <v>0</v>
      </c>
      <c r="U652" s="50">
        <v>100</v>
      </c>
      <c r="V652" s="50">
        <v>348.32291666666669</v>
      </c>
      <c r="W652" s="50">
        <v>4.8261847859254514</v>
      </c>
      <c r="X652" s="50">
        <v>100</v>
      </c>
      <c r="Y652" s="50">
        <v>0</v>
      </c>
      <c r="Z652" s="50">
        <v>0</v>
      </c>
      <c r="AA652" s="2">
        <v>0</v>
      </c>
      <c r="AB652">
        <v>2</v>
      </c>
      <c r="AC652">
        <v>7</v>
      </c>
      <c r="AD652">
        <v>2</v>
      </c>
      <c r="AE652" s="16">
        <v>0</v>
      </c>
      <c r="AF652" t="s">
        <v>20</v>
      </c>
      <c r="AG652" t="s">
        <v>20</v>
      </c>
      <c r="AH652" t="s">
        <v>20</v>
      </c>
      <c r="AI652" t="s">
        <v>20</v>
      </c>
      <c r="AJ652" t="s">
        <v>20</v>
      </c>
      <c r="AK652" t="s">
        <v>20</v>
      </c>
      <c r="AL652" t="s">
        <v>20</v>
      </c>
      <c r="AM652" s="16" t="s">
        <v>20</v>
      </c>
      <c r="AN652" s="16" t="s">
        <v>20</v>
      </c>
      <c r="AO652" s="16" t="s">
        <v>20</v>
      </c>
      <c r="AP652" s="16" t="s">
        <v>20</v>
      </c>
      <c r="AQ652" s="16" t="s">
        <v>20</v>
      </c>
      <c r="AR652" s="16" t="s">
        <v>20</v>
      </c>
      <c r="AS652" t="s">
        <v>20</v>
      </c>
      <c r="AT652" t="s">
        <v>20</v>
      </c>
      <c r="AU652" t="s">
        <v>20</v>
      </c>
      <c r="AV652" t="s">
        <v>20</v>
      </c>
      <c r="AW652" t="s">
        <v>20</v>
      </c>
      <c r="AX652" t="s">
        <v>20</v>
      </c>
      <c r="AY652" t="s">
        <v>20</v>
      </c>
      <c r="AZ652" s="1" t="s">
        <v>20</v>
      </c>
      <c r="BA652" s="1" t="s">
        <v>20</v>
      </c>
      <c r="BB652" s="1" t="s">
        <v>20</v>
      </c>
      <c r="BC652" t="s">
        <v>20</v>
      </c>
      <c r="BD652" t="s">
        <v>20</v>
      </c>
      <c r="BE652" s="1" t="s">
        <v>20</v>
      </c>
      <c r="BF652" s="1" t="s">
        <v>20</v>
      </c>
      <c r="BG652" s="12">
        <v>0</v>
      </c>
      <c r="BH652" s="1">
        <v>0</v>
      </c>
      <c r="BI652" s="1">
        <v>0</v>
      </c>
      <c r="BJ652" s="1">
        <f t="shared" si="48"/>
        <v>0</v>
      </c>
      <c r="BK652" s="1">
        <v>0</v>
      </c>
      <c r="BL652" s="25">
        <v>0</v>
      </c>
      <c r="BM652" s="1">
        <v>0</v>
      </c>
      <c r="BN652" s="1">
        <v>0</v>
      </c>
      <c r="BO652" s="1">
        <v>0</v>
      </c>
      <c r="BP652" s="1">
        <v>0</v>
      </c>
      <c r="BQ652" s="12"/>
      <c r="BR652" s="12"/>
      <c r="BS652" s="12"/>
      <c r="BT652" s="12"/>
      <c r="BU652" s="12"/>
      <c r="BV652" s="12"/>
      <c r="BW652" s="12"/>
      <c r="BX652" s="12"/>
      <c r="BY652" s="12"/>
      <c r="BZ652" s="12"/>
      <c r="CA652" s="12"/>
      <c r="CB652" s="15"/>
      <c r="CC652" s="12"/>
      <c r="CD652" s="12"/>
      <c r="CE652" s="12"/>
      <c r="CF652" s="12"/>
      <c r="CG652" s="12"/>
      <c r="CH652" s="12"/>
      <c r="CI652" s="12"/>
      <c r="CJ652" s="15"/>
      <c r="CK652" s="12"/>
      <c r="CL652" s="12"/>
      <c r="CM652" s="12"/>
      <c r="CN652" s="12"/>
      <c r="CO652" s="12"/>
      <c r="CP652" s="12"/>
      <c r="CQ652" s="12"/>
      <c r="CR652" s="12"/>
      <c r="CS652" s="12"/>
      <c r="CT652" s="12"/>
      <c r="CU652" s="12"/>
      <c r="CV652" s="12"/>
      <c r="CW652" s="12"/>
      <c r="CX652" s="12"/>
      <c r="CY652" s="12"/>
      <c r="CZ652" s="12"/>
      <c r="DA652" s="12"/>
      <c r="DB652" s="12"/>
      <c r="DC652" s="12"/>
    </row>
    <row r="653" spans="1:107" x14ac:dyDescent="0.2">
      <c r="A653" s="2">
        <v>652</v>
      </c>
      <c r="B653" s="5">
        <v>8</v>
      </c>
      <c r="C653" s="2">
        <v>3</v>
      </c>
      <c r="D653" s="1">
        <v>36</v>
      </c>
      <c r="E653" s="7">
        <v>43886</v>
      </c>
      <c r="F653" s="1">
        <v>0</v>
      </c>
      <c r="G653" s="5">
        <f t="shared" si="45"/>
        <v>0</v>
      </c>
      <c r="H653" s="19">
        <f t="shared" si="46"/>
        <v>0</v>
      </c>
      <c r="I653" s="50">
        <v>100</v>
      </c>
      <c r="J653" s="50">
        <v>220.24652777777777</v>
      </c>
      <c r="K653" s="50">
        <v>29.779369012164096</v>
      </c>
      <c r="L653" s="50">
        <v>70.138888888888886</v>
      </c>
      <c r="M653" s="50">
        <v>29.861111111111114</v>
      </c>
      <c r="N653" s="50">
        <v>0</v>
      </c>
      <c r="O653" s="50">
        <v>100</v>
      </c>
      <c r="P653" s="50">
        <v>185.42708333333334</v>
      </c>
      <c r="Q653" s="50">
        <v>25.814173435462411</v>
      </c>
      <c r="R653" s="50">
        <v>55.208333333333336</v>
      </c>
      <c r="S653" s="50">
        <v>44.791666666666664</v>
      </c>
      <c r="T653" s="50">
        <v>0</v>
      </c>
      <c r="U653" s="50">
        <v>100</v>
      </c>
      <c r="V653" s="50">
        <v>289.88541666666669</v>
      </c>
      <c r="W653" s="50">
        <v>11.116626336076132</v>
      </c>
      <c r="X653" s="50">
        <v>100</v>
      </c>
      <c r="Y653" s="50">
        <v>0</v>
      </c>
      <c r="Z653" s="50">
        <v>0</v>
      </c>
      <c r="AA653" s="2">
        <v>0</v>
      </c>
      <c r="AB653">
        <v>2</v>
      </c>
      <c r="AC653">
        <v>8</v>
      </c>
      <c r="AD653">
        <v>2</v>
      </c>
      <c r="AE653" s="16">
        <v>0</v>
      </c>
      <c r="AF653" s="12">
        <v>99</v>
      </c>
      <c r="AG653">
        <v>99</v>
      </c>
      <c r="AH653">
        <v>1</v>
      </c>
      <c r="AI653">
        <v>99</v>
      </c>
      <c r="AJ653">
        <v>99</v>
      </c>
      <c r="AK653">
        <v>99</v>
      </c>
      <c r="AL653">
        <v>99</v>
      </c>
      <c r="AM653">
        <v>99</v>
      </c>
      <c r="AN653" s="1">
        <v>99</v>
      </c>
      <c r="AO653" s="1">
        <v>99</v>
      </c>
      <c r="AP653" s="1">
        <v>99</v>
      </c>
      <c r="AQ653" s="1">
        <v>99</v>
      </c>
      <c r="AR653" s="1">
        <v>99</v>
      </c>
      <c r="AS653" s="1">
        <v>0</v>
      </c>
      <c r="AT653" s="1">
        <v>0</v>
      </c>
      <c r="AU653" s="1">
        <v>1</v>
      </c>
      <c r="AV653" s="1">
        <v>0</v>
      </c>
      <c r="AW653" s="1">
        <v>0</v>
      </c>
      <c r="AX653" s="1">
        <v>0</v>
      </c>
      <c r="AY653" s="1">
        <v>0</v>
      </c>
      <c r="AZ653" s="1">
        <v>0</v>
      </c>
      <c r="BA653" s="1">
        <v>0</v>
      </c>
      <c r="BB653" s="1">
        <v>0</v>
      </c>
      <c r="BC653" s="1">
        <v>0</v>
      </c>
      <c r="BD653" s="1">
        <v>0</v>
      </c>
      <c r="BE653" s="1">
        <v>0</v>
      </c>
      <c r="BF653" s="1">
        <f>SUM(AS653:BE653)</f>
        <v>1</v>
      </c>
      <c r="BG653" s="12">
        <v>0</v>
      </c>
      <c r="BH653" s="1">
        <v>0</v>
      </c>
      <c r="BI653" s="1">
        <v>0</v>
      </c>
      <c r="BJ653" s="1">
        <f t="shared" si="48"/>
        <v>0</v>
      </c>
      <c r="BK653" s="1">
        <v>0</v>
      </c>
      <c r="BL653" s="25">
        <v>0</v>
      </c>
      <c r="BM653" s="1">
        <v>0</v>
      </c>
      <c r="BN653" s="1">
        <v>0</v>
      </c>
      <c r="BO653" s="1">
        <v>0</v>
      </c>
      <c r="BP653" s="1">
        <v>0</v>
      </c>
      <c r="BQ653" s="12"/>
      <c r="BR653" s="12"/>
      <c r="BS653" s="12"/>
      <c r="BT653" s="12"/>
      <c r="BU653" s="12"/>
      <c r="BV653" s="12"/>
      <c r="BW653" s="12"/>
      <c r="BX653" s="12"/>
      <c r="BY653" s="12"/>
      <c r="BZ653" s="12"/>
      <c r="CA653" s="12"/>
      <c r="CB653" s="15"/>
      <c r="CC653" s="12"/>
      <c r="CD653" s="12"/>
      <c r="CE653" s="12"/>
      <c r="CF653" s="12"/>
      <c r="CG653" s="12"/>
      <c r="CH653" s="12"/>
      <c r="CI653" s="12"/>
      <c r="CJ653" s="15"/>
      <c r="CK653" s="12"/>
      <c r="CL653" s="12"/>
      <c r="CM653" s="12"/>
      <c r="CN653" s="12"/>
      <c r="CO653" s="12"/>
      <c r="CP653" s="12"/>
      <c r="CQ653" s="12"/>
      <c r="CR653" s="12"/>
      <c r="CS653" s="12"/>
      <c r="CT653" s="12"/>
      <c r="CU653" s="12"/>
      <c r="CV653" s="12"/>
      <c r="CW653" s="12"/>
      <c r="CX653" s="12"/>
      <c r="CY653" s="12"/>
      <c r="CZ653" s="12"/>
      <c r="DA653" s="12"/>
      <c r="DB653" s="12"/>
      <c r="DC653" s="12"/>
    </row>
    <row r="654" spans="1:107" x14ac:dyDescent="0.2">
      <c r="A654" s="2">
        <v>653</v>
      </c>
      <c r="B654" s="5">
        <v>8</v>
      </c>
      <c r="C654" s="2">
        <v>3</v>
      </c>
      <c r="D654" s="1">
        <v>37</v>
      </c>
      <c r="E654" s="7">
        <v>43887</v>
      </c>
      <c r="F654" s="1">
        <v>0</v>
      </c>
      <c r="G654" s="5">
        <f t="shared" si="45"/>
        <v>0</v>
      </c>
      <c r="H654" s="19">
        <f t="shared" si="46"/>
        <v>0</v>
      </c>
      <c r="I654" s="50">
        <v>100</v>
      </c>
      <c r="J654" s="50">
        <v>246.98958333333334</v>
      </c>
      <c r="K654" s="50">
        <v>35.596226462018763</v>
      </c>
      <c r="L654" s="50">
        <v>68.402777777777771</v>
      </c>
      <c r="M654" s="50">
        <v>31.597222222222229</v>
      </c>
      <c r="N654" s="50">
        <v>0</v>
      </c>
      <c r="O654" s="50">
        <v>100</v>
      </c>
      <c r="P654" s="50">
        <v>194.796875</v>
      </c>
      <c r="Q654" s="50">
        <v>28.383293475264086</v>
      </c>
      <c r="R654" s="50">
        <v>52.604166666666664</v>
      </c>
      <c r="S654" s="50">
        <v>47.395833333333336</v>
      </c>
      <c r="T654" s="50">
        <v>0</v>
      </c>
      <c r="U654" s="50">
        <v>100</v>
      </c>
      <c r="V654" s="50">
        <v>351.375</v>
      </c>
      <c r="W654" s="50">
        <v>7.472223616988817</v>
      </c>
      <c r="X654" s="50">
        <v>100</v>
      </c>
      <c r="Y654" s="50">
        <v>0</v>
      </c>
      <c r="Z654" s="50">
        <v>0</v>
      </c>
      <c r="AA654" s="25" t="s">
        <v>20</v>
      </c>
      <c r="AB654" t="s">
        <v>20</v>
      </c>
      <c r="AC654" t="s">
        <v>20</v>
      </c>
      <c r="AD654">
        <v>2</v>
      </c>
      <c r="AE654" s="16" t="s">
        <v>20</v>
      </c>
      <c r="AF654" s="16" t="s">
        <v>20</v>
      </c>
      <c r="AG654" s="16" t="s">
        <v>20</v>
      </c>
      <c r="AH654" s="16" t="s">
        <v>20</v>
      </c>
      <c r="AI654" s="16" t="s">
        <v>20</v>
      </c>
      <c r="AJ654" s="16" t="s">
        <v>20</v>
      </c>
      <c r="AK654" s="16" t="s">
        <v>20</v>
      </c>
      <c r="AL654" s="16" t="s">
        <v>20</v>
      </c>
      <c r="AM654" s="1" t="s">
        <v>20</v>
      </c>
      <c r="AN654" s="1" t="s">
        <v>20</v>
      </c>
      <c r="AO654" s="1" t="s">
        <v>20</v>
      </c>
      <c r="AP654" s="1" t="s">
        <v>20</v>
      </c>
      <c r="AQ654" s="1" t="s">
        <v>20</v>
      </c>
      <c r="AR654" s="1" t="s">
        <v>20</v>
      </c>
      <c r="AS654" t="s">
        <v>20</v>
      </c>
      <c r="AT654" t="s">
        <v>20</v>
      </c>
      <c r="AU654" t="s">
        <v>20</v>
      </c>
      <c r="AV654" t="s">
        <v>20</v>
      </c>
      <c r="AW654" t="s">
        <v>20</v>
      </c>
      <c r="AX654" t="s">
        <v>20</v>
      </c>
      <c r="AY654" t="s">
        <v>20</v>
      </c>
      <c r="AZ654" s="1" t="s">
        <v>20</v>
      </c>
      <c r="BA654" s="1" t="s">
        <v>20</v>
      </c>
      <c r="BB654" s="1" t="s">
        <v>20</v>
      </c>
      <c r="BC654" t="s">
        <v>20</v>
      </c>
      <c r="BD654" t="s">
        <v>20</v>
      </c>
      <c r="BE654" s="1" t="s">
        <v>20</v>
      </c>
      <c r="BF654" s="1" t="s">
        <v>20</v>
      </c>
      <c r="BG654" s="12">
        <v>0</v>
      </c>
      <c r="BH654" s="1">
        <v>0</v>
      </c>
      <c r="BI654" s="1">
        <v>0</v>
      </c>
      <c r="BJ654" s="1">
        <f t="shared" si="48"/>
        <v>0</v>
      </c>
      <c r="BK654" s="1">
        <v>0</v>
      </c>
      <c r="BL654" s="25">
        <v>0</v>
      </c>
      <c r="BM654" s="1">
        <v>0</v>
      </c>
      <c r="BN654" s="1">
        <v>0</v>
      </c>
      <c r="BO654" s="1">
        <v>0</v>
      </c>
      <c r="BP654" s="1">
        <v>0</v>
      </c>
      <c r="BQ654" s="12"/>
      <c r="BR654" s="12"/>
      <c r="BS654" s="12"/>
      <c r="BT654" s="12"/>
      <c r="BU654" s="12"/>
      <c r="BV654" s="12"/>
      <c r="BW654" s="12"/>
      <c r="BX654" s="12"/>
      <c r="BY654" s="12"/>
      <c r="BZ654" s="12"/>
      <c r="CA654" s="12"/>
      <c r="CB654" s="15"/>
      <c r="CC654" s="12"/>
      <c r="CD654" s="12"/>
      <c r="CE654" s="12"/>
      <c r="CF654" s="12"/>
      <c r="CG654" s="12"/>
      <c r="CH654" s="12"/>
      <c r="CI654" s="12"/>
      <c r="CJ654" s="15"/>
      <c r="CK654" s="12"/>
      <c r="CL654" s="12"/>
      <c r="CM654" s="12"/>
      <c r="CN654" s="12"/>
      <c r="CO654" s="12"/>
      <c r="CP654" s="12"/>
      <c r="CQ654" s="12"/>
      <c r="CR654" s="12"/>
      <c r="CS654" s="12"/>
      <c r="CT654" s="12"/>
      <c r="CU654" s="12"/>
      <c r="CV654" s="12"/>
      <c r="CW654" s="12"/>
      <c r="CX654" s="12"/>
      <c r="CY654" s="12"/>
      <c r="CZ654" s="12"/>
      <c r="DA654" s="12"/>
      <c r="DB654" s="12"/>
      <c r="DC654" s="12"/>
    </row>
    <row r="655" spans="1:107" x14ac:dyDescent="0.2">
      <c r="A655" s="2">
        <v>654</v>
      </c>
      <c r="B655" s="5">
        <v>8</v>
      </c>
      <c r="C655" s="2">
        <v>3</v>
      </c>
      <c r="D655" s="1">
        <v>38</v>
      </c>
      <c r="E655" s="7">
        <v>43888</v>
      </c>
      <c r="F655" s="1">
        <v>0</v>
      </c>
      <c r="G655" s="5">
        <f t="shared" si="45"/>
        <v>0</v>
      </c>
      <c r="H655" s="19">
        <f t="shared" si="46"/>
        <v>0</v>
      </c>
      <c r="I655" s="50">
        <v>100</v>
      </c>
      <c r="J655" s="50">
        <v>248.59722222222223</v>
      </c>
      <c r="K655" s="50">
        <v>29.548458560830738</v>
      </c>
      <c r="L655" s="50">
        <v>77.430555555555557</v>
      </c>
      <c r="M655" s="50">
        <v>22.569444444444443</v>
      </c>
      <c r="N655" s="50">
        <v>0</v>
      </c>
      <c r="O655" s="50">
        <v>100</v>
      </c>
      <c r="P655" s="50">
        <v>227.28645833333334</v>
      </c>
      <c r="Q655" s="50">
        <v>35.682158573563747</v>
      </c>
      <c r="R655" s="50">
        <v>66.145833333333329</v>
      </c>
      <c r="S655" s="50">
        <v>33.854166666666671</v>
      </c>
      <c r="T655" s="50">
        <v>0</v>
      </c>
      <c r="U655" s="50">
        <v>100</v>
      </c>
      <c r="V655" s="50">
        <v>291.21875</v>
      </c>
      <c r="W655" s="50">
        <v>6.178752202676157</v>
      </c>
      <c r="X655" s="50">
        <v>100</v>
      </c>
      <c r="Y655" s="50">
        <v>0</v>
      </c>
      <c r="Z655" s="50">
        <v>0</v>
      </c>
      <c r="AA655" s="2">
        <v>0</v>
      </c>
      <c r="AB655">
        <v>1</v>
      </c>
      <c r="AC655">
        <v>3</v>
      </c>
      <c r="AD655" s="1" t="s">
        <v>20</v>
      </c>
      <c r="AE655" s="16">
        <v>0</v>
      </c>
      <c r="AF655" s="12">
        <v>99</v>
      </c>
      <c r="AG655">
        <v>99</v>
      </c>
      <c r="AH655">
        <v>1</v>
      </c>
      <c r="AI655">
        <v>99</v>
      </c>
      <c r="AJ655">
        <v>99</v>
      </c>
      <c r="AK655">
        <v>99</v>
      </c>
      <c r="AL655">
        <v>99</v>
      </c>
      <c r="AM655" s="1">
        <v>99</v>
      </c>
      <c r="AN655" s="1">
        <v>99</v>
      </c>
      <c r="AO655" s="1">
        <v>99</v>
      </c>
      <c r="AP655" s="1">
        <v>99</v>
      </c>
      <c r="AQ655" s="1">
        <v>99</v>
      </c>
      <c r="AR655" s="1">
        <v>99</v>
      </c>
      <c r="AS655" s="1">
        <v>0</v>
      </c>
      <c r="AT655" s="1">
        <v>0</v>
      </c>
      <c r="AU655" s="1">
        <v>1</v>
      </c>
      <c r="AV655" s="1">
        <v>0</v>
      </c>
      <c r="AW655" s="1">
        <v>0</v>
      </c>
      <c r="AX655" s="1">
        <v>0</v>
      </c>
      <c r="AY655" s="1">
        <v>0</v>
      </c>
      <c r="AZ655" s="1">
        <v>0</v>
      </c>
      <c r="BA655" s="1">
        <v>0</v>
      </c>
      <c r="BB655" s="1">
        <v>0</v>
      </c>
      <c r="BC655" s="1">
        <v>0</v>
      </c>
      <c r="BD655" s="1">
        <v>0</v>
      </c>
      <c r="BE655" s="1">
        <v>0</v>
      </c>
      <c r="BF655" s="1">
        <f>SUM(AS655:BE655)</f>
        <v>1</v>
      </c>
      <c r="BG655" s="12">
        <v>0</v>
      </c>
      <c r="BH655" s="1">
        <v>0</v>
      </c>
      <c r="BI655" s="1">
        <v>0</v>
      </c>
      <c r="BJ655" s="1">
        <f t="shared" si="48"/>
        <v>0</v>
      </c>
      <c r="BK655" s="1">
        <v>0</v>
      </c>
      <c r="BL655" s="25">
        <v>0</v>
      </c>
      <c r="BM655" s="1">
        <v>0</v>
      </c>
      <c r="BN655" s="1">
        <v>0</v>
      </c>
      <c r="BO655" s="1">
        <v>0</v>
      </c>
      <c r="BP655" s="1">
        <v>0</v>
      </c>
      <c r="BQ655" s="12"/>
      <c r="BR655" s="12"/>
      <c r="BS655" s="12"/>
      <c r="BT655" s="12"/>
      <c r="BU655" s="12"/>
      <c r="BV655" s="12"/>
      <c r="BW655" s="12"/>
      <c r="BX655" s="12"/>
      <c r="BY655" s="12"/>
      <c r="BZ655" s="12"/>
      <c r="CA655" s="12"/>
      <c r="CB655" s="15"/>
      <c r="CC655" s="12"/>
      <c r="CD655" s="12"/>
      <c r="CE655" s="12"/>
      <c r="CF655" s="12"/>
      <c r="CG655" s="12"/>
      <c r="CH655" s="12"/>
      <c r="CI655" s="12"/>
      <c r="CJ655" s="15"/>
      <c r="CK655" s="12"/>
      <c r="CL655" s="12"/>
      <c r="CM655" s="12"/>
      <c r="CN655" s="12"/>
      <c r="CO655" s="12"/>
      <c r="CP655" s="12"/>
      <c r="CQ655" s="12"/>
      <c r="CR655" s="12"/>
      <c r="CS655" s="12"/>
      <c r="CT655" s="12"/>
      <c r="CU655" s="12"/>
      <c r="CV655" s="12"/>
      <c r="CW655" s="12"/>
      <c r="CX655" s="12"/>
      <c r="CY655" s="12"/>
      <c r="CZ655" s="12"/>
      <c r="DA655" s="12"/>
      <c r="DB655" s="12"/>
      <c r="DC655" s="12"/>
    </row>
    <row r="656" spans="1:107" x14ac:dyDescent="0.2">
      <c r="A656" s="2">
        <v>655</v>
      </c>
      <c r="B656" s="5">
        <v>8</v>
      </c>
      <c r="C656" s="2">
        <v>3</v>
      </c>
      <c r="D656" s="1">
        <v>39</v>
      </c>
      <c r="E656" s="7">
        <v>43889</v>
      </c>
      <c r="F656" s="1">
        <v>0</v>
      </c>
      <c r="G656" s="5">
        <f t="shared" si="45"/>
        <v>0</v>
      </c>
      <c r="H656" s="19">
        <f t="shared" si="46"/>
        <v>0</v>
      </c>
      <c r="I656" s="50">
        <v>100</v>
      </c>
      <c r="J656" s="50">
        <v>261.34027777777777</v>
      </c>
      <c r="K656" s="50">
        <v>20.508106038594093</v>
      </c>
      <c r="L656" s="50">
        <v>94.097222222222229</v>
      </c>
      <c r="M656" s="50">
        <v>5.9027777777777715</v>
      </c>
      <c r="N656" s="50">
        <v>0</v>
      </c>
      <c r="O656" s="50">
        <v>100</v>
      </c>
      <c r="P656" s="50">
        <v>238.02604166666666</v>
      </c>
      <c r="Q656" s="50">
        <v>20.09826736659506</v>
      </c>
      <c r="R656" s="50">
        <v>91.145833333333329</v>
      </c>
      <c r="S656" s="50">
        <v>8.8541666666666714</v>
      </c>
      <c r="T656" s="50">
        <v>0</v>
      </c>
      <c r="U656" s="50">
        <v>100</v>
      </c>
      <c r="V656" s="50">
        <v>307.96875</v>
      </c>
      <c r="W656" s="50">
        <v>9.0752701612150037</v>
      </c>
      <c r="X656" s="50">
        <v>100</v>
      </c>
      <c r="Y656" s="50">
        <v>0</v>
      </c>
      <c r="Z656" s="50">
        <v>0</v>
      </c>
      <c r="AA656" s="2">
        <v>0</v>
      </c>
      <c r="AB656">
        <v>1</v>
      </c>
      <c r="AC656">
        <v>7</v>
      </c>
      <c r="AD656">
        <v>1</v>
      </c>
      <c r="AE656" s="16">
        <v>0</v>
      </c>
      <c r="AF656" s="12">
        <v>99</v>
      </c>
      <c r="AG656">
        <v>99</v>
      </c>
      <c r="AH656">
        <v>1</v>
      </c>
      <c r="AI656">
        <v>99</v>
      </c>
      <c r="AJ656">
        <v>99</v>
      </c>
      <c r="AK656">
        <v>99</v>
      </c>
      <c r="AL656">
        <v>99</v>
      </c>
      <c r="AM656">
        <v>99</v>
      </c>
      <c r="AN656" s="1">
        <v>99</v>
      </c>
      <c r="AO656" s="1">
        <v>99</v>
      </c>
      <c r="AP656" s="1">
        <v>99</v>
      </c>
      <c r="AQ656" s="1">
        <v>99</v>
      </c>
      <c r="AR656" s="1">
        <v>99</v>
      </c>
      <c r="AS656" s="1">
        <v>0</v>
      </c>
      <c r="AT656" s="1">
        <v>0</v>
      </c>
      <c r="AU656" s="1">
        <v>1</v>
      </c>
      <c r="AV656" s="1">
        <v>0</v>
      </c>
      <c r="AW656" s="1">
        <v>0</v>
      </c>
      <c r="AX656" s="1">
        <v>0</v>
      </c>
      <c r="AY656" s="1">
        <v>0</v>
      </c>
      <c r="AZ656" s="1">
        <v>0</v>
      </c>
      <c r="BA656" s="1">
        <v>0</v>
      </c>
      <c r="BB656" s="1">
        <v>0</v>
      </c>
      <c r="BC656" s="1">
        <v>0</v>
      </c>
      <c r="BD656" s="1">
        <v>0</v>
      </c>
      <c r="BE656" s="1">
        <v>0</v>
      </c>
      <c r="BF656" s="1">
        <f>SUM(AS656:BE656)</f>
        <v>1</v>
      </c>
      <c r="BG656" s="12">
        <v>0</v>
      </c>
      <c r="BH656" s="1">
        <v>0</v>
      </c>
      <c r="BI656" s="1">
        <v>0</v>
      </c>
      <c r="BJ656" s="1">
        <f t="shared" si="48"/>
        <v>0</v>
      </c>
      <c r="BK656" s="1">
        <v>0</v>
      </c>
      <c r="BL656" s="25">
        <v>0</v>
      </c>
      <c r="BM656" s="1">
        <v>0</v>
      </c>
      <c r="BN656" s="1">
        <v>0</v>
      </c>
      <c r="BO656" s="1">
        <v>0</v>
      </c>
      <c r="BP656" s="1">
        <v>0</v>
      </c>
      <c r="BQ656" s="12"/>
      <c r="BR656" s="12"/>
      <c r="BS656" s="12"/>
      <c r="BT656" s="12"/>
      <c r="BU656" s="12"/>
      <c r="BV656" s="12"/>
      <c r="BW656" s="12"/>
      <c r="BX656" s="12"/>
      <c r="BY656" s="12"/>
      <c r="BZ656" s="12"/>
      <c r="CA656" s="12"/>
      <c r="CB656" s="15"/>
      <c r="CC656" s="12"/>
      <c r="CD656" s="12"/>
      <c r="CE656" s="12"/>
      <c r="CF656" s="12"/>
      <c r="CG656" s="12"/>
      <c r="CH656" s="12"/>
      <c r="CI656" s="12"/>
      <c r="CJ656" s="15"/>
      <c r="CK656" s="12"/>
      <c r="CL656" s="12"/>
      <c r="CM656" s="12"/>
      <c r="CN656" s="12"/>
      <c r="CO656" s="12"/>
      <c r="CP656" s="12"/>
      <c r="CQ656" s="12"/>
      <c r="CR656" s="12"/>
      <c r="CS656" s="12"/>
      <c r="CT656" s="12"/>
      <c r="CU656" s="12"/>
      <c r="CV656" s="12"/>
      <c r="CW656" s="12"/>
      <c r="CX656" s="12"/>
      <c r="CY656" s="12"/>
      <c r="CZ656" s="12"/>
      <c r="DA656" s="12"/>
      <c r="DB656" s="12"/>
      <c r="DC656" s="12"/>
    </row>
    <row r="657" spans="1:107" x14ac:dyDescent="0.2">
      <c r="A657" s="2">
        <v>656</v>
      </c>
      <c r="B657" s="5">
        <v>8</v>
      </c>
      <c r="C657" s="2">
        <v>3</v>
      </c>
      <c r="D657" s="1">
        <v>40</v>
      </c>
      <c r="E657" s="7">
        <v>43890</v>
      </c>
      <c r="F657" s="1">
        <v>0</v>
      </c>
      <c r="G657" s="5">
        <f t="shared" si="45"/>
        <v>24</v>
      </c>
      <c r="H657" s="19">
        <f t="shared" si="46"/>
        <v>67.199999999999989</v>
      </c>
      <c r="I657" s="50">
        <v>100</v>
      </c>
      <c r="J657" s="50">
        <v>218.95486111111111</v>
      </c>
      <c r="K657" s="50">
        <v>27.213472885738639</v>
      </c>
      <c r="L657" s="50">
        <v>70.486111111111114</v>
      </c>
      <c r="M657" s="50">
        <v>29.513888888888886</v>
      </c>
      <c r="N657" s="50">
        <v>0</v>
      </c>
      <c r="O657" s="50">
        <v>100</v>
      </c>
      <c r="P657" s="50">
        <v>223.3125</v>
      </c>
      <c r="Q657" s="50">
        <v>23.324074770490622</v>
      </c>
      <c r="R657" s="50">
        <v>76.5625</v>
      </c>
      <c r="S657" s="50">
        <v>23.4375</v>
      </c>
      <c r="T657" s="50">
        <v>0</v>
      </c>
      <c r="U657" s="50">
        <v>100</v>
      </c>
      <c r="V657" s="50">
        <v>210.23958333333334</v>
      </c>
      <c r="W657" s="50">
        <v>34.155477369850111</v>
      </c>
      <c r="X657" s="50">
        <v>58.333333333333336</v>
      </c>
      <c r="Y657" s="50">
        <v>41.666666666666664</v>
      </c>
      <c r="Z657" s="50">
        <v>0</v>
      </c>
      <c r="AA657" s="2">
        <v>0</v>
      </c>
      <c r="AB657">
        <v>2</v>
      </c>
      <c r="AC657">
        <v>4</v>
      </c>
      <c r="AD657">
        <v>2</v>
      </c>
      <c r="AE657" s="16">
        <v>0</v>
      </c>
      <c r="AF657" t="s">
        <v>875</v>
      </c>
      <c r="AG657" t="s">
        <v>875</v>
      </c>
      <c r="AH657" t="s">
        <v>875</v>
      </c>
      <c r="AI657" t="s">
        <v>875</v>
      </c>
      <c r="AJ657" t="s">
        <v>875</v>
      </c>
      <c r="AK657" t="s">
        <v>875</v>
      </c>
      <c r="AL657" t="s">
        <v>875</v>
      </c>
      <c r="AM657" s="1" t="s">
        <v>903</v>
      </c>
      <c r="AN657" s="1" t="s">
        <v>903</v>
      </c>
      <c r="AO657" s="1" t="s">
        <v>903</v>
      </c>
      <c r="AP657" s="1" t="s">
        <v>903</v>
      </c>
      <c r="AQ657" s="1" t="s">
        <v>903</v>
      </c>
      <c r="AR657" s="1" t="s">
        <v>903</v>
      </c>
      <c r="AS657" s="1" t="s">
        <v>903</v>
      </c>
      <c r="AT657" s="1" t="s">
        <v>903</v>
      </c>
      <c r="AU657" s="1" t="s">
        <v>903</v>
      </c>
      <c r="AV657" s="1" t="s">
        <v>903</v>
      </c>
      <c r="AW657" s="1" t="s">
        <v>903</v>
      </c>
      <c r="AX657" s="1" t="s">
        <v>903</v>
      </c>
      <c r="AY657" s="1" t="s">
        <v>903</v>
      </c>
      <c r="AZ657" s="1" t="s">
        <v>903</v>
      </c>
      <c r="BA657" s="1" t="s">
        <v>875</v>
      </c>
      <c r="BB657" s="1" t="s">
        <v>875</v>
      </c>
      <c r="BC657" s="1" t="s">
        <v>875</v>
      </c>
      <c r="BD657" s="1" t="s">
        <v>875</v>
      </c>
      <c r="BE657" s="1" t="s">
        <v>875</v>
      </c>
      <c r="BF657" s="1" t="s">
        <v>875</v>
      </c>
      <c r="BG657" s="16">
        <v>24</v>
      </c>
      <c r="BH657">
        <v>4</v>
      </c>
      <c r="BI657" s="1">
        <v>2.8</v>
      </c>
      <c r="BJ657" s="1">
        <f t="shared" si="48"/>
        <v>67.199999999999989</v>
      </c>
      <c r="BK657" s="1" t="s">
        <v>27</v>
      </c>
      <c r="BL657" s="25">
        <v>0</v>
      </c>
      <c r="BM657" s="1">
        <v>0</v>
      </c>
      <c r="BN657" s="1">
        <v>0</v>
      </c>
      <c r="BO657" s="1">
        <v>0</v>
      </c>
      <c r="BP657" s="1">
        <v>0</v>
      </c>
      <c r="BQ657" s="14">
        <v>43890.368319548608</v>
      </c>
      <c r="BR657" s="14" t="s">
        <v>330</v>
      </c>
      <c r="BS657" s="15">
        <v>23.55</v>
      </c>
      <c r="BT657" s="12" t="s">
        <v>225</v>
      </c>
      <c r="BU657" s="12">
        <v>1</v>
      </c>
      <c r="BV657" s="12"/>
      <c r="BW657" s="12" t="s">
        <v>98</v>
      </c>
      <c r="BX657" s="12"/>
      <c r="BY657" s="12" t="s">
        <v>98</v>
      </c>
      <c r="BZ657" s="12">
        <v>1</v>
      </c>
      <c r="CA657" s="12">
        <v>6</v>
      </c>
      <c r="CB657" s="15">
        <v>0</v>
      </c>
      <c r="CC657" s="12">
        <v>0</v>
      </c>
      <c r="CD657" s="12">
        <v>0</v>
      </c>
      <c r="CE657" s="12">
        <v>1</v>
      </c>
      <c r="CF657" s="12">
        <v>4</v>
      </c>
      <c r="CG657" s="12">
        <v>2</v>
      </c>
      <c r="CH657" s="12">
        <v>4</v>
      </c>
      <c r="CI657" s="12">
        <v>1</v>
      </c>
      <c r="CJ657" s="15">
        <v>4</v>
      </c>
      <c r="CK657" s="12">
        <v>2</v>
      </c>
      <c r="CL657" s="12">
        <v>4</v>
      </c>
      <c r="CM657" s="12">
        <v>2</v>
      </c>
      <c r="CN657" s="12">
        <v>3</v>
      </c>
      <c r="CO657" s="12">
        <v>1</v>
      </c>
      <c r="CP657" s="12" t="s">
        <v>94</v>
      </c>
      <c r="CQ657" s="12">
        <v>28</v>
      </c>
      <c r="CR657" s="12">
        <v>20</v>
      </c>
      <c r="CS657" s="12">
        <v>81</v>
      </c>
      <c r="CT657" s="12">
        <v>56</v>
      </c>
      <c r="CU657" s="12">
        <v>23</v>
      </c>
      <c r="CV657" s="12">
        <v>7.8</v>
      </c>
      <c r="CW657" s="12">
        <v>270</v>
      </c>
      <c r="CX657" s="12" t="b">
        <v>0</v>
      </c>
      <c r="CY657" s="12"/>
      <c r="CZ657" s="12">
        <v>0</v>
      </c>
      <c r="DA657" s="12"/>
      <c r="DB657" s="12"/>
      <c r="DC657" s="12"/>
    </row>
    <row r="658" spans="1:107" x14ac:dyDescent="0.2">
      <c r="A658" s="2">
        <v>657</v>
      </c>
      <c r="B658" s="5">
        <v>8</v>
      </c>
      <c r="C658" s="2">
        <v>3</v>
      </c>
      <c r="D658" s="1">
        <v>41</v>
      </c>
      <c r="E658" s="7">
        <v>43891</v>
      </c>
      <c r="F658" s="1">
        <v>0</v>
      </c>
      <c r="G658" s="5">
        <f t="shared" si="45"/>
        <v>0</v>
      </c>
      <c r="H658" s="19">
        <f t="shared" si="46"/>
        <v>0</v>
      </c>
      <c r="I658" s="50">
        <v>91.666666666666671</v>
      </c>
      <c r="J658" s="50">
        <v>201.78030303030303</v>
      </c>
      <c r="K658" s="50">
        <v>30.464833421937797</v>
      </c>
      <c r="L658" s="50">
        <v>60.984848484848484</v>
      </c>
      <c r="M658" s="50">
        <v>39.015151515151516</v>
      </c>
      <c r="N658" s="50">
        <v>0</v>
      </c>
      <c r="O658" s="50">
        <v>87.5</v>
      </c>
      <c r="P658" s="50">
        <v>203.5654761904762</v>
      </c>
      <c r="Q658" s="50">
        <v>32.062185951352909</v>
      </c>
      <c r="R658" s="50">
        <v>62.5</v>
      </c>
      <c r="S658" s="50">
        <v>37.5</v>
      </c>
      <c r="T658" s="50">
        <v>0</v>
      </c>
      <c r="U658" s="50">
        <v>100</v>
      </c>
      <c r="V658" s="50">
        <v>198.65625</v>
      </c>
      <c r="W658" s="50">
        <v>27.375240651580061</v>
      </c>
      <c r="X658" s="50">
        <v>58.333333333333336</v>
      </c>
      <c r="Y658" s="50">
        <v>41.666666666666664</v>
      </c>
      <c r="Z658" s="50">
        <v>0</v>
      </c>
      <c r="AA658" s="2">
        <v>0</v>
      </c>
      <c r="AB658">
        <v>2</v>
      </c>
      <c r="AC658">
        <v>5</v>
      </c>
      <c r="AD658">
        <v>2</v>
      </c>
      <c r="AE658" s="16">
        <v>1</v>
      </c>
      <c r="AF658" s="12">
        <v>99</v>
      </c>
      <c r="AG658">
        <v>1</v>
      </c>
      <c r="AH658">
        <v>99</v>
      </c>
      <c r="AI658">
        <v>99</v>
      </c>
      <c r="AJ658">
        <v>99</v>
      </c>
      <c r="AK658">
        <v>99</v>
      </c>
      <c r="AL658">
        <v>99</v>
      </c>
      <c r="AM658">
        <v>99</v>
      </c>
      <c r="AN658" s="1">
        <v>99</v>
      </c>
      <c r="AO658" s="1">
        <v>99</v>
      </c>
      <c r="AP658" s="1">
        <v>99</v>
      </c>
      <c r="AQ658" s="1">
        <v>99</v>
      </c>
      <c r="AR658" s="1">
        <v>99</v>
      </c>
      <c r="AS658" s="1">
        <v>0</v>
      </c>
      <c r="AT658">
        <v>1</v>
      </c>
      <c r="AU658" s="1">
        <v>0</v>
      </c>
      <c r="AV658" s="1">
        <v>0</v>
      </c>
      <c r="AW658" s="1">
        <v>0</v>
      </c>
      <c r="AX658" s="1">
        <v>0</v>
      </c>
      <c r="AY658" s="1">
        <v>0</v>
      </c>
      <c r="AZ658" s="1">
        <v>0</v>
      </c>
      <c r="BA658" s="1">
        <v>0</v>
      </c>
      <c r="BB658" s="1">
        <v>0</v>
      </c>
      <c r="BC658" s="1">
        <v>0</v>
      </c>
      <c r="BD658" s="1">
        <v>0</v>
      </c>
      <c r="BE658" s="1">
        <v>0</v>
      </c>
      <c r="BF658" s="1">
        <f>SUM(AS658:BE658)</f>
        <v>1</v>
      </c>
      <c r="BG658" s="12">
        <v>0</v>
      </c>
      <c r="BH658" s="1">
        <v>0</v>
      </c>
      <c r="BI658" s="1">
        <v>0</v>
      </c>
      <c r="BJ658" s="1">
        <f t="shared" si="48"/>
        <v>0</v>
      </c>
      <c r="BK658" s="1">
        <v>0</v>
      </c>
      <c r="BL658" s="25">
        <v>0</v>
      </c>
      <c r="BM658" s="1">
        <v>0</v>
      </c>
      <c r="BN658" s="1">
        <v>0</v>
      </c>
      <c r="BO658" s="1">
        <v>0</v>
      </c>
      <c r="BP658" s="1">
        <v>0</v>
      </c>
      <c r="BQ658" s="12"/>
      <c r="BR658" s="12"/>
      <c r="BS658" s="12"/>
      <c r="BT658" s="12"/>
      <c r="BU658" s="12"/>
      <c r="BV658" s="12"/>
      <c r="BW658" s="12"/>
      <c r="BX658" s="12"/>
      <c r="BY658" s="12"/>
      <c r="BZ658" s="12"/>
      <c r="CA658" s="12"/>
      <c r="CB658" s="15"/>
      <c r="CC658" s="12"/>
      <c r="CD658" s="12"/>
      <c r="CE658" s="12"/>
      <c r="CF658" s="12"/>
      <c r="CG658" s="12"/>
      <c r="CH658" s="12"/>
      <c r="CI658" s="12"/>
      <c r="CJ658" s="15"/>
      <c r="CK658" s="12"/>
      <c r="CL658" s="12"/>
      <c r="CM658" s="12"/>
      <c r="CN658" s="12"/>
      <c r="CO658" s="12"/>
      <c r="CP658" s="12"/>
      <c r="CQ658" s="12"/>
      <c r="CR658" s="12"/>
      <c r="CS658" s="12"/>
      <c r="CT658" s="12"/>
      <c r="CU658" s="12"/>
      <c r="CV658" s="12"/>
      <c r="CW658" s="12"/>
      <c r="CX658" s="12"/>
      <c r="CY658" s="12"/>
      <c r="CZ658" s="12"/>
      <c r="DA658" s="12"/>
      <c r="DB658" s="12"/>
      <c r="DC658" s="12"/>
    </row>
    <row r="659" spans="1:107" x14ac:dyDescent="0.2">
      <c r="A659" s="2">
        <v>658</v>
      </c>
      <c r="B659" s="5">
        <v>8</v>
      </c>
      <c r="C659" s="2">
        <v>3</v>
      </c>
      <c r="D659" s="1">
        <v>42</v>
      </c>
      <c r="E659" s="7">
        <v>43892</v>
      </c>
      <c r="F659" s="1">
        <v>0</v>
      </c>
      <c r="G659" s="5">
        <f t="shared" si="45"/>
        <v>22</v>
      </c>
      <c r="H659" s="19">
        <f t="shared" si="46"/>
        <v>61.599999999999994</v>
      </c>
      <c r="I659" s="50">
        <v>100</v>
      </c>
      <c r="J659" s="50">
        <v>229.83680555555554</v>
      </c>
      <c r="K659" s="50">
        <v>34.972549016547802</v>
      </c>
      <c r="L659" s="50">
        <v>75</v>
      </c>
      <c r="M659" s="50">
        <v>25</v>
      </c>
      <c r="N659" s="50">
        <v>0</v>
      </c>
      <c r="O659" s="50">
        <v>100</v>
      </c>
      <c r="P659" s="50">
        <v>231.125</v>
      </c>
      <c r="Q659" s="50">
        <v>42.442180257651962</v>
      </c>
      <c r="R659" s="50">
        <v>62.5</v>
      </c>
      <c r="S659" s="50">
        <v>37.5</v>
      </c>
      <c r="T659" s="50">
        <v>0</v>
      </c>
      <c r="U659" s="50">
        <v>100</v>
      </c>
      <c r="V659" s="50">
        <v>227.26041666666666</v>
      </c>
      <c r="W659" s="50">
        <v>5.6064976126214017</v>
      </c>
      <c r="X659" s="50">
        <v>100</v>
      </c>
      <c r="Y659" s="50">
        <v>0</v>
      </c>
      <c r="Z659" s="50">
        <v>0</v>
      </c>
      <c r="AA659" s="2">
        <v>0</v>
      </c>
      <c r="AB659">
        <v>2</v>
      </c>
      <c r="AC659">
        <v>8</v>
      </c>
      <c r="AD659">
        <v>2</v>
      </c>
      <c r="AE659" s="16">
        <v>0</v>
      </c>
      <c r="AF659" t="s">
        <v>875</v>
      </c>
      <c r="AG659" t="s">
        <v>875</v>
      </c>
      <c r="AH659" t="s">
        <v>875</v>
      </c>
      <c r="AI659" t="s">
        <v>875</v>
      </c>
      <c r="AJ659" t="s">
        <v>875</v>
      </c>
      <c r="AK659" t="s">
        <v>875</v>
      </c>
      <c r="AL659" t="s">
        <v>875</v>
      </c>
      <c r="AM659" s="1" t="s">
        <v>903</v>
      </c>
      <c r="AN659" s="1" t="s">
        <v>903</v>
      </c>
      <c r="AO659" s="1" t="s">
        <v>903</v>
      </c>
      <c r="AP659" s="1" t="s">
        <v>903</v>
      </c>
      <c r="AQ659" s="1" t="s">
        <v>903</v>
      </c>
      <c r="AR659" s="1" t="s">
        <v>903</v>
      </c>
      <c r="AS659" s="1" t="s">
        <v>903</v>
      </c>
      <c r="AT659" s="1" t="s">
        <v>903</v>
      </c>
      <c r="AU659" s="1" t="s">
        <v>903</v>
      </c>
      <c r="AV659" s="1" t="s">
        <v>903</v>
      </c>
      <c r="AW659" s="1" t="s">
        <v>903</v>
      </c>
      <c r="AX659" s="1" t="s">
        <v>903</v>
      </c>
      <c r="AY659" s="1" t="s">
        <v>903</v>
      </c>
      <c r="AZ659" s="1" t="s">
        <v>903</v>
      </c>
      <c r="BA659" s="1" t="s">
        <v>875</v>
      </c>
      <c r="BB659" s="1" t="s">
        <v>875</v>
      </c>
      <c r="BC659" s="1" t="s">
        <v>875</v>
      </c>
      <c r="BD659" s="1" t="s">
        <v>875</v>
      </c>
      <c r="BE659" s="1" t="s">
        <v>875</v>
      </c>
      <c r="BF659" s="1" t="s">
        <v>875</v>
      </c>
      <c r="BG659" s="16">
        <v>22</v>
      </c>
      <c r="BH659">
        <v>2</v>
      </c>
      <c r="BI659" s="1">
        <v>2.8</v>
      </c>
      <c r="BJ659" s="1">
        <f t="shared" si="48"/>
        <v>61.599999999999994</v>
      </c>
      <c r="BK659" s="1" t="s">
        <v>27</v>
      </c>
      <c r="BL659" s="25">
        <v>0</v>
      </c>
      <c r="BM659" s="1">
        <v>0</v>
      </c>
      <c r="BN659" s="1">
        <v>0</v>
      </c>
      <c r="BO659" s="1">
        <v>0</v>
      </c>
      <c r="BP659" s="1">
        <v>0</v>
      </c>
      <c r="BQ659" s="14">
        <v>43892.498830706019</v>
      </c>
      <c r="BR659" s="14" t="s">
        <v>331</v>
      </c>
      <c r="BS659" s="15">
        <v>21.516666666666666</v>
      </c>
      <c r="BT659" s="12" t="s">
        <v>230</v>
      </c>
      <c r="BU659" s="12">
        <v>1</v>
      </c>
      <c r="BV659" s="12"/>
      <c r="BW659" s="12" t="s">
        <v>98</v>
      </c>
      <c r="BX659" s="12"/>
      <c r="BY659" s="12" t="s">
        <v>98</v>
      </c>
      <c r="BZ659" s="12">
        <v>1</v>
      </c>
      <c r="CA659" s="12">
        <v>6</v>
      </c>
      <c r="CB659" s="15">
        <v>0</v>
      </c>
      <c r="CC659" s="12">
        <v>0</v>
      </c>
      <c r="CD659" s="12">
        <v>0</v>
      </c>
      <c r="CE659" s="12">
        <v>1</v>
      </c>
      <c r="CF659" s="12">
        <v>2</v>
      </c>
      <c r="CG659" s="12">
        <v>2</v>
      </c>
      <c r="CH659" s="12">
        <v>3</v>
      </c>
      <c r="CI659" s="12">
        <v>1</v>
      </c>
      <c r="CJ659" s="15">
        <v>2</v>
      </c>
      <c r="CK659" s="12">
        <v>2</v>
      </c>
      <c r="CL659" s="12">
        <v>3</v>
      </c>
      <c r="CM659" s="12">
        <v>2</v>
      </c>
      <c r="CN659" s="12">
        <v>1</v>
      </c>
      <c r="CO659" s="12">
        <v>2</v>
      </c>
      <c r="CP659" s="12" t="s">
        <v>141</v>
      </c>
      <c r="CQ659" s="12">
        <v>49</v>
      </c>
      <c r="CR659" s="12">
        <v>45</v>
      </c>
      <c r="CS659" s="12">
        <v>30</v>
      </c>
      <c r="CT659" s="12">
        <v>68</v>
      </c>
      <c r="CU659" s="12">
        <v>50</v>
      </c>
      <c r="CV659" s="12">
        <v>9.3000000000000007</v>
      </c>
      <c r="CW659" s="12">
        <v>203</v>
      </c>
      <c r="CX659" s="12" t="b">
        <v>0</v>
      </c>
      <c r="CY659" s="12"/>
      <c r="CZ659" s="12">
        <v>0</v>
      </c>
      <c r="DA659" s="12"/>
      <c r="DB659" s="12"/>
      <c r="DC659" s="12"/>
    </row>
    <row r="660" spans="1:107" x14ac:dyDescent="0.2">
      <c r="A660" s="2">
        <v>659</v>
      </c>
      <c r="B660" s="5">
        <v>8</v>
      </c>
      <c r="C660" s="2">
        <v>3</v>
      </c>
      <c r="D660" s="1">
        <v>43</v>
      </c>
      <c r="E660" s="7">
        <v>43893</v>
      </c>
      <c r="F660" s="1">
        <v>0</v>
      </c>
      <c r="G660" s="5">
        <f t="shared" si="45"/>
        <v>0</v>
      </c>
      <c r="H660" s="19">
        <f t="shared" si="46"/>
        <v>0</v>
      </c>
      <c r="I660" s="50">
        <v>100</v>
      </c>
      <c r="J660" s="50">
        <v>267.5625</v>
      </c>
      <c r="K660" s="50">
        <v>20.007654651463568</v>
      </c>
      <c r="L660" s="50">
        <v>96.875</v>
      </c>
      <c r="M660" s="50">
        <v>3.125</v>
      </c>
      <c r="N660" s="50">
        <v>0</v>
      </c>
      <c r="O660" s="50">
        <v>100</v>
      </c>
      <c r="P660" s="50">
        <v>243.52083333333334</v>
      </c>
      <c r="Q660" s="50">
        <v>19.269636649974746</v>
      </c>
      <c r="R660" s="50">
        <v>95.3125</v>
      </c>
      <c r="S660" s="50">
        <v>4.6875</v>
      </c>
      <c r="T660" s="50">
        <v>0</v>
      </c>
      <c r="U660" s="50">
        <v>100</v>
      </c>
      <c r="V660" s="50">
        <v>315.64583333333331</v>
      </c>
      <c r="W660" s="50">
        <v>8.5360219709388598</v>
      </c>
      <c r="X660" s="50">
        <v>100</v>
      </c>
      <c r="Y660" s="50">
        <v>0</v>
      </c>
      <c r="Z660" s="50">
        <v>0</v>
      </c>
      <c r="AA660" s="2">
        <v>0</v>
      </c>
      <c r="AB660">
        <v>2</v>
      </c>
      <c r="AC660">
        <v>8</v>
      </c>
      <c r="AD660">
        <v>2</v>
      </c>
      <c r="AE660" s="16">
        <v>0</v>
      </c>
      <c r="AF660" s="12">
        <v>99</v>
      </c>
      <c r="AG660">
        <v>1</v>
      </c>
      <c r="AH660">
        <v>99</v>
      </c>
      <c r="AI660">
        <v>99</v>
      </c>
      <c r="AJ660">
        <v>99</v>
      </c>
      <c r="AK660">
        <v>99</v>
      </c>
      <c r="AL660">
        <v>99</v>
      </c>
      <c r="AM660" s="1">
        <v>99</v>
      </c>
      <c r="AN660" s="1">
        <v>99</v>
      </c>
      <c r="AO660" s="1">
        <v>99</v>
      </c>
      <c r="AP660" s="1">
        <v>99</v>
      </c>
      <c r="AQ660" s="1">
        <v>99</v>
      </c>
      <c r="AR660" s="1">
        <v>99</v>
      </c>
      <c r="AS660" s="1">
        <v>0</v>
      </c>
      <c r="AT660" s="1">
        <v>1</v>
      </c>
      <c r="AU660">
        <v>0</v>
      </c>
      <c r="AV660" s="1">
        <v>0</v>
      </c>
      <c r="AW660" s="1">
        <v>0</v>
      </c>
      <c r="AX660" s="1">
        <v>0</v>
      </c>
      <c r="AY660" s="1">
        <v>0</v>
      </c>
      <c r="AZ660" s="1">
        <v>0</v>
      </c>
      <c r="BA660" s="1">
        <v>0</v>
      </c>
      <c r="BB660" s="1">
        <v>0</v>
      </c>
      <c r="BC660" s="1">
        <v>0</v>
      </c>
      <c r="BD660" s="1">
        <v>0</v>
      </c>
      <c r="BE660" s="1">
        <v>0</v>
      </c>
      <c r="BF660" s="1">
        <f>SUM(AS660:BE660)</f>
        <v>1</v>
      </c>
      <c r="BG660" s="12">
        <v>0</v>
      </c>
      <c r="BH660" s="1">
        <v>0</v>
      </c>
      <c r="BI660" s="1">
        <v>0</v>
      </c>
      <c r="BJ660" s="1">
        <f t="shared" si="48"/>
        <v>0</v>
      </c>
      <c r="BK660" s="1">
        <v>0</v>
      </c>
      <c r="BL660" s="25">
        <v>0</v>
      </c>
      <c r="BM660" s="1">
        <v>0</v>
      </c>
      <c r="BN660" s="1">
        <v>0</v>
      </c>
      <c r="BO660" s="1">
        <v>0</v>
      </c>
      <c r="BP660" s="1">
        <v>0</v>
      </c>
      <c r="BQ660" s="12"/>
      <c r="BR660" s="12"/>
      <c r="BS660" s="12"/>
      <c r="BT660" s="12"/>
      <c r="BU660" s="12"/>
      <c r="BV660" s="12"/>
      <c r="BW660" s="12"/>
      <c r="BX660" s="12"/>
      <c r="BY660" s="12"/>
      <c r="BZ660" s="12"/>
      <c r="CA660" s="12"/>
      <c r="CB660" s="15"/>
      <c r="CC660" s="12"/>
      <c r="CD660" s="12"/>
      <c r="CE660" s="12"/>
      <c r="CF660" s="12"/>
      <c r="CG660" s="12"/>
      <c r="CH660" s="12"/>
      <c r="CI660" s="12"/>
      <c r="CJ660" s="15"/>
      <c r="CK660" s="12"/>
      <c r="CL660" s="12"/>
      <c r="CM660" s="12"/>
      <c r="CN660" s="12"/>
      <c r="CO660" s="12"/>
      <c r="CP660" s="12"/>
      <c r="CQ660" s="12"/>
      <c r="CR660" s="12"/>
      <c r="CS660" s="12"/>
      <c r="CT660" s="12"/>
      <c r="CU660" s="12"/>
      <c r="CV660" s="12"/>
      <c r="CW660" s="12"/>
      <c r="CX660" s="12"/>
      <c r="CY660" s="12"/>
      <c r="CZ660" s="12"/>
      <c r="DA660" s="12"/>
      <c r="DB660" s="12"/>
      <c r="DC660" s="12"/>
    </row>
    <row r="661" spans="1:107" x14ac:dyDescent="0.2">
      <c r="A661" s="2">
        <v>660</v>
      </c>
      <c r="B661" s="5">
        <v>8</v>
      </c>
      <c r="C661" s="2">
        <v>3</v>
      </c>
      <c r="D661" s="1">
        <v>44</v>
      </c>
      <c r="E661" s="7">
        <v>43894</v>
      </c>
      <c r="F661" s="1">
        <v>0</v>
      </c>
      <c r="G661" s="5">
        <f t="shared" si="45"/>
        <v>23</v>
      </c>
      <c r="H661" s="19">
        <f t="shared" si="46"/>
        <v>64.399999999999991</v>
      </c>
      <c r="I661" s="50">
        <v>99.652777777777771</v>
      </c>
      <c r="J661" s="50">
        <v>253.16376306620208</v>
      </c>
      <c r="K661" s="50">
        <v>38.448637930080558</v>
      </c>
      <c r="L661" s="50">
        <v>71.428571428571431</v>
      </c>
      <c r="M661" s="50">
        <v>28.571428571428569</v>
      </c>
      <c r="N661" s="50">
        <v>0</v>
      </c>
      <c r="O661" s="50">
        <v>100</v>
      </c>
      <c r="P661" s="50">
        <v>192.58333333333334</v>
      </c>
      <c r="Q661" s="50">
        <v>25.349416659204788</v>
      </c>
      <c r="R661" s="50">
        <v>57.291666666666664</v>
      </c>
      <c r="S661" s="50">
        <v>42.708333333333336</v>
      </c>
      <c r="T661" s="50">
        <v>0</v>
      </c>
      <c r="U661" s="50">
        <v>98.958333333333329</v>
      </c>
      <c r="V661" s="50">
        <v>375.6</v>
      </c>
      <c r="W661" s="50">
        <v>9.7401579491932271</v>
      </c>
      <c r="X661" s="50">
        <v>100</v>
      </c>
      <c r="Y661" s="50">
        <v>0</v>
      </c>
      <c r="Z661" s="50">
        <v>0</v>
      </c>
      <c r="AA661" s="2">
        <v>0</v>
      </c>
      <c r="AB661">
        <v>1</v>
      </c>
      <c r="AC661">
        <v>7</v>
      </c>
      <c r="AD661">
        <v>2</v>
      </c>
      <c r="AE661" s="16">
        <v>0</v>
      </c>
      <c r="AF661" t="s">
        <v>875</v>
      </c>
      <c r="AG661" t="s">
        <v>875</v>
      </c>
      <c r="AH661" t="s">
        <v>875</v>
      </c>
      <c r="AI661" t="s">
        <v>875</v>
      </c>
      <c r="AJ661" t="s">
        <v>875</v>
      </c>
      <c r="AK661" t="s">
        <v>875</v>
      </c>
      <c r="AL661" t="s">
        <v>875</v>
      </c>
      <c r="AM661" s="1" t="s">
        <v>903</v>
      </c>
      <c r="AN661" s="1" t="s">
        <v>903</v>
      </c>
      <c r="AO661" s="1" t="s">
        <v>903</v>
      </c>
      <c r="AP661" s="1" t="s">
        <v>903</v>
      </c>
      <c r="AQ661" s="1" t="s">
        <v>903</v>
      </c>
      <c r="AR661" s="1" t="s">
        <v>903</v>
      </c>
      <c r="AS661" s="1" t="s">
        <v>903</v>
      </c>
      <c r="AT661" s="1" t="s">
        <v>903</v>
      </c>
      <c r="AU661" s="1" t="s">
        <v>903</v>
      </c>
      <c r="AV661" s="1" t="s">
        <v>903</v>
      </c>
      <c r="AW661" s="1" t="s">
        <v>903</v>
      </c>
      <c r="AX661" s="1" t="s">
        <v>903</v>
      </c>
      <c r="AY661" s="1" t="s">
        <v>903</v>
      </c>
      <c r="AZ661" s="1" t="s">
        <v>903</v>
      </c>
      <c r="BA661" s="1" t="s">
        <v>875</v>
      </c>
      <c r="BB661" s="1" t="s">
        <v>875</v>
      </c>
      <c r="BC661" s="1" t="s">
        <v>875</v>
      </c>
      <c r="BD661" s="1" t="s">
        <v>875</v>
      </c>
      <c r="BE661" s="1" t="s">
        <v>875</v>
      </c>
      <c r="BF661" s="1" t="s">
        <v>875</v>
      </c>
      <c r="BG661" s="16">
        <v>23</v>
      </c>
      <c r="BH661">
        <v>4</v>
      </c>
      <c r="BI661" s="1">
        <v>2.8</v>
      </c>
      <c r="BJ661" s="1">
        <f t="shared" si="48"/>
        <v>64.399999999999991</v>
      </c>
      <c r="BK661" s="1" t="s">
        <v>27</v>
      </c>
      <c r="BL661" s="25">
        <v>0</v>
      </c>
      <c r="BM661" s="1">
        <v>0</v>
      </c>
      <c r="BN661" s="1">
        <v>0</v>
      </c>
      <c r="BO661" s="1">
        <v>0</v>
      </c>
      <c r="BP661" s="1">
        <v>0</v>
      </c>
      <c r="BQ661" s="14">
        <v>43894.386621030091</v>
      </c>
      <c r="BR661" s="14" t="s">
        <v>332</v>
      </c>
      <c r="BS661" s="15">
        <v>21.016666666666666</v>
      </c>
      <c r="BT661" s="12" t="s">
        <v>220</v>
      </c>
      <c r="BU661" s="12">
        <v>1</v>
      </c>
      <c r="BV661" s="12"/>
      <c r="BW661" s="12" t="s">
        <v>98</v>
      </c>
      <c r="BX661" s="12"/>
      <c r="BY661" s="12" t="s">
        <v>98</v>
      </c>
      <c r="BZ661" s="12">
        <v>1</v>
      </c>
      <c r="CA661" s="12">
        <v>6</v>
      </c>
      <c r="CB661" s="15">
        <v>0</v>
      </c>
      <c r="CC661" s="12">
        <v>0</v>
      </c>
      <c r="CD661" s="12">
        <v>0</v>
      </c>
      <c r="CE661" s="12">
        <v>1</v>
      </c>
      <c r="CF661" s="12">
        <v>4</v>
      </c>
      <c r="CG661" s="12">
        <v>1</v>
      </c>
      <c r="CH661" s="12">
        <v>4</v>
      </c>
      <c r="CI661" s="12">
        <v>1</v>
      </c>
      <c r="CJ661" s="15">
        <v>4</v>
      </c>
      <c r="CK661" s="12">
        <v>2</v>
      </c>
      <c r="CL661" s="12">
        <v>4</v>
      </c>
      <c r="CM661" s="12">
        <v>1</v>
      </c>
      <c r="CN661" s="12">
        <v>3</v>
      </c>
      <c r="CO661" s="12">
        <v>1</v>
      </c>
      <c r="CP661" s="12" t="s">
        <v>99</v>
      </c>
      <c r="CQ661" s="12">
        <v>46</v>
      </c>
      <c r="CR661" s="12">
        <v>41</v>
      </c>
      <c r="CS661" s="12">
        <v>91</v>
      </c>
      <c r="CT661" s="12">
        <v>64</v>
      </c>
      <c r="CU661" s="12">
        <v>40</v>
      </c>
      <c r="CV661" s="12">
        <v>11.4</v>
      </c>
      <c r="CW661" s="12">
        <v>248</v>
      </c>
      <c r="CX661" s="12" t="b">
        <v>0</v>
      </c>
      <c r="CY661" s="12"/>
      <c r="CZ661" s="12">
        <v>0</v>
      </c>
      <c r="DA661" s="12"/>
      <c r="DB661" s="12"/>
      <c r="DC661" s="12"/>
    </row>
    <row r="662" spans="1:107" x14ac:dyDescent="0.2">
      <c r="A662" s="2">
        <v>661</v>
      </c>
      <c r="B662" s="5">
        <v>8</v>
      </c>
      <c r="C662" s="2">
        <v>3</v>
      </c>
      <c r="D662" s="1">
        <v>45</v>
      </c>
      <c r="E662" s="7">
        <v>43895</v>
      </c>
      <c r="F662" s="1">
        <v>0</v>
      </c>
      <c r="G662" s="5">
        <f t="shared" si="45"/>
        <v>0</v>
      </c>
      <c r="H662" s="19">
        <f t="shared" si="46"/>
        <v>0</v>
      </c>
      <c r="I662" s="50">
        <v>100</v>
      </c>
      <c r="J662" s="50">
        <v>330.01041666666669</v>
      </c>
      <c r="K662" s="50">
        <v>10.952109905225846</v>
      </c>
      <c r="L662" s="50">
        <v>100</v>
      </c>
      <c r="M662" s="50">
        <v>0</v>
      </c>
      <c r="N662" s="50">
        <v>0</v>
      </c>
      <c r="O662" s="50">
        <v>100</v>
      </c>
      <c r="P662" s="50">
        <v>320.20833333333331</v>
      </c>
      <c r="Q662" s="50">
        <v>12.087758945391567</v>
      </c>
      <c r="R662" s="50">
        <v>100</v>
      </c>
      <c r="S662" s="50">
        <v>0</v>
      </c>
      <c r="T662" s="50">
        <v>0</v>
      </c>
      <c r="U662" s="50">
        <v>100</v>
      </c>
      <c r="V662" s="50">
        <v>349.61458333333331</v>
      </c>
      <c r="W662" s="50">
        <v>5.3651599452997436</v>
      </c>
      <c r="X662" s="50">
        <v>100</v>
      </c>
      <c r="Y662" s="50">
        <v>0</v>
      </c>
      <c r="Z662" s="50">
        <v>0</v>
      </c>
      <c r="AA662" s="2">
        <v>0</v>
      </c>
      <c r="AB662">
        <v>1</v>
      </c>
      <c r="AC662">
        <v>7</v>
      </c>
      <c r="AD662">
        <v>2</v>
      </c>
      <c r="AE662" s="16">
        <v>0</v>
      </c>
      <c r="AF662" s="12">
        <v>99</v>
      </c>
      <c r="AG662">
        <v>1</v>
      </c>
      <c r="AH662">
        <v>99</v>
      </c>
      <c r="AI662">
        <v>99</v>
      </c>
      <c r="AJ662">
        <v>99</v>
      </c>
      <c r="AK662">
        <v>99</v>
      </c>
      <c r="AL662">
        <v>99</v>
      </c>
      <c r="AM662">
        <v>99</v>
      </c>
      <c r="AN662" s="1">
        <v>99</v>
      </c>
      <c r="AO662" s="1">
        <v>99</v>
      </c>
      <c r="AP662" s="1">
        <v>99</v>
      </c>
      <c r="AQ662" s="1">
        <v>99</v>
      </c>
      <c r="AR662" s="1">
        <v>99</v>
      </c>
      <c r="AS662" s="1">
        <v>0</v>
      </c>
      <c r="AT662">
        <v>1</v>
      </c>
      <c r="AU662">
        <v>0</v>
      </c>
      <c r="AV662" s="1">
        <v>0</v>
      </c>
      <c r="AW662" s="1">
        <v>0</v>
      </c>
      <c r="AX662" s="1">
        <v>0</v>
      </c>
      <c r="AY662" s="1">
        <v>0</v>
      </c>
      <c r="AZ662" s="1">
        <v>0</v>
      </c>
      <c r="BA662" s="1">
        <v>0</v>
      </c>
      <c r="BB662" s="1">
        <v>0</v>
      </c>
      <c r="BC662" s="1">
        <v>0</v>
      </c>
      <c r="BD662" s="1">
        <v>0</v>
      </c>
      <c r="BE662" s="1">
        <v>0</v>
      </c>
      <c r="BF662" s="1">
        <f>SUM(AS662:BE662)</f>
        <v>1</v>
      </c>
      <c r="BG662" s="12">
        <v>0</v>
      </c>
      <c r="BH662" s="1">
        <v>0</v>
      </c>
      <c r="BI662" s="1">
        <v>0</v>
      </c>
      <c r="BJ662" s="1">
        <f t="shared" si="48"/>
        <v>0</v>
      </c>
      <c r="BK662" s="1">
        <v>0</v>
      </c>
      <c r="BL662" s="25">
        <v>0</v>
      </c>
      <c r="BM662" s="1">
        <v>0</v>
      </c>
      <c r="BN662" s="1">
        <v>0</v>
      </c>
      <c r="BO662" s="1">
        <v>0</v>
      </c>
      <c r="BP662" s="1">
        <v>0</v>
      </c>
      <c r="BQ662" s="12"/>
      <c r="BR662" s="12"/>
      <c r="BS662" s="12"/>
      <c r="BT662" s="12"/>
      <c r="BU662" s="12"/>
      <c r="BV662" s="12"/>
      <c r="BW662" s="12"/>
      <c r="BX662" s="12"/>
      <c r="BY662" s="12"/>
      <c r="BZ662" s="12"/>
      <c r="CA662" s="12"/>
      <c r="CB662" s="15"/>
      <c r="CC662" s="12"/>
      <c r="CD662" s="12"/>
      <c r="CE662" s="12"/>
      <c r="CF662" s="12"/>
      <c r="CG662" s="12"/>
      <c r="CH662" s="12"/>
      <c r="CI662" s="12"/>
      <c r="CJ662" s="15"/>
      <c r="CK662" s="12"/>
      <c r="CL662" s="12"/>
      <c r="CM662" s="12"/>
      <c r="CN662" s="12"/>
      <c r="CO662" s="12"/>
      <c r="CP662" s="12"/>
      <c r="CQ662" s="12"/>
      <c r="CR662" s="12"/>
      <c r="CS662" s="12"/>
      <c r="CT662" s="12"/>
      <c r="CU662" s="12"/>
      <c r="CV662" s="12"/>
      <c r="CW662" s="12"/>
      <c r="CX662" s="12"/>
      <c r="CY662" s="12"/>
      <c r="CZ662" s="12"/>
      <c r="DA662" s="12"/>
      <c r="DB662" s="12"/>
      <c r="DC662" s="12"/>
    </row>
    <row r="663" spans="1:107" x14ac:dyDescent="0.2">
      <c r="A663" s="2">
        <v>662</v>
      </c>
      <c r="B663" s="5">
        <v>8</v>
      </c>
      <c r="C663" s="2">
        <v>3</v>
      </c>
      <c r="D663" s="1">
        <v>46</v>
      </c>
      <c r="E663" s="7">
        <v>43896</v>
      </c>
      <c r="F663" s="1">
        <v>0</v>
      </c>
      <c r="G663" s="5">
        <f t="shared" si="45"/>
        <v>0</v>
      </c>
      <c r="H663" s="19">
        <f t="shared" si="46"/>
        <v>0</v>
      </c>
      <c r="I663" s="50">
        <v>100</v>
      </c>
      <c r="J663" s="50">
        <v>243.72222222222223</v>
      </c>
      <c r="K663" s="50">
        <v>29.6993204140344</v>
      </c>
      <c r="L663" s="50">
        <v>80.555555555555557</v>
      </c>
      <c r="M663" s="50">
        <v>19.444444444444443</v>
      </c>
      <c r="N663" s="50">
        <v>0</v>
      </c>
      <c r="O663" s="50">
        <v>100</v>
      </c>
      <c r="P663" s="50">
        <v>265.07291666666669</v>
      </c>
      <c r="Q663" s="50">
        <v>29.628771298316551</v>
      </c>
      <c r="R663" s="50">
        <v>79.6875</v>
      </c>
      <c r="S663" s="50">
        <v>20.3125</v>
      </c>
      <c r="T663" s="50">
        <v>0</v>
      </c>
      <c r="U663" s="50">
        <v>100</v>
      </c>
      <c r="V663" s="50">
        <v>201.02083333333334</v>
      </c>
      <c r="W663" s="50">
        <v>12.812364713637352</v>
      </c>
      <c r="X663" s="50">
        <v>82.291666666666671</v>
      </c>
      <c r="Y663" s="50">
        <v>17.708333333333329</v>
      </c>
      <c r="Z663" s="50">
        <v>0</v>
      </c>
      <c r="AA663" s="2">
        <v>0</v>
      </c>
      <c r="AB663">
        <v>2</v>
      </c>
      <c r="AC663">
        <v>3</v>
      </c>
      <c r="AD663">
        <v>2</v>
      </c>
      <c r="AE663" s="16">
        <v>0</v>
      </c>
      <c r="AF663" s="12">
        <v>99</v>
      </c>
      <c r="AG663">
        <v>99</v>
      </c>
      <c r="AH663">
        <v>1</v>
      </c>
      <c r="AI663">
        <v>99</v>
      </c>
      <c r="AJ663">
        <v>99</v>
      </c>
      <c r="AK663">
        <v>99</v>
      </c>
      <c r="AL663">
        <v>99</v>
      </c>
      <c r="AM663" s="1">
        <v>99</v>
      </c>
      <c r="AN663" s="1">
        <v>99</v>
      </c>
      <c r="AO663" s="1">
        <v>99</v>
      </c>
      <c r="AP663" s="1">
        <v>99</v>
      </c>
      <c r="AQ663" s="1">
        <v>99</v>
      </c>
      <c r="AR663" s="1">
        <v>99</v>
      </c>
      <c r="AS663" s="1">
        <v>0</v>
      </c>
      <c r="AT663" s="1">
        <v>0</v>
      </c>
      <c r="AU663" s="1">
        <v>1</v>
      </c>
      <c r="AV663" s="1">
        <v>0</v>
      </c>
      <c r="AW663" s="1">
        <v>0</v>
      </c>
      <c r="AX663" s="1">
        <v>0</v>
      </c>
      <c r="AY663" s="1">
        <v>0</v>
      </c>
      <c r="AZ663" s="1">
        <v>0</v>
      </c>
      <c r="BA663" s="1">
        <v>0</v>
      </c>
      <c r="BB663" s="1">
        <v>0</v>
      </c>
      <c r="BC663" s="1">
        <v>0</v>
      </c>
      <c r="BD663" s="1">
        <v>0</v>
      </c>
      <c r="BE663" s="1">
        <v>0</v>
      </c>
      <c r="BF663" s="1">
        <f>SUM(AS663:BE663)</f>
        <v>1</v>
      </c>
      <c r="BG663" s="12">
        <v>0</v>
      </c>
      <c r="BH663" s="1">
        <v>0</v>
      </c>
      <c r="BI663" s="1">
        <v>0</v>
      </c>
      <c r="BJ663" s="1">
        <f t="shared" si="48"/>
        <v>0</v>
      </c>
      <c r="BK663" s="1">
        <v>0</v>
      </c>
      <c r="BL663" s="25">
        <v>0</v>
      </c>
      <c r="BM663" s="1">
        <v>0</v>
      </c>
      <c r="BN663" s="1">
        <v>0</v>
      </c>
      <c r="BO663" s="1">
        <v>0</v>
      </c>
      <c r="BP663" s="1">
        <v>0</v>
      </c>
      <c r="BQ663" s="12"/>
      <c r="BR663" s="12"/>
      <c r="BS663" s="12"/>
      <c r="BT663" s="12"/>
      <c r="BU663" s="12"/>
      <c r="BV663" s="12"/>
      <c r="BW663" s="12"/>
      <c r="BX663" s="12"/>
      <c r="BY663" s="12"/>
      <c r="BZ663" s="12"/>
      <c r="CA663" s="12"/>
      <c r="CB663" s="15"/>
      <c r="CC663" s="12"/>
      <c r="CD663" s="12"/>
      <c r="CE663" s="12"/>
      <c r="CF663" s="12"/>
      <c r="CG663" s="12"/>
      <c r="CH663" s="12"/>
      <c r="CI663" s="12"/>
      <c r="CJ663" s="15"/>
      <c r="CK663" s="12"/>
      <c r="CL663" s="12"/>
      <c r="CM663" s="12"/>
      <c r="CN663" s="12"/>
      <c r="CO663" s="12"/>
      <c r="CP663" s="12"/>
      <c r="CQ663" s="12"/>
      <c r="CR663" s="12"/>
      <c r="CS663" s="12"/>
      <c r="CT663" s="12"/>
      <c r="CU663" s="12"/>
      <c r="CV663" s="12"/>
      <c r="CW663" s="12"/>
      <c r="CX663" s="12"/>
      <c r="CY663" s="12"/>
      <c r="CZ663" s="12"/>
      <c r="DA663" s="12"/>
      <c r="DB663" s="12"/>
      <c r="DC663" s="12"/>
    </row>
    <row r="664" spans="1:107" x14ac:dyDescent="0.2">
      <c r="A664" s="2">
        <v>663</v>
      </c>
      <c r="B664" s="5">
        <v>8</v>
      </c>
      <c r="C664" s="2">
        <v>3</v>
      </c>
      <c r="D664" s="1">
        <v>47</v>
      </c>
      <c r="E664" s="7">
        <v>43897</v>
      </c>
      <c r="F664" s="1">
        <v>0</v>
      </c>
      <c r="G664" s="5">
        <f t="shared" si="45"/>
        <v>0</v>
      </c>
      <c r="H664" s="19">
        <f t="shared" si="46"/>
        <v>0</v>
      </c>
      <c r="I664" s="50">
        <v>95.833333333333329</v>
      </c>
      <c r="J664" s="50">
        <v>227.80434782608697</v>
      </c>
      <c r="K664" s="50">
        <v>19.964203404890252</v>
      </c>
      <c r="L664" s="50">
        <v>82.246376811594203</v>
      </c>
      <c r="M664" s="50">
        <v>17.753623188405797</v>
      </c>
      <c r="N664" s="50">
        <v>0</v>
      </c>
      <c r="O664" s="50">
        <v>100</v>
      </c>
      <c r="P664" s="50">
        <v>251.765625</v>
      </c>
      <c r="Q664" s="50">
        <v>10.544741922439384</v>
      </c>
      <c r="R664" s="50">
        <v>98.958333333333329</v>
      </c>
      <c r="S664" s="50">
        <v>1.0416666666666714</v>
      </c>
      <c r="T664" s="50">
        <v>0</v>
      </c>
      <c r="U664" s="50">
        <v>87.5</v>
      </c>
      <c r="V664" s="50">
        <v>173.03571428571428</v>
      </c>
      <c r="W664" s="50">
        <v>17.019227821397571</v>
      </c>
      <c r="X664" s="50">
        <v>44.047619047619051</v>
      </c>
      <c r="Y664" s="50">
        <v>55.952380952380949</v>
      </c>
      <c r="Z664" s="50">
        <v>0</v>
      </c>
      <c r="AA664" s="2">
        <v>0</v>
      </c>
      <c r="AB664">
        <v>2</v>
      </c>
      <c r="AC664">
        <v>4</v>
      </c>
      <c r="AD664">
        <v>2</v>
      </c>
      <c r="AE664" s="16">
        <v>1</v>
      </c>
      <c r="AF664" s="12">
        <v>99</v>
      </c>
      <c r="AG664">
        <v>99</v>
      </c>
      <c r="AH664">
        <v>99</v>
      </c>
      <c r="AI664">
        <v>99</v>
      </c>
      <c r="AJ664">
        <v>99</v>
      </c>
      <c r="AK664">
        <v>99</v>
      </c>
      <c r="AL664">
        <v>99</v>
      </c>
      <c r="AM664" s="1">
        <v>99</v>
      </c>
      <c r="AN664">
        <v>99</v>
      </c>
      <c r="AO664" s="1">
        <v>1</v>
      </c>
      <c r="AP664" s="1">
        <v>99</v>
      </c>
      <c r="AQ664" s="1">
        <v>99</v>
      </c>
      <c r="AR664">
        <v>99</v>
      </c>
      <c r="AS664" s="1">
        <v>0</v>
      </c>
      <c r="AT664" s="1">
        <v>0</v>
      </c>
      <c r="AU664" s="1">
        <v>0</v>
      </c>
      <c r="AV664" s="1">
        <v>0</v>
      </c>
      <c r="AW664" s="1">
        <v>0</v>
      </c>
      <c r="AX664" s="1">
        <v>0</v>
      </c>
      <c r="AY664" s="1">
        <v>0</v>
      </c>
      <c r="AZ664" s="1">
        <v>0</v>
      </c>
      <c r="BA664" s="1">
        <v>0</v>
      </c>
      <c r="BB664" s="1">
        <v>1</v>
      </c>
      <c r="BC664" s="1">
        <v>0</v>
      </c>
      <c r="BD664" s="1">
        <v>0</v>
      </c>
      <c r="BE664" s="1">
        <v>0</v>
      </c>
      <c r="BF664" s="1">
        <f>SUM(AS664:BE664)</f>
        <v>1</v>
      </c>
      <c r="BG664" s="12">
        <v>0</v>
      </c>
      <c r="BH664" s="1">
        <v>0</v>
      </c>
      <c r="BI664" s="1">
        <v>0</v>
      </c>
      <c r="BJ664" s="1">
        <f t="shared" si="48"/>
        <v>0</v>
      </c>
      <c r="BK664" s="1">
        <v>0</v>
      </c>
      <c r="BL664" s="25">
        <v>0</v>
      </c>
      <c r="BM664" s="1">
        <v>0</v>
      </c>
      <c r="BN664" s="1">
        <v>0</v>
      </c>
      <c r="BO664" s="1">
        <v>0</v>
      </c>
      <c r="BP664" s="1">
        <v>0</v>
      </c>
      <c r="BQ664" s="12"/>
      <c r="BR664" s="12"/>
      <c r="BS664" s="12"/>
      <c r="BT664" s="12"/>
      <c r="BU664" s="12"/>
      <c r="BV664" s="12"/>
      <c r="BW664" s="12"/>
      <c r="BX664" s="12"/>
      <c r="BY664" s="12"/>
      <c r="BZ664" s="12"/>
      <c r="CA664" s="12"/>
      <c r="CB664" s="15"/>
      <c r="CC664" s="12"/>
      <c r="CD664" s="12"/>
      <c r="CE664" s="12"/>
      <c r="CF664" s="12"/>
      <c r="CG664" s="12"/>
      <c r="CH664" s="12"/>
      <c r="CI664" s="12"/>
      <c r="CJ664" s="15"/>
      <c r="CK664" s="12"/>
      <c r="CL664" s="12"/>
      <c r="CM664" s="12"/>
      <c r="CN664" s="12"/>
      <c r="CO664" s="12"/>
      <c r="CP664" s="12"/>
      <c r="CQ664" s="12"/>
      <c r="CR664" s="12"/>
      <c r="CS664" s="12"/>
      <c r="CT664" s="12"/>
      <c r="CU664" s="12"/>
      <c r="CV664" s="12"/>
      <c r="CW664" s="12"/>
      <c r="CX664" s="12"/>
      <c r="CY664" s="12"/>
      <c r="CZ664" s="12"/>
      <c r="DA664" s="12"/>
      <c r="DB664" s="12"/>
      <c r="DC664" s="12"/>
    </row>
    <row r="665" spans="1:107" x14ac:dyDescent="0.2">
      <c r="A665" s="2">
        <v>664</v>
      </c>
      <c r="B665" s="5">
        <v>8</v>
      </c>
      <c r="C665" s="2">
        <v>3</v>
      </c>
      <c r="D665" s="1">
        <v>48</v>
      </c>
      <c r="E665" s="7">
        <v>43898</v>
      </c>
      <c r="F665" s="1">
        <v>0</v>
      </c>
      <c r="G665" s="5">
        <f t="shared" si="45"/>
        <v>22</v>
      </c>
      <c r="H665" s="19">
        <f t="shared" si="46"/>
        <v>61.599999999999994</v>
      </c>
      <c r="I665" s="50">
        <v>100</v>
      </c>
      <c r="J665" s="50">
        <v>193.14930555555554</v>
      </c>
      <c r="K665" s="50">
        <v>32.92649152726991</v>
      </c>
      <c r="L665" s="50">
        <v>51.388888888888886</v>
      </c>
      <c r="M665" s="50">
        <v>48.611111111111114</v>
      </c>
      <c r="N665" s="50">
        <v>0</v>
      </c>
      <c r="O665" s="50">
        <v>100</v>
      </c>
      <c r="P665" s="50">
        <v>216.984375</v>
      </c>
      <c r="Q665" s="50">
        <v>25.379013539908957</v>
      </c>
      <c r="R665" s="50">
        <v>65.625</v>
      </c>
      <c r="S665" s="50">
        <v>34.375</v>
      </c>
      <c r="T665" s="50">
        <v>0</v>
      </c>
      <c r="U665" s="50">
        <v>100</v>
      </c>
      <c r="V665" s="50">
        <v>145.47916666666666</v>
      </c>
      <c r="W665" s="50">
        <v>35.568050163781344</v>
      </c>
      <c r="X665" s="50">
        <v>22.916666666666668</v>
      </c>
      <c r="Y665" s="50">
        <v>77.083333333333329</v>
      </c>
      <c r="Z665" s="50">
        <v>0</v>
      </c>
      <c r="AA665" s="2">
        <v>0</v>
      </c>
      <c r="AB665">
        <v>2</v>
      </c>
      <c r="AC665">
        <v>5</v>
      </c>
      <c r="AD665">
        <v>2</v>
      </c>
      <c r="AE665" s="16">
        <v>0</v>
      </c>
      <c r="AF665" t="s">
        <v>875</v>
      </c>
      <c r="AG665" t="s">
        <v>875</v>
      </c>
      <c r="AH665" t="s">
        <v>875</v>
      </c>
      <c r="AI665" t="s">
        <v>875</v>
      </c>
      <c r="AJ665" t="s">
        <v>875</v>
      </c>
      <c r="AK665" t="s">
        <v>875</v>
      </c>
      <c r="AL665" t="s">
        <v>875</v>
      </c>
      <c r="AM665" s="1" t="s">
        <v>903</v>
      </c>
      <c r="AN665" s="1" t="s">
        <v>903</v>
      </c>
      <c r="AO665" s="1" t="s">
        <v>903</v>
      </c>
      <c r="AP665" s="1" t="s">
        <v>903</v>
      </c>
      <c r="AQ665" s="1" t="s">
        <v>903</v>
      </c>
      <c r="AR665" s="1" t="s">
        <v>903</v>
      </c>
      <c r="AS665" s="1" t="s">
        <v>903</v>
      </c>
      <c r="AT665" s="1" t="s">
        <v>903</v>
      </c>
      <c r="AU665" s="1" t="s">
        <v>903</v>
      </c>
      <c r="AV665" s="1" t="s">
        <v>903</v>
      </c>
      <c r="AW665" s="1" t="s">
        <v>903</v>
      </c>
      <c r="AX665" s="1" t="s">
        <v>903</v>
      </c>
      <c r="AY665" s="1" t="s">
        <v>903</v>
      </c>
      <c r="AZ665" s="1" t="s">
        <v>903</v>
      </c>
      <c r="BA665" s="1" t="s">
        <v>875</v>
      </c>
      <c r="BB665" s="1" t="s">
        <v>875</v>
      </c>
      <c r="BC665" s="1" t="s">
        <v>875</v>
      </c>
      <c r="BD665" s="1" t="s">
        <v>875</v>
      </c>
      <c r="BE665" s="1" t="s">
        <v>875</v>
      </c>
      <c r="BF665" s="1" t="s">
        <v>875</v>
      </c>
      <c r="BG665" s="16">
        <v>22</v>
      </c>
      <c r="BH665">
        <v>3</v>
      </c>
      <c r="BI665" s="1">
        <v>2.8</v>
      </c>
      <c r="BJ665" s="1">
        <f t="shared" si="48"/>
        <v>61.599999999999994</v>
      </c>
      <c r="BK665" s="1" t="s">
        <v>27</v>
      </c>
      <c r="BL665" s="25">
        <v>0</v>
      </c>
      <c r="BM665" s="1">
        <v>0</v>
      </c>
      <c r="BN665" s="1">
        <v>0</v>
      </c>
      <c r="BO665" s="1">
        <v>0</v>
      </c>
      <c r="BP665" s="1">
        <v>0</v>
      </c>
      <c r="BQ665" s="14">
        <v>43898.685254861113</v>
      </c>
      <c r="BR665" s="14" t="s">
        <v>333</v>
      </c>
      <c r="BS665" s="15">
        <v>21.016666666666666</v>
      </c>
      <c r="BT665" s="12" t="s">
        <v>220</v>
      </c>
      <c r="BU665" s="12">
        <v>1</v>
      </c>
      <c r="BV665" s="12"/>
      <c r="BW665" s="12" t="s">
        <v>98</v>
      </c>
      <c r="BX665" s="12"/>
      <c r="BY665" s="12" t="s">
        <v>98</v>
      </c>
      <c r="BZ665" s="12">
        <v>1</v>
      </c>
      <c r="CA665" s="12">
        <v>6</v>
      </c>
      <c r="CB665" s="15">
        <v>0</v>
      </c>
      <c r="CC665" s="12">
        <v>0</v>
      </c>
      <c r="CD665" s="12">
        <v>0</v>
      </c>
      <c r="CE665" s="12">
        <v>1</v>
      </c>
      <c r="CF665" s="12">
        <v>4</v>
      </c>
      <c r="CG665" s="12">
        <v>3</v>
      </c>
      <c r="CH665" s="12">
        <v>3</v>
      </c>
      <c r="CI665" s="12">
        <v>1</v>
      </c>
      <c r="CJ665" s="15">
        <v>3</v>
      </c>
      <c r="CK665" s="12">
        <v>1</v>
      </c>
      <c r="CL665" s="12">
        <v>4</v>
      </c>
      <c r="CM665" s="12">
        <v>2</v>
      </c>
      <c r="CN665" s="12">
        <v>3</v>
      </c>
      <c r="CO665" s="12">
        <v>1</v>
      </c>
      <c r="CP665" s="12" t="s">
        <v>88</v>
      </c>
      <c r="CQ665" s="12">
        <v>56</v>
      </c>
      <c r="CR665" s="12">
        <v>56</v>
      </c>
      <c r="CS665" s="12">
        <v>10</v>
      </c>
      <c r="CT665" s="12">
        <v>26</v>
      </c>
      <c r="CU665" s="12">
        <v>53</v>
      </c>
      <c r="CV665" s="12">
        <v>10.7</v>
      </c>
      <c r="CW665" s="12">
        <v>225</v>
      </c>
      <c r="CX665" s="12" t="b">
        <v>0</v>
      </c>
      <c r="CY665" s="12"/>
      <c r="CZ665" s="12">
        <v>0</v>
      </c>
      <c r="DA665" s="12"/>
      <c r="DB665" s="12"/>
      <c r="DC665" s="12"/>
    </row>
    <row r="666" spans="1:107" x14ac:dyDescent="0.2">
      <c r="A666" s="2">
        <v>665</v>
      </c>
      <c r="B666" s="5">
        <v>8</v>
      </c>
      <c r="C666" s="2">
        <v>3</v>
      </c>
      <c r="D666" s="1">
        <v>49</v>
      </c>
      <c r="E666" s="7">
        <v>43899</v>
      </c>
      <c r="F666" s="1">
        <v>0</v>
      </c>
      <c r="G666" s="5">
        <f t="shared" si="45"/>
        <v>0</v>
      </c>
      <c r="H666" s="19">
        <f t="shared" si="46"/>
        <v>0</v>
      </c>
      <c r="I666" s="50">
        <v>100</v>
      </c>
      <c r="J666" s="50">
        <v>216.88888888888889</v>
      </c>
      <c r="K666" s="50">
        <v>17.159893656143133</v>
      </c>
      <c r="L666" s="50">
        <v>82.291666666666671</v>
      </c>
      <c r="M666" s="50">
        <v>17.708333333333329</v>
      </c>
      <c r="N666" s="50">
        <v>0</v>
      </c>
      <c r="O666" s="50">
        <v>100</v>
      </c>
      <c r="P666" s="50">
        <v>214.19791666666666</v>
      </c>
      <c r="Q666" s="50">
        <v>21.066470516978079</v>
      </c>
      <c r="R666" s="50">
        <v>73.4375</v>
      </c>
      <c r="S666" s="50">
        <v>26.5625</v>
      </c>
      <c r="T666" s="50">
        <v>0</v>
      </c>
      <c r="U666" s="50">
        <v>100</v>
      </c>
      <c r="V666" s="50">
        <v>222.27083333333334</v>
      </c>
      <c r="W666" s="50">
        <v>3.0843554728156795</v>
      </c>
      <c r="X666" s="50">
        <v>100</v>
      </c>
      <c r="Y666" s="50">
        <v>0</v>
      </c>
      <c r="Z666" s="50">
        <v>0</v>
      </c>
      <c r="AA666" s="2">
        <v>0</v>
      </c>
      <c r="AB666">
        <v>2</v>
      </c>
      <c r="AC666">
        <v>3</v>
      </c>
      <c r="AD666">
        <v>2</v>
      </c>
      <c r="AE666" s="16">
        <v>0</v>
      </c>
      <c r="AF666" s="12">
        <v>99</v>
      </c>
      <c r="AG666">
        <v>1</v>
      </c>
      <c r="AH666">
        <v>99</v>
      </c>
      <c r="AI666">
        <v>99</v>
      </c>
      <c r="AJ666">
        <v>99</v>
      </c>
      <c r="AK666">
        <v>99</v>
      </c>
      <c r="AL666">
        <v>99</v>
      </c>
      <c r="AM666" s="1">
        <v>99</v>
      </c>
      <c r="AN666" s="1">
        <v>99</v>
      </c>
      <c r="AO666" s="1">
        <v>99</v>
      </c>
      <c r="AP666" s="1">
        <v>99</v>
      </c>
      <c r="AQ666" s="1">
        <v>99</v>
      </c>
      <c r="AR666" s="1">
        <v>99</v>
      </c>
      <c r="AS666" s="1">
        <v>0</v>
      </c>
      <c r="AT666">
        <v>1</v>
      </c>
      <c r="AU666" s="1">
        <v>0</v>
      </c>
      <c r="AV666" s="1">
        <v>0</v>
      </c>
      <c r="AW666" s="1">
        <v>0</v>
      </c>
      <c r="AX666" s="1">
        <v>0</v>
      </c>
      <c r="AY666" s="1">
        <v>0</v>
      </c>
      <c r="AZ666" s="1">
        <v>0</v>
      </c>
      <c r="BA666" s="1">
        <v>0</v>
      </c>
      <c r="BB666" s="1">
        <v>0</v>
      </c>
      <c r="BC666" s="1">
        <v>0</v>
      </c>
      <c r="BD666" s="1">
        <v>0</v>
      </c>
      <c r="BE666" s="1">
        <v>0</v>
      </c>
      <c r="BF666" s="1">
        <f>SUM(AS666:BE666)</f>
        <v>1</v>
      </c>
      <c r="BG666" s="12">
        <v>0</v>
      </c>
      <c r="BH666" s="1">
        <v>0</v>
      </c>
      <c r="BI666" s="1">
        <v>0</v>
      </c>
      <c r="BJ666" s="1">
        <f t="shared" si="48"/>
        <v>0</v>
      </c>
      <c r="BK666" s="1">
        <v>0</v>
      </c>
      <c r="BL666" s="25">
        <v>0</v>
      </c>
      <c r="BM666" s="1">
        <v>0</v>
      </c>
      <c r="BN666" s="1">
        <v>0</v>
      </c>
      <c r="BO666" s="1">
        <v>0</v>
      </c>
      <c r="BP666" s="1">
        <v>0</v>
      </c>
      <c r="BQ666" s="12"/>
      <c r="BR666" s="12"/>
      <c r="BS666" s="12"/>
      <c r="BT666" s="12"/>
      <c r="BU666" s="12"/>
      <c r="BV666" s="12"/>
      <c r="BW666" s="12"/>
      <c r="BX666" s="12"/>
      <c r="BY666" s="12"/>
      <c r="BZ666" s="12"/>
      <c r="CA666" s="12"/>
      <c r="CB666" s="15"/>
      <c r="CC666" s="12"/>
      <c r="CD666" s="12"/>
      <c r="CE666" s="12"/>
      <c r="CF666" s="12"/>
      <c r="CG666" s="12"/>
      <c r="CH666" s="12"/>
      <c r="CI666" s="12"/>
      <c r="CJ666" s="15"/>
      <c r="CK666" s="12"/>
      <c r="CL666" s="12"/>
      <c r="CM666" s="12"/>
      <c r="CN666" s="12"/>
      <c r="CO666" s="12"/>
      <c r="CP666" s="12"/>
      <c r="CQ666" s="12"/>
      <c r="CR666" s="12"/>
      <c r="CS666" s="12"/>
      <c r="CT666" s="12"/>
      <c r="CU666" s="12"/>
      <c r="CV666" s="12"/>
      <c r="CW666" s="12"/>
      <c r="CX666" s="12"/>
      <c r="CY666" s="12"/>
      <c r="CZ666" s="12"/>
      <c r="DA666" s="12"/>
      <c r="DB666" s="12"/>
      <c r="DC666" s="12"/>
    </row>
    <row r="667" spans="1:107" x14ac:dyDescent="0.2">
      <c r="A667" s="2">
        <v>666</v>
      </c>
      <c r="B667" s="5">
        <v>8</v>
      </c>
      <c r="C667" s="2">
        <v>3</v>
      </c>
      <c r="D667" s="1">
        <v>50</v>
      </c>
      <c r="E667" s="7">
        <v>43900</v>
      </c>
      <c r="F667" s="1">
        <v>0</v>
      </c>
      <c r="G667" s="5">
        <f t="shared" si="45"/>
        <v>0</v>
      </c>
      <c r="H667" s="19">
        <f t="shared" si="46"/>
        <v>0</v>
      </c>
      <c r="I667" s="50">
        <v>100</v>
      </c>
      <c r="J667" s="50">
        <v>196.79513888888889</v>
      </c>
      <c r="K667" s="50">
        <v>24.003808336092206</v>
      </c>
      <c r="L667" s="50">
        <v>61.111111111111114</v>
      </c>
      <c r="M667" s="50">
        <v>38.888888888888886</v>
      </c>
      <c r="N667" s="50">
        <v>0</v>
      </c>
      <c r="O667" s="50">
        <v>100</v>
      </c>
      <c r="P667" s="50">
        <v>194.69791666666666</v>
      </c>
      <c r="Q667" s="50">
        <v>23.634190368614753</v>
      </c>
      <c r="R667" s="50">
        <v>61.458333333333336</v>
      </c>
      <c r="S667" s="50">
        <v>38.541666666666664</v>
      </c>
      <c r="T667" s="50">
        <v>0</v>
      </c>
      <c r="U667" s="50">
        <v>100</v>
      </c>
      <c r="V667" s="50">
        <v>200.98958333333334</v>
      </c>
      <c r="W667" s="50">
        <v>24.664999417360917</v>
      </c>
      <c r="X667" s="50">
        <v>60.416666666666664</v>
      </c>
      <c r="Y667" s="50">
        <v>39.583333333333336</v>
      </c>
      <c r="Z667" s="50">
        <v>0</v>
      </c>
      <c r="AA667" s="2">
        <v>0</v>
      </c>
      <c r="AB667">
        <v>2</v>
      </c>
      <c r="AC667">
        <v>7</v>
      </c>
      <c r="AD667">
        <v>2</v>
      </c>
      <c r="AE667" s="16">
        <v>0</v>
      </c>
      <c r="AF667" s="12">
        <v>99</v>
      </c>
      <c r="AG667">
        <v>99</v>
      </c>
      <c r="AH667">
        <v>1</v>
      </c>
      <c r="AI667">
        <v>99</v>
      </c>
      <c r="AJ667">
        <v>99</v>
      </c>
      <c r="AK667">
        <v>99</v>
      </c>
      <c r="AL667">
        <v>99</v>
      </c>
      <c r="AM667">
        <v>99</v>
      </c>
      <c r="AN667" s="1">
        <v>99</v>
      </c>
      <c r="AO667" s="1">
        <v>99</v>
      </c>
      <c r="AP667" s="1">
        <v>99</v>
      </c>
      <c r="AQ667" s="1">
        <v>99</v>
      </c>
      <c r="AR667" s="1">
        <v>99</v>
      </c>
      <c r="AS667" s="1">
        <v>0</v>
      </c>
      <c r="AT667" s="1">
        <v>0</v>
      </c>
      <c r="AU667" s="1">
        <v>1</v>
      </c>
      <c r="AV667" s="1">
        <v>0</v>
      </c>
      <c r="AW667" s="1">
        <v>0</v>
      </c>
      <c r="AX667" s="1">
        <v>0</v>
      </c>
      <c r="AY667" s="1">
        <v>0</v>
      </c>
      <c r="AZ667" s="1">
        <v>0</v>
      </c>
      <c r="BA667" s="1">
        <v>0</v>
      </c>
      <c r="BB667" s="1">
        <v>0</v>
      </c>
      <c r="BC667" s="1">
        <v>0</v>
      </c>
      <c r="BD667" s="1">
        <v>0</v>
      </c>
      <c r="BE667" s="1">
        <v>0</v>
      </c>
      <c r="BF667" s="1">
        <f>SUM(AS667:BE667)</f>
        <v>1</v>
      </c>
      <c r="BG667" s="12">
        <v>0</v>
      </c>
      <c r="BH667" s="1">
        <v>0</v>
      </c>
      <c r="BI667" s="1">
        <v>0</v>
      </c>
      <c r="BJ667" s="1">
        <f t="shared" si="48"/>
        <v>0</v>
      </c>
      <c r="BK667" s="1">
        <v>0</v>
      </c>
      <c r="BL667" s="25">
        <v>0</v>
      </c>
      <c r="BM667" s="1">
        <v>0</v>
      </c>
      <c r="BN667" s="1">
        <v>0</v>
      </c>
      <c r="BO667" s="1">
        <v>0</v>
      </c>
      <c r="BP667" s="1">
        <v>0</v>
      </c>
      <c r="BQ667" s="12"/>
      <c r="BR667" s="12"/>
      <c r="BS667" s="12"/>
      <c r="BT667" s="12"/>
      <c r="BU667" s="12"/>
      <c r="BV667" s="12"/>
      <c r="BW667" s="12"/>
      <c r="BX667" s="12"/>
      <c r="BY667" s="12"/>
      <c r="BZ667" s="12"/>
      <c r="CA667" s="12"/>
      <c r="CB667" s="15"/>
      <c r="CC667" s="12"/>
      <c r="CD667" s="12"/>
      <c r="CE667" s="12"/>
      <c r="CF667" s="12"/>
      <c r="CG667" s="12"/>
      <c r="CH667" s="12"/>
      <c r="CI667" s="12"/>
      <c r="CJ667" s="15"/>
      <c r="CK667" s="12"/>
      <c r="CL667" s="12"/>
      <c r="CM667" s="12"/>
      <c r="CN667" s="12"/>
      <c r="CO667" s="12"/>
      <c r="CP667" s="12"/>
      <c r="CQ667" s="12"/>
      <c r="CR667" s="12"/>
      <c r="CS667" s="12"/>
      <c r="CT667" s="12"/>
      <c r="CU667" s="12"/>
      <c r="CV667" s="12"/>
      <c r="CW667" s="12"/>
      <c r="CX667" s="12"/>
      <c r="CY667" s="12"/>
      <c r="CZ667" s="12"/>
      <c r="DA667" s="12"/>
      <c r="DB667" s="12"/>
      <c r="DC667" s="12"/>
    </row>
    <row r="668" spans="1:107" x14ac:dyDescent="0.2">
      <c r="A668" s="2">
        <v>667</v>
      </c>
      <c r="B668" s="5">
        <v>8</v>
      </c>
      <c r="C668" s="2">
        <v>3</v>
      </c>
      <c r="D668" s="1">
        <v>51</v>
      </c>
      <c r="E668" s="7">
        <v>43901</v>
      </c>
      <c r="F668" s="1">
        <v>0</v>
      </c>
      <c r="G668" s="5">
        <f t="shared" si="45"/>
        <v>0</v>
      </c>
      <c r="H668" s="19">
        <f t="shared" si="46"/>
        <v>0</v>
      </c>
      <c r="I668" s="50">
        <v>91.666666666666671</v>
      </c>
      <c r="J668" s="50">
        <v>187.95075757575756</v>
      </c>
      <c r="K668" s="50">
        <v>22.487357039690579</v>
      </c>
      <c r="L668" s="50">
        <v>57.954545454545453</v>
      </c>
      <c r="M668" s="50">
        <v>42.045454545454547</v>
      </c>
      <c r="N668" s="50">
        <v>0</v>
      </c>
      <c r="O668" s="50">
        <v>87.5</v>
      </c>
      <c r="P668" s="50">
        <v>167.54761904761904</v>
      </c>
      <c r="Q668" s="50">
        <v>17.02199023176922</v>
      </c>
      <c r="R668" s="50">
        <v>39.88095238095238</v>
      </c>
      <c r="S668" s="50">
        <v>60.11904761904762</v>
      </c>
      <c r="T668" s="50">
        <v>0</v>
      </c>
      <c r="U668" s="50">
        <v>100</v>
      </c>
      <c r="V668" s="50">
        <v>223.65625</v>
      </c>
      <c r="W668" s="50">
        <v>17.264812053123904</v>
      </c>
      <c r="X668" s="50">
        <v>89.583333333333329</v>
      </c>
      <c r="Y668" s="50">
        <v>10.416666666666671</v>
      </c>
      <c r="Z668" s="50">
        <v>0</v>
      </c>
      <c r="AA668" s="25" t="s">
        <v>20</v>
      </c>
      <c r="AB668" t="s">
        <v>20</v>
      </c>
      <c r="AC668" t="s">
        <v>20</v>
      </c>
      <c r="AD668">
        <v>2</v>
      </c>
      <c r="AE668" s="16" t="s">
        <v>20</v>
      </c>
      <c r="AF668" s="16" t="s">
        <v>20</v>
      </c>
      <c r="AG668" s="16" t="s">
        <v>20</v>
      </c>
      <c r="AH668" s="16" t="s">
        <v>20</v>
      </c>
      <c r="AI668" s="16" t="s">
        <v>20</v>
      </c>
      <c r="AJ668" s="16" t="s">
        <v>20</v>
      </c>
      <c r="AK668" s="16" t="s">
        <v>20</v>
      </c>
      <c r="AL668" s="16" t="s">
        <v>20</v>
      </c>
      <c r="AM668" s="16" t="s">
        <v>20</v>
      </c>
      <c r="AN668" s="16" t="s">
        <v>20</v>
      </c>
      <c r="AO668" s="16" t="s">
        <v>20</v>
      </c>
      <c r="AP668" s="16" t="s">
        <v>20</v>
      </c>
      <c r="AQ668" s="16" t="s">
        <v>20</v>
      </c>
      <c r="AR668" s="16" t="s">
        <v>20</v>
      </c>
      <c r="AS668" t="s">
        <v>20</v>
      </c>
      <c r="AT668" t="s">
        <v>20</v>
      </c>
      <c r="AU668" t="s">
        <v>20</v>
      </c>
      <c r="AV668" t="s">
        <v>20</v>
      </c>
      <c r="AW668" t="s">
        <v>20</v>
      </c>
      <c r="AX668" t="s">
        <v>20</v>
      </c>
      <c r="AY668" t="s">
        <v>20</v>
      </c>
      <c r="AZ668" s="1" t="s">
        <v>20</v>
      </c>
      <c r="BA668" t="s">
        <v>20</v>
      </c>
      <c r="BB668" t="s">
        <v>20</v>
      </c>
      <c r="BC668" t="s">
        <v>20</v>
      </c>
      <c r="BD668" t="s">
        <v>20</v>
      </c>
      <c r="BE668" t="s">
        <v>20</v>
      </c>
      <c r="BF668" s="1" t="s">
        <v>20</v>
      </c>
      <c r="BG668" s="12">
        <v>0</v>
      </c>
      <c r="BH668" s="1">
        <v>0</v>
      </c>
      <c r="BI668" s="1">
        <v>0</v>
      </c>
      <c r="BJ668" s="1">
        <f t="shared" si="48"/>
        <v>0</v>
      </c>
      <c r="BK668" s="1">
        <v>0</v>
      </c>
      <c r="BL668" s="25">
        <v>0</v>
      </c>
      <c r="BM668" s="1">
        <v>0</v>
      </c>
      <c r="BN668" s="1">
        <v>0</v>
      </c>
      <c r="BO668" s="1">
        <v>0</v>
      </c>
      <c r="BP668" s="1">
        <v>0</v>
      </c>
      <c r="BQ668" s="12"/>
      <c r="BR668" s="12"/>
      <c r="BS668" s="12"/>
      <c r="BT668" s="12"/>
      <c r="BU668" s="12"/>
      <c r="BV668" s="12"/>
      <c r="BW668" s="12"/>
      <c r="BX668" s="12"/>
      <c r="BY668" s="12"/>
      <c r="BZ668" s="12"/>
      <c r="CA668" s="12"/>
      <c r="CB668" s="15"/>
      <c r="CC668" s="12"/>
      <c r="CD668" s="12"/>
      <c r="CE668" s="12"/>
      <c r="CF668" s="12"/>
      <c r="CG668" s="12"/>
      <c r="CH668" s="12"/>
      <c r="CI668" s="12"/>
      <c r="CJ668" s="15"/>
      <c r="CK668" s="12"/>
      <c r="CL668" s="12"/>
      <c r="CM668" s="12"/>
      <c r="CN668" s="12"/>
      <c r="CO668" s="12"/>
      <c r="CP668" s="12"/>
      <c r="CQ668" s="12"/>
      <c r="CR668" s="12"/>
      <c r="CS668" s="12"/>
      <c r="CT668" s="12"/>
      <c r="CU668" s="12"/>
      <c r="CV668" s="12"/>
      <c r="CW668" s="12"/>
      <c r="CX668" s="12"/>
      <c r="CY668" s="12"/>
      <c r="CZ668" s="12"/>
      <c r="DA668" s="12"/>
      <c r="DB668" s="12"/>
      <c r="DC668" s="12"/>
    </row>
    <row r="669" spans="1:107" x14ac:dyDescent="0.2">
      <c r="A669" s="2">
        <v>668</v>
      </c>
      <c r="B669" s="5">
        <v>8</v>
      </c>
      <c r="C669" s="2">
        <v>3</v>
      </c>
      <c r="D669" s="1">
        <v>52</v>
      </c>
      <c r="E669" s="7">
        <v>43902</v>
      </c>
      <c r="F669" s="1">
        <v>0</v>
      </c>
      <c r="G669" s="5">
        <f t="shared" si="45"/>
        <v>0</v>
      </c>
      <c r="H669" s="19">
        <f t="shared" si="46"/>
        <v>0</v>
      </c>
      <c r="I669" s="50">
        <v>100</v>
      </c>
      <c r="J669" s="50">
        <v>223.79861111111111</v>
      </c>
      <c r="K669" s="50">
        <v>34.350338204209486</v>
      </c>
      <c r="L669" s="50">
        <v>73.611111111111114</v>
      </c>
      <c r="M669" s="50">
        <v>25.694444444444443</v>
      </c>
      <c r="N669" s="50">
        <v>0.69444444444444442</v>
      </c>
      <c r="O669" s="50">
        <v>100</v>
      </c>
      <c r="P669" s="50">
        <v>192.23958333333334</v>
      </c>
      <c r="Q669" s="50">
        <v>38.190705262517994</v>
      </c>
      <c r="R669" s="50">
        <v>60.416666666666664</v>
      </c>
      <c r="S669" s="50">
        <v>38.541666666666671</v>
      </c>
      <c r="T669" s="50">
        <v>1.0416666666666667</v>
      </c>
      <c r="U669" s="50">
        <v>100</v>
      </c>
      <c r="V669" s="50">
        <v>286.91666666666669</v>
      </c>
      <c r="W669" s="50">
        <v>10.900811543229777</v>
      </c>
      <c r="X669" s="50">
        <v>100</v>
      </c>
      <c r="Y669" s="50">
        <v>0</v>
      </c>
      <c r="Z669" s="50">
        <v>0</v>
      </c>
      <c r="AA669" s="2">
        <v>1</v>
      </c>
      <c r="AB669">
        <v>2</v>
      </c>
      <c r="AC669">
        <v>6</v>
      </c>
      <c r="AD669" s="1" t="s">
        <v>20</v>
      </c>
      <c r="AE669" s="16">
        <v>0</v>
      </c>
      <c r="AF669" s="12">
        <v>99</v>
      </c>
      <c r="AG669">
        <v>99</v>
      </c>
      <c r="AH669">
        <v>1</v>
      </c>
      <c r="AI669">
        <v>99</v>
      </c>
      <c r="AJ669">
        <v>99</v>
      </c>
      <c r="AK669">
        <v>99</v>
      </c>
      <c r="AL669">
        <v>99</v>
      </c>
      <c r="AM669" s="1">
        <v>99</v>
      </c>
      <c r="AN669" s="1">
        <v>99</v>
      </c>
      <c r="AO669" s="1">
        <v>99</v>
      </c>
      <c r="AP669" s="1">
        <v>99</v>
      </c>
      <c r="AQ669" s="1">
        <v>99</v>
      </c>
      <c r="AR669" s="1">
        <v>99</v>
      </c>
      <c r="AS669" s="1">
        <v>0</v>
      </c>
      <c r="AT669" s="1">
        <v>0</v>
      </c>
      <c r="AU669" s="1">
        <v>1</v>
      </c>
      <c r="AV669" s="1">
        <v>0</v>
      </c>
      <c r="AW669" s="1">
        <v>0</v>
      </c>
      <c r="AX669" s="1">
        <v>0</v>
      </c>
      <c r="AY669" s="1">
        <v>0</v>
      </c>
      <c r="AZ669" s="1">
        <v>0</v>
      </c>
      <c r="BA669" s="1">
        <v>0</v>
      </c>
      <c r="BB669" s="1">
        <v>0</v>
      </c>
      <c r="BC669" s="1">
        <v>0</v>
      </c>
      <c r="BD669" s="1">
        <v>0</v>
      </c>
      <c r="BE669" s="1">
        <v>0</v>
      </c>
      <c r="BF669" s="1">
        <f>SUM(AS669:BE669)</f>
        <v>1</v>
      </c>
      <c r="BG669" s="12">
        <v>0</v>
      </c>
      <c r="BH669" s="1">
        <v>0</v>
      </c>
      <c r="BI669" s="1">
        <v>0</v>
      </c>
      <c r="BJ669" s="1">
        <f t="shared" si="48"/>
        <v>0</v>
      </c>
      <c r="BK669" s="1">
        <v>0</v>
      </c>
      <c r="BL669" s="25">
        <v>0</v>
      </c>
      <c r="BM669" s="1">
        <v>0</v>
      </c>
      <c r="BN669" s="1">
        <v>0</v>
      </c>
      <c r="BO669" s="1">
        <v>0</v>
      </c>
      <c r="BP669" s="1">
        <v>0</v>
      </c>
      <c r="BQ669" s="12"/>
      <c r="BR669" s="12"/>
      <c r="BS669" s="12"/>
      <c r="BT669" s="12"/>
      <c r="BU669" s="12"/>
      <c r="BV669" s="12"/>
      <c r="BW669" s="12"/>
      <c r="BX669" s="12"/>
      <c r="BY669" s="12"/>
      <c r="BZ669" s="12"/>
      <c r="CA669" s="12"/>
      <c r="CB669" s="15"/>
      <c r="CC669" s="12"/>
      <c r="CD669" s="12"/>
      <c r="CE669" s="12"/>
      <c r="CF669" s="12"/>
      <c r="CG669" s="12"/>
      <c r="CH669" s="12"/>
      <c r="CI669" s="12"/>
      <c r="CJ669" s="15"/>
      <c r="CK669" s="12"/>
      <c r="CL669" s="12"/>
      <c r="CM669" s="12"/>
      <c r="CN669" s="12"/>
      <c r="CO669" s="12"/>
      <c r="CP669" s="12"/>
      <c r="CQ669" s="12"/>
      <c r="CR669" s="12"/>
      <c r="CS669" s="12"/>
      <c r="CT669" s="12"/>
      <c r="CU669" s="12"/>
      <c r="CV669" s="12"/>
      <c r="CW669" s="12"/>
      <c r="CX669" s="12"/>
      <c r="CY669" s="12"/>
      <c r="CZ669" s="12"/>
      <c r="DA669" s="12"/>
      <c r="DB669" s="12"/>
      <c r="DC669" s="12"/>
    </row>
    <row r="670" spans="1:107" x14ac:dyDescent="0.2">
      <c r="A670" s="2">
        <v>669</v>
      </c>
      <c r="B670" s="5">
        <v>8</v>
      </c>
      <c r="C670" s="2">
        <v>3</v>
      </c>
      <c r="D670" s="1">
        <v>53</v>
      </c>
      <c r="E670" s="7">
        <v>43903</v>
      </c>
      <c r="F670" s="1">
        <v>0</v>
      </c>
      <c r="G670" s="5">
        <f t="shared" si="45"/>
        <v>0</v>
      </c>
      <c r="H670" s="19">
        <f t="shared" si="46"/>
        <v>0</v>
      </c>
      <c r="I670" s="50">
        <v>100</v>
      </c>
      <c r="J670" s="50">
        <v>232.82986111111111</v>
      </c>
      <c r="K670" s="50">
        <v>25.255477295118475</v>
      </c>
      <c r="L670" s="50">
        <v>86.458333333333329</v>
      </c>
      <c r="M670" s="50">
        <v>13.541666666666671</v>
      </c>
      <c r="N670" s="50">
        <v>0</v>
      </c>
      <c r="O670" s="50">
        <v>100</v>
      </c>
      <c r="P670" s="50">
        <v>229.265625</v>
      </c>
      <c r="Q670" s="50">
        <v>29.617666539146946</v>
      </c>
      <c r="R670" s="50">
        <v>79.6875</v>
      </c>
      <c r="S670" s="50">
        <v>20.3125</v>
      </c>
      <c r="T670" s="50">
        <v>0</v>
      </c>
      <c r="U670" s="50">
        <v>100</v>
      </c>
      <c r="V670" s="50">
        <v>239.95833333333334</v>
      </c>
      <c r="W670" s="50">
        <v>13.813455676117758</v>
      </c>
      <c r="X670" s="50">
        <v>100</v>
      </c>
      <c r="Y670" s="50">
        <v>0</v>
      </c>
      <c r="Z670" s="50">
        <v>0</v>
      </c>
      <c r="AA670" s="2">
        <v>0</v>
      </c>
      <c r="AB670">
        <v>2</v>
      </c>
      <c r="AC670">
        <v>6</v>
      </c>
      <c r="AD670">
        <v>2</v>
      </c>
      <c r="AE670" s="16">
        <v>0</v>
      </c>
      <c r="AF670" s="12">
        <v>99</v>
      </c>
      <c r="AG670">
        <v>99</v>
      </c>
      <c r="AH670">
        <v>1</v>
      </c>
      <c r="AI670">
        <v>99</v>
      </c>
      <c r="AJ670">
        <v>99</v>
      </c>
      <c r="AK670">
        <v>99</v>
      </c>
      <c r="AL670">
        <v>99</v>
      </c>
      <c r="AM670">
        <v>99</v>
      </c>
      <c r="AN670" s="1">
        <v>99</v>
      </c>
      <c r="AO670" s="1">
        <v>99</v>
      </c>
      <c r="AP670" s="1">
        <v>99</v>
      </c>
      <c r="AQ670" s="1">
        <v>99</v>
      </c>
      <c r="AR670" s="1">
        <v>99</v>
      </c>
      <c r="AS670" s="1">
        <v>0</v>
      </c>
      <c r="AT670" s="1">
        <v>0</v>
      </c>
      <c r="AU670" s="1">
        <v>1</v>
      </c>
      <c r="AV670" s="1">
        <v>0</v>
      </c>
      <c r="AW670" s="1">
        <v>0</v>
      </c>
      <c r="AX670" s="1">
        <v>0</v>
      </c>
      <c r="AY670" s="1">
        <v>0</v>
      </c>
      <c r="AZ670" s="1">
        <v>0</v>
      </c>
      <c r="BA670" s="1">
        <v>0</v>
      </c>
      <c r="BB670" s="1">
        <v>0</v>
      </c>
      <c r="BC670" s="1">
        <v>0</v>
      </c>
      <c r="BD670" s="1">
        <v>0</v>
      </c>
      <c r="BE670" s="1">
        <v>0</v>
      </c>
      <c r="BF670" s="1">
        <f>SUM(AS670:BE670)</f>
        <v>1</v>
      </c>
      <c r="BG670" s="12">
        <v>0</v>
      </c>
      <c r="BH670" s="1">
        <v>0</v>
      </c>
      <c r="BI670" s="1">
        <v>0</v>
      </c>
      <c r="BJ670" s="1">
        <f t="shared" si="48"/>
        <v>0</v>
      </c>
      <c r="BK670" s="1">
        <v>0</v>
      </c>
      <c r="BL670" s="25">
        <v>0</v>
      </c>
      <c r="BM670" s="1">
        <v>0</v>
      </c>
      <c r="BN670" s="1">
        <v>0</v>
      </c>
      <c r="BO670" s="1">
        <v>0</v>
      </c>
      <c r="BP670" s="1">
        <v>0</v>
      </c>
      <c r="BQ670" s="12"/>
      <c r="BR670" s="12"/>
      <c r="BS670" s="12"/>
      <c r="BT670" s="12"/>
      <c r="BU670" s="12"/>
      <c r="BV670" s="12"/>
      <c r="BW670" s="12"/>
      <c r="BX670" s="12"/>
      <c r="BY670" s="12"/>
      <c r="BZ670" s="12"/>
      <c r="CA670" s="12"/>
      <c r="CB670" s="15"/>
      <c r="CC670" s="12"/>
      <c r="CD670" s="12"/>
      <c r="CE670" s="12"/>
      <c r="CF670" s="12"/>
      <c r="CG670" s="12"/>
      <c r="CH670" s="12"/>
      <c r="CI670" s="12"/>
      <c r="CJ670" s="15"/>
      <c r="CK670" s="12"/>
      <c r="CL670" s="12"/>
      <c r="CM670" s="12"/>
      <c r="CN670" s="12"/>
      <c r="CO670" s="12"/>
      <c r="CP670" s="12"/>
      <c r="CQ670" s="12"/>
      <c r="CR670" s="12"/>
      <c r="CS670" s="12"/>
      <c r="CT670" s="12"/>
      <c r="CU670" s="12"/>
      <c r="CV670" s="12"/>
      <c r="CW670" s="12"/>
      <c r="CX670" s="12"/>
      <c r="CY670" s="12"/>
      <c r="CZ670" s="12"/>
      <c r="DA670" s="12"/>
      <c r="DB670" s="12"/>
      <c r="DC670" s="12"/>
    </row>
    <row r="671" spans="1:107" x14ac:dyDescent="0.2">
      <c r="A671" s="2">
        <v>670</v>
      </c>
      <c r="B671" s="5">
        <v>8</v>
      </c>
      <c r="C671" s="2">
        <v>3</v>
      </c>
      <c r="D671" s="1">
        <v>54</v>
      </c>
      <c r="E671" s="7">
        <v>43904</v>
      </c>
      <c r="F671" s="1">
        <v>0</v>
      </c>
      <c r="G671" s="5">
        <f t="shared" si="45"/>
        <v>0</v>
      </c>
      <c r="H671" s="19">
        <f t="shared" si="46"/>
        <v>0</v>
      </c>
      <c r="I671" s="50">
        <v>100</v>
      </c>
      <c r="J671" s="50">
        <v>260.60763888888891</v>
      </c>
      <c r="K671" s="50">
        <v>23.110464633751892</v>
      </c>
      <c r="L671" s="50">
        <v>89.236111111111114</v>
      </c>
      <c r="M671" s="50">
        <v>10.763888888888886</v>
      </c>
      <c r="N671" s="50">
        <v>0</v>
      </c>
      <c r="O671" s="50">
        <v>100</v>
      </c>
      <c r="P671" s="50">
        <v>236.29166666666666</v>
      </c>
      <c r="Q671" s="50">
        <v>25.182306586434585</v>
      </c>
      <c r="R671" s="50">
        <v>83.854166666666671</v>
      </c>
      <c r="S671" s="50">
        <v>16.145833333333329</v>
      </c>
      <c r="T671" s="50">
        <v>0</v>
      </c>
      <c r="U671" s="50">
        <v>100</v>
      </c>
      <c r="V671" s="50">
        <v>309.23958333333331</v>
      </c>
      <c r="W671" s="50">
        <v>5.1626396147815976</v>
      </c>
      <c r="X671" s="50">
        <v>100</v>
      </c>
      <c r="Y671" s="50">
        <v>0</v>
      </c>
      <c r="Z671" s="50">
        <v>0</v>
      </c>
      <c r="AA671" s="2">
        <v>0</v>
      </c>
      <c r="AB671">
        <v>2</v>
      </c>
      <c r="AC671">
        <v>7</v>
      </c>
      <c r="AD671">
        <v>2</v>
      </c>
      <c r="AE671" s="16">
        <v>0</v>
      </c>
      <c r="AF671" s="12">
        <v>99</v>
      </c>
      <c r="AG671">
        <v>99</v>
      </c>
      <c r="AH671">
        <v>99</v>
      </c>
      <c r="AI671">
        <v>99</v>
      </c>
      <c r="AJ671">
        <v>1</v>
      </c>
      <c r="AK671">
        <v>99</v>
      </c>
      <c r="AL671">
        <v>99</v>
      </c>
      <c r="AM671" s="1">
        <v>99</v>
      </c>
      <c r="AN671" s="1">
        <v>99</v>
      </c>
      <c r="AO671" s="1">
        <v>99</v>
      </c>
      <c r="AP671" s="1">
        <v>99</v>
      </c>
      <c r="AQ671" s="1">
        <v>99</v>
      </c>
      <c r="AR671" s="1">
        <v>99</v>
      </c>
      <c r="AS671" s="1">
        <v>0</v>
      </c>
      <c r="AT671" s="1">
        <v>0</v>
      </c>
      <c r="AU671">
        <v>0</v>
      </c>
      <c r="AV671" s="1">
        <v>0</v>
      </c>
      <c r="AW671" s="1">
        <v>1</v>
      </c>
      <c r="AX671" s="1">
        <v>0</v>
      </c>
      <c r="AY671" s="1">
        <v>0</v>
      </c>
      <c r="AZ671" s="1">
        <v>0</v>
      </c>
      <c r="BA671" s="1">
        <v>0</v>
      </c>
      <c r="BB671" s="1">
        <v>0</v>
      </c>
      <c r="BC671" s="1">
        <v>0</v>
      </c>
      <c r="BD671" s="1">
        <v>0</v>
      </c>
      <c r="BE671" s="1">
        <v>0</v>
      </c>
      <c r="BF671" s="1">
        <f>SUM(AS671:BE671)</f>
        <v>1</v>
      </c>
      <c r="BG671" s="12">
        <v>0</v>
      </c>
      <c r="BH671" s="12">
        <v>0</v>
      </c>
      <c r="BI671" s="1">
        <v>0</v>
      </c>
      <c r="BJ671" s="1">
        <f t="shared" si="48"/>
        <v>0</v>
      </c>
      <c r="BK671" s="1">
        <v>0</v>
      </c>
      <c r="BL671" s="25">
        <v>0</v>
      </c>
      <c r="BM671" s="1">
        <v>0</v>
      </c>
      <c r="BN671" s="1">
        <v>0</v>
      </c>
      <c r="BO671" s="1">
        <v>0</v>
      </c>
      <c r="BP671" s="1">
        <v>0</v>
      </c>
      <c r="BQ671" s="12"/>
      <c r="BR671" s="12"/>
      <c r="BS671" s="12"/>
      <c r="BT671" s="12"/>
      <c r="BU671" s="12"/>
      <c r="BV671" s="12"/>
      <c r="BW671" s="12"/>
      <c r="BX671" s="12"/>
      <c r="BY671" s="12"/>
      <c r="BZ671" s="12"/>
      <c r="CA671" s="12"/>
      <c r="CB671" s="15"/>
      <c r="CC671" s="12"/>
      <c r="CD671" s="12"/>
      <c r="CE671" s="12"/>
      <c r="CF671" s="12"/>
      <c r="CG671" s="12"/>
      <c r="CH671" s="12"/>
      <c r="CI671" s="12"/>
      <c r="CJ671" s="15"/>
      <c r="CK671" s="12"/>
      <c r="CL671" s="12"/>
      <c r="CM671" s="12"/>
      <c r="CN671" s="12"/>
      <c r="CO671" s="12"/>
      <c r="CP671" s="12"/>
      <c r="CQ671" s="12"/>
      <c r="CR671" s="12"/>
      <c r="CS671" s="12"/>
      <c r="CT671" s="12"/>
      <c r="CU671" s="12"/>
      <c r="CV671" s="12"/>
      <c r="CW671" s="12"/>
      <c r="CX671" s="12"/>
      <c r="CY671" s="12"/>
      <c r="CZ671" s="12"/>
      <c r="DA671" s="12"/>
      <c r="DB671" s="12"/>
      <c r="DC671" s="12"/>
    </row>
    <row r="672" spans="1:107" x14ac:dyDescent="0.2">
      <c r="A672" s="2">
        <v>671</v>
      </c>
      <c r="B672" s="5">
        <v>8</v>
      </c>
      <c r="C672" s="2">
        <v>3</v>
      </c>
      <c r="D672" s="1">
        <v>55</v>
      </c>
      <c r="E672" s="7">
        <v>43905</v>
      </c>
      <c r="F672" s="1">
        <v>0</v>
      </c>
      <c r="G672" s="5">
        <f t="shared" si="45"/>
        <v>25</v>
      </c>
      <c r="H672" s="19">
        <f t="shared" si="46"/>
        <v>70</v>
      </c>
      <c r="I672" s="50">
        <v>100</v>
      </c>
      <c r="J672" s="50">
        <v>251.44791666666666</v>
      </c>
      <c r="K672" s="50">
        <v>26.038313647259166</v>
      </c>
      <c r="L672" s="50">
        <v>78.125</v>
      </c>
      <c r="M672" s="50">
        <v>21.875</v>
      </c>
      <c r="N672" s="50">
        <v>0</v>
      </c>
      <c r="O672" s="50">
        <v>100</v>
      </c>
      <c r="P672" s="50">
        <v>222.79166666666666</v>
      </c>
      <c r="Q672" s="50">
        <v>27.94419934486239</v>
      </c>
      <c r="R672" s="50">
        <v>67.1875</v>
      </c>
      <c r="S672" s="50">
        <v>32.8125</v>
      </c>
      <c r="T672" s="50">
        <v>0</v>
      </c>
      <c r="U672" s="50">
        <v>100</v>
      </c>
      <c r="V672" s="50">
        <v>308.76041666666669</v>
      </c>
      <c r="W672" s="50">
        <v>4.3283799302826145</v>
      </c>
      <c r="X672" s="50">
        <v>100</v>
      </c>
      <c r="Y672" s="50">
        <v>0</v>
      </c>
      <c r="Z672" s="50">
        <v>0</v>
      </c>
      <c r="AA672" s="2">
        <v>0</v>
      </c>
      <c r="AB672">
        <v>2</v>
      </c>
      <c r="AC672">
        <v>2</v>
      </c>
      <c r="AD672">
        <v>2</v>
      </c>
      <c r="AE672" s="16">
        <v>0</v>
      </c>
      <c r="AF672" t="s">
        <v>875</v>
      </c>
      <c r="AG672" t="s">
        <v>875</v>
      </c>
      <c r="AH672" t="s">
        <v>875</v>
      </c>
      <c r="AI672" t="s">
        <v>875</v>
      </c>
      <c r="AJ672" t="s">
        <v>875</v>
      </c>
      <c r="AK672" t="s">
        <v>875</v>
      </c>
      <c r="AL672" t="s">
        <v>875</v>
      </c>
      <c r="AM672" s="1" t="s">
        <v>903</v>
      </c>
      <c r="AN672" s="1" t="s">
        <v>903</v>
      </c>
      <c r="AO672" s="1" t="s">
        <v>903</v>
      </c>
      <c r="AP672" s="1" t="s">
        <v>903</v>
      </c>
      <c r="AQ672" s="1" t="s">
        <v>903</v>
      </c>
      <c r="AR672" s="1" t="s">
        <v>903</v>
      </c>
      <c r="AS672" s="1" t="s">
        <v>903</v>
      </c>
      <c r="AT672" s="1" t="s">
        <v>903</v>
      </c>
      <c r="AU672" s="1" t="s">
        <v>903</v>
      </c>
      <c r="AV672" s="1" t="s">
        <v>903</v>
      </c>
      <c r="AW672" s="1" t="s">
        <v>903</v>
      </c>
      <c r="AX672" s="1" t="s">
        <v>903</v>
      </c>
      <c r="AY672" s="1" t="s">
        <v>903</v>
      </c>
      <c r="AZ672" s="1" t="s">
        <v>903</v>
      </c>
      <c r="BA672" s="1" t="s">
        <v>875</v>
      </c>
      <c r="BB672" s="1" t="s">
        <v>875</v>
      </c>
      <c r="BC672" s="1" t="s">
        <v>875</v>
      </c>
      <c r="BD672" s="1" t="s">
        <v>875</v>
      </c>
      <c r="BE672" s="1" t="s">
        <v>875</v>
      </c>
      <c r="BF672" s="1" t="s">
        <v>875</v>
      </c>
      <c r="BG672" s="16">
        <v>25</v>
      </c>
      <c r="BH672">
        <v>3</v>
      </c>
      <c r="BI672" s="1">
        <v>2.8</v>
      </c>
      <c r="BJ672" s="1">
        <f t="shared" si="48"/>
        <v>70</v>
      </c>
      <c r="BK672" s="1" t="s">
        <v>27</v>
      </c>
      <c r="BL672" s="25">
        <v>0</v>
      </c>
      <c r="BM672" s="1">
        <v>0</v>
      </c>
      <c r="BN672" s="1">
        <v>0</v>
      </c>
      <c r="BO672" s="1">
        <v>0</v>
      </c>
      <c r="BP672" s="1">
        <v>0</v>
      </c>
      <c r="BQ672" s="14">
        <v>43905.67430579861</v>
      </c>
      <c r="BR672" s="14" t="s">
        <v>334</v>
      </c>
      <c r="BS672" s="15">
        <v>24.016666666666666</v>
      </c>
      <c r="BT672" s="12" t="s">
        <v>143</v>
      </c>
      <c r="BU672" s="12">
        <v>1</v>
      </c>
      <c r="BV672" s="12"/>
      <c r="BW672" s="12" t="s">
        <v>98</v>
      </c>
      <c r="BX672" s="12"/>
      <c r="BY672" s="12" t="s">
        <v>98</v>
      </c>
      <c r="BZ672" s="12">
        <v>1</v>
      </c>
      <c r="CA672" s="12">
        <v>6</v>
      </c>
      <c r="CB672" s="15">
        <v>0</v>
      </c>
      <c r="CC672" s="12">
        <v>0</v>
      </c>
      <c r="CD672" s="12">
        <v>0</v>
      </c>
      <c r="CE672" s="12">
        <v>1</v>
      </c>
      <c r="CF672" s="12">
        <v>2</v>
      </c>
      <c r="CG672" s="12">
        <v>3</v>
      </c>
      <c r="CH672" s="12">
        <v>1</v>
      </c>
      <c r="CI672" s="12">
        <v>1</v>
      </c>
      <c r="CJ672" s="15">
        <v>3</v>
      </c>
      <c r="CK672" s="12">
        <v>2</v>
      </c>
      <c r="CL672" s="12">
        <v>3</v>
      </c>
      <c r="CM672" s="12">
        <v>2</v>
      </c>
      <c r="CN672" s="12">
        <v>2</v>
      </c>
      <c r="CO672" s="12">
        <v>1</v>
      </c>
      <c r="CP672" s="12" t="s">
        <v>88</v>
      </c>
      <c r="CQ672" s="12">
        <v>50</v>
      </c>
      <c r="CR672" s="12">
        <v>47</v>
      </c>
      <c r="CS672" s="12">
        <v>10</v>
      </c>
      <c r="CT672" s="12">
        <v>28</v>
      </c>
      <c r="CU672" s="12">
        <v>50</v>
      </c>
      <c r="CV672" s="12">
        <v>8.4</v>
      </c>
      <c r="CW672" s="12">
        <v>293</v>
      </c>
      <c r="CX672" s="12" t="b">
        <v>0</v>
      </c>
      <c r="CY672" s="12"/>
      <c r="CZ672" s="12">
        <v>0</v>
      </c>
      <c r="DA672" s="12"/>
      <c r="DB672" s="12"/>
      <c r="DC672" s="12"/>
    </row>
    <row r="673" spans="1:109" x14ac:dyDescent="0.2">
      <c r="A673" s="2">
        <v>672</v>
      </c>
      <c r="B673" s="5">
        <v>8</v>
      </c>
      <c r="C673" s="2">
        <v>3</v>
      </c>
      <c r="D673" s="1">
        <v>56</v>
      </c>
      <c r="E673" s="7">
        <v>43906</v>
      </c>
      <c r="F673" s="1">
        <v>0</v>
      </c>
      <c r="G673" s="5">
        <f t="shared" si="45"/>
        <v>0</v>
      </c>
      <c r="H673" s="19">
        <f t="shared" si="46"/>
        <v>0</v>
      </c>
      <c r="I673" s="50">
        <v>100</v>
      </c>
      <c r="J673" s="50">
        <v>293.15625</v>
      </c>
      <c r="K673" s="50">
        <v>11.956314593063656</v>
      </c>
      <c r="L673" s="50">
        <v>98.611111111111114</v>
      </c>
      <c r="M673" s="50">
        <v>1.3888888888888857</v>
      </c>
      <c r="N673" s="50">
        <v>0</v>
      </c>
      <c r="O673" s="50">
        <v>100</v>
      </c>
      <c r="P673" s="50">
        <v>292.73958333333331</v>
      </c>
      <c r="Q673" s="50">
        <v>14.159588396366145</v>
      </c>
      <c r="R673" s="50">
        <v>97.916666666666671</v>
      </c>
      <c r="S673" s="50">
        <v>2.0833333333333286</v>
      </c>
      <c r="T673" s="50">
        <v>0</v>
      </c>
      <c r="U673" s="50">
        <v>100</v>
      </c>
      <c r="V673" s="50">
        <v>293.98958333333331</v>
      </c>
      <c r="W673" s="50">
        <v>5.4429279584332075</v>
      </c>
      <c r="X673" s="50">
        <v>100</v>
      </c>
      <c r="Y673" s="50">
        <v>0</v>
      </c>
      <c r="Z673" s="50">
        <v>0</v>
      </c>
      <c r="AA673" s="2">
        <v>0</v>
      </c>
      <c r="AB673">
        <v>1</v>
      </c>
      <c r="AC673">
        <v>6</v>
      </c>
      <c r="AD673">
        <v>2</v>
      </c>
      <c r="AE673" s="16">
        <v>0</v>
      </c>
      <c r="AF673" s="12">
        <v>99</v>
      </c>
      <c r="AG673">
        <v>1</v>
      </c>
      <c r="AH673">
        <v>99</v>
      </c>
      <c r="AI673">
        <v>99</v>
      </c>
      <c r="AJ673">
        <v>99</v>
      </c>
      <c r="AK673">
        <v>99</v>
      </c>
      <c r="AL673">
        <v>99</v>
      </c>
      <c r="AM673">
        <v>99</v>
      </c>
      <c r="AN673" s="1">
        <v>99</v>
      </c>
      <c r="AO673" s="1">
        <v>99</v>
      </c>
      <c r="AP673" s="1">
        <v>99</v>
      </c>
      <c r="AQ673" s="1">
        <v>99</v>
      </c>
      <c r="AR673" s="1">
        <v>99</v>
      </c>
      <c r="AS673" s="1">
        <v>0</v>
      </c>
      <c r="AT673" s="1">
        <v>1</v>
      </c>
      <c r="AU673">
        <v>0</v>
      </c>
      <c r="AV673" s="1">
        <v>0</v>
      </c>
      <c r="AW673" s="1">
        <v>0</v>
      </c>
      <c r="AX673" s="1">
        <v>0</v>
      </c>
      <c r="AY673" s="1">
        <v>0</v>
      </c>
      <c r="AZ673" s="1">
        <v>0</v>
      </c>
      <c r="BA673" s="1">
        <v>0</v>
      </c>
      <c r="BB673" s="1">
        <v>0</v>
      </c>
      <c r="BC673" s="1">
        <v>0</v>
      </c>
      <c r="BD673" s="1">
        <v>0</v>
      </c>
      <c r="BE673" s="1">
        <v>0</v>
      </c>
      <c r="BF673" s="1">
        <f>SUM(AS673:BE673)</f>
        <v>1</v>
      </c>
      <c r="BG673" s="12">
        <v>0</v>
      </c>
      <c r="BH673" s="1">
        <v>0</v>
      </c>
      <c r="BI673" s="1">
        <v>0</v>
      </c>
      <c r="BJ673" s="1">
        <f t="shared" si="48"/>
        <v>0</v>
      </c>
      <c r="BK673" s="1">
        <v>0</v>
      </c>
      <c r="BL673" s="25">
        <v>0</v>
      </c>
      <c r="BM673" s="1">
        <v>0</v>
      </c>
      <c r="BN673" s="1">
        <v>0</v>
      </c>
      <c r="BO673" s="1">
        <v>0</v>
      </c>
      <c r="BP673" s="1">
        <v>0</v>
      </c>
      <c r="BQ673" s="12"/>
      <c r="BR673" s="12"/>
      <c r="BS673" s="12"/>
      <c r="BT673" s="12"/>
      <c r="BU673" s="12"/>
      <c r="BV673" s="12"/>
      <c r="BW673" s="12"/>
      <c r="BX673" s="12"/>
      <c r="BY673" s="12"/>
      <c r="BZ673" s="12"/>
      <c r="CA673" s="12"/>
      <c r="CB673" s="15"/>
      <c r="CC673" s="12"/>
      <c r="CD673" s="12"/>
      <c r="CE673" s="12"/>
      <c r="CF673" s="12"/>
      <c r="CG673" s="12"/>
      <c r="CH673" s="12"/>
      <c r="CI673" s="12"/>
      <c r="CJ673" s="15"/>
      <c r="CK673" s="12"/>
      <c r="CL673" s="12"/>
      <c r="CM673" s="12"/>
      <c r="CN673" s="12"/>
      <c r="CO673" s="12"/>
      <c r="CP673" s="12"/>
      <c r="CQ673" s="12"/>
      <c r="CR673" s="12"/>
      <c r="CS673" s="12"/>
      <c r="CT673" s="12"/>
      <c r="CU673" s="12"/>
      <c r="CV673" s="12"/>
      <c r="CW673" s="12"/>
      <c r="CX673" s="12"/>
      <c r="CY673" s="12"/>
      <c r="CZ673" s="12"/>
      <c r="DA673" s="12"/>
      <c r="DB673" s="12"/>
      <c r="DC673" s="12"/>
    </row>
    <row r="674" spans="1:109" x14ac:dyDescent="0.2">
      <c r="A674" s="2">
        <v>673</v>
      </c>
      <c r="B674" s="5">
        <v>8</v>
      </c>
      <c r="C674" s="2">
        <v>3</v>
      </c>
      <c r="D674" s="1">
        <v>57</v>
      </c>
      <c r="E674" s="7">
        <v>43907</v>
      </c>
      <c r="F674" s="1">
        <v>1</v>
      </c>
      <c r="G674" s="5">
        <f t="shared" si="45"/>
        <v>0</v>
      </c>
      <c r="H674" s="19">
        <f t="shared" si="46"/>
        <v>0</v>
      </c>
      <c r="I674" s="50">
        <v>100</v>
      </c>
      <c r="J674" s="50">
        <v>240.57638888888889</v>
      </c>
      <c r="K674" s="50">
        <v>21.807530532613104</v>
      </c>
      <c r="L674" s="50">
        <v>79.513888888888886</v>
      </c>
      <c r="M674" s="50">
        <v>20.486111111111114</v>
      </c>
      <c r="N674" s="50">
        <v>0</v>
      </c>
      <c r="O674" s="50">
        <v>100</v>
      </c>
      <c r="P674" s="50">
        <v>264.63541666666669</v>
      </c>
      <c r="Q674" s="50">
        <v>17.021389381795291</v>
      </c>
      <c r="R674" s="50">
        <v>96.875</v>
      </c>
      <c r="S674" s="50">
        <v>3.125</v>
      </c>
      <c r="T674" s="50">
        <v>0</v>
      </c>
      <c r="U674" s="50">
        <v>100</v>
      </c>
      <c r="V674" s="50">
        <v>192.45833333333334</v>
      </c>
      <c r="W674" s="50">
        <v>14.003142156241045</v>
      </c>
      <c r="X674" s="50">
        <v>44.791666666666664</v>
      </c>
      <c r="Y674" s="50">
        <v>55.208333333333336</v>
      </c>
      <c r="Z674" s="50">
        <v>0</v>
      </c>
      <c r="AA674" s="2">
        <v>0</v>
      </c>
      <c r="AB674">
        <v>1</v>
      </c>
      <c r="AC674">
        <v>7</v>
      </c>
      <c r="AD674">
        <v>2</v>
      </c>
      <c r="AE674" s="16">
        <v>0</v>
      </c>
      <c r="AF674" s="12">
        <v>99</v>
      </c>
      <c r="AG674">
        <v>99</v>
      </c>
      <c r="AH674">
        <v>1</v>
      </c>
      <c r="AI674">
        <v>99</v>
      </c>
      <c r="AJ674">
        <v>99</v>
      </c>
      <c r="AK674">
        <v>99</v>
      </c>
      <c r="AL674">
        <v>99</v>
      </c>
      <c r="AM674" s="1">
        <v>99</v>
      </c>
      <c r="AN674" s="1">
        <v>99</v>
      </c>
      <c r="AO674" s="1">
        <v>99</v>
      </c>
      <c r="AP674" s="1">
        <v>99</v>
      </c>
      <c r="AQ674" s="1">
        <v>99</v>
      </c>
      <c r="AR674" s="1">
        <v>99</v>
      </c>
      <c r="AS674" s="1">
        <v>0</v>
      </c>
      <c r="AT674" s="1">
        <v>0</v>
      </c>
      <c r="AU674" s="1">
        <v>1</v>
      </c>
      <c r="AV674" s="1">
        <v>0</v>
      </c>
      <c r="AW674" s="1">
        <v>0</v>
      </c>
      <c r="AX674" s="1">
        <v>0</v>
      </c>
      <c r="AY674" s="1">
        <v>0</v>
      </c>
      <c r="AZ674" s="1">
        <v>0</v>
      </c>
      <c r="BA674" s="1">
        <v>0</v>
      </c>
      <c r="BB674" s="1">
        <v>0</v>
      </c>
      <c r="BC674" s="1">
        <v>0</v>
      </c>
      <c r="BD674" s="1">
        <v>0</v>
      </c>
      <c r="BE674" s="1">
        <v>0</v>
      </c>
      <c r="BF674" s="1">
        <f>SUM(AS674:BE674)</f>
        <v>1</v>
      </c>
      <c r="BG674" s="12">
        <v>0</v>
      </c>
      <c r="BH674" s="1">
        <v>0</v>
      </c>
      <c r="BI674" s="1">
        <v>0</v>
      </c>
      <c r="BJ674" s="1">
        <f t="shared" si="48"/>
        <v>0</v>
      </c>
      <c r="BK674" s="1">
        <v>0</v>
      </c>
      <c r="BL674" s="25">
        <v>0</v>
      </c>
      <c r="BM674" s="1">
        <v>0</v>
      </c>
      <c r="BN674" s="1">
        <v>0</v>
      </c>
      <c r="BO674" s="1">
        <v>0</v>
      </c>
      <c r="BP674" s="1">
        <v>0</v>
      </c>
      <c r="BQ674" s="12"/>
      <c r="BR674" s="12"/>
      <c r="BS674" s="12"/>
      <c r="BT674" s="12"/>
      <c r="BU674" s="12"/>
      <c r="BV674" s="12"/>
      <c r="BW674" s="12"/>
      <c r="BX674" s="12"/>
      <c r="BY674" s="12"/>
      <c r="BZ674" s="12"/>
      <c r="CA674" s="12"/>
      <c r="CB674" s="15"/>
      <c r="CC674" s="12"/>
      <c r="CD674" s="12"/>
      <c r="CE674" s="12"/>
      <c r="CF674" s="12"/>
      <c r="CG674" s="12"/>
      <c r="CH674" s="12"/>
      <c r="CI674" s="12"/>
      <c r="CJ674" s="15"/>
      <c r="CK674" s="12"/>
      <c r="CL674" s="12"/>
      <c r="CM674" s="12"/>
      <c r="CN674" s="12"/>
      <c r="CO674" s="12"/>
      <c r="CP674" s="12"/>
      <c r="CQ674" s="12"/>
      <c r="CR674" s="12"/>
      <c r="CS674" s="12"/>
      <c r="CT674" s="12"/>
      <c r="CU674" s="12"/>
      <c r="CV674" s="12"/>
      <c r="CW674" s="12"/>
      <c r="CX674" s="12"/>
      <c r="CY674" s="12"/>
      <c r="CZ674" s="12"/>
      <c r="DA674" s="12"/>
      <c r="DB674" s="12"/>
      <c r="DC674" s="12"/>
    </row>
    <row r="675" spans="1:109" x14ac:dyDescent="0.2">
      <c r="A675" s="2">
        <v>674</v>
      </c>
      <c r="B675" s="5">
        <v>8</v>
      </c>
      <c r="C675" s="2">
        <v>3</v>
      </c>
      <c r="D675" s="1">
        <v>58</v>
      </c>
      <c r="E675" s="7">
        <v>43908</v>
      </c>
      <c r="F675" s="1">
        <v>0</v>
      </c>
      <c r="G675" s="5">
        <f t="shared" si="45"/>
        <v>0</v>
      </c>
      <c r="H675" s="19">
        <f t="shared" si="46"/>
        <v>0</v>
      </c>
      <c r="I675" s="50">
        <v>100</v>
      </c>
      <c r="J675" s="50">
        <v>247.48263888888889</v>
      </c>
      <c r="K675" s="50">
        <v>20.971952560375929</v>
      </c>
      <c r="L675" s="50">
        <v>86.111111111111114</v>
      </c>
      <c r="M675" s="50">
        <v>13.888888888888886</v>
      </c>
      <c r="N675" s="50">
        <v>0</v>
      </c>
      <c r="O675" s="50">
        <v>100</v>
      </c>
      <c r="P675" s="50">
        <v>227.96875</v>
      </c>
      <c r="Q675" s="50">
        <v>23.329968550354348</v>
      </c>
      <c r="R675" s="50">
        <v>79.166666666666671</v>
      </c>
      <c r="S675" s="50">
        <v>20.833333333333329</v>
      </c>
      <c r="T675" s="50">
        <v>0</v>
      </c>
      <c r="U675" s="50">
        <v>100</v>
      </c>
      <c r="V675" s="50">
        <v>286.51041666666669</v>
      </c>
      <c r="W675" s="50">
        <v>4.1631466097221219</v>
      </c>
      <c r="X675" s="50">
        <v>100</v>
      </c>
      <c r="Y675" s="50">
        <v>0</v>
      </c>
      <c r="Z675" s="50">
        <v>0</v>
      </c>
      <c r="AA675" s="2">
        <v>0</v>
      </c>
      <c r="AB675">
        <v>2</v>
      </c>
      <c r="AC675">
        <v>6</v>
      </c>
      <c r="AD675">
        <v>2</v>
      </c>
      <c r="AE675" s="16">
        <v>1</v>
      </c>
      <c r="AF675" s="12">
        <v>99</v>
      </c>
      <c r="AG675">
        <v>99</v>
      </c>
      <c r="AH675">
        <v>99</v>
      </c>
      <c r="AI675">
        <v>99</v>
      </c>
      <c r="AJ675">
        <v>99</v>
      </c>
      <c r="AK675">
        <v>99</v>
      </c>
      <c r="AL675">
        <v>99</v>
      </c>
      <c r="AM675">
        <v>99</v>
      </c>
      <c r="AN675" s="1">
        <v>99</v>
      </c>
      <c r="AO675">
        <v>1</v>
      </c>
      <c r="AP675">
        <v>99</v>
      </c>
      <c r="AQ675">
        <v>99</v>
      </c>
      <c r="AR675" s="1">
        <v>99</v>
      </c>
      <c r="AS675" s="1">
        <v>0</v>
      </c>
      <c r="AT675" s="1">
        <v>0</v>
      </c>
      <c r="AU675">
        <v>0</v>
      </c>
      <c r="AV675" s="1">
        <v>0</v>
      </c>
      <c r="AW675" s="1">
        <v>0</v>
      </c>
      <c r="AX675" s="1">
        <v>0</v>
      </c>
      <c r="AY675" s="1">
        <v>0</v>
      </c>
      <c r="AZ675" s="1">
        <v>0</v>
      </c>
      <c r="BA675" s="1">
        <v>0</v>
      </c>
      <c r="BB675" s="1">
        <v>1</v>
      </c>
      <c r="BC675" s="1">
        <v>0</v>
      </c>
      <c r="BD675" s="1">
        <v>0</v>
      </c>
      <c r="BE675" s="1">
        <v>0</v>
      </c>
      <c r="BF675" s="1">
        <f>SUM(AS675:BE675)</f>
        <v>1</v>
      </c>
      <c r="BG675" s="12">
        <v>0</v>
      </c>
      <c r="BH675" s="1">
        <v>0</v>
      </c>
      <c r="BI675" s="1">
        <v>0</v>
      </c>
      <c r="BJ675" s="1">
        <f t="shared" si="48"/>
        <v>0</v>
      </c>
      <c r="BK675" s="1">
        <v>0</v>
      </c>
      <c r="BL675" s="25">
        <v>0</v>
      </c>
      <c r="BM675" s="1">
        <v>0</v>
      </c>
      <c r="BN675" s="1">
        <v>0</v>
      </c>
      <c r="BO675" s="1">
        <v>0</v>
      </c>
      <c r="BP675" s="1">
        <v>0</v>
      </c>
      <c r="BQ675" s="12"/>
      <c r="BR675" s="12"/>
      <c r="BS675" s="12"/>
      <c r="BT675" s="12"/>
      <c r="BU675" s="12"/>
      <c r="BV675" s="12"/>
      <c r="BW675" s="12"/>
      <c r="BX675" s="12"/>
      <c r="BY675" s="12"/>
      <c r="BZ675" s="12"/>
      <c r="CA675" s="12"/>
      <c r="CB675" s="15"/>
      <c r="CC675" s="12"/>
      <c r="CD675" s="12"/>
      <c r="CE675" s="12"/>
      <c r="CF675" s="12"/>
      <c r="CG675" s="12"/>
      <c r="CH675" s="12"/>
      <c r="CI675" s="12"/>
      <c r="CJ675" s="15"/>
      <c r="CK675" s="12"/>
      <c r="CL675" s="12"/>
      <c r="CM675" s="12"/>
      <c r="CN675" s="12"/>
      <c r="CO675" s="12"/>
      <c r="CP675" s="12"/>
      <c r="CQ675" s="12"/>
      <c r="CR675" s="12"/>
      <c r="CS675" s="12"/>
      <c r="CT675" s="12"/>
      <c r="CU675" s="12"/>
      <c r="CV675" s="12"/>
      <c r="CW675" s="12"/>
      <c r="CX675" s="12"/>
      <c r="CY675" s="12"/>
      <c r="CZ675" s="12"/>
      <c r="DA675" s="12"/>
      <c r="DB675" s="12"/>
      <c r="DC675" s="12"/>
    </row>
    <row r="676" spans="1:109" x14ac:dyDescent="0.2">
      <c r="A676" s="2">
        <v>675</v>
      </c>
      <c r="B676" s="5">
        <v>8</v>
      </c>
      <c r="C676" s="2">
        <v>3</v>
      </c>
      <c r="D676" s="1">
        <v>59</v>
      </c>
      <c r="E676" s="7">
        <v>43909</v>
      </c>
      <c r="F676" s="1">
        <v>0</v>
      </c>
      <c r="G676" s="5">
        <f t="shared" si="45"/>
        <v>23</v>
      </c>
      <c r="H676" s="19">
        <f t="shared" si="46"/>
        <v>64.399999999999991</v>
      </c>
      <c r="I676" s="50">
        <v>86.111111111111114</v>
      </c>
      <c r="J676" s="50">
        <v>270.52016129032256</v>
      </c>
      <c r="K676" s="50">
        <v>19.081520378575156</v>
      </c>
      <c r="L676" s="50">
        <v>98.790322580645167</v>
      </c>
      <c r="M676" s="50">
        <v>1.2096774193548328</v>
      </c>
      <c r="N676" s="50">
        <v>0</v>
      </c>
      <c r="O676" s="50">
        <v>79.166666666666671</v>
      </c>
      <c r="P676" s="50">
        <v>253.25</v>
      </c>
      <c r="Q676" s="50">
        <v>20.406265364234134</v>
      </c>
      <c r="R676" s="50">
        <v>98.026315789473685</v>
      </c>
      <c r="S676" s="50">
        <v>1.973684210526315</v>
      </c>
      <c r="T676" s="50">
        <v>0</v>
      </c>
      <c r="U676" s="50">
        <v>100</v>
      </c>
      <c r="V676" s="50">
        <v>297.86458333333331</v>
      </c>
      <c r="W676" s="50">
        <v>12.784102382030266</v>
      </c>
      <c r="X676" s="50">
        <v>100</v>
      </c>
      <c r="Y676" s="50">
        <v>0</v>
      </c>
      <c r="Z676" s="50">
        <v>0</v>
      </c>
      <c r="AA676" s="2">
        <v>0</v>
      </c>
      <c r="AB676">
        <v>1</v>
      </c>
      <c r="AC676">
        <v>8</v>
      </c>
      <c r="AD676">
        <v>2</v>
      </c>
      <c r="AE676" s="16">
        <v>0</v>
      </c>
      <c r="AF676" t="s">
        <v>875</v>
      </c>
      <c r="AG676" t="s">
        <v>875</v>
      </c>
      <c r="AH676" t="s">
        <v>875</v>
      </c>
      <c r="AI676" t="s">
        <v>875</v>
      </c>
      <c r="AJ676" t="s">
        <v>875</v>
      </c>
      <c r="AK676" t="s">
        <v>875</v>
      </c>
      <c r="AL676" t="s">
        <v>875</v>
      </c>
      <c r="AM676" s="1" t="s">
        <v>903</v>
      </c>
      <c r="AN676" s="1" t="s">
        <v>903</v>
      </c>
      <c r="AO676" s="1" t="s">
        <v>903</v>
      </c>
      <c r="AP676" s="1" t="s">
        <v>903</v>
      </c>
      <c r="AQ676" s="1" t="s">
        <v>903</v>
      </c>
      <c r="AR676" s="1" t="s">
        <v>903</v>
      </c>
      <c r="AS676" s="1" t="s">
        <v>903</v>
      </c>
      <c r="AT676" s="1" t="s">
        <v>903</v>
      </c>
      <c r="AU676" s="1" t="s">
        <v>903</v>
      </c>
      <c r="AV676" s="1" t="s">
        <v>903</v>
      </c>
      <c r="AW676" s="1" t="s">
        <v>903</v>
      </c>
      <c r="AX676" s="1" t="s">
        <v>903</v>
      </c>
      <c r="AY676" s="1" t="s">
        <v>903</v>
      </c>
      <c r="AZ676" s="1" t="s">
        <v>903</v>
      </c>
      <c r="BA676" s="1" t="s">
        <v>875</v>
      </c>
      <c r="BB676" s="1" t="s">
        <v>875</v>
      </c>
      <c r="BC676" s="1" t="s">
        <v>875</v>
      </c>
      <c r="BD676" s="1" t="s">
        <v>875</v>
      </c>
      <c r="BE676" s="1" t="s">
        <v>875</v>
      </c>
      <c r="BF676" s="1" t="s">
        <v>875</v>
      </c>
      <c r="BG676" s="16">
        <v>23</v>
      </c>
      <c r="BH676">
        <v>3</v>
      </c>
      <c r="BI676" s="1">
        <v>2.8</v>
      </c>
      <c r="BJ676" s="1">
        <f t="shared" si="48"/>
        <v>64.399999999999991</v>
      </c>
      <c r="BK676" s="1" t="s">
        <v>27</v>
      </c>
      <c r="BL676" s="25">
        <v>0</v>
      </c>
      <c r="BM676" s="1">
        <v>0</v>
      </c>
      <c r="BN676" s="1">
        <v>0</v>
      </c>
      <c r="BO676" s="1">
        <v>0</v>
      </c>
      <c r="BP676" s="1">
        <v>0</v>
      </c>
      <c r="BQ676" s="14">
        <v>43909.549565069443</v>
      </c>
      <c r="BR676" s="14" t="s">
        <v>335</v>
      </c>
      <c r="BS676" s="15">
        <v>21.516666666666666</v>
      </c>
      <c r="BT676" s="12" t="s">
        <v>230</v>
      </c>
      <c r="BU676" s="12">
        <v>1</v>
      </c>
      <c r="BV676" s="12"/>
      <c r="BW676" s="12" t="s">
        <v>98</v>
      </c>
      <c r="BX676" s="12"/>
      <c r="BY676" s="12" t="s">
        <v>98</v>
      </c>
      <c r="BZ676" s="12">
        <v>1</v>
      </c>
      <c r="CA676" s="12">
        <v>6</v>
      </c>
      <c r="CB676" s="15">
        <v>0</v>
      </c>
      <c r="CC676" s="12">
        <v>0</v>
      </c>
      <c r="CD676" s="12">
        <v>0</v>
      </c>
      <c r="CE676" s="12">
        <v>1</v>
      </c>
      <c r="CF676" s="12">
        <v>3</v>
      </c>
      <c r="CG676" s="12">
        <v>2</v>
      </c>
      <c r="CH676" s="12">
        <v>2</v>
      </c>
      <c r="CI676" s="12">
        <v>2</v>
      </c>
      <c r="CJ676" s="15">
        <v>3</v>
      </c>
      <c r="CK676" s="12">
        <v>1</v>
      </c>
      <c r="CL676" s="12">
        <v>3</v>
      </c>
      <c r="CM676" s="12">
        <v>2</v>
      </c>
      <c r="CN676" s="12">
        <v>2</v>
      </c>
      <c r="CO676" s="12">
        <v>1</v>
      </c>
      <c r="CP676" s="12"/>
      <c r="CQ676" s="12"/>
      <c r="CR676" s="12"/>
      <c r="CS676" s="12"/>
      <c r="CT676" s="12"/>
      <c r="CU676" s="12"/>
      <c r="CV676" s="12"/>
      <c r="CW676" s="12"/>
      <c r="CX676" s="12"/>
      <c r="CY676" s="12"/>
      <c r="CZ676" s="12"/>
      <c r="DA676" s="12"/>
      <c r="DB676" s="12"/>
      <c r="DC676" s="12"/>
    </row>
    <row r="677" spans="1:109" x14ac:dyDescent="0.2">
      <c r="A677" s="2">
        <v>676</v>
      </c>
      <c r="B677" s="5">
        <v>8</v>
      </c>
      <c r="C677" s="2">
        <v>3</v>
      </c>
      <c r="D677" s="1">
        <v>60</v>
      </c>
      <c r="E677" s="7">
        <v>43910</v>
      </c>
      <c r="F677" s="1">
        <v>0</v>
      </c>
      <c r="G677" s="5">
        <f t="shared" si="45"/>
        <v>0</v>
      </c>
      <c r="H677" s="19">
        <f t="shared" si="46"/>
        <v>0</v>
      </c>
      <c r="I677" s="50">
        <v>100</v>
      </c>
      <c r="J677" s="50">
        <v>252.53472222222223</v>
      </c>
      <c r="K677" s="50">
        <v>25.79501946685242</v>
      </c>
      <c r="L677" s="50">
        <v>85.416666666666671</v>
      </c>
      <c r="M677" s="50">
        <v>14.583333333333329</v>
      </c>
      <c r="N677" s="50">
        <v>0</v>
      </c>
      <c r="O677" s="50">
        <v>100</v>
      </c>
      <c r="P677" s="50">
        <v>219.265625</v>
      </c>
      <c r="Q677" s="50">
        <v>23.473898046636144</v>
      </c>
      <c r="R677" s="50">
        <v>78.125</v>
      </c>
      <c r="S677" s="50">
        <v>21.875</v>
      </c>
      <c r="T677" s="50">
        <v>0</v>
      </c>
      <c r="U677" s="50">
        <v>100</v>
      </c>
      <c r="V677" s="50">
        <v>319.07291666666669</v>
      </c>
      <c r="W677" s="50">
        <v>8.7663754313545379</v>
      </c>
      <c r="X677" s="50">
        <v>100</v>
      </c>
      <c r="Y677" s="50">
        <v>0</v>
      </c>
      <c r="Z677" s="50">
        <v>0</v>
      </c>
      <c r="AA677" s="2">
        <v>0</v>
      </c>
      <c r="AB677">
        <v>1</v>
      </c>
      <c r="AC677">
        <v>6</v>
      </c>
      <c r="AD677">
        <v>2</v>
      </c>
      <c r="AE677" s="16">
        <v>0</v>
      </c>
      <c r="AF677" s="12">
        <v>99</v>
      </c>
      <c r="AG677">
        <v>1</v>
      </c>
      <c r="AH677">
        <v>99</v>
      </c>
      <c r="AI677">
        <v>99</v>
      </c>
      <c r="AJ677">
        <v>99</v>
      </c>
      <c r="AK677">
        <v>99</v>
      </c>
      <c r="AL677">
        <v>99</v>
      </c>
      <c r="AM677" s="1">
        <v>99</v>
      </c>
      <c r="AN677" s="1">
        <v>99</v>
      </c>
      <c r="AO677" s="1">
        <v>99</v>
      </c>
      <c r="AP677" s="1">
        <v>99</v>
      </c>
      <c r="AQ677" s="1">
        <v>99</v>
      </c>
      <c r="AR677" s="1">
        <v>99</v>
      </c>
      <c r="AS677" s="1">
        <v>0</v>
      </c>
      <c r="AT677">
        <v>1</v>
      </c>
      <c r="AU677">
        <v>0</v>
      </c>
      <c r="AV677" s="1">
        <v>0</v>
      </c>
      <c r="AW677" s="1">
        <v>0</v>
      </c>
      <c r="AX677" s="1">
        <v>0</v>
      </c>
      <c r="AY677" s="1">
        <v>0</v>
      </c>
      <c r="AZ677" s="1">
        <v>0</v>
      </c>
      <c r="BA677" s="1">
        <v>0</v>
      </c>
      <c r="BB677" s="1">
        <v>0</v>
      </c>
      <c r="BC677" s="1">
        <v>0</v>
      </c>
      <c r="BD677" s="1">
        <v>0</v>
      </c>
      <c r="BE677" s="1">
        <v>0</v>
      </c>
      <c r="BF677" s="1">
        <f>SUM(AS677:BE677)</f>
        <v>1</v>
      </c>
      <c r="BG677" s="12">
        <v>0</v>
      </c>
      <c r="BH677" s="1">
        <v>0</v>
      </c>
      <c r="BI677" s="1">
        <v>0</v>
      </c>
      <c r="BJ677" s="1">
        <f t="shared" si="48"/>
        <v>0</v>
      </c>
      <c r="BK677" s="1">
        <v>0</v>
      </c>
      <c r="BL677" s="25">
        <v>0</v>
      </c>
      <c r="BM677" s="1">
        <v>0</v>
      </c>
      <c r="BN677" s="1">
        <v>0</v>
      </c>
      <c r="BO677" s="1">
        <v>0</v>
      </c>
      <c r="BP677" s="1">
        <v>0</v>
      </c>
      <c r="BQ677" s="12"/>
      <c r="BR677" s="12"/>
      <c r="BS677" s="12"/>
      <c r="BT677" s="12"/>
      <c r="BU677" s="12"/>
      <c r="BV677" s="12"/>
      <c r="BW677" s="12"/>
      <c r="BX677" s="12"/>
      <c r="BY677" s="12"/>
      <c r="BZ677" s="12"/>
      <c r="CA677" s="12"/>
      <c r="CB677" s="15"/>
      <c r="CC677" s="12"/>
      <c r="CD677" s="12"/>
      <c r="CE677" s="12"/>
      <c r="CF677" s="12"/>
      <c r="CG677" s="12"/>
      <c r="CH677" s="12"/>
      <c r="CI677" s="12"/>
      <c r="CJ677" s="15"/>
      <c r="CK677" s="12"/>
      <c r="CL677" s="12"/>
      <c r="CM677" s="12"/>
      <c r="CN677" s="12"/>
      <c r="CO677" s="12"/>
      <c r="CP677" s="12"/>
      <c r="CQ677" s="12"/>
      <c r="CR677" s="12"/>
      <c r="CS677" s="12"/>
      <c r="CT677" s="12"/>
      <c r="CU677" s="12"/>
      <c r="CV677" s="12"/>
      <c r="CW677" s="12"/>
      <c r="CX677" s="12"/>
      <c r="CY677" s="12"/>
      <c r="CZ677" s="12"/>
      <c r="DA677" s="12"/>
      <c r="DB677" s="12"/>
      <c r="DC677" s="12"/>
    </row>
    <row r="678" spans="1:109" x14ac:dyDescent="0.2">
      <c r="A678" s="2">
        <v>677</v>
      </c>
      <c r="B678" s="5">
        <v>8</v>
      </c>
      <c r="C678" s="2">
        <v>3</v>
      </c>
      <c r="D678" s="1">
        <v>61</v>
      </c>
      <c r="E678" s="7">
        <v>43911</v>
      </c>
      <c r="F678" s="1">
        <v>0</v>
      </c>
      <c r="G678" s="5">
        <f t="shared" si="45"/>
        <v>0</v>
      </c>
      <c r="H678" s="19">
        <f t="shared" si="46"/>
        <v>0</v>
      </c>
      <c r="I678" s="50">
        <v>86.458333333333329</v>
      </c>
      <c r="J678" s="50">
        <v>243.74698795180723</v>
      </c>
      <c r="K678" s="50">
        <v>19.842708638088347</v>
      </c>
      <c r="L678" s="50">
        <v>91.164658634538156</v>
      </c>
      <c r="M678" s="50">
        <v>8.8353413654618436</v>
      </c>
      <c r="N678" s="50">
        <v>0</v>
      </c>
      <c r="O678" s="50">
        <v>85.416666666666671</v>
      </c>
      <c r="P678" s="50">
        <v>225.2560975609756</v>
      </c>
      <c r="Q678" s="50">
        <v>14.342900849627997</v>
      </c>
      <c r="R678" s="50">
        <v>90.243902439024396</v>
      </c>
      <c r="S678" s="50">
        <v>9.7560975609756042</v>
      </c>
      <c r="T678" s="50">
        <v>0</v>
      </c>
      <c r="U678" s="50">
        <v>88.541666666666671</v>
      </c>
      <c r="V678" s="50">
        <v>279.42352941176472</v>
      </c>
      <c r="W678" s="50">
        <v>19.356592445912234</v>
      </c>
      <c r="X678" s="50">
        <v>92.941176470588232</v>
      </c>
      <c r="Y678" s="50">
        <v>7.058823529411768</v>
      </c>
      <c r="Z678" s="50">
        <v>0</v>
      </c>
      <c r="AA678" s="2">
        <v>0</v>
      </c>
      <c r="AB678">
        <v>1</v>
      </c>
      <c r="AC678">
        <v>7</v>
      </c>
      <c r="AD678">
        <v>2</v>
      </c>
      <c r="AE678" s="16">
        <v>0</v>
      </c>
      <c r="AF678" t="s">
        <v>20</v>
      </c>
      <c r="AG678" t="s">
        <v>20</v>
      </c>
      <c r="AH678" t="s">
        <v>20</v>
      </c>
      <c r="AI678" t="s">
        <v>20</v>
      </c>
      <c r="AJ678" t="s">
        <v>20</v>
      </c>
      <c r="AK678" t="s">
        <v>20</v>
      </c>
      <c r="AL678" t="s">
        <v>20</v>
      </c>
      <c r="AM678" s="1" t="s">
        <v>20</v>
      </c>
      <c r="AN678" s="1" t="s">
        <v>20</v>
      </c>
      <c r="AO678" s="1" t="s">
        <v>20</v>
      </c>
      <c r="AP678" s="1" t="s">
        <v>20</v>
      </c>
      <c r="AQ678" s="1" t="s">
        <v>20</v>
      </c>
      <c r="AR678" s="1" t="s">
        <v>20</v>
      </c>
      <c r="AS678" t="s">
        <v>20</v>
      </c>
      <c r="AT678" t="s">
        <v>20</v>
      </c>
      <c r="AU678" t="s">
        <v>20</v>
      </c>
      <c r="AV678" t="s">
        <v>20</v>
      </c>
      <c r="AW678" t="s">
        <v>20</v>
      </c>
      <c r="AX678" t="s">
        <v>20</v>
      </c>
      <c r="AY678" t="s">
        <v>20</v>
      </c>
      <c r="AZ678" s="1" t="s">
        <v>20</v>
      </c>
      <c r="BA678" s="1" t="s">
        <v>20</v>
      </c>
      <c r="BB678" s="1" t="s">
        <v>20</v>
      </c>
      <c r="BC678" t="s">
        <v>20</v>
      </c>
      <c r="BD678" t="s">
        <v>20</v>
      </c>
      <c r="BE678" s="1" t="s">
        <v>20</v>
      </c>
      <c r="BF678" t="s">
        <v>20</v>
      </c>
      <c r="BG678" s="12">
        <v>0</v>
      </c>
      <c r="BH678" s="1">
        <v>0</v>
      </c>
      <c r="BI678" s="1">
        <v>0</v>
      </c>
      <c r="BJ678" s="1">
        <f t="shared" si="48"/>
        <v>0</v>
      </c>
      <c r="BK678" s="1">
        <v>0</v>
      </c>
      <c r="BL678" s="25">
        <v>0</v>
      </c>
      <c r="BM678" s="1">
        <v>0</v>
      </c>
      <c r="BN678" s="1">
        <v>0</v>
      </c>
      <c r="BO678" s="1">
        <v>0</v>
      </c>
      <c r="BP678" s="1">
        <v>0</v>
      </c>
      <c r="BQ678" s="12"/>
      <c r="BR678" s="12"/>
      <c r="BS678" s="12"/>
      <c r="BT678" s="12"/>
      <c r="BU678" s="12"/>
      <c r="BV678" s="12"/>
      <c r="BW678" s="12"/>
      <c r="BX678" s="12"/>
      <c r="BY678" s="12"/>
      <c r="BZ678" s="12"/>
      <c r="CA678" s="12"/>
      <c r="CB678" s="15"/>
      <c r="CC678" s="12"/>
      <c r="CD678" s="12"/>
      <c r="CE678" s="12"/>
      <c r="CF678" s="12"/>
      <c r="CG678" s="12"/>
      <c r="CH678" s="12"/>
      <c r="CI678" s="12"/>
      <c r="CJ678" s="15"/>
      <c r="CK678" s="12"/>
      <c r="CL678" s="12"/>
      <c r="CM678" s="12"/>
      <c r="CN678" s="12"/>
      <c r="CO678" s="12"/>
      <c r="CP678" s="12"/>
      <c r="CQ678" s="12"/>
      <c r="CR678" s="12"/>
      <c r="CS678" s="12"/>
      <c r="CT678" s="12"/>
      <c r="CU678" s="12"/>
      <c r="CV678" s="12"/>
      <c r="CW678" s="12"/>
      <c r="CX678" s="12"/>
      <c r="CY678" s="12"/>
      <c r="CZ678" s="12"/>
      <c r="DA678" s="12"/>
      <c r="DB678" s="12"/>
      <c r="DC678" s="12"/>
    </row>
    <row r="679" spans="1:109" x14ac:dyDescent="0.2">
      <c r="A679" s="2">
        <v>678</v>
      </c>
      <c r="B679" s="5">
        <v>8</v>
      </c>
      <c r="C679" s="2">
        <v>3</v>
      </c>
      <c r="D679" s="1">
        <v>62</v>
      </c>
      <c r="E679" s="7">
        <v>43912</v>
      </c>
      <c r="F679" s="1">
        <v>0</v>
      </c>
      <c r="G679" s="5">
        <f t="shared" si="45"/>
        <v>0</v>
      </c>
      <c r="H679" s="19">
        <f t="shared" si="46"/>
        <v>0</v>
      </c>
      <c r="I679" s="50">
        <v>100</v>
      </c>
      <c r="J679" s="50">
        <v>233.65972222222223</v>
      </c>
      <c r="K679" s="50">
        <v>28.416776234346401</v>
      </c>
      <c r="L679" s="50">
        <v>77.777777777777771</v>
      </c>
      <c r="M679" s="50">
        <v>22.222222222222229</v>
      </c>
      <c r="N679" s="50">
        <v>0</v>
      </c>
      <c r="O679" s="50">
        <v>100</v>
      </c>
      <c r="P679" s="50">
        <v>253.55729166666666</v>
      </c>
      <c r="Q679" s="50">
        <v>21.403977281659955</v>
      </c>
      <c r="R679" s="50">
        <v>86.979166666666671</v>
      </c>
      <c r="S679" s="50">
        <v>13.020833333333329</v>
      </c>
      <c r="T679" s="50">
        <v>0</v>
      </c>
      <c r="U679" s="50">
        <v>100</v>
      </c>
      <c r="V679" s="50">
        <v>193.86458333333334</v>
      </c>
      <c r="W679" s="50">
        <v>36.462867478902389</v>
      </c>
      <c r="X679" s="50">
        <v>59.375</v>
      </c>
      <c r="Y679" s="50">
        <v>40.625</v>
      </c>
      <c r="Z679" s="50">
        <v>0</v>
      </c>
      <c r="AA679" s="2">
        <v>0</v>
      </c>
      <c r="AB679">
        <v>2</v>
      </c>
      <c r="AC679">
        <v>4</v>
      </c>
      <c r="AD679">
        <v>2</v>
      </c>
      <c r="AE679" s="16">
        <v>0</v>
      </c>
      <c r="AF679" s="12">
        <v>99</v>
      </c>
      <c r="AG679">
        <v>1</v>
      </c>
      <c r="AH679">
        <v>99</v>
      </c>
      <c r="AI679">
        <v>99</v>
      </c>
      <c r="AJ679">
        <v>99</v>
      </c>
      <c r="AK679">
        <v>99</v>
      </c>
      <c r="AL679">
        <v>99</v>
      </c>
      <c r="AM679">
        <v>99</v>
      </c>
      <c r="AN679" s="1">
        <v>99</v>
      </c>
      <c r="AO679" s="1">
        <v>99</v>
      </c>
      <c r="AP679" s="1">
        <v>99</v>
      </c>
      <c r="AQ679" s="1">
        <v>99</v>
      </c>
      <c r="AR679" s="1">
        <v>99</v>
      </c>
      <c r="AS679" s="1">
        <v>0</v>
      </c>
      <c r="AT679">
        <v>1</v>
      </c>
      <c r="AU679" s="1">
        <v>0</v>
      </c>
      <c r="AV679" s="1">
        <v>0</v>
      </c>
      <c r="AW679" s="1">
        <v>0</v>
      </c>
      <c r="AX679" s="1">
        <v>0</v>
      </c>
      <c r="AY679" s="1">
        <v>0</v>
      </c>
      <c r="AZ679" s="1">
        <v>0</v>
      </c>
      <c r="BA679" s="1">
        <v>0</v>
      </c>
      <c r="BB679" s="1">
        <v>0</v>
      </c>
      <c r="BC679" s="1">
        <v>0</v>
      </c>
      <c r="BD679" s="1">
        <v>0</v>
      </c>
      <c r="BE679" s="1">
        <v>0</v>
      </c>
      <c r="BF679" s="1">
        <f>SUM(AS679:BE679)</f>
        <v>1</v>
      </c>
      <c r="BG679" s="12">
        <v>0</v>
      </c>
      <c r="BH679" s="1">
        <v>0</v>
      </c>
      <c r="BI679" s="1">
        <v>0</v>
      </c>
      <c r="BJ679" s="1">
        <f t="shared" si="48"/>
        <v>0</v>
      </c>
      <c r="BK679" s="1">
        <v>0</v>
      </c>
      <c r="BL679" s="25">
        <v>0</v>
      </c>
      <c r="BM679" s="1">
        <v>0</v>
      </c>
      <c r="BN679" s="1">
        <v>0</v>
      </c>
      <c r="BO679" s="1">
        <v>0</v>
      </c>
      <c r="BP679" s="1">
        <v>0</v>
      </c>
      <c r="BQ679" s="12"/>
      <c r="BR679" s="12"/>
      <c r="BS679" s="12"/>
      <c r="BT679" s="12"/>
      <c r="BU679" s="12"/>
      <c r="BV679" s="12"/>
      <c r="BW679" s="12"/>
      <c r="BX679" s="12"/>
      <c r="BY679" s="12"/>
      <c r="BZ679" s="12"/>
      <c r="CA679" s="12"/>
      <c r="CB679" s="15"/>
      <c r="CC679" s="12"/>
      <c r="CD679" s="12"/>
      <c r="CE679" s="12"/>
      <c r="CF679" s="12"/>
      <c r="CG679" s="12"/>
      <c r="CH679" s="12"/>
      <c r="CI679" s="12"/>
      <c r="CJ679" s="15"/>
      <c r="CK679" s="12"/>
      <c r="CL679" s="12"/>
      <c r="CM679" s="12"/>
      <c r="CN679" s="12"/>
      <c r="CO679" s="12"/>
      <c r="CP679" s="12"/>
      <c r="CQ679" s="12"/>
      <c r="CR679" s="12"/>
      <c r="CS679" s="12"/>
      <c r="CT679" s="12"/>
      <c r="CU679" s="12"/>
      <c r="CV679" s="12"/>
      <c r="CW679" s="12"/>
      <c r="CX679" s="12"/>
      <c r="CY679" s="12"/>
      <c r="CZ679" s="12"/>
      <c r="DA679" s="12"/>
      <c r="DB679" s="12"/>
      <c r="DC679" s="12"/>
    </row>
    <row r="680" spans="1:109" x14ac:dyDescent="0.2">
      <c r="A680" s="2">
        <v>679</v>
      </c>
      <c r="B680" s="5">
        <v>8</v>
      </c>
      <c r="C680" s="2">
        <v>3</v>
      </c>
      <c r="D680" s="1">
        <v>63</v>
      </c>
      <c r="E680" s="7">
        <v>43913</v>
      </c>
      <c r="F680" s="1">
        <v>0</v>
      </c>
      <c r="G680" s="5">
        <f t="shared" ref="G680:G743" si="49">SUM(BG680,BL680)</f>
        <v>0</v>
      </c>
      <c r="H680" s="19">
        <f t="shared" ref="H680:H743" si="50">SUM(BJ680,BO680)</f>
        <v>0</v>
      </c>
      <c r="I680" s="50">
        <v>99.305555555555557</v>
      </c>
      <c r="J680" s="50">
        <v>252.25874125874125</v>
      </c>
      <c r="K680" s="50">
        <v>23.259368037353365</v>
      </c>
      <c r="L680" s="50">
        <v>86.36363636363636</v>
      </c>
      <c r="M680" s="50">
        <v>13.63636363636364</v>
      </c>
      <c r="N680" s="50">
        <v>0</v>
      </c>
      <c r="O680" s="50">
        <v>99.479166666666671</v>
      </c>
      <c r="P680" s="50">
        <v>231.81675392670158</v>
      </c>
      <c r="Q680" s="50">
        <v>26.06735476369105</v>
      </c>
      <c r="R680" s="50">
        <v>79.581151832460733</v>
      </c>
      <c r="S680" s="50">
        <v>20.418848167539267</v>
      </c>
      <c r="T680" s="50">
        <v>0</v>
      </c>
      <c r="U680" s="50">
        <v>98.958333333333329</v>
      </c>
      <c r="V680" s="50">
        <v>293.35789473684213</v>
      </c>
      <c r="W680" s="50">
        <v>7.6270088170224151</v>
      </c>
      <c r="X680" s="50">
        <v>100</v>
      </c>
      <c r="Y680" s="50">
        <v>0</v>
      </c>
      <c r="Z680" s="50">
        <v>0</v>
      </c>
      <c r="AA680" s="2">
        <v>1</v>
      </c>
      <c r="AB680">
        <v>2</v>
      </c>
      <c r="AC680">
        <v>7</v>
      </c>
      <c r="AD680">
        <v>2</v>
      </c>
      <c r="AE680" s="16" t="s">
        <v>20</v>
      </c>
      <c r="AF680" s="12">
        <v>99</v>
      </c>
      <c r="AG680">
        <v>99</v>
      </c>
      <c r="AH680">
        <v>99</v>
      </c>
      <c r="AI680">
        <v>99</v>
      </c>
      <c r="AJ680">
        <v>99</v>
      </c>
      <c r="AK680">
        <v>99</v>
      </c>
      <c r="AL680">
        <v>1</v>
      </c>
      <c r="AM680">
        <v>99</v>
      </c>
      <c r="AN680" s="1">
        <v>99</v>
      </c>
      <c r="AO680" s="1">
        <v>99</v>
      </c>
      <c r="AP680" s="1">
        <v>99</v>
      </c>
      <c r="AQ680" s="1">
        <v>99</v>
      </c>
      <c r="AR680" s="1">
        <v>99</v>
      </c>
      <c r="AS680" s="1">
        <v>0</v>
      </c>
      <c r="AT680" s="1">
        <v>0</v>
      </c>
      <c r="AU680" s="1">
        <v>0</v>
      </c>
      <c r="AV680" s="1">
        <v>0</v>
      </c>
      <c r="AW680" s="1">
        <v>0</v>
      </c>
      <c r="AX680" s="1">
        <v>0</v>
      </c>
      <c r="AY680" s="1">
        <v>1</v>
      </c>
      <c r="AZ680" s="1">
        <v>0</v>
      </c>
      <c r="BA680" s="1">
        <v>0</v>
      </c>
      <c r="BB680" s="1">
        <v>0</v>
      </c>
      <c r="BC680" s="1">
        <v>0</v>
      </c>
      <c r="BD680" s="1">
        <v>0</v>
      </c>
      <c r="BE680" s="1">
        <v>0</v>
      </c>
      <c r="BF680" s="1">
        <f>SUM(AS680:BE680)</f>
        <v>1</v>
      </c>
      <c r="BG680" s="12">
        <v>0</v>
      </c>
      <c r="BH680" s="1">
        <v>0</v>
      </c>
      <c r="BI680" s="1">
        <v>0</v>
      </c>
      <c r="BJ680" s="1">
        <f t="shared" si="48"/>
        <v>0</v>
      </c>
      <c r="BK680" s="1">
        <v>0</v>
      </c>
      <c r="BL680" s="25">
        <v>0</v>
      </c>
      <c r="BM680" s="1">
        <v>0</v>
      </c>
      <c r="BN680" s="1">
        <v>0</v>
      </c>
      <c r="BO680" s="1">
        <v>0</v>
      </c>
      <c r="BP680" s="1">
        <v>0</v>
      </c>
      <c r="BQ680" s="12"/>
      <c r="BR680" s="12"/>
      <c r="BS680" s="12"/>
      <c r="BT680" s="12"/>
      <c r="BU680" s="12"/>
      <c r="BV680" s="12"/>
      <c r="BW680" s="12"/>
      <c r="BX680" s="12"/>
      <c r="BY680" s="12"/>
      <c r="BZ680" s="12"/>
      <c r="CA680" s="12"/>
      <c r="CB680" s="15"/>
      <c r="CC680" s="12"/>
      <c r="CD680" s="12"/>
      <c r="CE680" s="12"/>
      <c r="CF680" s="12"/>
      <c r="CG680" s="12"/>
      <c r="CH680" s="12"/>
      <c r="CI680" s="12"/>
      <c r="CJ680" s="15"/>
      <c r="CK680" s="12"/>
      <c r="CL680" s="12"/>
      <c r="CM680" s="12"/>
      <c r="CN680" s="12"/>
      <c r="CO680" s="12"/>
      <c r="CP680" s="12"/>
      <c r="CQ680" s="12"/>
      <c r="CR680" s="12"/>
      <c r="CS680" s="12"/>
      <c r="CT680" s="12"/>
      <c r="CU680" s="12"/>
      <c r="CV680" s="12"/>
      <c r="CW680" s="12"/>
      <c r="CX680" s="12"/>
      <c r="CY680" s="12"/>
      <c r="CZ680" s="12"/>
      <c r="DA680" s="12"/>
      <c r="DB680" s="12"/>
      <c r="DC680" s="12"/>
    </row>
    <row r="681" spans="1:109" x14ac:dyDescent="0.2">
      <c r="A681" s="2">
        <v>680</v>
      </c>
      <c r="B681" s="5">
        <v>8</v>
      </c>
      <c r="C681" s="2">
        <v>3</v>
      </c>
      <c r="D681" s="1">
        <v>64</v>
      </c>
      <c r="E681" s="7">
        <v>43914</v>
      </c>
      <c r="F681" s="1">
        <v>0</v>
      </c>
      <c r="G681" s="5">
        <f t="shared" si="49"/>
        <v>24</v>
      </c>
      <c r="H681" s="19">
        <f t="shared" si="50"/>
        <v>67.199999999999989</v>
      </c>
      <c r="I681" s="50">
        <v>99.652777777777771</v>
      </c>
      <c r="J681" s="50">
        <v>213.11149825783971</v>
      </c>
      <c r="K681" s="50">
        <v>23.554355283111281</v>
      </c>
      <c r="L681" s="50">
        <v>78.048780487804876</v>
      </c>
      <c r="M681" s="50">
        <v>21.951219512195124</v>
      </c>
      <c r="N681" s="50">
        <v>0</v>
      </c>
      <c r="O681" s="50">
        <v>100</v>
      </c>
      <c r="P681" s="50">
        <v>205.22395833333334</v>
      </c>
      <c r="Q681" s="50">
        <v>27.616458216742299</v>
      </c>
      <c r="R681" s="50">
        <v>67.1875</v>
      </c>
      <c r="S681" s="50">
        <v>32.8125</v>
      </c>
      <c r="T681" s="50">
        <v>0</v>
      </c>
      <c r="U681" s="50">
        <v>98.958333333333329</v>
      </c>
      <c r="V681" s="50">
        <v>229.05263157894737</v>
      </c>
      <c r="W681" s="50">
        <v>12.00236258467633</v>
      </c>
      <c r="X681" s="50">
        <v>100</v>
      </c>
      <c r="Y681" s="50">
        <v>0</v>
      </c>
      <c r="Z681" s="50">
        <v>0</v>
      </c>
      <c r="AA681" s="2">
        <v>0</v>
      </c>
      <c r="AB681">
        <v>2</v>
      </c>
      <c r="AC681">
        <v>7</v>
      </c>
      <c r="AD681">
        <v>2</v>
      </c>
      <c r="AE681" s="16">
        <v>0</v>
      </c>
      <c r="AF681" t="s">
        <v>875</v>
      </c>
      <c r="AG681" t="s">
        <v>875</v>
      </c>
      <c r="AH681" t="s">
        <v>875</v>
      </c>
      <c r="AI681" t="s">
        <v>875</v>
      </c>
      <c r="AJ681" t="s">
        <v>875</v>
      </c>
      <c r="AK681" t="s">
        <v>875</v>
      </c>
      <c r="AL681" t="s">
        <v>875</v>
      </c>
      <c r="AM681" s="1" t="s">
        <v>903</v>
      </c>
      <c r="AN681" s="1" t="s">
        <v>903</v>
      </c>
      <c r="AO681" s="1" t="s">
        <v>903</v>
      </c>
      <c r="AP681" s="1" t="s">
        <v>903</v>
      </c>
      <c r="AQ681" s="1" t="s">
        <v>903</v>
      </c>
      <c r="AR681" s="1" t="s">
        <v>903</v>
      </c>
      <c r="AS681" s="1" t="s">
        <v>903</v>
      </c>
      <c r="AT681" s="1" t="s">
        <v>903</v>
      </c>
      <c r="AU681" s="1" t="s">
        <v>903</v>
      </c>
      <c r="AV681" s="1" t="s">
        <v>903</v>
      </c>
      <c r="AW681" s="1" t="s">
        <v>903</v>
      </c>
      <c r="AX681" s="1" t="s">
        <v>903</v>
      </c>
      <c r="AY681" s="1" t="s">
        <v>903</v>
      </c>
      <c r="AZ681" s="1" t="s">
        <v>903</v>
      </c>
      <c r="BA681" s="1" t="s">
        <v>875</v>
      </c>
      <c r="BB681" s="1" t="s">
        <v>875</v>
      </c>
      <c r="BC681" s="1" t="s">
        <v>875</v>
      </c>
      <c r="BD681" s="1" t="s">
        <v>875</v>
      </c>
      <c r="BE681" s="1" t="s">
        <v>875</v>
      </c>
      <c r="BF681" s="1" t="s">
        <v>875</v>
      </c>
      <c r="BG681" s="16">
        <v>24</v>
      </c>
      <c r="BH681">
        <v>3</v>
      </c>
      <c r="BI681" s="1">
        <v>2.8</v>
      </c>
      <c r="BJ681" s="1">
        <f t="shared" si="48"/>
        <v>67.199999999999989</v>
      </c>
      <c r="BK681" s="1" t="s">
        <v>27</v>
      </c>
      <c r="BL681" s="25">
        <v>0</v>
      </c>
      <c r="BM681" s="1">
        <v>0</v>
      </c>
      <c r="BN681" s="1">
        <v>0</v>
      </c>
      <c r="BO681" s="1">
        <v>0</v>
      </c>
      <c r="BP681" s="1">
        <v>0</v>
      </c>
      <c r="BQ681" s="14">
        <v>43914.521843090275</v>
      </c>
      <c r="BR681" s="14" t="s">
        <v>336</v>
      </c>
      <c r="BS681" s="15">
        <v>22.016666666666666</v>
      </c>
      <c r="BT681" s="12" t="s">
        <v>218</v>
      </c>
      <c r="BU681" s="12">
        <v>1</v>
      </c>
      <c r="BV681" s="12"/>
      <c r="BW681" s="12" t="s">
        <v>98</v>
      </c>
      <c r="BX681" s="12"/>
      <c r="BY681" s="12" t="s">
        <v>98</v>
      </c>
      <c r="BZ681" s="12">
        <v>1</v>
      </c>
      <c r="CA681" s="12">
        <v>6</v>
      </c>
      <c r="CB681" s="15">
        <v>0</v>
      </c>
      <c r="CC681" s="12">
        <v>0</v>
      </c>
      <c r="CD681" s="12">
        <v>0</v>
      </c>
      <c r="CE681" s="12">
        <v>2</v>
      </c>
      <c r="CF681" s="12">
        <v>3</v>
      </c>
      <c r="CG681" s="12">
        <v>2</v>
      </c>
      <c r="CH681" s="12">
        <v>3</v>
      </c>
      <c r="CI681" s="12">
        <v>1</v>
      </c>
      <c r="CJ681" s="15">
        <v>3</v>
      </c>
      <c r="CK681" s="12">
        <v>2</v>
      </c>
      <c r="CL681" s="12">
        <v>4</v>
      </c>
      <c r="CM681" s="12">
        <v>2</v>
      </c>
      <c r="CN681" s="12">
        <v>3</v>
      </c>
      <c r="CO681" s="12">
        <v>1</v>
      </c>
      <c r="CP681" s="12" t="s">
        <v>141</v>
      </c>
      <c r="CQ681" s="12">
        <v>48</v>
      </c>
      <c r="CR681" s="12">
        <v>43</v>
      </c>
      <c r="CS681" s="12">
        <v>30</v>
      </c>
      <c r="CT681" s="12">
        <v>68</v>
      </c>
      <c r="CU681" s="12">
        <v>48</v>
      </c>
      <c r="CV681" s="12">
        <v>10.6</v>
      </c>
      <c r="CW681" s="12">
        <v>0</v>
      </c>
      <c r="CX681" s="12" t="b">
        <v>0</v>
      </c>
      <c r="CY681" s="12"/>
      <c r="CZ681" s="12">
        <v>0</v>
      </c>
      <c r="DA681" s="12"/>
      <c r="DB681" s="12"/>
      <c r="DC681" s="12"/>
    </row>
    <row r="682" spans="1:109" x14ac:dyDescent="0.2">
      <c r="A682" s="2">
        <v>681</v>
      </c>
      <c r="B682" s="5">
        <v>8</v>
      </c>
      <c r="C682" s="2">
        <v>3</v>
      </c>
      <c r="D682" s="1">
        <v>65</v>
      </c>
      <c r="E682" s="7">
        <v>43915</v>
      </c>
      <c r="F682" s="1">
        <v>0</v>
      </c>
      <c r="G682" s="5">
        <f t="shared" si="49"/>
        <v>0</v>
      </c>
      <c r="H682" s="19">
        <f t="shared" si="50"/>
        <v>0</v>
      </c>
      <c r="I682" s="50">
        <v>100</v>
      </c>
      <c r="J682" s="50">
        <v>245.14930555555554</v>
      </c>
      <c r="K682" s="50">
        <v>20.991300517055272</v>
      </c>
      <c r="L682" s="50">
        <v>94.097222222222229</v>
      </c>
      <c r="M682" s="50">
        <v>5.9027777777777715</v>
      </c>
      <c r="N682" s="50">
        <v>0</v>
      </c>
      <c r="O682" s="50">
        <v>100</v>
      </c>
      <c r="P682" s="50">
        <v>245.65104166666666</v>
      </c>
      <c r="Q682" s="50">
        <v>23.225185880311457</v>
      </c>
      <c r="R682" s="50">
        <v>91.145833333333329</v>
      </c>
      <c r="S682" s="50">
        <v>8.8541666666666714</v>
      </c>
      <c r="T682" s="50">
        <v>0</v>
      </c>
      <c r="U682" s="50">
        <v>100</v>
      </c>
      <c r="V682" s="50">
        <v>244.14583333333334</v>
      </c>
      <c r="W682" s="50">
        <v>15.619849095986355</v>
      </c>
      <c r="X682" s="50">
        <v>100</v>
      </c>
      <c r="Y682" s="50">
        <v>0</v>
      </c>
      <c r="Z682" s="50">
        <v>0</v>
      </c>
      <c r="AA682" s="2">
        <v>0</v>
      </c>
      <c r="AB682">
        <v>2</v>
      </c>
      <c r="AC682">
        <v>7</v>
      </c>
      <c r="AD682">
        <v>2</v>
      </c>
      <c r="AE682" s="16">
        <v>0</v>
      </c>
      <c r="AF682" s="12">
        <v>99</v>
      </c>
      <c r="AG682">
        <v>99</v>
      </c>
      <c r="AH682">
        <v>1</v>
      </c>
      <c r="AI682">
        <v>99</v>
      </c>
      <c r="AJ682">
        <v>99</v>
      </c>
      <c r="AK682">
        <v>99</v>
      </c>
      <c r="AL682">
        <v>99</v>
      </c>
      <c r="AM682">
        <v>99</v>
      </c>
      <c r="AN682" s="1">
        <v>99</v>
      </c>
      <c r="AO682" s="1">
        <v>99</v>
      </c>
      <c r="AP682" s="1">
        <v>99</v>
      </c>
      <c r="AQ682" s="1">
        <v>99</v>
      </c>
      <c r="AR682" s="1">
        <v>99</v>
      </c>
      <c r="AS682" s="1">
        <v>0</v>
      </c>
      <c r="AT682" s="1">
        <v>0</v>
      </c>
      <c r="AU682" s="1">
        <v>1</v>
      </c>
      <c r="AV682" s="1">
        <v>0</v>
      </c>
      <c r="AW682" s="1">
        <v>0</v>
      </c>
      <c r="AX682" s="1">
        <v>0</v>
      </c>
      <c r="AY682" s="1">
        <v>0</v>
      </c>
      <c r="AZ682" s="1">
        <v>0</v>
      </c>
      <c r="BA682" s="1">
        <v>0</v>
      </c>
      <c r="BB682" s="1">
        <v>0</v>
      </c>
      <c r="BC682" s="1">
        <v>0</v>
      </c>
      <c r="BD682" s="1">
        <v>0</v>
      </c>
      <c r="BE682" s="1">
        <v>0</v>
      </c>
      <c r="BF682" s="1">
        <f>SUM(AS682:BE682)</f>
        <v>1</v>
      </c>
      <c r="BG682" s="12">
        <v>0</v>
      </c>
      <c r="BH682" s="1">
        <v>0</v>
      </c>
      <c r="BI682" s="1">
        <v>0</v>
      </c>
      <c r="BJ682" s="1">
        <f t="shared" ref="BJ682:BJ687" si="51">BG682*BI682</f>
        <v>0</v>
      </c>
      <c r="BK682" s="1">
        <v>0</v>
      </c>
      <c r="BL682" s="25">
        <v>0</v>
      </c>
      <c r="BM682" s="1">
        <v>0</v>
      </c>
      <c r="BN682" s="1">
        <v>0</v>
      </c>
      <c r="BO682" s="1">
        <v>0</v>
      </c>
      <c r="BP682" s="1">
        <v>0</v>
      </c>
      <c r="BQ682" s="12"/>
      <c r="BR682" s="12"/>
      <c r="BS682" s="12"/>
      <c r="BT682" s="12"/>
      <c r="BU682" s="12"/>
      <c r="BV682" s="12"/>
      <c r="BW682" s="12"/>
      <c r="BX682" s="12"/>
      <c r="BY682" s="12"/>
      <c r="BZ682" s="12"/>
      <c r="CA682" s="12"/>
      <c r="CB682" s="15"/>
      <c r="CC682" s="12"/>
      <c r="CD682" s="12"/>
      <c r="CE682" s="12"/>
      <c r="CF682" s="12"/>
      <c r="CG682" s="12"/>
      <c r="CH682" s="12"/>
      <c r="CI682" s="12"/>
      <c r="CJ682" s="15"/>
      <c r="CK682" s="12"/>
      <c r="CL682" s="12"/>
      <c r="CM682" s="12"/>
      <c r="CN682" s="12"/>
      <c r="CO682" s="12"/>
      <c r="CP682" s="12"/>
      <c r="CQ682" s="12"/>
      <c r="CR682" s="12"/>
      <c r="CS682" s="12"/>
      <c r="CT682" s="12"/>
      <c r="CU682" s="12"/>
      <c r="CV682" s="12"/>
      <c r="CW682" s="12"/>
      <c r="CX682" s="12"/>
      <c r="CY682" s="12"/>
      <c r="CZ682" s="12"/>
      <c r="DA682" s="12"/>
      <c r="DB682" s="12"/>
      <c r="DC682" s="12"/>
    </row>
    <row r="683" spans="1:109" x14ac:dyDescent="0.2">
      <c r="A683" s="2">
        <v>682</v>
      </c>
      <c r="B683" s="5">
        <v>8</v>
      </c>
      <c r="C683" s="2">
        <v>3</v>
      </c>
      <c r="D683" s="1">
        <v>66</v>
      </c>
      <c r="E683" s="7">
        <v>43916</v>
      </c>
      <c r="F683" s="1">
        <v>0</v>
      </c>
      <c r="G683" s="5">
        <f t="shared" si="49"/>
        <v>26</v>
      </c>
      <c r="H683" s="19">
        <f t="shared" si="50"/>
        <v>72.8</v>
      </c>
      <c r="I683" s="50">
        <v>47.569444444444443</v>
      </c>
      <c r="J683" s="50">
        <v>185.13138686131387</v>
      </c>
      <c r="K683" s="50">
        <v>26.695434448418773</v>
      </c>
      <c r="L683" s="50">
        <v>57.664233576642339</v>
      </c>
      <c r="M683" s="50">
        <v>42.335766423357661</v>
      </c>
      <c r="N683" s="50">
        <v>0</v>
      </c>
      <c r="O683" s="50">
        <v>71.354166666666671</v>
      </c>
      <c r="P683" s="50">
        <v>185.13138686131387</v>
      </c>
      <c r="Q683" s="50">
        <v>26.695434448418773</v>
      </c>
      <c r="R683" s="50">
        <v>57.664233576642339</v>
      </c>
      <c r="S683" s="50">
        <v>42.335766423357661</v>
      </c>
      <c r="T683" s="50">
        <v>0</v>
      </c>
      <c r="U683" s="50">
        <v>0</v>
      </c>
      <c r="V683" t="s">
        <v>20</v>
      </c>
      <c r="W683" t="s">
        <v>20</v>
      </c>
      <c r="X683" t="s">
        <v>20</v>
      </c>
      <c r="Y683" t="s">
        <v>20</v>
      </c>
      <c r="Z683" t="s">
        <v>20</v>
      </c>
      <c r="AA683" s="2">
        <v>0</v>
      </c>
      <c r="AB683">
        <v>2</v>
      </c>
      <c r="AC683">
        <v>8</v>
      </c>
      <c r="AD683">
        <v>2</v>
      </c>
      <c r="AE683" s="16">
        <v>0</v>
      </c>
      <c r="AF683" t="s">
        <v>875</v>
      </c>
      <c r="AG683" t="s">
        <v>875</v>
      </c>
      <c r="AH683" t="s">
        <v>875</v>
      </c>
      <c r="AI683" t="s">
        <v>875</v>
      </c>
      <c r="AJ683" t="s">
        <v>875</v>
      </c>
      <c r="AK683" t="s">
        <v>875</v>
      </c>
      <c r="AL683" t="s">
        <v>875</v>
      </c>
      <c r="AM683" s="1" t="s">
        <v>903</v>
      </c>
      <c r="AN683" s="1" t="s">
        <v>903</v>
      </c>
      <c r="AO683" s="1" t="s">
        <v>903</v>
      </c>
      <c r="AP683" s="1" t="s">
        <v>903</v>
      </c>
      <c r="AQ683" s="1" t="s">
        <v>903</v>
      </c>
      <c r="AR683" s="1" t="s">
        <v>903</v>
      </c>
      <c r="AS683" s="1" t="s">
        <v>903</v>
      </c>
      <c r="AT683" s="1" t="s">
        <v>903</v>
      </c>
      <c r="AU683" s="1" t="s">
        <v>903</v>
      </c>
      <c r="AV683" s="1" t="s">
        <v>903</v>
      </c>
      <c r="AW683" s="1" t="s">
        <v>903</v>
      </c>
      <c r="AX683" s="1" t="s">
        <v>903</v>
      </c>
      <c r="AY683" s="1" t="s">
        <v>903</v>
      </c>
      <c r="AZ683" s="1" t="s">
        <v>903</v>
      </c>
      <c r="BA683" s="1" t="s">
        <v>875</v>
      </c>
      <c r="BB683" s="1" t="s">
        <v>875</v>
      </c>
      <c r="BC683" s="1" t="s">
        <v>875</v>
      </c>
      <c r="BD683" s="1" t="s">
        <v>875</v>
      </c>
      <c r="BE683" s="1" t="s">
        <v>875</v>
      </c>
      <c r="BF683" s="1" t="s">
        <v>875</v>
      </c>
      <c r="BG683" s="16">
        <v>26</v>
      </c>
      <c r="BH683">
        <v>3</v>
      </c>
      <c r="BI683" s="1">
        <v>2.8</v>
      </c>
      <c r="BJ683" s="1">
        <f t="shared" si="51"/>
        <v>72.8</v>
      </c>
      <c r="BK683" s="1" t="s">
        <v>27</v>
      </c>
      <c r="BL683" s="25">
        <v>0</v>
      </c>
      <c r="BM683" s="1">
        <v>0</v>
      </c>
      <c r="BN683" s="1">
        <v>0</v>
      </c>
      <c r="BO683" s="1">
        <v>0</v>
      </c>
      <c r="BP683" s="1">
        <v>0</v>
      </c>
      <c r="BQ683" s="14">
        <v>43916.387566446756</v>
      </c>
      <c r="BR683" s="14" t="s">
        <v>337</v>
      </c>
      <c r="BS683" s="15">
        <v>24.033333333333335</v>
      </c>
      <c r="BT683" s="12" t="s">
        <v>143</v>
      </c>
      <c r="BU683" s="12">
        <v>1</v>
      </c>
      <c r="BV683" s="12"/>
      <c r="BW683" s="12" t="s">
        <v>98</v>
      </c>
      <c r="BX683" s="12"/>
      <c r="BY683" s="12" t="s">
        <v>98</v>
      </c>
      <c r="BZ683" s="12">
        <v>1</v>
      </c>
      <c r="CA683" s="12">
        <v>6</v>
      </c>
      <c r="CB683" s="15">
        <v>0</v>
      </c>
      <c r="CC683" s="12">
        <v>0</v>
      </c>
      <c r="CD683" s="12">
        <v>0</v>
      </c>
      <c r="CE683" s="12">
        <v>1</v>
      </c>
      <c r="CF683" s="12">
        <v>3</v>
      </c>
      <c r="CG683" s="12">
        <v>2</v>
      </c>
      <c r="CH683" s="12">
        <v>4</v>
      </c>
      <c r="CI683" s="12">
        <v>1</v>
      </c>
      <c r="CJ683" s="15">
        <v>3</v>
      </c>
      <c r="CK683" s="12">
        <v>2</v>
      </c>
      <c r="CL683" s="12">
        <v>3</v>
      </c>
      <c r="CM683" s="12">
        <v>2</v>
      </c>
      <c r="CN683" s="12">
        <v>3</v>
      </c>
      <c r="CO683" s="12">
        <v>1</v>
      </c>
      <c r="CP683" s="12" t="s">
        <v>88</v>
      </c>
      <c r="CQ683" s="12">
        <v>39</v>
      </c>
      <c r="CR683" s="12">
        <v>34</v>
      </c>
      <c r="CS683" s="12">
        <v>8</v>
      </c>
      <c r="CT683" s="12">
        <v>75</v>
      </c>
      <c r="CU683" s="12">
        <v>40</v>
      </c>
      <c r="CV683" s="12">
        <v>6.8</v>
      </c>
      <c r="CW683" s="12">
        <v>0</v>
      </c>
      <c r="CX683" s="12" t="b">
        <v>0</v>
      </c>
      <c r="CY683" s="12"/>
      <c r="CZ683" s="12">
        <v>0</v>
      </c>
      <c r="DA683" s="12"/>
      <c r="DB683" s="12"/>
      <c r="DC683" s="12"/>
    </row>
    <row r="684" spans="1:109" x14ac:dyDescent="0.2">
      <c r="A684" s="2">
        <v>683</v>
      </c>
      <c r="B684" s="5">
        <v>8</v>
      </c>
      <c r="C684" s="2">
        <v>3</v>
      </c>
      <c r="D684" s="1">
        <v>67</v>
      </c>
      <c r="E684" s="7">
        <v>43917</v>
      </c>
      <c r="F684" s="1">
        <v>0</v>
      </c>
      <c r="G684" s="5">
        <f t="shared" si="49"/>
        <v>0</v>
      </c>
      <c r="H684" s="19">
        <f t="shared" si="50"/>
        <v>0</v>
      </c>
      <c r="I684" s="50">
        <v>99.652777777777771</v>
      </c>
      <c r="J684" s="50">
        <v>300.18815331010455</v>
      </c>
      <c r="K684" s="50">
        <v>26.969914859083278</v>
      </c>
      <c r="L684" s="50">
        <v>86.062717770034837</v>
      </c>
      <c r="M684" s="50">
        <v>13.937282229965163</v>
      </c>
      <c r="N684" s="50">
        <v>0</v>
      </c>
      <c r="O684" s="50">
        <v>99.479166666666671</v>
      </c>
      <c r="P684" s="50">
        <v>274.16230366492147</v>
      </c>
      <c r="Q684" s="50">
        <v>31.425863482962768</v>
      </c>
      <c r="R684" s="50">
        <v>79.057591623036643</v>
      </c>
      <c r="S684" s="50">
        <v>20.942408376963357</v>
      </c>
      <c r="T684" s="50">
        <v>0</v>
      </c>
      <c r="U684" s="50">
        <v>100</v>
      </c>
      <c r="V684" s="50">
        <v>351.96875</v>
      </c>
      <c r="W684" s="50">
        <v>8.1118386728758836</v>
      </c>
      <c r="X684" s="50">
        <v>100</v>
      </c>
      <c r="Y684" s="50">
        <v>0</v>
      </c>
      <c r="Z684" s="50">
        <v>0</v>
      </c>
      <c r="AA684" s="2">
        <v>0</v>
      </c>
      <c r="AB684">
        <v>1</v>
      </c>
      <c r="AC684">
        <v>7</v>
      </c>
      <c r="AD684">
        <v>2</v>
      </c>
      <c r="AE684" s="16">
        <v>0</v>
      </c>
      <c r="AF684" t="s">
        <v>20</v>
      </c>
      <c r="AG684" t="s">
        <v>20</v>
      </c>
      <c r="AH684" t="s">
        <v>20</v>
      </c>
      <c r="AI684" t="s">
        <v>20</v>
      </c>
      <c r="AJ684" t="s">
        <v>20</v>
      </c>
      <c r="AK684" t="s">
        <v>20</v>
      </c>
      <c r="AL684" t="s">
        <v>20</v>
      </c>
      <c r="AM684" s="16" t="s">
        <v>20</v>
      </c>
      <c r="AN684" s="16" t="s">
        <v>20</v>
      </c>
      <c r="AO684" s="16" t="s">
        <v>20</v>
      </c>
      <c r="AP684" s="16" t="s">
        <v>20</v>
      </c>
      <c r="AQ684" s="16" t="s">
        <v>20</v>
      </c>
      <c r="AR684" s="16" t="s">
        <v>20</v>
      </c>
      <c r="AS684" t="s">
        <v>20</v>
      </c>
      <c r="AT684" t="s">
        <v>20</v>
      </c>
      <c r="AU684" t="s">
        <v>20</v>
      </c>
      <c r="AV684" t="s">
        <v>20</v>
      </c>
      <c r="AW684" t="s">
        <v>20</v>
      </c>
      <c r="AX684" t="s">
        <v>20</v>
      </c>
      <c r="AY684" t="s">
        <v>20</v>
      </c>
      <c r="AZ684" s="1" t="s">
        <v>20</v>
      </c>
      <c r="BA684" s="1" t="s">
        <v>20</v>
      </c>
      <c r="BB684" s="1" t="s">
        <v>20</v>
      </c>
      <c r="BC684" t="s">
        <v>20</v>
      </c>
      <c r="BD684" t="s">
        <v>20</v>
      </c>
      <c r="BE684" s="1" t="s">
        <v>20</v>
      </c>
      <c r="BF684" s="1" t="s">
        <v>20</v>
      </c>
      <c r="BG684" s="12">
        <v>0</v>
      </c>
      <c r="BH684" s="1">
        <v>0</v>
      </c>
      <c r="BI684" s="1">
        <v>0</v>
      </c>
      <c r="BJ684" s="1">
        <f t="shared" si="51"/>
        <v>0</v>
      </c>
      <c r="BK684" s="1">
        <v>0</v>
      </c>
      <c r="BL684" s="25">
        <v>0</v>
      </c>
      <c r="BM684" s="1">
        <v>0</v>
      </c>
      <c r="BN684" s="1">
        <v>0</v>
      </c>
      <c r="BO684" s="1">
        <v>0</v>
      </c>
      <c r="BP684" s="1">
        <v>0</v>
      </c>
      <c r="BQ684" s="12"/>
      <c r="BR684" s="12"/>
      <c r="BS684" s="12"/>
      <c r="BT684" s="12"/>
      <c r="BU684" s="12"/>
      <c r="BV684" s="12"/>
      <c r="BW684" s="12"/>
      <c r="BX684" s="12"/>
      <c r="BY684" s="12"/>
      <c r="BZ684" s="12"/>
      <c r="CA684" s="12"/>
      <c r="CB684" s="15"/>
      <c r="CC684" s="12"/>
      <c r="CD684" s="12"/>
      <c r="CE684" s="12"/>
      <c r="CF684" s="12"/>
      <c r="CG684" s="12"/>
      <c r="CH684" s="12"/>
      <c r="CI684" s="12"/>
      <c r="CJ684" s="15"/>
      <c r="CK684" s="12"/>
      <c r="CL684" s="12"/>
      <c r="CM684" s="12"/>
      <c r="CN684" s="12"/>
      <c r="CO684" s="12"/>
      <c r="CP684" s="12"/>
      <c r="CQ684" s="12"/>
      <c r="CR684" s="12"/>
      <c r="CS684" s="12"/>
      <c r="CT684" s="12"/>
      <c r="CU684" s="12"/>
      <c r="CV684" s="12"/>
      <c r="CW684" s="12"/>
      <c r="CX684" s="12"/>
      <c r="CY684" s="12"/>
      <c r="CZ684" s="12"/>
      <c r="DA684" s="12"/>
      <c r="DB684" s="12"/>
      <c r="DC684" s="12"/>
    </row>
    <row r="685" spans="1:109" x14ac:dyDescent="0.2">
      <c r="A685" s="2">
        <v>684</v>
      </c>
      <c r="B685" s="5">
        <v>8</v>
      </c>
      <c r="C685" s="2">
        <v>3</v>
      </c>
      <c r="D685" s="1">
        <v>68</v>
      </c>
      <c r="E685" s="7">
        <v>43918</v>
      </c>
      <c r="F685" s="1">
        <v>0</v>
      </c>
      <c r="G685" s="5">
        <f t="shared" si="49"/>
        <v>0</v>
      </c>
      <c r="H685" s="19">
        <f t="shared" si="50"/>
        <v>0</v>
      </c>
      <c r="I685" s="50">
        <v>100</v>
      </c>
      <c r="J685" s="50">
        <v>197.47569444444446</v>
      </c>
      <c r="K685" s="50">
        <v>24.850580118699092</v>
      </c>
      <c r="L685" s="50">
        <v>59.375</v>
      </c>
      <c r="M685" s="50">
        <v>40.625</v>
      </c>
      <c r="N685" s="50">
        <v>0</v>
      </c>
      <c r="O685" s="50">
        <v>100</v>
      </c>
      <c r="P685" s="50">
        <v>199.453125</v>
      </c>
      <c r="Q685" s="50">
        <v>27.462405139313613</v>
      </c>
      <c r="R685" s="50">
        <v>56.770833333333336</v>
      </c>
      <c r="S685" s="50">
        <v>43.229166666666664</v>
      </c>
      <c r="T685" s="50">
        <v>0</v>
      </c>
      <c r="U685" s="50">
        <v>100</v>
      </c>
      <c r="V685" s="50">
        <v>193.52083333333334</v>
      </c>
      <c r="W685" s="50">
        <v>18.046153726727216</v>
      </c>
      <c r="X685" s="50">
        <v>64.583333333333329</v>
      </c>
      <c r="Y685" s="50">
        <v>35.416666666666671</v>
      </c>
      <c r="Z685" s="50">
        <v>0</v>
      </c>
      <c r="AA685" s="2">
        <v>0</v>
      </c>
      <c r="AB685">
        <v>2</v>
      </c>
      <c r="AC685">
        <v>4</v>
      </c>
      <c r="AD685">
        <v>1</v>
      </c>
      <c r="AE685" s="16">
        <v>0</v>
      </c>
      <c r="AF685" s="12">
        <v>99</v>
      </c>
      <c r="AG685">
        <v>99</v>
      </c>
      <c r="AH685">
        <v>1</v>
      </c>
      <c r="AI685">
        <v>99</v>
      </c>
      <c r="AJ685">
        <v>99</v>
      </c>
      <c r="AK685">
        <v>99</v>
      </c>
      <c r="AL685">
        <v>99</v>
      </c>
      <c r="AM685" s="1">
        <v>99</v>
      </c>
      <c r="AN685" s="1">
        <v>99</v>
      </c>
      <c r="AO685" s="1">
        <v>99</v>
      </c>
      <c r="AP685" s="1">
        <v>99</v>
      </c>
      <c r="AQ685" s="1">
        <v>99</v>
      </c>
      <c r="AR685" s="1">
        <v>99</v>
      </c>
      <c r="AS685" s="1">
        <v>0</v>
      </c>
      <c r="AT685" s="1">
        <v>0</v>
      </c>
      <c r="AU685" s="1">
        <v>1</v>
      </c>
      <c r="AV685" s="1">
        <v>0</v>
      </c>
      <c r="AW685" s="1">
        <v>0</v>
      </c>
      <c r="AX685" s="1">
        <v>0</v>
      </c>
      <c r="AY685" s="1">
        <v>0</v>
      </c>
      <c r="AZ685" s="1">
        <v>0</v>
      </c>
      <c r="BA685" s="1">
        <v>0</v>
      </c>
      <c r="BB685" s="1">
        <v>0</v>
      </c>
      <c r="BC685" s="1">
        <v>0</v>
      </c>
      <c r="BD685" s="1">
        <v>0</v>
      </c>
      <c r="BE685" s="1">
        <v>0</v>
      </c>
      <c r="BF685" s="1">
        <f>SUM(AS685:BE685)</f>
        <v>1</v>
      </c>
      <c r="BG685" s="12">
        <v>0</v>
      </c>
      <c r="BH685" s="1">
        <v>0</v>
      </c>
      <c r="BI685" s="1">
        <v>0</v>
      </c>
      <c r="BJ685" s="1">
        <f t="shared" si="51"/>
        <v>0</v>
      </c>
      <c r="BK685" s="1">
        <v>0</v>
      </c>
      <c r="BL685" s="25">
        <v>0</v>
      </c>
      <c r="BM685" s="1">
        <v>0</v>
      </c>
      <c r="BN685" s="1">
        <v>0</v>
      </c>
      <c r="BO685" s="1">
        <v>0</v>
      </c>
      <c r="BP685" s="1">
        <v>0</v>
      </c>
      <c r="BQ685" s="12"/>
      <c r="BR685" s="12"/>
      <c r="BS685" s="12"/>
      <c r="BT685" s="12"/>
      <c r="BU685" s="12"/>
      <c r="BV685" s="12"/>
      <c r="BW685" s="12"/>
      <c r="BX685" s="12"/>
      <c r="BY685" s="12"/>
      <c r="BZ685" s="12"/>
      <c r="CA685" s="12"/>
      <c r="CB685" s="15"/>
      <c r="CC685" s="12"/>
      <c r="CD685" s="12"/>
      <c r="CE685" s="12"/>
      <c r="CF685" s="12"/>
      <c r="CG685" s="12"/>
      <c r="CH685" s="12"/>
      <c r="CI685" s="12"/>
      <c r="CJ685" s="15"/>
      <c r="CK685" s="12"/>
      <c r="CL685" s="12"/>
      <c r="CM685" s="12"/>
      <c r="CN685" s="12"/>
      <c r="CO685" s="12"/>
      <c r="CP685" s="12"/>
      <c r="CQ685" s="12"/>
      <c r="CR685" s="12"/>
      <c r="CS685" s="12"/>
      <c r="CT685" s="12"/>
      <c r="CU685" s="12"/>
      <c r="CV685" s="12"/>
      <c r="CW685" s="12"/>
      <c r="CX685" s="12"/>
      <c r="CY685" s="12"/>
      <c r="CZ685" s="12"/>
      <c r="DA685" s="12"/>
      <c r="DB685" s="12"/>
      <c r="DC685" s="12"/>
    </row>
    <row r="686" spans="1:109" x14ac:dyDescent="0.2">
      <c r="A686" s="2">
        <v>685</v>
      </c>
      <c r="B686" s="5">
        <v>8</v>
      </c>
      <c r="C686" s="2">
        <v>3</v>
      </c>
      <c r="D686" s="1">
        <v>69</v>
      </c>
      <c r="E686" s="7">
        <v>43919</v>
      </c>
      <c r="F686" s="1">
        <v>0</v>
      </c>
      <c r="G686" s="5">
        <f t="shared" si="49"/>
        <v>0</v>
      </c>
      <c r="H686" s="19">
        <f t="shared" si="50"/>
        <v>0</v>
      </c>
      <c r="I686" s="50">
        <v>100</v>
      </c>
      <c r="J686" s="50">
        <v>227.78125</v>
      </c>
      <c r="K686" s="50">
        <v>22.758818380813064</v>
      </c>
      <c r="L686" s="50">
        <v>78.472222222222229</v>
      </c>
      <c r="M686" s="50">
        <v>21.527777777777771</v>
      </c>
      <c r="N686" s="50">
        <v>0</v>
      </c>
      <c r="O686" s="50">
        <v>100</v>
      </c>
      <c r="P686" s="50">
        <v>198.60416666666666</v>
      </c>
      <c r="Q686" s="50">
        <v>17.180774682298864</v>
      </c>
      <c r="R686" s="50">
        <v>67.708333333333329</v>
      </c>
      <c r="S686" s="50">
        <v>32.291666666666671</v>
      </c>
      <c r="T686" s="50">
        <v>0</v>
      </c>
      <c r="U686" s="50">
        <v>100</v>
      </c>
      <c r="V686" s="50">
        <v>286.13541666666669</v>
      </c>
      <c r="W686" s="50">
        <v>8.6768940667416761</v>
      </c>
      <c r="X686" s="50">
        <v>100</v>
      </c>
      <c r="Y686" s="50">
        <v>0</v>
      </c>
      <c r="Z686" s="50">
        <v>0</v>
      </c>
      <c r="AA686" s="2">
        <v>0</v>
      </c>
      <c r="AB686">
        <v>2</v>
      </c>
      <c r="AC686">
        <v>7</v>
      </c>
      <c r="AD686">
        <v>2</v>
      </c>
      <c r="AE686" s="16">
        <v>0</v>
      </c>
      <c r="AF686" s="12">
        <v>99</v>
      </c>
      <c r="AG686">
        <v>99</v>
      </c>
      <c r="AH686">
        <v>99</v>
      </c>
      <c r="AI686">
        <v>99</v>
      </c>
      <c r="AJ686">
        <v>99</v>
      </c>
      <c r="AK686">
        <v>99</v>
      </c>
      <c r="AL686">
        <v>99</v>
      </c>
      <c r="AM686" s="1">
        <v>99</v>
      </c>
      <c r="AN686">
        <v>99</v>
      </c>
      <c r="AO686" s="1">
        <v>1</v>
      </c>
      <c r="AP686" s="1">
        <v>99</v>
      </c>
      <c r="AQ686" s="1">
        <v>99</v>
      </c>
      <c r="AR686">
        <v>99</v>
      </c>
      <c r="AS686" s="1">
        <v>0</v>
      </c>
      <c r="AT686" s="1">
        <v>0</v>
      </c>
      <c r="AU686">
        <v>0</v>
      </c>
      <c r="AV686" s="1">
        <v>0</v>
      </c>
      <c r="AW686" s="1">
        <v>0</v>
      </c>
      <c r="AX686" s="1">
        <v>0</v>
      </c>
      <c r="AY686" s="1">
        <v>0</v>
      </c>
      <c r="AZ686" s="1">
        <v>0</v>
      </c>
      <c r="BA686" s="1">
        <v>0</v>
      </c>
      <c r="BB686" s="1">
        <v>1</v>
      </c>
      <c r="BC686" s="1">
        <v>0</v>
      </c>
      <c r="BD686" s="1">
        <v>0</v>
      </c>
      <c r="BE686" s="1">
        <v>0</v>
      </c>
      <c r="BF686" s="1">
        <f>SUM(AS686:BE686)</f>
        <v>1</v>
      </c>
      <c r="BG686" s="12">
        <v>0</v>
      </c>
      <c r="BH686" s="1">
        <v>0</v>
      </c>
      <c r="BI686" s="1">
        <v>0</v>
      </c>
      <c r="BJ686" s="1">
        <f t="shared" si="51"/>
        <v>0</v>
      </c>
      <c r="BK686" s="1">
        <v>0</v>
      </c>
      <c r="BL686" s="25">
        <v>0</v>
      </c>
      <c r="BM686" s="1">
        <v>0</v>
      </c>
      <c r="BN686" s="1">
        <v>0</v>
      </c>
      <c r="BO686" s="1">
        <v>0</v>
      </c>
      <c r="BP686" s="1">
        <v>0</v>
      </c>
      <c r="BQ686" s="12"/>
      <c r="BR686" s="12"/>
      <c r="BS686" s="12"/>
      <c r="BT686" s="12"/>
      <c r="BU686" s="12"/>
      <c r="BV686" s="12"/>
      <c r="BW686" s="12"/>
      <c r="BX686" s="12"/>
      <c r="BY686" s="12"/>
      <c r="BZ686" s="12"/>
      <c r="CA686" s="12"/>
      <c r="CB686" s="15"/>
      <c r="CC686" s="12"/>
      <c r="CD686" s="12"/>
      <c r="CE686" s="12"/>
      <c r="CF686" s="12"/>
      <c r="CG686" s="12"/>
      <c r="CH686" s="12"/>
      <c r="CI686" s="12"/>
      <c r="CJ686" s="15"/>
      <c r="CK686" s="12"/>
      <c r="CL686" s="12"/>
      <c r="CM686" s="12"/>
      <c r="CN686" s="12"/>
      <c r="CO686" s="12"/>
      <c r="CP686" s="12"/>
      <c r="CQ686" s="12"/>
      <c r="CR686" s="12"/>
      <c r="CS686" s="12"/>
      <c r="CT686" s="12"/>
      <c r="CU686" s="12"/>
      <c r="CV686" s="12"/>
      <c r="CW686" s="12"/>
      <c r="CX686" s="12"/>
      <c r="CY686" s="12"/>
      <c r="CZ686" s="12"/>
      <c r="DA686" s="12"/>
      <c r="DB686" s="12"/>
      <c r="DC686" s="12"/>
    </row>
    <row r="687" spans="1:109" x14ac:dyDescent="0.2">
      <c r="A687" s="2">
        <v>686</v>
      </c>
      <c r="B687" s="5">
        <v>8</v>
      </c>
      <c r="C687" s="2">
        <v>3</v>
      </c>
      <c r="D687" s="1">
        <v>70</v>
      </c>
      <c r="E687" s="7">
        <v>43920</v>
      </c>
      <c r="F687" s="1">
        <v>0</v>
      </c>
      <c r="G687" s="5">
        <f t="shared" si="49"/>
        <v>36</v>
      </c>
      <c r="H687" s="19">
        <f t="shared" si="50"/>
        <v>136.79999999999998</v>
      </c>
      <c r="I687" s="50">
        <v>96.180555555555557</v>
      </c>
      <c r="J687" s="50">
        <v>250.19133574007219</v>
      </c>
      <c r="K687" s="50">
        <v>15.228202541400886</v>
      </c>
      <c r="L687" s="50">
        <v>97.111913357400724</v>
      </c>
      <c r="M687" s="50">
        <v>2.8880866425992764</v>
      </c>
      <c r="N687" s="50">
        <v>0</v>
      </c>
      <c r="O687" s="50">
        <v>100</v>
      </c>
      <c r="P687" s="50">
        <v>235.734375</v>
      </c>
      <c r="Q687" s="50">
        <v>14.137517961422409</v>
      </c>
      <c r="R687" s="50">
        <v>95.833333333333329</v>
      </c>
      <c r="S687" s="50">
        <v>4.1666666666666714</v>
      </c>
      <c r="T687" s="50">
        <v>0</v>
      </c>
      <c r="U687" s="50">
        <v>88.541666666666671</v>
      </c>
      <c r="V687" s="50">
        <v>282.84705882352944</v>
      </c>
      <c r="W687" s="50">
        <v>9.2679393116993083</v>
      </c>
      <c r="X687" s="50">
        <v>100</v>
      </c>
      <c r="Y687" s="50">
        <v>0</v>
      </c>
      <c r="Z687" s="50">
        <v>0</v>
      </c>
      <c r="AA687" s="2">
        <v>0</v>
      </c>
      <c r="AB687">
        <v>2</v>
      </c>
      <c r="AC687">
        <v>4</v>
      </c>
      <c r="AD687">
        <v>2</v>
      </c>
      <c r="AE687" s="16">
        <v>0</v>
      </c>
      <c r="AF687" t="s">
        <v>875</v>
      </c>
      <c r="AG687" t="s">
        <v>875</v>
      </c>
      <c r="AH687" t="s">
        <v>875</v>
      </c>
      <c r="AI687" t="s">
        <v>875</v>
      </c>
      <c r="AJ687" t="s">
        <v>875</v>
      </c>
      <c r="AK687" t="s">
        <v>875</v>
      </c>
      <c r="AL687" t="s">
        <v>875</v>
      </c>
      <c r="AM687" s="1" t="s">
        <v>903</v>
      </c>
      <c r="AN687" s="1" t="s">
        <v>903</v>
      </c>
      <c r="AO687" s="1" t="s">
        <v>903</v>
      </c>
      <c r="AP687" s="1" t="s">
        <v>903</v>
      </c>
      <c r="AQ687" s="1" t="s">
        <v>903</v>
      </c>
      <c r="AR687" s="1" t="s">
        <v>903</v>
      </c>
      <c r="AS687" s="1" t="s">
        <v>903</v>
      </c>
      <c r="AT687" s="1" t="s">
        <v>903</v>
      </c>
      <c r="AU687" s="1" t="s">
        <v>903</v>
      </c>
      <c r="AV687" s="1" t="s">
        <v>903</v>
      </c>
      <c r="AW687" s="1" t="s">
        <v>903</v>
      </c>
      <c r="AX687" s="1" t="s">
        <v>903</v>
      </c>
      <c r="AY687" s="1" t="s">
        <v>903</v>
      </c>
      <c r="AZ687" s="1" t="s">
        <v>903</v>
      </c>
      <c r="BA687" s="1" t="s">
        <v>875</v>
      </c>
      <c r="BB687" s="1" t="s">
        <v>875</v>
      </c>
      <c r="BC687" s="1" t="s">
        <v>875</v>
      </c>
      <c r="BD687" s="1" t="s">
        <v>875</v>
      </c>
      <c r="BE687" s="1" t="s">
        <v>875</v>
      </c>
      <c r="BF687" s="1" t="s">
        <v>875</v>
      </c>
      <c r="BG687" s="16">
        <v>36</v>
      </c>
      <c r="BH687">
        <v>4</v>
      </c>
      <c r="BI687" s="1">
        <v>3.8</v>
      </c>
      <c r="BJ687" s="1">
        <f t="shared" si="51"/>
        <v>136.79999999999998</v>
      </c>
      <c r="BK687" s="1" t="s">
        <v>28</v>
      </c>
      <c r="BL687" s="25">
        <v>0</v>
      </c>
      <c r="BM687" s="1">
        <v>0</v>
      </c>
      <c r="BN687" s="1">
        <v>0</v>
      </c>
      <c r="BO687" s="1">
        <v>0</v>
      </c>
      <c r="BP687" s="1">
        <v>0</v>
      </c>
      <c r="BQ687" s="14">
        <v>43920.545743113427</v>
      </c>
      <c r="BR687" s="14" t="s">
        <v>338</v>
      </c>
      <c r="BS687" s="15">
        <v>32.033333333333331</v>
      </c>
      <c r="BT687" s="12" t="s">
        <v>312</v>
      </c>
      <c r="BU687" s="12">
        <v>2</v>
      </c>
      <c r="BV687" s="12"/>
      <c r="BW687" s="12" t="s">
        <v>98</v>
      </c>
      <c r="BX687" s="12"/>
      <c r="BY687" s="12" t="s">
        <v>98</v>
      </c>
      <c r="BZ687" s="12">
        <v>1</v>
      </c>
      <c r="CA687" s="12">
        <v>6</v>
      </c>
      <c r="CB687" s="15">
        <v>0</v>
      </c>
      <c r="CC687" s="12">
        <v>0</v>
      </c>
      <c r="CD687" s="12">
        <v>0</v>
      </c>
      <c r="CE687" s="12">
        <v>1</v>
      </c>
      <c r="CF687" s="12">
        <v>3</v>
      </c>
      <c r="CG687" s="12">
        <v>2</v>
      </c>
      <c r="CH687" s="12">
        <v>3</v>
      </c>
      <c r="CI687" s="12">
        <v>1</v>
      </c>
      <c r="CJ687" s="15">
        <v>4</v>
      </c>
      <c r="CK687" s="12">
        <v>1</v>
      </c>
      <c r="CL687" s="12">
        <v>3</v>
      </c>
      <c r="CM687" s="12">
        <v>2</v>
      </c>
      <c r="CN687" s="12">
        <v>3</v>
      </c>
      <c r="CO687" s="12">
        <v>1</v>
      </c>
      <c r="CP687" s="12" t="s">
        <v>99</v>
      </c>
      <c r="CQ687" s="12">
        <v>48</v>
      </c>
      <c r="CR687" s="12">
        <v>45</v>
      </c>
      <c r="CS687" s="12">
        <v>100</v>
      </c>
      <c r="CT687" s="12">
        <v>77</v>
      </c>
      <c r="CU687" s="12">
        <v>47</v>
      </c>
      <c r="CV687" s="12">
        <v>6.7</v>
      </c>
      <c r="CW687" s="12">
        <v>45</v>
      </c>
      <c r="CX687" s="12" t="b">
        <v>0</v>
      </c>
      <c r="CY687" s="12"/>
      <c r="CZ687" s="12">
        <v>0</v>
      </c>
      <c r="DA687" s="12"/>
      <c r="DB687" s="12"/>
      <c r="DC687" s="12"/>
    </row>
    <row r="688" spans="1:109" x14ac:dyDescent="0.2">
      <c r="A688" s="2">
        <v>687</v>
      </c>
      <c r="B688" s="5">
        <v>9</v>
      </c>
      <c r="C688" s="2">
        <v>1</v>
      </c>
      <c r="D688">
        <v>1</v>
      </c>
      <c r="E688" s="7">
        <v>43811</v>
      </c>
      <c r="F688" s="1">
        <v>0</v>
      </c>
      <c r="G688" s="5">
        <f t="shared" si="49"/>
        <v>0</v>
      </c>
      <c r="H688" s="19">
        <f t="shared" si="50"/>
        <v>0</v>
      </c>
      <c r="I688" s="19" t="s">
        <v>20</v>
      </c>
      <c r="J688" s="19" t="s">
        <v>20</v>
      </c>
      <c r="K688" s="19" t="s">
        <v>20</v>
      </c>
      <c r="L688" s="19" t="s">
        <v>20</v>
      </c>
      <c r="M688" s="19" t="s">
        <v>20</v>
      </c>
      <c r="N688" s="19" t="s">
        <v>20</v>
      </c>
      <c r="O688" s="19" t="s">
        <v>20</v>
      </c>
      <c r="P688" s="19" t="s">
        <v>20</v>
      </c>
      <c r="Q688" s="19" t="s">
        <v>20</v>
      </c>
      <c r="R688" s="19" t="s">
        <v>20</v>
      </c>
      <c r="S688" s="19" t="s">
        <v>20</v>
      </c>
      <c r="T688" s="19" t="s">
        <v>20</v>
      </c>
      <c r="U688" s="19" t="s">
        <v>20</v>
      </c>
      <c r="V688" s="19" t="s">
        <v>20</v>
      </c>
      <c r="W688" s="19" t="s">
        <v>20</v>
      </c>
      <c r="X688" s="19" t="s">
        <v>20</v>
      </c>
      <c r="Y688" s="19" t="s">
        <v>20</v>
      </c>
      <c r="Z688" s="19" t="s">
        <v>20</v>
      </c>
      <c r="AA688" s="2" t="s">
        <v>878</v>
      </c>
      <c r="AB688" t="s">
        <v>878</v>
      </c>
      <c r="AC688" t="s">
        <v>878</v>
      </c>
      <c r="AD688" t="s">
        <v>878</v>
      </c>
      <c r="AE688" t="s">
        <v>878</v>
      </c>
      <c r="AF688" t="s">
        <v>878</v>
      </c>
      <c r="AG688" t="s">
        <v>878</v>
      </c>
      <c r="AH688" t="s">
        <v>878</v>
      </c>
      <c r="AI688" t="s">
        <v>878</v>
      </c>
      <c r="AJ688" t="s">
        <v>878</v>
      </c>
      <c r="AK688" t="s">
        <v>878</v>
      </c>
      <c r="AL688" t="s">
        <v>878</v>
      </c>
      <c r="AM688" t="s">
        <v>878</v>
      </c>
      <c r="AN688" t="s">
        <v>878</v>
      </c>
      <c r="AO688" t="s">
        <v>878</v>
      </c>
      <c r="AP688" t="s">
        <v>878</v>
      </c>
      <c r="AQ688" t="s">
        <v>878</v>
      </c>
      <c r="AR688" t="s">
        <v>878</v>
      </c>
      <c r="AS688" t="s">
        <v>878</v>
      </c>
      <c r="AT688" t="s">
        <v>878</v>
      </c>
      <c r="AU688" t="s">
        <v>878</v>
      </c>
      <c r="AV688" t="s">
        <v>878</v>
      </c>
      <c r="AW688" t="s">
        <v>878</v>
      </c>
      <c r="AX688" t="s">
        <v>878</v>
      </c>
      <c r="AY688" t="s">
        <v>878</v>
      </c>
      <c r="AZ688" t="s">
        <v>878</v>
      </c>
      <c r="BA688" t="s">
        <v>878</v>
      </c>
      <c r="BB688" t="s">
        <v>878</v>
      </c>
      <c r="BC688" t="s">
        <v>878</v>
      </c>
      <c r="BD688" t="s">
        <v>878</v>
      </c>
      <c r="BE688" t="s">
        <v>878</v>
      </c>
      <c r="BF688" t="s">
        <v>878</v>
      </c>
      <c r="BG688" s="19">
        <v>0</v>
      </c>
      <c r="BH688" s="19">
        <v>0</v>
      </c>
      <c r="BI688" s="19">
        <v>0</v>
      </c>
      <c r="BJ688" s="19">
        <v>0</v>
      </c>
      <c r="BK688" s="19">
        <v>0</v>
      </c>
      <c r="BL688" s="19">
        <v>0</v>
      </c>
      <c r="BM688" s="19">
        <v>0</v>
      </c>
      <c r="BN688" s="19">
        <v>0</v>
      </c>
      <c r="BO688" s="19">
        <v>0</v>
      </c>
      <c r="BP688" s="19">
        <v>0</v>
      </c>
      <c r="BQ688" s="19"/>
      <c r="BR688" s="19"/>
      <c r="BS688" s="19"/>
      <c r="BT688" s="19"/>
      <c r="BU688" s="19"/>
      <c r="BV688" s="19"/>
      <c r="BW688" s="19"/>
      <c r="BX688" s="19"/>
      <c r="BY688" s="19"/>
      <c r="BZ688" s="19"/>
      <c r="CA688" s="19"/>
      <c r="CC688" s="19"/>
      <c r="CD688" s="19"/>
      <c r="CE688" s="19"/>
      <c r="CF688" s="19"/>
      <c r="CG688" s="19"/>
      <c r="CH688" s="19"/>
      <c r="CI688" s="19"/>
      <c r="CK688" s="19"/>
      <c r="CL688" s="19"/>
      <c r="CM688" s="19"/>
      <c r="CN688" s="19"/>
      <c r="CO688" s="19"/>
      <c r="CP688" s="19"/>
      <c r="CQ688" s="19"/>
      <c r="CR688" s="19"/>
      <c r="CS688" s="19"/>
      <c r="CT688" s="19"/>
      <c r="CU688" s="19"/>
      <c r="CV688" s="19"/>
      <c r="CW688" s="19"/>
      <c r="CX688" s="19"/>
      <c r="CY688" s="19"/>
      <c r="CZ688" s="19"/>
      <c r="DA688" s="19"/>
      <c r="DB688" s="19"/>
      <c r="DD688" s="19"/>
      <c r="DE688" s="19"/>
    </row>
    <row r="689" spans="1:109" x14ac:dyDescent="0.2">
      <c r="A689" s="2">
        <v>688</v>
      </c>
      <c r="B689" s="5">
        <v>9</v>
      </c>
      <c r="C689" s="2">
        <v>1</v>
      </c>
      <c r="D689">
        <v>2</v>
      </c>
      <c r="E689" s="7">
        <v>43812</v>
      </c>
      <c r="F689" s="1">
        <v>0</v>
      </c>
      <c r="G689" s="5">
        <f t="shared" si="49"/>
        <v>0</v>
      </c>
      <c r="H689" s="19">
        <f t="shared" si="50"/>
        <v>0</v>
      </c>
      <c r="I689" s="19" t="s">
        <v>20</v>
      </c>
      <c r="J689" s="19" t="s">
        <v>20</v>
      </c>
      <c r="K689" s="19" t="s">
        <v>20</v>
      </c>
      <c r="L689" s="19" t="s">
        <v>20</v>
      </c>
      <c r="M689" s="19" t="s">
        <v>20</v>
      </c>
      <c r="N689" s="19" t="s">
        <v>20</v>
      </c>
      <c r="O689" s="19" t="s">
        <v>20</v>
      </c>
      <c r="P689" s="19" t="s">
        <v>20</v>
      </c>
      <c r="Q689" s="19" t="s">
        <v>20</v>
      </c>
      <c r="R689" s="19" t="s">
        <v>20</v>
      </c>
      <c r="S689" s="19" t="s">
        <v>20</v>
      </c>
      <c r="T689" s="19" t="s">
        <v>20</v>
      </c>
      <c r="U689" s="19" t="s">
        <v>20</v>
      </c>
      <c r="V689" s="19" t="s">
        <v>20</v>
      </c>
      <c r="W689" s="19" t="s">
        <v>20</v>
      </c>
      <c r="X689" s="19" t="s">
        <v>20</v>
      </c>
      <c r="Y689" s="19" t="s">
        <v>20</v>
      </c>
      <c r="Z689" s="19" t="s">
        <v>20</v>
      </c>
      <c r="AA689" s="2" t="s">
        <v>878</v>
      </c>
      <c r="AB689" t="s">
        <v>878</v>
      </c>
      <c r="AC689" t="s">
        <v>878</v>
      </c>
      <c r="AD689" t="s">
        <v>878</v>
      </c>
      <c r="AE689" t="s">
        <v>878</v>
      </c>
      <c r="AF689" t="s">
        <v>878</v>
      </c>
      <c r="AG689" t="s">
        <v>878</v>
      </c>
      <c r="AH689" t="s">
        <v>878</v>
      </c>
      <c r="AI689" t="s">
        <v>878</v>
      </c>
      <c r="AJ689" t="s">
        <v>878</v>
      </c>
      <c r="AK689" t="s">
        <v>878</v>
      </c>
      <c r="AL689" t="s">
        <v>878</v>
      </c>
      <c r="AM689" t="s">
        <v>878</v>
      </c>
      <c r="AN689" t="s">
        <v>878</v>
      </c>
      <c r="AO689" t="s">
        <v>878</v>
      </c>
      <c r="AP689" t="s">
        <v>878</v>
      </c>
      <c r="AQ689" t="s">
        <v>878</v>
      </c>
      <c r="AR689" t="s">
        <v>878</v>
      </c>
      <c r="AS689" t="s">
        <v>878</v>
      </c>
      <c r="AT689" t="s">
        <v>878</v>
      </c>
      <c r="AU689" t="s">
        <v>878</v>
      </c>
      <c r="AV689" t="s">
        <v>878</v>
      </c>
      <c r="AW689" t="s">
        <v>878</v>
      </c>
      <c r="AX689" t="s">
        <v>878</v>
      </c>
      <c r="AY689" t="s">
        <v>878</v>
      </c>
      <c r="AZ689" t="s">
        <v>878</v>
      </c>
      <c r="BA689" t="s">
        <v>878</v>
      </c>
      <c r="BB689" t="s">
        <v>878</v>
      </c>
      <c r="BC689" t="s">
        <v>878</v>
      </c>
      <c r="BD689" t="s">
        <v>878</v>
      </c>
      <c r="BE689" t="s">
        <v>878</v>
      </c>
      <c r="BF689" t="s">
        <v>878</v>
      </c>
      <c r="BG689" s="19">
        <v>0</v>
      </c>
      <c r="BH689" s="19">
        <v>0</v>
      </c>
      <c r="BI689" s="19">
        <v>0</v>
      </c>
      <c r="BJ689" s="19">
        <v>0</v>
      </c>
      <c r="BK689" s="19">
        <v>0</v>
      </c>
      <c r="BL689" s="19">
        <v>0</v>
      </c>
      <c r="BM689" s="19">
        <v>0</v>
      </c>
      <c r="BN689" s="19">
        <v>0</v>
      </c>
      <c r="BO689" s="19">
        <v>0</v>
      </c>
      <c r="BP689" s="19">
        <v>0</v>
      </c>
      <c r="BQ689" s="19"/>
      <c r="BR689" s="19"/>
      <c r="BS689" s="19"/>
      <c r="BT689" s="19"/>
      <c r="BU689" s="19"/>
      <c r="BV689" s="19"/>
      <c r="BW689" s="19"/>
      <c r="BX689" s="19"/>
      <c r="BY689" s="19"/>
      <c r="BZ689" s="19"/>
      <c r="CA689" s="19"/>
      <c r="CC689" s="19"/>
      <c r="CD689" s="19"/>
      <c r="CE689" s="19"/>
      <c r="CF689" s="19"/>
      <c r="CG689" s="19"/>
      <c r="CH689" s="19"/>
      <c r="CI689" s="19"/>
      <c r="CK689" s="19"/>
      <c r="CL689" s="19"/>
      <c r="CM689" s="19"/>
      <c r="CN689" s="19"/>
      <c r="CO689" s="19"/>
      <c r="CP689" s="19"/>
      <c r="CQ689" s="19"/>
      <c r="CR689" s="19"/>
      <c r="CS689" s="19"/>
      <c r="CT689" s="19"/>
      <c r="CU689" s="19"/>
      <c r="CV689" s="19"/>
      <c r="CW689" s="19"/>
      <c r="CX689" s="19"/>
      <c r="CY689" s="19"/>
      <c r="CZ689" s="19"/>
      <c r="DA689" s="19"/>
      <c r="DB689" s="19"/>
      <c r="DD689" s="19"/>
      <c r="DE689" s="19"/>
    </row>
    <row r="690" spans="1:109" x14ac:dyDescent="0.2">
      <c r="A690" s="2">
        <v>689</v>
      </c>
      <c r="B690" s="5">
        <v>9</v>
      </c>
      <c r="C690" s="2">
        <v>1</v>
      </c>
      <c r="D690">
        <v>3</v>
      </c>
      <c r="E690" s="7">
        <v>43813</v>
      </c>
      <c r="F690" s="1">
        <v>0</v>
      </c>
      <c r="G690" s="5">
        <f t="shared" si="49"/>
        <v>0</v>
      </c>
      <c r="H690" s="19">
        <f t="shared" si="50"/>
        <v>0</v>
      </c>
      <c r="I690" s="19" t="s">
        <v>20</v>
      </c>
      <c r="J690" s="19" t="s">
        <v>20</v>
      </c>
      <c r="K690" s="19" t="s">
        <v>20</v>
      </c>
      <c r="L690" s="19" t="s">
        <v>20</v>
      </c>
      <c r="M690" s="19" t="s">
        <v>20</v>
      </c>
      <c r="N690" s="19" t="s">
        <v>20</v>
      </c>
      <c r="O690" s="19" t="s">
        <v>20</v>
      </c>
      <c r="P690" s="19" t="s">
        <v>20</v>
      </c>
      <c r="Q690" s="19" t="s">
        <v>20</v>
      </c>
      <c r="R690" s="19" t="s">
        <v>20</v>
      </c>
      <c r="S690" s="19" t="s">
        <v>20</v>
      </c>
      <c r="T690" s="19" t="s">
        <v>20</v>
      </c>
      <c r="U690" s="19" t="s">
        <v>20</v>
      </c>
      <c r="V690" s="19" t="s">
        <v>20</v>
      </c>
      <c r="W690" s="19" t="s">
        <v>20</v>
      </c>
      <c r="X690" s="19" t="s">
        <v>20</v>
      </c>
      <c r="Y690" s="19" t="s">
        <v>20</v>
      </c>
      <c r="Z690" s="19" t="s">
        <v>20</v>
      </c>
      <c r="AA690" s="2" t="s">
        <v>878</v>
      </c>
      <c r="AB690" t="s">
        <v>878</v>
      </c>
      <c r="AC690" t="s">
        <v>878</v>
      </c>
      <c r="AD690" t="s">
        <v>878</v>
      </c>
      <c r="AE690" t="s">
        <v>878</v>
      </c>
      <c r="AF690" t="s">
        <v>878</v>
      </c>
      <c r="AG690" t="s">
        <v>878</v>
      </c>
      <c r="AH690" t="s">
        <v>878</v>
      </c>
      <c r="AI690" t="s">
        <v>878</v>
      </c>
      <c r="AJ690" t="s">
        <v>878</v>
      </c>
      <c r="AK690" t="s">
        <v>878</v>
      </c>
      <c r="AL690" t="s">
        <v>878</v>
      </c>
      <c r="AM690" t="s">
        <v>878</v>
      </c>
      <c r="AN690" t="s">
        <v>878</v>
      </c>
      <c r="AO690" t="s">
        <v>878</v>
      </c>
      <c r="AP690" t="s">
        <v>878</v>
      </c>
      <c r="AQ690" t="s">
        <v>878</v>
      </c>
      <c r="AR690" t="s">
        <v>878</v>
      </c>
      <c r="AS690" t="s">
        <v>878</v>
      </c>
      <c r="AT690" t="s">
        <v>878</v>
      </c>
      <c r="AU690" t="s">
        <v>878</v>
      </c>
      <c r="AV690" t="s">
        <v>878</v>
      </c>
      <c r="AW690" t="s">
        <v>878</v>
      </c>
      <c r="AX690" t="s">
        <v>878</v>
      </c>
      <c r="AY690" t="s">
        <v>878</v>
      </c>
      <c r="AZ690" t="s">
        <v>878</v>
      </c>
      <c r="BA690" t="s">
        <v>878</v>
      </c>
      <c r="BB690" t="s">
        <v>878</v>
      </c>
      <c r="BC690" t="s">
        <v>878</v>
      </c>
      <c r="BD690" t="s">
        <v>878</v>
      </c>
      <c r="BE690" t="s">
        <v>878</v>
      </c>
      <c r="BF690" t="s">
        <v>878</v>
      </c>
      <c r="BG690" s="19">
        <v>0</v>
      </c>
      <c r="BH690" s="19">
        <v>0</v>
      </c>
      <c r="BI690" s="19">
        <v>0</v>
      </c>
      <c r="BJ690" s="19">
        <v>0</v>
      </c>
      <c r="BK690" s="19">
        <v>0</v>
      </c>
      <c r="BL690" s="19">
        <v>0</v>
      </c>
      <c r="BM690" s="19">
        <v>0</v>
      </c>
      <c r="BN690" s="19">
        <v>0</v>
      </c>
      <c r="BO690" s="19">
        <v>0</v>
      </c>
      <c r="BP690" s="19">
        <v>0</v>
      </c>
      <c r="BQ690" s="19"/>
      <c r="BR690" s="19"/>
      <c r="BS690" s="19"/>
      <c r="BT690" s="19"/>
      <c r="BU690" s="19"/>
      <c r="BV690" s="19"/>
      <c r="BW690" s="19"/>
      <c r="BX690" s="19"/>
      <c r="BY690" s="19"/>
      <c r="BZ690" s="19"/>
      <c r="CA690" s="19"/>
      <c r="CC690" s="19"/>
      <c r="CD690" s="19"/>
      <c r="CE690" s="19"/>
      <c r="CF690" s="19"/>
      <c r="CG690" s="19"/>
      <c r="CH690" s="19"/>
      <c r="CI690" s="19"/>
      <c r="CK690" s="19"/>
      <c r="CL690" s="19"/>
      <c r="CM690" s="19"/>
      <c r="CN690" s="19"/>
      <c r="CO690" s="19"/>
      <c r="CP690" s="19"/>
      <c r="CQ690" s="19"/>
      <c r="CR690" s="19"/>
      <c r="CS690" s="19"/>
      <c r="CT690" s="19"/>
      <c r="CU690" s="19"/>
      <c r="CV690" s="19"/>
      <c r="CW690" s="19"/>
      <c r="CX690" s="19"/>
      <c r="CY690" s="19"/>
      <c r="CZ690" s="19"/>
      <c r="DA690" s="19"/>
      <c r="DB690" s="19"/>
      <c r="DD690" s="19"/>
      <c r="DE690" s="19"/>
    </row>
    <row r="691" spans="1:109" x14ac:dyDescent="0.2">
      <c r="A691" s="2">
        <v>690</v>
      </c>
      <c r="B691" s="5">
        <v>9</v>
      </c>
      <c r="C691" s="2">
        <v>1</v>
      </c>
      <c r="D691">
        <v>4</v>
      </c>
      <c r="E691" s="7">
        <v>43814</v>
      </c>
      <c r="F691" s="1">
        <v>0</v>
      </c>
      <c r="G691" s="5">
        <f t="shared" si="49"/>
        <v>0</v>
      </c>
      <c r="H691" s="19">
        <f t="shared" si="50"/>
        <v>0</v>
      </c>
      <c r="I691" s="19" t="s">
        <v>20</v>
      </c>
      <c r="J691" s="19" t="s">
        <v>20</v>
      </c>
      <c r="K691" s="19" t="s">
        <v>20</v>
      </c>
      <c r="L691" s="19" t="s">
        <v>20</v>
      </c>
      <c r="M691" s="19" t="s">
        <v>20</v>
      </c>
      <c r="N691" s="19" t="s">
        <v>20</v>
      </c>
      <c r="O691" s="19" t="s">
        <v>20</v>
      </c>
      <c r="P691" s="19" t="s">
        <v>20</v>
      </c>
      <c r="Q691" s="19" t="s">
        <v>20</v>
      </c>
      <c r="R691" s="19" t="s">
        <v>20</v>
      </c>
      <c r="S691" s="19" t="s">
        <v>20</v>
      </c>
      <c r="T691" s="19" t="s">
        <v>20</v>
      </c>
      <c r="U691" s="19" t="s">
        <v>20</v>
      </c>
      <c r="V691" s="19" t="s">
        <v>20</v>
      </c>
      <c r="W691" s="19" t="s">
        <v>20</v>
      </c>
      <c r="X691" s="19" t="s">
        <v>20</v>
      </c>
      <c r="Y691" s="19" t="s">
        <v>20</v>
      </c>
      <c r="Z691" s="19" t="s">
        <v>20</v>
      </c>
      <c r="AA691" s="2" t="s">
        <v>878</v>
      </c>
      <c r="AB691" t="s">
        <v>878</v>
      </c>
      <c r="AC691" t="s">
        <v>878</v>
      </c>
      <c r="AD691" t="s">
        <v>878</v>
      </c>
      <c r="AE691" t="s">
        <v>878</v>
      </c>
      <c r="AF691" t="s">
        <v>878</v>
      </c>
      <c r="AG691" t="s">
        <v>878</v>
      </c>
      <c r="AH691" t="s">
        <v>878</v>
      </c>
      <c r="AI691" t="s">
        <v>878</v>
      </c>
      <c r="AJ691" t="s">
        <v>878</v>
      </c>
      <c r="AK691" t="s">
        <v>878</v>
      </c>
      <c r="AL691" t="s">
        <v>878</v>
      </c>
      <c r="AM691" t="s">
        <v>878</v>
      </c>
      <c r="AN691" t="s">
        <v>878</v>
      </c>
      <c r="AO691" t="s">
        <v>878</v>
      </c>
      <c r="AP691" t="s">
        <v>878</v>
      </c>
      <c r="AQ691" t="s">
        <v>878</v>
      </c>
      <c r="AR691" t="s">
        <v>878</v>
      </c>
      <c r="AS691" t="s">
        <v>878</v>
      </c>
      <c r="AT691" t="s">
        <v>878</v>
      </c>
      <c r="AU691" t="s">
        <v>878</v>
      </c>
      <c r="AV691" t="s">
        <v>878</v>
      </c>
      <c r="AW691" t="s">
        <v>878</v>
      </c>
      <c r="AX691" t="s">
        <v>878</v>
      </c>
      <c r="AY691" t="s">
        <v>878</v>
      </c>
      <c r="AZ691" t="s">
        <v>878</v>
      </c>
      <c r="BA691" t="s">
        <v>878</v>
      </c>
      <c r="BB691" t="s">
        <v>878</v>
      </c>
      <c r="BC691" t="s">
        <v>878</v>
      </c>
      <c r="BD691" t="s">
        <v>878</v>
      </c>
      <c r="BE691" t="s">
        <v>878</v>
      </c>
      <c r="BF691" t="s">
        <v>878</v>
      </c>
      <c r="BG691" s="19">
        <v>0</v>
      </c>
      <c r="BH691" s="19">
        <v>0</v>
      </c>
      <c r="BI691" s="19">
        <v>0</v>
      </c>
      <c r="BJ691" s="19">
        <v>0</v>
      </c>
      <c r="BK691" s="19">
        <v>0</v>
      </c>
      <c r="BL691" s="19">
        <v>0</v>
      </c>
      <c r="BM691" s="19">
        <v>0</v>
      </c>
      <c r="BN691" s="19">
        <v>0</v>
      </c>
      <c r="BO691" s="19">
        <v>0</v>
      </c>
      <c r="BP691" s="19">
        <v>0</v>
      </c>
      <c r="BQ691" s="19"/>
      <c r="BR691" s="19"/>
      <c r="BS691" s="19"/>
      <c r="BT691" s="19"/>
      <c r="BU691" s="19"/>
      <c r="BV691" s="19"/>
      <c r="BW691" s="19"/>
      <c r="BX691" s="19"/>
      <c r="BY691" s="19"/>
      <c r="BZ691" s="19"/>
      <c r="CA691" s="19"/>
      <c r="CC691" s="19"/>
      <c r="CD691" s="19"/>
      <c r="CE691" s="19"/>
      <c r="CF691" s="19"/>
      <c r="CG691" s="19"/>
      <c r="CH691" s="19"/>
      <c r="CI691" s="19"/>
      <c r="CK691" s="19"/>
      <c r="CL691" s="19"/>
      <c r="CM691" s="19"/>
      <c r="CN691" s="19"/>
      <c r="CO691" s="19"/>
      <c r="CP691" s="19"/>
      <c r="CQ691" s="19"/>
      <c r="CR691" s="19"/>
      <c r="CS691" s="19"/>
      <c r="CT691" s="19"/>
      <c r="CU691" s="19"/>
      <c r="CV691" s="19"/>
      <c r="CW691" s="19"/>
      <c r="CX691" s="19"/>
      <c r="CY691" s="19"/>
      <c r="CZ691" s="19"/>
      <c r="DA691" s="19"/>
      <c r="DB691" s="19"/>
      <c r="DD691" s="19"/>
      <c r="DE691" s="19"/>
    </row>
    <row r="692" spans="1:109" x14ac:dyDescent="0.2">
      <c r="A692" s="2">
        <v>691</v>
      </c>
      <c r="B692" s="5">
        <v>9</v>
      </c>
      <c r="C692" s="2">
        <v>1</v>
      </c>
      <c r="D692">
        <v>5</v>
      </c>
      <c r="E692" s="7">
        <v>43815</v>
      </c>
      <c r="F692" s="1">
        <v>0</v>
      </c>
      <c r="G692" s="5">
        <f t="shared" si="49"/>
        <v>0</v>
      </c>
      <c r="H692" s="19">
        <f t="shared" si="50"/>
        <v>0</v>
      </c>
      <c r="I692" s="19" t="s">
        <v>20</v>
      </c>
      <c r="J692" s="19" t="s">
        <v>20</v>
      </c>
      <c r="K692" s="19" t="s">
        <v>20</v>
      </c>
      <c r="L692" s="19" t="s">
        <v>20</v>
      </c>
      <c r="M692" s="19" t="s">
        <v>20</v>
      </c>
      <c r="N692" s="19" t="s">
        <v>20</v>
      </c>
      <c r="O692" s="19" t="s">
        <v>20</v>
      </c>
      <c r="P692" s="19" t="s">
        <v>20</v>
      </c>
      <c r="Q692" s="19" t="s">
        <v>20</v>
      </c>
      <c r="R692" s="19" t="s">
        <v>20</v>
      </c>
      <c r="S692" s="19" t="s">
        <v>20</v>
      </c>
      <c r="T692" s="19" t="s">
        <v>20</v>
      </c>
      <c r="U692" s="19" t="s">
        <v>20</v>
      </c>
      <c r="V692" s="19" t="s">
        <v>20</v>
      </c>
      <c r="W692" s="19" t="s">
        <v>20</v>
      </c>
      <c r="X692" s="19" t="s">
        <v>20</v>
      </c>
      <c r="Y692" s="19" t="s">
        <v>20</v>
      </c>
      <c r="Z692" s="19" t="s">
        <v>20</v>
      </c>
      <c r="AA692" s="2" t="s">
        <v>878</v>
      </c>
      <c r="AB692" t="s">
        <v>878</v>
      </c>
      <c r="AC692" t="s">
        <v>878</v>
      </c>
      <c r="AD692" t="s">
        <v>878</v>
      </c>
      <c r="AE692" t="s">
        <v>878</v>
      </c>
      <c r="AF692" t="s">
        <v>878</v>
      </c>
      <c r="AG692" t="s">
        <v>878</v>
      </c>
      <c r="AH692" t="s">
        <v>878</v>
      </c>
      <c r="AI692" t="s">
        <v>878</v>
      </c>
      <c r="AJ692" t="s">
        <v>878</v>
      </c>
      <c r="AK692" t="s">
        <v>878</v>
      </c>
      <c r="AL692" t="s">
        <v>878</v>
      </c>
      <c r="AM692" t="s">
        <v>878</v>
      </c>
      <c r="AN692" t="s">
        <v>878</v>
      </c>
      <c r="AO692" t="s">
        <v>878</v>
      </c>
      <c r="AP692" t="s">
        <v>878</v>
      </c>
      <c r="AQ692" t="s">
        <v>878</v>
      </c>
      <c r="AR692" t="s">
        <v>878</v>
      </c>
      <c r="AS692" t="s">
        <v>878</v>
      </c>
      <c r="AT692" t="s">
        <v>878</v>
      </c>
      <c r="AU692" t="s">
        <v>878</v>
      </c>
      <c r="AV692" t="s">
        <v>878</v>
      </c>
      <c r="AW692" t="s">
        <v>878</v>
      </c>
      <c r="AX692" t="s">
        <v>878</v>
      </c>
      <c r="AY692" t="s">
        <v>878</v>
      </c>
      <c r="AZ692" t="s">
        <v>878</v>
      </c>
      <c r="BA692" t="s">
        <v>878</v>
      </c>
      <c r="BB692" t="s">
        <v>878</v>
      </c>
      <c r="BC692" t="s">
        <v>878</v>
      </c>
      <c r="BD692" t="s">
        <v>878</v>
      </c>
      <c r="BE692" t="s">
        <v>878</v>
      </c>
      <c r="BF692" t="s">
        <v>878</v>
      </c>
      <c r="BG692" s="19">
        <v>0</v>
      </c>
      <c r="BH692" s="19">
        <v>0</v>
      </c>
      <c r="BI692" s="19">
        <v>0</v>
      </c>
      <c r="BJ692" s="19">
        <v>0</v>
      </c>
      <c r="BK692" s="19">
        <v>0</v>
      </c>
      <c r="BL692" s="19">
        <v>0</v>
      </c>
      <c r="BM692" s="19">
        <v>0</v>
      </c>
      <c r="BN692" s="19">
        <v>0</v>
      </c>
      <c r="BO692" s="19">
        <v>0</v>
      </c>
      <c r="BP692" s="19">
        <v>0</v>
      </c>
      <c r="BQ692" s="19"/>
      <c r="BR692" s="19"/>
      <c r="BS692" s="19"/>
      <c r="BT692" s="19"/>
      <c r="BU692" s="19"/>
      <c r="BV692" s="19"/>
      <c r="BW692" s="19"/>
      <c r="BX692" s="19"/>
      <c r="BY692" s="19"/>
      <c r="BZ692" s="19"/>
      <c r="CA692" s="19"/>
      <c r="CC692" s="19"/>
      <c r="CD692" s="19"/>
      <c r="CE692" s="19"/>
      <c r="CF692" s="19"/>
      <c r="CG692" s="19"/>
      <c r="CH692" s="19"/>
      <c r="CI692" s="19"/>
      <c r="CK692" s="19"/>
      <c r="CL692" s="19"/>
      <c r="CM692" s="19"/>
      <c r="CN692" s="19"/>
      <c r="CO692" s="19"/>
      <c r="CP692" s="19"/>
      <c r="CQ692" s="19"/>
      <c r="CR692" s="19"/>
      <c r="CS692" s="19"/>
      <c r="CT692" s="19"/>
      <c r="CU692" s="19"/>
      <c r="CV692" s="19"/>
      <c r="CW692" s="19"/>
      <c r="CX692" s="19"/>
      <c r="CY692" s="19"/>
      <c r="CZ692" s="19"/>
      <c r="DA692" s="19"/>
      <c r="DB692" s="19"/>
      <c r="DD692" s="19"/>
      <c r="DE692" s="19"/>
    </row>
    <row r="693" spans="1:109" x14ac:dyDescent="0.2">
      <c r="A693" s="2">
        <v>692</v>
      </c>
      <c r="B693" s="5">
        <v>9</v>
      </c>
      <c r="C693" s="2">
        <v>1</v>
      </c>
      <c r="D693">
        <v>6</v>
      </c>
      <c r="E693" s="7">
        <v>43816</v>
      </c>
      <c r="F693" s="1">
        <v>0</v>
      </c>
      <c r="G693" s="5">
        <f t="shared" si="49"/>
        <v>0</v>
      </c>
      <c r="H693" s="19">
        <f t="shared" si="50"/>
        <v>0</v>
      </c>
      <c r="I693" s="19" t="s">
        <v>20</v>
      </c>
      <c r="J693" s="19" t="s">
        <v>20</v>
      </c>
      <c r="K693" s="19" t="s">
        <v>20</v>
      </c>
      <c r="L693" s="19" t="s">
        <v>20</v>
      </c>
      <c r="M693" s="19" t="s">
        <v>20</v>
      </c>
      <c r="N693" s="19" t="s">
        <v>20</v>
      </c>
      <c r="O693" s="19" t="s">
        <v>20</v>
      </c>
      <c r="P693" s="19" t="s">
        <v>20</v>
      </c>
      <c r="Q693" s="19" t="s">
        <v>20</v>
      </c>
      <c r="R693" s="19" t="s">
        <v>20</v>
      </c>
      <c r="S693" s="19" t="s">
        <v>20</v>
      </c>
      <c r="T693" s="19" t="s">
        <v>20</v>
      </c>
      <c r="U693" s="19" t="s">
        <v>20</v>
      </c>
      <c r="V693" s="19" t="s">
        <v>20</v>
      </c>
      <c r="W693" s="19" t="s">
        <v>20</v>
      </c>
      <c r="X693" s="19" t="s">
        <v>20</v>
      </c>
      <c r="Y693" s="19" t="s">
        <v>20</v>
      </c>
      <c r="Z693" s="19" t="s">
        <v>20</v>
      </c>
      <c r="AA693" s="2" t="s">
        <v>878</v>
      </c>
      <c r="AB693" t="s">
        <v>878</v>
      </c>
      <c r="AC693" t="s">
        <v>878</v>
      </c>
      <c r="AD693" t="s">
        <v>878</v>
      </c>
      <c r="AE693" t="s">
        <v>878</v>
      </c>
      <c r="AF693" t="s">
        <v>878</v>
      </c>
      <c r="AG693" t="s">
        <v>878</v>
      </c>
      <c r="AH693" t="s">
        <v>878</v>
      </c>
      <c r="AI693" t="s">
        <v>878</v>
      </c>
      <c r="AJ693" t="s">
        <v>878</v>
      </c>
      <c r="AK693" t="s">
        <v>878</v>
      </c>
      <c r="AL693" t="s">
        <v>878</v>
      </c>
      <c r="AM693" t="s">
        <v>878</v>
      </c>
      <c r="AN693" t="s">
        <v>878</v>
      </c>
      <c r="AO693" t="s">
        <v>878</v>
      </c>
      <c r="AP693" t="s">
        <v>878</v>
      </c>
      <c r="AQ693" t="s">
        <v>878</v>
      </c>
      <c r="AR693" t="s">
        <v>878</v>
      </c>
      <c r="AS693" t="s">
        <v>878</v>
      </c>
      <c r="AT693" t="s">
        <v>878</v>
      </c>
      <c r="AU693" t="s">
        <v>878</v>
      </c>
      <c r="AV693" t="s">
        <v>878</v>
      </c>
      <c r="AW693" t="s">
        <v>878</v>
      </c>
      <c r="AX693" t="s">
        <v>878</v>
      </c>
      <c r="AY693" t="s">
        <v>878</v>
      </c>
      <c r="AZ693" t="s">
        <v>878</v>
      </c>
      <c r="BA693" t="s">
        <v>878</v>
      </c>
      <c r="BB693" t="s">
        <v>878</v>
      </c>
      <c r="BC693" t="s">
        <v>878</v>
      </c>
      <c r="BD693" t="s">
        <v>878</v>
      </c>
      <c r="BE693" t="s">
        <v>878</v>
      </c>
      <c r="BF693" t="s">
        <v>878</v>
      </c>
      <c r="BG693" s="19">
        <v>0</v>
      </c>
      <c r="BH693" s="19">
        <v>0</v>
      </c>
      <c r="BI693" s="19">
        <v>0</v>
      </c>
      <c r="BJ693" s="19">
        <v>0</v>
      </c>
      <c r="BK693" s="19">
        <v>0</v>
      </c>
      <c r="BL693" s="19">
        <v>0</v>
      </c>
      <c r="BM693" s="19">
        <v>0</v>
      </c>
      <c r="BN693" s="19">
        <v>0</v>
      </c>
      <c r="BO693" s="19">
        <v>0</v>
      </c>
      <c r="BP693" s="19">
        <v>0</v>
      </c>
      <c r="BQ693" s="19"/>
      <c r="BR693" s="19"/>
      <c r="BS693" s="19"/>
      <c r="BT693" s="19"/>
      <c r="BU693" s="19"/>
      <c r="BV693" s="19"/>
      <c r="BW693" s="19"/>
      <c r="BX693" s="19"/>
      <c r="BY693" s="19"/>
      <c r="BZ693" s="19"/>
      <c r="CA693" s="19"/>
      <c r="CC693" s="19"/>
      <c r="CD693" s="19"/>
      <c r="CE693" s="19"/>
      <c r="CF693" s="19"/>
      <c r="CG693" s="19"/>
      <c r="CH693" s="19"/>
      <c r="CI693" s="19"/>
      <c r="CK693" s="19"/>
      <c r="CL693" s="19"/>
      <c r="CM693" s="19"/>
      <c r="CN693" s="19"/>
      <c r="CO693" s="19"/>
      <c r="CP693" s="19"/>
      <c r="CQ693" s="19"/>
      <c r="CR693" s="19"/>
      <c r="CS693" s="19"/>
      <c r="CT693" s="19"/>
      <c r="CU693" s="19"/>
      <c r="CV693" s="19"/>
      <c r="CW693" s="19"/>
      <c r="CX693" s="19"/>
      <c r="CY693" s="19"/>
      <c r="CZ693" s="19"/>
      <c r="DA693" s="19"/>
      <c r="DB693" s="19"/>
      <c r="DD693" s="19"/>
      <c r="DE693" s="19"/>
    </row>
    <row r="694" spans="1:109" x14ac:dyDescent="0.2">
      <c r="A694" s="2">
        <v>693</v>
      </c>
      <c r="B694" s="5">
        <v>9</v>
      </c>
      <c r="C694" s="2">
        <v>1</v>
      </c>
      <c r="D694">
        <v>7</v>
      </c>
      <c r="E694" s="7">
        <v>43817</v>
      </c>
      <c r="F694" s="1">
        <v>0</v>
      </c>
      <c r="G694" s="5">
        <f t="shared" si="49"/>
        <v>0</v>
      </c>
      <c r="H694" s="19">
        <f t="shared" si="50"/>
        <v>0</v>
      </c>
      <c r="I694" s="19" t="s">
        <v>20</v>
      </c>
      <c r="J694" s="19" t="s">
        <v>20</v>
      </c>
      <c r="K694" s="19" t="s">
        <v>20</v>
      </c>
      <c r="L694" s="19" t="s">
        <v>20</v>
      </c>
      <c r="M694" s="19" t="s">
        <v>20</v>
      </c>
      <c r="N694" s="19" t="s">
        <v>20</v>
      </c>
      <c r="O694" s="19" t="s">
        <v>20</v>
      </c>
      <c r="P694" s="19" t="s">
        <v>20</v>
      </c>
      <c r="Q694" s="19" t="s">
        <v>20</v>
      </c>
      <c r="R694" s="19" t="s">
        <v>20</v>
      </c>
      <c r="S694" s="19" t="s">
        <v>20</v>
      </c>
      <c r="T694" s="19" t="s">
        <v>20</v>
      </c>
      <c r="U694" s="19" t="s">
        <v>20</v>
      </c>
      <c r="V694" s="19" t="s">
        <v>20</v>
      </c>
      <c r="W694" s="19" t="s">
        <v>20</v>
      </c>
      <c r="X694" s="19" t="s">
        <v>20</v>
      </c>
      <c r="Y694" s="19" t="s">
        <v>20</v>
      </c>
      <c r="Z694" s="19" t="s">
        <v>20</v>
      </c>
      <c r="AA694" s="2" t="s">
        <v>878</v>
      </c>
      <c r="AB694" t="s">
        <v>878</v>
      </c>
      <c r="AC694" t="s">
        <v>878</v>
      </c>
      <c r="AD694" t="s">
        <v>878</v>
      </c>
      <c r="AE694" t="s">
        <v>878</v>
      </c>
      <c r="AF694" t="s">
        <v>878</v>
      </c>
      <c r="AG694" t="s">
        <v>878</v>
      </c>
      <c r="AH694" t="s">
        <v>878</v>
      </c>
      <c r="AI694" t="s">
        <v>878</v>
      </c>
      <c r="AJ694" t="s">
        <v>878</v>
      </c>
      <c r="AK694" t="s">
        <v>878</v>
      </c>
      <c r="AL694" t="s">
        <v>878</v>
      </c>
      <c r="AM694" t="s">
        <v>878</v>
      </c>
      <c r="AN694" t="s">
        <v>878</v>
      </c>
      <c r="AO694" t="s">
        <v>878</v>
      </c>
      <c r="AP694" t="s">
        <v>878</v>
      </c>
      <c r="AQ694" t="s">
        <v>878</v>
      </c>
      <c r="AR694" t="s">
        <v>878</v>
      </c>
      <c r="AS694" t="s">
        <v>878</v>
      </c>
      <c r="AT694" t="s">
        <v>878</v>
      </c>
      <c r="AU694" t="s">
        <v>878</v>
      </c>
      <c r="AV694" t="s">
        <v>878</v>
      </c>
      <c r="AW694" t="s">
        <v>878</v>
      </c>
      <c r="AX694" t="s">
        <v>878</v>
      </c>
      <c r="AY694" t="s">
        <v>878</v>
      </c>
      <c r="AZ694" t="s">
        <v>878</v>
      </c>
      <c r="BA694" t="s">
        <v>878</v>
      </c>
      <c r="BB694" t="s">
        <v>878</v>
      </c>
      <c r="BC694" t="s">
        <v>878</v>
      </c>
      <c r="BD694" t="s">
        <v>878</v>
      </c>
      <c r="BE694" t="s">
        <v>878</v>
      </c>
      <c r="BF694" t="s">
        <v>878</v>
      </c>
      <c r="BG694" s="19">
        <v>0</v>
      </c>
      <c r="BH694" s="19">
        <v>0</v>
      </c>
      <c r="BI694" s="19">
        <v>0</v>
      </c>
      <c r="BJ694" s="19">
        <v>0</v>
      </c>
      <c r="BK694" s="19">
        <v>0</v>
      </c>
      <c r="BL694" s="19">
        <v>0</v>
      </c>
      <c r="BM694" s="19">
        <v>0</v>
      </c>
      <c r="BN694" s="19">
        <v>0</v>
      </c>
      <c r="BO694" s="19">
        <v>0</v>
      </c>
      <c r="BP694" s="19">
        <v>0</v>
      </c>
      <c r="BQ694" s="19"/>
      <c r="BR694" s="19"/>
      <c r="BS694" s="19"/>
      <c r="BT694" s="19"/>
      <c r="BU694" s="19"/>
      <c r="BV694" s="19"/>
      <c r="BW694" s="19"/>
      <c r="BX694" s="19"/>
      <c r="BY694" s="19"/>
      <c r="BZ694" s="19"/>
      <c r="CA694" s="19"/>
      <c r="CC694" s="19"/>
      <c r="CD694" s="19"/>
      <c r="CE694" s="19"/>
      <c r="CF694" s="19"/>
      <c r="CG694" s="19"/>
      <c r="CH694" s="19"/>
      <c r="CI694" s="19"/>
      <c r="CK694" s="19"/>
      <c r="CL694" s="19"/>
      <c r="CM694" s="19"/>
      <c r="CN694" s="19"/>
      <c r="CO694" s="19"/>
      <c r="CP694" s="19"/>
      <c r="CQ694" s="19"/>
      <c r="CR694" s="19"/>
      <c r="CS694" s="19"/>
      <c r="CT694" s="19"/>
      <c r="CU694" s="19"/>
      <c r="CV694" s="19"/>
      <c r="CW694" s="19"/>
      <c r="CX694" s="19"/>
      <c r="CY694" s="19"/>
      <c r="CZ694" s="19"/>
      <c r="DA694" s="19"/>
      <c r="DB694" s="19"/>
      <c r="DD694" s="19"/>
      <c r="DE694" s="19"/>
    </row>
    <row r="695" spans="1:109" x14ac:dyDescent="0.2">
      <c r="A695" s="2">
        <v>694</v>
      </c>
      <c r="B695" s="5">
        <v>9</v>
      </c>
      <c r="C695" s="2">
        <v>1</v>
      </c>
      <c r="D695">
        <v>8</v>
      </c>
      <c r="E695" s="7">
        <v>43818</v>
      </c>
      <c r="F695" s="1">
        <v>0</v>
      </c>
      <c r="G695" s="5">
        <f t="shared" si="49"/>
        <v>0</v>
      </c>
      <c r="H695" s="19">
        <f t="shared" si="50"/>
        <v>0</v>
      </c>
      <c r="I695" s="19" t="s">
        <v>20</v>
      </c>
      <c r="J695" s="19" t="s">
        <v>20</v>
      </c>
      <c r="K695" s="19" t="s">
        <v>20</v>
      </c>
      <c r="L695" s="19" t="s">
        <v>20</v>
      </c>
      <c r="M695" s="19" t="s">
        <v>20</v>
      </c>
      <c r="N695" s="19" t="s">
        <v>20</v>
      </c>
      <c r="O695" s="19" t="s">
        <v>20</v>
      </c>
      <c r="P695" s="19" t="s">
        <v>20</v>
      </c>
      <c r="Q695" s="19" t="s">
        <v>20</v>
      </c>
      <c r="R695" s="19" t="s">
        <v>20</v>
      </c>
      <c r="S695" s="19" t="s">
        <v>20</v>
      </c>
      <c r="T695" s="19" t="s">
        <v>20</v>
      </c>
      <c r="U695" s="19" t="s">
        <v>20</v>
      </c>
      <c r="V695" s="19" t="s">
        <v>20</v>
      </c>
      <c r="W695" s="19" t="s">
        <v>20</v>
      </c>
      <c r="X695" s="19" t="s">
        <v>20</v>
      </c>
      <c r="Y695" s="19" t="s">
        <v>20</v>
      </c>
      <c r="Z695" s="19" t="s">
        <v>20</v>
      </c>
      <c r="AA695" s="2" t="s">
        <v>878</v>
      </c>
      <c r="AB695" t="s">
        <v>878</v>
      </c>
      <c r="AC695" t="s">
        <v>878</v>
      </c>
      <c r="AD695" t="s">
        <v>878</v>
      </c>
      <c r="AE695" t="s">
        <v>878</v>
      </c>
      <c r="AF695" t="s">
        <v>878</v>
      </c>
      <c r="AG695" t="s">
        <v>878</v>
      </c>
      <c r="AH695" t="s">
        <v>878</v>
      </c>
      <c r="AI695" t="s">
        <v>878</v>
      </c>
      <c r="AJ695" t="s">
        <v>878</v>
      </c>
      <c r="AK695" t="s">
        <v>878</v>
      </c>
      <c r="AL695" t="s">
        <v>878</v>
      </c>
      <c r="AM695" t="s">
        <v>878</v>
      </c>
      <c r="AN695" t="s">
        <v>878</v>
      </c>
      <c r="AO695" t="s">
        <v>878</v>
      </c>
      <c r="AP695" t="s">
        <v>878</v>
      </c>
      <c r="AQ695" t="s">
        <v>878</v>
      </c>
      <c r="AR695" t="s">
        <v>878</v>
      </c>
      <c r="AS695" t="s">
        <v>878</v>
      </c>
      <c r="AT695" t="s">
        <v>878</v>
      </c>
      <c r="AU695" t="s">
        <v>878</v>
      </c>
      <c r="AV695" t="s">
        <v>878</v>
      </c>
      <c r="AW695" t="s">
        <v>878</v>
      </c>
      <c r="AX695" t="s">
        <v>878</v>
      </c>
      <c r="AY695" t="s">
        <v>878</v>
      </c>
      <c r="AZ695" t="s">
        <v>878</v>
      </c>
      <c r="BA695" t="s">
        <v>878</v>
      </c>
      <c r="BB695" t="s">
        <v>878</v>
      </c>
      <c r="BC695" t="s">
        <v>878</v>
      </c>
      <c r="BD695" t="s">
        <v>878</v>
      </c>
      <c r="BE695" t="s">
        <v>878</v>
      </c>
      <c r="BF695" t="s">
        <v>878</v>
      </c>
      <c r="BG695" s="19">
        <v>0</v>
      </c>
      <c r="BH695" s="19">
        <v>0</v>
      </c>
      <c r="BI695" s="19">
        <v>0</v>
      </c>
      <c r="BJ695" s="19">
        <v>0</v>
      </c>
      <c r="BK695" s="19">
        <v>0</v>
      </c>
      <c r="BL695" s="19">
        <v>0</v>
      </c>
      <c r="BM695" s="19">
        <v>0</v>
      </c>
      <c r="BN695" s="19">
        <v>0</v>
      </c>
      <c r="BO695" s="19">
        <v>0</v>
      </c>
      <c r="BP695" s="19">
        <v>0</v>
      </c>
      <c r="BQ695" s="19"/>
      <c r="BR695" s="19"/>
      <c r="BS695" s="19"/>
      <c r="BT695" s="19"/>
      <c r="BU695" s="19"/>
      <c r="BV695" s="19"/>
      <c r="BW695" s="19"/>
      <c r="BX695" s="19"/>
      <c r="BY695" s="19"/>
      <c r="BZ695" s="19"/>
      <c r="CA695" s="19"/>
      <c r="CC695" s="19"/>
      <c r="CD695" s="19"/>
      <c r="CE695" s="19"/>
      <c r="CF695" s="19"/>
      <c r="CG695" s="19"/>
      <c r="CH695" s="19"/>
      <c r="CI695" s="19"/>
      <c r="CK695" s="19"/>
      <c r="CL695" s="19"/>
      <c r="CM695" s="19"/>
      <c r="CN695" s="19"/>
      <c r="CO695" s="19"/>
      <c r="CP695" s="19"/>
      <c r="CQ695" s="19"/>
      <c r="CR695" s="19"/>
      <c r="CS695" s="19"/>
      <c r="CT695" s="19"/>
      <c r="CU695" s="19"/>
      <c r="CV695" s="19"/>
      <c r="CW695" s="19"/>
      <c r="CX695" s="19"/>
      <c r="CY695" s="19"/>
      <c r="CZ695" s="19"/>
      <c r="DA695" s="19"/>
      <c r="DB695" s="19"/>
      <c r="DD695" s="19"/>
      <c r="DE695" s="19"/>
    </row>
    <row r="696" spans="1:109" customFormat="1" x14ac:dyDescent="0.2">
      <c r="A696" s="2">
        <v>695</v>
      </c>
      <c r="B696" s="5">
        <v>9</v>
      </c>
      <c r="C696" s="2">
        <v>1</v>
      </c>
      <c r="D696">
        <v>9</v>
      </c>
      <c r="E696" s="7">
        <v>43819</v>
      </c>
      <c r="F696" s="1">
        <v>0</v>
      </c>
      <c r="G696" s="5">
        <f t="shared" si="49"/>
        <v>0</v>
      </c>
      <c r="H696" s="19">
        <f t="shared" si="50"/>
        <v>0</v>
      </c>
      <c r="I696" s="19" t="s">
        <v>20</v>
      </c>
      <c r="J696" s="19" t="s">
        <v>20</v>
      </c>
      <c r="K696" s="19" t="s">
        <v>20</v>
      </c>
      <c r="L696" s="19" t="s">
        <v>20</v>
      </c>
      <c r="M696" s="19" t="s">
        <v>20</v>
      </c>
      <c r="N696" s="19" t="s">
        <v>20</v>
      </c>
      <c r="O696" s="19" t="s">
        <v>20</v>
      </c>
      <c r="P696" s="19" t="s">
        <v>20</v>
      </c>
      <c r="Q696" s="19" t="s">
        <v>20</v>
      </c>
      <c r="R696" s="19" t="s">
        <v>20</v>
      </c>
      <c r="S696" s="19" t="s">
        <v>20</v>
      </c>
      <c r="T696" s="19" t="s">
        <v>20</v>
      </c>
      <c r="U696" s="19" t="s">
        <v>20</v>
      </c>
      <c r="V696" s="19" t="s">
        <v>20</v>
      </c>
      <c r="W696" s="19" t="s">
        <v>20</v>
      </c>
      <c r="X696" s="19" t="s">
        <v>20</v>
      </c>
      <c r="Y696" s="19" t="s">
        <v>20</v>
      </c>
      <c r="Z696" s="19" t="s">
        <v>20</v>
      </c>
      <c r="AA696" s="2" t="s">
        <v>878</v>
      </c>
      <c r="AB696" t="s">
        <v>878</v>
      </c>
      <c r="AC696" t="s">
        <v>878</v>
      </c>
      <c r="AD696" t="s">
        <v>878</v>
      </c>
      <c r="AE696" t="s">
        <v>878</v>
      </c>
      <c r="AF696" t="s">
        <v>878</v>
      </c>
      <c r="AG696" t="s">
        <v>878</v>
      </c>
      <c r="AH696" t="s">
        <v>878</v>
      </c>
      <c r="AI696" t="s">
        <v>878</v>
      </c>
      <c r="AJ696" t="s">
        <v>878</v>
      </c>
      <c r="AK696" t="s">
        <v>878</v>
      </c>
      <c r="AL696" t="s">
        <v>878</v>
      </c>
      <c r="AM696" t="s">
        <v>878</v>
      </c>
      <c r="AN696" t="s">
        <v>878</v>
      </c>
      <c r="AO696" t="s">
        <v>878</v>
      </c>
      <c r="AP696" t="s">
        <v>878</v>
      </c>
      <c r="AQ696" t="s">
        <v>878</v>
      </c>
      <c r="AR696" t="s">
        <v>878</v>
      </c>
      <c r="AS696" t="s">
        <v>878</v>
      </c>
      <c r="AT696" t="s">
        <v>878</v>
      </c>
      <c r="AU696" t="s">
        <v>878</v>
      </c>
      <c r="AV696" t="s">
        <v>878</v>
      </c>
      <c r="AW696" t="s">
        <v>878</v>
      </c>
      <c r="AX696" t="s">
        <v>878</v>
      </c>
      <c r="AY696" t="s">
        <v>878</v>
      </c>
      <c r="AZ696" t="s">
        <v>878</v>
      </c>
      <c r="BA696" t="s">
        <v>878</v>
      </c>
      <c r="BB696" t="s">
        <v>878</v>
      </c>
      <c r="BC696" t="s">
        <v>878</v>
      </c>
      <c r="BD696" t="s">
        <v>878</v>
      </c>
      <c r="BE696" t="s">
        <v>878</v>
      </c>
      <c r="BF696" t="s">
        <v>878</v>
      </c>
      <c r="BG696" s="19">
        <v>0</v>
      </c>
      <c r="BH696" s="19">
        <v>0</v>
      </c>
      <c r="BI696" s="19">
        <v>0</v>
      </c>
      <c r="BJ696" s="19">
        <v>0</v>
      </c>
      <c r="BK696" s="19">
        <v>0</v>
      </c>
      <c r="BL696" s="19">
        <v>0</v>
      </c>
      <c r="BM696" s="19">
        <v>0</v>
      </c>
      <c r="BN696" s="19">
        <v>0</v>
      </c>
      <c r="BO696" s="19">
        <v>0</v>
      </c>
      <c r="BP696" s="19">
        <v>0</v>
      </c>
      <c r="BQ696" s="19"/>
      <c r="BR696" s="19"/>
      <c r="BS696" s="19"/>
      <c r="BT696" s="19"/>
      <c r="BU696" s="19"/>
      <c r="BV696" s="19"/>
      <c r="BW696" s="19"/>
      <c r="BX696" s="19"/>
      <c r="BY696" s="19"/>
      <c r="BZ696" s="19"/>
      <c r="CA696" s="19"/>
      <c r="CB696" s="19"/>
      <c r="CC696" s="19"/>
      <c r="CD696" s="19"/>
      <c r="CE696" s="19"/>
      <c r="CF696" s="19"/>
      <c r="CG696" s="19"/>
      <c r="CH696" s="19"/>
      <c r="CI696" s="19"/>
      <c r="CJ696" s="19"/>
      <c r="CK696" s="19"/>
      <c r="CL696" s="19"/>
      <c r="CM696" s="19"/>
      <c r="CN696" s="19"/>
      <c r="CO696" s="19"/>
      <c r="CP696" s="19"/>
      <c r="CQ696" s="19"/>
      <c r="CR696" s="19"/>
      <c r="CS696" s="19"/>
      <c r="CT696" s="19"/>
      <c r="CU696" s="19"/>
      <c r="CV696" s="19"/>
      <c r="CW696" s="19"/>
      <c r="CX696" s="19"/>
      <c r="CY696" s="19"/>
      <c r="CZ696" s="19"/>
      <c r="DA696" s="19"/>
      <c r="DB696" s="19"/>
      <c r="DC696" s="1"/>
      <c r="DD696" s="19"/>
      <c r="DE696" s="19"/>
    </row>
    <row r="697" spans="1:109" customFormat="1" x14ac:dyDescent="0.2">
      <c r="A697" s="2">
        <v>696</v>
      </c>
      <c r="B697" s="5">
        <v>9</v>
      </c>
      <c r="C697" s="2">
        <v>1</v>
      </c>
      <c r="D697">
        <v>10</v>
      </c>
      <c r="E697" s="7">
        <v>43820</v>
      </c>
      <c r="F697" s="1">
        <v>0</v>
      </c>
      <c r="G697" s="5">
        <f t="shared" si="49"/>
        <v>0</v>
      </c>
      <c r="H697" s="19">
        <f t="shared" si="50"/>
        <v>0</v>
      </c>
      <c r="I697" s="19" t="s">
        <v>20</v>
      </c>
      <c r="J697" s="19" t="s">
        <v>20</v>
      </c>
      <c r="K697" s="19" t="s">
        <v>20</v>
      </c>
      <c r="L697" s="19" t="s">
        <v>20</v>
      </c>
      <c r="M697" s="19" t="s">
        <v>20</v>
      </c>
      <c r="N697" s="19" t="s">
        <v>20</v>
      </c>
      <c r="O697" s="19" t="s">
        <v>20</v>
      </c>
      <c r="P697" s="19" t="s">
        <v>20</v>
      </c>
      <c r="Q697" s="19" t="s">
        <v>20</v>
      </c>
      <c r="R697" s="19" t="s">
        <v>20</v>
      </c>
      <c r="S697" s="19" t="s">
        <v>20</v>
      </c>
      <c r="T697" s="19" t="s">
        <v>20</v>
      </c>
      <c r="U697" s="19" t="s">
        <v>20</v>
      </c>
      <c r="V697" s="19" t="s">
        <v>20</v>
      </c>
      <c r="W697" s="19" t="s">
        <v>20</v>
      </c>
      <c r="X697" s="19" t="s">
        <v>20</v>
      </c>
      <c r="Y697" s="19" t="s">
        <v>20</v>
      </c>
      <c r="Z697" s="19" t="s">
        <v>20</v>
      </c>
      <c r="AA697" s="2" t="s">
        <v>878</v>
      </c>
      <c r="AB697" t="s">
        <v>878</v>
      </c>
      <c r="AC697" t="s">
        <v>878</v>
      </c>
      <c r="AD697" t="s">
        <v>878</v>
      </c>
      <c r="AE697" t="s">
        <v>878</v>
      </c>
      <c r="AF697" t="s">
        <v>878</v>
      </c>
      <c r="AG697" t="s">
        <v>878</v>
      </c>
      <c r="AH697" t="s">
        <v>878</v>
      </c>
      <c r="AI697" t="s">
        <v>878</v>
      </c>
      <c r="AJ697" t="s">
        <v>878</v>
      </c>
      <c r="AK697" t="s">
        <v>878</v>
      </c>
      <c r="AL697" t="s">
        <v>878</v>
      </c>
      <c r="AM697" t="s">
        <v>878</v>
      </c>
      <c r="AN697" t="s">
        <v>878</v>
      </c>
      <c r="AO697" t="s">
        <v>878</v>
      </c>
      <c r="AP697" t="s">
        <v>878</v>
      </c>
      <c r="AQ697" t="s">
        <v>878</v>
      </c>
      <c r="AR697" t="s">
        <v>878</v>
      </c>
      <c r="AS697" t="s">
        <v>878</v>
      </c>
      <c r="AT697" t="s">
        <v>878</v>
      </c>
      <c r="AU697" t="s">
        <v>878</v>
      </c>
      <c r="AV697" t="s">
        <v>878</v>
      </c>
      <c r="AW697" t="s">
        <v>878</v>
      </c>
      <c r="AX697" t="s">
        <v>878</v>
      </c>
      <c r="AY697" t="s">
        <v>878</v>
      </c>
      <c r="AZ697" t="s">
        <v>878</v>
      </c>
      <c r="BA697" t="s">
        <v>878</v>
      </c>
      <c r="BB697" t="s">
        <v>878</v>
      </c>
      <c r="BC697" t="s">
        <v>878</v>
      </c>
      <c r="BD697" t="s">
        <v>878</v>
      </c>
      <c r="BE697" t="s">
        <v>878</v>
      </c>
      <c r="BF697" t="s">
        <v>878</v>
      </c>
      <c r="BG697" s="19">
        <v>0</v>
      </c>
      <c r="BH697" s="19">
        <v>0</v>
      </c>
      <c r="BI697" s="19">
        <v>0</v>
      </c>
      <c r="BJ697" s="19">
        <v>0</v>
      </c>
      <c r="BK697" s="19">
        <v>0</v>
      </c>
      <c r="BL697" s="19">
        <v>0</v>
      </c>
      <c r="BM697" s="19">
        <v>0</v>
      </c>
      <c r="BN697" s="19">
        <v>0</v>
      </c>
      <c r="BO697" s="19">
        <v>0</v>
      </c>
      <c r="BP697" s="19">
        <v>0</v>
      </c>
      <c r="BQ697" s="19"/>
      <c r="BR697" s="19"/>
      <c r="BS697" s="19"/>
      <c r="BT697" s="19"/>
      <c r="BU697" s="19"/>
      <c r="BV697" s="19"/>
      <c r="BW697" s="19"/>
      <c r="BX697" s="19"/>
      <c r="BY697" s="19"/>
      <c r="BZ697" s="19"/>
      <c r="CA697" s="19"/>
      <c r="CB697" s="19"/>
      <c r="CC697" s="19"/>
      <c r="CD697" s="19"/>
      <c r="CE697" s="19"/>
      <c r="CF697" s="19"/>
      <c r="CG697" s="19"/>
      <c r="CH697" s="19"/>
      <c r="CI697" s="19"/>
      <c r="CJ697" s="19"/>
      <c r="CK697" s="19"/>
      <c r="CL697" s="19"/>
      <c r="CM697" s="19"/>
      <c r="CN697" s="19"/>
      <c r="CO697" s="19"/>
      <c r="CP697" s="19"/>
      <c r="CQ697" s="19"/>
      <c r="CR697" s="19"/>
      <c r="CS697" s="19"/>
      <c r="CT697" s="19"/>
      <c r="CU697" s="19"/>
      <c r="CV697" s="19"/>
      <c r="CW697" s="19"/>
      <c r="CX697" s="19"/>
      <c r="CY697" s="19"/>
      <c r="CZ697" s="19"/>
      <c r="DA697" s="19"/>
      <c r="DB697" s="19"/>
      <c r="DC697" s="1"/>
      <c r="DD697" s="19"/>
      <c r="DE697" s="19"/>
    </row>
    <row r="698" spans="1:109" x14ac:dyDescent="0.2">
      <c r="A698" s="2">
        <v>697</v>
      </c>
      <c r="B698" s="5">
        <v>9</v>
      </c>
      <c r="C698" s="2">
        <v>1</v>
      </c>
      <c r="D698">
        <v>11</v>
      </c>
      <c r="E698" s="7">
        <v>43821</v>
      </c>
      <c r="F698" s="1">
        <v>0</v>
      </c>
      <c r="G698" s="5">
        <f t="shared" si="49"/>
        <v>0</v>
      </c>
      <c r="H698" s="19">
        <f t="shared" si="50"/>
        <v>0</v>
      </c>
      <c r="I698" s="19" t="s">
        <v>20</v>
      </c>
      <c r="J698" s="19" t="s">
        <v>20</v>
      </c>
      <c r="K698" s="19" t="s">
        <v>20</v>
      </c>
      <c r="L698" s="19" t="s">
        <v>20</v>
      </c>
      <c r="M698" s="19" t="s">
        <v>20</v>
      </c>
      <c r="N698" s="19" t="s">
        <v>20</v>
      </c>
      <c r="O698" s="19" t="s">
        <v>20</v>
      </c>
      <c r="P698" s="19" t="s">
        <v>20</v>
      </c>
      <c r="Q698" s="19" t="s">
        <v>20</v>
      </c>
      <c r="R698" s="19" t="s">
        <v>20</v>
      </c>
      <c r="S698" s="19" t="s">
        <v>20</v>
      </c>
      <c r="T698" s="19" t="s">
        <v>20</v>
      </c>
      <c r="U698" s="19" t="s">
        <v>20</v>
      </c>
      <c r="V698" s="19" t="s">
        <v>20</v>
      </c>
      <c r="W698" s="19" t="s">
        <v>20</v>
      </c>
      <c r="X698" s="19" t="s">
        <v>20</v>
      </c>
      <c r="Y698" s="19" t="s">
        <v>20</v>
      </c>
      <c r="Z698" s="19" t="s">
        <v>20</v>
      </c>
      <c r="AA698" s="2" t="s">
        <v>878</v>
      </c>
      <c r="AB698" t="s">
        <v>878</v>
      </c>
      <c r="AC698" t="s">
        <v>878</v>
      </c>
      <c r="AD698" t="s">
        <v>878</v>
      </c>
      <c r="AE698" t="s">
        <v>878</v>
      </c>
      <c r="AF698" t="s">
        <v>878</v>
      </c>
      <c r="AG698" t="s">
        <v>878</v>
      </c>
      <c r="AH698" t="s">
        <v>878</v>
      </c>
      <c r="AI698" t="s">
        <v>878</v>
      </c>
      <c r="AJ698" t="s">
        <v>878</v>
      </c>
      <c r="AK698" t="s">
        <v>878</v>
      </c>
      <c r="AL698" t="s">
        <v>878</v>
      </c>
      <c r="AM698" t="s">
        <v>878</v>
      </c>
      <c r="AN698" t="s">
        <v>878</v>
      </c>
      <c r="AO698" t="s">
        <v>878</v>
      </c>
      <c r="AP698" t="s">
        <v>878</v>
      </c>
      <c r="AQ698" t="s">
        <v>878</v>
      </c>
      <c r="AR698" t="s">
        <v>878</v>
      </c>
      <c r="AS698" t="s">
        <v>878</v>
      </c>
      <c r="AT698" t="s">
        <v>878</v>
      </c>
      <c r="AU698" t="s">
        <v>878</v>
      </c>
      <c r="AV698" t="s">
        <v>878</v>
      </c>
      <c r="AW698" t="s">
        <v>878</v>
      </c>
      <c r="AX698" t="s">
        <v>878</v>
      </c>
      <c r="AY698" t="s">
        <v>878</v>
      </c>
      <c r="AZ698" t="s">
        <v>878</v>
      </c>
      <c r="BA698" t="s">
        <v>878</v>
      </c>
      <c r="BB698" t="s">
        <v>878</v>
      </c>
      <c r="BC698" t="s">
        <v>878</v>
      </c>
      <c r="BD698" t="s">
        <v>878</v>
      </c>
      <c r="BE698" t="s">
        <v>878</v>
      </c>
      <c r="BF698" t="s">
        <v>878</v>
      </c>
      <c r="BG698" s="19">
        <v>0</v>
      </c>
      <c r="BH698" s="19">
        <v>0</v>
      </c>
      <c r="BI698" s="19">
        <v>0</v>
      </c>
      <c r="BJ698" s="19">
        <v>0</v>
      </c>
      <c r="BK698" s="19">
        <v>0</v>
      </c>
      <c r="BL698" s="19">
        <v>0</v>
      </c>
      <c r="BM698" s="19">
        <v>0</v>
      </c>
      <c r="BN698" s="19">
        <v>0</v>
      </c>
      <c r="BO698" s="19">
        <v>0</v>
      </c>
      <c r="BP698" s="19">
        <v>0</v>
      </c>
      <c r="BQ698" s="19"/>
      <c r="BR698" s="19"/>
      <c r="BS698" s="19"/>
      <c r="BT698" s="19"/>
      <c r="BU698" s="19"/>
      <c r="BV698" s="19"/>
      <c r="BW698" s="19"/>
      <c r="BX698" s="19"/>
      <c r="BY698" s="19"/>
      <c r="BZ698" s="19"/>
      <c r="CA698" s="19"/>
      <c r="CC698" s="19"/>
      <c r="CD698" s="19"/>
      <c r="CE698" s="19"/>
      <c r="CF698" s="19"/>
      <c r="CG698" s="19"/>
      <c r="CH698" s="19"/>
      <c r="CI698" s="19"/>
      <c r="CK698" s="19"/>
      <c r="CL698" s="19"/>
      <c r="CM698" s="19"/>
      <c r="CN698" s="19"/>
      <c r="CO698" s="19"/>
      <c r="CP698" s="19"/>
      <c r="CQ698" s="19"/>
      <c r="CR698" s="19"/>
      <c r="CS698" s="19"/>
      <c r="CT698" s="19"/>
      <c r="CU698" s="19"/>
      <c r="CV698" s="19"/>
      <c r="CW698" s="19"/>
      <c r="CX698" s="19"/>
      <c r="CY698" s="19"/>
      <c r="CZ698" s="19"/>
      <c r="DA698" s="19"/>
      <c r="DB698" s="19"/>
      <c r="DD698" s="19"/>
      <c r="DE698" s="19"/>
    </row>
    <row r="699" spans="1:109" x14ac:dyDescent="0.2">
      <c r="A699" s="2">
        <v>698</v>
      </c>
      <c r="B699" s="5">
        <v>9</v>
      </c>
      <c r="C699" s="2">
        <v>1</v>
      </c>
      <c r="D699">
        <v>12</v>
      </c>
      <c r="E699" s="7">
        <v>43822</v>
      </c>
      <c r="F699" s="1">
        <v>0</v>
      </c>
      <c r="G699" s="5">
        <f t="shared" si="49"/>
        <v>0</v>
      </c>
      <c r="H699" s="19">
        <f t="shared" si="50"/>
        <v>0</v>
      </c>
      <c r="I699" s="19" t="s">
        <v>20</v>
      </c>
      <c r="J699" s="19" t="s">
        <v>20</v>
      </c>
      <c r="K699" s="19" t="s">
        <v>20</v>
      </c>
      <c r="L699" s="19" t="s">
        <v>20</v>
      </c>
      <c r="M699" s="19" t="s">
        <v>20</v>
      </c>
      <c r="N699" s="19" t="s">
        <v>20</v>
      </c>
      <c r="O699" s="19" t="s">
        <v>20</v>
      </c>
      <c r="P699" s="19" t="s">
        <v>20</v>
      </c>
      <c r="Q699" s="19" t="s">
        <v>20</v>
      </c>
      <c r="R699" s="19" t="s">
        <v>20</v>
      </c>
      <c r="S699" s="19" t="s">
        <v>20</v>
      </c>
      <c r="T699" s="19" t="s">
        <v>20</v>
      </c>
      <c r="U699" s="19" t="s">
        <v>20</v>
      </c>
      <c r="V699" s="19" t="s">
        <v>20</v>
      </c>
      <c r="W699" s="19" t="s">
        <v>20</v>
      </c>
      <c r="X699" s="19" t="s">
        <v>20</v>
      </c>
      <c r="Y699" s="19" t="s">
        <v>20</v>
      </c>
      <c r="Z699" s="19" t="s">
        <v>20</v>
      </c>
      <c r="AA699" s="2" t="s">
        <v>878</v>
      </c>
      <c r="AB699" t="s">
        <v>878</v>
      </c>
      <c r="AC699" t="s">
        <v>878</v>
      </c>
      <c r="AD699" t="s">
        <v>878</v>
      </c>
      <c r="AE699" t="s">
        <v>878</v>
      </c>
      <c r="AF699" t="s">
        <v>878</v>
      </c>
      <c r="AG699" t="s">
        <v>878</v>
      </c>
      <c r="AH699" t="s">
        <v>878</v>
      </c>
      <c r="AI699" t="s">
        <v>878</v>
      </c>
      <c r="AJ699" t="s">
        <v>878</v>
      </c>
      <c r="AK699" t="s">
        <v>878</v>
      </c>
      <c r="AL699" t="s">
        <v>878</v>
      </c>
      <c r="AM699" t="s">
        <v>878</v>
      </c>
      <c r="AN699" t="s">
        <v>878</v>
      </c>
      <c r="AO699" t="s">
        <v>878</v>
      </c>
      <c r="AP699" t="s">
        <v>878</v>
      </c>
      <c r="AQ699" t="s">
        <v>878</v>
      </c>
      <c r="AR699" t="s">
        <v>878</v>
      </c>
      <c r="AS699" t="s">
        <v>878</v>
      </c>
      <c r="AT699" t="s">
        <v>878</v>
      </c>
      <c r="AU699" t="s">
        <v>878</v>
      </c>
      <c r="AV699" t="s">
        <v>878</v>
      </c>
      <c r="AW699" t="s">
        <v>878</v>
      </c>
      <c r="AX699" t="s">
        <v>878</v>
      </c>
      <c r="AY699" t="s">
        <v>878</v>
      </c>
      <c r="AZ699" t="s">
        <v>878</v>
      </c>
      <c r="BA699" t="s">
        <v>878</v>
      </c>
      <c r="BB699" t="s">
        <v>878</v>
      </c>
      <c r="BC699" t="s">
        <v>878</v>
      </c>
      <c r="BD699" t="s">
        <v>878</v>
      </c>
      <c r="BE699" t="s">
        <v>878</v>
      </c>
      <c r="BF699" t="s">
        <v>878</v>
      </c>
      <c r="BG699" s="19">
        <v>0</v>
      </c>
      <c r="BH699" s="19">
        <v>0</v>
      </c>
      <c r="BI699" s="19">
        <v>0</v>
      </c>
      <c r="BJ699" s="19">
        <v>0</v>
      </c>
      <c r="BK699" s="19">
        <v>0</v>
      </c>
      <c r="BL699" s="19">
        <v>0</v>
      </c>
      <c r="BM699" s="19">
        <v>0</v>
      </c>
      <c r="BN699" s="19">
        <v>0</v>
      </c>
      <c r="BO699" s="19">
        <v>0</v>
      </c>
      <c r="BP699" s="19">
        <v>0</v>
      </c>
      <c r="BQ699" s="19"/>
      <c r="BR699" s="19"/>
      <c r="BS699" s="19"/>
      <c r="BT699" s="19"/>
      <c r="BU699" s="19"/>
      <c r="BV699" s="19"/>
      <c r="BW699" s="19"/>
      <c r="BX699" s="19"/>
      <c r="BY699" s="19"/>
      <c r="BZ699" s="19"/>
      <c r="CA699" s="19"/>
      <c r="CC699" s="19"/>
      <c r="CD699" s="19"/>
      <c r="CE699" s="19"/>
      <c r="CF699" s="19"/>
      <c r="CG699" s="19"/>
      <c r="CH699" s="19"/>
      <c r="CI699" s="19"/>
      <c r="CK699" s="19"/>
      <c r="CL699" s="19"/>
      <c r="CM699" s="19"/>
      <c r="CN699" s="19"/>
      <c r="CO699" s="19"/>
      <c r="CP699" s="19"/>
      <c r="CQ699" s="19"/>
      <c r="CR699" s="19"/>
      <c r="CS699" s="19"/>
      <c r="CT699" s="19"/>
      <c r="CU699" s="19"/>
      <c r="CV699" s="19"/>
      <c r="CW699" s="19"/>
      <c r="CX699" s="19"/>
      <c r="CY699" s="19"/>
      <c r="CZ699" s="19"/>
      <c r="DA699" s="19"/>
      <c r="DB699" s="19"/>
      <c r="DD699" s="19"/>
      <c r="DE699" s="19"/>
    </row>
    <row r="700" spans="1:109" x14ac:dyDescent="0.2">
      <c r="A700" s="2">
        <v>699</v>
      </c>
      <c r="B700" s="5">
        <v>9</v>
      </c>
      <c r="C700" s="2">
        <v>1</v>
      </c>
      <c r="D700">
        <v>13</v>
      </c>
      <c r="E700" s="7">
        <v>43823</v>
      </c>
      <c r="F700" s="1">
        <v>0</v>
      </c>
      <c r="G700" s="5">
        <f t="shared" si="49"/>
        <v>0</v>
      </c>
      <c r="H700" s="19">
        <f t="shared" si="50"/>
        <v>0</v>
      </c>
      <c r="I700" s="19" t="s">
        <v>20</v>
      </c>
      <c r="J700" s="19" t="s">
        <v>20</v>
      </c>
      <c r="K700" s="19" t="s">
        <v>20</v>
      </c>
      <c r="L700" s="19" t="s">
        <v>20</v>
      </c>
      <c r="M700" s="19" t="s">
        <v>20</v>
      </c>
      <c r="N700" s="19" t="s">
        <v>20</v>
      </c>
      <c r="O700" s="19" t="s">
        <v>20</v>
      </c>
      <c r="P700" s="19" t="s">
        <v>20</v>
      </c>
      <c r="Q700" s="19" t="s">
        <v>20</v>
      </c>
      <c r="R700" s="19" t="s">
        <v>20</v>
      </c>
      <c r="S700" s="19" t="s">
        <v>20</v>
      </c>
      <c r="T700" s="19" t="s">
        <v>20</v>
      </c>
      <c r="U700" s="19" t="s">
        <v>20</v>
      </c>
      <c r="V700" s="19" t="s">
        <v>20</v>
      </c>
      <c r="W700" s="19" t="s">
        <v>20</v>
      </c>
      <c r="X700" s="19" t="s">
        <v>20</v>
      </c>
      <c r="Y700" s="19" t="s">
        <v>20</v>
      </c>
      <c r="Z700" s="19" t="s">
        <v>20</v>
      </c>
      <c r="AA700" s="2" t="s">
        <v>878</v>
      </c>
      <c r="AB700" t="s">
        <v>878</v>
      </c>
      <c r="AC700" t="s">
        <v>878</v>
      </c>
      <c r="AD700" t="s">
        <v>878</v>
      </c>
      <c r="AE700" t="s">
        <v>878</v>
      </c>
      <c r="AF700" t="s">
        <v>878</v>
      </c>
      <c r="AG700" t="s">
        <v>878</v>
      </c>
      <c r="AH700" t="s">
        <v>878</v>
      </c>
      <c r="AI700" t="s">
        <v>878</v>
      </c>
      <c r="AJ700" t="s">
        <v>878</v>
      </c>
      <c r="AK700" t="s">
        <v>878</v>
      </c>
      <c r="AL700" t="s">
        <v>878</v>
      </c>
      <c r="AM700" t="s">
        <v>878</v>
      </c>
      <c r="AN700" t="s">
        <v>878</v>
      </c>
      <c r="AO700" t="s">
        <v>878</v>
      </c>
      <c r="AP700" t="s">
        <v>878</v>
      </c>
      <c r="AQ700" t="s">
        <v>878</v>
      </c>
      <c r="AR700" t="s">
        <v>878</v>
      </c>
      <c r="AS700" t="s">
        <v>878</v>
      </c>
      <c r="AT700" t="s">
        <v>878</v>
      </c>
      <c r="AU700" t="s">
        <v>878</v>
      </c>
      <c r="AV700" t="s">
        <v>878</v>
      </c>
      <c r="AW700" t="s">
        <v>878</v>
      </c>
      <c r="AX700" t="s">
        <v>878</v>
      </c>
      <c r="AY700" t="s">
        <v>878</v>
      </c>
      <c r="AZ700" t="s">
        <v>878</v>
      </c>
      <c r="BA700" t="s">
        <v>878</v>
      </c>
      <c r="BB700" t="s">
        <v>878</v>
      </c>
      <c r="BC700" t="s">
        <v>878</v>
      </c>
      <c r="BD700" t="s">
        <v>878</v>
      </c>
      <c r="BE700" t="s">
        <v>878</v>
      </c>
      <c r="BF700" t="s">
        <v>878</v>
      </c>
      <c r="BG700" s="19">
        <v>0</v>
      </c>
      <c r="BH700" s="19">
        <v>0</v>
      </c>
      <c r="BI700" s="19">
        <v>0</v>
      </c>
      <c r="BJ700" s="19">
        <v>0</v>
      </c>
      <c r="BK700" s="19">
        <v>0</v>
      </c>
      <c r="BL700" s="19">
        <v>0</v>
      </c>
      <c r="BM700" s="19">
        <v>0</v>
      </c>
      <c r="BN700" s="19">
        <v>0</v>
      </c>
      <c r="BO700" s="19">
        <v>0</v>
      </c>
      <c r="BP700" s="19">
        <v>0</v>
      </c>
      <c r="BQ700" s="19"/>
      <c r="BR700" s="19"/>
      <c r="BS700" s="19"/>
      <c r="BT700" s="19"/>
      <c r="BU700" s="19"/>
      <c r="BV700" s="19"/>
      <c r="BW700" s="19"/>
      <c r="BX700" s="19"/>
      <c r="BY700" s="19"/>
      <c r="BZ700" s="19"/>
      <c r="CA700" s="19"/>
      <c r="CC700" s="19"/>
      <c r="CD700" s="19"/>
      <c r="CE700" s="19"/>
      <c r="CF700" s="19"/>
      <c r="CG700" s="19"/>
      <c r="CH700" s="19"/>
      <c r="CI700" s="19"/>
      <c r="CK700" s="19"/>
      <c r="CL700" s="19"/>
      <c r="CM700" s="19"/>
      <c r="CN700" s="19"/>
      <c r="CO700" s="19"/>
      <c r="CP700" s="19"/>
      <c r="CQ700" s="19"/>
      <c r="CR700" s="19"/>
      <c r="CS700" s="19"/>
      <c r="CT700" s="19"/>
      <c r="CU700" s="19"/>
      <c r="CV700" s="19"/>
      <c r="CW700" s="19"/>
      <c r="CX700" s="19"/>
      <c r="CY700" s="19"/>
      <c r="CZ700" s="19"/>
      <c r="DA700" s="19"/>
      <c r="DB700" s="19"/>
      <c r="DD700" s="19"/>
      <c r="DE700" s="19"/>
    </row>
    <row r="701" spans="1:109" x14ac:dyDescent="0.2">
      <c r="A701" s="2">
        <v>700</v>
      </c>
      <c r="B701" s="5">
        <v>9</v>
      </c>
      <c r="C701" s="2">
        <v>1</v>
      </c>
      <c r="D701">
        <v>14</v>
      </c>
      <c r="E701" s="7">
        <v>43824</v>
      </c>
      <c r="F701" s="1">
        <v>0</v>
      </c>
      <c r="G701" s="5">
        <f t="shared" si="49"/>
        <v>0</v>
      </c>
      <c r="H701" s="19">
        <f t="shared" si="50"/>
        <v>0</v>
      </c>
      <c r="I701" s="19" t="s">
        <v>20</v>
      </c>
      <c r="J701" s="19" t="s">
        <v>20</v>
      </c>
      <c r="K701" s="19" t="s">
        <v>20</v>
      </c>
      <c r="L701" s="19" t="s">
        <v>20</v>
      </c>
      <c r="M701" s="19" t="s">
        <v>20</v>
      </c>
      <c r="N701" s="19" t="s">
        <v>20</v>
      </c>
      <c r="O701" s="19" t="s">
        <v>20</v>
      </c>
      <c r="P701" s="19" t="s">
        <v>20</v>
      </c>
      <c r="Q701" s="19" t="s">
        <v>20</v>
      </c>
      <c r="R701" s="19" t="s">
        <v>20</v>
      </c>
      <c r="S701" s="19" t="s">
        <v>20</v>
      </c>
      <c r="T701" s="19" t="s">
        <v>20</v>
      </c>
      <c r="U701" s="19" t="s">
        <v>20</v>
      </c>
      <c r="V701" s="19" t="s">
        <v>20</v>
      </c>
      <c r="W701" s="19" t="s">
        <v>20</v>
      </c>
      <c r="X701" s="19" t="s">
        <v>20</v>
      </c>
      <c r="Y701" s="19" t="s">
        <v>20</v>
      </c>
      <c r="Z701" s="19" t="s">
        <v>20</v>
      </c>
      <c r="AA701" s="2" t="s">
        <v>878</v>
      </c>
      <c r="AB701" t="s">
        <v>878</v>
      </c>
      <c r="AC701" t="s">
        <v>878</v>
      </c>
      <c r="AD701" t="s">
        <v>878</v>
      </c>
      <c r="AE701" t="s">
        <v>878</v>
      </c>
      <c r="AF701" t="s">
        <v>878</v>
      </c>
      <c r="AG701" t="s">
        <v>878</v>
      </c>
      <c r="AH701" t="s">
        <v>878</v>
      </c>
      <c r="AI701" t="s">
        <v>878</v>
      </c>
      <c r="AJ701" t="s">
        <v>878</v>
      </c>
      <c r="AK701" t="s">
        <v>878</v>
      </c>
      <c r="AL701" t="s">
        <v>878</v>
      </c>
      <c r="AM701" t="s">
        <v>878</v>
      </c>
      <c r="AN701" t="s">
        <v>878</v>
      </c>
      <c r="AO701" t="s">
        <v>878</v>
      </c>
      <c r="AP701" t="s">
        <v>878</v>
      </c>
      <c r="AQ701" t="s">
        <v>878</v>
      </c>
      <c r="AR701" t="s">
        <v>878</v>
      </c>
      <c r="AS701" t="s">
        <v>878</v>
      </c>
      <c r="AT701" t="s">
        <v>878</v>
      </c>
      <c r="AU701" t="s">
        <v>878</v>
      </c>
      <c r="AV701" t="s">
        <v>878</v>
      </c>
      <c r="AW701" t="s">
        <v>878</v>
      </c>
      <c r="AX701" t="s">
        <v>878</v>
      </c>
      <c r="AY701" t="s">
        <v>878</v>
      </c>
      <c r="AZ701" t="s">
        <v>878</v>
      </c>
      <c r="BA701" t="s">
        <v>878</v>
      </c>
      <c r="BB701" t="s">
        <v>878</v>
      </c>
      <c r="BC701" t="s">
        <v>878</v>
      </c>
      <c r="BD701" t="s">
        <v>878</v>
      </c>
      <c r="BE701" t="s">
        <v>878</v>
      </c>
      <c r="BF701" t="s">
        <v>878</v>
      </c>
      <c r="BG701" s="19">
        <v>0</v>
      </c>
      <c r="BH701" s="19">
        <v>0</v>
      </c>
      <c r="BI701" s="19">
        <v>0</v>
      </c>
      <c r="BJ701" s="19">
        <v>0</v>
      </c>
      <c r="BK701" s="19">
        <v>0</v>
      </c>
      <c r="BL701" s="19">
        <v>0</v>
      </c>
      <c r="BM701" s="19">
        <v>0</v>
      </c>
      <c r="BN701" s="19">
        <v>0</v>
      </c>
      <c r="BO701" s="19">
        <v>0</v>
      </c>
      <c r="BP701" s="19">
        <v>0</v>
      </c>
      <c r="BQ701" s="19"/>
      <c r="BR701" s="19"/>
      <c r="BS701" s="19"/>
      <c r="BT701" s="19"/>
      <c r="BU701" s="19"/>
      <c r="BV701" s="19"/>
      <c r="BW701" s="19"/>
      <c r="BX701" s="19"/>
      <c r="BY701" s="19"/>
      <c r="BZ701" s="19"/>
      <c r="CA701" s="19"/>
      <c r="CC701" s="19"/>
      <c r="CD701" s="19"/>
      <c r="CE701" s="19"/>
      <c r="CF701" s="19"/>
      <c r="CG701" s="19"/>
      <c r="CH701" s="19"/>
      <c r="CI701" s="19"/>
      <c r="CK701" s="19"/>
      <c r="CL701" s="19"/>
      <c r="CM701" s="19"/>
      <c r="CN701" s="19"/>
      <c r="CO701" s="19"/>
      <c r="CP701" s="19"/>
      <c r="CQ701" s="19"/>
      <c r="CR701" s="19"/>
      <c r="CS701" s="19"/>
      <c r="CT701" s="19"/>
      <c r="CU701" s="19"/>
      <c r="CV701" s="19"/>
      <c r="CW701" s="19"/>
      <c r="CX701" s="19"/>
      <c r="CY701" s="19"/>
      <c r="CZ701" s="19"/>
      <c r="DA701" s="19"/>
      <c r="DB701" s="19"/>
      <c r="DD701" s="19"/>
      <c r="DE701" s="19"/>
    </row>
    <row r="702" spans="1:109" x14ac:dyDescent="0.2">
      <c r="A702" s="2">
        <v>701</v>
      </c>
      <c r="B702" s="5">
        <v>9</v>
      </c>
      <c r="C702" s="2">
        <v>2</v>
      </c>
      <c r="D702">
        <v>1</v>
      </c>
      <c r="E702" s="55">
        <v>43825.55872685185</v>
      </c>
      <c r="F702" s="1">
        <v>0</v>
      </c>
      <c r="G702" s="5">
        <f t="shared" si="49"/>
        <v>0</v>
      </c>
      <c r="H702" s="19">
        <f t="shared" si="50"/>
        <v>0</v>
      </c>
      <c r="I702" s="19" t="s">
        <v>20</v>
      </c>
      <c r="J702" s="19" t="s">
        <v>20</v>
      </c>
      <c r="K702" s="19" t="s">
        <v>20</v>
      </c>
      <c r="L702" s="19" t="s">
        <v>20</v>
      </c>
      <c r="M702" s="19" t="s">
        <v>20</v>
      </c>
      <c r="N702" s="19" t="s">
        <v>20</v>
      </c>
      <c r="O702" s="19" t="s">
        <v>20</v>
      </c>
      <c r="P702" s="19" t="s">
        <v>20</v>
      </c>
      <c r="Q702" s="19" t="s">
        <v>20</v>
      </c>
      <c r="R702" s="19" t="s">
        <v>20</v>
      </c>
      <c r="S702" s="19" t="s">
        <v>20</v>
      </c>
      <c r="T702" s="19" t="s">
        <v>20</v>
      </c>
      <c r="U702" s="19" t="s">
        <v>20</v>
      </c>
      <c r="V702" s="19" t="s">
        <v>20</v>
      </c>
      <c r="W702" s="19" t="s">
        <v>20</v>
      </c>
      <c r="X702" s="19" t="s">
        <v>20</v>
      </c>
      <c r="Y702" s="19" t="s">
        <v>20</v>
      </c>
      <c r="Z702" s="19" t="s">
        <v>20</v>
      </c>
      <c r="AA702" s="2">
        <v>0</v>
      </c>
      <c r="AB702">
        <v>1</v>
      </c>
      <c r="AC702">
        <v>6</v>
      </c>
      <c r="AD702" s="19" t="s">
        <v>20</v>
      </c>
      <c r="AE702" s="19" t="s">
        <v>20</v>
      </c>
      <c r="AF702" t="s">
        <v>879</v>
      </c>
      <c r="AG702" t="s">
        <v>879</v>
      </c>
      <c r="AH702" t="s">
        <v>879</v>
      </c>
      <c r="AI702" t="s">
        <v>879</v>
      </c>
      <c r="AJ702" t="s">
        <v>879</v>
      </c>
      <c r="AK702" t="s">
        <v>879</v>
      </c>
      <c r="AL702" t="s">
        <v>878</v>
      </c>
      <c r="AM702" t="s">
        <v>878</v>
      </c>
      <c r="AN702" t="s">
        <v>878</v>
      </c>
      <c r="AO702" t="s">
        <v>878</v>
      </c>
      <c r="AP702" t="s">
        <v>878</v>
      </c>
      <c r="AQ702" t="s">
        <v>878</v>
      </c>
      <c r="AR702" t="s">
        <v>878</v>
      </c>
      <c r="AS702" t="s">
        <v>879</v>
      </c>
      <c r="AT702" t="s">
        <v>879</v>
      </c>
      <c r="AU702" t="s">
        <v>879</v>
      </c>
      <c r="AV702" t="s">
        <v>879</v>
      </c>
      <c r="AW702" t="s">
        <v>879</v>
      </c>
      <c r="AX702" t="s">
        <v>879</v>
      </c>
      <c r="AY702" t="s">
        <v>879</v>
      </c>
      <c r="AZ702" t="s">
        <v>878</v>
      </c>
      <c r="BA702" t="s">
        <v>878</v>
      </c>
      <c r="BB702" t="s">
        <v>878</v>
      </c>
      <c r="BC702" t="s">
        <v>878</v>
      </c>
      <c r="BD702" t="s">
        <v>878</v>
      </c>
      <c r="BE702" t="s">
        <v>878</v>
      </c>
      <c r="BF702" t="s">
        <v>878</v>
      </c>
      <c r="BG702" s="19">
        <v>0</v>
      </c>
      <c r="BH702" s="19">
        <v>0</v>
      </c>
      <c r="BI702" s="19">
        <v>0</v>
      </c>
      <c r="BJ702" s="19">
        <v>0</v>
      </c>
      <c r="BK702" s="19">
        <v>0</v>
      </c>
      <c r="BL702" s="19">
        <v>0</v>
      </c>
      <c r="BM702" s="19">
        <v>0</v>
      </c>
      <c r="BN702" s="19">
        <v>0</v>
      </c>
      <c r="BO702" s="19">
        <v>0</v>
      </c>
      <c r="BP702" s="19">
        <v>0</v>
      </c>
      <c r="BQ702" s="19"/>
      <c r="BR702" s="19"/>
      <c r="BS702" s="19"/>
      <c r="BT702" s="19"/>
      <c r="BU702" s="19"/>
      <c r="BV702" s="19"/>
      <c r="BW702" s="19"/>
      <c r="BX702" s="19"/>
      <c r="BY702" s="19"/>
      <c r="BZ702" s="19"/>
      <c r="CA702" s="19"/>
      <c r="CC702" s="19"/>
      <c r="CD702" s="19"/>
      <c r="CE702" s="19"/>
      <c r="CF702" s="19"/>
      <c r="CG702" s="19"/>
      <c r="CH702" s="19"/>
      <c r="CI702" s="19"/>
      <c r="CK702" s="19"/>
      <c r="CL702" s="19"/>
      <c r="CM702" s="19"/>
      <c r="CN702" s="19"/>
      <c r="CO702" s="19"/>
      <c r="CP702" s="19"/>
      <c r="CQ702" s="19"/>
      <c r="CR702" s="19"/>
      <c r="CS702" s="19"/>
      <c r="CT702" s="19"/>
      <c r="CU702" s="19"/>
      <c r="CV702" s="19"/>
      <c r="CW702" s="19"/>
      <c r="CX702" s="19"/>
      <c r="CY702" s="19"/>
      <c r="CZ702" s="19"/>
      <c r="DA702" s="19"/>
      <c r="DB702" s="19"/>
      <c r="DD702" s="19"/>
      <c r="DE702" s="19"/>
    </row>
    <row r="703" spans="1:109" x14ac:dyDescent="0.2">
      <c r="A703" s="2">
        <v>702</v>
      </c>
      <c r="B703" s="5">
        <v>9</v>
      </c>
      <c r="C703" s="2">
        <v>2</v>
      </c>
      <c r="D703">
        <v>2</v>
      </c>
      <c r="E703" s="55">
        <v>43826.480763888889</v>
      </c>
      <c r="F703" s="1">
        <v>0</v>
      </c>
      <c r="G703" s="5">
        <f t="shared" si="49"/>
        <v>0</v>
      </c>
      <c r="H703" s="19">
        <f t="shared" si="50"/>
        <v>0</v>
      </c>
      <c r="I703" s="19" t="s">
        <v>20</v>
      </c>
      <c r="J703" s="19" t="s">
        <v>20</v>
      </c>
      <c r="K703" s="19" t="s">
        <v>20</v>
      </c>
      <c r="L703" s="19" t="s">
        <v>20</v>
      </c>
      <c r="M703" s="19" t="s">
        <v>20</v>
      </c>
      <c r="N703" s="19" t="s">
        <v>20</v>
      </c>
      <c r="O703" s="19" t="s">
        <v>20</v>
      </c>
      <c r="P703" s="19" t="s">
        <v>20</v>
      </c>
      <c r="Q703" s="19" t="s">
        <v>20</v>
      </c>
      <c r="R703" s="19" t="s">
        <v>20</v>
      </c>
      <c r="S703" s="19" t="s">
        <v>20</v>
      </c>
      <c r="T703" s="19" t="s">
        <v>20</v>
      </c>
      <c r="U703" s="19" t="s">
        <v>20</v>
      </c>
      <c r="V703" s="19" t="s">
        <v>20</v>
      </c>
      <c r="W703" s="19" t="s">
        <v>20</v>
      </c>
      <c r="X703" s="19" t="s">
        <v>20</v>
      </c>
      <c r="Y703" s="19" t="s">
        <v>20</v>
      </c>
      <c r="Z703" s="19" t="s">
        <v>20</v>
      </c>
      <c r="AA703" s="2">
        <v>1</v>
      </c>
      <c r="AB703">
        <v>2</v>
      </c>
      <c r="AC703">
        <v>0</v>
      </c>
      <c r="AD703">
        <v>1</v>
      </c>
      <c r="AE703" t="s">
        <v>20</v>
      </c>
      <c r="AF703" t="s">
        <v>879</v>
      </c>
      <c r="AG703" t="s">
        <v>879</v>
      </c>
      <c r="AH703" t="s">
        <v>879</v>
      </c>
      <c r="AI703" t="s">
        <v>879</v>
      </c>
      <c r="AJ703" t="s">
        <v>879</v>
      </c>
      <c r="AK703" t="s">
        <v>879</v>
      </c>
      <c r="AL703" t="s">
        <v>878</v>
      </c>
      <c r="AM703" t="s">
        <v>878</v>
      </c>
      <c r="AN703" t="s">
        <v>878</v>
      </c>
      <c r="AO703" t="s">
        <v>878</v>
      </c>
      <c r="AP703" t="s">
        <v>878</v>
      </c>
      <c r="AQ703" t="s">
        <v>878</v>
      </c>
      <c r="AR703" t="s">
        <v>878</v>
      </c>
      <c r="AS703" t="s">
        <v>879</v>
      </c>
      <c r="AT703" t="s">
        <v>879</v>
      </c>
      <c r="AU703" t="s">
        <v>879</v>
      </c>
      <c r="AV703" t="s">
        <v>879</v>
      </c>
      <c r="AW703" t="s">
        <v>879</v>
      </c>
      <c r="AX703" t="s">
        <v>879</v>
      </c>
      <c r="AY703" t="s">
        <v>879</v>
      </c>
      <c r="AZ703" t="s">
        <v>878</v>
      </c>
      <c r="BA703" t="s">
        <v>878</v>
      </c>
      <c r="BB703" t="s">
        <v>878</v>
      </c>
      <c r="BC703" t="s">
        <v>878</v>
      </c>
      <c r="BD703" t="s">
        <v>878</v>
      </c>
      <c r="BE703" t="s">
        <v>878</v>
      </c>
      <c r="BF703" t="s">
        <v>878</v>
      </c>
      <c r="BG703" s="19">
        <v>0</v>
      </c>
      <c r="BH703" s="19">
        <v>0</v>
      </c>
      <c r="BI703" s="19">
        <v>0</v>
      </c>
      <c r="BJ703" s="19">
        <v>0</v>
      </c>
      <c r="BK703" s="19">
        <v>0</v>
      </c>
      <c r="BL703" s="19">
        <v>0</v>
      </c>
      <c r="BM703" s="19">
        <v>0</v>
      </c>
      <c r="BN703" s="19">
        <v>0</v>
      </c>
      <c r="BO703" s="19">
        <v>0</v>
      </c>
      <c r="BP703" s="19">
        <v>0</v>
      </c>
      <c r="BQ703" s="19"/>
      <c r="BR703" s="19"/>
      <c r="BS703" s="19"/>
      <c r="BT703" s="19"/>
      <c r="BU703" s="19"/>
      <c r="BV703" s="19"/>
      <c r="BW703" s="19"/>
      <c r="BX703" s="19"/>
      <c r="BY703" s="19"/>
      <c r="BZ703" s="19"/>
      <c r="CA703" s="19"/>
      <c r="CC703" s="19"/>
      <c r="CD703" s="19"/>
      <c r="CE703" s="19"/>
      <c r="CF703" s="19"/>
      <c r="CG703" s="19"/>
      <c r="CH703" s="19"/>
      <c r="CI703" s="19"/>
      <c r="CK703" s="19"/>
      <c r="CL703" s="19"/>
      <c r="CM703" s="19"/>
      <c r="CN703" s="19"/>
      <c r="CO703" s="19"/>
      <c r="CP703" s="19"/>
      <c r="CQ703" s="19"/>
      <c r="CR703" s="19"/>
      <c r="CS703" s="19"/>
      <c r="CT703" s="19"/>
      <c r="CU703" s="19"/>
      <c r="CV703" s="19"/>
      <c r="CW703" s="19"/>
      <c r="CX703" s="19"/>
      <c r="CY703" s="19"/>
      <c r="CZ703" s="19"/>
      <c r="DA703" s="19"/>
      <c r="DB703" s="19"/>
      <c r="DD703" s="19"/>
      <c r="DE703" s="19"/>
    </row>
    <row r="704" spans="1:109" x14ac:dyDescent="0.2">
      <c r="A704" s="2">
        <v>703</v>
      </c>
      <c r="B704" s="5">
        <v>9</v>
      </c>
      <c r="C704" s="2">
        <v>2</v>
      </c>
      <c r="D704">
        <v>3</v>
      </c>
      <c r="E704" s="55">
        <v>43827.493263888886</v>
      </c>
      <c r="F704" s="1">
        <v>0</v>
      </c>
      <c r="G704" s="5">
        <f t="shared" si="49"/>
        <v>0</v>
      </c>
      <c r="H704" s="19">
        <f t="shared" si="50"/>
        <v>0</v>
      </c>
      <c r="I704" s="19" t="s">
        <v>20</v>
      </c>
      <c r="J704" s="19" t="s">
        <v>20</v>
      </c>
      <c r="K704" s="19" t="s">
        <v>20</v>
      </c>
      <c r="L704" s="19" t="s">
        <v>20</v>
      </c>
      <c r="M704" s="19" t="s">
        <v>20</v>
      </c>
      <c r="N704" s="19" t="s">
        <v>20</v>
      </c>
      <c r="O704" s="19" t="s">
        <v>20</v>
      </c>
      <c r="P704" s="19" t="s">
        <v>20</v>
      </c>
      <c r="Q704" s="19" t="s">
        <v>20</v>
      </c>
      <c r="R704" s="19" t="s">
        <v>20</v>
      </c>
      <c r="S704" s="19" t="s">
        <v>20</v>
      </c>
      <c r="T704" s="19" t="s">
        <v>20</v>
      </c>
      <c r="U704" s="19" t="s">
        <v>20</v>
      </c>
      <c r="V704" s="19" t="s">
        <v>20</v>
      </c>
      <c r="W704" s="19" t="s">
        <v>20</v>
      </c>
      <c r="X704" s="19" t="s">
        <v>20</v>
      </c>
      <c r="Y704" s="19" t="s">
        <v>20</v>
      </c>
      <c r="Z704" s="19" t="s">
        <v>20</v>
      </c>
      <c r="AA704" s="2">
        <v>1</v>
      </c>
      <c r="AB704">
        <v>1</v>
      </c>
      <c r="AC704">
        <v>4</v>
      </c>
      <c r="AD704">
        <v>2</v>
      </c>
      <c r="AE704" t="s">
        <v>20</v>
      </c>
      <c r="AF704" t="s">
        <v>879</v>
      </c>
      <c r="AG704" t="s">
        <v>879</v>
      </c>
      <c r="AH704" t="s">
        <v>879</v>
      </c>
      <c r="AI704" t="s">
        <v>879</v>
      </c>
      <c r="AJ704" t="s">
        <v>879</v>
      </c>
      <c r="AK704" t="s">
        <v>879</v>
      </c>
      <c r="AL704" t="s">
        <v>878</v>
      </c>
      <c r="AM704" t="s">
        <v>878</v>
      </c>
      <c r="AN704" t="s">
        <v>878</v>
      </c>
      <c r="AO704" t="s">
        <v>878</v>
      </c>
      <c r="AP704" t="s">
        <v>878</v>
      </c>
      <c r="AQ704" t="s">
        <v>878</v>
      </c>
      <c r="AR704" t="s">
        <v>878</v>
      </c>
      <c r="AS704" t="s">
        <v>879</v>
      </c>
      <c r="AT704" t="s">
        <v>879</v>
      </c>
      <c r="AU704" t="s">
        <v>879</v>
      </c>
      <c r="AV704" t="s">
        <v>879</v>
      </c>
      <c r="AW704" t="s">
        <v>879</v>
      </c>
      <c r="AX704" t="s">
        <v>879</v>
      </c>
      <c r="AY704" t="s">
        <v>879</v>
      </c>
      <c r="AZ704" t="s">
        <v>878</v>
      </c>
      <c r="BA704" t="s">
        <v>878</v>
      </c>
      <c r="BB704" t="s">
        <v>878</v>
      </c>
      <c r="BC704" t="s">
        <v>878</v>
      </c>
      <c r="BD704" t="s">
        <v>878</v>
      </c>
      <c r="BE704" t="s">
        <v>878</v>
      </c>
      <c r="BF704" t="s">
        <v>878</v>
      </c>
      <c r="BG704" s="19">
        <v>0</v>
      </c>
      <c r="BH704" s="19">
        <v>0</v>
      </c>
      <c r="BI704" s="19">
        <v>0</v>
      </c>
      <c r="BJ704" s="19">
        <v>0</v>
      </c>
      <c r="BK704" s="19">
        <v>0</v>
      </c>
      <c r="BL704" s="19">
        <v>0</v>
      </c>
      <c r="BM704" s="19">
        <v>0</v>
      </c>
      <c r="BN704" s="19">
        <v>0</v>
      </c>
      <c r="BO704" s="19">
        <v>0</v>
      </c>
      <c r="BP704" s="19">
        <v>0</v>
      </c>
      <c r="BQ704" s="19"/>
      <c r="BR704" s="19"/>
      <c r="BS704" s="19"/>
      <c r="BT704" s="19"/>
      <c r="BU704" s="19"/>
      <c r="BV704" s="19"/>
      <c r="BW704" s="19"/>
      <c r="BX704" s="19"/>
      <c r="BY704" s="19"/>
      <c r="BZ704" s="19"/>
      <c r="CA704" s="19"/>
      <c r="CC704" s="19"/>
      <c r="CD704" s="19"/>
      <c r="CE704" s="19"/>
      <c r="CF704" s="19"/>
      <c r="CG704" s="19"/>
      <c r="CH704" s="19"/>
      <c r="CI704" s="19"/>
      <c r="CK704" s="19"/>
      <c r="CL704" s="19"/>
      <c r="CM704" s="19"/>
      <c r="CN704" s="19"/>
      <c r="CO704" s="19"/>
      <c r="CP704" s="19"/>
      <c r="CQ704" s="19"/>
      <c r="CR704" s="19"/>
      <c r="CS704" s="19"/>
      <c r="CT704" s="19"/>
      <c r="CU704" s="19"/>
      <c r="CV704" s="19"/>
      <c r="CW704" s="19"/>
      <c r="CX704" s="19"/>
      <c r="CY704" s="19"/>
      <c r="CZ704" s="19"/>
      <c r="DA704" s="19"/>
      <c r="DB704" s="19"/>
      <c r="DD704" s="19"/>
      <c r="DE704" s="19"/>
    </row>
    <row r="705" spans="1:109" x14ac:dyDescent="0.2">
      <c r="A705" s="2">
        <v>704</v>
      </c>
      <c r="B705" s="5">
        <v>9</v>
      </c>
      <c r="C705" s="2">
        <v>2</v>
      </c>
      <c r="D705">
        <v>4</v>
      </c>
      <c r="E705" s="55">
        <v>43828.536481481482</v>
      </c>
      <c r="F705" s="1">
        <v>0</v>
      </c>
      <c r="G705" s="5">
        <f t="shared" si="49"/>
        <v>0</v>
      </c>
      <c r="H705" s="19">
        <f t="shared" si="50"/>
        <v>0</v>
      </c>
      <c r="I705" s="19" t="s">
        <v>20</v>
      </c>
      <c r="J705" s="19" t="s">
        <v>20</v>
      </c>
      <c r="K705" s="19" t="s">
        <v>20</v>
      </c>
      <c r="L705" s="19" t="s">
        <v>20</v>
      </c>
      <c r="M705" s="19" t="s">
        <v>20</v>
      </c>
      <c r="N705" s="19" t="s">
        <v>20</v>
      </c>
      <c r="O705" s="19" t="s">
        <v>20</v>
      </c>
      <c r="P705" s="19" t="s">
        <v>20</v>
      </c>
      <c r="Q705" s="19" t="s">
        <v>20</v>
      </c>
      <c r="R705" s="19" t="s">
        <v>20</v>
      </c>
      <c r="S705" s="19" t="s">
        <v>20</v>
      </c>
      <c r="T705" s="19" t="s">
        <v>20</v>
      </c>
      <c r="U705" s="19" t="s">
        <v>20</v>
      </c>
      <c r="V705" s="19" t="s">
        <v>20</v>
      </c>
      <c r="W705" s="19" t="s">
        <v>20</v>
      </c>
      <c r="X705" s="19" t="s">
        <v>20</v>
      </c>
      <c r="Y705" s="19" t="s">
        <v>20</v>
      </c>
      <c r="Z705" s="19" t="s">
        <v>20</v>
      </c>
      <c r="AA705" s="2">
        <v>1</v>
      </c>
      <c r="AB705">
        <v>1</v>
      </c>
      <c r="AC705">
        <v>3</v>
      </c>
      <c r="AD705">
        <v>1</v>
      </c>
      <c r="AE705" t="s">
        <v>20</v>
      </c>
      <c r="AF705" t="s">
        <v>879</v>
      </c>
      <c r="AG705" t="s">
        <v>879</v>
      </c>
      <c r="AH705" t="s">
        <v>879</v>
      </c>
      <c r="AI705" t="s">
        <v>879</v>
      </c>
      <c r="AJ705" t="s">
        <v>879</v>
      </c>
      <c r="AK705" t="s">
        <v>879</v>
      </c>
      <c r="AL705" t="s">
        <v>878</v>
      </c>
      <c r="AM705" t="s">
        <v>878</v>
      </c>
      <c r="AN705" t="s">
        <v>878</v>
      </c>
      <c r="AO705" t="s">
        <v>878</v>
      </c>
      <c r="AP705" t="s">
        <v>878</v>
      </c>
      <c r="AQ705" t="s">
        <v>878</v>
      </c>
      <c r="AR705" t="s">
        <v>878</v>
      </c>
      <c r="AS705" t="s">
        <v>879</v>
      </c>
      <c r="AT705" t="s">
        <v>879</v>
      </c>
      <c r="AU705" t="s">
        <v>879</v>
      </c>
      <c r="AV705" t="s">
        <v>879</v>
      </c>
      <c r="AW705" t="s">
        <v>879</v>
      </c>
      <c r="AX705" t="s">
        <v>879</v>
      </c>
      <c r="AY705" t="s">
        <v>879</v>
      </c>
      <c r="AZ705" t="s">
        <v>878</v>
      </c>
      <c r="BA705" t="s">
        <v>878</v>
      </c>
      <c r="BB705" t="s">
        <v>878</v>
      </c>
      <c r="BC705" t="s">
        <v>878</v>
      </c>
      <c r="BD705" t="s">
        <v>878</v>
      </c>
      <c r="BE705" t="s">
        <v>878</v>
      </c>
      <c r="BF705" t="s">
        <v>878</v>
      </c>
      <c r="BG705" s="19">
        <v>0</v>
      </c>
      <c r="BH705" s="19">
        <v>0</v>
      </c>
      <c r="BI705" s="19">
        <v>0</v>
      </c>
      <c r="BJ705" s="19">
        <v>0</v>
      </c>
      <c r="BK705" s="19">
        <v>0</v>
      </c>
      <c r="BL705" s="19">
        <v>0</v>
      </c>
      <c r="BM705" s="19">
        <v>0</v>
      </c>
      <c r="BN705" s="19">
        <v>0</v>
      </c>
      <c r="BO705" s="19">
        <v>0</v>
      </c>
      <c r="BP705" s="19">
        <v>0</v>
      </c>
      <c r="BQ705" s="19"/>
      <c r="BR705" s="19"/>
      <c r="BS705" s="19"/>
      <c r="BT705" s="19"/>
      <c r="BU705" s="19"/>
      <c r="BV705" s="19"/>
      <c r="BW705" s="19"/>
      <c r="BX705" s="19"/>
      <c r="BY705" s="19"/>
      <c r="BZ705" s="19"/>
      <c r="CA705" s="19"/>
      <c r="CC705" s="19"/>
      <c r="CD705" s="19"/>
      <c r="CE705" s="19"/>
      <c r="CF705" s="19"/>
      <c r="CG705" s="19"/>
      <c r="CH705" s="19"/>
      <c r="CI705" s="19"/>
      <c r="CK705" s="19"/>
      <c r="CL705" s="19"/>
      <c r="CM705" s="19"/>
      <c r="CN705" s="19"/>
      <c r="CO705" s="19"/>
      <c r="CP705" s="19"/>
      <c r="CQ705" s="19"/>
      <c r="CR705" s="19"/>
      <c r="CS705" s="19"/>
      <c r="CT705" s="19"/>
      <c r="CU705" s="19"/>
      <c r="CV705" s="19"/>
      <c r="CW705" s="19"/>
      <c r="CX705" s="19"/>
      <c r="CY705" s="19"/>
      <c r="CZ705" s="19"/>
      <c r="DA705" s="19"/>
      <c r="DB705" s="19"/>
      <c r="DD705" s="19"/>
      <c r="DE705" s="19"/>
    </row>
    <row r="706" spans="1:109" x14ac:dyDescent="0.2">
      <c r="A706" s="2">
        <v>705</v>
      </c>
      <c r="B706" s="5">
        <v>9</v>
      </c>
      <c r="C706" s="2">
        <v>2</v>
      </c>
      <c r="D706">
        <v>5</v>
      </c>
      <c r="E706" s="55">
        <v>43829.459386574075</v>
      </c>
      <c r="F706" s="1">
        <v>0</v>
      </c>
      <c r="G706" s="5">
        <f t="shared" si="49"/>
        <v>0</v>
      </c>
      <c r="H706" s="19">
        <f t="shared" si="50"/>
        <v>0</v>
      </c>
      <c r="I706" s="19" t="s">
        <v>20</v>
      </c>
      <c r="J706" s="19" t="s">
        <v>20</v>
      </c>
      <c r="K706" s="19" t="s">
        <v>20</v>
      </c>
      <c r="L706" s="19" t="s">
        <v>20</v>
      </c>
      <c r="M706" s="19" t="s">
        <v>20</v>
      </c>
      <c r="N706" s="19" t="s">
        <v>20</v>
      </c>
      <c r="O706" s="19" t="s">
        <v>20</v>
      </c>
      <c r="P706" s="19" t="s">
        <v>20</v>
      </c>
      <c r="Q706" s="19" t="s">
        <v>20</v>
      </c>
      <c r="R706" s="19" t="s">
        <v>20</v>
      </c>
      <c r="S706" s="19" t="s">
        <v>20</v>
      </c>
      <c r="T706" s="19" t="s">
        <v>20</v>
      </c>
      <c r="U706" s="19" t="s">
        <v>20</v>
      </c>
      <c r="V706" s="19" t="s">
        <v>20</v>
      </c>
      <c r="W706" s="19" t="s">
        <v>20</v>
      </c>
      <c r="X706" s="19" t="s">
        <v>20</v>
      </c>
      <c r="Y706" s="19" t="s">
        <v>20</v>
      </c>
      <c r="Z706" s="19" t="s">
        <v>20</v>
      </c>
      <c r="AA706" s="2">
        <v>1</v>
      </c>
      <c r="AB706">
        <v>1</v>
      </c>
      <c r="AC706">
        <v>3</v>
      </c>
      <c r="AD706">
        <v>1</v>
      </c>
      <c r="AE706" t="s">
        <v>20</v>
      </c>
      <c r="AF706" t="s">
        <v>879</v>
      </c>
      <c r="AG706" t="s">
        <v>879</v>
      </c>
      <c r="AH706" t="s">
        <v>879</v>
      </c>
      <c r="AI706" t="s">
        <v>879</v>
      </c>
      <c r="AJ706" t="s">
        <v>879</v>
      </c>
      <c r="AK706" t="s">
        <v>879</v>
      </c>
      <c r="AL706" t="s">
        <v>878</v>
      </c>
      <c r="AM706" t="s">
        <v>878</v>
      </c>
      <c r="AN706" t="s">
        <v>878</v>
      </c>
      <c r="AO706" t="s">
        <v>878</v>
      </c>
      <c r="AP706" t="s">
        <v>878</v>
      </c>
      <c r="AQ706" t="s">
        <v>878</v>
      </c>
      <c r="AR706" t="s">
        <v>878</v>
      </c>
      <c r="AS706" t="s">
        <v>879</v>
      </c>
      <c r="AT706" t="s">
        <v>879</v>
      </c>
      <c r="AU706" t="s">
        <v>879</v>
      </c>
      <c r="AV706" t="s">
        <v>879</v>
      </c>
      <c r="AW706" t="s">
        <v>879</v>
      </c>
      <c r="AX706" t="s">
        <v>879</v>
      </c>
      <c r="AY706" t="s">
        <v>879</v>
      </c>
      <c r="AZ706" t="s">
        <v>878</v>
      </c>
      <c r="BA706" t="s">
        <v>878</v>
      </c>
      <c r="BB706" t="s">
        <v>878</v>
      </c>
      <c r="BC706" t="s">
        <v>878</v>
      </c>
      <c r="BD706" t="s">
        <v>878</v>
      </c>
      <c r="BE706" t="s">
        <v>878</v>
      </c>
      <c r="BF706" t="s">
        <v>878</v>
      </c>
      <c r="BG706" s="19">
        <v>0</v>
      </c>
      <c r="BH706" s="19">
        <v>0</v>
      </c>
      <c r="BI706" s="19">
        <v>0</v>
      </c>
      <c r="BJ706" s="19">
        <v>0</v>
      </c>
      <c r="BK706" s="19">
        <v>0</v>
      </c>
      <c r="BL706" s="19">
        <v>0</v>
      </c>
      <c r="BM706" s="19">
        <v>0</v>
      </c>
      <c r="BN706" s="19">
        <v>0</v>
      </c>
      <c r="BO706" s="19">
        <v>0</v>
      </c>
      <c r="BP706" s="19">
        <v>0</v>
      </c>
      <c r="BQ706" s="19"/>
      <c r="BR706" s="19"/>
      <c r="BS706" s="19"/>
      <c r="BT706" s="19"/>
      <c r="BU706" s="19"/>
      <c r="BV706" s="19"/>
      <c r="BW706" s="19"/>
      <c r="BX706" s="19"/>
      <c r="BY706" s="19"/>
      <c r="BZ706" s="19"/>
      <c r="CA706" s="19"/>
      <c r="CC706" s="19"/>
      <c r="CD706" s="19"/>
      <c r="CE706" s="19"/>
      <c r="CF706" s="19"/>
      <c r="CG706" s="19"/>
      <c r="CH706" s="19"/>
      <c r="CI706" s="19"/>
      <c r="CK706" s="19"/>
      <c r="CL706" s="19"/>
      <c r="CM706" s="19"/>
      <c r="CN706" s="19"/>
      <c r="CO706" s="19"/>
      <c r="CP706" s="19"/>
      <c r="CQ706" s="19"/>
      <c r="CR706" s="19"/>
      <c r="CS706" s="19"/>
      <c r="CT706" s="19"/>
      <c r="CU706" s="19"/>
      <c r="CV706" s="19"/>
      <c r="CW706" s="19"/>
      <c r="CX706" s="19"/>
      <c r="CY706" s="19"/>
      <c r="CZ706" s="19"/>
      <c r="DA706" s="19"/>
      <c r="DB706" s="19"/>
      <c r="DD706" s="19"/>
      <c r="DE706" s="19"/>
    </row>
    <row r="707" spans="1:109" x14ac:dyDescent="0.2">
      <c r="A707" s="2">
        <v>706</v>
      </c>
      <c r="B707" s="5">
        <v>9</v>
      </c>
      <c r="C707" s="2">
        <v>2</v>
      </c>
      <c r="D707">
        <v>6</v>
      </c>
      <c r="E707" s="55">
        <v>43830.495752314811</v>
      </c>
      <c r="F707" s="1">
        <v>0</v>
      </c>
      <c r="G707" s="5">
        <f t="shared" si="49"/>
        <v>0</v>
      </c>
      <c r="H707" s="19">
        <f t="shared" si="50"/>
        <v>0</v>
      </c>
      <c r="I707" s="19" t="s">
        <v>20</v>
      </c>
      <c r="J707" s="19" t="s">
        <v>20</v>
      </c>
      <c r="K707" s="19" t="s">
        <v>20</v>
      </c>
      <c r="L707" s="19" t="s">
        <v>20</v>
      </c>
      <c r="M707" s="19" t="s">
        <v>20</v>
      </c>
      <c r="N707" s="19" t="s">
        <v>20</v>
      </c>
      <c r="O707" s="19" t="s">
        <v>20</v>
      </c>
      <c r="P707" s="19" t="s">
        <v>20</v>
      </c>
      <c r="Q707" s="19" t="s">
        <v>20</v>
      </c>
      <c r="R707" s="19" t="s">
        <v>20</v>
      </c>
      <c r="S707" s="19" t="s">
        <v>20</v>
      </c>
      <c r="T707" s="19" t="s">
        <v>20</v>
      </c>
      <c r="U707" s="19" t="s">
        <v>20</v>
      </c>
      <c r="V707" s="19" t="s">
        <v>20</v>
      </c>
      <c r="W707" s="19" t="s">
        <v>20</v>
      </c>
      <c r="X707" s="19" t="s">
        <v>20</v>
      </c>
      <c r="Y707" s="19" t="s">
        <v>20</v>
      </c>
      <c r="Z707" s="19" t="s">
        <v>20</v>
      </c>
      <c r="AA707" s="2">
        <v>1</v>
      </c>
      <c r="AB707">
        <v>1</v>
      </c>
      <c r="AC707">
        <v>7</v>
      </c>
      <c r="AD707">
        <v>1</v>
      </c>
      <c r="AE707" t="s">
        <v>20</v>
      </c>
      <c r="AF707" t="s">
        <v>879</v>
      </c>
      <c r="AG707" t="s">
        <v>879</v>
      </c>
      <c r="AH707" t="s">
        <v>879</v>
      </c>
      <c r="AI707" t="s">
        <v>879</v>
      </c>
      <c r="AJ707" t="s">
        <v>879</v>
      </c>
      <c r="AK707" t="s">
        <v>879</v>
      </c>
      <c r="AL707" t="s">
        <v>878</v>
      </c>
      <c r="AM707" t="s">
        <v>878</v>
      </c>
      <c r="AN707" t="s">
        <v>878</v>
      </c>
      <c r="AO707" t="s">
        <v>878</v>
      </c>
      <c r="AP707" t="s">
        <v>878</v>
      </c>
      <c r="AQ707" t="s">
        <v>878</v>
      </c>
      <c r="AR707" t="s">
        <v>878</v>
      </c>
      <c r="AS707" t="s">
        <v>879</v>
      </c>
      <c r="AT707" t="s">
        <v>879</v>
      </c>
      <c r="AU707" t="s">
        <v>879</v>
      </c>
      <c r="AV707" t="s">
        <v>879</v>
      </c>
      <c r="AW707" t="s">
        <v>879</v>
      </c>
      <c r="AX707" t="s">
        <v>879</v>
      </c>
      <c r="AY707" t="s">
        <v>879</v>
      </c>
      <c r="AZ707" t="s">
        <v>878</v>
      </c>
      <c r="BA707" t="s">
        <v>878</v>
      </c>
      <c r="BB707" t="s">
        <v>878</v>
      </c>
      <c r="BC707" t="s">
        <v>878</v>
      </c>
      <c r="BD707" t="s">
        <v>878</v>
      </c>
      <c r="BE707" t="s">
        <v>878</v>
      </c>
      <c r="BF707" t="s">
        <v>878</v>
      </c>
      <c r="BG707" s="19">
        <v>0</v>
      </c>
      <c r="BH707" s="19">
        <v>0</v>
      </c>
      <c r="BI707" s="19">
        <v>0</v>
      </c>
      <c r="BJ707" s="19">
        <v>0</v>
      </c>
      <c r="BK707" s="19">
        <v>0</v>
      </c>
      <c r="BL707" s="19">
        <v>0</v>
      </c>
      <c r="BM707" s="19">
        <v>0</v>
      </c>
      <c r="BN707" s="19">
        <v>0</v>
      </c>
      <c r="BO707" s="19">
        <v>0</v>
      </c>
      <c r="BP707" s="19">
        <v>0</v>
      </c>
      <c r="BQ707" s="19"/>
      <c r="BR707" s="19"/>
      <c r="BS707" s="19"/>
      <c r="BT707" s="19"/>
      <c r="BU707" s="19"/>
      <c r="BV707" s="19"/>
      <c r="BW707" s="19"/>
      <c r="BX707" s="19"/>
      <c r="BY707" s="19"/>
      <c r="BZ707" s="19"/>
      <c r="CA707" s="19"/>
      <c r="CC707" s="19"/>
      <c r="CD707" s="19"/>
      <c r="CE707" s="19"/>
      <c r="CF707" s="19"/>
      <c r="CG707" s="19"/>
      <c r="CH707" s="19"/>
      <c r="CI707" s="19"/>
      <c r="CK707" s="19"/>
      <c r="CL707" s="19"/>
      <c r="CM707" s="19"/>
      <c r="CN707" s="19"/>
      <c r="CO707" s="19"/>
      <c r="CP707" s="19"/>
      <c r="CQ707" s="19"/>
      <c r="CR707" s="19"/>
      <c r="CS707" s="19"/>
      <c r="CT707" s="19"/>
      <c r="CU707" s="19"/>
      <c r="CV707" s="19"/>
      <c r="CW707" s="19"/>
      <c r="CX707" s="19"/>
      <c r="CY707" s="19"/>
      <c r="CZ707" s="19"/>
      <c r="DA707" s="19"/>
      <c r="DB707" s="19"/>
      <c r="DD707" s="19"/>
      <c r="DE707" s="19"/>
    </row>
    <row r="708" spans="1:109" x14ac:dyDescent="0.2">
      <c r="A708" s="2">
        <v>707</v>
      </c>
      <c r="B708" s="5">
        <v>9</v>
      </c>
      <c r="C708" s="2">
        <v>2</v>
      </c>
      <c r="D708">
        <v>7</v>
      </c>
      <c r="E708" s="55">
        <v>43831.460081018522</v>
      </c>
      <c r="F708" s="1">
        <v>0</v>
      </c>
      <c r="G708" s="5">
        <f t="shared" si="49"/>
        <v>0</v>
      </c>
      <c r="H708" s="19">
        <f t="shared" si="50"/>
        <v>0</v>
      </c>
      <c r="I708" s="19" t="s">
        <v>20</v>
      </c>
      <c r="J708" s="19" t="s">
        <v>20</v>
      </c>
      <c r="K708" s="19" t="s">
        <v>20</v>
      </c>
      <c r="L708" s="19" t="s">
        <v>20</v>
      </c>
      <c r="M708" s="19" t="s">
        <v>20</v>
      </c>
      <c r="N708" s="19" t="s">
        <v>20</v>
      </c>
      <c r="O708" s="19" t="s">
        <v>20</v>
      </c>
      <c r="P708" s="19" t="s">
        <v>20</v>
      </c>
      <c r="Q708" s="19" t="s">
        <v>20</v>
      </c>
      <c r="R708" s="19" t="s">
        <v>20</v>
      </c>
      <c r="S708" s="19" t="s">
        <v>20</v>
      </c>
      <c r="T708" s="19" t="s">
        <v>20</v>
      </c>
      <c r="U708" s="19" t="s">
        <v>20</v>
      </c>
      <c r="V708" s="19" t="s">
        <v>20</v>
      </c>
      <c r="W708" s="19" t="s">
        <v>20</v>
      </c>
      <c r="X708" s="19" t="s">
        <v>20</v>
      </c>
      <c r="Y708" s="19" t="s">
        <v>20</v>
      </c>
      <c r="Z708" s="19" t="s">
        <v>20</v>
      </c>
      <c r="AA708" s="2">
        <v>12</v>
      </c>
      <c r="AB708">
        <v>2</v>
      </c>
      <c r="AC708">
        <v>5</v>
      </c>
      <c r="AD708">
        <v>1</v>
      </c>
      <c r="AE708" t="s">
        <v>20</v>
      </c>
      <c r="AF708" t="s">
        <v>879</v>
      </c>
      <c r="AG708" t="s">
        <v>879</v>
      </c>
      <c r="AH708" t="s">
        <v>879</v>
      </c>
      <c r="AI708" t="s">
        <v>879</v>
      </c>
      <c r="AJ708" t="s">
        <v>879</v>
      </c>
      <c r="AK708" t="s">
        <v>879</v>
      </c>
      <c r="AL708" t="s">
        <v>878</v>
      </c>
      <c r="AM708" t="s">
        <v>878</v>
      </c>
      <c r="AN708" t="s">
        <v>878</v>
      </c>
      <c r="AO708" t="s">
        <v>878</v>
      </c>
      <c r="AP708" t="s">
        <v>878</v>
      </c>
      <c r="AQ708" t="s">
        <v>878</v>
      </c>
      <c r="AR708" t="s">
        <v>878</v>
      </c>
      <c r="AS708" t="s">
        <v>879</v>
      </c>
      <c r="AT708" t="s">
        <v>879</v>
      </c>
      <c r="AU708" t="s">
        <v>879</v>
      </c>
      <c r="AV708" t="s">
        <v>879</v>
      </c>
      <c r="AW708" t="s">
        <v>879</v>
      </c>
      <c r="AX708" t="s">
        <v>879</v>
      </c>
      <c r="AY708" t="s">
        <v>879</v>
      </c>
      <c r="AZ708" t="s">
        <v>878</v>
      </c>
      <c r="BA708" t="s">
        <v>878</v>
      </c>
      <c r="BB708" t="s">
        <v>878</v>
      </c>
      <c r="BC708" t="s">
        <v>878</v>
      </c>
      <c r="BD708" t="s">
        <v>878</v>
      </c>
      <c r="BE708" t="s">
        <v>878</v>
      </c>
      <c r="BF708" t="s">
        <v>878</v>
      </c>
      <c r="BG708" s="19">
        <v>0</v>
      </c>
      <c r="BH708" s="19">
        <v>0</v>
      </c>
      <c r="BI708" s="19">
        <v>0</v>
      </c>
      <c r="BJ708" s="19">
        <v>0</v>
      </c>
      <c r="BK708" s="19">
        <v>0</v>
      </c>
      <c r="BL708" s="19">
        <v>0</v>
      </c>
      <c r="BM708" s="19">
        <v>0</v>
      </c>
      <c r="BN708" s="19">
        <v>0</v>
      </c>
      <c r="BO708" s="19">
        <v>0</v>
      </c>
      <c r="BP708" s="19">
        <v>0</v>
      </c>
      <c r="BQ708" s="19"/>
      <c r="BR708" s="19"/>
      <c r="BS708" s="19"/>
      <c r="BT708" s="19"/>
      <c r="BU708" s="19"/>
      <c r="BV708" s="19"/>
      <c r="BW708" s="19"/>
      <c r="BX708" s="19"/>
      <c r="BY708" s="19"/>
      <c r="BZ708" s="19"/>
      <c r="CA708" s="19"/>
      <c r="CC708" s="19"/>
      <c r="CD708" s="19"/>
      <c r="CE708" s="19"/>
      <c r="CF708" s="19"/>
      <c r="CG708" s="19"/>
      <c r="CH708" s="19"/>
      <c r="CI708" s="19"/>
      <c r="CK708" s="19"/>
      <c r="CL708" s="19"/>
      <c r="CM708" s="19"/>
      <c r="CN708" s="19"/>
      <c r="CO708" s="19"/>
      <c r="CP708" s="19"/>
      <c r="CQ708" s="19"/>
      <c r="CR708" s="19"/>
      <c r="CS708" s="19"/>
      <c r="CT708" s="19"/>
      <c r="CU708" s="19"/>
      <c r="CV708" s="19"/>
      <c r="CW708" s="19"/>
      <c r="CX708" s="19"/>
      <c r="CY708" s="19"/>
      <c r="CZ708" s="19"/>
      <c r="DA708" s="19"/>
      <c r="DB708" s="19"/>
      <c r="DD708" s="19"/>
      <c r="DE708" s="19"/>
    </row>
    <row r="709" spans="1:109" x14ac:dyDescent="0.2">
      <c r="A709" s="2">
        <v>708</v>
      </c>
      <c r="B709" s="5">
        <v>9</v>
      </c>
      <c r="C709" s="2">
        <v>2</v>
      </c>
      <c r="D709">
        <v>8</v>
      </c>
      <c r="E709" s="55">
        <v>43836.466863425929</v>
      </c>
      <c r="F709" s="1">
        <v>0</v>
      </c>
      <c r="G709" s="5">
        <f t="shared" si="49"/>
        <v>0</v>
      </c>
      <c r="H709" s="19">
        <f t="shared" si="50"/>
        <v>0</v>
      </c>
      <c r="I709" s="19" t="s">
        <v>20</v>
      </c>
      <c r="J709" s="19" t="s">
        <v>20</v>
      </c>
      <c r="K709" s="19" t="s">
        <v>20</v>
      </c>
      <c r="L709" s="19" t="s">
        <v>20</v>
      </c>
      <c r="M709" s="19" t="s">
        <v>20</v>
      </c>
      <c r="N709" s="19" t="s">
        <v>20</v>
      </c>
      <c r="O709" s="19" t="s">
        <v>20</v>
      </c>
      <c r="P709" s="19" t="s">
        <v>20</v>
      </c>
      <c r="Q709" s="19" t="s">
        <v>20</v>
      </c>
      <c r="R709" s="19" t="s">
        <v>20</v>
      </c>
      <c r="S709" s="19" t="s">
        <v>20</v>
      </c>
      <c r="T709" s="19" t="s">
        <v>20</v>
      </c>
      <c r="U709" s="19" t="s">
        <v>20</v>
      </c>
      <c r="V709" s="19" t="s">
        <v>20</v>
      </c>
      <c r="W709" s="19" t="s">
        <v>20</v>
      </c>
      <c r="X709" s="19" t="s">
        <v>20</v>
      </c>
      <c r="Y709" s="19" t="s">
        <v>20</v>
      </c>
      <c r="Z709" s="19" t="s">
        <v>20</v>
      </c>
      <c r="AA709" s="2">
        <v>3</v>
      </c>
      <c r="AB709">
        <v>2</v>
      </c>
      <c r="AC709">
        <v>5</v>
      </c>
      <c r="AD709">
        <v>1</v>
      </c>
      <c r="AE709" t="s">
        <v>20</v>
      </c>
      <c r="AF709" t="s">
        <v>879</v>
      </c>
      <c r="AG709" t="s">
        <v>879</v>
      </c>
      <c r="AH709" t="s">
        <v>879</v>
      </c>
      <c r="AI709" t="s">
        <v>879</v>
      </c>
      <c r="AJ709" t="s">
        <v>879</v>
      </c>
      <c r="AK709" t="s">
        <v>879</v>
      </c>
      <c r="AL709" t="s">
        <v>878</v>
      </c>
      <c r="AM709" t="s">
        <v>878</v>
      </c>
      <c r="AN709" t="s">
        <v>878</v>
      </c>
      <c r="AO709" t="s">
        <v>878</v>
      </c>
      <c r="AP709" t="s">
        <v>878</v>
      </c>
      <c r="AQ709" t="s">
        <v>878</v>
      </c>
      <c r="AR709" t="s">
        <v>878</v>
      </c>
      <c r="AS709" t="s">
        <v>879</v>
      </c>
      <c r="AT709" t="s">
        <v>879</v>
      </c>
      <c r="AU709" t="s">
        <v>879</v>
      </c>
      <c r="AV709" t="s">
        <v>879</v>
      </c>
      <c r="AW709" t="s">
        <v>879</v>
      </c>
      <c r="AX709" t="s">
        <v>879</v>
      </c>
      <c r="AY709" t="s">
        <v>879</v>
      </c>
      <c r="AZ709" t="s">
        <v>878</v>
      </c>
      <c r="BA709" t="s">
        <v>878</v>
      </c>
      <c r="BB709" t="s">
        <v>878</v>
      </c>
      <c r="BC709" t="s">
        <v>878</v>
      </c>
      <c r="BD709" t="s">
        <v>878</v>
      </c>
      <c r="BE709" t="s">
        <v>878</v>
      </c>
      <c r="BF709" t="s">
        <v>878</v>
      </c>
      <c r="BG709" s="19">
        <v>0</v>
      </c>
      <c r="BH709" s="19">
        <v>0</v>
      </c>
      <c r="BI709" s="19">
        <v>0</v>
      </c>
      <c r="BJ709" s="19">
        <v>0</v>
      </c>
      <c r="BK709" s="19">
        <v>0</v>
      </c>
      <c r="BL709" s="19">
        <v>0</v>
      </c>
      <c r="BM709" s="19">
        <v>0</v>
      </c>
      <c r="BN709" s="19">
        <v>0</v>
      </c>
      <c r="BO709" s="19">
        <v>0</v>
      </c>
      <c r="BP709" s="19">
        <v>0</v>
      </c>
      <c r="BQ709" s="19"/>
      <c r="BR709" s="19"/>
      <c r="BS709" s="19"/>
      <c r="BT709" s="19"/>
      <c r="BU709" s="19"/>
      <c r="BV709" s="19"/>
      <c r="BW709" s="19"/>
      <c r="BX709" s="19"/>
      <c r="BY709" s="19"/>
      <c r="BZ709" s="19"/>
      <c r="CA709" s="19"/>
      <c r="CC709" s="19"/>
      <c r="CD709" s="19"/>
      <c r="CE709" s="19"/>
      <c r="CF709" s="19"/>
      <c r="CG709" s="19"/>
      <c r="CH709" s="19"/>
      <c r="CI709" s="19"/>
      <c r="CK709" s="19"/>
      <c r="CL709" s="19"/>
      <c r="CM709" s="19"/>
      <c r="CN709" s="19"/>
      <c r="CO709" s="19"/>
      <c r="CP709" s="19"/>
      <c r="CQ709" s="19"/>
      <c r="CR709" s="19"/>
      <c r="CS709" s="19"/>
      <c r="CT709" s="19"/>
      <c r="CU709" s="19"/>
      <c r="CV709" s="19"/>
      <c r="CW709" s="19"/>
      <c r="CX709" s="19"/>
      <c r="CY709" s="19"/>
      <c r="CZ709" s="19"/>
      <c r="DA709" s="19"/>
      <c r="DB709" s="19"/>
      <c r="DD709" s="19"/>
      <c r="DE709" s="19"/>
    </row>
    <row r="710" spans="1:109" x14ac:dyDescent="0.2">
      <c r="A710" s="2">
        <v>709</v>
      </c>
      <c r="B710" s="5">
        <v>9</v>
      </c>
      <c r="C710" s="2">
        <v>2</v>
      </c>
      <c r="D710">
        <v>9</v>
      </c>
      <c r="E710" s="55">
        <v>43837.460347222222</v>
      </c>
      <c r="F710" s="1">
        <v>0</v>
      </c>
      <c r="G710" s="5">
        <f t="shared" si="49"/>
        <v>0</v>
      </c>
      <c r="H710" s="19">
        <f t="shared" si="50"/>
        <v>0</v>
      </c>
      <c r="I710" s="19" t="s">
        <v>20</v>
      </c>
      <c r="J710" s="19" t="s">
        <v>20</v>
      </c>
      <c r="K710" s="19" t="s">
        <v>20</v>
      </c>
      <c r="L710" s="19" t="s">
        <v>20</v>
      </c>
      <c r="M710" s="19" t="s">
        <v>20</v>
      </c>
      <c r="N710" s="19" t="s">
        <v>20</v>
      </c>
      <c r="O710" s="19" t="s">
        <v>20</v>
      </c>
      <c r="P710" s="19" t="s">
        <v>20</v>
      </c>
      <c r="Q710" s="19" t="s">
        <v>20</v>
      </c>
      <c r="R710" s="19" t="s">
        <v>20</v>
      </c>
      <c r="S710" s="19" t="s">
        <v>20</v>
      </c>
      <c r="T710" s="19" t="s">
        <v>20</v>
      </c>
      <c r="U710" s="19" t="s">
        <v>20</v>
      </c>
      <c r="V710" s="19" t="s">
        <v>20</v>
      </c>
      <c r="W710" s="19" t="s">
        <v>20</v>
      </c>
      <c r="X710" s="19" t="s">
        <v>20</v>
      </c>
      <c r="Y710" s="19" t="s">
        <v>20</v>
      </c>
      <c r="Z710" s="19" t="s">
        <v>20</v>
      </c>
      <c r="AA710" s="2">
        <v>11</v>
      </c>
      <c r="AB710">
        <v>2</v>
      </c>
      <c r="AC710">
        <v>7</v>
      </c>
      <c r="AD710">
        <v>1</v>
      </c>
      <c r="AE710" t="s">
        <v>20</v>
      </c>
      <c r="AF710" t="s">
        <v>879</v>
      </c>
      <c r="AG710" t="s">
        <v>879</v>
      </c>
      <c r="AH710" t="s">
        <v>879</v>
      </c>
      <c r="AI710" t="s">
        <v>879</v>
      </c>
      <c r="AJ710" t="s">
        <v>879</v>
      </c>
      <c r="AK710" t="s">
        <v>879</v>
      </c>
      <c r="AL710" t="s">
        <v>878</v>
      </c>
      <c r="AM710" t="s">
        <v>878</v>
      </c>
      <c r="AN710" t="s">
        <v>878</v>
      </c>
      <c r="AO710" t="s">
        <v>878</v>
      </c>
      <c r="AP710" t="s">
        <v>878</v>
      </c>
      <c r="AQ710" t="s">
        <v>878</v>
      </c>
      <c r="AR710" t="s">
        <v>878</v>
      </c>
      <c r="AS710" t="s">
        <v>879</v>
      </c>
      <c r="AT710" t="s">
        <v>879</v>
      </c>
      <c r="AU710" t="s">
        <v>879</v>
      </c>
      <c r="AV710" t="s">
        <v>879</v>
      </c>
      <c r="AW710" t="s">
        <v>879</v>
      </c>
      <c r="AX710" t="s">
        <v>879</v>
      </c>
      <c r="AY710" t="s">
        <v>879</v>
      </c>
      <c r="AZ710" t="s">
        <v>878</v>
      </c>
      <c r="BA710" t="s">
        <v>878</v>
      </c>
      <c r="BB710" t="s">
        <v>878</v>
      </c>
      <c r="BC710" t="s">
        <v>878</v>
      </c>
      <c r="BD710" t="s">
        <v>878</v>
      </c>
      <c r="BE710" t="s">
        <v>878</v>
      </c>
      <c r="BF710" t="s">
        <v>878</v>
      </c>
      <c r="BG710" s="19">
        <v>0</v>
      </c>
      <c r="BH710" s="19">
        <v>0</v>
      </c>
      <c r="BI710" s="19">
        <v>0</v>
      </c>
      <c r="BJ710" s="19">
        <v>0</v>
      </c>
      <c r="BK710" s="19">
        <v>0</v>
      </c>
      <c r="BL710" s="19">
        <v>0</v>
      </c>
      <c r="BM710" s="19">
        <v>0</v>
      </c>
      <c r="BN710" s="19">
        <v>0</v>
      </c>
      <c r="BO710" s="19">
        <v>0</v>
      </c>
      <c r="BP710" s="19">
        <v>0</v>
      </c>
      <c r="BQ710" s="19"/>
      <c r="BR710" s="19"/>
      <c r="BS710" s="19"/>
      <c r="BT710" s="19"/>
      <c r="BU710" s="19"/>
      <c r="BV710" s="19"/>
      <c r="BW710" s="19"/>
      <c r="BX710" s="19"/>
      <c r="BY710" s="19"/>
      <c r="BZ710" s="19"/>
      <c r="CA710" s="19"/>
      <c r="CC710" s="19"/>
      <c r="CD710" s="19"/>
      <c r="CE710" s="19"/>
      <c r="CF710" s="19"/>
      <c r="CG710" s="19"/>
      <c r="CH710" s="19"/>
      <c r="CI710" s="19"/>
      <c r="CK710" s="19"/>
      <c r="CL710" s="19"/>
      <c r="CM710" s="19"/>
      <c r="CN710" s="19"/>
      <c r="CO710" s="19"/>
      <c r="CP710" s="19"/>
      <c r="CQ710" s="19"/>
      <c r="CR710" s="19"/>
      <c r="CS710" s="19"/>
      <c r="CT710" s="19"/>
      <c r="CU710" s="19"/>
      <c r="CV710" s="19"/>
      <c r="CW710" s="19"/>
      <c r="CX710" s="19"/>
      <c r="CY710" s="19"/>
      <c r="CZ710" s="19"/>
      <c r="DA710" s="19"/>
      <c r="DB710" s="19"/>
      <c r="DD710" s="19"/>
      <c r="DE710" s="19"/>
    </row>
    <row r="711" spans="1:109" x14ac:dyDescent="0.2">
      <c r="A711" s="2">
        <v>710</v>
      </c>
      <c r="B711" s="5">
        <v>9</v>
      </c>
      <c r="C711" s="2">
        <v>2</v>
      </c>
      <c r="D711">
        <v>10</v>
      </c>
      <c r="E711" s="55">
        <v>43838.514131944445</v>
      </c>
      <c r="F711" s="1">
        <v>0</v>
      </c>
      <c r="G711" s="5">
        <f t="shared" si="49"/>
        <v>0</v>
      </c>
      <c r="H711" s="19">
        <f t="shared" si="50"/>
        <v>0</v>
      </c>
      <c r="I711" s="19" t="s">
        <v>20</v>
      </c>
      <c r="J711" s="19" t="s">
        <v>20</v>
      </c>
      <c r="K711" s="19" t="s">
        <v>20</v>
      </c>
      <c r="L711" s="19" t="s">
        <v>20</v>
      </c>
      <c r="M711" s="19" t="s">
        <v>20</v>
      </c>
      <c r="N711" s="19" t="s">
        <v>20</v>
      </c>
      <c r="O711" s="19" t="s">
        <v>20</v>
      </c>
      <c r="P711" s="19" t="s">
        <v>20</v>
      </c>
      <c r="Q711" s="19" t="s">
        <v>20</v>
      </c>
      <c r="R711" s="19" t="s">
        <v>20</v>
      </c>
      <c r="S711" s="19" t="s">
        <v>20</v>
      </c>
      <c r="T711" s="19" t="s">
        <v>20</v>
      </c>
      <c r="U711" s="19" t="s">
        <v>20</v>
      </c>
      <c r="V711" s="19" t="s">
        <v>20</v>
      </c>
      <c r="W711" s="19" t="s">
        <v>20</v>
      </c>
      <c r="X711" s="19" t="s">
        <v>20</v>
      </c>
      <c r="Y711" s="19" t="s">
        <v>20</v>
      </c>
      <c r="Z711" s="19" t="s">
        <v>20</v>
      </c>
      <c r="AA711" s="2">
        <v>11</v>
      </c>
      <c r="AB711">
        <v>1</v>
      </c>
      <c r="AC711">
        <v>6</v>
      </c>
      <c r="AD711">
        <v>1</v>
      </c>
      <c r="AE711" t="s">
        <v>20</v>
      </c>
      <c r="AF711" t="s">
        <v>879</v>
      </c>
      <c r="AG711" t="s">
        <v>879</v>
      </c>
      <c r="AH711" t="s">
        <v>879</v>
      </c>
      <c r="AI711" t="s">
        <v>879</v>
      </c>
      <c r="AJ711" t="s">
        <v>879</v>
      </c>
      <c r="AK711" t="s">
        <v>879</v>
      </c>
      <c r="AL711" t="s">
        <v>878</v>
      </c>
      <c r="AM711" t="s">
        <v>878</v>
      </c>
      <c r="AN711" t="s">
        <v>878</v>
      </c>
      <c r="AO711" t="s">
        <v>878</v>
      </c>
      <c r="AP711" t="s">
        <v>878</v>
      </c>
      <c r="AQ711" t="s">
        <v>878</v>
      </c>
      <c r="AR711" t="s">
        <v>878</v>
      </c>
      <c r="AS711" t="s">
        <v>879</v>
      </c>
      <c r="AT711" t="s">
        <v>879</v>
      </c>
      <c r="AU711" t="s">
        <v>879</v>
      </c>
      <c r="AV711" t="s">
        <v>879</v>
      </c>
      <c r="AW711" t="s">
        <v>879</v>
      </c>
      <c r="AX711" t="s">
        <v>879</v>
      </c>
      <c r="AY711" t="s">
        <v>879</v>
      </c>
      <c r="AZ711" t="s">
        <v>878</v>
      </c>
      <c r="BA711" t="s">
        <v>878</v>
      </c>
      <c r="BB711" t="s">
        <v>878</v>
      </c>
      <c r="BC711" t="s">
        <v>878</v>
      </c>
      <c r="BD711" t="s">
        <v>878</v>
      </c>
      <c r="BE711" t="s">
        <v>878</v>
      </c>
      <c r="BF711" t="s">
        <v>878</v>
      </c>
      <c r="BG711" s="19">
        <v>0</v>
      </c>
      <c r="BH711" s="19">
        <v>0</v>
      </c>
      <c r="BI711" s="19">
        <v>0</v>
      </c>
      <c r="BJ711" s="19">
        <v>0</v>
      </c>
      <c r="BK711" s="19">
        <v>0</v>
      </c>
      <c r="BL711" s="19">
        <v>0</v>
      </c>
      <c r="BM711" s="19">
        <v>0</v>
      </c>
      <c r="BN711" s="19">
        <v>0</v>
      </c>
      <c r="BO711" s="19">
        <v>0</v>
      </c>
      <c r="BP711" s="19">
        <v>0</v>
      </c>
      <c r="BQ711" s="19"/>
      <c r="BR711" s="19"/>
      <c r="BS711" s="19"/>
      <c r="BT711" s="19"/>
      <c r="BU711" s="19"/>
      <c r="BV711" s="19"/>
      <c r="BW711" s="19"/>
      <c r="BX711" s="19"/>
      <c r="BY711" s="19"/>
      <c r="BZ711" s="19"/>
      <c r="CA711" s="19"/>
      <c r="CC711" s="19"/>
      <c r="CD711" s="19"/>
      <c r="CE711" s="19"/>
      <c r="CF711" s="19"/>
      <c r="CG711" s="19"/>
      <c r="CH711" s="19"/>
      <c r="CI711" s="19"/>
      <c r="CK711" s="19"/>
      <c r="CL711" s="19"/>
      <c r="CM711" s="19"/>
      <c r="CN711" s="19"/>
      <c r="CO711" s="19"/>
      <c r="CP711" s="19"/>
      <c r="CQ711" s="19"/>
      <c r="CR711" s="19"/>
      <c r="CS711" s="19"/>
      <c r="CT711" s="19"/>
      <c r="CU711" s="19"/>
      <c r="CV711" s="19"/>
      <c r="CW711" s="19"/>
      <c r="CX711" s="19"/>
      <c r="CY711" s="19"/>
      <c r="CZ711" s="19"/>
      <c r="DA711" s="19"/>
      <c r="DB711" s="19"/>
      <c r="DD711" s="19"/>
      <c r="DE711" s="19"/>
    </row>
    <row r="712" spans="1:109" x14ac:dyDescent="0.2">
      <c r="A712" s="2">
        <v>711</v>
      </c>
      <c r="B712" s="5">
        <v>9</v>
      </c>
      <c r="C712" s="2">
        <v>2</v>
      </c>
      <c r="D712">
        <v>11</v>
      </c>
      <c r="E712" s="55">
        <v>43839.527233796296</v>
      </c>
      <c r="F712" s="1">
        <v>0</v>
      </c>
      <c r="G712" s="5">
        <f t="shared" si="49"/>
        <v>0</v>
      </c>
      <c r="H712" s="19">
        <f t="shared" si="50"/>
        <v>0</v>
      </c>
      <c r="I712" s="19" t="s">
        <v>20</v>
      </c>
      <c r="J712" s="19" t="s">
        <v>20</v>
      </c>
      <c r="K712" s="19" t="s">
        <v>20</v>
      </c>
      <c r="L712" s="19" t="s">
        <v>20</v>
      </c>
      <c r="M712" s="19" t="s">
        <v>20</v>
      </c>
      <c r="N712" s="19" t="s">
        <v>20</v>
      </c>
      <c r="O712" s="19" t="s">
        <v>20</v>
      </c>
      <c r="P712" s="19" t="s">
        <v>20</v>
      </c>
      <c r="Q712" s="19" t="s">
        <v>20</v>
      </c>
      <c r="R712" s="19" t="s">
        <v>20</v>
      </c>
      <c r="S712" s="19" t="s">
        <v>20</v>
      </c>
      <c r="T712" s="19" t="s">
        <v>20</v>
      </c>
      <c r="U712" s="19" t="s">
        <v>20</v>
      </c>
      <c r="V712" s="19" t="s">
        <v>20</v>
      </c>
      <c r="W712" s="19" t="s">
        <v>20</v>
      </c>
      <c r="X712" s="19" t="s">
        <v>20</v>
      </c>
      <c r="Y712" s="19" t="s">
        <v>20</v>
      </c>
      <c r="Z712" s="19" t="s">
        <v>20</v>
      </c>
      <c r="AA712" s="2">
        <v>11</v>
      </c>
      <c r="AB712">
        <v>1</v>
      </c>
      <c r="AC712">
        <v>6</v>
      </c>
      <c r="AD712">
        <v>1</v>
      </c>
      <c r="AE712" t="s">
        <v>20</v>
      </c>
      <c r="AF712" t="s">
        <v>879</v>
      </c>
      <c r="AG712" t="s">
        <v>879</v>
      </c>
      <c r="AH712" t="s">
        <v>879</v>
      </c>
      <c r="AI712" t="s">
        <v>879</v>
      </c>
      <c r="AJ712" t="s">
        <v>879</v>
      </c>
      <c r="AK712" t="s">
        <v>879</v>
      </c>
      <c r="AL712" t="s">
        <v>878</v>
      </c>
      <c r="AM712" t="s">
        <v>878</v>
      </c>
      <c r="AN712" t="s">
        <v>878</v>
      </c>
      <c r="AO712" t="s">
        <v>878</v>
      </c>
      <c r="AP712" t="s">
        <v>878</v>
      </c>
      <c r="AQ712" t="s">
        <v>878</v>
      </c>
      <c r="AR712" t="s">
        <v>878</v>
      </c>
      <c r="AS712" t="s">
        <v>879</v>
      </c>
      <c r="AT712" t="s">
        <v>879</v>
      </c>
      <c r="AU712" t="s">
        <v>879</v>
      </c>
      <c r="AV712" t="s">
        <v>879</v>
      </c>
      <c r="AW712" t="s">
        <v>879</v>
      </c>
      <c r="AX712" t="s">
        <v>879</v>
      </c>
      <c r="AY712" t="s">
        <v>879</v>
      </c>
      <c r="AZ712" t="s">
        <v>878</v>
      </c>
      <c r="BA712" t="s">
        <v>878</v>
      </c>
      <c r="BB712" t="s">
        <v>878</v>
      </c>
      <c r="BC712" t="s">
        <v>878</v>
      </c>
      <c r="BD712" t="s">
        <v>878</v>
      </c>
      <c r="BE712" t="s">
        <v>878</v>
      </c>
      <c r="BF712" t="s">
        <v>878</v>
      </c>
      <c r="BG712" s="19">
        <v>0</v>
      </c>
      <c r="BH712" s="19">
        <v>0</v>
      </c>
      <c r="BI712" s="19">
        <v>0</v>
      </c>
      <c r="BJ712" s="19">
        <v>0</v>
      </c>
      <c r="BK712" s="19">
        <v>0</v>
      </c>
      <c r="BL712" s="19">
        <v>0</v>
      </c>
      <c r="BM712" s="19">
        <v>0</v>
      </c>
      <c r="BN712" s="19">
        <v>0</v>
      </c>
      <c r="BO712" s="19">
        <v>0</v>
      </c>
      <c r="BP712" s="19">
        <v>0</v>
      </c>
      <c r="BQ712" s="19"/>
      <c r="BR712" s="19"/>
      <c r="BS712" s="19"/>
      <c r="BT712" s="19"/>
      <c r="BU712" s="19"/>
      <c r="BV712" s="19"/>
      <c r="BW712" s="19"/>
      <c r="BX712" s="19"/>
      <c r="BY712" s="19"/>
      <c r="BZ712" s="19"/>
      <c r="CA712" s="19"/>
      <c r="CC712" s="19"/>
      <c r="CD712" s="19"/>
      <c r="CE712" s="19"/>
      <c r="CF712" s="19"/>
      <c r="CG712" s="19"/>
      <c r="CH712" s="19"/>
      <c r="CI712" s="19"/>
      <c r="CK712" s="19"/>
      <c r="CL712" s="19"/>
      <c r="CM712" s="19"/>
      <c r="CN712" s="19"/>
      <c r="CO712" s="19"/>
      <c r="CP712" s="19"/>
      <c r="CQ712" s="19"/>
      <c r="CR712" s="19"/>
      <c r="CS712" s="19"/>
      <c r="CT712" s="19"/>
      <c r="CU712" s="19"/>
      <c r="CV712" s="19"/>
      <c r="CW712" s="19"/>
      <c r="CX712" s="19"/>
      <c r="CY712" s="19"/>
      <c r="CZ712" s="19"/>
      <c r="DA712" s="19"/>
      <c r="DB712" s="19"/>
      <c r="DD712" s="19"/>
      <c r="DE712" s="19"/>
    </row>
    <row r="713" spans="1:109" x14ac:dyDescent="0.2">
      <c r="A713" s="2">
        <v>712</v>
      </c>
      <c r="B713" s="5">
        <v>9</v>
      </c>
      <c r="C713" s="2">
        <v>2</v>
      </c>
      <c r="D713">
        <v>12</v>
      </c>
      <c r="E713" s="55">
        <v>43840.484074074076</v>
      </c>
      <c r="F713" s="1">
        <v>0</v>
      </c>
      <c r="G713" s="5">
        <f t="shared" si="49"/>
        <v>0</v>
      </c>
      <c r="H713" s="19">
        <f t="shared" si="50"/>
        <v>0</v>
      </c>
      <c r="I713" s="19" t="s">
        <v>20</v>
      </c>
      <c r="J713" s="19" t="s">
        <v>20</v>
      </c>
      <c r="K713" s="19" t="s">
        <v>20</v>
      </c>
      <c r="L713" s="19" t="s">
        <v>20</v>
      </c>
      <c r="M713" s="19" t="s">
        <v>20</v>
      </c>
      <c r="N713" s="19" t="s">
        <v>20</v>
      </c>
      <c r="O713" s="19" t="s">
        <v>20</v>
      </c>
      <c r="P713" s="19" t="s">
        <v>20</v>
      </c>
      <c r="Q713" s="19" t="s">
        <v>20</v>
      </c>
      <c r="R713" s="19" t="s">
        <v>20</v>
      </c>
      <c r="S713" s="19" t="s">
        <v>20</v>
      </c>
      <c r="T713" s="19" t="s">
        <v>20</v>
      </c>
      <c r="U713" s="19" t="s">
        <v>20</v>
      </c>
      <c r="V713" s="19" t="s">
        <v>20</v>
      </c>
      <c r="W713" s="19" t="s">
        <v>20</v>
      </c>
      <c r="X713" s="19" t="s">
        <v>20</v>
      </c>
      <c r="Y713" s="19" t="s">
        <v>20</v>
      </c>
      <c r="Z713" s="19" t="s">
        <v>20</v>
      </c>
      <c r="AA713" s="2">
        <v>11</v>
      </c>
      <c r="AB713">
        <v>1</v>
      </c>
      <c r="AC713">
        <v>3</v>
      </c>
      <c r="AD713">
        <v>1</v>
      </c>
      <c r="AE713" t="s">
        <v>20</v>
      </c>
      <c r="AF713" t="s">
        <v>879</v>
      </c>
      <c r="AG713" t="s">
        <v>879</v>
      </c>
      <c r="AH713" t="s">
        <v>879</v>
      </c>
      <c r="AI713" t="s">
        <v>879</v>
      </c>
      <c r="AJ713" t="s">
        <v>879</v>
      </c>
      <c r="AK713" t="s">
        <v>879</v>
      </c>
      <c r="AL713" t="s">
        <v>878</v>
      </c>
      <c r="AM713" t="s">
        <v>878</v>
      </c>
      <c r="AN713" t="s">
        <v>878</v>
      </c>
      <c r="AO713" t="s">
        <v>878</v>
      </c>
      <c r="AP713" t="s">
        <v>878</v>
      </c>
      <c r="AQ713" t="s">
        <v>878</v>
      </c>
      <c r="AR713" t="s">
        <v>878</v>
      </c>
      <c r="AS713" t="s">
        <v>879</v>
      </c>
      <c r="AT713" t="s">
        <v>879</v>
      </c>
      <c r="AU713" t="s">
        <v>879</v>
      </c>
      <c r="AV713" t="s">
        <v>879</v>
      </c>
      <c r="AW713" t="s">
        <v>879</v>
      </c>
      <c r="AX713" t="s">
        <v>879</v>
      </c>
      <c r="AY713" t="s">
        <v>879</v>
      </c>
      <c r="AZ713" t="s">
        <v>878</v>
      </c>
      <c r="BA713" t="s">
        <v>878</v>
      </c>
      <c r="BB713" t="s">
        <v>878</v>
      </c>
      <c r="BC713" t="s">
        <v>878</v>
      </c>
      <c r="BD713" t="s">
        <v>878</v>
      </c>
      <c r="BE713" t="s">
        <v>878</v>
      </c>
      <c r="BF713" t="s">
        <v>878</v>
      </c>
      <c r="BG713" s="19">
        <v>0</v>
      </c>
      <c r="BH713" s="19">
        <v>0</v>
      </c>
      <c r="BI713" s="19">
        <v>0</v>
      </c>
      <c r="BJ713" s="19">
        <v>0</v>
      </c>
      <c r="BK713" s="19">
        <v>0</v>
      </c>
      <c r="BL713" s="19">
        <v>0</v>
      </c>
      <c r="BM713" s="19">
        <v>0</v>
      </c>
      <c r="BN713" s="19">
        <v>0</v>
      </c>
      <c r="BO713" s="19">
        <v>0</v>
      </c>
      <c r="BP713" s="19">
        <v>0</v>
      </c>
      <c r="BQ713" s="19"/>
      <c r="BR713" s="19"/>
      <c r="BS713" s="19"/>
      <c r="BT713" s="19"/>
      <c r="BU713" s="19"/>
      <c r="BV713" s="19"/>
      <c r="BW713" s="19"/>
      <c r="BX713" s="19"/>
      <c r="BY713" s="19"/>
      <c r="BZ713" s="19"/>
      <c r="CA713" s="19"/>
      <c r="CC713" s="19"/>
      <c r="CD713" s="19"/>
      <c r="CE713" s="19"/>
      <c r="CF713" s="19"/>
      <c r="CG713" s="19"/>
      <c r="CH713" s="19"/>
      <c r="CI713" s="19"/>
      <c r="CK713" s="19"/>
      <c r="CL713" s="19"/>
      <c r="CM713" s="19"/>
      <c r="CN713" s="19"/>
      <c r="CO713" s="19"/>
      <c r="CP713" s="19"/>
      <c r="CQ713" s="19"/>
      <c r="CR713" s="19"/>
      <c r="CS713" s="19"/>
      <c r="CT713" s="19"/>
      <c r="CU713" s="19"/>
      <c r="CV713" s="19"/>
      <c r="CW713" s="19"/>
      <c r="CX713" s="19"/>
      <c r="CY713" s="19"/>
      <c r="CZ713" s="19"/>
      <c r="DA713" s="19"/>
      <c r="DB713" s="19"/>
      <c r="DD713" s="19"/>
      <c r="DE713" s="19"/>
    </row>
    <row r="714" spans="1:109" x14ac:dyDescent="0.2">
      <c r="A714" s="2">
        <v>713</v>
      </c>
      <c r="B714" s="5">
        <v>9</v>
      </c>
      <c r="C714" s="2">
        <v>2</v>
      </c>
      <c r="D714">
        <v>13</v>
      </c>
      <c r="E714" s="55">
        <v>43841.567569444444</v>
      </c>
      <c r="F714" s="1">
        <v>0</v>
      </c>
      <c r="G714" s="5">
        <f t="shared" si="49"/>
        <v>0</v>
      </c>
      <c r="H714" s="19">
        <f t="shared" si="50"/>
        <v>0</v>
      </c>
      <c r="I714" s="19" t="s">
        <v>20</v>
      </c>
      <c r="J714" s="19" t="s">
        <v>20</v>
      </c>
      <c r="K714" s="19" t="s">
        <v>20</v>
      </c>
      <c r="L714" s="19" t="s">
        <v>20</v>
      </c>
      <c r="M714" s="19" t="s">
        <v>20</v>
      </c>
      <c r="N714" s="19" t="s">
        <v>20</v>
      </c>
      <c r="O714" s="19" t="s">
        <v>20</v>
      </c>
      <c r="P714" s="19" t="s">
        <v>20</v>
      </c>
      <c r="Q714" s="19" t="s">
        <v>20</v>
      </c>
      <c r="R714" s="19" t="s">
        <v>20</v>
      </c>
      <c r="S714" s="19" t="s">
        <v>20</v>
      </c>
      <c r="T714" s="19" t="s">
        <v>20</v>
      </c>
      <c r="U714" s="19" t="s">
        <v>20</v>
      </c>
      <c r="V714" s="19" t="s">
        <v>20</v>
      </c>
      <c r="W714" s="19" t="s">
        <v>20</v>
      </c>
      <c r="X714" s="19" t="s">
        <v>20</v>
      </c>
      <c r="Y714" s="19" t="s">
        <v>20</v>
      </c>
      <c r="Z714" s="19" t="s">
        <v>20</v>
      </c>
      <c r="AA714" s="2">
        <v>12</v>
      </c>
      <c r="AB714">
        <v>1</v>
      </c>
      <c r="AC714">
        <v>6</v>
      </c>
      <c r="AD714">
        <v>1</v>
      </c>
      <c r="AE714" t="s">
        <v>20</v>
      </c>
      <c r="AF714" t="s">
        <v>879</v>
      </c>
      <c r="AG714" t="s">
        <v>879</v>
      </c>
      <c r="AH714" t="s">
        <v>879</v>
      </c>
      <c r="AI714" t="s">
        <v>879</v>
      </c>
      <c r="AJ714" t="s">
        <v>879</v>
      </c>
      <c r="AK714" t="s">
        <v>879</v>
      </c>
      <c r="AL714" t="s">
        <v>878</v>
      </c>
      <c r="AM714" t="s">
        <v>878</v>
      </c>
      <c r="AN714" t="s">
        <v>878</v>
      </c>
      <c r="AO714" t="s">
        <v>878</v>
      </c>
      <c r="AP714" t="s">
        <v>878</v>
      </c>
      <c r="AQ714" t="s">
        <v>878</v>
      </c>
      <c r="AR714" t="s">
        <v>878</v>
      </c>
      <c r="AS714" t="s">
        <v>879</v>
      </c>
      <c r="AT714" t="s">
        <v>879</v>
      </c>
      <c r="AU714" t="s">
        <v>879</v>
      </c>
      <c r="AV714" t="s">
        <v>879</v>
      </c>
      <c r="AW714" t="s">
        <v>879</v>
      </c>
      <c r="AX714" t="s">
        <v>879</v>
      </c>
      <c r="AY714" t="s">
        <v>879</v>
      </c>
      <c r="AZ714" t="s">
        <v>878</v>
      </c>
      <c r="BA714" t="s">
        <v>878</v>
      </c>
      <c r="BB714" t="s">
        <v>878</v>
      </c>
      <c r="BC714" t="s">
        <v>878</v>
      </c>
      <c r="BD714" t="s">
        <v>878</v>
      </c>
      <c r="BE714" t="s">
        <v>878</v>
      </c>
      <c r="BF714" t="s">
        <v>878</v>
      </c>
      <c r="BG714" s="19">
        <v>0</v>
      </c>
      <c r="BH714" s="19">
        <v>0</v>
      </c>
      <c r="BI714" s="19">
        <v>0</v>
      </c>
      <c r="BJ714" s="19">
        <v>0</v>
      </c>
      <c r="BK714" s="19">
        <v>0</v>
      </c>
      <c r="BL714" s="19">
        <v>0</v>
      </c>
      <c r="BM714" s="19">
        <v>0</v>
      </c>
      <c r="BN714" s="19">
        <v>0</v>
      </c>
      <c r="BO714" s="19">
        <v>0</v>
      </c>
      <c r="BP714" s="19">
        <v>0</v>
      </c>
      <c r="BQ714" s="19"/>
      <c r="BR714" s="19"/>
      <c r="BS714" s="19"/>
      <c r="BT714" s="19"/>
      <c r="BU714" s="19"/>
      <c r="BV714" s="19"/>
      <c r="BW714" s="19"/>
      <c r="BX714" s="19"/>
      <c r="BY714" s="19"/>
      <c r="BZ714" s="19"/>
      <c r="CA714" s="19"/>
      <c r="CC714" s="19"/>
      <c r="CD714" s="19"/>
      <c r="CE714" s="19"/>
      <c r="CF714" s="19"/>
      <c r="CG714" s="19"/>
      <c r="CH714" s="19"/>
      <c r="CI714" s="19"/>
      <c r="CK714" s="19"/>
      <c r="CL714" s="19"/>
      <c r="CM714" s="19"/>
      <c r="CN714" s="19"/>
      <c r="CO714" s="19"/>
      <c r="CP714" s="19"/>
      <c r="CQ714" s="19"/>
      <c r="CR714" s="19"/>
      <c r="CS714" s="19"/>
      <c r="CT714" s="19"/>
      <c r="CU714" s="19"/>
      <c r="CV714" s="19"/>
      <c r="CW714" s="19"/>
      <c r="CX714" s="19"/>
      <c r="CY714" s="19"/>
      <c r="CZ714" s="19"/>
      <c r="DA714" s="19"/>
      <c r="DB714" s="19"/>
      <c r="DD714" s="19"/>
      <c r="DE714" s="19"/>
    </row>
    <row r="715" spans="1:109" x14ac:dyDescent="0.2">
      <c r="A715" s="2">
        <v>714</v>
      </c>
      <c r="B715" s="5">
        <v>9</v>
      </c>
      <c r="C715" s="2">
        <v>2</v>
      </c>
      <c r="D715">
        <v>14</v>
      </c>
      <c r="E715" s="55">
        <v>43842.569467592592</v>
      </c>
      <c r="F715" s="1">
        <v>0</v>
      </c>
      <c r="G715" s="5">
        <f t="shared" si="49"/>
        <v>0</v>
      </c>
      <c r="H715" s="19">
        <f t="shared" si="50"/>
        <v>0</v>
      </c>
      <c r="I715" s="19" t="s">
        <v>20</v>
      </c>
      <c r="J715" s="19" t="s">
        <v>20</v>
      </c>
      <c r="K715" s="19" t="s">
        <v>20</v>
      </c>
      <c r="L715" s="19" t="s">
        <v>20</v>
      </c>
      <c r="M715" s="19" t="s">
        <v>20</v>
      </c>
      <c r="N715" s="19" t="s">
        <v>20</v>
      </c>
      <c r="O715" s="19" t="s">
        <v>20</v>
      </c>
      <c r="P715" s="19" t="s">
        <v>20</v>
      </c>
      <c r="Q715" s="19" t="s">
        <v>20</v>
      </c>
      <c r="R715" s="19" t="s">
        <v>20</v>
      </c>
      <c r="S715" s="19" t="s">
        <v>20</v>
      </c>
      <c r="T715" s="19" t="s">
        <v>20</v>
      </c>
      <c r="U715" s="19" t="s">
        <v>20</v>
      </c>
      <c r="V715" s="19" t="s">
        <v>20</v>
      </c>
      <c r="W715" s="19" t="s">
        <v>20</v>
      </c>
      <c r="X715" s="19" t="s">
        <v>20</v>
      </c>
      <c r="Y715" s="19" t="s">
        <v>20</v>
      </c>
      <c r="Z715" s="19" t="s">
        <v>20</v>
      </c>
      <c r="AA715" s="2">
        <v>12</v>
      </c>
      <c r="AB715">
        <v>1</v>
      </c>
      <c r="AC715">
        <v>9</v>
      </c>
      <c r="AD715">
        <v>1</v>
      </c>
      <c r="AE715" t="s">
        <v>20</v>
      </c>
      <c r="AF715" t="s">
        <v>879</v>
      </c>
      <c r="AG715" t="s">
        <v>879</v>
      </c>
      <c r="AH715" t="s">
        <v>879</v>
      </c>
      <c r="AI715" t="s">
        <v>879</v>
      </c>
      <c r="AJ715" t="s">
        <v>879</v>
      </c>
      <c r="AK715" t="s">
        <v>879</v>
      </c>
      <c r="AL715" t="s">
        <v>878</v>
      </c>
      <c r="AM715" t="s">
        <v>878</v>
      </c>
      <c r="AN715" t="s">
        <v>878</v>
      </c>
      <c r="AO715" t="s">
        <v>878</v>
      </c>
      <c r="AP715" t="s">
        <v>878</v>
      </c>
      <c r="AQ715" t="s">
        <v>878</v>
      </c>
      <c r="AR715" t="s">
        <v>878</v>
      </c>
      <c r="AS715" t="s">
        <v>879</v>
      </c>
      <c r="AT715" t="s">
        <v>879</v>
      </c>
      <c r="AU715" t="s">
        <v>879</v>
      </c>
      <c r="AV715" t="s">
        <v>879</v>
      </c>
      <c r="AW715" t="s">
        <v>879</v>
      </c>
      <c r="AX715" t="s">
        <v>879</v>
      </c>
      <c r="AY715" t="s">
        <v>879</v>
      </c>
      <c r="AZ715" t="s">
        <v>878</v>
      </c>
      <c r="BA715" t="s">
        <v>878</v>
      </c>
      <c r="BB715" t="s">
        <v>878</v>
      </c>
      <c r="BC715" t="s">
        <v>878</v>
      </c>
      <c r="BD715" t="s">
        <v>878</v>
      </c>
      <c r="BE715" t="s">
        <v>878</v>
      </c>
      <c r="BF715" t="s">
        <v>878</v>
      </c>
      <c r="BG715" s="19">
        <v>0</v>
      </c>
      <c r="BH715" s="19">
        <v>0</v>
      </c>
      <c r="BI715" s="19">
        <v>0</v>
      </c>
      <c r="BJ715" s="19">
        <v>0</v>
      </c>
      <c r="BK715" s="19">
        <v>0</v>
      </c>
      <c r="BL715" s="19">
        <v>0</v>
      </c>
      <c r="BM715" s="19">
        <v>0</v>
      </c>
      <c r="BN715" s="19">
        <v>0</v>
      </c>
      <c r="BO715" s="19">
        <v>0</v>
      </c>
      <c r="BP715" s="19">
        <v>0</v>
      </c>
      <c r="BQ715" s="19"/>
      <c r="BR715" s="19"/>
      <c r="BS715" s="19"/>
      <c r="BT715" s="19"/>
      <c r="BU715" s="19"/>
      <c r="BV715" s="19"/>
      <c r="BW715" s="19"/>
      <c r="BX715" s="19"/>
      <c r="BY715" s="19"/>
      <c r="BZ715" s="19"/>
      <c r="CA715" s="19"/>
      <c r="CC715" s="19"/>
      <c r="CD715" s="19"/>
      <c r="CE715" s="19"/>
      <c r="CF715" s="19"/>
      <c r="CG715" s="19"/>
      <c r="CH715" s="19"/>
      <c r="CI715" s="19"/>
      <c r="CK715" s="19"/>
      <c r="CL715" s="19"/>
      <c r="CM715" s="19"/>
      <c r="CN715" s="19"/>
      <c r="CO715" s="19"/>
      <c r="CP715" s="19"/>
      <c r="CQ715" s="19"/>
      <c r="CR715" s="19"/>
      <c r="CS715" s="19"/>
      <c r="CT715" s="19"/>
      <c r="CU715" s="19"/>
      <c r="CV715" s="19"/>
      <c r="CW715" s="19"/>
      <c r="CX715" s="19"/>
      <c r="CY715" s="19"/>
      <c r="CZ715" s="19"/>
      <c r="DA715" s="19"/>
      <c r="DB715" s="19"/>
      <c r="DD715" s="19"/>
      <c r="DE715" s="19"/>
    </row>
    <row r="716" spans="1:109" ht="16" x14ac:dyDescent="0.2">
      <c r="A716" s="2">
        <v>715</v>
      </c>
      <c r="B716" s="5">
        <v>9</v>
      </c>
      <c r="C716" s="5">
        <v>3</v>
      </c>
      <c r="D716" s="1">
        <v>1</v>
      </c>
      <c r="E716" s="7">
        <v>43851</v>
      </c>
      <c r="F716" s="1">
        <v>0</v>
      </c>
      <c r="G716" s="5">
        <f t="shared" si="49"/>
        <v>0</v>
      </c>
      <c r="H716" s="19">
        <f t="shared" si="50"/>
        <v>0</v>
      </c>
      <c r="I716" s="19" t="s">
        <v>20</v>
      </c>
      <c r="J716" s="19" t="s">
        <v>20</v>
      </c>
      <c r="K716" s="19" t="s">
        <v>20</v>
      </c>
      <c r="L716" s="19" t="s">
        <v>20</v>
      </c>
      <c r="M716" s="19" t="s">
        <v>20</v>
      </c>
      <c r="N716" s="19" t="s">
        <v>20</v>
      </c>
      <c r="O716" s="19" t="s">
        <v>20</v>
      </c>
      <c r="P716" s="19" t="s">
        <v>20</v>
      </c>
      <c r="Q716" s="19" t="s">
        <v>20</v>
      </c>
      <c r="R716" s="19" t="s">
        <v>20</v>
      </c>
      <c r="S716" s="19" t="s">
        <v>20</v>
      </c>
      <c r="T716" s="19" t="s">
        <v>20</v>
      </c>
      <c r="U716" s="19" t="s">
        <v>20</v>
      </c>
      <c r="V716" s="19" t="s">
        <v>20</v>
      </c>
      <c r="W716" s="19" t="s">
        <v>20</v>
      </c>
      <c r="X716" s="19" t="s">
        <v>20</v>
      </c>
      <c r="Y716" s="19" t="s">
        <v>20</v>
      </c>
      <c r="Z716" s="19" t="s">
        <v>20</v>
      </c>
      <c r="AA716" s="2">
        <v>8</v>
      </c>
      <c r="AB716">
        <v>1</v>
      </c>
      <c r="AC716">
        <v>6</v>
      </c>
      <c r="AD716">
        <v>1</v>
      </c>
      <c r="AE716">
        <v>2</v>
      </c>
      <c r="AF716" t="s">
        <v>20</v>
      </c>
      <c r="AG716" s="61" t="s">
        <v>20</v>
      </c>
      <c r="AH716" s="61" t="s">
        <v>20</v>
      </c>
      <c r="AI716" s="61" t="s">
        <v>20</v>
      </c>
      <c r="AJ716" s="61" t="s">
        <v>20</v>
      </c>
      <c r="AK716" s="61" t="s">
        <v>20</v>
      </c>
      <c r="AL716" s="61" t="s">
        <v>20</v>
      </c>
      <c r="AM716" s="1" t="s">
        <v>20</v>
      </c>
      <c r="AN716" s="1" t="s">
        <v>20</v>
      </c>
      <c r="AO716" s="1" t="s">
        <v>20</v>
      </c>
      <c r="AP716" s="1" t="s">
        <v>20</v>
      </c>
      <c r="AQ716" s="1" t="s">
        <v>20</v>
      </c>
      <c r="AR716" s="1" t="s">
        <v>20</v>
      </c>
      <c r="AS716" s="1" t="s">
        <v>20</v>
      </c>
      <c r="AT716" s="1" t="s">
        <v>20</v>
      </c>
      <c r="AU716" s="1" t="s">
        <v>20</v>
      </c>
      <c r="AV716" s="1" t="s">
        <v>20</v>
      </c>
      <c r="AW716" s="1" t="s">
        <v>20</v>
      </c>
      <c r="AX716" s="1" t="s">
        <v>20</v>
      </c>
      <c r="AY716" s="1" t="s">
        <v>20</v>
      </c>
      <c r="AZ716" s="1" t="s">
        <v>20</v>
      </c>
      <c r="BA716" t="s">
        <v>20</v>
      </c>
      <c r="BB716" t="s">
        <v>20</v>
      </c>
      <c r="BC716" t="s">
        <v>20</v>
      </c>
      <c r="BD716" t="s">
        <v>20</v>
      </c>
      <c r="BE716" t="s">
        <v>20</v>
      </c>
      <c r="BF716" s="1" t="s">
        <v>20</v>
      </c>
      <c r="BG716" s="19">
        <v>0</v>
      </c>
      <c r="BH716" s="19">
        <v>0</v>
      </c>
      <c r="BI716" s="19">
        <v>0</v>
      </c>
      <c r="BJ716" s="19">
        <v>0</v>
      </c>
      <c r="BK716" s="19">
        <v>0</v>
      </c>
      <c r="BL716" s="19">
        <v>0</v>
      </c>
      <c r="BM716" s="19">
        <v>0</v>
      </c>
      <c r="BN716" s="19">
        <v>0</v>
      </c>
      <c r="BO716" s="19">
        <v>0</v>
      </c>
      <c r="BP716" s="19">
        <v>0</v>
      </c>
      <c r="BQ716" s="19"/>
      <c r="BR716" s="19"/>
      <c r="BS716" s="19"/>
      <c r="BT716" s="19"/>
      <c r="BU716" s="19"/>
      <c r="BV716" s="19"/>
      <c r="BW716" s="19"/>
      <c r="BX716" s="19"/>
      <c r="BY716" s="19"/>
      <c r="BZ716" s="19"/>
      <c r="CA716" s="19"/>
      <c r="CC716" s="19"/>
      <c r="CD716" s="19"/>
      <c r="CE716" s="19"/>
      <c r="CF716" s="19"/>
      <c r="CG716" s="19"/>
      <c r="CH716" s="19"/>
      <c r="CI716" s="19"/>
      <c r="CK716" s="19"/>
      <c r="CL716" s="19"/>
      <c r="CM716" s="19"/>
      <c r="CN716" s="19"/>
      <c r="CO716" s="19"/>
      <c r="CP716" s="19"/>
      <c r="CQ716" s="19"/>
      <c r="CR716" s="19"/>
      <c r="CS716" s="19"/>
      <c r="CT716" s="19"/>
      <c r="CU716" s="19"/>
      <c r="CV716" s="19"/>
      <c r="CW716" s="19"/>
      <c r="CX716" s="19"/>
      <c r="CY716" s="19"/>
      <c r="CZ716" s="19"/>
      <c r="DA716" s="19"/>
      <c r="DB716" s="19"/>
      <c r="DD716" s="19"/>
      <c r="DE716" s="19"/>
    </row>
    <row r="717" spans="1:109" ht="16" x14ac:dyDescent="0.2">
      <c r="A717" s="2">
        <v>716</v>
      </c>
      <c r="B717" s="5">
        <v>9</v>
      </c>
      <c r="C717" s="5">
        <v>3</v>
      </c>
      <c r="D717" s="1">
        <v>2</v>
      </c>
      <c r="E717" s="7">
        <v>43852</v>
      </c>
      <c r="F717" s="1">
        <v>0</v>
      </c>
      <c r="G717" s="5">
        <f t="shared" si="49"/>
        <v>0</v>
      </c>
      <c r="H717" s="19">
        <f t="shared" si="50"/>
        <v>0</v>
      </c>
      <c r="I717" s="19" t="s">
        <v>20</v>
      </c>
      <c r="J717" s="19" t="s">
        <v>20</v>
      </c>
      <c r="K717" s="19" t="s">
        <v>20</v>
      </c>
      <c r="L717" s="19" t="s">
        <v>20</v>
      </c>
      <c r="M717" s="19" t="s">
        <v>20</v>
      </c>
      <c r="N717" s="19" t="s">
        <v>20</v>
      </c>
      <c r="O717" s="19" t="s">
        <v>20</v>
      </c>
      <c r="P717" s="19" t="s">
        <v>20</v>
      </c>
      <c r="Q717" s="19" t="s">
        <v>20</v>
      </c>
      <c r="R717" s="19" t="s">
        <v>20</v>
      </c>
      <c r="S717" s="19" t="s">
        <v>20</v>
      </c>
      <c r="T717" s="19" t="s">
        <v>20</v>
      </c>
      <c r="U717" s="19" t="s">
        <v>20</v>
      </c>
      <c r="V717" s="19" t="s">
        <v>20</v>
      </c>
      <c r="W717" s="19" t="s">
        <v>20</v>
      </c>
      <c r="X717" s="19" t="s">
        <v>20</v>
      </c>
      <c r="Y717" s="19" t="s">
        <v>20</v>
      </c>
      <c r="Z717" s="19" t="s">
        <v>20</v>
      </c>
      <c r="AA717" s="2">
        <v>8</v>
      </c>
      <c r="AB717">
        <v>1</v>
      </c>
      <c r="AC717">
        <v>5</v>
      </c>
      <c r="AD717">
        <v>1</v>
      </c>
      <c r="AE717">
        <v>2</v>
      </c>
      <c r="AF717" s="1">
        <v>99</v>
      </c>
      <c r="AG717" s="61" t="s">
        <v>930</v>
      </c>
      <c r="AH717" s="61" t="s">
        <v>927</v>
      </c>
      <c r="AI717" s="61" t="s">
        <v>930</v>
      </c>
      <c r="AJ717" s="61" t="s">
        <v>930</v>
      </c>
      <c r="AK717" s="61" t="s">
        <v>930</v>
      </c>
      <c r="AL717" s="61" t="s">
        <v>930</v>
      </c>
      <c r="AM717" s="1">
        <v>99</v>
      </c>
      <c r="AN717" s="1">
        <v>99</v>
      </c>
      <c r="AO717" s="1">
        <v>99</v>
      </c>
      <c r="AP717" s="1">
        <v>99</v>
      </c>
      <c r="AQ717" s="1">
        <v>99</v>
      </c>
      <c r="AR717" s="1">
        <v>99</v>
      </c>
      <c r="AS717" s="1">
        <v>0</v>
      </c>
      <c r="AT717" s="1">
        <v>0</v>
      </c>
      <c r="AU717" s="1">
        <v>1</v>
      </c>
      <c r="AV717" s="1">
        <v>0</v>
      </c>
      <c r="AW717" s="1">
        <v>0</v>
      </c>
      <c r="AX717" s="1">
        <v>0</v>
      </c>
      <c r="AY717" s="1">
        <v>0</v>
      </c>
      <c r="AZ717" s="1">
        <v>0</v>
      </c>
      <c r="BA717" s="1">
        <v>0</v>
      </c>
      <c r="BB717" s="1">
        <v>0</v>
      </c>
      <c r="BC717" s="1">
        <v>0</v>
      </c>
      <c r="BD717" s="1">
        <v>0</v>
      </c>
      <c r="BE717" s="1">
        <v>0</v>
      </c>
      <c r="BF717" s="1">
        <f>SUM(AS717:BE717)</f>
        <v>1</v>
      </c>
      <c r="BG717" s="19">
        <v>0</v>
      </c>
      <c r="BH717" s="19">
        <v>0</v>
      </c>
      <c r="BI717" s="19">
        <v>0</v>
      </c>
      <c r="BJ717" s="19">
        <v>0</v>
      </c>
      <c r="BK717" s="19">
        <v>0</v>
      </c>
      <c r="BL717" s="19">
        <v>0</v>
      </c>
      <c r="BM717" s="19">
        <v>0</v>
      </c>
      <c r="BN717" s="19">
        <v>0</v>
      </c>
      <c r="BO717" s="19">
        <v>0</v>
      </c>
      <c r="BP717" s="19">
        <v>0</v>
      </c>
      <c r="BQ717" s="19"/>
      <c r="BR717" s="19"/>
      <c r="BS717" s="19"/>
      <c r="BT717" s="19"/>
      <c r="BU717" s="19"/>
      <c r="BV717" s="19"/>
      <c r="BW717" s="19"/>
      <c r="BX717" s="19"/>
      <c r="BY717" s="19"/>
      <c r="BZ717" s="19"/>
      <c r="CA717" s="19"/>
      <c r="CC717" s="19"/>
      <c r="CD717" s="19"/>
      <c r="CE717" s="19"/>
      <c r="CF717" s="19"/>
      <c r="CG717" s="19"/>
      <c r="CH717" s="19"/>
      <c r="CI717" s="19"/>
      <c r="CK717" s="19"/>
      <c r="CL717" s="19"/>
      <c r="CM717" s="19"/>
      <c r="CN717" s="19"/>
      <c r="CO717" s="19"/>
      <c r="CP717" s="19"/>
      <c r="CQ717" s="19"/>
      <c r="CR717" s="19"/>
      <c r="CS717" s="19"/>
      <c r="CT717" s="19"/>
      <c r="CU717" s="19"/>
      <c r="CV717" s="19"/>
      <c r="CW717" s="19"/>
      <c r="CX717" s="19"/>
      <c r="CY717" s="19"/>
      <c r="CZ717" s="19"/>
      <c r="DA717" s="19"/>
      <c r="DB717" s="19"/>
      <c r="DD717" s="19"/>
      <c r="DE717" s="19"/>
    </row>
    <row r="718" spans="1:109" ht="16" x14ac:dyDescent="0.2">
      <c r="A718" s="2">
        <v>717</v>
      </c>
      <c r="B718" s="5">
        <v>9</v>
      </c>
      <c r="C718" s="5">
        <v>3</v>
      </c>
      <c r="D718" s="1">
        <v>3</v>
      </c>
      <c r="E718" s="7">
        <v>43853</v>
      </c>
      <c r="F718" s="1">
        <v>0</v>
      </c>
      <c r="G718" s="5">
        <f t="shared" si="49"/>
        <v>0</v>
      </c>
      <c r="H718" s="19">
        <f t="shared" si="50"/>
        <v>0</v>
      </c>
      <c r="I718" s="19" t="s">
        <v>20</v>
      </c>
      <c r="J718" s="19" t="s">
        <v>20</v>
      </c>
      <c r="K718" s="19" t="s">
        <v>20</v>
      </c>
      <c r="L718" s="19" t="s">
        <v>20</v>
      </c>
      <c r="M718" s="19" t="s">
        <v>20</v>
      </c>
      <c r="N718" s="19" t="s">
        <v>20</v>
      </c>
      <c r="O718" s="19" t="s">
        <v>20</v>
      </c>
      <c r="P718" s="19" t="s">
        <v>20</v>
      </c>
      <c r="Q718" s="19" t="s">
        <v>20</v>
      </c>
      <c r="R718" s="19" t="s">
        <v>20</v>
      </c>
      <c r="S718" s="19" t="s">
        <v>20</v>
      </c>
      <c r="T718" s="19" t="s">
        <v>20</v>
      </c>
      <c r="U718" s="19" t="s">
        <v>20</v>
      </c>
      <c r="V718" s="19" t="s">
        <v>20</v>
      </c>
      <c r="W718" s="19" t="s">
        <v>20</v>
      </c>
      <c r="X718" s="19" t="s">
        <v>20</v>
      </c>
      <c r="Y718" s="19" t="s">
        <v>20</v>
      </c>
      <c r="Z718" s="19" t="s">
        <v>20</v>
      </c>
      <c r="AA718" s="2"/>
      <c r="AB718" s="19" t="s">
        <v>20</v>
      </c>
      <c r="AC718" s="19" t="s">
        <v>20</v>
      </c>
      <c r="AD718">
        <v>1</v>
      </c>
      <c r="AE718" s="19" t="s">
        <v>20</v>
      </c>
      <c r="AF718" s="1" t="s">
        <v>20</v>
      </c>
      <c r="AG718" s="61" t="s">
        <v>20</v>
      </c>
      <c r="AH718" s="61" t="s">
        <v>20</v>
      </c>
      <c r="AI718" s="61" t="s">
        <v>20</v>
      </c>
      <c r="AJ718" s="61" t="s">
        <v>20</v>
      </c>
      <c r="AK718" s="61" t="s">
        <v>20</v>
      </c>
      <c r="AL718" s="61" t="s">
        <v>20</v>
      </c>
      <c r="AM718" s="16" t="s">
        <v>20</v>
      </c>
      <c r="AN718" s="16" t="s">
        <v>20</v>
      </c>
      <c r="AO718" s="16" t="s">
        <v>20</v>
      </c>
      <c r="AP718" s="16" t="s">
        <v>20</v>
      </c>
      <c r="AQ718" s="16" t="s">
        <v>20</v>
      </c>
      <c r="AR718" s="16" t="s">
        <v>20</v>
      </c>
      <c r="AS718" t="s">
        <v>20</v>
      </c>
      <c r="AT718" t="s">
        <v>20</v>
      </c>
      <c r="AU718" t="s">
        <v>20</v>
      </c>
      <c r="AV718" t="s">
        <v>20</v>
      </c>
      <c r="AW718" t="s">
        <v>20</v>
      </c>
      <c r="AX718" t="s">
        <v>20</v>
      </c>
      <c r="AY718" t="s">
        <v>20</v>
      </c>
      <c r="AZ718" s="1" t="s">
        <v>20</v>
      </c>
      <c r="BA718" s="1" t="s">
        <v>20</v>
      </c>
      <c r="BB718" s="1" t="s">
        <v>20</v>
      </c>
      <c r="BC718" t="s">
        <v>20</v>
      </c>
      <c r="BD718" t="s">
        <v>20</v>
      </c>
      <c r="BE718" s="1" t="s">
        <v>20</v>
      </c>
      <c r="BF718" s="1" t="s">
        <v>20</v>
      </c>
      <c r="BG718" s="19">
        <v>0</v>
      </c>
      <c r="BH718" s="19">
        <v>0</v>
      </c>
      <c r="BI718" s="19">
        <v>0</v>
      </c>
      <c r="BJ718" s="19">
        <v>0</v>
      </c>
      <c r="BK718" s="19">
        <v>0</v>
      </c>
      <c r="BL718" s="19">
        <v>0</v>
      </c>
      <c r="BM718" s="19">
        <v>0</v>
      </c>
      <c r="BN718" s="19">
        <v>0</v>
      </c>
      <c r="BO718" s="19">
        <v>0</v>
      </c>
      <c r="BP718" s="19">
        <v>0</v>
      </c>
      <c r="BQ718" s="19"/>
      <c r="BR718" s="19"/>
      <c r="BS718" s="19"/>
      <c r="BT718" s="19"/>
      <c r="BU718" s="19"/>
      <c r="BV718" s="19"/>
      <c r="BW718" s="19"/>
      <c r="BX718" s="19"/>
      <c r="BY718" s="19"/>
      <c r="BZ718" s="19"/>
      <c r="CA718" s="19"/>
      <c r="CC718" s="19"/>
      <c r="CD718" s="19"/>
      <c r="CE718" s="19"/>
      <c r="CF718" s="19"/>
      <c r="CG718" s="19"/>
      <c r="CH718" s="19"/>
      <c r="CI718" s="19"/>
      <c r="CK718" s="19"/>
      <c r="CL718" s="19"/>
      <c r="CM718" s="19"/>
      <c r="CN718" s="19"/>
      <c r="CO718" s="19"/>
      <c r="CP718" s="19"/>
      <c r="CQ718" s="19"/>
      <c r="CR718" s="19"/>
      <c r="CS718" s="19"/>
      <c r="CT718" s="19"/>
      <c r="CU718" s="19"/>
      <c r="CV718" s="19"/>
      <c r="CW718" s="19"/>
      <c r="CX718" s="19"/>
      <c r="CY718" s="19"/>
      <c r="CZ718" s="19"/>
      <c r="DA718" s="19"/>
      <c r="DB718" s="19"/>
      <c r="DD718" s="19"/>
      <c r="DE718" s="19"/>
    </row>
    <row r="719" spans="1:109" ht="16" x14ac:dyDescent="0.2">
      <c r="A719" s="2">
        <v>718</v>
      </c>
      <c r="B719" s="5">
        <v>9</v>
      </c>
      <c r="C719" s="5">
        <v>3</v>
      </c>
      <c r="D719" s="1">
        <v>4</v>
      </c>
      <c r="E719" s="7">
        <v>43854</v>
      </c>
      <c r="F719" s="1">
        <v>0</v>
      </c>
      <c r="G719" s="5">
        <f t="shared" si="49"/>
        <v>0</v>
      </c>
      <c r="H719" s="19">
        <f t="shared" si="50"/>
        <v>0</v>
      </c>
      <c r="I719" s="19" t="s">
        <v>20</v>
      </c>
      <c r="J719" s="19" t="s">
        <v>20</v>
      </c>
      <c r="K719" s="19" t="s">
        <v>20</v>
      </c>
      <c r="L719" s="19" t="s">
        <v>20</v>
      </c>
      <c r="M719" s="19" t="s">
        <v>20</v>
      </c>
      <c r="N719" s="19" t="s">
        <v>20</v>
      </c>
      <c r="O719" s="19" t="s">
        <v>20</v>
      </c>
      <c r="P719" s="19" t="s">
        <v>20</v>
      </c>
      <c r="Q719" s="19" t="s">
        <v>20</v>
      </c>
      <c r="R719" s="19" t="s">
        <v>20</v>
      </c>
      <c r="S719" s="19" t="s">
        <v>20</v>
      </c>
      <c r="T719" s="19" t="s">
        <v>20</v>
      </c>
      <c r="U719" s="19" t="s">
        <v>20</v>
      </c>
      <c r="V719" s="19" t="s">
        <v>20</v>
      </c>
      <c r="W719" s="19" t="s">
        <v>20</v>
      </c>
      <c r="X719" s="19" t="s">
        <v>20</v>
      </c>
      <c r="Y719" s="19" t="s">
        <v>20</v>
      </c>
      <c r="Z719" s="19" t="s">
        <v>20</v>
      </c>
      <c r="AA719" s="2">
        <v>2</v>
      </c>
      <c r="AB719">
        <v>1</v>
      </c>
      <c r="AC719">
        <v>3</v>
      </c>
      <c r="AD719" s="19" t="s">
        <v>20</v>
      </c>
      <c r="AE719">
        <v>2</v>
      </c>
      <c r="AF719" s="1">
        <v>99</v>
      </c>
      <c r="AG719" s="61" t="s">
        <v>927</v>
      </c>
      <c r="AH719" s="61" t="s">
        <v>930</v>
      </c>
      <c r="AI719" s="61" t="s">
        <v>930</v>
      </c>
      <c r="AJ719" s="61" t="s">
        <v>930</v>
      </c>
      <c r="AK719" s="61" t="s">
        <v>930</v>
      </c>
      <c r="AL719" s="61" t="s">
        <v>930</v>
      </c>
      <c r="AM719" s="1">
        <v>99</v>
      </c>
      <c r="AN719" s="1">
        <v>99</v>
      </c>
      <c r="AO719" s="1">
        <v>99</v>
      </c>
      <c r="AP719" s="1">
        <v>99</v>
      </c>
      <c r="AQ719" s="1">
        <v>99</v>
      </c>
      <c r="AR719" s="1">
        <v>99</v>
      </c>
      <c r="AS719" s="1">
        <v>0</v>
      </c>
      <c r="AT719" s="1">
        <v>1</v>
      </c>
      <c r="AU719">
        <v>0</v>
      </c>
      <c r="AV719" s="1">
        <v>0</v>
      </c>
      <c r="AW719" s="1">
        <v>0</v>
      </c>
      <c r="AX719" s="1">
        <v>0</v>
      </c>
      <c r="AY719" s="1">
        <v>0</v>
      </c>
      <c r="AZ719" s="1">
        <v>0</v>
      </c>
      <c r="BA719" s="1">
        <v>0</v>
      </c>
      <c r="BB719" s="1">
        <v>0</v>
      </c>
      <c r="BC719" s="1">
        <v>0</v>
      </c>
      <c r="BD719" s="1">
        <v>0</v>
      </c>
      <c r="BE719" s="1">
        <v>0</v>
      </c>
      <c r="BF719" s="1">
        <f>SUM(AS719:BE719)</f>
        <v>1</v>
      </c>
      <c r="BG719" s="19">
        <v>0</v>
      </c>
      <c r="BH719" s="19">
        <v>0</v>
      </c>
      <c r="BI719" s="19">
        <v>0</v>
      </c>
      <c r="BJ719" s="19">
        <v>0</v>
      </c>
      <c r="BK719" s="19">
        <v>0</v>
      </c>
      <c r="BL719" s="19">
        <v>0</v>
      </c>
      <c r="BM719" s="19">
        <v>0</v>
      </c>
      <c r="BN719" s="19">
        <v>0</v>
      </c>
      <c r="BO719" s="19">
        <v>0</v>
      </c>
      <c r="BP719" s="19">
        <v>0</v>
      </c>
      <c r="BQ719" s="19"/>
      <c r="BR719" s="19"/>
      <c r="BS719" s="19"/>
      <c r="BT719" s="19"/>
      <c r="BU719" s="19"/>
      <c r="BV719" s="19"/>
      <c r="BW719" s="19"/>
      <c r="BX719" s="19"/>
      <c r="BY719" s="19"/>
      <c r="BZ719" s="19"/>
      <c r="CA719" s="19"/>
      <c r="CC719" s="19"/>
      <c r="CD719" s="19"/>
      <c r="CE719" s="19"/>
      <c r="CF719" s="19"/>
      <c r="CG719" s="19"/>
      <c r="CH719" s="19"/>
      <c r="CI719" s="19"/>
      <c r="CK719" s="19"/>
      <c r="CL719" s="19"/>
      <c r="CM719" s="19"/>
      <c r="CN719" s="19"/>
      <c r="CO719" s="19"/>
      <c r="CP719" s="19"/>
      <c r="CQ719" s="19"/>
      <c r="CR719" s="19"/>
      <c r="CS719" s="19"/>
      <c r="CT719" s="19"/>
      <c r="CU719" s="19"/>
      <c r="CV719" s="19"/>
      <c r="CW719" s="19"/>
      <c r="CX719" s="19"/>
      <c r="CY719" s="19"/>
      <c r="CZ719" s="19"/>
      <c r="DA719" s="19"/>
      <c r="DB719" s="19"/>
      <c r="DD719" s="19"/>
      <c r="DE719" s="19"/>
    </row>
    <row r="720" spans="1:109" x14ac:dyDescent="0.2">
      <c r="A720" s="2">
        <v>719</v>
      </c>
      <c r="B720" s="5">
        <v>9</v>
      </c>
      <c r="C720" s="5">
        <v>3</v>
      </c>
      <c r="D720" s="1">
        <v>5</v>
      </c>
      <c r="E720" s="7">
        <v>43855</v>
      </c>
      <c r="F720" s="1">
        <v>0</v>
      </c>
      <c r="G720" s="5">
        <f t="shared" si="49"/>
        <v>30</v>
      </c>
      <c r="H720" s="19">
        <f t="shared" si="50"/>
        <v>99</v>
      </c>
      <c r="I720" s="19" t="s">
        <v>20</v>
      </c>
      <c r="J720" s="19" t="s">
        <v>20</v>
      </c>
      <c r="K720" s="19" t="s">
        <v>20</v>
      </c>
      <c r="L720" s="19" t="s">
        <v>20</v>
      </c>
      <c r="M720" s="19" t="s">
        <v>20</v>
      </c>
      <c r="N720" s="19" t="s">
        <v>20</v>
      </c>
      <c r="O720" s="19" t="s">
        <v>20</v>
      </c>
      <c r="P720" s="19" t="s">
        <v>20</v>
      </c>
      <c r="Q720" s="19" t="s">
        <v>20</v>
      </c>
      <c r="R720" s="19" t="s">
        <v>20</v>
      </c>
      <c r="S720" s="19" t="s">
        <v>20</v>
      </c>
      <c r="T720" s="19" t="s">
        <v>20</v>
      </c>
      <c r="U720" s="19" t="s">
        <v>20</v>
      </c>
      <c r="V720" s="19" t="s">
        <v>20</v>
      </c>
      <c r="W720" s="19" t="s">
        <v>20</v>
      </c>
      <c r="X720" s="19" t="s">
        <v>20</v>
      </c>
      <c r="Y720" s="19" t="s">
        <v>20</v>
      </c>
      <c r="Z720" s="19" t="s">
        <v>20</v>
      </c>
      <c r="AA720" s="2">
        <v>11</v>
      </c>
      <c r="AB720">
        <v>2</v>
      </c>
      <c r="AC720">
        <v>6</v>
      </c>
      <c r="AD720">
        <v>1</v>
      </c>
      <c r="AE720">
        <v>2</v>
      </c>
      <c r="AF720" s="1" t="s">
        <v>903</v>
      </c>
      <c r="AG720" s="1" t="s">
        <v>903</v>
      </c>
      <c r="AH720" s="1" t="s">
        <v>903</v>
      </c>
      <c r="AI720" s="1" t="s">
        <v>903</v>
      </c>
      <c r="AJ720" s="1" t="s">
        <v>903</v>
      </c>
      <c r="AK720" s="1" t="s">
        <v>903</v>
      </c>
      <c r="AL720" s="1" t="s">
        <v>903</v>
      </c>
      <c r="AM720" s="1" t="s">
        <v>903</v>
      </c>
      <c r="AN720" s="1" t="s">
        <v>903</v>
      </c>
      <c r="AO720" s="1" t="s">
        <v>903</v>
      </c>
      <c r="AP720" s="1" t="s">
        <v>903</v>
      </c>
      <c r="AQ720" s="1" t="s">
        <v>903</v>
      </c>
      <c r="AR720" s="1" t="s">
        <v>903</v>
      </c>
      <c r="AS720" s="1" t="s">
        <v>903</v>
      </c>
      <c r="AT720" s="1" t="s">
        <v>903</v>
      </c>
      <c r="AU720" s="1" t="s">
        <v>903</v>
      </c>
      <c r="AV720" s="1" t="s">
        <v>903</v>
      </c>
      <c r="AW720" s="1" t="s">
        <v>903</v>
      </c>
      <c r="AX720" s="1" t="s">
        <v>903</v>
      </c>
      <c r="AY720" s="1" t="s">
        <v>903</v>
      </c>
      <c r="AZ720" s="1" t="s">
        <v>903</v>
      </c>
      <c r="BA720" s="1" t="s">
        <v>875</v>
      </c>
      <c r="BB720" s="1" t="s">
        <v>875</v>
      </c>
      <c r="BC720" s="1" t="s">
        <v>875</v>
      </c>
      <c r="BD720" s="1" t="s">
        <v>875</v>
      </c>
      <c r="BE720" s="1" t="s">
        <v>875</v>
      </c>
      <c r="BF720" s="1" t="s">
        <v>875</v>
      </c>
      <c r="BG720" s="19">
        <v>30</v>
      </c>
      <c r="BH720" s="19">
        <v>1</v>
      </c>
      <c r="BI720" s="19">
        <v>3.3</v>
      </c>
      <c r="BJ720" s="1">
        <f>BG720*BI720</f>
        <v>99</v>
      </c>
      <c r="BK720" s="19" t="s">
        <v>20</v>
      </c>
      <c r="BL720" s="19">
        <v>0</v>
      </c>
      <c r="BM720" s="19">
        <v>0</v>
      </c>
      <c r="BN720" s="19">
        <v>0</v>
      </c>
      <c r="BO720" s="19">
        <v>0</v>
      </c>
      <c r="BP720" s="19">
        <v>0</v>
      </c>
      <c r="BQ720" s="19"/>
      <c r="BR720" s="19"/>
      <c r="BS720" s="19"/>
      <c r="BT720" s="19"/>
      <c r="BU720" s="19"/>
      <c r="BV720" s="19"/>
      <c r="BW720" s="19"/>
      <c r="BX720" s="19"/>
      <c r="BY720" s="19"/>
      <c r="BZ720" s="19"/>
      <c r="CA720" s="19"/>
      <c r="CC720" s="19"/>
      <c r="CD720" s="19"/>
      <c r="CE720" s="19"/>
      <c r="CF720" s="19"/>
      <c r="CG720" s="19"/>
      <c r="CH720" s="19"/>
      <c r="CI720" s="19"/>
      <c r="CK720" s="19"/>
      <c r="CL720" s="19"/>
      <c r="CM720" s="19"/>
      <c r="CN720" s="19"/>
      <c r="CO720" s="19"/>
      <c r="CP720" s="19"/>
      <c r="CQ720" s="19"/>
      <c r="CR720" s="19"/>
      <c r="CS720" s="19"/>
      <c r="CT720" s="19"/>
      <c r="CU720" s="19"/>
      <c r="CV720" s="19"/>
      <c r="CW720" s="19"/>
      <c r="CX720" s="19"/>
      <c r="CY720" s="19"/>
      <c r="CZ720" s="19"/>
      <c r="DA720" s="19"/>
      <c r="DB720" s="19"/>
      <c r="DD720" s="19"/>
      <c r="DE720" s="19"/>
    </row>
    <row r="721" spans="1:109" ht="16" x14ac:dyDescent="0.2">
      <c r="A721" s="2">
        <v>720</v>
      </c>
      <c r="B721" s="5">
        <v>9</v>
      </c>
      <c r="C721" s="5">
        <v>3</v>
      </c>
      <c r="D721" s="1">
        <v>6</v>
      </c>
      <c r="E721" s="7">
        <v>43856</v>
      </c>
      <c r="F721" s="1">
        <v>0</v>
      </c>
      <c r="G721" s="5">
        <f t="shared" si="49"/>
        <v>0</v>
      </c>
      <c r="H721" s="19">
        <f t="shared" si="50"/>
        <v>0</v>
      </c>
      <c r="I721" s="19" t="s">
        <v>20</v>
      </c>
      <c r="J721" s="19" t="s">
        <v>20</v>
      </c>
      <c r="K721" s="19" t="s">
        <v>20</v>
      </c>
      <c r="L721" s="19" t="s">
        <v>20</v>
      </c>
      <c r="M721" s="19" t="s">
        <v>20</v>
      </c>
      <c r="N721" s="19" t="s">
        <v>20</v>
      </c>
      <c r="O721" s="19" t="s">
        <v>20</v>
      </c>
      <c r="P721" s="19" t="s">
        <v>20</v>
      </c>
      <c r="Q721" s="19" t="s">
        <v>20</v>
      </c>
      <c r="R721" s="19" t="s">
        <v>20</v>
      </c>
      <c r="S721" s="19" t="s">
        <v>20</v>
      </c>
      <c r="T721" s="19" t="s">
        <v>20</v>
      </c>
      <c r="U721" s="19" t="s">
        <v>20</v>
      </c>
      <c r="V721" s="19" t="s">
        <v>20</v>
      </c>
      <c r="W721" s="19" t="s">
        <v>20</v>
      </c>
      <c r="X721" s="19" t="s">
        <v>20</v>
      </c>
      <c r="Y721" s="19" t="s">
        <v>20</v>
      </c>
      <c r="Z721" s="19" t="s">
        <v>20</v>
      </c>
      <c r="AA721" s="2">
        <v>11</v>
      </c>
      <c r="AB721">
        <v>1</v>
      </c>
      <c r="AC721">
        <v>5</v>
      </c>
      <c r="AD721">
        <v>1</v>
      </c>
      <c r="AE721">
        <v>2</v>
      </c>
      <c r="AF721" s="1">
        <v>99</v>
      </c>
      <c r="AG721" s="61" t="s">
        <v>930</v>
      </c>
      <c r="AH721" s="61" t="s">
        <v>930</v>
      </c>
      <c r="AI721" s="61" t="s">
        <v>927</v>
      </c>
      <c r="AJ721" s="61" t="s">
        <v>930</v>
      </c>
      <c r="AK721" s="61" t="s">
        <v>930</v>
      </c>
      <c r="AL721" s="61" t="s">
        <v>930</v>
      </c>
      <c r="AM721" s="1">
        <v>99</v>
      </c>
      <c r="AN721" s="1">
        <v>99</v>
      </c>
      <c r="AO721" s="1">
        <v>99</v>
      </c>
      <c r="AP721" s="1">
        <v>99</v>
      </c>
      <c r="AQ721" s="1">
        <v>99</v>
      </c>
      <c r="AR721" s="1">
        <v>99</v>
      </c>
      <c r="AS721" s="1">
        <v>0</v>
      </c>
      <c r="AT721" s="1">
        <v>0</v>
      </c>
      <c r="AU721">
        <v>0</v>
      </c>
      <c r="AV721" s="1">
        <v>1</v>
      </c>
      <c r="AW721" s="1">
        <v>0</v>
      </c>
      <c r="AX721" s="1">
        <v>0</v>
      </c>
      <c r="AY721" s="1">
        <v>0</v>
      </c>
      <c r="AZ721" s="1">
        <v>0</v>
      </c>
      <c r="BA721" s="1">
        <v>0</v>
      </c>
      <c r="BB721" s="1">
        <v>0</v>
      </c>
      <c r="BC721" s="1">
        <v>0</v>
      </c>
      <c r="BD721" s="1">
        <v>0</v>
      </c>
      <c r="BE721" s="1">
        <v>0</v>
      </c>
      <c r="BF721" s="1">
        <f>SUM(AS721:BE721)</f>
        <v>1</v>
      </c>
      <c r="BG721" s="19">
        <v>0</v>
      </c>
      <c r="BH721" s="19">
        <v>0</v>
      </c>
      <c r="BI721" s="19">
        <v>0</v>
      </c>
      <c r="BJ721" s="19">
        <v>0</v>
      </c>
      <c r="BK721" s="19">
        <v>0</v>
      </c>
      <c r="BL721" s="19">
        <v>0</v>
      </c>
      <c r="BM721" s="19">
        <v>0</v>
      </c>
      <c r="BN721" s="19">
        <v>0</v>
      </c>
      <c r="BO721" s="19">
        <v>0</v>
      </c>
      <c r="BP721" s="19">
        <v>0</v>
      </c>
      <c r="BQ721" s="19"/>
      <c r="BR721" s="19"/>
      <c r="BS721" s="19"/>
      <c r="BT721" s="19"/>
      <c r="BU721" s="19"/>
      <c r="BV721" s="19"/>
      <c r="BW721" s="19"/>
      <c r="BX721" s="19"/>
      <c r="BY721" s="19"/>
      <c r="BZ721" s="19"/>
      <c r="CA721" s="19"/>
      <c r="CC721" s="19"/>
      <c r="CD721" s="19"/>
      <c r="CE721" s="19"/>
      <c r="CF721" s="19"/>
      <c r="CG721" s="19"/>
      <c r="CH721" s="19"/>
      <c r="CI721" s="19"/>
      <c r="CK721" s="19"/>
      <c r="CL721" s="19"/>
      <c r="CM721" s="19"/>
      <c r="CN721" s="19"/>
      <c r="CO721" s="19"/>
      <c r="CP721" s="19"/>
      <c r="CQ721" s="19"/>
      <c r="CR721" s="19"/>
      <c r="CS721" s="19"/>
      <c r="CT721" s="19"/>
      <c r="CU721" s="19"/>
      <c r="CV721" s="19"/>
      <c r="CW721" s="19"/>
      <c r="CX721" s="19"/>
      <c r="CY721" s="19"/>
      <c r="CZ721" s="19"/>
      <c r="DA721" s="19"/>
      <c r="DB721" s="19"/>
      <c r="DD721" s="19"/>
      <c r="DE721" s="19"/>
    </row>
    <row r="722" spans="1:109" ht="16" x14ac:dyDescent="0.2">
      <c r="A722" s="2">
        <v>721</v>
      </c>
      <c r="B722" s="5">
        <v>9</v>
      </c>
      <c r="C722" s="5">
        <v>3</v>
      </c>
      <c r="D722" s="1">
        <v>7</v>
      </c>
      <c r="E722" s="7">
        <v>43857</v>
      </c>
      <c r="F722" s="1">
        <v>0</v>
      </c>
      <c r="G722" s="5">
        <f t="shared" si="49"/>
        <v>0</v>
      </c>
      <c r="H722" s="19">
        <f t="shared" si="50"/>
        <v>0</v>
      </c>
      <c r="I722" s="19" t="s">
        <v>20</v>
      </c>
      <c r="J722" s="19" t="s">
        <v>20</v>
      </c>
      <c r="K722" s="19" t="s">
        <v>20</v>
      </c>
      <c r="L722" s="19" t="s">
        <v>20</v>
      </c>
      <c r="M722" s="19" t="s">
        <v>20</v>
      </c>
      <c r="N722" s="19" t="s">
        <v>20</v>
      </c>
      <c r="O722" s="19" t="s">
        <v>20</v>
      </c>
      <c r="P722" s="19" t="s">
        <v>20</v>
      </c>
      <c r="Q722" s="19" t="s">
        <v>20</v>
      </c>
      <c r="R722" s="19" t="s">
        <v>20</v>
      </c>
      <c r="S722" s="19" t="s">
        <v>20</v>
      </c>
      <c r="T722" s="19" t="s">
        <v>20</v>
      </c>
      <c r="U722" s="19" t="s">
        <v>20</v>
      </c>
      <c r="V722" s="19" t="s">
        <v>20</v>
      </c>
      <c r="W722" s="19" t="s">
        <v>20</v>
      </c>
      <c r="X722" s="19" t="s">
        <v>20</v>
      </c>
      <c r="Y722" s="19" t="s">
        <v>20</v>
      </c>
      <c r="Z722" s="19" t="s">
        <v>20</v>
      </c>
      <c r="AA722" s="2"/>
      <c r="AB722" s="19" t="s">
        <v>20</v>
      </c>
      <c r="AC722" s="19" t="s">
        <v>20</v>
      </c>
      <c r="AD722">
        <v>1</v>
      </c>
      <c r="AE722" t="s">
        <v>20</v>
      </c>
      <c r="AF722" s="1" t="s">
        <v>20</v>
      </c>
      <c r="AG722" s="61" t="s">
        <v>20</v>
      </c>
      <c r="AH722" s="61" t="s">
        <v>20</v>
      </c>
      <c r="AI722" s="61" t="s">
        <v>20</v>
      </c>
      <c r="AJ722" s="61" t="s">
        <v>20</v>
      </c>
      <c r="AK722" s="61" t="s">
        <v>20</v>
      </c>
      <c r="AL722" s="61" t="s">
        <v>20</v>
      </c>
      <c r="AM722" s="1" t="s">
        <v>20</v>
      </c>
      <c r="AN722" s="1" t="s">
        <v>20</v>
      </c>
      <c r="AO722" s="1" t="s">
        <v>20</v>
      </c>
      <c r="AP722" s="1" t="s">
        <v>20</v>
      </c>
      <c r="AQ722" s="1" t="s">
        <v>20</v>
      </c>
      <c r="AR722" s="1" t="s">
        <v>20</v>
      </c>
      <c r="AS722" t="s">
        <v>20</v>
      </c>
      <c r="AT722" t="s">
        <v>20</v>
      </c>
      <c r="AU722" t="s">
        <v>20</v>
      </c>
      <c r="AV722" t="s">
        <v>20</v>
      </c>
      <c r="AW722" t="s">
        <v>20</v>
      </c>
      <c r="AX722" t="s">
        <v>20</v>
      </c>
      <c r="AY722" t="s">
        <v>20</v>
      </c>
      <c r="AZ722" s="1" t="s">
        <v>20</v>
      </c>
      <c r="BA722" s="1" t="s">
        <v>20</v>
      </c>
      <c r="BB722" s="1" t="s">
        <v>20</v>
      </c>
      <c r="BC722" t="s">
        <v>20</v>
      </c>
      <c r="BD722" t="s">
        <v>20</v>
      </c>
      <c r="BE722" s="1" t="s">
        <v>20</v>
      </c>
      <c r="BF722" t="s">
        <v>20</v>
      </c>
      <c r="BG722" s="19">
        <v>0</v>
      </c>
      <c r="BH722" s="19">
        <v>0</v>
      </c>
      <c r="BI722" s="19">
        <v>0</v>
      </c>
      <c r="BJ722" s="19">
        <v>0</v>
      </c>
      <c r="BK722" s="19">
        <v>0</v>
      </c>
      <c r="BL722" s="19">
        <v>0</v>
      </c>
      <c r="BM722" s="19">
        <v>0</v>
      </c>
      <c r="BN722" s="19">
        <v>0</v>
      </c>
      <c r="BO722" s="19">
        <v>0</v>
      </c>
      <c r="BP722" s="19">
        <v>0</v>
      </c>
      <c r="BQ722" s="19"/>
      <c r="BR722" s="19"/>
      <c r="BS722" s="19"/>
      <c r="BT722" s="19"/>
      <c r="BU722" s="19"/>
      <c r="BV722" s="19"/>
      <c r="BW722" s="19"/>
      <c r="BX722" s="19"/>
      <c r="BY722" s="19"/>
      <c r="BZ722" s="19"/>
      <c r="CA722" s="19"/>
      <c r="CC722" s="19"/>
      <c r="CD722" s="19"/>
      <c r="CE722" s="19"/>
      <c r="CF722" s="19"/>
      <c r="CG722" s="19"/>
      <c r="CH722" s="19"/>
      <c r="CI722" s="19"/>
      <c r="CK722" s="19"/>
      <c r="CL722" s="19"/>
      <c r="CM722" s="19"/>
      <c r="CN722" s="19"/>
      <c r="CO722" s="19"/>
      <c r="CP722" s="19"/>
      <c r="CQ722" s="19"/>
      <c r="CR722" s="19"/>
      <c r="CS722" s="19"/>
      <c r="CT722" s="19"/>
      <c r="CU722" s="19"/>
      <c r="CV722" s="19"/>
      <c r="CW722" s="19"/>
      <c r="CX722" s="19"/>
      <c r="CY722" s="19"/>
      <c r="CZ722" s="19"/>
      <c r="DA722" s="19"/>
      <c r="DB722" s="19"/>
      <c r="DD722" s="19"/>
      <c r="DE722" s="19"/>
    </row>
    <row r="723" spans="1:109" ht="16" x14ac:dyDescent="0.2">
      <c r="A723" s="2">
        <v>722</v>
      </c>
      <c r="B723" s="5">
        <v>9</v>
      </c>
      <c r="C723" s="5">
        <v>3</v>
      </c>
      <c r="D723" s="1">
        <v>8</v>
      </c>
      <c r="E723" s="7">
        <v>43858</v>
      </c>
      <c r="F723" s="1">
        <v>0</v>
      </c>
      <c r="G723" s="5">
        <f t="shared" si="49"/>
        <v>0</v>
      </c>
      <c r="H723" s="19">
        <f t="shared" si="50"/>
        <v>0</v>
      </c>
      <c r="I723" s="19" t="s">
        <v>20</v>
      </c>
      <c r="J723" s="19" t="s">
        <v>20</v>
      </c>
      <c r="K723" s="19" t="s">
        <v>20</v>
      </c>
      <c r="L723" s="19" t="s">
        <v>20</v>
      </c>
      <c r="M723" s="19" t="s">
        <v>20</v>
      </c>
      <c r="N723" s="19" t="s">
        <v>20</v>
      </c>
      <c r="O723" s="19" t="s">
        <v>20</v>
      </c>
      <c r="P723" s="19" t="s">
        <v>20</v>
      </c>
      <c r="Q723" s="19" t="s">
        <v>20</v>
      </c>
      <c r="R723" s="19" t="s">
        <v>20</v>
      </c>
      <c r="S723" s="19" t="s">
        <v>20</v>
      </c>
      <c r="T723" s="19" t="s">
        <v>20</v>
      </c>
      <c r="U723" s="19" t="s">
        <v>20</v>
      </c>
      <c r="V723" s="19" t="s">
        <v>20</v>
      </c>
      <c r="W723" s="19" t="s">
        <v>20</v>
      </c>
      <c r="X723" s="19" t="s">
        <v>20</v>
      </c>
      <c r="Y723" s="19" t="s">
        <v>20</v>
      </c>
      <c r="Z723" s="19" t="s">
        <v>20</v>
      </c>
      <c r="AA723" s="2">
        <v>2</v>
      </c>
      <c r="AB723">
        <v>1</v>
      </c>
      <c r="AC723">
        <v>6</v>
      </c>
      <c r="AD723" s="19" t="s">
        <v>20</v>
      </c>
      <c r="AE723">
        <v>2</v>
      </c>
      <c r="AF723" s="1">
        <v>99</v>
      </c>
      <c r="AG723" s="61" t="s">
        <v>930</v>
      </c>
      <c r="AH723" s="61" t="s">
        <v>930</v>
      </c>
      <c r="AI723" s="61" t="s">
        <v>930</v>
      </c>
      <c r="AJ723" s="61" t="s">
        <v>930</v>
      </c>
      <c r="AK723" s="61" t="s">
        <v>927</v>
      </c>
      <c r="AL723" s="61" t="s">
        <v>927</v>
      </c>
      <c r="AM723" s="1">
        <v>99</v>
      </c>
      <c r="AN723" s="1">
        <v>99</v>
      </c>
      <c r="AO723" s="1">
        <v>99</v>
      </c>
      <c r="AP723" s="1">
        <v>99</v>
      </c>
      <c r="AQ723" s="1">
        <v>99</v>
      </c>
      <c r="AR723" s="1">
        <v>99</v>
      </c>
      <c r="AS723" s="1">
        <v>0</v>
      </c>
      <c r="AT723" s="1">
        <v>0</v>
      </c>
      <c r="AU723" s="1">
        <v>0</v>
      </c>
      <c r="AV723" s="1">
        <v>0</v>
      </c>
      <c r="AW723" s="1">
        <v>0</v>
      </c>
      <c r="AX723" s="1">
        <v>1</v>
      </c>
      <c r="AY723" s="1">
        <v>1</v>
      </c>
      <c r="AZ723" s="1">
        <v>0</v>
      </c>
      <c r="BA723" s="1">
        <v>0</v>
      </c>
      <c r="BB723" s="1">
        <v>0</v>
      </c>
      <c r="BC723" s="1">
        <v>0</v>
      </c>
      <c r="BD723" s="1">
        <v>0</v>
      </c>
      <c r="BE723" s="1">
        <v>0</v>
      </c>
      <c r="BF723" s="1">
        <f>SUM(AS723:BE723)</f>
        <v>2</v>
      </c>
      <c r="BG723" s="19">
        <v>0</v>
      </c>
      <c r="BH723" s="19">
        <v>0</v>
      </c>
      <c r="BI723" s="19">
        <v>0</v>
      </c>
      <c r="BJ723" s="19">
        <v>0</v>
      </c>
      <c r="BK723" s="19">
        <v>0</v>
      </c>
      <c r="BL723" s="19">
        <v>0</v>
      </c>
      <c r="BM723" s="19">
        <v>0</v>
      </c>
      <c r="BN723" s="19">
        <v>0</v>
      </c>
      <c r="BO723" s="19">
        <v>0</v>
      </c>
      <c r="BP723" s="19">
        <v>0</v>
      </c>
      <c r="BQ723" s="19"/>
      <c r="BR723" s="19"/>
      <c r="BS723" s="19"/>
      <c r="BT723" s="19"/>
      <c r="BU723" s="19"/>
      <c r="BV723" s="19"/>
      <c r="BW723" s="19"/>
      <c r="BX723" s="19"/>
      <c r="BY723" s="19"/>
      <c r="BZ723" s="19"/>
      <c r="CA723" s="19"/>
      <c r="CC723" s="19"/>
      <c r="CD723" s="19"/>
      <c r="CE723" s="19"/>
      <c r="CF723" s="19"/>
      <c r="CG723" s="19"/>
      <c r="CH723" s="19"/>
      <c r="CI723" s="19"/>
      <c r="CK723" s="19"/>
      <c r="CL723" s="19"/>
      <c r="CM723" s="19"/>
      <c r="CN723" s="19"/>
      <c r="CO723" s="19"/>
      <c r="CP723" s="19"/>
      <c r="CQ723" s="19"/>
      <c r="CR723" s="19"/>
      <c r="CS723" s="19"/>
      <c r="CT723" s="19"/>
      <c r="CU723" s="19"/>
      <c r="CV723" s="19"/>
      <c r="CW723" s="19"/>
      <c r="CX723" s="19"/>
      <c r="CY723" s="19"/>
      <c r="CZ723" s="19"/>
      <c r="DA723" s="19"/>
      <c r="DB723" s="19"/>
      <c r="DD723" s="19"/>
      <c r="DE723" s="19"/>
    </row>
    <row r="724" spans="1:109" x14ac:dyDescent="0.2">
      <c r="A724" s="2">
        <v>723</v>
      </c>
      <c r="B724" s="5">
        <v>9</v>
      </c>
      <c r="C724" s="5">
        <v>3</v>
      </c>
      <c r="D724" s="1">
        <v>9</v>
      </c>
      <c r="E724" s="7">
        <v>43859</v>
      </c>
      <c r="F724" s="1">
        <v>0</v>
      </c>
      <c r="G724" s="5">
        <f t="shared" si="49"/>
        <v>46</v>
      </c>
      <c r="H724" s="19">
        <f t="shared" si="50"/>
        <v>128.79999999999998</v>
      </c>
      <c r="I724" s="19" t="s">
        <v>20</v>
      </c>
      <c r="J724" s="19" t="s">
        <v>20</v>
      </c>
      <c r="K724" s="19" t="s">
        <v>20</v>
      </c>
      <c r="L724" s="19" t="s">
        <v>20</v>
      </c>
      <c r="M724" s="19" t="s">
        <v>20</v>
      </c>
      <c r="N724" s="19" t="s">
        <v>20</v>
      </c>
      <c r="O724" s="19" t="s">
        <v>20</v>
      </c>
      <c r="P724" s="19" t="s">
        <v>20</v>
      </c>
      <c r="Q724" s="19" t="s">
        <v>20</v>
      </c>
      <c r="R724" s="19" t="s">
        <v>20</v>
      </c>
      <c r="S724" s="19" t="s">
        <v>20</v>
      </c>
      <c r="T724" s="19" t="s">
        <v>20</v>
      </c>
      <c r="U724" s="19" t="s">
        <v>20</v>
      </c>
      <c r="V724" s="19" t="s">
        <v>20</v>
      </c>
      <c r="W724" s="19" t="s">
        <v>20</v>
      </c>
      <c r="X724" s="19" t="s">
        <v>20</v>
      </c>
      <c r="Y724" s="19" t="s">
        <v>20</v>
      </c>
      <c r="Z724" s="19" t="s">
        <v>20</v>
      </c>
      <c r="AA724" s="2">
        <v>1</v>
      </c>
      <c r="AB724">
        <v>2</v>
      </c>
      <c r="AC724">
        <v>7</v>
      </c>
      <c r="AD724">
        <v>1</v>
      </c>
      <c r="AE724">
        <v>2</v>
      </c>
      <c r="AF724" s="1" t="s">
        <v>903</v>
      </c>
      <c r="AG724" s="1" t="s">
        <v>903</v>
      </c>
      <c r="AH724" s="1" t="s">
        <v>903</v>
      </c>
      <c r="AI724" s="1" t="s">
        <v>903</v>
      </c>
      <c r="AJ724" s="1" t="s">
        <v>903</v>
      </c>
      <c r="AK724" s="1" t="s">
        <v>903</v>
      </c>
      <c r="AL724" s="1" t="s">
        <v>903</v>
      </c>
      <c r="AM724" s="1" t="s">
        <v>903</v>
      </c>
      <c r="AN724" s="1" t="s">
        <v>903</v>
      </c>
      <c r="AO724" s="1" t="s">
        <v>903</v>
      </c>
      <c r="AP724" s="1" t="s">
        <v>903</v>
      </c>
      <c r="AQ724" s="1" t="s">
        <v>903</v>
      </c>
      <c r="AR724" s="1" t="s">
        <v>903</v>
      </c>
      <c r="AS724" s="1" t="s">
        <v>903</v>
      </c>
      <c r="AT724" s="1" t="s">
        <v>903</v>
      </c>
      <c r="AU724" s="1" t="s">
        <v>903</v>
      </c>
      <c r="AV724" s="1" t="s">
        <v>903</v>
      </c>
      <c r="AW724" s="1" t="s">
        <v>903</v>
      </c>
      <c r="AX724" s="1" t="s">
        <v>903</v>
      </c>
      <c r="AY724" s="1" t="s">
        <v>903</v>
      </c>
      <c r="AZ724" s="1" t="s">
        <v>903</v>
      </c>
      <c r="BA724" s="1" t="s">
        <v>875</v>
      </c>
      <c r="BB724" s="1" t="s">
        <v>875</v>
      </c>
      <c r="BC724" s="1" t="s">
        <v>875</v>
      </c>
      <c r="BD724" s="1" t="s">
        <v>875</v>
      </c>
      <c r="BE724" s="1" t="s">
        <v>875</v>
      </c>
      <c r="BF724" s="1" t="s">
        <v>875</v>
      </c>
      <c r="BG724" s="19">
        <v>46</v>
      </c>
      <c r="BH724" s="19">
        <v>1</v>
      </c>
      <c r="BI724" s="1">
        <v>2.8</v>
      </c>
      <c r="BJ724" s="1">
        <f>BG724*BI724</f>
        <v>128.79999999999998</v>
      </c>
      <c r="BK724" s="1" t="s">
        <v>27</v>
      </c>
      <c r="BL724" s="19">
        <v>0</v>
      </c>
      <c r="BM724" s="19">
        <v>0</v>
      </c>
      <c r="BN724" s="19">
        <v>0</v>
      </c>
      <c r="BO724" s="19">
        <v>0</v>
      </c>
      <c r="BP724" s="19">
        <v>0</v>
      </c>
      <c r="BQ724" s="14">
        <v>43859.604775196756</v>
      </c>
      <c r="BR724" s="14" t="s">
        <v>895</v>
      </c>
      <c r="BS724" s="15">
        <v>46</v>
      </c>
      <c r="BT724" s="12" t="s">
        <v>900</v>
      </c>
      <c r="BU724" s="12">
        <v>1</v>
      </c>
      <c r="BV724" s="12" t="s">
        <v>892</v>
      </c>
      <c r="BW724" s="12" t="s">
        <v>893</v>
      </c>
      <c r="BX724" s="12" t="s">
        <v>109</v>
      </c>
      <c r="BY724" s="12" t="s">
        <v>894</v>
      </c>
      <c r="BZ724" s="12">
        <v>1</v>
      </c>
      <c r="CA724" s="12">
        <v>6</v>
      </c>
      <c r="CB724" s="12">
        <v>0</v>
      </c>
      <c r="CC724" s="12">
        <v>80</v>
      </c>
      <c r="CD724" s="12">
        <v>0</v>
      </c>
      <c r="CE724" s="12">
        <v>2</v>
      </c>
      <c r="CF724" s="12">
        <v>3</v>
      </c>
      <c r="CG724" s="12">
        <v>1</v>
      </c>
      <c r="CH724" s="12">
        <v>4</v>
      </c>
      <c r="CI724" s="12">
        <v>1</v>
      </c>
      <c r="CJ724" s="12">
        <v>1</v>
      </c>
      <c r="CK724" s="12">
        <v>1</v>
      </c>
      <c r="CL724" s="12">
        <v>3</v>
      </c>
      <c r="CM724" s="12">
        <v>1</v>
      </c>
      <c r="CN724" s="12">
        <v>2</v>
      </c>
      <c r="CO724" s="12">
        <v>1</v>
      </c>
      <c r="CP724" s="12"/>
      <c r="CQ724" s="12"/>
      <c r="CR724" s="12"/>
      <c r="CS724" s="12"/>
      <c r="CT724" s="12"/>
      <c r="CU724" s="12"/>
      <c r="CV724" s="12"/>
      <c r="CW724" s="12"/>
      <c r="CX724" s="12"/>
      <c r="CY724" s="12"/>
      <c r="CZ724" s="12"/>
      <c r="DA724" s="12"/>
      <c r="DB724" s="12">
        <f>AVERAGE(98, 76, 72, 73, 72, 70, 69, 66, 64, 74)</f>
        <v>73.400000000000006</v>
      </c>
      <c r="DE724" s="1"/>
    </row>
    <row r="725" spans="1:109" x14ac:dyDescent="0.2">
      <c r="A725" s="2">
        <v>724</v>
      </c>
      <c r="B725" s="5">
        <v>9</v>
      </c>
      <c r="C725" s="5">
        <v>3</v>
      </c>
      <c r="D725" s="1">
        <v>10</v>
      </c>
      <c r="E725" s="7">
        <v>43860</v>
      </c>
      <c r="F725" s="1">
        <v>0</v>
      </c>
      <c r="G725" s="5">
        <f t="shared" si="49"/>
        <v>14</v>
      </c>
      <c r="H725" s="19">
        <f t="shared" si="50"/>
        <v>53.199999999999996</v>
      </c>
      <c r="I725" s="19" t="s">
        <v>20</v>
      </c>
      <c r="J725" s="19" t="s">
        <v>20</v>
      </c>
      <c r="K725" s="19" t="s">
        <v>20</v>
      </c>
      <c r="L725" s="19" t="s">
        <v>20</v>
      </c>
      <c r="M725" s="19" t="s">
        <v>20</v>
      </c>
      <c r="N725" s="19" t="s">
        <v>20</v>
      </c>
      <c r="O725" s="19" t="s">
        <v>20</v>
      </c>
      <c r="P725" s="19" t="s">
        <v>20</v>
      </c>
      <c r="Q725" s="19" t="s">
        <v>20</v>
      </c>
      <c r="R725" s="19" t="s">
        <v>20</v>
      </c>
      <c r="S725" s="19" t="s">
        <v>20</v>
      </c>
      <c r="T725" s="19" t="s">
        <v>20</v>
      </c>
      <c r="U725" s="19" t="s">
        <v>20</v>
      </c>
      <c r="V725" s="19" t="s">
        <v>20</v>
      </c>
      <c r="W725" s="19" t="s">
        <v>20</v>
      </c>
      <c r="X725" s="19" t="s">
        <v>20</v>
      </c>
      <c r="Y725" s="19" t="s">
        <v>20</v>
      </c>
      <c r="Z725" s="19" t="s">
        <v>20</v>
      </c>
      <c r="AA725" s="2">
        <v>11</v>
      </c>
      <c r="AB725">
        <v>2</v>
      </c>
      <c r="AC725">
        <v>6</v>
      </c>
      <c r="AD725">
        <v>1</v>
      </c>
      <c r="AE725">
        <v>2</v>
      </c>
      <c r="AF725" s="1" t="s">
        <v>903</v>
      </c>
      <c r="AG725" s="1" t="s">
        <v>903</v>
      </c>
      <c r="AH725" s="1" t="s">
        <v>903</v>
      </c>
      <c r="AI725" s="1" t="s">
        <v>903</v>
      </c>
      <c r="AJ725" s="1" t="s">
        <v>903</v>
      </c>
      <c r="AK725" s="1" t="s">
        <v>903</v>
      </c>
      <c r="AL725" s="1" t="s">
        <v>903</v>
      </c>
      <c r="AM725" s="1" t="s">
        <v>903</v>
      </c>
      <c r="AN725" s="1" t="s">
        <v>903</v>
      </c>
      <c r="AO725" s="1" t="s">
        <v>903</v>
      </c>
      <c r="AP725" s="1" t="s">
        <v>903</v>
      </c>
      <c r="AQ725" s="1" t="s">
        <v>903</v>
      </c>
      <c r="AR725" s="1" t="s">
        <v>903</v>
      </c>
      <c r="AS725" s="1" t="s">
        <v>903</v>
      </c>
      <c r="AT725" s="1" t="s">
        <v>903</v>
      </c>
      <c r="AU725" s="1" t="s">
        <v>903</v>
      </c>
      <c r="AV725" s="1" t="s">
        <v>903</v>
      </c>
      <c r="AW725" s="1" t="s">
        <v>903</v>
      </c>
      <c r="AX725" s="1" t="s">
        <v>903</v>
      </c>
      <c r="AY725" s="1" t="s">
        <v>903</v>
      </c>
      <c r="AZ725" s="1" t="s">
        <v>903</v>
      </c>
      <c r="BA725" s="1" t="s">
        <v>875</v>
      </c>
      <c r="BB725" s="1" t="s">
        <v>875</v>
      </c>
      <c r="BC725" s="1" t="s">
        <v>875</v>
      </c>
      <c r="BD725" s="1" t="s">
        <v>875</v>
      </c>
      <c r="BE725" s="1" t="s">
        <v>875</v>
      </c>
      <c r="BF725" s="1" t="s">
        <v>875</v>
      </c>
      <c r="BG725" s="19">
        <v>14</v>
      </c>
      <c r="BH725" s="19">
        <v>1</v>
      </c>
      <c r="BI725" s="1">
        <v>3.8</v>
      </c>
      <c r="BJ725" s="1">
        <f>BG725*BI725</f>
        <v>53.199999999999996</v>
      </c>
      <c r="BK725" s="1" t="s">
        <v>28</v>
      </c>
      <c r="BL725" s="19">
        <v>0</v>
      </c>
      <c r="BM725" s="19">
        <v>0</v>
      </c>
      <c r="BN725" s="19">
        <v>0</v>
      </c>
      <c r="BO725" s="19">
        <v>0</v>
      </c>
      <c r="BP725" s="19">
        <v>0</v>
      </c>
      <c r="BQ725" s="14">
        <v>43860.631479270836</v>
      </c>
      <c r="BR725" s="14" t="s">
        <v>896</v>
      </c>
      <c r="BS725" s="15">
        <v>14</v>
      </c>
      <c r="BT725" s="12" t="s">
        <v>901</v>
      </c>
      <c r="BU725" s="12">
        <v>2</v>
      </c>
      <c r="BV725" s="12" t="s">
        <v>897</v>
      </c>
      <c r="BW725" s="12" t="s">
        <v>898</v>
      </c>
      <c r="BX725" s="12" t="s">
        <v>161</v>
      </c>
      <c r="BY725" s="12" t="s">
        <v>899</v>
      </c>
      <c r="BZ725" s="12">
        <v>0</v>
      </c>
      <c r="CA725" s="12" t="s">
        <v>902</v>
      </c>
      <c r="CB725" s="12">
        <v>0</v>
      </c>
      <c r="CC725" s="12">
        <v>9</v>
      </c>
      <c r="CD725" s="12">
        <v>54</v>
      </c>
      <c r="CE725" s="12">
        <v>2</v>
      </c>
      <c r="CF725" s="12">
        <v>1</v>
      </c>
      <c r="CG725" s="12">
        <v>3</v>
      </c>
      <c r="CH725" s="12">
        <v>2</v>
      </c>
      <c r="CI725" s="12">
        <v>1</v>
      </c>
      <c r="CJ725" s="12">
        <v>0</v>
      </c>
      <c r="CK725" s="12">
        <v>1</v>
      </c>
      <c r="CL725" s="12">
        <v>1</v>
      </c>
      <c r="CM725" s="12">
        <v>3</v>
      </c>
      <c r="CN725" s="12">
        <v>1</v>
      </c>
      <c r="CO725" s="12">
        <v>1</v>
      </c>
      <c r="CP725" s="12" t="s">
        <v>88</v>
      </c>
      <c r="CQ725" s="12">
        <v>34</v>
      </c>
      <c r="CR725" s="12">
        <v>29</v>
      </c>
      <c r="CS725" s="12">
        <v>0</v>
      </c>
      <c r="CT725" s="12">
        <v>32</v>
      </c>
      <c r="CU725" s="12">
        <v>38</v>
      </c>
      <c r="CV725" s="12">
        <v>4.5999999999999996</v>
      </c>
      <c r="CW725" s="12">
        <v>0</v>
      </c>
      <c r="CX725" s="12" t="b">
        <v>0</v>
      </c>
      <c r="CY725" s="12"/>
      <c r="CZ725" s="12">
        <v>0</v>
      </c>
      <c r="DA725" s="12"/>
      <c r="DB725" s="12">
        <f>AVERAGE(76,79)</f>
        <v>77.5</v>
      </c>
      <c r="DE725" s="1"/>
    </row>
    <row r="726" spans="1:109" ht="16" x14ac:dyDescent="0.2">
      <c r="A726" s="2">
        <v>725</v>
      </c>
      <c r="B726" s="5">
        <v>9</v>
      </c>
      <c r="C726" s="5">
        <v>3</v>
      </c>
      <c r="D726" s="1">
        <v>11</v>
      </c>
      <c r="E726" s="7">
        <v>43861</v>
      </c>
      <c r="F726" s="1">
        <v>0</v>
      </c>
      <c r="G726" s="5">
        <f t="shared" si="49"/>
        <v>0</v>
      </c>
      <c r="H726" s="19">
        <f t="shared" si="50"/>
        <v>0</v>
      </c>
      <c r="I726" s="19" t="s">
        <v>20</v>
      </c>
      <c r="J726" s="19" t="s">
        <v>20</v>
      </c>
      <c r="K726" s="19" t="s">
        <v>20</v>
      </c>
      <c r="L726" s="19" t="s">
        <v>20</v>
      </c>
      <c r="M726" s="19" t="s">
        <v>20</v>
      </c>
      <c r="N726" s="19" t="s">
        <v>20</v>
      </c>
      <c r="O726" s="19" t="s">
        <v>20</v>
      </c>
      <c r="P726" s="19" t="s">
        <v>20</v>
      </c>
      <c r="Q726" s="19" t="s">
        <v>20</v>
      </c>
      <c r="R726" s="19" t="s">
        <v>20</v>
      </c>
      <c r="S726" s="19" t="s">
        <v>20</v>
      </c>
      <c r="T726" s="19" t="s">
        <v>20</v>
      </c>
      <c r="U726" s="19" t="s">
        <v>20</v>
      </c>
      <c r="V726" s="19" t="s">
        <v>20</v>
      </c>
      <c r="W726" s="19" t="s">
        <v>20</v>
      </c>
      <c r="X726" s="19" t="s">
        <v>20</v>
      </c>
      <c r="Y726" s="19" t="s">
        <v>20</v>
      </c>
      <c r="Z726" s="19" t="s">
        <v>20</v>
      </c>
      <c r="AA726" s="2">
        <v>11</v>
      </c>
      <c r="AB726">
        <v>1</v>
      </c>
      <c r="AC726">
        <v>6</v>
      </c>
      <c r="AD726">
        <v>2</v>
      </c>
      <c r="AE726">
        <v>2</v>
      </c>
      <c r="AF726" s="1">
        <v>99</v>
      </c>
      <c r="AG726" s="61" t="s">
        <v>930</v>
      </c>
      <c r="AH726" s="61" t="s">
        <v>927</v>
      </c>
      <c r="AI726" s="61" t="s">
        <v>930</v>
      </c>
      <c r="AJ726" s="61" t="s">
        <v>930</v>
      </c>
      <c r="AK726" s="61" t="s">
        <v>930</v>
      </c>
      <c r="AL726" s="61" t="s">
        <v>930</v>
      </c>
      <c r="AM726" s="1">
        <v>99</v>
      </c>
      <c r="AN726" s="1">
        <v>99</v>
      </c>
      <c r="AO726" s="1">
        <v>99</v>
      </c>
      <c r="AP726" s="1">
        <v>99</v>
      </c>
      <c r="AQ726" s="1">
        <v>99</v>
      </c>
      <c r="AR726" s="1">
        <v>99</v>
      </c>
      <c r="AS726" s="1">
        <v>0</v>
      </c>
      <c r="AT726" s="1">
        <v>0</v>
      </c>
      <c r="AU726" s="1">
        <v>1</v>
      </c>
      <c r="AV726" s="1">
        <v>0</v>
      </c>
      <c r="AW726" s="1">
        <v>0</v>
      </c>
      <c r="AX726" s="1">
        <v>0</v>
      </c>
      <c r="AY726" s="1">
        <v>0</v>
      </c>
      <c r="AZ726" s="1">
        <v>0</v>
      </c>
      <c r="BA726" s="1">
        <v>0</v>
      </c>
      <c r="BB726" s="1">
        <v>0</v>
      </c>
      <c r="BC726" s="1">
        <v>0</v>
      </c>
      <c r="BD726" s="1">
        <v>0</v>
      </c>
      <c r="BE726" s="1">
        <v>0</v>
      </c>
      <c r="BF726" s="1">
        <f t="shared" ref="BF726:BF733" si="52">SUM(AS726:BE726)</f>
        <v>1</v>
      </c>
      <c r="BG726" s="19">
        <v>0</v>
      </c>
      <c r="BH726" s="19">
        <v>0</v>
      </c>
      <c r="BI726" s="19">
        <v>0</v>
      </c>
      <c r="BJ726" s="19">
        <v>0</v>
      </c>
      <c r="BK726" s="19">
        <v>0</v>
      </c>
      <c r="BL726" s="19">
        <v>0</v>
      </c>
      <c r="BM726" s="19">
        <v>0</v>
      </c>
      <c r="BN726" s="19">
        <v>0</v>
      </c>
      <c r="BO726" s="19">
        <v>0</v>
      </c>
      <c r="BP726" s="19">
        <v>0</v>
      </c>
      <c r="BQ726" s="56"/>
      <c r="BR726" s="56"/>
      <c r="BS726" s="53"/>
      <c r="BT726" s="16"/>
      <c r="BU726" s="16"/>
      <c r="BV726" s="16"/>
      <c r="BW726" s="16"/>
      <c r="BX726" s="16"/>
      <c r="BY726" s="16"/>
      <c r="BZ726" s="16"/>
      <c r="CA726" s="16"/>
      <c r="CB726" s="16"/>
      <c r="CD726" s="16"/>
      <c r="CE726" s="16"/>
      <c r="CF726" s="16"/>
      <c r="CG726" s="16"/>
      <c r="CH726" s="16"/>
      <c r="CI726" s="16"/>
      <c r="CJ726" s="16"/>
      <c r="CK726" s="16"/>
      <c r="CL726" s="16"/>
      <c r="CM726" s="16"/>
      <c r="CN726" s="16"/>
      <c r="CO726" s="16"/>
      <c r="CP726" s="16"/>
      <c r="CQ726" s="16"/>
      <c r="CR726" s="16"/>
      <c r="CS726" s="16"/>
      <c r="CT726" s="16"/>
      <c r="CU726" s="16"/>
      <c r="CV726" s="16"/>
      <c r="CW726" s="16"/>
      <c r="CX726" s="16"/>
      <c r="CY726" s="16"/>
      <c r="CZ726" s="16"/>
      <c r="DA726" s="16"/>
      <c r="DB726" s="16"/>
      <c r="DE726" s="1"/>
    </row>
    <row r="727" spans="1:109" ht="16" x14ac:dyDescent="0.2">
      <c r="A727" s="2">
        <v>726</v>
      </c>
      <c r="B727" s="5">
        <v>9</v>
      </c>
      <c r="C727" s="5">
        <v>3</v>
      </c>
      <c r="D727" s="1">
        <v>12</v>
      </c>
      <c r="E727" s="7">
        <v>43862</v>
      </c>
      <c r="F727" s="1">
        <v>0</v>
      </c>
      <c r="G727" s="5">
        <f t="shared" si="49"/>
        <v>0</v>
      </c>
      <c r="H727" s="19">
        <f t="shared" si="50"/>
        <v>0</v>
      </c>
      <c r="I727" s="19" t="s">
        <v>20</v>
      </c>
      <c r="J727" s="19" t="s">
        <v>20</v>
      </c>
      <c r="K727" s="19" t="s">
        <v>20</v>
      </c>
      <c r="L727" s="19" t="s">
        <v>20</v>
      </c>
      <c r="M727" s="19" t="s">
        <v>20</v>
      </c>
      <c r="N727" s="19" t="s">
        <v>20</v>
      </c>
      <c r="O727" s="19" t="s">
        <v>20</v>
      </c>
      <c r="P727" s="19" t="s">
        <v>20</v>
      </c>
      <c r="Q727" s="19" t="s">
        <v>20</v>
      </c>
      <c r="R727" s="19" t="s">
        <v>20</v>
      </c>
      <c r="S727" s="19" t="s">
        <v>20</v>
      </c>
      <c r="T727" s="19" t="s">
        <v>20</v>
      </c>
      <c r="U727" s="19" t="s">
        <v>20</v>
      </c>
      <c r="V727" s="19" t="s">
        <v>20</v>
      </c>
      <c r="W727" s="19" t="s">
        <v>20</v>
      </c>
      <c r="X727" s="19" t="s">
        <v>20</v>
      </c>
      <c r="Y727" s="19" t="s">
        <v>20</v>
      </c>
      <c r="Z727" s="19" t="s">
        <v>20</v>
      </c>
      <c r="AA727" s="2">
        <v>0</v>
      </c>
      <c r="AB727">
        <v>1</v>
      </c>
      <c r="AC727">
        <v>5</v>
      </c>
      <c r="AD727">
        <v>1</v>
      </c>
      <c r="AE727">
        <v>2</v>
      </c>
      <c r="AF727" s="1">
        <v>99</v>
      </c>
      <c r="AG727" s="61" t="s">
        <v>927</v>
      </c>
      <c r="AH727" s="61" t="s">
        <v>930</v>
      </c>
      <c r="AI727" s="61" t="s">
        <v>930</v>
      </c>
      <c r="AJ727" s="61" t="s">
        <v>930</v>
      </c>
      <c r="AK727" s="61" t="s">
        <v>930</v>
      </c>
      <c r="AL727" s="61" t="s">
        <v>930</v>
      </c>
      <c r="AM727" s="1">
        <v>99</v>
      </c>
      <c r="AN727" s="1">
        <v>99</v>
      </c>
      <c r="AO727" s="1">
        <v>99</v>
      </c>
      <c r="AP727" s="1">
        <v>99</v>
      </c>
      <c r="AQ727" s="1">
        <v>99</v>
      </c>
      <c r="AR727" s="1">
        <v>99</v>
      </c>
      <c r="AS727" s="1">
        <v>0</v>
      </c>
      <c r="AT727">
        <v>1</v>
      </c>
      <c r="AU727">
        <v>0</v>
      </c>
      <c r="AV727" s="1">
        <v>0</v>
      </c>
      <c r="AW727" s="1">
        <v>0</v>
      </c>
      <c r="AX727" s="1">
        <v>0</v>
      </c>
      <c r="AY727" s="1">
        <v>0</v>
      </c>
      <c r="AZ727" s="1">
        <v>0</v>
      </c>
      <c r="BA727" s="1">
        <v>0</v>
      </c>
      <c r="BB727" s="1">
        <v>0</v>
      </c>
      <c r="BC727" s="1">
        <v>0</v>
      </c>
      <c r="BD727" s="1">
        <v>0</v>
      </c>
      <c r="BE727" s="1">
        <v>0</v>
      </c>
      <c r="BF727" s="1">
        <f t="shared" si="52"/>
        <v>1</v>
      </c>
      <c r="BG727" s="19">
        <v>0</v>
      </c>
      <c r="BH727" s="15">
        <v>0</v>
      </c>
      <c r="BI727" s="19">
        <v>0</v>
      </c>
      <c r="BJ727" s="19">
        <v>0</v>
      </c>
      <c r="BK727" s="19">
        <v>0</v>
      </c>
      <c r="BL727" s="19">
        <v>0</v>
      </c>
      <c r="BM727" s="19">
        <v>0</v>
      </c>
      <c r="BN727" s="19">
        <v>0</v>
      </c>
      <c r="BO727" s="19">
        <v>0</v>
      </c>
      <c r="BP727" s="19">
        <v>0</v>
      </c>
      <c r="BQ727" s="19"/>
      <c r="BR727" s="19"/>
      <c r="BS727" s="19"/>
      <c r="BT727" s="19"/>
      <c r="BU727" s="19"/>
      <c r="BV727" s="19"/>
      <c r="BW727" s="19"/>
      <c r="BX727" s="19"/>
      <c r="BY727" s="19"/>
      <c r="BZ727" s="19"/>
      <c r="CA727" s="19"/>
      <c r="CC727" s="19"/>
      <c r="CD727" s="19"/>
      <c r="CE727" s="19"/>
      <c r="CF727" s="19"/>
      <c r="CG727" s="19"/>
      <c r="CH727" s="19"/>
      <c r="CI727" s="19"/>
      <c r="CK727" s="19"/>
      <c r="CL727" s="19"/>
      <c r="CM727" s="19"/>
      <c r="CN727" s="19"/>
      <c r="CO727" s="19"/>
      <c r="CP727" s="19"/>
      <c r="CQ727" s="19"/>
      <c r="CR727" s="19"/>
      <c r="CS727" s="19"/>
      <c r="CT727" s="19"/>
      <c r="CU727" s="19"/>
      <c r="CV727" s="19"/>
      <c r="CW727" s="19"/>
      <c r="CX727" s="19"/>
      <c r="CY727" s="19"/>
      <c r="CZ727" s="19"/>
      <c r="DA727" s="19"/>
      <c r="DB727" s="19"/>
      <c r="DE727" s="1"/>
    </row>
    <row r="728" spans="1:109" ht="16" x14ac:dyDescent="0.2">
      <c r="A728" s="2">
        <v>727</v>
      </c>
      <c r="B728" s="5">
        <v>9</v>
      </c>
      <c r="C728" s="5">
        <v>3</v>
      </c>
      <c r="D728" s="1">
        <v>13</v>
      </c>
      <c r="E728" s="7">
        <v>43863</v>
      </c>
      <c r="F728" s="1">
        <v>0</v>
      </c>
      <c r="G728" s="5">
        <f t="shared" si="49"/>
        <v>0</v>
      </c>
      <c r="H728" s="19">
        <f t="shared" si="50"/>
        <v>0</v>
      </c>
      <c r="I728" s="19" t="s">
        <v>20</v>
      </c>
      <c r="J728" s="19" t="s">
        <v>20</v>
      </c>
      <c r="K728" s="19" t="s">
        <v>20</v>
      </c>
      <c r="L728" s="19" t="s">
        <v>20</v>
      </c>
      <c r="M728" s="19" t="s">
        <v>20</v>
      </c>
      <c r="N728" s="19" t="s">
        <v>20</v>
      </c>
      <c r="O728" s="19" t="s">
        <v>20</v>
      </c>
      <c r="P728" s="19" t="s">
        <v>20</v>
      </c>
      <c r="Q728" s="19" t="s">
        <v>20</v>
      </c>
      <c r="R728" s="19" t="s">
        <v>20</v>
      </c>
      <c r="S728" s="19" t="s">
        <v>20</v>
      </c>
      <c r="T728" s="19" t="s">
        <v>20</v>
      </c>
      <c r="U728" s="19" t="s">
        <v>20</v>
      </c>
      <c r="V728" s="19" t="s">
        <v>20</v>
      </c>
      <c r="W728" s="19" t="s">
        <v>20</v>
      </c>
      <c r="X728" s="19" t="s">
        <v>20</v>
      </c>
      <c r="Y728" s="19" t="s">
        <v>20</v>
      </c>
      <c r="Z728" s="19" t="s">
        <v>20</v>
      </c>
      <c r="AA728" s="2">
        <v>11</v>
      </c>
      <c r="AB728">
        <v>1</v>
      </c>
      <c r="AC728">
        <v>3</v>
      </c>
      <c r="AD728">
        <v>1</v>
      </c>
      <c r="AE728">
        <v>2</v>
      </c>
      <c r="AF728" s="1">
        <v>99</v>
      </c>
      <c r="AG728" s="61" t="s">
        <v>930</v>
      </c>
      <c r="AH728" s="61" t="s">
        <v>927</v>
      </c>
      <c r="AI728" s="61" t="s">
        <v>928</v>
      </c>
      <c r="AJ728" s="61" t="s">
        <v>930</v>
      </c>
      <c r="AK728" s="61" t="s">
        <v>929</v>
      </c>
      <c r="AL728" s="61" t="s">
        <v>930</v>
      </c>
      <c r="AM728" s="1">
        <v>99</v>
      </c>
      <c r="AN728" s="1">
        <v>99</v>
      </c>
      <c r="AO728" s="1">
        <v>99</v>
      </c>
      <c r="AP728" s="1">
        <v>99</v>
      </c>
      <c r="AQ728" s="1">
        <v>99</v>
      </c>
      <c r="AR728" s="1">
        <v>99</v>
      </c>
      <c r="AS728" s="1">
        <v>0</v>
      </c>
      <c r="AT728" s="1">
        <v>0</v>
      </c>
      <c r="AU728" s="1">
        <v>1</v>
      </c>
      <c r="AV728" s="1">
        <v>1</v>
      </c>
      <c r="AW728" s="1">
        <v>0</v>
      </c>
      <c r="AX728" s="1">
        <v>1</v>
      </c>
      <c r="AY728" s="1">
        <v>0</v>
      </c>
      <c r="AZ728" s="1">
        <v>0</v>
      </c>
      <c r="BA728" s="1">
        <v>0</v>
      </c>
      <c r="BB728" s="1">
        <v>0</v>
      </c>
      <c r="BC728" s="1">
        <v>0</v>
      </c>
      <c r="BD728" s="1">
        <v>0</v>
      </c>
      <c r="BE728" s="1">
        <v>0</v>
      </c>
      <c r="BF728" s="1">
        <f t="shared" si="52"/>
        <v>3</v>
      </c>
      <c r="BG728" s="19">
        <v>0</v>
      </c>
      <c r="BH728" s="19">
        <v>0</v>
      </c>
      <c r="BI728" s="19">
        <v>0</v>
      </c>
      <c r="BJ728" s="19">
        <v>0</v>
      </c>
      <c r="BK728" s="19">
        <v>0</v>
      </c>
      <c r="BL728" s="19">
        <v>0</v>
      </c>
      <c r="BM728" s="19">
        <v>0</v>
      </c>
      <c r="BN728" s="19">
        <v>0</v>
      </c>
      <c r="BO728" s="19">
        <v>0</v>
      </c>
      <c r="BP728" s="19">
        <v>0</v>
      </c>
      <c r="BQ728" s="15"/>
      <c r="BR728" s="15"/>
      <c r="BS728" s="15"/>
      <c r="BT728" s="15"/>
      <c r="BU728" s="15"/>
      <c r="BV728" s="15"/>
      <c r="BW728" s="15"/>
      <c r="BX728" s="15"/>
      <c r="BY728" s="15"/>
      <c r="BZ728" s="15"/>
      <c r="CA728" s="15"/>
      <c r="CB728" s="15"/>
      <c r="CC728" s="19"/>
      <c r="CD728" s="15"/>
      <c r="CE728" s="15"/>
      <c r="CF728" s="15"/>
      <c r="CG728" s="15"/>
      <c r="CH728" s="15"/>
      <c r="CI728" s="15"/>
      <c r="CJ728" s="15"/>
      <c r="CK728" s="15"/>
      <c r="CL728" s="15"/>
      <c r="CM728" s="15"/>
      <c r="CN728" s="15"/>
      <c r="CO728" s="15"/>
      <c r="CP728" s="15"/>
      <c r="CQ728" s="15"/>
      <c r="CR728" s="15"/>
      <c r="CS728" s="15"/>
      <c r="CT728" s="15"/>
      <c r="CU728" s="15"/>
      <c r="CV728" s="15"/>
      <c r="CW728" s="15"/>
      <c r="CX728" s="15"/>
      <c r="CY728" s="15"/>
      <c r="CZ728" s="15"/>
      <c r="DA728" s="15"/>
      <c r="DB728" s="15"/>
      <c r="DE728" s="1"/>
    </row>
    <row r="729" spans="1:109" ht="16" x14ac:dyDescent="0.2">
      <c r="A729" s="2">
        <v>728</v>
      </c>
      <c r="B729" s="5">
        <v>9</v>
      </c>
      <c r="C729" s="5">
        <v>3</v>
      </c>
      <c r="D729" s="1">
        <v>14</v>
      </c>
      <c r="E729" s="7">
        <v>43864</v>
      </c>
      <c r="F729" s="1">
        <v>0</v>
      </c>
      <c r="G729" s="5">
        <f t="shared" si="49"/>
        <v>0</v>
      </c>
      <c r="H729" s="19">
        <f t="shared" si="50"/>
        <v>0</v>
      </c>
      <c r="I729" s="19" t="s">
        <v>20</v>
      </c>
      <c r="J729" s="19" t="s">
        <v>20</v>
      </c>
      <c r="K729" s="19" t="s">
        <v>20</v>
      </c>
      <c r="L729" s="19" t="s">
        <v>20</v>
      </c>
      <c r="M729" s="19" t="s">
        <v>20</v>
      </c>
      <c r="N729" s="19" t="s">
        <v>20</v>
      </c>
      <c r="O729" s="19" t="s">
        <v>20</v>
      </c>
      <c r="P729" s="19" t="s">
        <v>20</v>
      </c>
      <c r="Q729" s="19" t="s">
        <v>20</v>
      </c>
      <c r="R729" s="19" t="s">
        <v>20</v>
      </c>
      <c r="S729" s="19" t="s">
        <v>20</v>
      </c>
      <c r="T729" s="19" t="s">
        <v>20</v>
      </c>
      <c r="U729" s="19" t="s">
        <v>20</v>
      </c>
      <c r="V729" s="19" t="s">
        <v>20</v>
      </c>
      <c r="W729" s="19" t="s">
        <v>20</v>
      </c>
      <c r="X729" s="19" t="s">
        <v>20</v>
      </c>
      <c r="Y729" s="19" t="s">
        <v>20</v>
      </c>
      <c r="Z729" s="19" t="s">
        <v>20</v>
      </c>
      <c r="AA729" s="2">
        <v>11</v>
      </c>
      <c r="AB729">
        <v>1</v>
      </c>
      <c r="AC729">
        <v>5</v>
      </c>
      <c r="AD729">
        <v>1</v>
      </c>
      <c r="AE729">
        <v>2</v>
      </c>
      <c r="AF729" s="1">
        <v>99</v>
      </c>
      <c r="AG729" s="61" t="s">
        <v>930</v>
      </c>
      <c r="AH729" s="61" t="s">
        <v>927</v>
      </c>
      <c r="AI729" s="61" t="s">
        <v>930</v>
      </c>
      <c r="AJ729" s="61" t="s">
        <v>930</v>
      </c>
      <c r="AK729" s="61" t="s">
        <v>930</v>
      </c>
      <c r="AL729" s="61" t="s">
        <v>930</v>
      </c>
      <c r="AM729" s="1">
        <v>99</v>
      </c>
      <c r="AN729" s="1">
        <v>99</v>
      </c>
      <c r="AO729" s="1">
        <v>99</v>
      </c>
      <c r="AP729" s="1">
        <v>99</v>
      </c>
      <c r="AQ729" s="1">
        <v>99</v>
      </c>
      <c r="AR729" s="1">
        <v>99</v>
      </c>
      <c r="AS729" s="1">
        <v>0</v>
      </c>
      <c r="AT729" s="1">
        <v>0</v>
      </c>
      <c r="AU729" s="1">
        <v>1</v>
      </c>
      <c r="AV729" s="1">
        <v>0</v>
      </c>
      <c r="AW729" s="1">
        <v>0</v>
      </c>
      <c r="AX729" s="1">
        <v>0</v>
      </c>
      <c r="AY729" s="1">
        <v>0</v>
      </c>
      <c r="AZ729" s="1">
        <v>0</v>
      </c>
      <c r="BA729" s="1">
        <v>0</v>
      </c>
      <c r="BB729" s="1">
        <v>0</v>
      </c>
      <c r="BC729" s="1">
        <v>0</v>
      </c>
      <c r="BD729" s="1">
        <v>0</v>
      </c>
      <c r="BE729" s="1">
        <v>0</v>
      </c>
      <c r="BF729" s="1">
        <f t="shared" si="52"/>
        <v>1</v>
      </c>
      <c r="BG729" s="19">
        <v>0</v>
      </c>
      <c r="BH729" s="19">
        <v>0</v>
      </c>
      <c r="BI729" s="19">
        <v>0</v>
      </c>
      <c r="BJ729" s="19">
        <v>0</v>
      </c>
      <c r="BK729" s="19">
        <v>0</v>
      </c>
      <c r="BL729" s="19">
        <v>0</v>
      </c>
      <c r="BM729" s="19">
        <v>0</v>
      </c>
      <c r="BN729" s="19">
        <v>0</v>
      </c>
      <c r="BO729" s="19">
        <v>0</v>
      </c>
      <c r="BP729" s="19">
        <v>0</v>
      </c>
      <c r="BQ729" s="19"/>
      <c r="BR729" s="19"/>
      <c r="BS729" s="19"/>
      <c r="BT729" s="19"/>
      <c r="BU729" s="19"/>
      <c r="BV729" s="19"/>
      <c r="BW729" s="19"/>
      <c r="BX729" s="19"/>
      <c r="BY729" s="19"/>
      <c r="BZ729" s="19"/>
      <c r="CA729" s="19"/>
      <c r="CC729" s="19"/>
      <c r="CD729" s="19"/>
      <c r="CE729" s="19"/>
      <c r="CF729" s="19"/>
      <c r="CG729" s="19"/>
      <c r="CH729" s="19"/>
      <c r="CI729" s="19"/>
      <c r="CK729" s="19"/>
      <c r="CL729" s="19"/>
      <c r="CM729" s="19"/>
      <c r="CN729" s="19"/>
      <c r="CO729" s="19"/>
      <c r="CP729" s="19"/>
      <c r="CQ729" s="19"/>
      <c r="CR729" s="19"/>
      <c r="CS729" s="19"/>
      <c r="CT729" s="19"/>
      <c r="CU729" s="19"/>
      <c r="CV729" s="19"/>
      <c r="CW729" s="19"/>
      <c r="CX729" s="19"/>
      <c r="CY729" s="19"/>
      <c r="CZ729" s="19"/>
      <c r="DA729" s="19"/>
      <c r="DB729" s="19"/>
      <c r="DD729" s="19"/>
      <c r="DE729" s="19"/>
    </row>
    <row r="730" spans="1:109" ht="16" x14ac:dyDescent="0.2">
      <c r="A730" s="2">
        <v>729</v>
      </c>
      <c r="B730" s="5">
        <v>9</v>
      </c>
      <c r="C730" s="5">
        <v>3</v>
      </c>
      <c r="D730" s="1">
        <v>15</v>
      </c>
      <c r="E730" s="7">
        <v>43865</v>
      </c>
      <c r="F730" s="1">
        <v>0</v>
      </c>
      <c r="G730" s="5">
        <f t="shared" si="49"/>
        <v>0</v>
      </c>
      <c r="H730" s="19">
        <f t="shared" si="50"/>
        <v>0</v>
      </c>
      <c r="I730" s="19" t="s">
        <v>20</v>
      </c>
      <c r="J730" s="19" t="s">
        <v>20</v>
      </c>
      <c r="K730" s="19" t="s">
        <v>20</v>
      </c>
      <c r="L730" s="19" t="s">
        <v>20</v>
      </c>
      <c r="M730" s="19" t="s">
        <v>20</v>
      </c>
      <c r="N730" s="19" t="s">
        <v>20</v>
      </c>
      <c r="O730" s="19" t="s">
        <v>20</v>
      </c>
      <c r="P730" s="19" t="s">
        <v>20</v>
      </c>
      <c r="Q730" s="19" t="s">
        <v>20</v>
      </c>
      <c r="R730" s="19" t="s">
        <v>20</v>
      </c>
      <c r="S730" s="19" t="s">
        <v>20</v>
      </c>
      <c r="T730" s="19" t="s">
        <v>20</v>
      </c>
      <c r="U730" s="19" t="s">
        <v>20</v>
      </c>
      <c r="V730" s="19" t="s">
        <v>20</v>
      </c>
      <c r="W730" s="19" t="s">
        <v>20</v>
      </c>
      <c r="X730" s="19" t="s">
        <v>20</v>
      </c>
      <c r="Y730" s="19" t="s">
        <v>20</v>
      </c>
      <c r="Z730" s="19" t="s">
        <v>20</v>
      </c>
      <c r="AA730" s="2">
        <v>2</v>
      </c>
      <c r="AB730">
        <v>1</v>
      </c>
      <c r="AC730">
        <v>5</v>
      </c>
      <c r="AD730">
        <v>1</v>
      </c>
      <c r="AE730">
        <v>2</v>
      </c>
      <c r="AF730" s="1">
        <v>99</v>
      </c>
      <c r="AG730" s="61" t="s">
        <v>930</v>
      </c>
      <c r="AH730" s="61" t="s">
        <v>930</v>
      </c>
      <c r="AI730" s="61" t="s">
        <v>930</v>
      </c>
      <c r="AJ730" s="61" t="s">
        <v>930</v>
      </c>
      <c r="AK730" s="61" t="s">
        <v>930</v>
      </c>
      <c r="AL730" s="61" t="s">
        <v>927</v>
      </c>
      <c r="AM730" s="1">
        <v>99</v>
      </c>
      <c r="AN730" s="1">
        <v>99</v>
      </c>
      <c r="AO730" s="1">
        <v>99</v>
      </c>
      <c r="AP730" s="1">
        <v>99</v>
      </c>
      <c r="AQ730" s="1">
        <v>99</v>
      </c>
      <c r="AR730" s="1">
        <v>99</v>
      </c>
      <c r="AS730" s="1">
        <v>0</v>
      </c>
      <c r="AT730" s="1">
        <v>0</v>
      </c>
      <c r="AU730">
        <v>0</v>
      </c>
      <c r="AV730" s="1">
        <v>0</v>
      </c>
      <c r="AW730" s="1">
        <v>0</v>
      </c>
      <c r="AX730" s="1">
        <v>0</v>
      </c>
      <c r="AY730" s="1">
        <v>1</v>
      </c>
      <c r="AZ730" s="1">
        <v>0</v>
      </c>
      <c r="BA730" s="1">
        <v>0</v>
      </c>
      <c r="BB730" s="1">
        <v>0</v>
      </c>
      <c r="BC730" s="1">
        <v>0</v>
      </c>
      <c r="BD730" s="1">
        <v>0</v>
      </c>
      <c r="BE730" s="1">
        <v>0</v>
      </c>
      <c r="BF730" s="1">
        <f t="shared" si="52"/>
        <v>1</v>
      </c>
      <c r="BG730" s="19">
        <v>0</v>
      </c>
      <c r="BH730" s="19">
        <v>0</v>
      </c>
      <c r="BI730" s="19">
        <v>0</v>
      </c>
      <c r="BJ730" s="19">
        <v>0</v>
      </c>
      <c r="BK730" s="19">
        <v>0</v>
      </c>
      <c r="BL730" s="19">
        <v>0</v>
      </c>
      <c r="BM730" s="19">
        <v>0</v>
      </c>
      <c r="BN730" s="19">
        <v>0</v>
      </c>
      <c r="BO730" s="19">
        <v>0</v>
      </c>
      <c r="BP730" s="19">
        <v>0</v>
      </c>
      <c r="BQ730" s="15"/>
      <c r="BR730" s="15"/>
      <c r="BS730" s="15"/>
      <c r="BT730" s="15"/>
      <c r="BU730" s="15"/>
      <c r="BV730" s="15"/>
      <c r="BW730" s="15"/>
      <c r="BX730" s="15"/>
      <c r="BY730" s="15"/>
      <c r="BZ730" s="15"/>
      <c r="CA730" s="15"/>
      <c r="CB730" s="15"/>
      <c r="CC730" s="19"/>
      <c r="CD730" s="15"/>
      <c r="CE730" s="15"/>
      <c r="CF730" s="15"/>
      <c r="CG730" s="15"/>
      <c r="CH730" s="15"/>
      <c r="CI730" s="15"/>
      <c r="CJ730" s="15"/>
      <c r="CK730" s="15"/>
      <c r="CL730" s="15"/>
      <c r="CM730" s="15"/>
      <c r="CN730" s="15"/>
      <c r="CO730" s="15"/>
      <c r="CP730" s="15"/>
      <c r="CQ730" s="15"/>
      <c r="CR730" s="15"/>
      <c r="CS730" s="15"/>
      <c r="CT730" s="15"/>
      <c r="CU730" s="15"/>
      <c r="CV730" s="15"/>
      <c r="CW730" s="15"/>
      <c r="CX730" s="15"/>
      <c r="CY730" s="15"/>
      <c r="CZ730" s="15"/>
      <c r="DA730" s="15"/>
      <c r="DB730" s="15"/>
      <c r="DD730" s="19"/>
      <c r="DE730" s="19"/>
    </row>
    <row r="731" spans="1:109" ht="16" x14ac:dyDescent="0.2">
      <c r="A731" s="2">
        <v>730</v>
      </c>
      <c r="B731" s="5">
        <v>9</v>
      </c>
      <c r="C731" s="5">
        <v>3</v>
      </c>
      <c r="D731" s="1">
        <v>16</v>
      </c>
      <c r="E731" s="7">
        <v>43866</v>
      </c>
      <c r="F731" s="1">
        <v>0</v>
      </c>
      <c r="G731" s="5">
        <f t="shared" si="49"/>
        <v>0</v>
      </c>
      <c r="H731" s="19">
        <f t="shared" si="50"/>
        <v>0</v>
      </c>
      <c r="I731" s="19" t="s">
        <v>20</v>
      </c>
      <c r="J731" s="19" t="s">
        <v>20</v>
      </c>
      <c r="K731" s="19" t="s">
        <v>20</v>
      </c>
      <c r="L731" s="19" t="s">
        <v>20</v>
      </c>
      <c r="M731" s="19" t="s">
        <v>20</v>
      </c>
      <c r="N731" s="19" t="s">
        <v>20</v>
      </c>
      <c r="O731" s="19" t="s">
        <v>20</v>
      </c>
      <c r="P731" s="19" t="s">
        <v>20</v>
      </c>
      <c r="Q731" s="19" t="s">
        <v>20</v>
      </c>
      <c r="R731" s="19" t="s">
        <v>20</v>
      </c>
      <c r="S731" s="19" t="s">
        <v>20</v>
      </c>
      <c r="T731" s="19" t="s">
        <v>20</v>
      </c>
      <c r="U731" s="19" t="s">
        <v>20</v>
      </c>
      <c r="V731" s="19" t="s">
        <v>20</v>
      </c>
      <c r="W731" s="19" t="s">
        <v>20</v>
      </c>
      <c r="X731" s="19" t="s">
        <v>20</v>
      </c>
      <c r="Y731" s="19" t="s">
        <v>20</v>
      </c>
      <c r="Z731" s="19" t="s">
        <v>20</v>
      </c>
      <c r="AA731" s="2">
        <v>9</v>
      </c>
      <c r="AB731">
        <v>1</v>
      </c>
      <c r="AC731">
        <v>6</v>
      </c>
      <c r="AD731">
        <v>1</v>
      </c>
      <c r="AE731">
        <v>2</v>
      </c>
      <c r="AF731" s="1">
        <v>99</v>
      </c>
      <c r="AG731" s="61" t="s">
        <v>927</v>
      </c>
      <c r="AH731" s="61" t="s">
        <v>930</v>
      </c>
      <c r="AI731" s="61" t="s">
        <v>930</v>
      </c>
      <c r="AJ731" s="61" t="s">
        <v>928</v>
      </c>
      <c r="AK731" s="61" t="s">
        <v>930</v>
      </c>
      <c r="AL731" s="61" t="s">
        <v>930</v>
      </c>
      <c r="AM731" s="1">
        <v>99</v>
      </c>
      <c r="AN731" s="1">
        <v>99</v>
      </c>
      <c r="AO731" s="1">
        <v>99</v>
      </c>
      <c r="AP731" s="1">
        <v>99</v>
      </c>
      <c r="AQ731" s="1">
        <v>99</v>
      </c>
      <c r="AR731" s="1">
        <v>99</v>
      </c>
      <c r="AS731" s="1">
        <v>0</v>
      </c>
      <c r="AT731">
        <v>1</v>
      </c>
      <c r="AU731" s="1">
        <v>0</v>
      </c>
      <c r="AV731" s="1">
        <v>0</v>
      </c>
      <c r="AW731" s="1">
        <v>1</v>
      </c>
      <c r="AX731" s="1">
        <v>0</v>
      </c>
      <c r="AY731" s="1">
        <v>0</v>
      </c>
      <c r="AZ731" s="1">
        <v>0</v>
      </c>
      <c r="BA731" s="1">
        <v>0</v>
      </c>
      <c r="BB731" s="1">
        <v>0</v>
      </c>
      <c r="BC731" s="1">
        <v>0</v>
      </c>
      <c r="BD731" s="1">
        <v>0</v>
      </c>
      <c r="BE731" s="1">
        <v>0</v>
      </c>
      <c r="BF731" s="1">
        <f t="shared" si="52"/>
        <v>2</v>
      </c>
      <c r="BG731" s="19">
        <v>0</v>
      </c>
      <c r="BH731" s="19">
        <v>0</v>
      </c>
      <c r="BI731" s="19">
        <v>0</v>
      </c>
      <c r="BJ731" s="19">
        <v>0</v>
      </c>
      <c r="BK731" s="19">
        <v>0</v>
      </c>
      <c r="BL731" s="19">
        <v>0</v>
      </c>
      <c r="BM731" s="19">
        <v>0</v>
      </c>
      <c r="BN731" s="19">
        <v>0</v>
      </c>
      <c r="BO731" s="19">
        <v>0</v>
      </c>
      <c r="BP731" s="19">
        <v>0</v>
      </c>
      <c r="BQ731" s="19"/>
      <c r="BR731" s="19"/>
      <c r="BS731" s="19"/>
      <c r="BT731" s="19"/>
      <c r="BU731" s="19"/>
      <c r="BV731" s="19"/>
      <c r="BW731" s="19"/>
      <c r="BX731" s="19"/>
      <c r="BY731" s="19"/>
      <c r="BZ731" s="19"/>
      <c r="CA731" s="19"/>
      <c r="CC731" s="19"/>
      <c r="CD731" s="19"/>
      <c r="CE731" s="19"/>
      <c r="CF731" s="19"/>
      <c r="CG731" s="19"/>
      <c r="CH731" s="19"/>
      <c r="CI731" s="19"/>
      <c r="CK731" s="19"/>
      <c r="CL731" s="19"/>
      <c r="CM731" s="19"/>
      <c r="CN731" s="19"/>
      <c r="CO731" s="19"/>
      <c r="CP731" s="19"/>
      <c r="CQ731" s="19"/>
      <c r="CR731" s="19"/>
      <c r="CS731" s="19"/>
      <c r="CT731" s="19"/>
      <c r="CU731" s="19"/>
      <c r="CV731" s="19"/>
      <c r="CW731" s="19"/>
      <c r="CX731" s="19"/>
      <c r="CY731" s="19"/>
      <c r="CZ731" s="19"/>
      <c r="DA731" s="19"/>
      <c r="DB731" s="19"/>
      <c r="DD731" s="19"/>
      <c r="DE731" s="19"/>
    </row>
    <row r="732" spans="1:109" ht="16" x14ac:dyDescent="0.2">
      <c r="A732" s="2">
        <v>731</v>
      </c>
      <c r="B732" s="5">
        <v>9</v>
      </c>
      <c r="C732" s="5">
        <v>3</v>
      </c>
      <c r="D732" s="1">
        <v>17</v>
      </c>
      <c r="E732" s="7">
        <v>43867</v>
      </c>
      <c r="F732" s="1">
        <v>0</v>
      </c>
      <c r="G732" s="5">
        <f t="shared" si="49"/>
        <v>0</v>
      </c>
      <c r="H732" s="19">
        <f t="shared" si="50"/>
        <v>0</v>
      </c>
      <c r="I732" s="19" t="s">
        <v>20</v>
      </c>
      <c r="J732" s="19" t="s">
        <v>20</v>
      </c>
      <c r="K732" s="19" t="s">
        <v>20</v>
      </c>
      <c r="L732" s="19" t="s">
        <v>20</v>
      </c>
      <c r="M732" s="19" t="s">
        <v>20</v>
      </c>
      <c r="N732" s="19" t="s">
        <v>20</v>
      </c>
      <c r="O732" s="19" t="s">
        <v>20</v>
      </c>
      <c r="P732" s="19" t="s">
        <v>20</v>
      </c>
      <c r="Q732" s="19" t="s">
        <v>20</v>
      </c>
      <c r="R732" s="19" t="s">
        <v>20</v>
      </c>
      <c r="S732" s="19" t="s">
        <v>20</v>
      </c>
      <c r="T732" s="19" t="s">
        <v>20</v>
      </c>
      <c r="U732" s="19" t="s">
        <v>20</v>
      </c>
      <c r="V732" s="19" t="s">
        <v>20</v>
      </c>
      <c r="W732" s="19" t="s">
        <v>20</v>
      </c>
      <c r="X732" s="19" t="s">
        <v>20</v>
      </c>
      <c r="Y732" s="19" t="s">
        <v>20</v>
      </c>
      <c r="Z732" s="19" t="s">
        <v>20</v>
      </c>
      <c r="AA732" s="2">
        <v>11</v>
      </c>
      <c r="AB732">
        <v>1</v>
      </c>
      <c r="AC732">
        <v>3</v>
      </c>
      <c r="AD732">
        <v>1</v>
      </c>
      <c r="AE732">
        <v>2</v>
      </c>
      <c r="AF732" s="1">
        <v>99</v>
      </c>
      <c r="AG732" s="61" t="s">
        <v>930</v>
      </c>
      <c r="AH732" s="61" t="s">
        <v>928</v>
      </c>
      <c r="AI732" s="61" t="s">
        <v>929</v>
      </c>
      <c r="AJ732" s="61" t="s">
        <v>930</v>
      </c>
      <c r="AK732" s="61" t="s">
        <v>930</v>
      </c>
      <c r="AL732" s="61" t="s">
        <v>927</v>
      </c>
      <c r="AM732" s="1">
        <v>99</v>
      </c>
      <c r="AN732" s="1">
        <v>99</v>
      </c>
      <c r="AO732" s="1">
        <v>99</v>
      </c>
      <c r="AP732" s="1">
        <v>99</v>
      </c>
      <c r="AQ732" s="1">
        <v>99</v>
      </c>
      <c r="AR732" s="1">
        <v>99</v>
      </c>
      <c r="AS732" s="1">
        <v>0</v>
      </c>
      <c r="AT732" s="1">
        <v>0</v>
      </c>
      <c r="AU732" s="1">
        <v>1</v>
      </c>
      <c r="AV732" s="1">
        <v>1</v>
      </c>
      <c r="AW732" s="1">
        <v>0</v>
      </c>
      <c r="AX732" s="1">
        <v>0</v>
      </c>
      <c r="AY732" s="1">
        <v>1</v>
      </c>
      <c r="AZ732" s="1">
        <v>0</v>
      </c>
      <c r="BA732" s="1">
        <v>0</v>
      </c>
      <c r="BB732" s="1">
        <v>0</v>
      </c>
      <c r="BC732" s="1">
        <v>0</v>
      </c>
      <c r="BD732" s="1">
        <v>0</v>
      </c>
      <c r="BE732" s="1">
        <v>0</v>
      </c>
      <c r="BF732" s="1">
        <f t="shared" si="52"/>
        <v>3</v>
      </c>
      <c r="BG732" s="19">
        <v>0</v>
      </c>
      <c r="BH732" s="19">
        <v>0</v>
      </c>
      <c r="BI732" s="19">
        <v>0</v>
      </c>
      <c r="BJ732" s="19">
        <v>0</v>
      </c>
      <c r="BK732" s="19">
        <v>0</v>
      </c>
      <c r="BL732" s="19">
        <v>0</v>
      </c>
      <c r="BM732" s="19">
        <v>0</v>
      </c>
      <c r="BN732" s="19">
        <v>0</v>
      </c>
      <c r="BO732" s="19">
        <v>0</v>
      </c>
      <c r="BP732" s="19">
        <v>0</v>
      </c>
      <c r="BQ732" s="19"/>
      <c r="BR732" s="19"/>
      <c r="BS732" s="19"/>
      <c r="BT732" s="19"/>
      <c r="BU732" s="19"/>
      <c r="BV732" s="19"/>
      <c r="BW732" s="19"/>
      <c r="BX732" s="19"/>
      <c r="BY732" s="19"/>
      <c r="BZ732" s="19"/>
      <c r="CA732" s="19"/>
      <c r="CC732" s="19"/>
      <c r="CD732" s="19"/>
      <c r="CE732" s="19"/>
      <c r="CF732" s="19"/>
      <c r="CG732" s="19"/>
      <c r="CH732" s="19"/>
      <c r="CI732" s="19"/>
      <c r="CK732" s="19"/>
      <c r="CL732" s="19"/>
      <c r="CM732" s="19"/>
      <c r="CN732" s="19"/>
      <c r="CO732" s="19"/>
      <c r="CP732" s="19"/>
      <c r="CQ732" s="19"/>
      <c r="CR732" s="19"/>
      <c r="CS732" s="19"/>
      <c r="CT732" s="19"/>
      <c r="CU732" s="19"/>
      <c r="CV732" s="19"/>
      <c r="CW732" s="19"/>
      <c r="CX732" s="19"/>
      <c r="CY732" s="19"/>
      <c r="CZ732" s="19"/>
      <c r="DA732" s="19"/>
      <c r="DB732" s="19"/>
      <c r="DD732" s="19"/>
      <c r="DE732" s="19"/>
    </row>
    <row r="733" spans="1:109" ht="16" x14ac:dyDescent="0.2">
      <c r="A733" s="2">
        <v>732</v>
      </c>
      <c r="B733" s="5">
        <v>9</v>
      </c>
      <c r="C733" s="5">
        <v>3</v>
      </c>
      <c r="D733" s="1">
        <v>18</v>
      </c>
      <c r="E733" s="7">
        <v>43868</v>
      </c>
      <c r="F733" s="1">
        <v>0</v>
      </c>
      <c r="G733" s="5">
        <f t="shared" si="49"/>
        <v>0</v>
      </c>
      <c r="H733" s="19">
        <f t="shared" si="50"/>
        <v>0</v>
      </c>
      <c r="I733" s="19" t="s">
        <v>20</v>
      </c>
      <c r="J733" s="19" t="s">
        <v>20</v>
      </c>
      <c r="K733" s="19" t="s">
        <v>20</v>
      </c>
      <c r="L733" s="19" t="s">
        <v>20</v>
      </c>
      <c r="M733" s="19" t="s">
        <v>20</v>
      </c>
      <c r="N733" s="19" t="s">
        <v>20</v>
      </c>
      <c r="O733" s="19" t="s">
        <v>20</v>
      </c>
      <c r="P733" s="19" t="s">
        <v>20</v>
      </c>
      <c r="Q733" s="19" t="s">
        <v>20</v>
      </c>
      <c r="R733" s="19" t="s">
        <v>20</v>
      </c>
      <c r="S733" s="19" t="s">
        <v>20</v>
      </c>
      <c r="T733" s="19" t="s">
        <v>20</v>
      </c>
      <c r="U733" s="19" t="s">
        <v>20</v>
      </c>
      <c r="V733" s="19" t="s">
        <v>20</v>
      </c>
      <c r="W733" s="19" t="s">
        <v>20</v>
      </c>
      <c r="X733" s="19" t="s">
        <v>20</v>
      </c>
      <c r="Y733" s="19" t="s">
        <v>20</v>
      </c>
      <c r="Z733" s="19" t="s">
        <v>20</v>
      </c>
      <c r="AA733" s="2">
        <v>11</v>
      </c>
      <c r="AB733">
        <v>1</v>
      </c>
      <c r="AC733">
        <v>3</v>
      </c>
      <c r="AD733">
        <v>1</v>
      </c>
      <c r="AE733">
        <v>1</v>
      </c>
      <c r="AF733" s="1">
        <v>99</v>
      </c>
      <c r="AG733" s="61" t="s">
        <v>930</v>
      </c>
      <c r="AH733" s="61" t="s">
        <v>930</v>
      </c>
      <c r="AI733" s="61" t="s">
        <v>930</v>
      </c>
      <c r="AJ733" s="61" t="s">
        <v>928</v>
      </c>
      <c r="AK733" s="61" t="s">
        <v>929</v>
      </c>
      <c r="AL733" s="61" t="s">
        <v>927</v>
      </c>
      <c r="AM733" s="1">
        <v>99</v>
      </c>
      <c r="AN733" s="1">
        <v>99</v>
      </c>
      <c r="AO733" s="1">
        <v>99</v>
      </c>
      <c r="AP733" s="1">
        <v>99</v>
      </c>
      <c r="AQ733" s="1">
        <v>99</v>
      </c>
      <c r="AR733" s="1">
        <v>99</v>
      </c>
      <c r="AS733" s="1">
        <v>0</v>
      </c>
      <c r="AT733" s="1">
        <v>0</v>
      </c>
      <c r="AU733">
        <v>0</v>
      </c>
      <c r="AV733" s="1">
        <v>0</v>
      </c>
      <c r="AW733" s="1">
        <v>1</v>
      </c>
      <c r="AX733" s="1">
        <v>1</v>
      </c>
      <c r="AY733" s="1">
        <v>1</v>
      </c>
      <c r="AZ733" s="1">
        <v>0</v>
      </c>
      <c r="BA733" s="1">
        <v>0</v>
      </c>
      <c r="BB733" s="1">
        <v>0</v>
      </c>
      <c r="BC733" s="1">
        <v>0</v>
      </c>
      <c r="BD733" s="1">
        <v>0</v>
      </c>
      <c r="BE733" s="1">
        <v>0</v>
      </c>
      <c r="BF733" s="1">
        <f t="shared" si="52"/>
        <v>3</v>
      </c>
      <c r="BG733" s="19">
        <v>0</v>
      </c>
      <c r="BH733" s="19">
        <v>0</v>
      </c>
      <c r="BI733" s="19">
        <v>0</v>
      </c>
      <c r="BJ733" s="19">
        <v>0</v>
      </c>
      <c r="BK733" s="19">
        <v>0</v>
      </c>
      <c r="BL733" s="19">
        <v>0</v>
      </c>
      <c r="BM733" s="19">
        <v>0</v>
      </c>
      <c r="BN733" s="19">
        <v>0</v>
      </c>
      <c r="BO733" s="19">
        <v>0</v>
      </c>
      <c r="BP733" s="19">
        <v>0</v>
      </c>
      <c r="BQ733" s="19"/>
      <c r="BR733" s="19"/>
      <c r="BS733" s="19"/>
      <c r="BT733" s="19"/>
      <c r="BU733" s="19"/>
      <c r="BV733" s="19"/>
      <c r="BW733" s="19"/>
      <c r="BX733" s="19"/>
      <c r="BY733" s="19"/>
      <c r="BZ733" s="19"/>
      <c r="CA733" s="19"/>
      <c r="CC733" s="19"/>
      <c r="CD733" s="19"/>
      <c r="CE733" s="19"/>
      <c r="CF733" s="19"/>
      <c r="CG733" s="19"/>
      <c r="CH733" s="19"/>
      <c r="CI733" s="19"/>
      <c r="CK733" s="19"/>
      <c r="CL733" s="19"/>
      <c r="CM733" s="19"/>
      <c r="CN733" s="19"/>
      <c r="CO733" s="19"/>
      <c r="CP733" s="19"/>
      <c r="CQ733" s="19"/>
      <c r="CR733" s="19"/>
      <c r="CS733" s="19"/>
      <c r="CT733" s="19"/>
      <c r="CU733" s="19"/>
      <c r="CV733" s="19"/>
      <c r="CW733" s="19"/>
      <c r="CX733" s="19"/>
      <c r="CY733" s="19"/>
      <c r="CZ733" s="19"/>
      <c r="DA733" s="19"/>
      <c r="DB733" s="19"/>
      <c r="DD733" s="19"/>
      <c r="DE733" s="19"/>
    </row>
    <row r="734" spans="1:109" ht="16" x14ac:dyDescent="0.2">
      <c r="A734" s="2">
        <v>733</v>
      </c>
      <c r="B734" s="5">
        <v>9</v>
      </c>
      <c r="C734" s="5">
        <v>3</v>
      </c>
      <c r="D734" s="1">
        <v>19</v>
      </c>
      <c r="E734" s="7">
        <v>43869</v>
      </c>
      <c r="F734" s="1">
        <v>0</v>
      </c>
      <c r="G734" s="5">
        <f t="shared" si="49"/>
        <v>0</v>
      </c>
      <c r="H734" s="19">
        <f t="shared" si="50"/>
        <v>0</v>
      </c>
      <c r="I734" s="19" t="s">
        <v>20</v>
      </c>
      <c r="J734" s="19" t="s">
        <v>20</v>
      </c>
      <c r="K734" s="19" t="s">
        <v>20</v>
      </c>
      <c r="L734" s="19" t="s">
        <v>20</v>
      </c>
      <c r="M734" s="19" t="s">
        <v>20</v>
      </c>
      <c r="N734" s="19" t="s">
        <v>20</v>
      </c>
      <c r="O734" s="19" t="s">
        <v>20</v>
      </c>
      <c r="P734" s="19" t="s">
        <v>20</v>
      </c>
      <c r="Q734" s="19" t="s">
        <v>20</v>
      </c>
      <c r="R734" s="19" t="s">
        <v>20</v>
      </c>
      <c r="S734" s="19" t="s">
        <v>20</v>
      </c>
      <c r="T734" s="19" t="s">
        <v>20</v>
      </c>
      <c r="U734" s="19" t="s">
        <v>20</v>
      </c>
      <c r="V734" s="19" t="s">
        <v>20</v>
      </c>
      <c r="W734" s="19" t="s">
        <v>20</v>
      </c>
      <c r="X734" s="19" t="s">
        <v>20</v>
      </c>
      <c r="Y734" s="19" t="s">
        <v>20</v>
      </c>
      <c r="Z734" s="19" t="s">
        <v>20</v>
      </c>
      <c r="AA734" s="2"/>
      <c r="AB734" s="19" t="s">
        <v>20</v>
      </c>
      <c r="AC734" s="19" t="s">
        <v>20</v>
      </c>
      <c r="AD734">
        <v>1</v>
      </c>
      <c r="AE734" s="19" t="s">
        <v>20</v>
      </c>
      <c r="AF734" s="1" t="s">
        <v>20</v>
      </c>
      <c r="AG734" s="61" t="s">
        <v>20</v>
      </c>
      <c r="AH734" s="61" t="s">
        <v>20</v>
      </c>
      <c r="AI734" s="61" t="s">
        <v>20</v>
      </c>
      <c r="AJ734" s="61" t="s">
        <v>20</v>
      </c>
      <c r="AK734" s="61" t="s">
        <v>20</v>
      </c>
      <c r="AL734" s="61" t="s">
        <v>20</v>
      </c>
      <c r="AM734" s="16" t="s">
        <v>20</v>
      </c>
      <c r="AN734" s="16" t="s">
        <v>20</v>
      </c>
      <c r="AO734" s="16" t="s">
        <v>20</v>
      </c>
      <c r="AP734" s="16" t="s">
        <v>20</v>
      </c>
      <c r="AQ734" s="16" t="s">
        <v>20</v>
      </c>
      <c r="AR734" s="16" t="s">
        <v>20</v>
      </c>
      <c r="AS734" t="s">
        <v>20</v>
      </c>
      <c r="AT734" t="s">
        <v>20</v>
      </c>
      <c r="AU734" t="s">
        <v>20</v>
      </c>
      <c r="AV734" t="s">
        <v>20</v>
      </c>
      <c r="AW734" t="s">
        <v>20</v>
      </c>
      <c r="AX734" t="s">
        <v>20</v>
      </c>
      <c r="AY734" t="s">
        <v>20</v>
      </c>
      <c r="AZ734" s="1" t="s">
        <v>20</v>
      </c>
      <c r="BA734" t="s">
        <v>20</v>
      </c>
      <c r="BB734" t="s">
        <v>20</v>
      </c>
      <c r="BC734" t="s">
        <v>20</v>
      </c>
      <c r="BD734" t="s">
        <v>20</v>
      </c>
      <c r="BE734" t="s">
        <v>20</v>
      </c>
      <c r="BF734" s="1" t="s">
        <v>20</v>
      </c>
      <c r="BG734" s="19">
        <v>0</v>
      </c>
      <c r="BH734" s="19">
        <v>0</v>
      </c>
      <c r="BI734" s="19">
        <v>0</v>
      </c>
      <c r="BJ734" s="19">
        <v>0</v>
      </c>
      <c r="BK734" s="19">
        <v>0</v>
      </c>
      <c r="BL734" s="19">
        <v>0</v>
      </c>
      <c r="BM734" s="19">
        <v>0</v>
      </c>
      <c r="BN734" s="19">
        <v>0</v>
      </c>
      <c r="BO734" s="19">
        <v>0</v>
      </c>
      <c r="BP734" s="19">
        <v>0</v>
      </c>
      <c r="BQ734" s="19"/>
      <c r="BR734" s="19"/>
      <c r="BS734" s="19"/>
      <c r="BT734" s="19"/>
      <c r="BU734" s="19"/>
      <c r="BV734" s="19"/>
      <c r="BW734" s="19"/>
      <c r="BX734" s="19"/>
      <c r="BY734" s="19"/>
      <c r="BZ734" s="19"/>
      <c r="CA734" s="19"/>
      <c r="CC734" s="19"/>
      <c r="CD734" s="19"/>
      <c r="CE734" s="19"/>
      <c r="CF734" s="19"/>
      <c r="CG734" s="19"/>
      <c r="CH734" s="19"/>
      <c r="CI734" s="19"/>
      <c r="CK734" s="19"/>
      <c r="CL734" s="19"/>
      <c r="CM734" s="19"/>
      <c r="CN734" s="19"/>
      <c r="CO734" s="19"/>
      <c r="CP734" s="19"/>
      <c r="CQ734" s="19"/>
      <c r="CR734" s="19"/>
      <c r="CS734" s="19"/>
      <c r="CT734" s="19"/>
      <c r="CU734" s="19"/>
      <c r="CV734" s="19"/>
      <c r="CW734" s="19"/>
      <c r="CX734" s="19"/>
      <c r="CY734" s="19"/>
      <c r="CZ734" s="19"/>
      <c r="DA734" s="19"/>
      <c r="DB734" s="19"/>
      <c r="DD734" s="19"/>
      <c r="DE734" s="19"/>
    </row>
    <row r="735" spans="1:109" ht="16" x14ac:dyDescent="0.2">
      <c r="A735" s="2">
        <v>734</v>
      </c>
      <c r="B735" s="5">
        <v>9</v>
      </c>
      <c r="C735" s="5">
        <v>3</v>
      </c>
      <c r="D735" s="1">
        <v>20</v>
      </c>
      <c r="E735" s="7">
        <v>43870</v>
      </c>
      <c r="F735" s="1">
        <v>0</v>
      </c>
      <c r="G735" s="5">
        <f t="shared" si="49"/>
        <v>0</v>
      </c>
      <c r="H735" s="19">
        <f t="shared" si="50"/>
        <v>0</v>
      </c>
      <c r="I735" s="19" t="s">
        <v>20</v>
      </c>
      <c r="J735" s="19" t="s">
        <v>20</v>
      </c>
      <c r="K735" s="19" t="s">
        <v>20</v>
      </c>
      <c r="L735" s="19" t="s">
        <v>20</v>
      </c>
      <c r="M735" s="19" t="s">
        <v>20</v>
      </c>
      <c r="N735" s="19" t="s">
        <v>20</v>
      </c>
      <c r="O735" s="19" t="s">
        <v>20</v>
      </c>
      <c r="P735" s="19" t="s">
        <v>20</v>
      </c>
      <c r="Q735" s="19" t="s">
        <v>20</v>
      </c>
      <c r="R735" s="19" t="s">
        <v>20</v>
      </c>
      <c r="S735" s="19" t="s">
        <v>20</v>
      </c>
      <c r="T735" s="19" t="s">
        <v>20</v>
      </c>
      <c r="U735" s="19" t="s">
        <v>20</v>
      </c>
      <c r="V735" s="19" t="s">
        <v>20</v>
      </c>
      <c r="W735" s="19" t="s">
        <v>20</v>
      </c>
      <c r="X735" s="19" t="s">
        <v>20</v>
      </c>
      <c r="Y735" s="19" t="s">
        <v>20</v>
      </c>
      <c r="Z735" s="19" t="s">
        <v>20</v>
      </c>
      <c r="AA735" s="2">
        <v>11</v>
      </c>
      <c r="AB735">
        <v>1</v>
      </c>
      <c r="AC735">
        <v>3</v>
      </c>
      <c r="AD735" s="19" t="s">
        <v>20</v>
      </c>
      <c r="AE735">
        <v>1</v>
      </c>
      <c r="AF735" s="1">
        <v>99</v>
      </c>
      <c r="AG735" s="61" t="s">
        <v>930</v>
      </c>
      <c r="AH735" s="61" t="s">
        <v>930</v>
      </c>
      <c r="AI735" s="61" t="s">
        <v>930</v>
      </c>
      <c r="AJ735" s="61" t="s">
        <v>930</v>
      </c>
      <c r="AK735" s="61" t="s">
        <v>930</v>
      </c>
      <c r="AL735" s="61" t="s">
        <v>930</v>
      </c>
      <c r="AM735" s="1">
        <v>1</v>
      </c>
      <c r="AN735" s="1">
        <v>99</v>
      </c>
      <c r="AO735" s="1">
        <v>99</v>
      </c>
      <c r="AP735" s="1">
        <v>99</v>
      </c>
      <c r="AQ735">
        <v>99</v>
      </c>
      <c r="AR735" s="1">
        <v>99</v>
      </c>
      <c r="AS735" s="1">
        <v>0</v>
      </c>
      <c r="AT735" s="1">
        <v>0</v>
      </c>
      <c r="AU735" s="1">
        <v>0</v>
      </c>
      <c r="AV735" s="1">
        <v>0</v>
      </c>
      <c r="AW735" s="1">
        <v>0</v>
      </c>
      <c r="AX735" s="1">
        <v>0</v>
      </c>
      <c r="AY735" s="1">
        <v>0</v>
      </c>
      <c r="AZ735" s="1">
        <v>1</v>
      </c>
      <c r="BA735" s="1">
        <v>0</v>
      </c>
      <c r="BB735" s="1">
        <v>0</v>
      </c>
      <c r="BC735" s="1">
        <v>0</v>
      </c>
      <c r="BD735" s="1">
        <v>0</v>
      </c>
      <c r="BE735" s="1">
        <v>0</v>
      </c>
      <c r="BF735" s="1">
        <f>SUM(AS735:BE735)</f>
        <v>1</v>
      </c>
      <c r="BG735" s="19">
        <v>0</v>
      </c>
      <c r="BH735" s="19">
        <v>0</v>
      </c>
      <c r="BI735" s="19">
        <v>0</v>
      </c>
      <c r="BJ735" s="19">
        <v>0</v>
      </c>
      <c r="BK735" s="19">
        <v>0</v>
      </c>
      <c r="BL735" s="19">
        <v>0</v>
      </c>
      <c r="BM735" s="19">
        <v>0</v>
      </c>
      <c r="BN735" s="19">
        <v>0</v>
      </c>
      <c r="BO735" s="19">
        <v>0</v>
      </c>
      <c r="BP735" s="19">
        <v>0</v>
      </c>
      <c r="BQ735" s="19"/>
      <c r="BR735" s="19"/>
      <c r="BS735" s="19"/>
      <c r="BT735" s="19"/>
      <c r="BU735" s="19"/>
      <c r="BV735" s="19"/>
      <c r="BW735" s="19"/>
      <c r="BX735" s="19"/>
      <c r="BY735" s="19"/>
      <c r="BZ735" s="19"/>
      <c r="CA735" s="19"/>
      <c r="CC735" s="19"/>
      <c r="CD735" s="19"/>
      <c r="CE735" s="19"/>
      <c r="CF735" s="19"/>
      <c r="CG735" s="19"/>
      <c r="CH735" s="19"/>
      <c r="CI735" s="19"/>
      <c r="CK735" s="19"/>
      <c r="CL735" s="19"/>
      <c r="CM735" s="19"/>
      <c r="CN735" s="19"/>
      <c r="CO735" s="19"/>
      <c r="CP735" s="19"/>
      <c r="CQ735" s="19"/>
      <c r="CR735" s="19"/>
      <c r="CS735" s="19"/>
      <c r="CT735" s="19"/>
      <c r="CU735" s="19"/>
      <c r="CV735" s="19"/>
      <c r="CW735" s="19"/>
      <c r="CX735" s="19"/>
      <c r="CY735" s="19"/>
      <c r="CZ735" s="19"/>
      <c r="DA735" s="19"/>
      <c r="DB735" s="19"/>
      <c r="DD735" s="19"/>
      <c r="DE735" s="19"/>
    </row>
    <row r="736" spans="1:109" ht="16" x14ac:dyDescent="0.2">
      <c r="A736" s="2">
        <v>735</v>
      </c>
      <c r="B736" s="5">
        <v>9</v>
      </c>
      <c r="C736" s="5">
        <v>3</v>
      </c>
      <c r="D736" s="1">
        <v>21</v>
      </c>
      <c r="E736" s="7">
        <v>43871</v>
      </c>
      <c r="F736" s="1">
        <v>0</v>
      </c>
      <c r="G736" s="5">
        <f t="shared" si="49"/>
        <v>0</v>
      </c>
      <c r="H736" s="19">
        <f t="shared" si="50"/>
        <v>0</v>
      </c>
      <c r="I736" s="19" t="s">
        <v>20</v>
      </c>
      <c r="J736" s="19" t="s">
        <v>20</v>
      </c>
      <c r="K736" s="19" t="s">
        <v>20</v>
      </c>
      <c r="L736" s="19" t="s">
        <v>20</v>
      </c>
      <c r="M736" s="19" t="s">
        <v>20</v>
      </c>
      <c r="N736" s="19" t="s">
        <v>20</v>
      </c>
      <c r="O736" s="19" t="s">
        <v>20</v>
      </c>
      <c r="P736" s="19" t="s">
        <v>20</v>
      </c>
      <c r="Q736" s="19" t="s">
        <v>20</v>
      </c>
      <c r="R736" s="19" t="s">
        <v>20</v>
      </c>
      <c r="S736" s="19" t="s">
        <v>20</v>
      </c>
      <c r="T736" s="19" t="s">
        <v>20</v>
      </c>
      <c r="U736" s="19" t="s">
        <v>20</v>
      </c>
      <c r="V736" s="19" t="s">
        <v>20</v>
      </c>
      <c r="W736" s="19" t="s">
        <v>20</v>
      </c>
      <c r="X736" s="19" t="s">
        <v>20</v>
      </c>
      <c r="Y736" s="19" t="s">
        <v>20</v>
      </c>
      <c r="Z736" s="19" t="s">
        <v>20</v>
      </c>
      <c r="AA736" s="2">
        <v>11</v>
      </c>
      <c r="AB736">
        <v>1</v>
      </c>
      <c r="AC736">
        <v>6</v>
      </c>
      <c r="AD736">
        <v>1</v>
      </c>
      <c r="AE736">
        <v>1</v>
      </c>
      <c r="AF736" s="1">
        <v>99</v>
      </c>
      <c r="AG736" s="61" t="s">
        <v>930</v>
      </c>
      <c r="AH736" s="61" t="s">
        <v>930</v>
      </c>
      <c r="AI736" s="61" t="s">
        <v>928</v>
      </c>
      <c r="AJ736" s="61" t="s">
        <v>929</v>
      </c>
      <c r="AK736" s="61" t="s">
        <v>930</v>
      </c>
      <c r="AL736" s="61" t="s">
        <v>927</v>
      </c>
      <c r="AM736" s="1">
        <v>99</v>
      </c>
      <c r="AN736" s="1">
        <v>99</v>
      </c>
      <c r="AO736" s="1">
        <v>99</v>
      </c>
      <c r="AP736" s="1">
        <v>99</v>
      </c>
      <c r="AQ736" s="1">
        <v>99</v>
      </c>
      <c r="AR736" s="1">
        <v>99</v>
      </c>
      <c r="AS736" s="1">
        <v>0</v>
      </c>
      <c r="AT736" s="1">
        <v>0</v>
      </c>
      <c r="AU736">
        <v>0</v>
      </c>
      <c r="AV736" s="1">
        <v>1</v>
      </c>
      <c r="AW736" s="1">
        <v>1</v>
      </c>
      <c r="AX736" s="1">
        <v>0</v>
      </c>
      <c r="AY736" s="1">
        <v>1</v>
      </c>
      <c r="AZ736" s="1">
        <v>0</v>
      </c>
      <c r="BA736" s="1">
        <v>0</v>
      </c>
      <c r="BB736" s="1">
        <v>0</v>
      </c>
      <c r="BC736" s="1">
        <v>0</v>
      </c>
      <c r="BD736" s="1">
        <v>0</v>
      </c>
      <c r="BE736" s="1">
        <v>0</v>
      </c>
      <c r="BF736" s="1">
        <f>SUM(AS736:BE736)</f>
        <v>3</v>
      </c>
      <c r="BG736" s="19">
        <v>0</v>
      </c>
      <c r="BH736" s="19">
        <v>0</v>
      </c>
      <c r="BI736" s="19">
        <v>0</v>
      </c>
      <c r="BJ736" s="19">
        <v>0</v>
      </c>
      <c r="BK736" s="19">
        <v>0</v>
      </c>
      <c r="BL736" s="19">
        <v>0</v>
      </c>
      <c r="BM736" s="19">
        <v>0</v>
      </c>
      <c r="BN736" s="19">
        <v>0</v>
      </c>
      <c r="BO736" s="19">
        <v>0</v>
      </c>
      <c r="BP736" s="19">
        <v>0</v>
      </c>
      <c r="BQ736" s="60"/>
      <c r="BR736" s="60"/>
      <c r="BS736" s="60"/>
      <c r="BT736" s="60"/>
      <c r="BU736" s="60"/>
      <c r="BV736" s="60"/>
      <c r="BW736" s="60"/>
      <c r="BX736" s="60"/>
      <c r="BY736" s="60"/>
      <c r="BZ736" s="60"/>
      <c r="CA736" s="60"/>
      <c r="CB736" s="60"/>
      <c r="CC736" s="60"/>
      <c r="CD736" s="60"/>
      <c r="CE736" s="60"/>
      <c r="CF736" s="60"/>
      <c r="CG736" s="60"/>
      <c r="CH736" s="60"/>
      <c r="CI736" s="60"/>
      <c r="CJ736" s="60"/>
      <c r="CK736" s="60"/>
      <c r="CL736" s="60"/>
      <c r="CM736" s="60"/>
      <c r="CN736" s="60"/>
      <c r="CO736" s="60"/>
      <c r="CP736" s="60"/>
      <c r="CQ736" s="60"/>
      <c r="CR736" s="60"/>
      <c r="CS736" s="60"/>
      <c r="CT736" s="60"/>
      <c r="CU736" s="60"/>
      <c r="CV736" s="60"/>
      <c r="CW736" s="60"/>
      <c r="CX736" s="60"/>
      <c r="CY736" s="60"/>
      <c r="CZ736" s="60"/>
      <c r="DA736" s="60"/>
      <c r="DB736" s="60"/>
      <c r="DD736" s="19"/>
      <c r="DE736" s="19"/>
    </row>
    <row r="737" spans="1:109" ht="16" x14ac:dyDescent="0.2">
      <c r="A737" s="2">
        <v>736</v>
      </c>
      <c r="B737" s="5">
        <v>9</v>
      </c>
      <c r="C737" s="5">
        <v>3</v>
      </c>
      <c r="D737" s="1">
        <v>22</v>
      </c>
      <c r="E737" s="7">
        <v>43872</v>
      </c>
      <c r="F737" s="1">
        <v>0</v>
      </c>
      <c r="G737" s="5">
        <f t="shared" si="49"/>
        <v>0</v>
      </c>
      <c r="H737" s="19">
        <f t="shared" si="50"/>
        <v>0</v>
      </c>
      <c r="I737" s="19" t="s">
        <v>20</v>
      </c>
      <c r="J737" s="19" t="s">
        <v>20</v>
      </c>
      <c r="K737" s="19" t="s">
        <v>20</v>
      </c>
      <c r="L737" s="19" t="s">
        <v>20</v>
      </c>
      <c r="M737" s="19" t="s">
        <v>20</v>
      </c>
      <c r="N737" s="19" t="s">
        <v>20</v>
      </c>
      <c r="O737" s="19" t="s">
        <v>20</v>
      </c>
      <c r="P737" s="19" t="s">
        <v>20</v>
      </c>
      <c r="Q737" s="19" t="s">
        <v>20</v>
      </c>
      <c r="R737" s="19" t="s">
        <v>20</v>
      </c>
      <c r="S737" s="19" t="s">
        <v>20</v>
      </c>
      <c r="T737" s="19" t="s">
        <v>20</v>
      </c>
      <c r="U737" s="19" t="s">
        <v>20</v>
      </c>
      <c r="V737" s="19" t="s">
        <v>20</v>
      </c>
      <c r="W737" s="19" t="s">
        <v>20</v>
      </c>
      <c r="X737" s="19" t="s">
        <v>20</v>
      </c>
      <c r="Y737" s="19" t="s">
        <v>20</v>
      </c>
      <c r="Z737" s="19" t="s">
        <v>20</v>
      </c>
      <c r="AA737" s="2">
        <v>11</v>
      </c>
      <c r="AB737">
        <v>1</v>
      </c>
      <c r="AC737">
        <v>5</v>
      </c>
      <c r="AD737">
        <v>1</v>
      </c>
      <c r="AE737">
        <v>1</v>
      </c>
      <c r="AF737" s="1">
        <v>99</v>
      </c>
      <c r="AG737" s="61" t="s">
        <v>930</v>
      </c>
      <c r="AH737" s="61" t="s">
        <v>930</v>
      </c>
      <c r="AI737" s="61" t="s">
        <v>930</v>
      </c>
      <c r="AJ737" s="61" t="s">
        <v>930</v>
      </c>
      <c r="AK737" s="61" t="s">
        <v>930</v>
      </c>
      <c r="AL737" s="61" t="s">
        <v>927</v>
      </c>
      <c r="AM737" s="1">
        <v>99</v>
      </c>
      <c r="AN737" s="1">
        <v>99</v>
      </c>
      <c r="AO737" s="1">
        <v>99</v>
      </c>
      <c r="AP737" s="1">
        <v>99</v>
      </c>
      <c r="AQ737" s="1">
        <v>99</v>
      </c>
      <c r="AR737" s="1">
        <v>99</v>
      </c>
      <c r="AS737" s="1">
        <v>0</v>
      </c>
      <c r="AT737" s="1">
        <v>0</v>
      </c>
      <c r="AU737">
        <v>0</v>
      </c>
      <c r="AV737" s="1">
        <v>0</v>
      </c>
      <c r="AW737" s="1">
        <v>0</v>
      </c>
      <c r="AX737" s="1">
        <v>0</v>
      </c>
      <c r="AY737" s="1">
        <v>1</v>
      </c>
      <c r="AZ737" s="1">
        <v>0</v>
      </c>
      <c r="BA737" s="1">
        <v>0</v>
      </c>
      <c r="BB737" s="1">
        <v>0</v>
      </c>
      <c r="BC737" s="1">
        <v>0</v>
      </c>
      <c r="BD737" s="1">
        <v>0</v>
      </c>
      <c r="BE737" s="1">
        <v>0</v>
      </c>
      <c r="BF737" s="1">
        <f>SUM(AS737:BE737)</f>
        <v>1</v>
      </c>
      <c r="BG737" s="19">
        <v>0</v>
      </c>
      <c r="BH737" s="19">
        <v>0</v>
      </c>
      <c r="BI737" s="19">
        <v>0</v>
      </c>
      <c r="BJ737" s="19">
        <v>0</v>
      </c>
      <c r="BK737" s="19">
        <v>0</v>
      </c>
      <c r="BL737" s="19">
        <v>0</v>
      </c>
      <c r="BM737" s="19">
        <v>0</v>
      </c>
      <c r="BN737" s="19">
        <v>0</v>
      </c>
      <c r="BO737" s="19">
        <v>0</v>
      </c>
      <c r="BP737" s="19">
        <v>0</v>
      </c>
      <c r="BQ737" s="60"/>
      <c r="BR737" s="60"/>
      <c r="BS737" s="60"/>
      <c r="BT737" s="60"/>
      <c r="BU737" s="60"/>
      <c r="BV737" s="60"/>
      <c r="BW737" s="60"/>
      <c r="BX737" s="60"/>
      <c r="BY737" s="60"/>
      <c r="BZ737" s="60"/>
      <c r="CA737" s="60"/>
      <c r="CB737" s="60"/>
      <c r="CC737" s="60"/>
      <c r="CD737" s="60"/>
      <c r="CE737" s="60"/>
      <c r="CF737" s="60"/>
      <c r="CG737" s="60"/>
      <c r="CH737" s="60"/>
      <c r="CI737" s="60"/>
      <c r="CJ737" s="60"/>
      <c r="CK737" s="60"/>
      <c r="CL737" s="60"/>
      <c r="CM737" s="60"/>
      <c r="CN737" s="60"/>
      <c r="CO737" s="60"/>
      <c r="CP737" s="60"/>
      <c r="CQ737" s="60"/>
      <c r="CR737" s="60"/>
      <c r="CS737" s="60"/>
      <c r="CT737" s="60"/>
      <c r="CU737" s="60"/>
      <c r="CV737" s="60"/>
      <c r="CW737" s="60"/>
      <c r="CX737" s="60"/>
      <c r="CY737" s="60"/>
      <c r="CZ737" s="60"/>
      <c r="DA737" s="60"/>
      <c r="DB737" s="60"/>
      <c r="DD737" s="19"/>
      <c r="DE737" s="19"/>
    </row>
    <row r="738" spans="1:109" ht="16" x14ac:dyDescent="0.2">
      <c r="A738" s="2">
        <v>737</v>
      </c>
      <c r="B738" s="5">
        <v>9</v>
      </c>
      <c r="C738" s="5">
        <v>3</v>
      </c>
      <c r="D738" s="1">
        <v>23</v>
      </c>
      <c r="E738" s="7">
        <v>43873</v>
      </c>
      <c r="F738" s="1">
        <v>0</v>
      </c>
      <c r="G738" s="5">
        <f t="shared" si="49"/>
        <v>0</v>
      </c>
      <c r="H738" s="19">
        <f t="shared" si="50"/>
        <v>0</v>
      </c>
      <c r="I738" s="19" t="s">
        <v>20</v>
      </c>
      <c r="J738" s="19" t="s">
        <v>20</v>
      </c>
      <c r="K738" s="19" t="s">
        <v>20</v>
      </c>
      <c r="L738" s="19" t="s">
        <v>20</v>
      </c>
      <c r="M738" s="19" t="s">
        <v>20</v>
      </c>
      <c r="N738" s="19" t="s">
        <v>20</v>
      </c>
      <c r="O738" s="19" t="s">
        <v>20</v>
      </c>
      <c r="P738" s="19" t="s">
        <v>20</v>
      </c>
      <c r="Q738" s="19" t="s">
        <v>20</v>
      </c>
      <c r="R738" s="19" t="s">
        <v>20</v>
      </c>
      <c r="S738" s="19" t="s">
        <v>20</v>
      </c>
      <c r="T738" s="19" t="s">
        <v>20</v>
      </c>
      <c r="U738" s="19" t="s">
        <v>20</v>
      </c>
      <c r="V738" s="19" t="s">
        <v>20</v>
      </c>
      <c r="W738" s="19" t="s">
        <v>20</v>
      </c>
      <c r="X738" s="19" t="s">
        <v>20</v>
      </c>
      <c r="Y738" s="19" t="s">
        <v>20</v>
      </c>
      <c r="Z738" s="19" t="s">
        <v>20</v>
      </c>
      <c r="AA738" s="2">
        <v>11</v>
      </c>
      <c r="AB738">
        <v>1</v>
      </c>
      <c r="AC738">
        <v>6</v>
      </c>
      <c r="AD738">
        <v>1</v>
      </c>
      <c r="AE738">
        <v>1</v>
      </c>
      <c r="AF738" s="1">
        <v>99</v>
      </c>
      <c r="AG738" s="61" t="s">
        <v>930</v>
      </c>
      <c r="AH738" s="61" t="s">
        <v>930</v>
      </c>
      <c r="AI738" s="61" t="s">
        <v>930</v>
      </c>
      <c r="AJ738" s="61" t="s">
        <v>930</v>
      </c>
      <c r="AK738" s="61" t="s">
        <v>930</v>
      </c>
      <c r="AL738" s="61" t="s">
        <v>930</v>
      </c>
      <c r="AM738" s="1">
        <v>99</v>
      </c>
      <c r="AN738" s="1">
        <v>99</v>
      </c>
      <c r="AO738" s="1">
        <v>1</v>
      </c>
      <c r="AP738" s="1">
        <v>99</v>
      </c>
      <c r="AQ738" s="1">
        <v>99</v>
      </c>
      <c r="AR738">
        <v>99</v>
      </c>
      <c r="AS738" s="1">
        <v>0</v>
      </c>
      <c r="AT738" s="1">
        <v>0</v>
      </c>
      <c r="AU738" s="1">
        <v>0</v>
      </c>
      <c r="AV738" s="1">
        <v>0</v>
      </c>
      <c r="AW738" s="1">
        <v>0</v>
      </c>
      <c r="AX738" s="1">
        <v>0</v>
      </c>
      <c r="AY738" s="1">
        <v>0</v>
      </c>
      <c r="AZ738" s="1">
        <v>0</v>
      </c>
      <c r="BA738" s="1">
        <v>0</v>
      </c>
      <c r="BB738" s="1">
        <v>1</v>
      </c>
      <c r="BC738" s="1">
        <v>0</v>
      </c>
      <c r="BD738" s="1">
        <v>0</v>
      </c>
      <c r="BE738" s="1">
        <v>0</v>
      </c>
      <c r="BF738" s="1">
        <f>SUM(AS738:BE738)</f>
        <v>1</v>
      </c>
      <c r="BG738" s="19">
        <v>0</v>
      </c>
      <c r="BH738" s="19">
        <v>0</v>
      </c>
      <c r="BI738" s="19">
        <v>0</v>
      </c>
      <c r="BJ738" s="19">
        <v>0</v>
      </c>
      <c r="BK738" s="19">
        <v>0</v>
      </c>
      <c r="BL738" s="19">
        <v>0</v>
      </c>
      <c r="BM738" s="19">
        <v>0</v>
      </c>
      <c r="BN738" s="19">
        <v>0</v>
      </c>
      <c r="BO738" s="19">
        <v>0</v>
      </c>
      <c r="BP738" s="19">
        <v>0</v>
      </c>
      <c r="BQ738" s="60"/>
      <c r="BR738" s="60"/>
      <c r="BS738" s="60"/>
      <c r="BT738" s="60"/>
      <c r="BU738" s="60"/>
      <c r="BV738" s="60"/>
      <c r="BW738" s="60"/>
      <c r="BX738" s="60"/>
      <c r="BY738" s="60"/>
      <c r="BZ738" s="60"/>
      <c r="CA738" s="60"/>
      <c r="CB738" s="60"/>
      <c r="CC738" s="19"/>
      <c r="CD738" s="60"/>
      <c r="CE738" s="60"/>
      <c r="CF738" s="60"/>
      <c r="CG738" s="60"/>
      <c r="CH738" s="60"/>
      <c r="CI738" s="60"/>
      <c r="CJ738" s="60"/>
      <c r="CK738" s="60"/>
      <c r="CL738" s="60"/>
      <c r="CM738" s="60"/>
      <c r="CN738" s="60"/>
      <c r="CO738" s="60"/>
      <c r="CP738" s="60"/>
      <c r="CQ738" s="60"/>
      <c r="CR738" s="60"/>
      <c r="CS738" s="60"/>
      <c r="CT738" s="60"/>
      <c r="CU738" s="60"/>
      <c r="CV738" s="60"/>
      <c r="CW738" s="60"/>
      <c r="CX738" s="60"/>
      <c r="CY738" s="60"/>
      <c r="CZ738" s="60"/>
      <c r="DA738" s="60"/>
      <c r="DB738" s="60"/>
      <c r="DD738" s="19"/>
      <c r="DE738" s="19"/>
    </row>
    <row r="739" spans="1:109" ht="16" x14ac:dyDescent="0.2">
      <c r="A739" s="2">
        <v>738</v>
      </c>
      <c r="B739" s="5">
        <v>9</v>
      </c>
      <c r="C739" s="5">
        <v>3</v>
      </c>
      <c r="D739" s="1">
        <v>24</v>
      </c>
      <c r="E739" s="7">
        <v>43874</v>
      </c>
      <c r="F739" s="1">
        <v>0</v>
      </c>
      <c r="G739" s="5">
        <f t="shared" si="49"/>
        <v>0</v>
      </c>
      <c r="H739" s="19">
        <f t="shared" si="50"/>
        <v>0</v>
      </c>
      <c r="I739" s="19" t="s">
        <v>20</v>
      </c>
      <c r="J739" s="19" t="s">
        <v>20</v>
      </c>
      <c r="K739" s="19" t="s">
        <v>20</v>
      </c>
      <c r="L739" s="19" t="s">
        <v>20</v>
      </c>
      <c r="M739" s="19" t="s">
        <v>20</v>
      </c>
      <c r="N739" s="19" t="s">
        <v>20</v>
      </c>
      <c r="O739" s="19" t="s">
        <v>20</v>
      </c>
      <c r="P739" s="19" t="s">
        <v>20</v>
      </c>
      <c r="Q739" s="19" t="s">
        <v>20</v>
      </c>
      <c r="R739" s="19" t="s">
        <v>20</v>
      </c>
      <c r="S739" s="19" t="s">
        <v>20</v>
      </c>
      <c r="T739" s="19" t="s">
        <v>20</v>
      </c>
      <c r="U739" s="19" t="s">
        <v>20</v>
      </c>
      <c r="V739" s="19" t="s">
        <v>20</v>
      </c>
      <c r="W739" s="19" t="s">
        <v>20</v>
      </c>
      <c r="X739" s="19" t="s">
        <v>20</v>
      </c>
      <c r="Y739" s="19" t="s">
        <v>20</v>
      </c>
      <c r="Z739" s="19" t="s">
        <v>20</v>
      </c>
      <c r="AA739" s="2"/>
      <c r="AB739" s="19" t="s">
        <v>20</v>
      </c>
      <c r="AC739" s="19" t="s">
        <v>20</v>
      </c>
      <c r="AD739">
        <v>1</v>
      </c>
      <c r="AE739" s="19" t="s">
        <v>20</v>
      </c>
      <c r="AF739" s="1" t="s">
        <v>20</v>
      </c>
      <c r="AG739" s="61" t="s">
        <v>20</v>
      </c>
      <c r="AH739" s="61" t="s">
        <v>20</v>
      </c>
      <c r="AI739" s="61" t="s">
        <v>20</v>
      </c>
      <c r="AJ739" s="61" t="s">
        <v>20</v>
      </c>
      <c r="AK739" s="61" t="s">
        <v>20</v>
      </c>
      <c r="AL739" s="61" t="s">
        <v>20</v>
      </c>
      <c r="AM739" s="1" t="s">
        <v>20</v>
      </c>
      <c r="AN739" s="1" t="s">
        <v>20</v>
      </c>
      <c r="AO739" s="1" t="s">
        <v>20</v>
      </c>
      <c r="AP739" s="1" t="s">
        <v>20</v>
      </c>
      <c r="AQ739" s="1" t="s">
        <v>20</v>
      </c>
      <c r="AR739" s="1" t="s">
        <v>20</v>
      </c>
      <c r="AS739" t="s">
        <v>20</v>
      </c>
      <c r="AT739" t="s">
        <v>20</v>
      </c>
      <c r="AU739" t="s">
        <v>20</v>
      </c>
      <c r="AV739" t="s">
        <v>20</v>
      </c>
      <c r="AW739" t="s">
        <v>20</v>
      </c>
      <c r="AX739" t="s">
        <v>20</v>
      </c>
      <c r="AY739" t="s">
        <v>20</v>
      </c>
      <c r="AZ739" s="1" t="s">
        <v>20</v>
      </c>
      <c r="BA739" s="1" t="s">
        <v>20</v>
      </c>
      <c r="BB739" s="1" t="s">
        <v>20</v>
      </c>
      <c r="BC739" t="s">
        <v>20</v>
      </c>
      <c r="BD739" t="s">
        <v>20</v>
      </c>
      <c r="BE739" s="1" t="s">
        <v>20</v>
      </c>
      <c r="BF739" s="1" t="s">
        <v>20</v>
      </c>
      <c r="BG739" s="19">
        <v>0</v>
      </c>
      <c r="BH739" s="19">
        <v>0</v>
      </c>
      <c r="BI739" s="19">
        <v>0</v>
      </c>
      <c r="BJ739" s="19">
        <v>0</v>
      </c>
      <c r="BK739" s="19">
        <v>0</v>
      </c>
      <c r="BL739" s="19">
        <v>0</v>
      </c>
      <c r="BM739" s="19">
        <v>0</v>
      </c>
      <c r="BN739" s="19">
        <v>0</v>
      </c>
      <c r="BO739" s="19">
        <v>0</v>
      </c>
      <c r="BP739" s="19">
        <v>0</v>
      </c>
      <c r="BQ739" s="15"/>
      <c r="BR739" s="15"/>
      <c r="BS739" s="15"/>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c r="CP739" s="15"/>
      <c r="CQ739" s="15"/>
      <c r="CR739" s="15"/>
      <c r="CS739" s="15"/>
      <c r="CT739" s="15"/>
      <c r="CU739" s="15"/>
      <c r="CV739" s="15"/>
      <c r="CW739" s="15"/>
      <c r="CX739" s="15"/>
      <c r="CY739" s="15"/>
      <c r="CZ739" s="15"/>
      <c r="DA739" s="15"/>
      <c r="DB739" s="15"/>
      <c r="DD739" s="19"/>
      <c r="DE739" s="19"/>
    </row>
    <row r="740" spans="1:109" x14ac:dyDescent="0.2">
      <c r="A740" s="2">
        <v>739</v>
      </c>
      <c r="B740" s="5">
        <v>9</v>
      </c>
      <c r="C740" s="5">
        <v>3</v>
      </c>
      <c r="D740" s="1">
        <v>25</v>
      </c>
      <c r="E740" s="7">
        <v>43875</v>
      </c>
      <c r="F740" s="1">
        <v>0</v>
      </c>
      <c r="G740" s="5">
        <f t="shared" si="49"/>
        <v>0</v>
      </c>
      <c r="H740" s="19">
        <f t="shared" si="50"/>
        <v>0</v>
      </c>
      <c r="I740" s="19" t="s">
        <v>20</v>
      </c>
      <c r="J740" s="19" t="s">
        <v>20</v>
      </c>
      <c r="K740" s="19" t="s">
        <v>20</v>
      </c>
      <c r="L740" s="19" t="s">
        <v>20</v>
      </c>
      <c r="M740" s="19" t="s">
        <v>20</v>
      </c>
      <c r="N740" s="19" t="s">
        <v>20</v>
      </c>
      <c r="O740" s="19" t="s">
        <v>20</v>
      </c>
      <c r="P740" s="19" t="s">
        <v>20</v>
      </c>
      <c r="Q740" s="19" t="s">
        <v>20</v>
      </c>
      <c r="R740" s="19" t="s">
        <v>20</v>
      </c>
      <c r="S740" s="19" t="s">
        <v>20</v>
      </c>
      <c r="T740" s="19" t="s">
        <v>20</v>
      </c>
      <c r="U740" s="19" t="s">
        <v>20</v>
      </c>
      <c r="V740" s="19" t="s">
        <v>20</v>
      </c>
      <c r="W740" s="19" t="s">
        <v>20</v>
      </c>
      <c r="X740" s="19" t="s">
        <v>20</v>
      </c>
      <c r="Y740" s="19" t="s">
        <v>20</v>
      </c>
      <c r="Z740" s="19" t="s">
        <v>20</v>
      </c>
      <c r="AA740" s="2">
        <v>11</v>
      </c>
      <c r="AB740">
        <v>1</v>
      </c>
      <c r="AC740">
        <v>5</v>
      </c>
      <c r="AD740" s="19" t="s">
        <v>20</v>
      </c>
      <c r="AE740">
        <v>1</v>
      </c>
      <c r="AF740" s="1">
        <v>99</v>
      </c>
      <c r="AG740" s="1">
        <v>99</v>
      </c>
      <c r="AH740" s="1">
        <v>99</v>
      </c>
      <c r="AI740" s="1">
        <v>99</v>
      </c>
      <c r="AJ740" s="1">
        <v>99</v>
      </c>
      <c r="AK740" s="1">
        <v>99</v>
      </c>
      <c r="AL740" s="1">
        <v>99</v>
      </c>
      <c r="AM740" s="1">
        <v>99</v>
      </c>
      <c r="AN740">
        <v>99</v>
      </c>
      <c r="AO740" s="1">
        <v>1</v>
      </c>
      <c r="AP740">
        <v>99</v>
      </c>
      <c r="AQ740">
        <v>99</v>
      </c>
      <c r="AR740" s="1">
        <v>99</v>
      </c>
      <c r="AS740" s="1">
        <v>0</v>
      </c>
      <c r="AT740" s="1">
        <v>0</v>
      </c>
      <c r="AU740">
        <v>0</v>
      </c>
      <c r="AV740" s="1">
        <v>0</v>
      </c>
      <c r="AW740" s="1">
        <v>0</v>
      </c>
      <c r="AX740" s="1">
        <v>0</v>
      </c>
      <c r="AY740" s="1">
        <v>0</v>
      </c>
      <c r="AZ740" s="1">
        <v>0</v>
      </c>
      <c r="BA740" s="1">
        <v>0</v>
      </c>
      <c r="BB740" s="1">
        <v>1</v>
      </c>
      <c r="BC740" s="1">
        <v>0</v>
      </c>
      <c r="BD740" s="1">
        <v>0</v>
      </c>
      <c r="BE740" s="1">
        <v>0</v>
      </c>
      <c r="BF740" s="1">
        <f t="shared" ref="BF740:BF748" si="53">SUM(AS740:BE740)</f>
        <v>1</v>
      </c>
      <c r="BG740" s="19">
        <v>0</v>
      </c>
      <c r="BH740" s="19">
        <v>0</v>
      </c>
      <c r="BI740" s="19">
        <v>0</v>
      </c>
      <c r="BJ740" s="19">
        <v>0</v>
      </c>
      <c r="BK740" s="19">
        <v>0</v>
      </c>
      <c r="BL740" s="19">
        <v>0</v>
      </c>
      <c r="BM740" s="19">
        <v>0</v>
      </c>
      <c r="BN740" s="19">
        <v>0</v>
      </c>
      <c r="BO740" s="19">
        <v>0</v>
      </c>
      <c r="BP740" s="19">
        <v>0</v>
      </c>
      <c r="BQ740" s="15"/>
      <c r="BR740" s="15"/>
      <c r="BS740" s="15"/>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c r="CP740" s="15"/>
      <c r="CQ740" s="15"/>
      <c r="CR740" s="15"/>
      <c r="CS740" s="15"/>
      <c r="CT740" s="15"/>
      <c r="CU740" s="15"/>
      <c r="CV740" s="15"/>
      <c r="CW740" s="15"/>
      <c r="CX740" s="15"/>
      <c r="CY740" s="15"/>
      <c r="CZ740" s="15"/>
      <c r="DA740" s="15"/>
      <c r="DB740" s="15"/>
      <c r="DD740" s="19"/>
      <c r="DE740" s="19"/>
    </row>
    <row r="741" spans="1:109" x14ac:dyDescent="0.2">
      <c r="A741" s="2">
        <v>740</v>
      </c>
      <c r="B741" s="5">
        <v>9</v>
      </c>
      <c r="C741" s="5">
        <v>3</v>
      </c>
      <c r="D741" s="1">
        <v>26</v>
      </c>
      <c r="E741" s="7">
        <v>43876</v>
      </c>
      <c r="F741" s="1">
        <v>0</v>
      </c>
      <c r="G741" s="5">
        <f t="shared" si="49"/>
        <v>0</v>
      </c>
      <c r="H741" s="19">
        <f t="shared" si="50"/>
        <v>0</v>
      </c>
      <c r="I741" s="19" t="s">
        <v>20</v>
      </c>
      <c r="J741" s="19" t="s">
        <v>20</v>
      </c>
      <c r="K741" s="19" t="s">
        <v>20</v>
      </c>
      <c r="L741" s="19" t="s">
        <v>20</v>
      </c>
      <c r="M741" s="19" t="s">
        <v>20</v>
      </c>
      <c r="N741" s="19" t="s">
        <v>20</v>
      </c>
      <c r="O741" s="19" t="s">
        <v>20</v>
      </c>
      <c r="P741" s="19" t="s">
        <v>20</v>
      </c>
      <c r="Q741" s="19" t="s">
        <v>20</v>
      </c>
      <c r="R741" s="19" t="s">
        <v>20</v>
      </c>
      <c r="S741" s="19" t="s">
        <v>20</v>
      </c>
      <c r="T741" s="19" t="s">
        <v>20</v>
      </c>
      <c r="U741" s="19" t="s">
        <v>20</v>
      </c>
      <c r="V741" s="19" t="s">
        <v>20</v>
      </c>
      <c r="W741" s="19" t="s">
        <v>20</v>
      </c>
      <c r="X741" s="19" t="s">
        <v>20</v>
      </c>
      <c r="Y741" s="19" t="s">
        <v>20</v>
      </c>
      <c r="Z741" s="19" t="s">
        <v>20</v>
      </c>
      <c r="AA741" s="2">
        <v>11</v>
      </c>
      <c r="AB741">
        <v>1</v>
      </c>
      <c r="AC741">
        <v>6</v>
      </c>
      <c r="AD741">
        <v>1</v>
      </c>
      <c r="AE741">
        <v>1</v>
      </c>
      <c r="AF741" s="1">
        <v>99</v>
      </c>
      <c r="AG741" s="1">
        <v>99</v>
      </c>
      <c r="AH741" s="1">
        <v>99</v>
      </c>
      <c r="AI741" s="1">
        <v>99</v>
      </c>
      <c r="AJ741" s="1">
        <v>99</v>
      </c>
      <c r="AK741" s="1">
        <v>99</v>
      </c>
      <c r="AL741" s="1">
        <v>99</v>
      </c>
      <c r="AM741" s="1">
        <v>99</v>
      </c>
      <c r="AN741" s="1">
        <v>99</v>
      </c>
      <c r="AO741" s="1">
        <v>1</v>
      </c>
      <c r="AP741" s="1">
        <v>99</v>
      </c>
      <c r="AQ741" s="1">
        <v>99</v>
      </c>
      <c r="AR741">
        <v>99</v>
      </c>
      <c r="AS741" s="1">
        <v>0</v>
      </c>
      <c r="AT741" s="1">
        <v>0</v>
      </c>
      <c r="AU741">
        <v>0</v>
      </c>
      <c r="AV741" s="1">
        <v>0</v>
      </c>
      <c r="AW741" s="1">
        <v>0</v>
      </c>
      <c r="AX741" s="1">
        <v>0</v>
      </c>
      <c r="AY741" s="1">
        <v>0</v>
      </c>
      <c r="AZ741" s="1">
        <v>0</v>
      </c>
      <c r="BA741" s="1">
        <v>0</v>
      </c>
      <c r="BB741" s="1">
        <v>1</v>
      </c>
      <c r="BC741" s="1">
        <v>0</v>
      </c>
      <c r="BD741" s="1">
        <v>0</v>
      </c>
      <c r="BE741" s="1">
        <v>0</v>
      </c>
      <c r="BF741" s="1">
        <f t="shared" si="53"/>
        <v>1</v>
      </c>
      <c r="BG741" s="19">
        <v>0</v>
      </c>
      <c r="BH741" s="19">
        <v>0</v>
      </c>
      <c r="BI741" s="19">
        <v>0</v>
      </c>
      <c r="BJ741" s="19">
        <v>0</v>
      </c>
      <c r="BK741" s="19">
        <v>0</v>
      </c>
      <c r="BL741" s="19">
        <v>0</v>
      </c>
      <c r="BM741" s="19">
        <v>0</v>
      </c>
      <c r="BN741" s="19">
        <v>0</v>
      </c>
      <c r="BO741" s="19">
        <v>0</v>
      </c>
      <c r="BP741" s="19">
        <v>0</v>
      </c>
      <c r="BQ741" s="15"/>
      <c r="BR741" s="15"/>
      <c r="BS741" s="15"/>
      <c r="BT741" s="15"/>
      <c r="BU741" s="15"/>
      <c r="BV741" s="15"/>
      <c r="BW741" s="15"/>
      <c r="BX741" s="15"/>
      <c r="BY741" s="15"/>
      <c r="BZ741" s="15"/>
      <c r="CA741" s="15"/>
      <c r="CB741" s="15"/>
      <c r="CC741" s="19"/>
      <c r="CD741" s="15"/>
      <c r="CE741" s="15"/>
      <c r="CF741" s="15"/>
      <c r="CG741" s="15"/>
      <c r="CH741" s="15"/>
      <c r="CI741" s="15"/>
      <c r="CJ741" s="15"/>
      <c r="CK741" s="15"/>
      <c r="CL741" s="15"/>
      <c r="CM741" s="15"/>
      <c r="CN741" s="15"/>
      <c r="CO741" s="15"/>
      <c r="CP741" s="15"/>
      <c r="CQ741" s="15"/>
      <c r="CR741" s="15"/>
      <c r="CS741" s="15"/>
      <c r="CT741" s="15"/>
      <c r="CU741" s="15"/>
      <c r="CV741" s="15"/>
      <c r="CW741" s="15"/>
      <c r="CX741" s="15"/>
      <c r="CY741" s="15"/>
      <c r="CZ741" s="15"/>
      <c r="DA741" s="15"/>
      <c r="DB741" s="15"/>
      <c r="DD741" s="19"/>
      <c r="DE741" s="19"/>
    </row>
    <row r="742" spans="1:109" x14ac:dyDescent="0.2">
      <c r="A742" s="2">
        <v>741</v>
      </c>
      <c r="B742" s="5">
        <v>9</v>
      </c>
      <c r="C742" s="5">
        <v>3</v>
      </c>
      <c r="D742" s="1">
        <v>27</v>
      </c>
      <c r="E742" s="7">
        <v>43877</v>
      </c>
      <c r="F742" s="1">
        <v>0</v>
      </c>
      <c r="G742" s="5">
        <f t="shared" si="49"/>
        <v>0</v>
      </c>
      <c r="H742" s="19">
        <f t="shared" si="50"/>
        <v>0</v>
      </c>
      <c r="I742" s="19" t="s">
        <v>20</v>
      </c>
      <c r="J742" s="19" t="s">
        <v>20</v>
      </c>
      <c r="K742" s="19" t="s">
        <v>20</v>
      </c>
      <c r="L742" s="19" t="s">
        <v>20</v>
      </c>
      <c r="M742" s="19" t="s">
        <v>20</v>
      </c>
      <c r="N742" s="19" t="s">
        <v>20</v>
      </c>
      <c r="O742" s="19" t="s">
        <v>20</v>
      </c>
      <c r="P742" s="19" t="s">
        <v>20</v>
      </c>
      <c r="Q742" s="19" t="s">
        <v>20</v>
      </c>
      <c r="R742" s="19" t="s">
        <v>20</v>
      </c>
      <c r="S742" s="19" t="s">
        <v>20</v>
      </c>
      <c r="T742" s="19" t="s">
        <v>20</v>
      </c>
      <c r="U742" s="19" t="s">
        <v>20</v>
      </c>
      <c r="V742" s="19" t="s">
        <v>20</v>
      </c>
      <c r="W742" s="19" t="s">
        <v>20</v>
      </c>
      <c r="X742" s="19" t="s">
        <v>20</v>
      </c>
      <c r="Y742" s="19" t="s">
        <v>20</v>
      </c>
      <c r="Z742" s="19" t="s">
        <v>20</v>
      </c>
      <c r="AA742" s="2">
        <v>11</v>
      </c>
      <c r="AB742">
        <v>1</v>
      </c>
      <c r="AC742">
        <v>5</v>
      </c>
      <c r="AD742">
        <v>1</v>
      </c>
      <c r="AE742">
        <v>1</v>
      </c>
      <c r="AF742" s="1">
        <v>99</v>
      </c>
      <c r="AG742" s="1">
        <v>99</v>
      </c>
      <c r="AH742" s="1">
        <v>99</v>
      </c>
      <c r="AI742" s="1">
        <v>99</v>
      </c>
      <c r="AJ742" s="1">
        <v>99</v>
      </c>
      <c r="AK742" s="1">
        <v>99</v>
      </c>
      <c r="AL742" s="1">
        <v>99</v>
      </c>
      <c r="AM742" s="1">
        <v>99</v>
      </c>
      <c r="AN742" s="1">
        <v>99</v>
      </c>
      <c r="AO742" s="1">
        <v>99</v>
      </c>
      <c r="AP742" s="1">
        <v>99</v>
      </c>
      <c r="AQ742" s="1">
        <v>99</v>
      </c>
      <c r="AR742" s="1">
        <v>99</v>
      </c>
      <c r="AS742" s="1">
        <v>0</v>
      </c>
      <c r="AT742" s="1">
        <v>0</v>
      </c>
      <c r="AU742" s="1">
        <v>0</v>
      </c>
      <c r="AV742" s="1">
        <v>0</v>
      </c>
      <c r="AW742" s="1">
        <v>0</v>
      </c>
      <c r="AX742" s="1">
        <v>0</v>
      </c>
      <c r="AY742" s="1">
        <v>0</v>
      </c>
      <c r="AZ742" s="1">
        <v>0</v>
      </c>
      <c r="BA742" s="1">
        <v>0</v>
      </c>
      <c r="BB742" s="1">
        <v>0</v>
      </c>
      <c r="BC742" s="1">
        <v>0</v>
      </c>
      <c r="BD742" s="1">
        <v>0</v>
      </c>
      <c r="BE742" s="1">
        <v>0</v>
      </c>
      <c r="BF742" s="1">
        <f t="shared" si="53"/>
        <v>0</v>
      </c>
      <c r="BG742" s="19">
        <v>0</v>
      </c>
      <c r="BH742" s="19">
        <v>0</v>
      </c>
      <c r="BI742" s="19">
        <v>0</v>
      </c>
      <c r="BJ742" s="19">
        <v>0</v>
      </c>
      <c r="BK742" s="19">
        <v>0</v>
      </c>
      <c r="BL742" s="19">
        <v>0</v>
      </c>
      <c r="BM742" s="19">
        <v>0</v>
      </c>
      <c r="BN742" s="19">
        <v>0</v>
      </c>
      <c r="BO742" s="19">
        <v>0</v>
      </c>
      <c r="BP742" s="19">
        <v>0</v>
      </c>
      <c r="BQ742" s="19"/>
      <c r="BR742" s="19"/>
      <c r="BS742" s="19"/>
      <c r="BT742" s="19"/>
      <c r="BU742" s="19"/>
      <c r="BV742" s="19"/>
      <c r="BW742" s="19"/>
      <c r="BX742" s="19"/>
      <c r="BY742" s="19"/>
      <c r="BZ742" s="19"/>
      <c r="CA742" s="19"/>
      <c r="CC742" s="19"/>
      <c r="CD742" s="19"/>
      <c r="CE742" s="19"/>
      <c r="CF742" s="19"/>
      <c r="CG742" s="19"/>
      <c r="CH742" s="19"/>
      <c r="CI742" s="19"/>
      <c r="CK742" s="19"/>
      <c r="CL742" s="19"/>
      <c r="CM742" s="19"/>
      <c r="CN742" s="19"/>
      <c r="CO742" s="19"/>
      <c r="CP742" s="19"/>
      <c r="CQ742" s="19"/>
      <c r="CR742" s="19"/>
      <c r="CS742" s="19"/>
      <c r="CT742" s="19"/>
      <c r="CU742" s="19"/>
      <c r="CV742" s="19"/>
      <c r="CW742" s="19"/>
      <c r="CX742" s="19"/>
      <c r="CY742" s="19"/>
      <c r="CZ742" s="19"/>
      <c r="DA742" s="19"/>
      <c r="DB742" s="19"/>
      <c r="DD742" s="19"/>
      <c r="DE742" s="19"/>
    </row>
    <row r="743" spans="1:109" ht="16" x14ac:dyDescent="0.2">
      <c r="A743" s="2">
        <v>742</v>
      </c>
      <c r="B743" s="5">
        <v>9</v>
      </c>
      <c r="C743" s="5">
        <v>3</v>
      </c>
      <c r="D743" s="1">
        <v>28</v>
      </c>
      <c r="E743" s="7">
        <v>43878</v>
      </c>
      <c r="F743" s="1">
        <v>0</v>
      </c>
      <c r="G743" s="5">
        <f t="shared" si="49"/>
        <v>0</v>
      </c>
      <c r="H743" s="19">
        <f t="shared" si="50"/>
        <v>0</v>
      </c>
      <c r="I743" s="19" t="s">
        <v>20</v>
      </c>
      <c r="J743" s="19" t="s">
        <v>20</v>
      </c>
      <c r="K743" s="19" t="s">
        <v>20</v>
      </c>
      <c r="L743" s="19" t="s">
        <v>20</v>
      </c>
      <c r="M743" s="19" t="s">
        <v>20</v>
      </c>
      <c r="N743" s="19" t="s">
        <v>20</v>
      </c>
      <c r="O743" s="19" t="s">
        <v>20</v>
      </c>
      <c r="P743" s="19" t="s">
        <v>20</v>
      </c>
      <c r="Q743" s="19" t="s">
        <v>20</v>
      </c>
      <c r="R743" s="19" t="s">
        <v>20</v>
      </c>
      <c r="S743" s="19" t="s">
        <v>20</v>
      </c>
      <c r="T743" s="19" t="s">
        <v>20</v>
      </c>
      <c r="U743" s="19" t="s">
        <v>20</v>
      </c>
      <c r="V743" s="19" t="s">
        <v>20</v>
      </c>
      <c r="W743" s="19" t="s">
        <v>20</v>
      </c>
      <c r="X743" s="19" t="s">
        <v>20</v>
      </c>
      <c r="Y743" s="19" t="s">
        <v>20</v>
      </c>
      <c r="Z743" s="19" t="s">
        <v>20</v>
      </c>
      <c r="AA743" s="2">
        <v>11</v>
      </c>
      <c r="AB743">
        <v>1</v>
      </c>
      <c r="AC743">
        <v>5</v>
      </c>
      <c r="AD743">
        <v>1</v>
      </c>
      <c r="AE743">
        <v>2</v>
      </c>
      <c r="AF743" s="1">
        <v>99</v>
      </c>
      <c r="AG743" s="61" t="s">
        <v>927</v>
      </c>
      <c r="AH743" s="1">
        <v>99</v>
      </c>
      <c r="AI743" s="1">
        <v>99</v>
      </c>
      <c r="AJ743" s="1">
        <v>99</v>
      </c>
      <c r="AK743" s="1">
        <v>99</v>
      </c>
      <c r="AL743" s="1">
        <v>99</v>
      </c>
      <c r="AM743" s="1">
        <v>99</v>
      </c>
      <c r="AN743" s="1">
        <v>99</v>
      </c>
      <c r="AO743" s="1">
        <v>99</v>
      </c>
      <c r="AP743" s="1">
        <v>99</v>
      </c>
      <c r="AQ743" s="1">
        <v>99</v>
      </c>
      <c r="AR743" s="1">
        <v>99</v>
      </c>
      <c r="AS743" s="1">
        <v>0</v>
      </c>
      <c r="AT743" s="1">
        <v>1</v>
      </c>
      <c r="AU743">
        <v>0</v>
      </c>
      <c r="AV743" s="1">
        <v>0</v>
      </c>
      <c r="AW743" s="1">
        <v>0</v>
      </c>
      <c r="AX743" s="1">
        <v>0</v>
      </c>
      <c r="AY743" s="1">
        <v>0</v>
      </c>
      <c r="AZ743" s="1">
        <v>0</v>
      </c>
      <c r="BA743" s="1">
        <v>0</v>
      </c>
      <c r="BB743" s="1">
        <v>0</v>
      </c>
      <c r="BC743" s="1">
        <v>0</v>
      </c>
      <c r="BD743" s="1">
        <v>0</v>
      </c>
      <c r="BE743" s="1">
        <v>0</v>
      </c>
      <c r="BF743" s="1">
        <f t="shared" si="53"/>
        <v>1</v>
      </c>
      <c r="BG743" s="19">
        <v>0</v>
      </c>
      <c r="BH743" s="19">
        <v>0</v>
      </c>
      <c r="BI743" s="19">
        <v>0</v>
      </c>
      <c r="BJ743" s="19">
        <v>0</v>
      </c>
      <c r="BK743" s="19">
        <v>0</v>
      </c>
      <c r="BL743" s="19">
        <v>0</v>
      </c>
      <c r="BM743" s="19">
        <v>0</v>
      </c>
      <c r="BN743" s="19">
        <v>0</v>
      </c>
      <c r="BO743" s="19">
        <v>0</v>
      </c>
      <c r="BP743" s="19">
        <v>0</v>
      </c>
      <c r="BQ743" s="19"/>
      <c r="BR743" s="19"/>
      <c r="BS743" s="19"/>
      <c r="BT743" s="19"/>
      <c r="BU743" s="19"/>
      <c r="BV743" s="19"/>
      <c r="BW743" s="19"/>
      <c r="BX743" s="19"/>
      <c r="BY743" s="19"/>
      <c r="BZ743" s="19"/>
      <c r="CA743" s="19"/>
      <c r="CC743" s="19"/>
      <c r="CD743" s="19"/>
      <c r="CE743" s="19"/>
      <c r="CF743" s="19"/>
      <c r="CG743" s="19"/>
      <c r="CH743" s="19"/>
      <c r="CI743" s="19"/>
      <c r="CK743" s="19"/>
      <c r="CL743" s="19"/>
      <c r="CM743" s="19"/>
      <c r="CN743" s="19"/>
      <c r="CO743" s="19"/>
      <c r="CP743" s="19"/>
      <c r="CQ743" s="19"/>
      <c r="CR743" s="19"/>
      <c r="CS743" s="19"/>
      <c r="CT743" s="19"/>
      <c r="CU743" s="19"/>
      <c r="CV743" s="19"/>
      <c r="CW743" s="19"/>
      <c r="CX743" s="19"/>
      <c r="CY743" s="19"/>
      <c r="CZ743" s="19"/>
      <c r="DA743" s="19"/>
      <c r="DB743" s="19"/>
      <c r="DD743" s="19"/>
      <c r="DE743" s="19"/>
    </row>
    <row r="744" spans="1:109" ht="16" x14ac:dyDescent="0.2">
      <c r="A744" s="2">
        <v>743</v>
      </c>
      <c r="B744" s="5">
        <v>9</v>
      </c>
      <c r="C744" s="5">
        <v>3</v>
      </c>
      <c r="D744" s="1">
        <v>29</v>
      </c>
      <c r="E744" s="7">
        <v>43879</v>
      </c>
      <c r="F744" s="1">
        <v>0</v>
      </c>
      <c r="G744" s="5">
        <f t="shared" ref="G744:G807" si="54">SUM(BG744,BL744)</f>
        <v>0</v>
      </c>
      <c r="H744" s="19">
        <f t="shared" ref="H744:H807" si="55">SUM(BJ744,BO744)</f>
        <v>0</v>
      </c>
      <c r="I744" s="19" t="s">
        <v>20</v>
      </c>
      <c r="J744" s="19" t="s">
        <v>20</v>
      </c>
      <c r="K744" s="19" t="s">
        <v>20</v>
      </c>
      <c r="L744" s="19" t="s">
        <v>20</v>
      </c>
      <c r="M744" s="19" t="s">
        <v>20</v>
      </c>
      <c r="N744" s="19" t="s">
        <v>20</v>
      </c>
      <c r="O744" s="19" t="s">
        <v>20</v>
      </c>
      <c r="P744" s="19" t="s">
        <v>20</v>
      </c>
      <c r="Q744" s="19" t="s">
        <v>20</v>
      </c>
      <c r="R744" s="19" t="s">
        <v>20</v>
      </c>
      <c r="S744" s="19" t="s">
        <v>20</v>
      </c>
      <c r="T744" s="19" t="s">
        <v>20</v>
      </c>
      <c r="U744" s="19" t="s">
        <v>20</v>
      </c>
      <c r="V744" s="19" t="s">
        <v>20</v>
      </c>
      <c r="W744" s="19" t="s">
        <v>20</v>
      </c>
      <c r="X744" s="19" t="s">
        <v>20</v>
      </c>
      <c r="Y744" s="19" t="s">
        <v>20</v>
      </c>
      <c r="Z744" s="19" t="s">
        <v>20</v>
      </c>
      <c r="AA744" s="2">
        <v>11</v>
      </c>
      <c r="AB744">
        <v>1</v>
      </c>
      <c r="AC744">
        <v>5</v>
      </c>
      <c r="AD744">
        <v>1</v>
      </c>
      <c r="AE744">
        <v>2</v>
      </c>
      <c r="AF744" s="1">
        <v>99</v>
      </c>
      <c r="AG744" s="61" t="s">
        <v>930</v>
      </c>
      <c r="AH744" s="1">
        <v>99</v>
      </c>
      <c r="AI744" s="1">
        <v>99</v>
      </c>
      <c r="AJ744" s="1">
        <v>99</v>
      </c>
      <c r="AK744" s="1">
        <v>99</v>
      </c>
      <c r="AL744" s="1">
        <v>99</v>
      </c>
      <c r="AM744" s="1">
        <v>99</v>
      </c>
      <c r="AN744" s="1">
        <v>99</v>
      </c>
      <c r="AO744" s="1">
        <v>99</v>
      </c>
      <c r="AP744" s="1">
        <v>99</v>
      </c>
      <c r="AQ744" s="1">
        <v>99</v>
      </c>
      <c r="AR744" s="1">
        <v>99</v>
      </c>
      <c r="AS744" s="1">
        <v>0</v>
      </c>
      <c r="AT744" s="1">
        <v>0</v>
      </c>
      <c r="AU744">
        <v>0</v>
      </c>
      <c r="AV744" s="1">
        <v>0</v>
      </c>
      <c r="AW744" s="1">
        <v>0</v>
      </c>
      <c r="AX744" s="1">
        <v>0</v>
      </c>
      <c r="AY744" s="1">
        <v>0</v>
      </c>
      <c r="AZ744" s="1">
        <v>0</v>
      </c>
      <c r="BA744" s="1">
        <v>0</v>
      </c>
      <c r="BB744" s="1">
        <v>0</v>
      </c>
      <c r="BC744" s="1">
        <v>0</v>
      </c>
      <c r="BD744" s="1">
        <v>0</v>
      </c>
      <c r="BE744" s="1">
        <v>0</v>
      </c>
      <c r="BF744" s="1">
        <f t="shared" si="53"/>
        <v>0</v>
      </c>
      <c r="BG744" s="19">
        <v>0</v>
      </c>
      <c r="BH744" s="19">
        <v>0</v>
      </c>
      <c r="BI744" s="19">
        <v>0</v>
      </c>
      <c r="BJ744" s="19">
        <v>0</v>
      </c>
      <c r="BK744" s="19">
        <v>0</v>
      </c>
      <c r="BL744" s="19">
        <v>0</v>
      </c>
      <c r="BM744" s="19">
        <v>0</v>
      </c>
      <c r="BN744" s="19">
        <v>0</v>
      </c>
      <c r="BO744" s="19">
        <v>0</v>
      </c>
      <c r="BP744" s="19">
        <v>0</v>
      </c>
      <c r="BQ744" s="19"/>
      <c r="BR744" s="19"/>
      <c r="BS744" s="19"/>
      <c r="BT744" s="19"/>
      <c r="BU744" s="19"/>
      <c r="BV744" s="19"/>
      <c r="BW744" s="19"/>
      <c r="BX744" s="19"/>
      <c r="BY744" s="19"/>
      <c r="BZ744" s="19"/>
      <c r="CA744" s="19"/>
      <c r="CC744" s="19"/>
      <c r="CD744" s="19"/>
      <c r="CE744" s="19"/>
      <c r="CF744" s="19"/>
      <c r="CG744" s="19"/>
      <c r="CH744" s="19"/>
      <c r="CI744" s="19"/>
      <c r="CK744" s="19"/>
      <c r="CL744" s="19"/>
      <c r="CM744" s="19"/>
      <c r="CN744" s="19"/>
      <c r="CO744" s="19"/>
      <c r="CP744" s="19"/>
      <c r="CQ744" s="19"/>
      <c r="CR744" s="19"/>
      <c r="CS744" s="19"/>
      <c r="CT744" s="19"/>
      <c r="CU744" s="19"/>
      <c r="CV744" s="19"/>
      <c r="CW744" s="19"/>
      <c r="CX744" s="19"/>
      <c r="CY744" s="19"/>
      <c r="CZ744" s="19"/>
      <c r="DA744" s="19"/>
      <c r="DB744" s="19"/>
      <c r="DD744" s="19"/>
      <c r="DE744" s="19"/>
    </row>
    <row r="745" spans="1:109" ht="16" x14ac:dyDescent="0.2">
      <c r="A745" s="2">
        <v>744</v>
      </c>
      <c r="B745" s="5">
        <v>9</v>
      </c>
      <c r="C745" s="5">
        <v>3</v>
      </c>
      <c r="D745" s="1">
        <v>30</v>
      </c>
      <c r="E745" s="7">
        <v>43880</v>
      </c>
      <c r="F745" s="1">
        <v>0</v>
      </c>
      <c r="G745" s="5">
        <f t="shared" si="54"/>
        <v>0</v>
      </c>
      <c r="H745" s="19">
        <f t="shared" si="55"/>
        <v>0</v>
      </c>
      <c r="I745" s="19" t="s">
        <v>20</v>
      </c>
      <c r="J745" s="19" t="s">
        <v>20</v>
      </c>
      <c r="K745" s="19" t="s">
        <v>20</v>
      </c>
      <c r="L745" s="19" t="s">
        <v>20</v>
      </c>
      <c r="M745" s="19" t="s">
        <v>20</v>
      </c>
      <c r="N745" s="19" t="s">
        <v>20</v>
      </c>
      <c r="O745" s="19" t="s">
        <v>20</v>
      </c>
      <c r="P745" s="19" t="s">
        <v>20</v>
      </c>
      <c r="Q745" s="19" t="s">
        <v>20</v>
      </c>
      <c r="R745" s="19" t="s">
        <v>20</v>
      </c>
      <c r="S745" s="19" t="s">
        <v>20</v>
      </c>
      <c r="T745" s="19" t="s">
        <v>20</v>
      </c>
      <c r="U745" s="19" t="s">
        <v>20</v>
      </c>
      <c r="V745" s="19" t="s">
        <v>20</v>
      </c>
      <c r="W745" s="19" t="s">
        <v>20</v>
      </c>
      <c r="X745" s="19" t="s">
        <v>20</v>
      </c>
      <c r="Y745" s="19" t="s">
        <v>20</v>
      </c>
      <c r="Z745" s="19" t="s">
        <v>20</v>
      </c>
      <c r="AA745" s="2">
        <v>5</v>
      </c>
      <c r="AB745">
        <v>1</v>
      </c>
      <c r="AC745">
        <v>3</v>
      </c>
      <c r="AD745">
        <v>1</v>
      </c>
      <c r="AE745">
        <v>2</v>
      </c>
      <c r="AF745" s="1">
        <v>99</v>
      </c>
      <c r="AG745" s="61" t="s">
        <v>930</v>
      </c>
      <c r="AH745" s="1">
        <v>99</v>
      </c>
      <c r="AI745" s="1">
        <v>99</v>
      </c>
      <c r="AJ745" s="1">
        <v>99</v>
      </c>
      <c r="AK745" s="1">
        <v>99</v>
      </c>
      <c r="AL745" s="1">
        <v>99</v>
      </c>
      <c r="AM745" s="1">
        <v>99</v>
      </c>
      <c r="AN745" s="1">
        <v>99</v>
      </c>
      <c r="AO745" s="1">
        <v>99</v>
      </c>
      <c r="AP745" s="1">
        <v>99</v>
      </c>
      <c r="AQ745">
        <v>99</v>
      </c>
      <c r="AR745">
        <v>99</v>
      </c>
      <c r="AS745" s="1">
        <v>0</v>
      </c>
      <c r="AT745" s="1">
        <v>0</v>
      </c>
      <c r="AU745">
        <v>0</v>
      </c>
      <c r="AV745" s="1">
        <v>0</v>
      </c>
      <c r="AW745" s="1">
        <v>0</v>
      </c>
      <c r="AX745" s="1">
        <v>0</v>
      </c>
      <c r="AY745" s="1">
        <v>0</v>
      </c>
      <c r="AZ745" s="1">
        <v>0</v>
      </c>
      <c r="BA745" s="1">
        <v>0</v>
      </c>
      <c r="BB745" s="1">
        <v>0</v>
      </c>
      <c r="BC745" s="1">
        <v>0</v>
      </c>
      <c r="BD745" s="1">
        <v>0</v>
      </c>
      <c r="BE745" s="1">
        <v>0</v>
      </c>
      <c r="BF745" s="1">
        <f t="shared" si="53"/>
        <v>0</v>
      </c>
      <c r="BG745" s="19">
        <v>0</v>
      </c>
      <c r="BH745" s="19">
        <v>0</v>
      </c>
      <c r="BI745" s="19">
        <v>0</v>
      </c>
      <c r="BJ745" s="19">
        <v>0</v>
      </c>
      <c r="BK745" s="19">
        <v>0</v>
      </c>
      <c r="BL745" s="19">
        <v>0</v>
      </c>
      <c r="BM745" s="19">
        <v>0</v>
      </c>
      <c r="BN745" s="19">
        <v>0</v>
      </c>
      <c r="BO745" s="19">
        <v>0</v>
      </c>
      <c r="BP745" s="19">
        <v>0</v>
      </c>
      <c r="BQ745" s="19"/>
      <c r="BR745" s="19"/>
      <c r="BS745" s="19"/>
      <c r="BT745" s="19"/>
      <c r="BU745" s="19"/>
      <c r="BV745" s="19"/>
      <c r="BW745" s="19"/>
      <c r="BX745" s="19"/>
      <c r="BY745" s="19"/>
      <c r="BZ745" s="19"/>
      <c r="CA745" s="19"/>
      <c r="CC745" s="19"/>
      <c r="CD745" s="19"/>
      <c r="CE745" s="19"/>
      <c r="CF745" s="19"/>
      <c r="CG745" s="19"/>
      <c r="CH745" s="19"/>
      <c r="CI745" s="19"/>
      <c r="CK745" s="19"/>
      <c r="CL745" s="19"/>
      <c r="CM745" s="19"/>
      <c r="CN745" s="19"/>
      <c r="CO745" s="19"/>
      <c r="CP745" s="19"/>
      <c r="CQ745" s="19"/>
      <c r="CR745" s="19"/>
      <c r="CS745" s="19"/>
      <c r="CT745" s="19"/>
      <c r="CU745" s="19"/>
      <c r="CV745" s="19"/>
      <c r="CW745" s="19"/>
      <c r="CX745" s="19"/>
      <c r="CY745" s="19"/>
      <c r="CZ745" s="19"/>
      <c r="DA745" s="19"/>
      <c r="DB745" s="19"/>
      <c r="DD745" s="19"/>
      <c r="DE745" s="19"/>
    </row>
    <row r="746" spans="1:109" ht="16" x14ac:dyDescent="0.2">
      <c r="A746" s="2">
        <v>745</v>
      </c>
      <c r="B746" s="5">
        <v>9</v>
      </c>
      <c r="C746" s="5">
        <v>3</v>
      </c>
      <c r="D746" s="1">
        <v>31</v>
      </c>
      <c r="E746" s="7">
        <v>43881</v>
      </c>
      <c r="F746" s="1">
        <v>0</v>
      </c>
      <c r="G746" s="5">
        <f t="shared" si="54"/>
        <v>0</v>
      </c>
      <c r="H746" s="19">
        <f t="shared" si="55"/>
        <v>0</v>
      </c>
      <c r="I746" s="19" t="s">
        <v>20</v>
      </c>
      <c r="J746" s="19" t="s">
        <v>20</v>
      </c>
      <c r="K746" s="19" t="s">
        <v>20</v>
      </c>
      <c r="L746" s="19" t="s">
        <v>20</v>
      </c>
      <c r="M746" s="19" t="s">
        <v>20</v>
      </c>
      <c r="N746" s="19" t="s">
        <v>20</v>
      </c>
      <c r="O746" s="19" t="s">
        <v>20</v>
      </c>
      <c r="P746" s="19" t="s">
        <v>20</v>
      </c>
      <c r="Q746" s="19" t="s">
        <v>20</v>
      </c>
      <c r="R746" s="19" t="s">
        <v>20</v>
      </c>
      <c r="S746" s="19" t="s">
        <v>20</v>
      </c>
      <c r="T746" s="19" t="s">
        <v>20</v>
      </c>
      <c r="U746" s="19" t="s">
        <v>20</v>
      </c>
      <c r="V746" s="19" t="s">
        <v>20</v>
      </c>
      <c r="W746" s="19" t="s">
        <v>20</v>
      </c>
      <c r="X746" s="19" t="s">
        <v>20</v>
      </c>
      <c r="Y746" s="19" t="s">
        <v>20</v>
      </c>
      <c r="Z746" s="19" t="s">
        <v>20</v>
      </c>
      <c r="AA746" s="2">
        <v>11</v>
      </c>
      <c r="AB746">
        <v>1</v>
      </c>
      <c r="AC746">
        <v>6</v>
      </c>
      <c r="AD746">
        <v>1</v>
      </c>
      <c r="AE746">
        <v>2</v>
      </c>
      <c r="AF746" s="1">
        <v>99</v>
      </c>
      <c r="AG746" s="61" t="s">
        <v>927</v>
      </c>
      <c r="AH746" s="1">
        <v>99</v>
      </c>
      <c r="AI746" s="1">
        <v>99</v>
      </c>
      <c r="AJ746" s="1">
        <v>99</v>
      </c>
      <c r="AK746" s="1">
        <v>99</v>
      </c>
      <c r="AL746" s="1">
        <v>99</v>
      </c>
      <c r="AM746" s="1">
        <v>99</v>
      </c>
      <c r="AN746" s="1">
        <v>99</v>
      </c>
      <c r="AO746" s="1">
        <v>99</v>
      </c>
      <c r="AP746" s="1">
        <v>99</v>
      </c>
      <c r="AQ746" s="1">
        <v>99</v>
      </c>
      <c r="AR746" s="1">
        <v>99</v>
      </c>
      <c r="AS746" s="1">
        <v>0</v>
      </c>
      <c r="AT746">
        <v>1</v>
      </c>
      <c r="AU746">
        <v>0</v>
      </c>
      <c r="AV746" s="1">
        <v>0</v>
      </c>
      <c r="AW746" s="1">
        <v>0</v>
      </c>
      <c r="AX746" s="1">
        <v>0</v>
      </c>
      <c r="AY746" s="1">
        <v>0</v>
      </c>
      <c r="AZ746" s="1">
        <v>0</v>
      </c>
      <c r="BA746" s="1">
        <v>0</v>
      </c>
      <c r="BB746" s="1">
        <v>0</v>
      </c>
      <c r="BC746" s="1">
        <v>0</v>
      </c>
      <c r="BD746" s="1">
        <v>0</v>
      </c>
      <c r="BE746" s="1">
        <v>0</v>
      </c>
      <c r="BF746" s="1">
        <f t="shared" si="53"/>
        <v>1</v>
      </c>
      <c r="BG746" s="19">
        <v>0</v>
      </c>
      <c r="BH746" s="19">
        <v>0</v>
      </c>
      <c r="BI746" s="19">
        <v>0</v>
      </c>
      <c r="BJ746" s="19">
        <v>0</v>
      </c>
      <c r="BK746" s="19">
        <v>0</v>
      </c>
      <c r="BL746" s="19">
        <v>0</v>
      </c>
      <c r="BM746" s="19">
        <v>0</v>
      </c>
      <c r="BN746" s="19">
        <v>0</v>
      </c>
      <c r="BO746" s="19">
        <v>0</v>
      </c>
      <c r="BP746" s="19">
        <v>0</v>
      </c>
      <c r="BQ746" s="19"/>
      <c r="BR746" s="19"/>
      <c r="BS746" s="19"/>
      <c r="BT746" s="19"/>
      <c r="BU746" s="19"/>
      <c r="BV746" s="19"/>
      <c r="BW746" s="19"/>
      <c r="BX746" s="19"/>
      <c r="BY746" s="19"/>
      <c r="BZ746" s="19"/>
      <c r="CA746" s="19"/>
      <c r="CC746" s="19"/>
      <c r="CD746" s="19"/>
      <c r="CE746" s="19"/>
      <c r="CF746" s="19"/>
      <c r="CG746" s="19"/>
      <c r="CH746" s="19"/>
      <c r="CI746" s="19"/>
      <c r="CK746" s="19"/>
      <c r="CL746" s="19"/>
      <c r="CM746" s="19"/>
      <c r="CN746" s="19"/>
      <c r="CO746" s="19"/>
      <c r="CP746" s="19"/>
      <c r="CQ746" s="19"/>
      <c r="CR746" s="19"/>
      <c r="CS746" s="19"/>
      <c r="CT746" s="19"/>
      <c r="CU746" s="19"/>
      <c r="CV746" s="19"/>
      <c r="CW746" s="19"/>
      <c r="CX746" s="19"/>
      <c r="CY746" s="19"/>
      <c r="CZ746" s="19"/>
      <c r="DA746" s="19"/>
      <c r="DB746" s="19"/>
      <c r="DD746" s="19"/>
      <c r="DE746" s="19"/>
    </row>
    <row r="747" spans="1:109" ht="16" x14ac:dyDescent="0.2">
      <c r="A747" s="2">
        <v>746</v>
      </c>
      <c r="B747" s="5">
        <v>9</v>
      </c>
      <c r="C747" s="5">
        <v>3</v>
      </c>
      <c r="D747" s="1">
        <v>32</v>
      </c>
      <c r="E747" s="7">
        <v>43882</v>
      </c>
      <c r="F747" s="1">
        <v>0</v>
      </c>
      <c r="G747" s="5">
        <f t="shared" si="54"/>
        <v>0</v>
      </c>
      <c r="H747" s="19">
        <f t="shared" si="55"/>
        <v>0</v>
      </c>
      <c r="I747" s="19" t="s">
        <v>20</v>
      </c>
      <c r="J747" s="19" t="s">
        <v>20</v>
      </c>
      <c r="K747" s="19" t="s">
        <v>20</v>
      </c>
      <c r="L747" s="19" t="s">
        <v>20</v>
      </c>
      <c r="M747" s="19" t="s">
        <v>20</v>
      </c>
      <c r="N747" s="19" t="s">
        <v>20</v>
      </c>
      <c r="O747" s="19" t="s">
        <v>20</v>
      </c>
      <c r="P747" s="19" t="s">
        <v>20</v>
      </c>
      <c r="Q747" s="19" t="s">
        <v>20</v>
      </c>
      <c r="R747" s="19" t="s">
        <v>20</v>
      </c>
      <c r="S747" s="19" t="s">
        <v>20</v>
      </c>
      <c r="T747" s="19" t="s">
        <v>20</v>
      </c>
      <c r="U747" s="19" t="s">
        <v>20</v>
      </c>
      <c r="V747" s="19" t="s">
        <v>20</v>
      </c>
      <c r="W747" s="19" t="s">
        <v>20</v>
      </c>
      <c r="X747" s="19" t="s">
        <v>20</v>
      </c>
      <c r="Y747" s="19" t="s">
        <v>20</v>
      </c>
      <c r="Z747" s="19" t="s">
        <v>20</v>
      </c>
      <c r="AA747" s="2">
        <v>11</v>
      </c>
      <c r="AB747">
        <v>1</v>
      </c>
      <c r="AC747">
        <v>6</v>
      </c>
      <c r="AD747">
        <v>1</v>
      </c>
      <c r="AE747">
        <v>2</v>
      </c>
      <c r="AF747" s="1">
        <v>99</v>
      </c>
      <c r="AG747" s="61" t="s">
        <v>930</v>
      </c>
      <c r="AH747" s="61" t="s">
        <v>927</v>
      </c>
      <c r="AI747" s="61" t="s">
        <v>930</v>
      </c>
      <c r="AJ747" s="61" t="s">
        <v>930</v>
      </c>
      <c r="AK747" s="61" t="s">
        <v>930</v>
      </c>
      <c r="AL747" s="61" t="s">
        <v>930</v>
      </c>
      <c r="AM747" s="1">
        <v>99</v>
      </c>
      <c r="AN747" s="1">
        <v>99</v>
      </c>
      <c r="AO747" s="1">
        <v>99</v>
      </c>
      <c r="AP747" s="1">
        <v>99</v>
      </c>
      <c r="AQ747" s="1">
        <v>99</v>
      </c>
      <c r="AR747" s="1">
        <v>99</v>
      </c>
      <c r="AS747" s="1">
        <v>0</v>
      </c>
      <c r="AT747" s="1">
        <v>0</v>
      </c>
      <c r="AU747" s="1">
        <v>1</v>
      </c>
      <c r="AV747" s="1">
        <v>0</v>
      </c>
      <c r="AW747" s="1">
        <v>0</v>
      </c>
      <c r="AX747" s="1">
        <v>0</v>
      </c>
      <c r="AY747" s="1">
        <v>0</v>
      </c>
      <c r="AZ747" s="1">
        <v>0</v>
      </c>
      <c r="BA747" s="1">
        <v>0</v>
      </c>
      <c r="BB747" s="1">
        <v>0</v>
      </c>
      <c r="BC747" s="1">
        <v>0</v>
      </c>
      <c r="BD747" s="1">
        <v>0</v>
      </c>
      <c r="BE747" s="1">
        <v>0</v>
      </c>
      <c r="BF747" s="1">
        <f t="shared" si="53"/>
        <v>1</v>
      </c>
      <c r="BG747" s="19">
        <v>0</v>
      </c>
      <c r="BH747" s="19">
        <v>0</v>
      </c>
      <c r="BI747" s="19">
        <v>0</v>
      </c>
      <c r="BJ747" s="19">
        <v>0</v>
      </c>
      <c r="BK747" s="19">
        <v>0</v>
      </c>
      <c r="BL747" s="19">
        <v>0</v>
      </c>
      <c r="BM747" s="19">
        <v>0</v>
      </c>
      <c r="BN747" s="19">
        <v>0</v>
      </c>
      <c r="BO747" s="19">
        <v>0</v>
      </c>
      <c r="BP747" s="19">
        <v>0</v>
      </c>
      <c r="BQ747" s="19"/>
      <c r="BR747" s="19"/>
      <c r="BS747" s="19"/>
      <c r="BT747" s="19"/>
      <c r="BU747" s="19"/>
      <c r="BV747" s="19"/>
      <c r="BW747" s="19"/>
      <c r="BX747" s="19"/>
      <c r="BY747" s="19"/>
      <c r="BZ747" s="19"/>
      <c r="CA747" s="19"/>
      <c r="CC747" s="19"/>
      <c r="CD747" s="19"/>
      <c r="CE747" s="19"/>
      <c r="CF747" s="19"/>
      <c r="CG747" s="19"/>
      <c r="CH747" s="19"/>
      <c r="CI747" s="19"/>
      <c r="CK747" s="19"/>
      <c r="CL747" s="19"/>
      <c r="CM747" s="19"/>
      <c r="CN747" s="19"/>
      <c r="CO747" s="19"/>
      <c r="CP747" s="19"/>
      <c r="CQ747" s="19"/>
      <c r="CR747" s="19"/>
      <c r="CS747" s="19"/>
      <c r="CT747" s="19"/>
      <c r="CU747" s="19"/>
      <c r="CV747" s="19"/>
      <c r="CW747" s="19"/>
      <c r="CX747" s="19"/>
      <c r="CY747" s="19"/>
      <c r="CZ747" s="19"/>
      <c r="DA747" s="19"/>
      <c r="DB747" s="19"/>
      <c r="DD747" s="19"/>
      <c r="DE747" s="19"/>
    </row>
    <row r="748" spans="1:109" x14ac:dyDescent="0.2">
      <c r="A748" s="2">
        <v>747</v>
      </c>
      <c r="B748" s="5">
        <v>9</v>
      </c>
      <c r="C748" s="5">
        <v>3</v>
      </c>
      <c r="D748" s="1">
        <v>33</v>
      </c>
      <c r="E748" s="7">
        <v>43883</v>
      </c>
      <c r="F748" s="1">
        <v>0</v>
      </c>
      <c r="G748" s="5">
        <f t="shared" si="54"/>
        <v>0</v>
      </c>
      <c r="H748" s="19">
        <f t="shared" si="55"/>
        <v>0</v>
      </c>
      <c r="I748" s="19" t="s">
        <v>20</v>
      </c>
      <c r="J748" s="19" t="s">
        <v>20</v>
      </c>
      <c r="K748" s="19" t="s">
        <v>20</v>
      </c>
      <c r="L748" s="19" t="s">
        <v>20</v>
      </c>
      <c r="M748" s="19" t="s">
        <v>20</v>
      </c>
      <c r="N748" s="19" t="s">
        <v>20</v>
      </c>
      <c r="O748" s="19" t="s">
        <v>20</v>
      </c>
      <c r="P748" s="19" t="s">
        <v>20</v>
      </c>
      <c r="Q748" s="19" t="s">
        <v>20</v>
      </c>
      <c r="R748" s="19" t="s">
        <v>20</v>
      </c>
      <c r="S748" s="19" t="s">
        <v>20</v>
      </c>
      <c r="T748" s="19" t="s">
        <v>20</v>
      </c>
      <c r="U748" s="19" t="s">
        <v>20</v>
      </c>
      <c r="V748" s="19" t="s">
        <v>20</v>
      </c>
      <c r="W748" s="19" t="s">
        <v>20</v>
      </c>
      <c r="X748" s="19" t="s">
        <v>20</v>
      </c>
      <c r="Y748" s="19" t="s">
        <v>20</v>
      </c>
      <c r="Z748" s="19" t="s">
        <v>20</v>
      </c>
      <c r="AA748" s="2">
        <v>11</v>
      </c>
      <c r="AB748">
        <v>1</v>
      </c>
      <c r="AC748">
        <v>5</v>
      </c>
      <c r="AD748">
        <v>1</v>
      </c>
      <c r="AE748">
        <v>2</v>
      </c>
      <c r="AF748" s="1">
        <v>99</v>
      </c>
      <c r="AG748" s="1">
        <v>99</v>
      </c>
      <c r="AH748" s="1">
        <v>99</v>
      </c>
      <c r="AI748" s="1">
        <v>99</v>
      </c>
      <c r="AJ748" s="1">
        <v>99</v>
      </c>
      <c r="AK748" s="1">
        <v>99</v>
      </c>
      <c r="AL748" s="1">
        <v>99</v>
      </c>
      <c r="AM748" s="1">
        <v>99</v>
      </c>
      <c r="AN748" s="1">
        <v>99</v>
      </c>
      <c r="AO748" s="1">
        <v>99</v>
      </c>
      <c r="AP748" s="1">
        <v>99</v>
      </c>
      <c r="AQ748" s="1">
        <v>99</v>
      </c>
      <c r="AR748" s="1">
        <v>99</v>
      </c>
      <c r="AS748" s="1">
        <v>0</v>
      </c>
      <c r="AT748" s="1">
        <v>0</v>
      </c>
      <c r="AU748" s="1">
        <v>0</v>
      </c>
      <c r="AV748" s="1">
        <v>0</v>
      </c>
      <c r="AW748" s="1">
        <v>0</v>
      </c>
      <c r="AX748" s="1">
        <v>0</v>
      </c>
      <c r="AY748" s="1">
        <v>0</v>
      </c>
      <c r="AZ748" s="1">
        <v>0</v>
      </c>
      <c r="BA748" s="1">
        <v>0</v>
      </c>
      <c r="BB748" s="1">
        <v>0</v>
      </c>
      <c r="BC748" s="1">
        <v>0</v>
      </c>
      <c r="BD748" s="1">
        <v>0</v>
      </c>
      <c r="BE748" s="1">
        <v>0</v>
      </c>
      <c r="BF748" s="1">
        <f t="shared" si="53"/>
        <v>0</v>
      </c>
      <c r="BG748" s="19">
        <v>0</v>
      </c>
      <c r="BH748" s="19">
        <v>0</v>
      </c>
      <c r="BI748" s="19">
        <v>0</v>
      </c>
      <c r="BJ748" s="19">
        <v>0</v>
      </c>
      <c r="BK748" s="19">
        <v>0</v>
      </c>
      <c r="BL748" s="19">
        <v>0</v>
      </c>
      <c r="BM748" s="19">
        <v>0</v>
      </c>
      <c r="BN748" s="19">
        <v>0</v>
      </c>
      <c r="BO748" s="19">
        <v>0</v>
      </c>
      <c r="BP748" s="19">
        <v>0</v>
      </c>
      <c r="BQ748" s="19"/>
      <c r="BR748" s="19"/>
      <c r="BS748" s="19"/>
      <c r="BT748" s="19"/>
      <c r="BU748" s="19"/>
      <c r="BV748" s="19"/>
      <c r="BW748" s="19"/>
      <c r="BX748" s="19"/>
      <c r="BY748" s="19"/>
      <c r="BZ748" s="19"/>
      <c r="CA748" s="19"/>
      <c r="CC748" s="19"/>
      <c r="CD748" s="19"/>
      <c r="CE748" s="19"/>
      <c r="CF748" s="19"/>
      <c r="CG748" s="19"/>
      <c r="CH748" s="19"/>
      <c r="CI748" s="19"/>
      <c r="CK748" s="19"/>
      <c r="CL748" s="19"/>
      <c r="CM748" s="19"/>
      <c r="CN748" s="19"/>
      <c r="CO748" s="19"/>
      <c r="CP748" s="19"/>
      <c r="CQ748" s="19"/>
      <c r="CR748" s="19"/>
      <c r="CS748" s="19"/>
      <c r="CT748" s="19"/>
      <c r="CU748" s="19"/>
      <c r="CV748" s="19"/>
      <c r="CW748" s="19"/>
      <c r="CX748" s="19"/>
      <c r="CY748" s="19"/>
      <c r="CZ748" s="19"/>
      <c r="DA748" s="19"/>
      <c r="DB748" s="19"/>
      <c r="DD748" s="19"/>
      <c r="DE748" s="19"/>
    </row>
    <row r="749" spans="1:109" x14ac:dyDescent="0.2">
      <c r="A749" s="2">
        <v>748</v>
      </c>
      <c r="B749" s="5">
        <v>9</v>
      </c>
      <c r="C749" s="5">
        <v>3</v>
      </c>
      <c r="D749" s="1">
        <v>34</v>
      </c>
      <c r="E749" s="7">
        <v>43884</v>
      </c>
      <c r="F749" s="1">
        <v>0</v>
      </c>
      <c r="G749" s="5">
        <f t="shared" si="54"/>
        <v>0</v>
      </c>
      <c r="H749" s="19">
        <f t="shared" si="55"/>
        <v>0</v>
      </c>
      <c r="I749" s="19" t="s">
        <v>20</v>
      </c>
      <c r="J749" s="19" t="s">
        <v>20</v>
      </c>
      <c r="K749" s="19" t="s">
        <v>20</v>
      </c>
      <c r="L749" s="19" t="s">
        <v>20</v>
      </c>
      <c r="M749" s="19" t="s">
        <v>20</v>
      </c>
      <c r="N749" s="19" t="s">
        <v>20</v>
      </c>
      <c r="O749" s="19" t="s">
        <v>20</v>
      </c>
      <c r="P749" s="19" t="s">
        <v>20</v>
      </c>
      <c r="Q749" s="19" t="s">
        <v>20</v>
      </c>
      <c r="R749" s="19" t="s">
        <v>20</v>
      </c>
      <c r="S749" s="19" t="s">
        <v>20</v>
      </c>
      <c r="T749" s="19" t="s">
        <v>20</v>
      </c>
      <c r="U749" s="19" t="s">
        <v>20</v>
      </c>
      <c r="V749" s="19" t="s">
        <v>20</v>
      </c>
      <c r="W749" s="19" t="s">
        <v>20</v>
      </c>
      <c r="X749" s="19" t="s">
        <v>20</v>
      </c>
      <c r="Y749" s="19" t="s">
        <v>20</v>
      </c>
      <c r="Z749" s="19" t="s">
        <v>20</v>
      </c>
      <c r="AA749" s="2"/>
      <c r="AB749" s="19" t="s">
        <v>20</v>
      </c>
      <c r="AC749" s="19" t="s">
        <v>20</v>
      </c>
      <c r="AD749">
        <v>1</v>
      </c>
      <c r="AE749" s="19" t="s">
        <v>20</v>
      </c>
      <c r="AF749" s="1" t="s">
        <v>20</v>
      </c>
      <c r="AG749" s="1" t="s">
        <v>20</v>
      </c>
      <c r="AH749" s="1" t="s">
        <v>20</v>
      </c>
      <c r="AI749" s="1" t="s">
        <v>20</v>
      </c>
      <c r="AJ749" s="1" t="s">
        <v>20</v>
      </c>
      <c r="AK749" s="1" t="s">
        <v>20</v>
      </c>
      <c r="AL749" s="1" t="s">
        <v>20</v>
      </c>
      <c r="AM749" s="16" t="s">
        <v>20</v>
      </c>
      <c r="AN749" s="16" t="s">
        <v>20</v>
      </c>
      <c r="AO749" s="16" t="s">
        <v>20</v>
      </c>
      <c r="AP749" s="16" t="s">
        <v>20</v>
      </c>
      <c r="AQ749" s="16" t="s">
        <v>20</v>
      </c>
      <c r="AR749" s="16" t="s">
        <v>20</v>
      </c>
      <c r="AS749" t="s">
        <v>20</v>
      </c>
      <c r="AT749" t="s">
        <v>20</v>
      </c>
      <c r="AU749" t="s">
        <v>20</v>
      </c>
      <c r="AV749" t="s">
        <v>20</v>
      </c>
      <c r="AW749" t="s">
        <v>20</v>
      </c>
      <c r="AX749" t="s">
        <v>20</v>
      </c>
      <c r="AY749" t="s">
        <v>20</v>
      </c>
      <c r="AZ749" s="1" t="s">
        <v>20</v>
      </c>
      <c r="BA749" s="1" t="s">
        <v>20</v>
      </c>
      <c r="BB749" s="1" t="s">
        <v>20</v>
      </c>
      <c r="BC749" t="s">
        <v>20</v>
      </c>
      <c r="BD749" t="s">
        <v>20</v>
      </c>
      <c r="BE749" s="1" t="s">
        <v>20</v>
      </c>
      <c r="BF749" s="1" t="s">
        <v>20</v>
      </c>
      <c r="BG749" s="19">
        <v>0</v>
      </c>
      <c r="BH749" s="19">
        <v>0</v>
      </c>
      <c r="BI749" s="19">
        <v>0</v>
      </c>
      <c r="BJ749" s="19">
        <v>0</v>
      </c>
      <c r="BK749" s="19">
        <v>0</v>
      </c>
      <c r="BL749" s="19">
        <v>0</v>
      </c>
      <c r="BM749" s="19">
        <v>0</v>
      </c>
      <c r="BN749" s="19">
        <v>0</v>
      </c>
      <c r="BO749" s="19">
        <v>0</v>
      </c>
      <c r="BP749" s="19">
        <v>0</v>
      </c>
      <c r="BQ749" s="19"/>
      <c r="BR749" s="19"/>
      <c r="BS749" s="19"/>
      <c r="BT749" s="19"/>
      <c r="BU749" s="19"/>
      <c r="BV749" s="19"/>
      <c r="BW749" s="19"/>
      <c r="BX749" s="19"/>
      <c r="BY749" s="19"/>
      <c r="BZ749" s="19"/>
      <c r="CA749" s="19"/>
      <c r="CC749" s="19"/>
      <c r="CD749" s="19"/>
      <c r="CE749" s="19"/>
      <c r="CF749" s="19"/>
      <c r="CG749" s="19"/>
      <c r="CH749" s="19"/>
      <c r="CI749" s="19"/>
      <c r="CK749" s="19"/>
      <c r="CL749" s="19"/>
      <c r="CM749" s="19"/>
      <c r="CN749" s="19"/>
      <c r="CO749" s="19"/>
      <c r="CP749" s="19"/>
      <c r="CQ749" s="19"/>
      <c r="CR749" s="19"/>
      <c r="CS749" s="19"/>
      <c r="CT749" s="19"/>
      <c r="CU749" s="19"/>
      <c r="CV749" s="19"/>
      <c r="CW749" s="19"/>
      <c r="CX749" s="19"/>
      <c r="CY749" s="19"/>
      <c r="CZ749" s="19"/>
      <c r="DA749" s="19"/>
      <c r="DB749" s="19"/>
      <c r="DD749" s="19"/>
      <c r="DE749" s="19"/>
    </row>
    <row r="750" spans="1:109" x14ac:dyDescent="0.2">
      <c r="A750" s="2">
        <v>749</v>
      </c>
      <c r="B750" s="5">
        <v>9</v>
      </c>
      <c r="C750" s="5">
        <v>3</v>
      </c>
      <c r="D750" s="1">
        <v>35</v>
      </c>
      <c r="E750" s="7">
        <v>43885</v>
      </c>
      <c r="F750" s="1">
        <v>0</v>
      </c>
      <c r="G750" s="5">
        <f t="shared" si="54"/>
        <v>0</v>
      </c>
      <c r="H750" s="19">
        <f t="shared" si="55"/>
        <v>0</v>
      </c>
      <c r="I750" s="19" t="s">
        <v>20</v>
      </c>
      <c r="J750" s="19" t="s">
        <v>20</v>
      </c>
      <c r="K750" s="19" t="s">
        <v>20</v>
      </c>
      <c r="L750" s="19" t="s">
        <v>20</v>
      </c>
      <c r="M750" s="19" t="s">
        <v>20</v>
      </c>
      <c r="N750" s="19" t="s">
        <v>20</v>
      </c>
      <c r="O750" s="19" t="s">
        <v>20</v>
      </c>
      <c r="P750" s="19" t="s">
        <v>20</v>
      </c>
      <c r="Q750" s="19" t="s">
        <v>20</v>
      </c>
      <c r="R750" s="19" t="s">
        <v>20</v>
      </c>
      <c r="S750" s="19" t="s">
        <v>20</v>
      </c>
      <c r="T750" s="19" t="s">
        <v>20</v>
      </c>
      <c r="U750" s="19" t="s">
        <v>20</v>
      </c>
      <c r="V750" s="19" t="s">
        <v>20</v>
      </c>
      <c r="W750" s="19" t="s">
        <v>20</v>
      </c>
      <c r="X750" s="19" t="s">
        <v>20</v>
      </c>
      <c r="Y750" s="19" t="s">
        <v>20</v>
      </c>
      <c r="Z750" s="19" t="s">
        <v>20</v>
      </c>
      <c r="AA750" s="2">
        <v>0</v>
      </c>
      <c r="AB750">
        <v>1</v>
      </c>
      <c r="AC750">
        <v>6</v>
      </c>
      <c r="AD750" s="19" t="s">
        <v>20</v>
      </c>
      <c r="AE750">
        <v>2</v>
      </c>
      <c r="AF750" s="1">
        <v>99</v>
      </c>
      <c r="AG750" s="1">
        <v>99</v>
      </c>
      <c r="AH750" s="1">
        <v>1</v>
      </c>
      <c r="AI750" s="1">
        <v>99</v>
      </c>
      <c r="AJ750" s="1">
        <v>99</v>
      </c>
      <c r="AK750" s="1">
        <v>99</v>
      </c>
      <c r="AL750" s="1">
        <v>99</v>
      </c>
      <c r="AM750" s="1">
        <v>99</v>
      </c>
      <c r="AN750">
        <v>99</v>
      </c>
      <c r="AO750" s="1">
        <v>99</v>
      </c>
      <c r="AP750" s="1">
        <v>99</v>
      </c>
      <c r="AQ750">
        <v>99</v>
      </c>
      <c r="AR750">
        <v>99</v>
      </c>
      <c r="AS750" s="1">
        <v>0</v>
      </c>
      <c r="AT750" s="1">
        <v>0</v>
      </c>
      <c r="AU750" s="1">
        <v>1</v>
      </c>
      <c r="AV750" s="1">
        <v>0</v>
      </c>
      <c r="AW750" s="1">
        <v>0</v>
      </c>
      <c r="AX750" s="1">
        <v>0</v>
      </c>
      <c r="AY750" s="1">
        <v>0</v>
      </c>
      <c r="AZ750" s="1">
        <v>0</v>
      </c>
      <c r="BA750" s="1">
        <v>0</v>
      </c>
      <c r="BB750" s="1">
        <v>0</v>
      </c>
      <c r="BC750" s="1">
        <v>0</v>
      </c>
      <c r="BD750" s="1">
        <v>0</v>
      </c>
      <c r="BE750" s="1">
        <v>0</v>
      </c>
      <c r="BF750" s="1">
        <f>SUM(AS750:BE750)</f>
        <v>1</v>
      </c>
      <c r="BG750" s="19">
        <v>0</v>
      </c>
      <c r="BH750" s="19">
        <v>0</v>
      </c>
      <c r="BI750" s="19">
        <v>0</v>
      </c>
      <c r="BJ750" s="19">
        <v>0</v>
      </c>
      <c r="BK750" s="19">
        <v>0</v>
      </c>
      <c r="BL750" s="19">
        <v>0</v>
      </c>
      <c r="BM750" s="19">
        <v>0</v>
      </c>
      <c r="BN750" s="19">
        <v>0</v>
      </c>
      <c r="BO750" s="19">
        <v>0</v>
      </c>
      <c r="BP750" s="19">
        <v>0</v>
      </c>
      <c r="BQ750" s="19"/>
      <c r="BR750" s="19"/>
      <c r="BS750" s="19"/>
      <c r="BT750" s="19"/>
      <c r="BU750" s="19"/>
      <c r="BV750" s="19"/>
      <c r="BW750" s="19"/>
      <c r="BX750" s="19"/>
      <c r="BY750" s="19"/>
      <c r="BZ750" s="19"/>
      <c r="CA750" s="19"/>
      <c r="CC750" s="19"/>
      <c r="CD750" s="19"/>
      <c r="CE750" s="19"/>
      <c r="CF750" s="19"/>
      <c r="CG750" s="19"/>
      <c r="CH750" s="19"/>
      <c r="CI750" s="19"/>
      <c r="CK750" s="19"/>
      <c r="CL750" s="19"/>
      <c r="CM750" s="19"/>
      <c r="CN750" s="19"/>
      <c r="CO750" s="19"/>
      <c r="CP750" s="19"/>
      <c r="CQ750" s="19"/>
      <c r="CR750" s="19"/>
      <c r="CS750" s="19"/>
      <c r="CT750" s="19"/>
      <c r="CU750" s="19"/>
      <c r="CV750" s="19"/>
      <c r="CW750" s="19"/>
      <c r="CX750" s="19"/>
      <c r="CY750" s="19"/>
      <c r="CZ750" s="19"/>
      <c r="DA750" s="19"/>
      <c r="DB750" s="19"/>
      <c r="DD750" s="19"/>
      <c r="DE750" s="19"/>
    </row>
    <row r="751" spans="1:109" x14ac:dyDescent="0.2">
      <c r="A751" s="2">
        <v>750</v>
      </c>
      <c r="B751" s="5">
        <v>9</v>
      </c>
      <c r="C751" s="5">
        <v>3</v>
      </c>
      <c r="D751" s="1">
        <v>36</v>
      </c>
      <c r="E751" s="7">
        <v>43886</v>
      </c>
      <c r="F751" s="1">
        <v>0</v>
      </c>
      <c r="G751" s="5">
        <f t="shared" si="54"/>
        <v>0</v>
      </c>
      <c r="H751" s="19">
        <f t="shared" si="55"/>
        <v>0</v>
      </c>
      <c r="I751" s="19" t="s">
        <v>20</v>
      </c>
      <c r="J751" s="19" t="s">
        <v>20</v>
      </c>
      <c r="K751" s="19" t="s">
        <v>20</v>
      </c>
      <c r="L751" s="19" t="s">
        <v>20</v>
      </c>
      <c r="M751" s="19" t="s">
        <v>20</v>
      </c>
      <c r="N751" s="19" t="s">
        <v>20</v>
      </c>
      <c r="O751" s="19" t="s">
        <v>20</v>
      </c>
      <c r="P751" s="19" t="s">
        <v>20</v>
      </c>
      <c r="Q751" s="19" t="s">
        <v>20</v>
      </c>
      <c r="R751" s="19" t="s">
        <v>20</v>
      </c>
      <c r="S751" s="19" t="s">
        <v>20</v>
      </c>
      <c r="T751" s="19" t="s">
        <v>20</v>
      </c>
      <c r="U751" s="19" t="s">
        <v>20</v>
      </c>
      <c r="V751" s="19" t="s">
        <v>20</v>
      </c>
      <c r="W751" s="19" t="s">
        <v>20</v>
      </c>
      <c r="X751" s="19" t="s">
        <v>20</v>
      </c>
      <c r="Y751" s="19" t="s">
        <v>20</v>
      </c>
      <c r="Z751" s="19" t="s">
        <v>20</v>
      </c>
      <c r="AB751" s="19" t="s">
        <v>20</v>
      </c>
      <c r="AC751" s="19" t="s">
        <v>20</v>
      </c>
      <c r="AD751">
        <v>1</v>
      </c>
      <c r="AE751" s="19" t="s">
        <v>20</v>
      </c>
      <c r="AF751" s="19" t="s">
        <v>20</v>
      </c>
      <c r="AG751" s="19" t="s">
        <v>20</v>
      </c>
      <c r="AH751" s="19" t="s">
        <v>20</v>
      </c>
      <c r="AI751" s="19" t="s">
        <v>20</v>
      </c>
      <c r="AJ751" s="19" t="s">
        <v>20</v>
      </c>
      <c r="AK751" s="19" t="s">
        <v>20</v>
      </c>
      <c r="AL751" s="19" t="s">
        <v>20</v>
      </c>
      <c r="AM751" s="1" t="s">
        <v>20</v>
      </c>
      <c r="AN751" s="1" t="s">
        <v>20</v>
      </c>
      <c r="AO751" s="1" t="s">
        <v>20</v>
      </c>
      <c r="AP751" s="1" t="s">
        <v>20</v>
      </c>
      <c r="AQ751" s="1" t="s">
        <v>20</v>
      </c>
      <c r="AR751" s="1" t="s">
        <v>20</v>
      </c>
      <c r="AS751" t="s">
        <v>20</v>
      </c>
      <c r="AT751" t="s">
        <v>20</v>
      </c>
      <c r="AU751" t="s">
        <v>20</v>
      </c>
      <c r="AV751" t="s">
        <v>20</v>
      </c>
      <c r="AW751" t="s">
        <v>20</v>
      </c>
      <c r="AX751" t="s">
        <v>20</v>
      </c>
      <c r="AY751" t="s">
        <v>20</v>
      </c>
      <c r="AZ751" s="1" t="s">
        <v>20</v>
      </c>
      <c r="BA751" t="s">
        <v>20</v>
      </c>
      <c r="BB751" t="s">
        <v>20</v>
      </c>
      <c r="BC751" t="s">
        <v>20</v>
      </c>
      <c r="BD751" t="s">
        <v>20</v>
      </c>
      <c r="BE751" t="s">
        <v>20</v>
      </c>
      <c r="BF751" t="s">
        <v>20</v>
      </c>
      <c r="BG751" s="19">
        <v>0</v>
      </c>
      <c r="BH751" s="19">
        <v>0</v>
      </c>
      <c r="BI751" s="19">
        <v>0</v>
      </c>
      <c r="BJ751" s="19">
        <v>0</v>
      </c>
      <c r="BK751" s="19">
        <v>0</v>
      </c>
      <c r="BL751" s="19">
        <v>0</v>
      </c>
      <c r="BM751" s="19">
        <v>0</v>
      </c>
      <c r="BN751" s="19">
        <v>0</v>
      </c>
      <c r="BO751" s="19">
        <v>0</v>
      </c>
      <c r="BP751" s="19">
        <v>0</v>
      </c>
      <c r="BQ751" s="19"/>
      <c r="BR751" s="19"/>
      <c r="BS751" s="19"/>
      <c r="BT751" s="19"/>
      <c r="BU751" s="19"/>
      <c r="BV751" s="19"/>
      <c r="BW751" s="19"/>
      <c r="BX751" s="19"/>
      <c r="BY751" s="19"/>
      <c r="BZ751" s="19"/>
      <c r="CA751" s="19"/>
      <c r="CC751" s="19"/>
      <c r="CD751" s="19"/>
      <c r="CE751" s="19"/>
      <c r="CF751" s="19"/>
      <c r="CG751" s="19"/>
      <c r="CH751" s="19"/>
      <c r="CI751" s="19"/>
      <c r="CK751" s="19"/>
      <c r="CL751" s="19"/>
      <c r="CM751" s="19"/>
      <c r="CN751" s="19"/>
      <c r="CO751" s="19"/>
      <c r="CP751" s="19"/>
      <c r="CQ751" s="19"/>
      <c r="CR751" s="19"/>
      <c r="CS751" s="19"/>
      <c r="CT751" s="19"/>
      <c r="CU751" s="19"/>
      <c r="CV751" s="19"/>
      <c r="CW751" s="19"/>
      <c r="CX751" s="19"/>
      <c r="CY751" s="19"/>
      <c r="CZ751" s="19"/>
      <c r="DA751" s="19"/>
      <c r="DB751" s="19"/>
      <c r="DD751" s="19"/>
      <c r="DE751" s="19"/>
    </row>
    <row r="752" spans="1:109" x14ac:dyDescent="0.2">
      <c r="A752" s="2">
        <v>751</v>
      </c>
      <c r="B752" s="5">
        <v>9</v>
      </c>
      <c r="C752" s="5">
        <v>3</v>
      </c>
      <c r="D752" s="1">
        <v>37</v>
      </c>
      <c r="E752" s="7">
        <v>43887</v>
      </c>
      <c r="F752" s="1">
        <v>0</v>
      </c>
      <c r="G752" s="5">
        <f t="shared" si="54"/>
        <v>0</v>
      </c>
      <c r="H752" s="19">
        <f t="shared" si="55"/>
        <v>0</v>
      </c>
      <c r="I752" s="19" t="s">
        <v>20</v>
      </c>
      <c r="J752" s="19" t="s">
        <v>20</v>
      </c>
      <c r="K752" s="19" t="s">
        <v>20</v>
      </c>
      <c r="L752" s="19" t="s">
        <v>20</v>
      </c>
      <c r="M752" s="19" t="s">
        <v>20</v>
      </c>
      <c r="N752" s="19" t="s">
        <v>20</v>
      </c>
      <c r="O752" s="19" t="s">
        <v>20</v>
      </c>
      <c r="P752" s="19" t="s">
        <v>20</v>
      </c>
      <c r="Q752" s="19" t="s">
        <v>20</v>
      </c>
      <c r="R752" s="19" t="s">
        <v>20</v>
      </c>
      <c r="S752" s="19" t="s">
        <v>20</v>
      </c>
      <c r="T752" s="19" t="s">
        <v>20</v>
      </c>
      <c r="U752" s="19" t="s">
        <v>20</v>
      </c>
      <c r="V752" s="19" t="s">
        <v>20</v>
      </c>
      <c r="W752" s="19" t="s">
        <v>20</v>
      </c>
      <c r="X752" s="19" t="s">
        <v>20</v>
      </c>
      <c r="Y752" s="19" t="s">
        <v>20</v>
      </c>
      <c r="Z752" s="19" t="s">
        <v>20</v>
      </c>
      <c r="AB752" s="19" t="s">
        <v>20</v>
      </c>
      <c r="AC752" s="19" t="s">
        <v>20</v>
      </c>
      <c r="AD752" s="19" t="s">
        <v>20</v>
      </c>
      <c r="AE752" s="19" t="s">
        <v>20</v>
      </c>
      <c r="AF752" s="19" t="s">
        <v>20</v>
      </c>
      <c r="AG752" s="19" t="s">
        <v>20</v>
      </c>
      <c r="AH752" s="19" t="s">
        <v>20</v>
      </c>
      <c r="AI752" s="19" t="s">
        <v>20</v>
      </c>
      <c r="AJ752" s="19" t="s">
        <v>20</v>
      </c>
      <c r="AK752" s="19" t="s">
        <v>20</v>
      </c>
      <c r="AL752" s="19" t="s">
        <v>20</v>
      </c>
      <c r="AM752" s="16" t="s">
        <v>20</v>
      </c>
      <c r="AN752" s="16" t="s">
        <v>20</v>
      </c>
      <c r="AO752" s="16" t="s">
        <v>20</v>
      </c>
      <c r="AP752" s="16" t="s">
        <v>20</v>
      </c>
      <c r="AQ752" s="16" t="s">
        <v>20</v>
      </c>
      <c r="AR752" s="16" t="s">
        <v>20</v>
      </c>
      <c r="AS752" t="s">
        <v>20</v>
      </c>
      <c r="AT752" t="s">
        <v>20</v>
      </c>
      <c r="AU752" t="s">
        <v>20</v>
      </c>
      <c r="AV752" t="s">
        <v>20</v>
      </c>
      <c r="AW752" t="s">
        <v>20</v>
      </c>
      <c r="AX752" t="s">
        <v>20</v>
      </c>
      <c r="AY752" t="s">
        <v>20</v>
      </c>
      <c r="AZ752" s="1" t="s">
        <v>20</v>
      </c>
      <c r="BA752" s="1" t="s">
        <v>20</v>
      </c>
      <c r="BB752" s="1" t="s">
        <v>20</v>
      </c>
      <c r="BC752" t="s">
        <v>20</v>
      </c>
      <c r="BD752" t="s">
        <v>20</v>
      </c>
      <c r="BE752" s="1" t="s">
        <v>20</v>
      </c>
      <c r="BF752" s="1" t="s">
        <v>20</v>
      </c>
      <c r="BG752" s="19">
        <v>0</v>
      </c>
      <c r="BH752" s="19">
        <v>0</v>
      </c>
      <c r="BI752" s="19">
        <v>0</v>
      </c>
      <c r="BJ752" s="19">
        <v>0</v>
      </c>
      <c r="BK752" s="19">
        <v>0</v>
      </c>
      <c r="BL752" s="19">
        <v>0</v>
      </c>
      <c r="BM752" s="19">
        <v>0</v>
      </c>
      <c r="BN752" s="19">
        <v>0</v>
      </c>
      <c r="BO752" s="19">
        <v>0</v>
      </c>
      <c r="BP752" s="19">
        <v>0</v>
      </c>
      <c r="BQ752" s="19"/>
      <c r="BR752" s="19"/>
      <c r="BS752" s="19"/>
      <c r="BT752" s="19"/>
      <c r="BU752" s="19"/>
      <c r="BV752" s="19"/>
      <c r="BW752" s="19"/>
      <c r="BX752" s="19"/>
      <c r="BY752" s="19"/>
      <c r="BZ752" s="19"/>
      <c r="CA752" s="19"/>
      <c r="CC752" s="19"/>
      <c r="CD752" s="19"/>
      <c r="CE752" s="19"/>
      <c r="CF752" s="19"/>
      <c r="CG752" s="19"/>
      <c r="CH752" s="19"/>
      <c r="CI752" s="19"/>
      <c r="CK752" s="19"/>
      <c r="CL752" s="19"/>
      <c r="CM752" s="19"/>
      <c r="CN752" s="19"/>
      <c r="CO752" s="19"/>
      <c r="CP752" s="19"/>
      <c r="CQ752" s="19"/>
      <c r="CR752" s="19"/>
      <c r="CS752" s="19"/>
      <c r="CT752" s="19"/>
      <c r="CU752" s="19"/>
      <c r="CV752" s="19"/>
      <c r="CW752" s="19"/>
      <c r="CX752" s="19"/>
      <c r="CY752" s="19"/>
      <c r="CZ752" s="19"/>
      <c r="DA752" s="19"/>
      <c r="DB752" s="19"/>
      <c r="DD752" s="19"/>
      <c r="DE752" s="19"/>
    </row>
    <row r="753" spans="1:109" x14ac:dyDescent="0.2">
      <c r="A753" s="2">
        <v>752</v>
      </c>
      <c r="B753" s="5">
        <v>9</v>
      </c>
      <c r="C753" s="5">
        <v>3</v>
      </c>
      <c r="D753" s="1">
        <v>38</v>
      </c>
      <c r="E753" s="7">
        <v>43888</v>
      </c>
      <c r="F753" s="1">
        <v>0</v>
      </c>
      <c r="G753" s="5">
        <f t="shared" si="54"/>
        <v>0</v>
      </c>
      <c r="H753" s="19">
        <f t="shared" si="55"/>
        <v>0</v>
      </c>
      <c r="I753" s="19" t="s">
        <v>20</v>
      </c>
      <c r="J753" s="19" t="s">
        <v>20</v>
      </c>
      <c r="K753" s="19" t="s">
        <v>20</v>
      </c>
      <c r="L753" s="19" t="s">
        <v>20</v>
      </c>
      <c r="M753" s="19" t="s">
        <v>20</v>
      </c>
      <c r="N753" s="19" t="s">
        <v>20</v>
      </c>
      <c r="O753" s="19" t="s">
        <v>20</v>
      </c>
      <c r="P753" s="19" t="s">
        <v>20</v>
      </c>
      <c r="Q753" s="19" t="s">
        <v>20</v>
      </c>
      <c r="R753" s="19" t="s">
        <v>20</v>
      </c>
      <c r="S753" s="19" t="s">
        <v>20</v>
      </c>
      <c r="T753" s="19" t="s">
        <v>20</v>
      </c>
      <c r="U753" s="19" t="s">
        <v>20</v>
      </c>
      <c r="V753" s="19" t="s">
        <v>20</v>
      </c>
      <c r="W753" s="19" t="s">
        <v>20</v>
      </c>
      <c r="X753" s="19" t="s">
        <v>20</v>
      </c>
      <c r="Y753" s="19" t="s">
        <v>20</v>
      </c>
      <c r="Z753" s="19" t="s">
        <v>20</v>
      </c>
      <c r="AB753" s="19" t="s">
        <v>20</v>
      </c>
      <c r="AC753" s="19" t="s">
        <v>20</v>
      </c>
      <c r="AD753" s="19" t="s">
        <v>20</v>
      </c>
      <c r="AE753" s="19" t="s">
        <v>20</v>
      </c>
      <c r="AF753" s="19" t="s">
        <v>20</v>
      </c>
      <c r="AG753" s="19" t="s">
        <v>20</v>
      </c>
      <c r="AH753" s="19" t="s">
        <v>20</v>
      </c>
      <c r="AI753" s="19" t="s">
        <v>20</v>
      </c>
      <c r="AJ753" s="19" t="s">
        <v>20</v>
      </c>
      <c r="AK753" s="19" t="s">
        <v>20</v>
      </c>
      <c r="AL753" s="19" t="s">
        <v>20</v>
      </c>
      <c r="AM753" s="1" t="s">
        <v>20</v>
      </c>
      <c r="AN753" s="1" t="s">
        <v>20</v>
      </c>
      <c r="AO753" s="1" t="s">
        <v>20</v>
      </c>
      <c r="AP753" s="1" t="s">
        <v>20</v>
      </c>
      <c r="AQ753" s="1" t="s">
        <v>20</v>
      </c>
      <c r="AR753" s="1" t="s">
        <v>20</v>
      </c>
      <c r="AS753" t="s">
        <v>20</v>
      </c>
      <c r="AT753" t="s">
        <v>20</v>
      </c>
      <c r="AU753" t="s">
        <v>20</v>
      </c>
      <c r="AV753" t="s">
        <v>20</v>
      </c>
      <c r="AW753" t="s">
        <v>20</v>
      </c>
      <c r="AX753" t="s">
        <v>20</v>
      </c>
      <c r="AY753" t="s">
        <v>20</v>
      </c>
      <c r="AZ753" s="1" t="s">
        <v>20</v>
      </c>
      <c r="BA753" s="1" t="s">
        <v>20</v>
      </c>
      <c r="BB753" s="1" t="s">
        <v>20</v>
      </c>
      <c r="BC753" t="s">
        <v>20</v>
      </c>
      <c r="BD753" t="s">
        <v>20</v>
      </c>
      <c r="BE753" s="1" t="s">
        <v>20</v>
      </c>
      <c r="BF753" s="1" t="s">
        <v>20</v>
      </c>
      <c r="BG753" s="19">
        <v>0</v>
      </c>
      <c r="BH753" s="19">
        <v>0</v>
      </c>
      <c r="BI753" s="19">
        <v>0</v>
      </c>
      <c r="BJ753" s="19">
        <v>0</v>
      </c>
      <c r="BK753" s="19">
        <v>0</v>
      </c>
      <c r="BL753" s="19">
        <v>0</v>
      </c>
      <c r="BM753" s="19">
        <v>0</v>
      </c>
      <c r="BN753" s="19">
        <v>0</v>
      </c>
      <c r="BO753" s="19">
        <v>0</v>
      </c>
      <c r="BP753" s="19">
        <v>0</v>
      </c>
      <c r="BQ753" s="19"/>
      <c r="BR753" s="19"/>
      <c r="BS753" s="19"/>
      <c r="BT753" s="19"/>
      <c r="BU753" s="19"/>
      <c r="BV753" s="19"/>
      <c r="BW753" s="19"/>
      <c r="BX753" s="19"/>
      <c r="BY753" s="19"/>
      <c r="BZ753" s="19"/>
      <c r="CA753" s="19"/>
      <c r="CC753" s="19"/>
      <c r="CD753" s="19"/>
      <c r="CE753" s="19"/>
      <c r="CF753" s="19"/>
      <c r="CG753" s="19"/>
      <c r="CH753" s="19"/>
      <c r="CI753" s="19"/>
      <c r="CK753" s="19"/>
      <c r="CL753" s="19"/>
      <c r="CM753" s="19"/>
      <c r="CN753" s="19"/>
      <c r="CO753" s="19"/>
      <c r="CP753" s="19"/>
      <c r="CQ753" s="19"/>
      <c r="CR753" s="19"/>
      <c r="CS753" s="19"/>
      <c r="CT753" s="19"/>
      <c r="CU753" s="19"/>
      <c r="CV753" s="19"/>
      <c r="CW753" s="19"/>
      <c r="CX753" s="19"/>
      <c r="CY753" s="19"/>
      <c r="CZ753" s="19"/>
      <c r="DA753" s="19"/>
      <c r="DB753" s="19"/>
      <c r="DD753" s="19"/>
      <c r="DE753" s="19"/>
    </row>
    <row r="754" spans="1:109" x14ac:dyDescent="0.2">
      <c r="A754" s="2">
        <v>753</v>
      </c>
      <c r="B754" s="5">
        <v>9</v>
      </c>
      <c r="C754" s="5">
        <v>3</v>
      </c>
      <c r="D754" s="1">
        <v>39</v>
      </c>
      <c r="E754" s="7">
        <v>43889</v>
      </c>
      <c r="F754" s="1">
        <v>0</v>
      </c>
      <c r="G754" s="5">
        <f t="shared" si="54"/>
        <v>0</v>
      </c>
      <c r="H754" s="19">
        <f t="shared" si="55"/>
        <v>0</v>
      </c>
      <c r="I754" s="19" t="s">
        <v>20</v>
      </c>
      <c r="J754" s="19" t="s">
        <v>20</v>
      </c>
      <c r="K754" s="19" t="s">
        <v>20</v>
      </c>
      <c r="L754" s="19" t="s">
        <v>20</v>
      </c>
      <c r="M754" s="19" t="s">
        <v>20</v>
      </c>
      <c r="N754" s="19" t="s">
        <v>20</v>
      </c>
      <c r="O754" s="19" t="s">
        <v>20</v>
      </c>
      <c r="P754" s="19" t="s">
        <v>20</v>
      </c>
      <c r="Q754" s="19" t="s">
        <v>20</v>
      </c>
      <c r="R754" s="19" t="s">
        <v>20</v>
      </c>
      <c r="S754" s="19" t="s">
        <v>20</v>
      </c>
      <c r="T754" s="19" t="s">
        <v>20</v>
      </c>
      <c r="U754" s="19" t="s">
        <v>20</v>
      </c>
      <c r="V754" s="19" t="s">
        <v>20</v>
      </c>
      <c r="W754" s="19" t="s">
        <v>20</v>
      </c>
      <c r="X754" s="19" t="s">
        <v>20</v>
      </c>
      <c r="Y754" s="19" t="s">
        <v>20</v>
      </c>
      <c r="Z754" s="19" t="s">
        <v>20</v>
      </c>
      <c r="AB754" s="19" t="s">
        <v>20</v>
      </c>
      <c r="AC754" s="19" t="s">
        <v>20</v>
      </c>
      <c r="AD754" s="19" t="s">
        <v>20</v>
      </c>
      <c r="AE754" s="19" t="s">
        <v>20</v>
      </c>
      <c r="AF754" s="19" t="s">
        <v>20</v>
      </c>
      <c r="AG754" s="19" t="s">
        <v>20</v>
      </c>
      <c r="AH754" s="19" t="s">
        <v>20</v>
      </c>
      <c r="AI754" s="19" t="s">
        <v>20</v>
      </c>
      <c r="AJ754" s="19" t="s">
        <v>20</v>
      </c>
      <c r="AK754" s="19" t="s">
        <v>20</v>
      </c>
      <c r="AL754" s="19" t="s">
        <v>20</v>
      </c>
      <c r="AM754" s="16" t="s">
        <v>20</v>
      </c>
      <c r="AN754" s="16" t="s">
        <v>20</v>
      </c>
      <c r="AO754" s="16" t="s">
        <v>20</v>
      </c>
      <c r="AP754" s="16" t="s">
        <v>20</v>
      </c>
      <c r="AQ754" s="16" t="s">
        <v>20</v>
      </c>
      <c r="AR754" s="16" t="s">
        <v>20</v>
      </c>
      <c r="AS754" t="s">
        <v>20</v>
      </c>
      <c r="AT754" t="s">
        <v>20</v>
      </c>
      <c r="AU754" t="s">
        <v>20</v>
      </c>
      <c r="AV754" t="s">
        <v>20</v>
      </c>
      <c r="AW754" t="s">
        <v>20</v>
      </c>
      <c r="AX754" t="s">
        <v>20</v>
      </c>
      <c r="AY754" t="s">
        <v>20</v>
      </c>
      <c r="AZ754" s="1" t="s">
        <v>20</v>
      </c>
      <c r="BA754" t="s">
        <v>20</v>
      </c>
      <c r="BB754" t="s">
        <v>20</v>
      </c>
      <c r="BC754" t="s">
        <v>20</v>
      </c>
      <c r="BD754" t="s">
        <v>20</v>
      </c>
      <c r="BE754" t="s">
        <v>20</v>
      </c>
      <c r="BF754" s="1" t="s">
        <v>20</v>
      </c>
      <c r="BG754" s="19">
        <v>0</v>
      </c>
      <c r="BH754" s="19">
        <v>0</v>
      </c>
      <c r="BI754" s="19">
        <v>0</v>
      </c>
      <c r="BJ754" s="19">
        <v>0</v>
      </c>
      <c r="BK754" s="19">
        <v>0</v>
      </c>
      <c r="BL754" s="19">
        <v>0</v>
      </c>
      <c r="BM754" s="19">
        <v>0</v>
      </c>
      <c r="BN754" s="19">
        <v>0</v>
      </c>
      <c r="BO754" s="19">
        <v>0</v>
      </c>
      <c r="BP754" s="19">
        <v>0</v>
      </c>
      <c r="BQ754" s="19"/>
      <c r="BR754" s="19"/>
      <c r="BS754" s="19"/>
      <c r="BT754" s="19"/>
      <c r="BU754" s="19"/>
      <c r="BV754" s="19"/>
      <c r="BW754" s="19"/>
      <c r="BX754" s="19"/>
      <c r="BY754" s="19"/>
      <c r="BZ754" s="19"/>
      <c r="CA754" s="19"/>
      <c r="CC754" s="19"/>
      <c r="CD754" s="19"/>
      <c r="CE754" s="19"/>
      <c r="CF754" s="19"/>
      <c r="CG754" s="19"/>
      <c r="CH754" s="19"/>
      <c r="CI754" s="19"/>
      <c r="CK754" s="19"/>
      <c r="CL754" s="19"/>
      <c r="CM754" s="19"/>
      <c r="CN754" s="19"/>
      <c r="CO754" s="19"/>
      <c r="CP754" s="19"/>
      <c r="CQ754" s="19"/>
      <c r="CR754" s="19"/>
      <c r="CS754" s="19"/>
      <c r="CT754" s="19"/>
      <c r="CU754" s="19"/>
      <c r="CV754" s="19"/>
      <c r="CW754" s="19"/>
      <c r="CX754" s="19"/>
      <c r="CY754" s="19"/>
      <c r="CZ754" s="19"/>
      <c r="DA754" s="19"/>
      <c r="DB754" s="19"/>
      <c r="DD754" s="19"/>
      <c r="DE754" s="19"/>
    </row>
    <row r="755" spans="1:109" x14ac:dyDescent="0.2">
      <c r="A755" s="2">
        <v>754</v>
      </c>
      <c r="B755" s="5">
        <v>9</v>
      </c>
      <c r="C755" s="5">
        <v>3</v>
      </c>
      <c r="D755" s="1">
        <v>40</v>
      </c>
      <c r="E755" s="7">
        <v>43890</v>
      </c>
      <c r="F755" s="1">
        <v>0</v>
      </c>
      <c r="G755" s="5">
        <f t="shared" si="54"/>
        <v>0</v>
      </c>
      <c r="H755" s="19">
        <f t="shared" si="55"/>
        <v>0</v>
      </c>
      <c r="I755" s="19" t="s">
        <v>20</v>
      </c>
      <c r="J755" s="19" t="s">
        <v>20</v>
      </c>
      <c r="K755" s="19" t="s">
        <v>20</v>
      </c>
      <c r="L755" s="19" t="s">
        <v>20</v>
      </c>
      <c r="M755" s="19" t="s">
        <v>20</v>
      </c>
      <c r="N755" s="19" t="s">
        <v>20</v>
      </c>
      <c r="O755" s="19" t="s">
        <v>20</v>
      </c>
      <c r="P755" s="19" t="s">
        <v>20</v>
      </c>
      <c r="Q755" s="19" t="s">
        <v>20</v>
      </c>
      <c r="R755" s="19" t="s">
        <v>20</v>
      </c>
      <c r="S755" s="19" t="s">
        <v>20</v>
      </c>
      <c r="T755" s="19" t="s">
        <v>20</v>
      </c>
      <c r="U755" s="19" t="s">
        <v>20</v>
      </c>
      <c r="V755" s="19" t="s">
        <v>20</v>
      </c>
      <c r="W755" s="19" t="s">
        <v>20</v>
      </c>
      <c r="X755" s="19" t="s">
        <v>20</v>
      </c>
      <c r="Y755" s="19" t="s">
        <v>20</v>
      </c>
      <c r="Z755" s="19" t="s">
        <v>20</v>
      </c>
      <c r="AB755" s="19" t="s">
        <v>20</v>
      </c>
      <c r="AC755" s="19" t="s">
        <v>20</v>
      </c>
      <c r="AD755" s="19" t="s">
        <v>20</v>
      </c>
      <c r="AE755" s="19" t="s">
        <v>20</v>
      </c>
      <c r="AF755" s="19" t="s">
        <v>20</v>
      </c>
      <c r="AG755" s="19" t="s">
        <v>20</v>
      </c>
      <c r="AH755" s="19" t="s">
        <v>20</v>
      </c>
      <c r="AI755" s="19" t="s">
        <v>20</v>
      </c>
      <c r="AJ755" s="19" t="s">
        <v>20</v>
      </c>
      <c r="AK755" s="19" t="s">
        <v>20</v>
      </c>
      <c r="AL755" s="19" t="s">
        <v>20</v>
      </c>
      <c r="AM755" s="1" t="s">
        <v>20</v>
      </c>
      <c r="AN755" s="1" t="s">
        <v>20</v>
      </c>
      <c r="AO755" s="1" t="s">
        <v>20</v>
      </c>
      <c r="AP755" s="1" t="s">
        <v>20</v>
      </c>
      <c r="AQ755" s="1" t="s">
        <v>20</v>
      </c>
      <c r="AR755" s="1" t="s">
        <v>20</v>
      </c>
      <c r="AS755" t="s">
        <v>20</v>
      </c>
      <c r="AT755" t="s">
        <v>20</v>
      </c>
      <c r="AU755" t="s">
        <v>20</v>
      </c>
      <c r="AV755" t="s">
        <v>20</v>
      </c>
      <c r="AW755" t="s">
        <v>20</v>
      </c>
      <c r="AX755" t="s">
        <v>20</v>
      </c>
      <c r="AY755" t="s">
        <v>20</v>
      </c>
      <c r="AZ755" s="1" t="s">
        <v>20</v>
      </c>
      <c r="BA755" s="1" t="s">
        <v>20</v>
      </c>
      <c r="BB755" s="1" t="s">
        <v>20</v>
      </c>
      <c r="BC755" t="s">
        <v>20</v>
      </c>
      <c r="BD755" t="s">
        <v>20</v>
      </c>
      <c r="BE755" s="1" t="s">
        <v>20</v>
      </c>
      <c r="BF755" t="s">
        <v>20</v>
      </c>
      <c r="BG755" s="19">
        <v>0</v>
      </c>
      <c r="BH755" s="19">
        <v>0</v>
      </c>
      <c r="BI755" s="19">
        <v>0</v>
      </c>
      <c r="BJ755" s="19">
        <v>0</v>
      </c>
      <c r="BK755" s="19">
        <v>0</v>
      </c>
      <c r="BL755" s="19">
        <v>0</v>
      </c>
      <c r="BM755" s="19">
        <v>0</v>
      </c>
      <c r="BN755" s="19">
        <v>0</v>
      </c>
      <c r="BO755" s="19">
        <v>0</v>
      </c>
      <c r="BP755" s="19">
        <v>0</v>
      </c>
      <c r="BQ755" s="19"/>
      <c r="BR755" s="19"/>
      <c r="BS755" s="19"/>
      <c r="BT755" s="19"/>
      <c r="BU755" s="19"/>
      <c r="BV755" s="19"/>
      <c r="BW755" s="19"/>
      <c r="BX755" s="19"/>
      <c r="BY755" s="19"/>
      <c r="BZ755" s="19"/>
      <c r="CA755" s="19"/>
      <c r="CC755" s="19"/>
      <c r="CD755" s="19"/>
      <c r="CE755" s="19"/>
      <c r="CF755" s="19"/>
      <c r="CG755" s="19"/>
      <c r="CH755" s="19"/>
      <c r="CI755" s="19"/>
      <c r="CK755" s="19"/>
      <c r="CL755" s="19"/>
      <c r="CM755" s="19"/>
      <c r="CN755" s="19"/>
      <c r="CO755" s="19"/>
      <c r="CP755" s="19"/>
      <c r="CQ755" s="19"/>
      <c r="CR755" s="19"/>
      <c r="CS755" s="19"/>
      <c r="CT755" s="19"/>
      <c r="CU755" s="19"/>
      <c r="CV755" s="19"/>
      <c r="CW755" s="19"/>
      <c r="CX755" s="19"/>
      <c r="CY755" s="19"/>
      <c r="CZ755" s="19"/>
      <c r="DA755" s="19"/>
      <c r="DB755" s="19"/>
      <c r="DD755" s="19"/>
      <c r="DE755" s="19"/>
    </row>
    <row r="756" spans="1:109" x14ac:dyDescent="0.2">
      <c r="A756" s="2">
        <v>755</v>
      </c>
      <c r="B756" s="5">
        <v>9</v>
      </c>
      <c r="C756" s="5">
        <v>3</v>
      </c>
      <c r="D756" s="1">
        <v>41</v>
      </c>
      <c r="E756" s="7">
        <v>43891</v>
      </c>
      <c r="F756" s="1">
        <v>0</v>
      </c>
      <c r="G756" s="5">
        <f t="shared" si="54"/>
        <v>0</v>
      </c>
      <c r="H756" s="19">
        <f t="shared" si="55"/>
        <v>0</v>
      </c>
      <c r="I756" s="19" t="s">
        <v>20</v>
      </c>
      <c r="J756" s="19" t="s">
        <v>20</v>
      </c>
      <c r="K756" s="19" t="s">
        <v>20</v>
      </c>
      <c r="L756" s="19" t="s">
        <v>20</v>
      </c>
      <c r="M756" s="19" t="s">
        <v>20</v>
      </c>
      <c r="N756" s="19" t="s">
        <v>20</v>
      </c>
      <c r="O756" s="19" t="s">
        <v>20</v>
      </c>
      <c r="P756" s="19" t="s">
        <v>20</v>
      </c>
      <c r="Q756" s="19" t="s">
        <v>20</v>
      </c>
      <c r="R756" s="19" t="s">
        <v>20</v>
      </c>
      <c r="S756" s="19" t="s">
        <v>20</v>
      </c>
      <c r="T756" s="19" t="s">
        <v>20</v>
      </c>
      <c r="U756" s="19" t="s">
        <v>20</v>
      </c>
      <c r="V756" s="19" t="s">
        <v>20</v>
      </c>
      <c r="W756" s="19" t="s">
        <v>20</v>
      </c>
      <c r="X756" s="19" t="s">
        <v>20</v>
      </c>
      <c r="Y756" s="19" t="s">
        <v>20</v>
      </c>
      <c r="Z756" s="19" t="s">
        <v>20</v>
      </c>
      <c r="AB756" s="19" t="s">
        <v>20</v>
      </c>
      <c r="AC756" s="19" t="s">
        <v>20</v>
      </c>
      <c r="AD756" s="19" t="s">
        <v>20</v>
      </c>
      <c r="AE756" s="19" t="s">
        <v>20</v>
      </c>
      <c r="AF756" s="19" t="s">
        <v>20</v>
      </c>
      <c r="AG756" s="19" t="s">
        <v>20</v>
      </c>
      <c r="AH756" s="19" t="s">
        <v>20</v>
      </c>
      <c r="AI756" s="19" t="s">
        <v>20</v>
      </c>
      <c r="AJ756" s="19" t="s">
        <v>20</v>
      </c>
      <c r="AK756" s="19" t="s">
        <v>20</v>
      </c>
      <c r="AL756" s="19" t="s">
        <v>20</v>
      </c>
      <c r="AM756" s="16" t="s">
        <v>20</v>
      </c>
      <c r="AN756" s="16" t="s">
        <v>20</v>
      </c>
      <c r="AO756" s="16" t="s">
        <v>20</v>
      </c>
      <c r="AP756" s="16" t="s">
        <v>20</v>
      </c>
      <c r="AQ756" s="16" t="s">
        <v>20</v>
      </c>
      <c r="AR756" s="16" t="s">
        <v>20</v>
      </c>
      <c r="AS756" t="s">
        <v>20</v>
      </c>
      <c r="AT756" t="s">
        <v>20</v>
      </c>
      <c r="AU756" t="s">
        <v>20</v>
      </c>
      <c r="AV756" t="s">
        <v>20</v>
      </c>
      <c r="AW756" t="s">
        <v>20</v>
      </c>
      <c r="AX756" t="s">
        <v>20</v>
      </c>
      <c r="AY756" t="s">
        <v>20</v>
      </c>
      <c r="AZ756" s="1" t="s">
        <v>20</v>
      </c>
      <c r="BA756" s="1" t="s">
        <v>20</v>
      </c>
      <c r="BB756" s="1" t="s">
        <v>20</v>
      </c>
      <c r="BC756" t="s">
        <v>20</v>
      </c>
      <c r="BD756" t="s">
        <v>20</v>
      </c>
      <c r="BE756" s="1" t="s">
        <v>20</v>
      </c>
      <c r="BF756" s="1" t="s">
        <v>20</v>
      </c>
      <c r="BG756" s="19">
        <v>0</v>
      </c>
      <c r="BH756" s="19">
        <v>0</v>
      </c>
      <c r="BI756" s="19">
        <v>0</v>
      </c>
      <c r="BJ756" s="19">
        <v>0</v>
      </c>
      <c r="BK756" s="19">
        <v>0</v>
      </c>
      <c r="BL756" s="19">
        <v>0</v>
      </c>
      <c r="BM756" s="19">
        <v>0</v>
      </c>
      <c r="BN756" s="19">
        <v>0</v>
      </c>
      <c r="BO756" s="19">
        <v>0</v>
      </c>
      <c r="BP756" s="19">
        <v>0</v>
      </c>
      <c r="BQ756" s="19"/>
      <c r="BR756" s="19"/>
      <c r="BS756" s="19"/>
      <c r="BT756" s="19"/>
      <c r="BU756" s="19"/>
      <c r="BV756" s="19"/>
      <c r="BW756" s="19"/>
      <c r="BX756" s="19"/>
      <c r="BY756" s="19"/>
      <c r="BZ756" s="19"/>
      <c r="CA756" s="19"/>
      <c r="CC756" s="19"/>
      <c r="CD756" s="19"/>
      <c r="CE756" s="19"/>
      <c r="CF756" s="19"/>
      <c r="CG756" s="19"/>
      <c r="CH756" s="19"/>
      <c r="CI756" s="19"/>
      <c r="CK756" s="19"/>
      <c r="CL756" s="19"/>
      <c r="CM756" s="19"/>
      <c r="CN756" s="19"/>
      <c r="CO756" s="19"/>
      <c r="CP756" s="19"/>
      <c r="CQ756" s="19"/>
      <c r="CR756" s="19"/>
      <c r="CS756" s="19"/>
      <c r="CT756" s="19"/>
      <c r="CU756" s="19"/>
      <c r="CV756" s="19"/>
      <c r="CW756" s="19"/>
      <c r="CX756" s="19"/>
      <c r="CY756" s="19"/>
      <c r="CZ756" s="19"/>
      <c r="DA756" s="19"/>
      <c r="DB756" s="19"/>
      <c r="DD756" s="19"/>
      <c r="DE756" s="19"/>
    </row>
    <row r="757" spans="1:109" x14ac:dyDescent="0.2">
      <c r="A757" s="2">
        <v>756</v>
      </c>
      <c r="B757" s="5">
        <v>9</v>
      </c>
      <c r="C757" s="5">
        <v>3</v>
      </c>
      <c r="D757" s="1">
        <v>42</v>
      </c>
      <c r="E757" s="7">
        <v>43892</v>
      </c>
      <c r="F757" s="1">
        <v>0</v>
      </c>
      <c r="G757" s="5">
        <f t="shared" si="54"/>
        <v>0</v>
      </c>
      <c r="H757" s="19">
        <f t="shared" si="55"/>
        <v>0</v>
      </c>
      <c r="I757" s="19" t="s">
        <v>20</v>
      </c>
      <c r="J757" s="19" t="s">
        <v>20</v>
      </c>
      <c r="K757" s="19" t="s">
        <v>20</v>
      </c>
      <c r="L757" s="19" t="s">
        <v>20</v>
      </c>
      <c r="M757" s="19" t="s">
        <v>20</v>
      </c>
      <c r="N757" s="19" t="s">
        <v>20</v>
      </c>
      <c r="O757" s="19" t="s">
        <v>20</v>
      </c>
      <c r="P757" s="19" t="s">
        <v>20</v>
      </c>
      <c r="Q757" s="19" t="s">
        <v>20</v>
      </c>
      <c r="R757" s="19" t="s">
        <v>20</v>
      </c>
      <c r="S757" s="19" t="s">
        <v>20</v>
      </c>
      <c r="T757" s="19" t="s">
        <v>20</v>
      </c>
      <c r="U757" s="19" t="s">
        <v>20</v>
      </c>
      <c r="V757" s="19" t="s">
        <v>20</v>
      </c>
      <c r="W757" s="19" t="s">
        <v>20</v>
      </c>
      <c r="X757" s="19" t="s">
        <v>20</v>
      </c>
      <c r="Y757" s="19" t="s">
        <v>20</v>
      </c>
      <c r="Z757" s="19" t="s">
        <v>20</v>
      </c>
      <c r="AB757" s="19" t="s">
        <v>20</v>
      </c>
      <c r="AC757" s="19" t="s">
        <v>20</v>
      </c>
      <c r="AD757" s="19" t="s">
        <v>20</v>
      </c>
      <c r="AE757" s="19" t="s">
        <v>20</v>
      </c>
      <c r="AF757" s="19" t="s">
        <v>20</v>
      </c>
      <c r="AG757" s="19" t="s">
        <v>20</v>
      </c>
      <c r="AH757" s="19" t="s">
        <v>20</v>
      </c>
      <c r="AI757" s="19" t="s">
        <v>20</v>
      </c>
      <c r="AJ757" s="19" t="s">
        <v>20</v>
      </c>
      <c r="AK757" s="19" t="s">
        <v>20</v>
      </c>
      <c r="AL757" s="19" t="s">
        <v>20</v>
      </c>
      <c r="AM757" s="1" t="s">
        <v>20</v>
      </c>
      <c r="AN757" s="1" t="s">
        <v>20</v>
      </c>
      <c r="AO757" s="1" t="s">
        <v>20</v>
      </c>
      <c r="AP757" s="1" t="s">
        <v>20</v>
      </c>
      <c r="AQ757" s="1" t="s">
        <v>20</v>
      </c>
      <c r="AR757" s="1" t="s">
        <v>20</v>
      </c>
      <c r="AS757" t="s">
        <v>20</v>
      </c>
      <c r="AT757" t="s">
        <v>20</v>
      </c>
      <c r="AU757" t="s">
        <v>20</v>
      </c>
      <c r="AV757" t="s">
        <v>20</v>
      </c>
      <c r="AW757" t="s">
        <v>20</v>
      </c>
      <c r="AX757" t="s">
        <v>20</v>
      </c>
      <c r="AY757" t="s">
        <v>20</v>
      </c>
      <c r="AZ757" s="1" t="s">
        <v>20</v>
      </c>
      <c r="BA757" t="s">
        <v>20</v>
      </c>
      <c r="BB757" t="s">
        <v>20</v>
      </c>
      <c r="BC757" t="s">
        <v>20</v>
      </c>
      <c r="BD757" t="s">
        <v>20</v>
      </c>
      <c r="BE757" t="s">
        <v>20</v>
      </c>
      <c r="BF757" s="1" t="s">
        <v>20</v>
      </c>
      <c r="BG757" s="19">
        <v>0</v>
      </c>
      <c r="BH757" s="19">
        <v>0</v>
      </c>
      <c r="BI757" s="19">
        <v>0</v>
      </c>
      <c r="BJ757" s="19">
        <v>0</v>
      </c>
      <c r="BK757" s="19">
        <v>0</v>
      </c>
      <c r="BL757" s="19">
        <v>0</v>
      </c>
      <c r="BM757" s="19">
        <v>0</v>
      </c>
      <c r="BN757" s="19">
        <v>0</v>
      </c>
      <c r="BO757" s="19">
        <v>0</v>
      </c>
      <c r="BP757" s="19">
        <v>0</v>
      </c>
      <c r="BQ757" s="19"/>
      <c r="BR757" s="19"/>
      <c r="BS757" s="19"/>
      <c r="BT757" s="19"/>
      <c r="BU757" s="19"/>
      <c r="BV757" s="19"/>
      <c r="BW757" s="19"/>
      <c r="BX757" s="19"/>
      <c r="BY757" s="19"/>
      <c r="BZ757" s="19"/>
      <c r="CA757" s="19"/>
      <c r="CC757" s="19"/>
      <c r="CD757" s="19"/>
      <c r="CE757" s="19"/>
      <c r="CF757" s="19"/>
      <c r="CG757" s="19"/>
      <c r="CH757" s="19"/>
      <c r="CI757" s="19"/>
      <c r="CK757" s="19"/>
      <c r="CL757" s="19"/>
      <c r="CM757" s="19"/>
      <c r="CN757" s="19"/>
      <c r="CO757" s="19"/>
      <c r="CP757" s="19"/>
      <c r="CQ757" s="19"/>
      <c r="CR757" s="19"/>
      <c r="CS757" s="19"/>
      <c r="CT757" s="19"/>
      <c r="CU757" s="19"/>
      <c r="CV757" s="19"/>
      <c r="CW757" s="19"/>
      <c r="CX757" s="19"/>
      <c r="CY757" s="19"/>
      <c r="CZ757" s="19"/>
      <c r="DA757" s="19"/>
      <c r="DB757" s="19"/>
      <c r="DD757" s="19"/>
      <c r="DE757" s="19"/>
    </row>
    <row r="758" spans="1:109" x14ac:dyDescent="0.2">
      <c r="A758" s="2">
        <v>757</v>
      </c>
      <c r="B758" s="5">
        <v>9</v>
      </c>
      <c r="C758" s="5">
        <v>3</v>
      </c>
      <c r="D758" s="1">
        <v>43</v>
      </c>
      <c r="E758" s="7">
        <v>43893</v>
      </c>
      <c r="F758" s="1">
        <v>0</v>
      </c>
      <c r="G758" s="5">
        <f t="shared" si="54"/>
        <v>0</v>
      </c>
      <c r="H758" s="19">
        <f t="shared" si="55"/>
        <v>0</v>
      </c>
      <c r="I758" s="19" t="s">
        <v>20</v>
      </c>
      <c r="J758" s="19" t="s">
        <v>20</v>
      </c>
      <c r="K758" s="19" t="s">
        <v>20</v>
      </c>
      <c r="L758" s="19" t="s">
        <v>20</v>
      </c>
      <c r="M758" s="19" t="s">
        <v>20</v>
      </c>
      <c r="N758" s="19" t="s">
        <v>20</v>
      </c>
      <c r="O758" s="19" t="s">
        <v>20</v>
      </c>
      <c r="P758" s="19" t="s">
        <v>20</v>
      </c>
      <c r="Q758" s="19" t="s">
        <v>20</v>
      </c>
      <c r="R758" s="19" t="s">
        <v>20</v>
      </c>
      <c r="S758" s="19" t="s">
        <v>20</v>
      </c>
      <c r="T758" s="19" t="s">
        <v>20</v>
      </c>
      <c r="U758" s="19" t="s">
        <v>20</v>
      </c>
      <c r="V758" s="19" t="s">
        <v>20</v>
      </c>
      <c r="W758" s="19" t="s">
        <v>20</v>
      </c>
      <c r="X758" s="19" t="s">
        <v>20</v>
      </c>
      <c r="Y758" s="19" t="s">
        <v>20</v>
      </c>
      <c r="Z758" s="19" t="s">
        <v>20</v>
      </c>
      <c r="AB758" s="19" t="s">
        <v>20</v>
      </c>
      <c r="AC758" s="19" t="s">
        <v>20</v>
      </c>
      <c r="AD758" s="19" t="s">
        <v>20</v>
      </c>
      <c r="AE758" s="19" t="s">
        <v>20</v>
      </c>
      <c r="AF758" s="19" t="s">
        <v>20</v>
      </c>
      <c r="AG758" s="19" t="s">
        <v>20</v>
      </c>
      <c r="AH758" s="19" t="s">
        <v>20</v>
      </c>
      <c r="AI758" s="19" t="s">
        <v>20</v>
      </c>
      <c r="AJ758" s="19" t="s">
        <v>20</v>
      </c>
      <c r="AK758" s="19" t="s">
        <v>20</v>
      </c>
      <c r="AL758" s="19" t="s">
        <v>20</v>
      </c>
      <c r="AM758" s="16" t="s">
        <v>20</v>
      </c>
      <c r="AN758" s="16" t="s">
        <v>20</v>
      </c>
      <c r="AO758" s="16" t="s">
        <v>20</v>
      </c>
      <c r="AP758" s="16" t="s">
        <v>20</v>
      </c>
      <c r="AQ758" s="16" t="s">
        <v>20</v>
      </c>
      <c r="AR758" s="16" t="s">
        <v>20</v>
      </c>
      <c r="AS758" t="s">
        <v>20</v>
      </c>
      <c r="AT758" t="s">
        <v>20</v>
      </c>
      <c r="AU758" t="s">
        <v>20</v>
      </c>
      <c r="AV758" t="s">
        <v>20</v>
      </c>
      <c r="AW758" t="s">
        <v>20</v>
      </c>
      <c r="AX758" t="s">
        <v>20</v>
      </c>
      <c r="AY758" t="s">
        <v>20</v>
      </c>
      <c r="AZ758" s="1" t="s">
        <v>20</v>
      </c>
      <c r="BA758" s="1" t="s">
        <v>20</v>
      </c>
      <c r="BB758" s="1" t="s">
        <v>20</v>
      </c>
      <c r="BC758" t="s">
        <v>20</v>
      </c>
      <c r="BD758" t="s">
        <v>20</v>
      </c>
      <c r="BE758" s="1" t="s">
        <v>20</v>
      </c>
      <c r="BF758" s="1" t="s">
        <v>20</v>
      </c>
      <c r="BG758" s="19">
        <v>0</v>
      </c>
      <c r="BH758" s="19">
        <v>0</v>
      </c>
      <c r="BI758" s="19">
        <v>0</v>
      </c>
      <c r="BJ758" s="19">
        <v>0</v>
      </c>
      <c r="BK758" s="19">
        <v>0</v>
      </c>
      <c r="BL758" s="19">
        <v>0</v>
      </c>
      <c r="BM758" s="19">
        <v>0</v>
      </c>
      <c r="BN758" s="19">
        <v>0</v>
      </c>
      <c r="BO758" s="19">
        <v>0</v>
      </c>
      <c r="BP758" s="19">
        <v>0</v>
      </c>
      <c r="BQ758" s="19"/>
      <c r="BR758" s="19"/>
      <c r="BS758" s="19"/>
      <c r="BT758" s="19"/>
      <c r="BU758" s="19"/>
      <c r="BV758" s="19"/>
      <c r="BW758" s="19"/>
      <c r="BX758" s="19"/>
      <c r="BY758" s="19"/>
      <c r="BZ758" s="19"/>
      <c r="CA758" s="19"/>
      <c r="CC758" s="19"/>
      <c r="CD758" s="19"/>
      <c r="CE758" s="19"/>
      <c r="CF758" s="19"/>
      <c r="CG758" s="19"/>
      <c r="CH758" s="19"/>
      <c r="CI758" s="19"/>
      <c r="CK758" s="19"/>
      <c r="CL758" s="19"/>
      <c r="CM758" s="19"/>
      <c r="CN758" s="19"/>
      <c r="CO758" s="19"/>
      <c r="CP758" s="19"/>
      <c r="CQ758" s="19"/>
      <c r="CR758" s="19"/>
      <c r="CS758" s="19"/>
      <c r="CT758" s="19"/>
      <c r="CU758" s="19"/>
      <c r="CV758" s="19"/>
      <c r="CW758" s="19"/>
      <c r="CX758" s="19"/>
      <c r="CY758" s="19"/>
      <c r="CZ758" s="19"/>
      <c r="DA758" s="19"/>
      <c r="DB758" s="19"/>
      <c r="DD758" s="19"/>
      <c r="DE758" s="19"/>
    </row>
    <row r="759" spans="1:109" x14ac:dyDescent="0.2">
      <c r="A759" s="2">
        <v>758</v>
      </c>
      <c r="B759" s="5">
        <v>9</v>
      </c>
      <c r="C759" s="5">
        <v>3</v>
      </c>
      <c r="D759" s="1">
        <v>44</v>
      </c>
      <c r="E759" s="7">
        <v>43894</v>
      </c>
      <c r="F759" s="1">
        <v>0</v>
      </c>
      <c r="G759" s="5">
        <f t="shared" si="54"/>
        <v>0</v>
      </c>
      <c r="H759" s="19">
        <f t="shared" si="55"/>
        <v>0</v>
      </c>
      <c r="I759" s="19" t="s">
        <v>20</v>
      </c>
      <c r="J759" s="19" t="s">
        <v>20</v>
      </c>
      <c r="K759" s="19" t="s">
        <v>20</v>
      </c>
      <c r="L759" s="19" t="s">
        <v>20</v>
      </c>
      <c r="M759" s="19" t="s">
        <v>20</v>
      </c>
      <c r="N759" s="19" t="s">
        <v>20</v>
      </c>
      <c r="O759" s="19" t="s">
        <v>20</v>
      </c>
      <c r="P759" s="19" t="s">
        <v>20</v>
      </c>
      <c r="Q759" s="19" t="s">
        <v>20</v>
      </c>
      <c r="R759" s="19" t="s">
        <v>20</v>
      </c>
      <c r="S759" s="19" t="s">
        <v>20</v>
      </c>
      <c r="T759" s="19" t="s">
        <v>20</v>
      </c>
      <c r="U759" s="19" t="s">
        <v>20</v>
      </c>
      <c r="V759" s="19" t="s">
        <v>20</v>
      </c>
      <c r="W759" s="19" t="s">
        <v>20</v>
      </c>
      <c r="X759" s="19" t="s">
        <v>20</v>
      </c>
      <c r="Y759" s="19" t="s">
        <v>20</v>
      </c>
      <c r="Z759" s="19" t="s">
        <v>20</v>
      </c>
      <c r="AB759" s="19" t="s">
        <v>20</v>
      </c>
      <c r="AC759" s="19" t="s">
        <v>20</v>
      </c>
      <c r="AD759" s="19" t="s">
        <v>20</v>
      </c>
      <c r="AE759" s="19" t="s">
        <v>20</v>
      </c>
      <c r="AF759" s="19" t="s">
        <v>20</v>
      </c>
      <c r="AG759" s="19" t="s">
        <v>20</v>
      </c>
      <c r="AH759" s="19" t="s">
        <v>20</v>
      </c>
      <c r="AI759" s="19" t="s">
        <v>20</v>
      </c>
      <c r="AJ759" s="19" t="s">
        <v>20</v>
      </c>
      <c r="AK759" s="19" t="s">
        <v>20</v>
      </c>
      <c r="AL759" s="19" t="s">
        <v>20</v>
      </c>
      <c r="AM759" s="1" t="s">
        <v>20</v>
      </c>
      <c r="AN759" s="1" t="s">
        <v>20</v>
      </c>
      <c r="AO759" s="1" t="s">
        <v>20</v>
      </c>
      <c r="AP759" s="1" t="s">
        <v>20</v>
      </c>
      <c r="AQ759" s="1" t="s">
        <v>20</v>
      </c>
      <c r="AR759" s="1" t="s">
        <v>20</v>
      </c>
      <c r="AS759" t="s">
        <v>20</v>
      </c>
      <c r="AT759" t="s">
        <v>20</v>
      </c>
      <c r="AU759" t="s">
        <v>20</v>
      </c>
      <c r="AV759" t="s">
        <v>20</v>
      </c>
      <c r="AW759" t="s">
        <v>20</v>
      </c>
      <c r="AX759" t="s">
        <v>20</v>
      </c>
      <c r="AY759" t="s">
        <v>20</v>
      </c>
      <c r="AZ759" s="1" t="s">
        <v>20</v>
      </c>
      <c r="BA759" s="1" t="s">
        <v>20</v>
      </c>
      <c r="BB759" s="1" t="s">
        <v>20</v>
      </c>
      <c r="BC759" t="s">
        <v>20</v>
      </c>
      <c r="BD759" t="s">
        <v>20</v>
      </c>
      <c r="BE759" s="1" t="s">
        <v>20</v>
      </c>
      <c r="BF759" t="s">
        <v>20</v>
      </c>
      <c r="BG759" s="19">
        <v>0</v>
      </c>
      <c r="BH759" s="19">
        <v>0</v>
      </c>
      <c r="BI759" s="19">
        <v>0</v>
      </c>
      <c r="BJ759" s="19">
        <v>0</v>
      </c>
      <c r="BK759" s="19">
        <v>0</v>
      </c>
      <c r="BL759" s="19">
        <v>0</v>
      </c>
      <c r="BM759" s="19">
        <v>0</v>
      </c>
      <c r="BN759" s="19">
        <v>0</v>
      </c>
      <c r="BO759" s="19">
        <v>0</v>
      </c>
      <c r="BP759" s="19">
        <v>0</v>
      </c>
      <c r="BQ759" s="19"/>
      <c r="BR759" s="19"/>
      <c r="BS759" s="19"/>
      <c r="BT759" s="19"/>
      <c r="BU759" s="19"/>
      <c r="BV759" s="19"/>
      <c r="BW759" s="19"/>
      <c r="BX759" s="19"/>
      <c r="BY759" s="19"/>
      <c r="BZ759" s="19"/>
      <c r="CA759" s="19"/>
      <c r="CC759" s="19"/>
      <c r="CD759" s="19"/>
      <c r="CE759" s="19"/>
      <c r="CF759" s="19"/>
      <c r="CG759" s="19"/>
      <c r="CH759" s="19"/>
      <c r="CI759" s="19"/>
      <c r="CK759" s="19"/>
      <c r="CL759" s="19"/>
      <c r="CM759" s="19"/>
      <c r="CN759" s="19"/>
      <c r="CO759" s="19"/>
      <c r="CP759" s="19"/>
      <c r="CQ759" s="19"/>
      <c r="CR759" s="19"/>
      <c r="CS759" s="19"/>
      <c r="CT759" s="19"/>
      <c r="CU759" s="19"/>
      <c r="CV759" s="19"/>
      <c r="CW759" s="19"/>
      <c r="CX759" s="19"/>
      <c r="CY759" s="19"/>
      <c r="CZ759" s="19"/>
      <c r="DA759" s="19"/>
      <c r="DB759" s="19"/>
      <c r="DD759" s="19"/>
      <c r="DE759" s="19"/>
    </row>
    <row r="760" spans="1:109" x14ac:dyDescent="0.2">
      <c r="A760" s="2">
        <v>759</v>
      </c>
      <c r="B760" s="5">
        <v>9</v>
      </c>
      <c r="C760" s="5">
        <v>3</v>
      </c>
      <c r="D760" s="1">
        <v>45</v>
      </c>
      <c r="E760" s="7">
        <v>43895</v>
      </c>
      <c r="F760" s="1">
        <v>0</v>
      </c>
      <c r="G760" s="5">
        <f t="shared" si="54"/>
        <v>0</v>
      </c>
      <c r="H760" s="19">
        <f t="shared" si="55"/>
        <v>0</v>
      </c>
      <c r="I760" s="19" t="s">
        <v>20</v>
      </c>
      <c r="J760" s="19" t="s">
        <v>20</v>
      </c>
      <c r="K760" s="19" t="s">
        <v>20</v>
      </c>
      <c r="L760" s="19" t="s">
        <v>20</v>
      </c>
      <c r="M760" s="19" t="s">
        <v>20</v>
      </c>
      <c r="N760" s="19" t="s">
        <v>20</v>
      </c>
      <c r="O760" s="19" t="s">
        <v>20</v>
      </c>
      <c r="P760" s="19" t="s">
        <v>20</v>
      </c>
      <c r="Q760" s="19" t="s">
        <v>20</v>
      </c>
      <c r="R760" s="19" t="s">
        <v>20</v>
      </c>
      <c r="S760" s="19" t="s">
        <v>20</v>
      </c>
      <c r="T760" s="19" t="s">
        <v>20</v>
      </c>
      <c r="U760" s="19" t="s">
        <v>20</v>
      </c>
      <c r="V760" s="19" t="s">
        <v>20</v>
      </c>
      <c r="W760" s="19" t="s">
        <v>20</v>
      </c>
      <c r="X760" s="19" t="s">
        <v>20</v>
      </c>
      <c r="Y760" s="19" t="s">
        <v>20</v>
      </c>
      <c r="Z760" s="19" t="s">
        <v>20</v>
      </c>
      <c r="AB760" s="19" t="s">
        <v>20</v>
      </c>
      <c r="AC760" s="19" t="s">
        <v>20</v>
      </c>
      <c r="AD760" s="19" t="s">
        <v>20</v>
      </c>
      <c r="AE760" s="19" t="s">
        <v>20</v>
      </c>
      <c r="AF760" s="19" t="s">
        <v>20</v>
      </c>
      <c r="AG760" s="19" t="s">
        <v>20</v>
      </c>
      <c r="AH760" s="19" t="s">
        <v>20</v>
      </c>
      <c r="AI760" s="19" t="s">
        <v>20</v>
      </c>
      <c r="AJ760" s="19" t="s">
        <v>20</v>
      </c>
      <c r="AK760" s="19" t="s">
        <v>20</v>
      </c>
      <c r="AL760" s="19" t="s">
        <v>20</v>
      </c>
      <c r="AM760" s="16" t="s">
        <v>20</v>
      </c>
      <c r="AN760" s="16" t="s">
        <v>20</v>
      </c>
      <c r="AO760" s="16" t="s">
        <v>20</v>
      </c>
      <c r="AP760" s="16" t="s">
        <v>20</v>
      </c>
      <c r="AQ760" s="16" t="s">
        <v>20</v>
      </c>
      <c r="AR760" s="16" t="s">
        <v>20</v>
      </c>
      <c r="AS760" t="s">
        <v>20</v>
      </c>
      <c r="AT760" t="s">
        <v>20</v>
      </c>
      <c r="AU760" t="s">
        <v>20</v>
      </c>
      <c r="AV760" t="s">
        <v>20</v>
      </c>
      <c r="AW760" t="s">
        <v>20</v>
      </c>
      <c r="AX760" t="s">
        <v>20</v>
      </c>
      <c r="AY760" t="s">
        <v>20</v>
      </c>
      <c r="AZ760" s="1" t="s">
        <v>20</v>
      </c>
      <c r="BA760" t="s">
        <v>20</v>
      </c>
      <c r="BB760" t="s">
        <v>20</v>
      </c>
      <c r="BC760" t="s">
        <v>20</v>
      </c>
      <c r="BD760" t="s">
        <v>20</v>
      </c>
      <c r="BE760" t="s">
        <v>20</v>
      </c>
      <c r="BF760" s="1" t="s">
        <v>20</v>
      </c>
      <c r="BG760" s="19">
        <v>0</v>
      </c>
      <c r="BH760" s="19">
        <v>0</v>
      </c>
      <c r="BI760" s="19">
        <v>0</v>
      </c>
      <c r="BJ760" s="19">
        <v>0</v>
      </c>
      <c r="BK760" s="19">
        <v>0</v>
      </c>
      <c r="BL760" s="19">
        <v>0</v>
      </c>
      <c r="BM760" s="19">
        <v>0</v>
      </c>
      <c r="BN760" s="19">
        <v>0</v>
      </c>
      <c r="BO760" s="19">
        <v>0</v>
      </c>
      <c r="BP760" s="19">
        <v>0</v>
      </c>
      <c r="BQ760" s="19"/>
      <c r="BR760" s="19"/>
      <c r="BS760" s="19"/>
      <c r="BT760" s="19"/>
      <c r="BU760" s="19"/>
      <c r="BV760" s="19"/>
      <c r="BW760" s="19"/>
      <c r="BX760" s="19"/>
      <c r="BY760" s="19"/>
      <c r="BZ760" s="19"/>
      <c r="CA760" s="19"/>
      <c r="CC760" s="19"/>
      <c r="CD760" s="19"/>
      <c r="CE760" s="19"/>
      <c r="CF760" s="19"/>
      <c r="CG760" s="19"/>
      <c r="CH760" s="19"/>
      <c r="CI760" s="19"/>
      <c r="CK760" s="19"/>
      <c r="CL760" s="19"/>
      <c r="CM760" s="19"/>
      <c r="CN760" s="19"/>
      <c r="CO760" s="19"/>
      <c r="CP760" s="19"/>
      <c r="CQ760" s="19"/>
      <c r="CR760" s="19"/>
      <c r="CS760" s="19"/>
      <c r="CT760" s="19"/>
      <c r="CU760" s="19"/>
      <c r="CV760" s="19"/>
      <c r="CW760" s="19"/>
      <c r="CX760" s="19"/>
      <c r="CY760" s="19"/>
      <c r="CZ760" s="19"/>
      <c r="DA760" s="19"/>
      <c r="DB760" s="19"/>
      <c r="DD760" s="19"/>
      <c r="DE760" s="19"/>
    </row>
    <row r="761" spans="1:109" x14ac:dyDescent="0.2">
      <c r="A761" s="2">
        <v>760</v>
      </c>
      <c r="B761" s="5">
        <v>9</v>
      </c>
      <c r="C761" s="5">
        <v>3</v>
      </c>
      <c r="D761" s="1">
        <v>46</v>
      </c>
      <c r="E761" s="7">
        <v>43896</v>
      </c>
      <c r="F761" s="1">
        <v>0</v>
      </c>
      <c r="G761" s="5">
        <f t="shared" si="54"/>
        <v>0</v>
      </c>
      <c r="H761" s="19">
        <f t="shared" si="55"/>
        <v>0</v>
      </c>
      <c r="I761" s="19" t="s">
        <v>20</v>
      </c>
      <c r="J761" s="19" t="s">
        <v>20</v>
      </c>
      <c r="K761" s="19" t="s">
        <v>20</v>
      </c>
      <c r="L761" s="19" t="s">
        <v>20</v>
      </c>
      <c r="M761" s="19" t="s">
        <v>20</v>
      </c>
      <c r="N761" s="19" t="s">
        <v>20</v>
      </c>
      <c r="O761" s="19" t="s">
        <v>20</v>
      </c>
      <c r="P761" s="19" t="s">
        <v>20</v>
      </c>
      <c r="Q761" s="19" t="s">
        <v>20</v>
      </c>
      <c r="R761" s="19" t="s">
        <v>20</v>
      </c>
      <c r="S761" s="19" t="s">
        <v>20</v>
      </c>
      <c r="T761" s="19" t="s">
        <v>20</v>
      </c>
      <c r="U761" s="19" t="s">
        <v>20</v>
      </c>
      <c r="V761" s="19" t="s">
        <v>20</v>
      </c>
      <c r="W761" s="19" t="s">
        <v>20</v>
      </c>
      <c r="X761" s="19" t="s">
        <v>20</v>
      </c>
      <c r="Y761" s="19" t="s">
        <v>20</v>
      </c>
      <c r="Z761" s="19" t="s">
        <v>20</v>
      </c>
      <c r="AB761" s="19" t="s">
        <v>20</v>
      </c>
      <c r="AC761" s="19" t="s">
        <v>20</v>
      </c>
      <c r="AD761" s="19" t="s">
        <v>20</v>
      </c>
      <c r="AE761" s="19" t="s">
        <v>20</v>
      </c>
      <c r="AF761" s="19" t="s">
        <v>20</v>
      </c>
      <c r="AG761" s="19" t="s">
        <v>20</v>
      </c>
      <c r="AH761" s="19" t="s">
        <v>20</v>
      </c>
      <c r="AI761" s="19" t="s">
        <v>20</v>
      </c>
      <c r="AJ761" s="19" t="s">
        <v>20</v>
      </c>
      <c r="AK761" s="19" t="s">
        <v>20</v>
      </c>
      <c r="AL761" s="19" t="s">
        <v>20</v>
      </c>
      <c r="AM761" s="1" t="s">
        <v>20</v>
      </c>
      <c r="AN761" s="1" t="s">
        <v>20</v>
      </c>
      <c r="AO761" s="1" t="s">
        <v>20</v>
      </c>
      <c r="AP761" s="1" t="s">
        <v>20</v>
      </c>
      <c r="AQ761" s="1" t="s">
        <v>20</v>
      </c>
      <c r="AR761" s="1" t="s">
        <v>20</v>
      </c>
      <c r="AS761" t="s">
        <v>20</v>
      </c>
      <c r="AT761" t="s">
        <v>20</v>
      </c>
      <c r="AU761" t="s">
        <v>20</v>
      </c>
      <c r="AV761" t="s">
        <v>20</v>
      </c>
      <c r="AW761" t="s">
        <v>20</v>
      </c>
      <c r="AX761" t="s">
        <v>20</v>
      </c>
      <c r="AY761" t="s">
        <v>20</v>
      </c>
      <c r="AZ761" s="1" t="s">
        <v>20</v>
      </c>
      <c r="BA761" s="1" t="s">
        <v>20</v>
      </c>
      <c r="BB761" s="1" t="s">
        <v>20</v>
      </c>
      <c r="BC761" t="s">
        <v>20</v>
      </c>
      <c r="BD761" t="s">
        <v>20</v>
      </c>
      <c r="BE761" s="1" t="s">
        <v>20</v>
      </c>
      <c r="BF761" s="1" t="s">
        <v>20</v>
      </c>
      <c r="BG761" s="19">
        <v>0</v>
      </c>
      <c r="BH761" s="19">
        <v>0</v>
      </c>
      <c r="BI761" s="19">
        <v>0</v>
      </c>
      <c r="BJ761" s="19">
        <v>0</v>
      </c>
      <c r="BK761" s="19">
        <v>0</v>
      </c>
      <c r="BL761" s="19">
        <v>0</v>
      </c>
      <c r="BM761" s="19">
        <v>0</v>
      </c>
      <c r="BN761" s="19">
        <v>0</v>
      </c>
      <c r="BO761" s="19">
        <v>0</v>
      </c>
      <c r="BP761" s="19">
        <v>0</v>
      </c>
      <c r="BQ761" s="19"/>
      <c r="BR761" s="19"/>
      <c r="BS761" s="19"/>
      <c r="BT761" s="19"/>
      <c r="BU761" s="19"/>
      <c r="BV761" s="19"/>
      <c r="BW761" s="19"/>
      <c r="BX761" s="19"/>
      <c r="BY761" s="19"/>
      <c r="BZ761" s="19"/>
      <c r="CA761" s="19"/>
      <c r="CC761" s="19"/>
      <c r="CD761" s="19"/>
      <c r="CE761" s="19"/>
      <c r="CF761" s="19"/>
      <c r="CG761" s="19"/>
      <c r="CH761" s="19"/>
      <c r="CI761" s="19"/>
      <c r="CK761" s="19"/>
      <c r="CL761" s="19"/>
      <c r="CM761" s="19"/>
      <c r="CN761" s="19"/>
      <c r="CO761" s="19"/>
      <c r="CP761" s="19"/>
      <c r="CQ761" s="19"/>
      <c r="CR761" s="19"/>
      <c r="CS761" s="19"/>
      <c r="CT761" s="19"/>
      <c r="CU761" s="19"/>
      <c r="CV761" s="19"/>
      <c r="CW761" s="19"/>
      <c r="CX761" s="19"/>
      <c r="CY761" s="19"/>
      <c r="CZ761" s="19"/>
      <c r="DA761" s="19"/>
      <c r="DB761" s="19"/>
      <c r="DD761" s="19"/>
      <c r="DE761" s="19"/>
    </row>
    <row r="762" spans="1:109" x14ac:dyDescent="0.2">
      <c r="A762" s="2">
        <v>761</v>
      </c>
      <c r="B762" s="5">
        <v>9</v>
      </c>
      <c r="C762" s="5">
        <v>3</v>
      </c>
      <c r="D762" s="1">
        <v>47</v>
      </c>
      <c r="E762" s="7">
        <v>43897</v>
      </c>
      <c r="F762" s="1">
        <v>0</v>
      </c>
      <c r="G762" s="5">
        <f t="shared" si="54"/>
        <v>0</v>
      </c>
      <c r="H762" s="19">
        <f t="shared" si="55"/>
        <v>0</v>
      </c>
      <c r="I762" s="19" t="s">
        <v>20</v>
      </c>
      <c r="J762" s="19" t="s">
        <v>20</v>
      </c>
      <c r="K762" s="19" t="s">
        <v>20</v>
      </c>
      <c r="L762" s="19" t="s">
        <v>20</v>
      </c>
      <c r="M762" s="19" t="s">
        <v>20</v>
      </c>
      <c r="N762" s="19" t="s">
        <v>20</v>
      </c>
      <c r="O762" s="19" t="s">
        <v>20</v>
      </c>
      <c r="P762" s="19" t="s">
        <v>20</v>
      </c>
      <c r="Q762" s="19" t="s">
        <v>20</v>
      </c>
      <c r="R762" s="19" t="s">
        <v>20</v>
      </c>
      <c r="S762" s="19" t="s">
        <v>20</v>
      </c>
      <c r="T762" s="19" t="s">
        <v>20</v>
      </c>
      <c r="U762" s="19" t="s">
        <v>20</v>
      </c>
      <c r="V762" s="19" t="s">
        <v>20</v>
      </c>
      <c r="W762" s="19" t="s">
        <v>20</v>
      </c>
      <c r="X762" s="19" t="s">
        <v>20</v>
      </c>
      <c r="Y762" s="19" t="s">
        <v>20</v>
      </c>
      <c r="Z762" s="19" t="s">
        <v>20</v>
      </c>
      <c r="AB762" s="19" t="s">
        <v>20</v>
      </c>
      <c r="AC762" s="19" t="s">
        <v>20</v>
      </c>
      <c r="AD762" s="19" t="s">
        <v>20</v>
      </c>
      <c r="AE762" s="19" t="s">
        <v>20</v>
      </c>
      <c r="AF762" s="19" t="s">
        <v>20</v>
      </c>
      <c r="AG762" s="19" t="s">
        <v>20</v>
      </c>
      <c r="AH762" s="19" t="s">
        <v>20</v>
      </c>
      <c r="AI762" s="19" t="s">
        <v>20</v>
      </c>
      <c r="AJ762" s="19" t="s">
        <v>20</v>
      </c>
      <c r="AK762" s="19" t="s">
        <v>20</v>
      </c>
      <c r="AL762" s="19" t="s">
        <v>20</v>
      </c>
      <c r="AM762" s="16" t="s">
        <v>20</v>
      </c>
      <c r="AN762" s="16" t="s">
        <v>20</v>
      </c>
      <c r="AO762" s="16" t="s">
        <v>20</v>
      </c>
      <c r="AP762" s="16" t="s">
        <v>20</v>
      </c>
      <c r="AQ762" s="16" t="s">
        <v>20</v>
      </c>
      <c r="AR762" s="16" t="s">
        <v>20</v>
      </c>
      <c r="AS762" t="s">
        <v>20</v>
      </c>
      <c r="AT762" t="s">
        <v>20</v>
      </c>
      <c r="AU762" t="s">
        <v>20</v>
      </c>
      <c r="AV762" t="s">
        <v>20</v>
      </c>
      <c r="AW762" t="s">
        <v>20</v>
      </c>
      <c r="AX762" t="s">
        <v>20</v>
      </c>
      <c r="AY762" t="s">
        <v>20</v>
      </c>
      <c r="AZ762" s="1" t="s">
        <v>20</v>
      </c>
      <c r="BA762" s="1" t="s">
        <v>20</v>
      </c>
      <c r="BB762" s="1" t="s">
        <v>20</v>
      </c>
      <c r="BC762" t="s">
        <v>20</v>
      </c>
      <c r="BD762" t="s">
        <v>20</v>
      </c>
      <c r="BE762" s="1" t="s">
        <v>20</v>
      </c>
      <c r="BF762" s="1" t="s">
        <v>20</v>
      </c>
      <c r="BG762" s="19">
        <v>0</v>
      </c>
      <c r="BH762" s="19">
        <v>0</v>
      </c>
      <c r="BI762" s="19">
        <v>0</v>
      </c>
      <c r="BJ762" s="19">
        <v>0</v>
      </c>
      <c r="BK762" s="19">
        <v>0</v>
      </c>
      <c r="BL762" s="19">
        <v>0</v>
      </c>
      <c r="BM762" s="19">
        <v>0</v>
      </c>
      <c r="BN762" s="19">
        <v>0</v>
      </c>
      <c r="BO762" s="19">
        <v>0</v>
      </c>
      <c r="BP762" s="19">
        <v>0</v>
      </c>
      <c r="BQ762" s="19"/>
      <c r="BR762" s="19"/>
      <c r="BS762" s="19"/>
      <c r="BT762" s="19"/>
      <c r="BU762" s="19"/>
      <c r="BV762" s="19"/>
      <c r="BW762" s="19"/>
      <c r="BX762" s="19"/>
      <c r="BY762" s="19"/>
      <c r="BZ762" s="19"/>
      <c r="CA762" s="19"/>
      <c r="CC762" s="19"/>
      <c r="CD762" s="19"/>
      <c r="CE762" s="19"/>
      <c r="CF762" s="19"/>
      <c r="CG762" s="19"/>
      <c r="CH762" s="19"/>
      <c r="CI762" s="19"/>
      <c r="CK762" s="19"/>
      <c r="CL762" s="19"/>
      <c r="CM762" s="19"/>
      <c r="CN762" s="19"/>
      <c r="CO762" s="19"/>
      <c r="CP762" s="19"/>
      <c r="CQ762" s="19"/>
      <c r="CR762" s="19"/>
      <c r="CS762" s="19"/>
      <c r="CT762" s="19"/>
      <c r="CU762" s="19"/>
      <c r="CV762" s="19"/>
      <c r="CW762" s="19"/>
      <c r="CX762" s="19"/>
      <c r="CY762" s="19"/>
      <c r="CZ762" s="19"/>
      <c r="DA762" s="19"/>
      <c r="DB762" s="19"/>
      <c r="DD762" s="19"/>
      <c r="DE762" s="19"/>
    </row>
    <row r="763" spans="1:109" x14ac:dyDescent="0.2">
      <c r="A763" s="2">
        <v>762</v>
      </c>
      <c r="B763" s="5">
        <v>9</v>
      </c>
      <c r="C763" s="5">
        <v>3</v>
      </c>
      <c r="D763" s="1">
        <v>48</v>
      </c>
      <c r="E763" s="7">
        <v>43898</v>
      </c>
      <c r="F763" s="1">
        <v>0</v>
      </c>
      <c r="G763" s="5">
        <f t="shared" si="54"/>
        <v>0</v>
      </c>
      <c r="H763" s="19">
        <f t="shared" si="55"/>
        <v>0</v>
      </c>
      <c r="I763" s="19" t="s">
        <v>20</v>
      </c>
      <c r="J763" s="19" t="s">
        <v>20</v>
      </c>
      <c r="K763" s="19" t="s">
        <v>20</v>
      </c>
      <c r="L763" s="19" t="s">
        <v>20</v>
      </c>
      <c r="M763" s="19" t="s">
        <v>20</v>
      </c>
      <c r="N763" s="19" t="s">
        <v>20</v>
      </c>
      <c r="O763" s="19" t="s">
        <v>20</v>
      </c>
      <c r="P763" s="19" t="s">
        <v>20</v>
      </c>
      <c r="Q763" s="19" t="s">
        <v>20</v>
      </c>
      <c r="R763" s="19" t="s">
        <v>20</v>
      </c>
      <c r="S763" s="19" t="s">
        <v>20</v>
      </c>
      <c r="T763" s="19" t="s">
        <v>20</v>
      </c>
      <c r="U763" s="19" t="s">
        <v>20</v>
      </c>
      <c r="V763" s="19" t="s">
        <v>20</v>
      </c>
      <c r="W763" s="19" t="s">
        <v>20</v>
      </c>
      <c r="X763" s="19" t="s">
        <v>20</v>
      </c>
      <c r="Y763" s="19" t="s">
        <v>20</v>
      </c>
      <c r="Z763" s="19" t="s">
        <v>20</v>
      </c>
      <c r="AB763" s="19" t="s">
        <v>20</v>
      </c>
      <c r="AC763" s="19" t="s">
        <v>20</v>
      </c>
      <c r="AD763" s="19" t="s">
        <v>20</v>
      </c>
      <c r="AE763" s="19" t="s">
        <v>20</v>
      </c>
      <c r="AF763" s="19" t="s">
        <v>20</v>
      </c>
      <c r="AG763" s="19" t="s">
        <v>20</v>
      </c>
      <c r="AH763" s="19" t="s">
        <v>20</v>
      </c>
      <c r="AI763" s="19" t="s">
        <v>20</v>
      </c>
      <c r="AJ763" s="19" t="s">
        <v>20</v>
      </c>
      <c r="AK763" s="19" t="s">
        <v>20</v>
      </c>
      <c r="AL763" s="19" t="s">
        <v>20</v>
      </c>
      <c r="AM763" s="1" t="s">
        <v>20</v>
      </c>
      <c r="AN763" s="1" t="s">
        <v>20</v>
      </c>
      <c r="AO763" s="1" t="s">
        <v>20</v>
      </c>
      <c r="AP763" s="1" t="s">
        <v>20</v>
      </c>
      <c r="AQ763" s="1" t="s">
        <v>20</v>
      </c>
      <c r="AR763" s="1" t="s">
        <v>20</v>
      </c>
      <c r="AS763" t="s">
        <v>20</v>
      </c>
      <c r="AT763" t="s">
        <v>20</v>
      </c>
      <c r="AU763" t="s">
        <v>20</v>
      </c>
      <c r="AV763" t="s">
        <v>20</v>
      </c>
      <c r="AW763" t="s">
        <v>20</v>
      </c>
      <c r="AX763" t="s">
        <v>20</v>
      </c>
      <c r="AY763" t="s">
        <v>20</v>
      </c>
      <c r="AZ763" s="1" t="s">
        <v>20</v>
      </c>
      <c r="BA763" t="s">
        <v>20</v>
      </c>
      <c r="BB763" t="s">
        <v>20</v>
      </c>
      <c r="BC763" t="s">
        <v>20</v>
      </c>
      <c r="BD763" t="s">
        <v>20</v>
      </c>
      <c r="BE763" t="s">
        <v>20</v>
      </c>
      <c r="BF763" t="s">
        <v>20</v>
      </c>
      <c r="BG763" s="19">
        <v>0</v>
      </c>
      <c r="BH763" s="19">
        <v>0</v>
      </c>
      <c r="BI763" s="19">
        <v>0</v>
      </c>
      <c r="BJ763" s="19">
        <v>0</v>
      </c>
      <c r="BK763" s="19">
        <v>0</v>
      </c>
      <c r="BL763" s="19">
        <v>0</v>
      </c>
      <c r="BM763" s="19">
        <v>0</v>
      </c>
      <c r="BN763" s="19">
        <v>0</v>
      </c>
      <c r="BO763" s="19">
        <v>0</v>
      </c>
      <c r="BP763" s="19">
        <v>0</v>
      </c>
      <c r="BQ763" s="19"/>
      <c r="BR763" s="19"/>
      <c r="BS763" s="19"/>
      <c r="BT763" s="19"/>
      <c r="BU763" s="19"/>
      <c r="BV763" s="19"/>
      <c r="BW763" s="19"/>
      <c r="BX763" s="19"/>
      <c r="BY763" s="19"/>
      <c r="BZ763" s="19"/>
      <c r="CA763" s="19"/>
      <c r="CC763" s="19"/>
      <c r="CD763" s="19"/>
      <c r="CE763" s="19"/>
      <c r="CF763" s="19"/>
      <c r="CG763" s="19"/>
      <c r="CH763" s="19"/>
      <c r="CI763" s="19"/>
      <c r="CK763" s="19"/>
      <c r="CL763" s="19"/>
      <c r="CM763" s="19"/>
      <c r="CN763" s="19"/>
      <c r="CO763" s="19"/>
      <c r="CP763" s="19"/>
      <c r="CQ763" s="19"/>
      <c r="CR763" s="19"/>
      <c r="CS763" s="19"/>
      <c r="CT763" s="19"/>
      <c r="CU763" s="19"/>
      <c r="CV763" s="19"/>
      <c r="CW763" s="19"/>
      <c r="CX763" s="19"/>
      <c r="CY763" s="19"/>
      <c r="CZ763" s="19"/>
      <c r="DA763" s="19"/>
      <c r="DB763" s="19"/>
      <c r="DD763" s="19"/>
      <c r="DE763" s="19"/>
    </row>
    <row r="764" spans="1:109" x14ac:dyDescent="0.2">
      <c r="A764" s="2">
        <v>763</v>
      </c>
      <c r="B764" s="5">
        <v>9</v>
      </c>
      <c r="C764" s="5">
        <v>3</v>
      </c>
      <c r="D764" s="1">
        <v>49</v>
      </c>
      <c r="E764" s="7">
        <v>43899</v>
      </c>
      <c r="F764" s="1">
        <v>0</v>
      </c>
      <c r="G764" s="5">
        <f t="shared" si="54"/>
        <v>0</v>
      </c>
      <c r="H764" s="19">
        <f t="shared" si="55"/>
        <v>0</v>
      </c>
      <c r="I764" s="19" t="s">
        <v>20</v>
      </c>
      <c r="J764" s="19" t="s">
        <v>20</v>
      </c>
      <c r="K764" s="19" t="s">
        <v>20</v>
      </c>
      <c r="L764" s="19" t="s">
        <v>20</v>
      </c>
      <c r="M764" s="19" t="s">
        <v>20</v>
      </c>
      <c r="N764" s="19" t="s">
        <v>20</v>
      </c>
      <c r="O764" s="19" t="s">
        <v>20</v>
      </c>
      <c r="P764" s="19" t="s">
        <v>20</v>
      </c>
      <c r="Q764" s="19" t="s">
        <v>20</v>
      </c>
      <c r="R764" s="19" t="s">
        <v>20</v>
      </c>
      <c r="S764" s="19" t="s">
        <v>20</v>
      </c>
      <c r="T764" s="19" t="s">
        <v>20</v>
      </c>
      <c r="U764" s="19" t="s">
        <v>20</v>
      </c>
      <c r="V764" s="19" t="s">
        <v>20</v>
      </c>
      <c r="W764" s="19" t="s">
        <v>20</v>
      </c>
      <c r="X764" s="19" t="s">
        <v>20</v>
      </c>
      <c r="Y764" s="19" t="s">
        <v>20</v>
      </c>
      <c r="Z764" s="19" t="s">
        <v>20</v>
      </c>
      <c r="AB764" s="19" t="s">
        <v>20</v>
      </c>
      <c r="AC764" s="19" t="s">
        <v>20</v>
      </c>
      <c r="AD764" s="19" t="s">
        <v>20</v>
      </c>
      <c r="AE764" s="19" t="s">
        <v>20</v>
      </c>
      <c r="AF764" s="19" t="s">
        <v>20</v>
      </c>
      <c r="AG764" s="19" t="s">
        <v>20</v>
      </c>
      <c r="AH764" s="19" t="s">
        <v>20</v>
      </c>
      <c r="AI764" s="19" t="s">
        <v>20</v>
      </c>
      <c r="AJ764" s="19" t="s">
        <v>20</v>
      </c>
      <c r="AK764" s="19" t="s">
        <v>20</v>
      </c>
      <c r="AL764" s="19" t="s">
        <v>20</v>
      </c>
      <c r="AM764" s="16" t="s">
        <v>20</v>
      </c>
      <c r="AN764" s="16" t="s">
        <v>20</v>
      </c>
      <c r="AO764" s="16" t="s">
        <v>20</v>
      </c>
      <c r="AP764" s="16" t="s">
        <v>20</v>
      </c>
      <c r="AQ764" s="16" t="s">
        <v>20</v>
      </c>
      <c r="AR764" s="16" t="s">
        <v>20</v>
      </c>
      <c r="AS764" t="s">
        <v>20</v>
      </c>
      <c r="AT764" t="s">
        <v>20</v>
      </c>
      <c r="AU764" t="s">
        <v>20</v>
      </c>
      <c r="AV764" t="s">
        <v>20</v>
      </c>
      <c r="AW764" t="s">
        <v>20</v>
      </c>
      <c r="AX764" t="s">
        <v>20</v>
      </c>
      <c r="AY764" t="s">
        <v>20</v>
      </c>
      <c r="AZ764" s="1" t="s">
        <v>20</v>
      </c>
      <c r="BA764" s="1" t="s">
        <v>20</v>
      </c>
      <c r="BB764" s="1" t="s">
        <v>20</v>
      </c>
      <c r="BC764" t="s">
        <v>20</v>
      </c>
      <c r="BD764" t="s">
        <v>20</v>
      </c>
      <c r="BE764" s="1" t="s">
        <v>20</v>
      </c>
      <c r="BF764" s="1" t="s">
        <v>20</v>
      </c>
      <c r="BG764" s="19">
        <v>0</v>
      </c>
      <c r="BH764" s="19">
        <v>0</v>
      </c>
      <c r="BI764" s="19">
        <v>0</v>
      </c>
      <c r="BJ764" s="19">
        <v>0</v>
      </c>
      <c r="BK764" s="19">
        <v>0</v>
      </c>
      <c r="BL764" s="19">
        <v>0</v>
      </c>
      <c r="BM764" s="19">
        <v>0</v>
      </c>
      <c r="BN764" s="19">
        <v>0</v>
      </c>
      <c r="BO764" s="19">
        <v>0</v>
      </c>
      <c r="BP764" s="19">
        <v>0</v>
      </c>
      <c r="BQ764" s="19"/>
      <c r="BR764" s="19"/>
      <c r="BS764" s="19"/>
      <c r="BT764" s="19"/>
      <c r="BU764" s="19"/>
      <c r="BV764" s="19"/>
      <c r="BW764" s="19"/>
      <c r="BX764" s="19"/>
      <c r="BY764" s="19"/>
      <c r="BZ764" s="19"/>
      <c r="CA764" s="19"/>
      <c r="CC764" s="19"/>
      <c r="CD764" s="19"/>
      <c r="CE764" s="19"/>
      <c r="CF764" s="19"/>
      <c r="CG764" s="19"/>
      <c r="CH764" s="19"/>
      <c r="CI764" s="19"/>
      <c r="CK764" s="19"/>
      <c r="CL764" s="19"/>
      <c r="CM764" s="19"/>
      <c r="CN764" s="19"/>
      <c r="CO764" s="19"/>
      <c r="CP764" s="19"/>
      <c r="CQ764" s="19"/>
      <c r="CR764" s="19"/>
      <c r="CS764" s="19"/>
      <c r="CT764" s="19"/>
      <c r="CU764" s="19"/>
      <c r="CV764" s="19"/>
      <c r="CW764" s="19"/>
      <c r="CX764" s="19"/>
      <c r="CY764" s="19"/>
      <c r="CZ764" s="19"/>
      <c r="DA764" s="19"/>
      <c r="DB764" s="19"/>
      <c r="DD764" s="19"/>
      <c r="DE764" s="19"/>
    </row>
    <row r="765" spans="1:109" x14ac:dyDescent="0.2">
      <c r="A765" s="2">
        <v>764</v>
      </c>
      <c r="B765" s="5">
        <v>9</v>
      </c>
      <c r="C765" s="5">
        <v>3</v>
      </c>
      <c r="D765" s="1">
        <v>50</v>
      </c>
      <c r="E765" s="7">
        <v>43900</v>
      </c>
      <c r="F765" s="1">
        <v>0</v>
      </c>
      <c r="G765" s="5">
        <f t="shared" si="54"/>
        <v>0</v>
      </c>
      <c r="H765" s="19">
        <f t="shared" si="55"/>
        <v>0</v>
      </c>
      <c r="I765" s="19" t="s">
        <v>20</v>
      </c>
      <c r="J765" s="19" t="s">
        <v>20</v>
      </c>
      <c r="K765" s="19" t="s">
        <v>20</v>
      </c>
      <c r="L765" s="19" t="s">
        <v>20</v>
      </c>
      <c r="M765" s="19" t="s">
        <v>20</v>
      </c>
      <c r="N765" s="19" t="s">
        <v>20</v>
      </c>
      <c r="O765" s="19" t="s">
        <v>20</v>
      </c>
      <c r="P765" s="19" t="s">
        <v>20</v>
      </c>
      <c r="Q765" s="19" t="s">
        <v>20</v>
      </c>
      <c r="R765" s="19" t="s">
        <v>20</v>
      </c>
      <c r="S765" s="19" t="s">
        <v>20</v>
      </c>
      <c r="T765" s="19" t="s">
        <v>20</v>
      </c>
      <c r="U765" s="19" t="s">
        <v>20</v>
      </c>
      <c r="V765" s="19" t="s">
        <v>20</v>
      </c>
      <c r="W765" s="19" t="s">
        <v>20</v>
      </c>
      <c r="X765" s="19" t="s">
        <v>20</v>
      </c>
      <c r="Y765" s="19" t="s">
        <v>20</v>
      </c>
      <c r="Z765" s="19" t="s">
        <v>20</v>
      </c>
      <c r="AB765" s="19" t="s">
        <v>20</v>
      </c>
      <c r="AC765" s="19" t="s">
        <v>20</v>
      </c>
      <c r="AD765" s="19" t="s">
        <v>20</v>
      </c>
      <c r="AE765" s="19" t="s">
        <v>20</v>
      </c>
      <c r="AF765" s="19" t="s">
        <v>20</v>
      </c>
      <c r="AG765" s="19" t="s">
        <v>20</v>
      </c>
      <c r="AH765" s="19" t="s">
        <v>20</v>
      </c>
      <c r="AI765" s="19" t="s">
        <v>20</v>
      </c>
      <c r="AJ765" s="19" t="s">
        <v>20</v>
      </c>
      <c r="AK765" s="19" t="s">
        <v>20</v>
      </c>
      <c r="AL765" s="19" t="s">
        <v>20</v>
      </c>
      <c r="AM765" s="1" t="s">
        <v>20</v>
      </c>
      <c r="AN765" s="1" t="s">
        <v>20</v>
      </c>
      <c r="AO765" s="1" t="s">
        <v>20</v>
      </c>
      <c r="AP765" s="1" t="s">
        <v>20</v>
      </c>
      <c r="AQ765" s="1" t="s">
        <v>20</v>
      </c>
      <c r="AR765" s="1" t="s">
        <v>20</v>
      </c>
      <c r="AS765" t="s">
        <v>20</v>
      </c>
      <c r="AT765" t="s">
        <v>20</v>
      </c>
      <c r="AU765" t="s">
        <v>20</v>
      </c>
      <c r="AV765" t="s">
        <v>20</v>
      </c>
      <c r="AW765" t="s">
        <v>20</v>
      </c>
      <c r="AX765" t="s">
        <v>20</v>
      </c>
      <c r="AY765" t="s">
        <v>20</v>
      </c>
      <c r="AZ765" s="1" t="s">
        <v>20</v>
      </c>
      <c r="BA765" s="1" t="s">
        <v>20</v>
      </c>
      <c r="BB765" s="1" t="s">
        <v>20</v>
      </c>
      <c r="BC765" t="s">
        <v>20</v>
      </c>
      <c r="BD765" t="s">
        <v>20</v>
      </c>
      <c r="BE765" s="1" t="s">
        <v>20</v>
      </c>
      <c r="BF765" s="1" t="s">
        <v>20</v>
      </c>
      <c r="BG765" s="19">
        <v>0</v>
      </c>
      <c r="BH765" s="19">
        <v>0</v>
      </c>
      <c r="BI765" s="19">
        <v>0</v>
      </c>
      <c r="BJ765" s="19">
        <v>0</v>
      </c>
      <c r="BK765" s="19">
        <v>0</v>
      </c>
      <c r="BL765" s="19">
        <v>0</v>
      </c>
      <c r="BM765" s="19">
        <v>0</v>
      </c>
      <c r="BN765" s="19">
        <v>0</v>
      </c>
      <c r="BO765" s="19">
        <v>0</v>
      </c>
      <c r="BP765" s="19">
        <v>0</v>
      </c>
      <c r="BQ765" s="19"/>
      <c r="BR765" s="19"/>
      <c r="BS765" s="19"/>
      <c r="BT765" s="19"/>
      <c r="BU765" s="19"/>
      <c r="BV765" s="19"/>
      <c r="BW765" s="19"/>
      <c r="BX765" s="19"/>
      <c r="BY765" s="19"/>
      <c r="BZ765" s="19"/>
      <c r="CA765" s="19"/>
      <c r="CC765" s="19"/>
      <c r="CD765" s="19"/>
      <c r="CE765" s="19"/>
      <c r="CF765" s="19"/>
      <c r="CG765" s="19"/>
      <c r="CH765" s="19"/>
      <c r="CI765" s="19"/>
      <c r="CK765" s="19"/>
      <c r="CL765" s="19"/>
      <c r="CM765" s="19"/>
      <c r="CN765" s="19"/>
      <c r="CO765" s="19"/>
      <c r="CP765" s="19"/>
      <c r="CQ765" s="19"/>
      <c r="CR765" s="19"/>
      <c r="CS765" s="19"/>
      <c r="CT765" s="19"/>
      <c r="CU765" s="19"/>
      <c r="CV765" s="19"/>
      <c r="CW765" s="19"/>
      <c r="CX765" s="19"/>
      <c r="CY765" s="19"/>
      <c r="CZ765" s="19"/>
      <c r="DA765" s="19"/>
      <c r="DB765" s="19"/>
      <c r="DD765" s="19"/>
      <c r="DE765" s="19"/>
    </row>
    <row r="766" spans="1:109" x14ac:dyDescent="0.2">
      <c r="A766" s="2">
        <v>765</v>
      </c>
      <c r="B766" s="5">
        <v>9</v>
      </c>
      <c r="C766" s="5">
        <v>3</v>
      </c>
      <c r="D766" s="1">
        <v>51</v>
      </c>
      <c r="E766" s="7">
        <v>43901</v>
      </c>
      <c r="F766" s="1">
        <v>0</v>
      </c>
      <c r="G766" s="5">
        <f t="shared" si="54"/>
        <v>0</v>
      </c>
      <c r="H766" s="19">
        <f t="shared" si="55"/>
        <v>0</v>
      </c>
      <c r="I766" s="19" t="s">
        <v>20</v>
      </c>
      <c r="J766" s="19" t="s">
        <v>20</v>
      </c>
      <c r="K766" s="19" t="s">
        <v>20</v>
      </c>
      <c r="L766" s="19" t="s">
        <v>20</v>
      </c>
      <c r="M766" s="19" t="s">
        <v>20</v>
      </c>
      <c r="N766" s="19" t="s">
        <v>20</v>
      </c>
      <c r="O766" s="19" t="s">
        <v>20</v>
      </c>
      <c r="P766" s="19" t="s">
        <v>20</v>
      </c>
      <c r="Q766" s="19" t="s">
        <v>20</v>
      </c>
      <c r="R766" s="19" t="s">
        <v>20</v>
      </c>
      <c r="S766" s="19" t="s">
        <v>20</v>
      </c>
      <c r="T766" s="19" t="s">
        <v>20</v>
      </c>
      <c r="U766" s="19" t="s">
        <v>20</v>
      </c>
      <c r="V766" s="19" t="s">
        <v>20</v>
      </c>
      <c r="W766" s="19" t="s">
        <v>20</v>
      </c>
      <c r="X766" s="19" t="s">
        <v>20</v>
      </c>
      <c r="Y766" s="19" t="s">
        <v>20</v>
      </c>
      <c r="Z766" s="19" t="s">
        <v>20</v>
      </c>
      <c r="AB766" s="19" t="s">
        <v>20</v>
      </c>
      <c r="AC766" s="19" t="s">
        <v>20</v>
      </c>
      <c r="AD766" s="19" t="s">
        <v>20</v>
      </c>
      <c r="AE766" s="19" t="s">
        <v>20</v>
      </c>
      <c r="AF766" s="19" t="s">
        <v>20</v>
      </c>
      <c r="AG766" s="19" t="s">
        <v>20</v>
      </c>
      <c r="AH766" s="19" t="s">
        <v>20</v>
      </c>
      <c r="AI766" s="19" t="s">
        <v>20</v>
      </c>
      <c r="AJ766" s="19" t="s">
        <v>20</v>
      </c>
      <c r="AK766" s="19" t="s">
        <v>20</v>
      </c>
      <c r="AL766" s="19" t="s">
        <v>20</v>
      </c>
      <c r="AM766" s="16" t="s">
        <v>20</v>
      </c>
      <c r="AN766" s="16" t="s">
        <v>20</v>
      </c>
      <c r="AO766" s="16" t="s">
        <v>20</v>
      </c>
      <c r="AP766" s="16" t="s">
        <v>20</v>
      </c>
      <c r="AQ766" s="16" t="s">
        <v>20</v>
      </c>
      <c r="AR766" s="16" t="s">
        <v>20</v>
      </c>
      <c r="AS766" t="s">
        <v>20</v>
      </c>
      <c r="AT766" t="s">
        <v>20</v>
      </c>
      <c r="AU766" t="s">
        <v>20</v>
      </c>
      <c r="AV766" t="s">
        <v>20</v>
      </c>
      <c r="AW766" t="s">
        <v>20</v>
      </c>
      <c r="AX766" t="s">
        <v>20</v>
      </c>
      <c r="AY766" t="s">
        <v>20</v>
      </c>
      <c r="AZ766" s="1" t="s">
        <v>20</v>
      </c>
      <c r="BA766" t="s">
        <v>20</v>
      </c>
      <c r="BB766" t="s">
        <v>20</v>
      </c>
      <c r="BC766" t="s">
        <v>20</v>
      </c>
      <c r="BD766" t="s">
        <v>20</v>
      </c>
      <c r="BE766" t="s">
        <v>20</v>
      </c>
      <c r="BF766" s="1" t="s">
        <v>20</v>
      </c>
      <c r="BG766" s="19">
        <v>0</v>
      </c>
      <c r="BH766" s="19">
        <v>0</v>
      </c>
      <c r="BI766" s="19">
        <v>0</v>
      </c>
      <c r="BJ766" s="19">
        <v>0</v>
      </c>
      <c r="BK766" s="19">
        <v>0</v>
      </c>
      <c r="BL766" s="19">
        <v>0</v>
      </c>
      <c r="BM766" s="19">
        <v>0</v>
      </c>
      <c r="BN766" s="19">
        <v>0</v>
      </c>
      <c r="BO766" s="19">
        <v>0</v>
      </c>
      <c r="BP766" s="19">
        <v>0</v>
      </c>
      <c r="BQ766" s="19"/>
      <c r="BR766" s="19"/>
      <c r="BS766" s="19"/>
      <c r="BT766" s="19"/>
      <c r="BU766" s="19"/>
      <c r="BV766" s="19"/>
      <c r="BW766" s="19"/>
      <c r="BX766" s="19"/>
      <c r="BY766" s="19"/>
      <c r="BZ766" s="19"/>
      <c r="CA766" s="19"/>
      <c r="CC766" s="19"/>
      <c r="CD766" s="19"/>
      <c r="CE766" s="19"/>
      <c r="CF766" s="19"/>
      <c r="CG766" s="19"/>
      <c r="CH766" s="19"/>
      <c r="CI766" s="19"/>
      <c r="CK766" s="19"/>
      <c r="CL766" s="19"/>
      <c r="CM766" s="19"/>
      <c r="CN766" s="19"/>
      <c r="CO766" s="19"/>
      <c r="CP766" s="19"/>
      <c r="CQ766" s="19"/>
      <c r="CR766" s="19"/>
      <c r="CS766" s="19"/>
      <c r="CT766" s="19"/>
      <c r="CU766" s="19"/>
      <c r="CV766" s="19"/>
      <c r="CW766" s="19"/>
      <c r="CX766" s="19"/>
      <c r="CY766" s="19"/>
      <c r="CZ766" s="19"/>
      <c r="DA766" s="19"/>
      <c r="DB766" s="19"/>
      <c r="DD766" s="19"/>
      <c r="DE766" s="19"/>
    </row>
    <row r="767" spans="1:109" x14ac:dyDescent="0.2">
      <c r="A767" s="2">
        <v>766</v>
      </c>
      <c r="B767" s="5">
        <v>9</v>
      </c>
      <c r="C767" s="5">
        <v>3</v>
      </c>
      <c r="D767" s="1">
        <v>52</v>
      </c>
      <c r="E767" s="7">
        <v>43902</v>
      </c>
      <c r="F767" s="1">
        <v>0</v>
      </c>
      <c r="G767" s="5">
        <f t="shared" si="54"/>
        <v>0</v>
      </c>
      <c r="H767" s="19">
        <f t="shared" si="55"/>
        <v>0</v>
      </c>
      <c r="I767" s="19" t="s">
        <v>20</v>
      </c>
      <c r="J767" s="19" t="s">
        <v>20</v>
      </c>
      <c r="K767" s="19" t="s">
        <v>20</v>
      </c>
      <c r="L767" s="19" t="s">
        <v>20</v>
      </c>
      <c r="M767" s="19" t="s">
        <v>20</v>
      </c>
      <c r="N767" s="19" t="s">
        <v>20</v>
      </c>
      <c r="O767" s="19" t="s">
        <v>20</v>
      </c>
      <c r="P767" s="19" t="s">
        <v>20</v>
      </c>
      <c r="Q767" s="19" t="s">
        <v>20</v>
      </c>
      <c r="R767" s="19" t="s">
        <v>20</v>
      </c>
      <c r="S767" s="19" t="s">
        <v>20</v>
      </c>
      <c r="T767" s="19" t="s">
        <v>20</v>
      </c>
      <c r="U767" s="19" t="s">
        <v>20</v>
      </c>
      <c r="V767" s="19" t="s">
        <v>20</v>
      </c>
      <c r="W767" s="19" t="s">
        <v>20</v>
      </c>
      <c r="X767" s="19" t="s">
        <v>20</v>
      </c>
      <c r="Y767" s="19" t="s">
        <v>20</v>
      </c>
      <c r="Z767" s="19" t="s">
        <v>20</v>
      </c>
      <c r="AB767" s="19" t="s">
        <v>20</v>
      </c>
      <c r="AC767" s="19" t="s">
        <v>20</v>
      </c>
      <c r="AD767" s="19" t="s">
        <v>20</v>
      </c>
      <c r="AE767" s="19" t="s">
        <v>20</v>
      </c>
      <c r="AF767" s="19" t="s">
        <v>20</v>
      </c>
      <c r="AG767" s="19" t="s">
        <v>20</v>
      </c>
      <c r="AH767" s="19" t="s">
        <v>20</v>
      </c>
      <c r="AI767" s="19" t="s">
        <v>20</v>
      </c>
      <c r="AJ767" s="19" t="s">
        <v>20</v>
      </c>
      <c r="AK767" s="19" t="s">
        <v>20</v>
      </c>
      <c r="AL767" s="19" t="s">
        <v>20</v>
      </c>
      <c r="AM767" s="1" t="s">
        <v>20</v>
      </c>
      <c r="AN767" s="1" t="s">
        <v>20</v>
      </c>
      <c r="AO767" s="1" t="s">
        <v>20</v>
      </c>
      <c r="AP767" s="1" t="s">
        <v>20</v>
      </c>
      <c r="AQ767" s="1" t="s">
        <v>20</v>
      </c>
      <c r="AR767" s="1" t="s">
        <v>20</v>
      </c>
      <c r="AS767" t="s">
        <v>20</v>
      </c>
      <c r="AT767" t="s">
        <v>20</v>
      </c>
      <c r="AU767" t="s">
        <v>20</v>
      </c>
      <c r="AV767" t="s">
        <v>20</v>
      </c>
      <c r="AW767" t="s">
        <v>20</v>
      </c>
      <c r="AX767" t="s">
        <v>20</v>
      </c>
      <c r="AY767" t="s">
        <v>20</v>
      </c>
      <c r="AZ767" s="1" t="s">
        <v>20</v>
      </c>
      <c r="BA767" s="1" t="s">
        <v>20</v>
      </c>
      <c r="BB767" s="1" t="s">
        <v>20</v>
      </c>
      <c r="BC767" t="s">
        <v>20</v>
      </c>
      <c r="BD767" t="s">
        <v>20</v>
      </c>
      <c r="BE767" s="1" t="s">
        <v>20</v>
      </c>
      <c r="BF767" t="s">
        <v>20</v>
      </c>
      <c r="BG767" s="19">
        <v>0</v>
      </c>
      <c r="BH767" s="19">
        <v>0</v>
      </c>
      <c r="BI767" s="19">
        <v>0</v>
      </c>
      <c r="BJ767" s="19">
        <v>0</v>
      </c>
      <c r="BK767" s="19">
        <v>0</v>
      </c>
      <c r="BL767" s="19">
        <v>0</v>
      </c>
      <c r="BM767" s="19">
        <v>0</v>
      </c>
      <c r="BN767" s="19">
        <v>0</v>
      </c>
      <c r="BO767" s="19">
        <v>0</v>
      </c>
      <c r="BP767" s="19">
        <v>0</v>
      </c>
      <c r="BQ767" s="19"/>
      <c r="BR767" s="19"/>
      <c r="BS767" s="19"/>
      <c r="BT767" s="19"/>
      <c r="BU767" s="19"/>
      <c r="BV767" s="19"/>
      <c r="BW767" s="19"/>
      <c r="BX767" s="19"/>
      <c r="BY767" s="19"/>
      <c r="BZ767" s="19"/>
      <c r="CA767" s="19"/>
      <c r="CC767" s="19"/>
      <c r="CD767" s="19"/>
      <c r="CE767" s="19"/>
      <c r="CF767" s="19"/>
      <c r="CG767" s="19"/>
      <c r="CH767" s="19"/>
      <c r="CI767" s="19"/>
      <c r="CK767" s="19"/>
      <c r="CL767" s="19"/>
      <c r="CM767" s="19"/>
      <c r="CN767" s="19"/>
      <c r="CO767" s="19"/>
      <c r="CP767" s="19"/>
      <c r="CQ767" s="19"/>
      <c r="CR767" s="19"/>
      <c r="CS767" s="19"/>
      <c r="CT767" s="19"/>
      <c r="CU767" s="19"/>
      <c r="CV767" s="19"/>
      <c r="CW767" s="19"/>
      <c r="CX767" s="19"/>
      <c r="CY767" s="19"/>
      <c r="CZ767" s="19"/>
      <c r="DA767" s="19"/>
      <c r="DB767" s="19"/>
      <c r="DD767" s="19"/>
      <c r="DE767" s="19"/>
    </row>
    <row r="768" spans="1:109" x14ac:dyDescent="0.2">
      <c r="A768" s="2">
        <v>767</v>
      </c>
      <c r="B768" s="5">
        <v>9</v>
      </c>
      <c r="C768" s="5">
        <v>3</v>
      </c>
      <c r="D768" s="1">
        <v>53</v>
      </c>
      <c r="E768" s="7">
        <v>43903</v>
      </c>
      <c r="F768" s="1">
        <v>0</v>
      </c>
      <c r="G768" s="5">
        <f t="shared" si="54"/>
        <v>0</v>
      </c>
      <c r="H768" s="19">
        <f t="shared" si="55"/>
        <v>0</v>
      </c>
      <c r="I768" s="19" t="s">
        <v>20</v>
      </c>
      <c r="J768" s="19" t="s">
        <v>20</v>
      </c>
      <c r="K768" s="19" t="s">
        <v>20</v>
      </c>
      <c r="L768" s="19" t="s">
        <v>20</v>
      </c>
      <c r="M768" s="19" t="s">
        <v>20</v>
      </c>
      <c r="N768" s="19" t="s">
        <v>20</v>
      </c>
      <c r="O768" s="19" t="s">
        <v>20</v>
      </c>
      <c r="P768" s="19" t="s">
        <v>20</v>
      </c>
      <c r="Q768" s="19" t="s">
        <v>20</v>
      </c>
      <c r="R768" s="19" t="s">
        <v>20</v>
      </c>
      <c r="S768" s="19" t="s">
        <v>20</v>
      </c>
      <c r="T768" s="19" t="s">
        <v>20</v>
      </c>
      <c r="U768" s="19" t="s">
        <v>20</v>
      </c>
      <c r="V768" s="19" t="s">
        <v>20</v>
      </c>
      <c r="W768" s="19" t="s">
        <v>20</v>
      </c>
      <c r="X768" s="19" t="s">
        <v>20</v>
      </c>
      <c r="Y768" s="19" t="s">
        <v>20</v>
      </c>
      <c r="Z768" s="19" t="s">
        <v>20</v>
      </c>
      <c r="AB768" s="19" t="s">
        <v>20</v>
      </c>
      <c r="AC768" s="19" t="s">
        <v>20</v>
      </c>
      <c r="AD768" s="19" t="s">
        <v>20</v>
      </c>
      <c r="AE768" s="19" t="s">
        <v>20</v>
      </c>
      <c r="AF768" s="19" t="s">
        <v>20</v>
      </c>
      <c r="AG768" s="19" t="s">
        <v>20</v>
      </c>
      <c r="AH768" s="19" t="s">
        <v>20</v>
      </c>
      <c r="AI768" s="19" t="s">
        <v>20</v>
      </c>
      <c r="AJ768" s="19" t="s">
        <v>20</v>
      </c>
      <c r="AK768" s="19" t="s">
        <v>20</v>
      </c>
      <c r="AL768" s="19" t="s">
        <v>20</v>
      </c>
      <c r="AM768" s="16" t="s">
        <v>20</v>
      </c>
      <c r="AN768" s="16" t="s">
        <v>20</v>
      </c>
      <c r="AO768" s="16" t="s">
        <v>20</v>
      </c>
      <c r="AP768" s="16" t="s">
        <v>20</v>
      </c>
      <c r="AQ768" s="16" t="s">
        <v>20</v>
      </c>
      <c r="AR768" s="16" t="s">
        <v>20</v>
      </c>
      <c r="AS768" t="s">
        <v>20</v>
      </c>
      <c r="AT768" t="s">
        <v>20</v>
      </c>
      <c r="AU768" t="s">
        <v>20</v>
      </c>
      <c r="AV768" t="s">
        <v>20</v>
      </c>
      <c r="AW768" t="s">
        <v>20</v>
      </c>
      <c r="AX768" t="s">
        <v>20</v>
      </c>
      <c r="AY768" t="s">
        <v>20</v>
      </c>
      <c r="AZ768" s="1" t="s">
        <v>20</v>
      </c>
      <c r="BA768" s="1" t="s">
        <v>20</v>
      </c>
      <c r="BB768" s="1" t="s">
        <v>20</v>
      </c>
      <c r="BC768" t="s">
        <v>20</v>
      </c>
      <c r="BD768" t="s">
        <v>20</v>
      </c>
      <c r="BE768" s="1" t="s">
        <v>20</v>
      </c>
      <c r="BF768" s="1" t="s">
        <v>20</v>
      </c>
      <c r="BG768" s="19">
        <v>0</v>
      </c>
      <c r="BH768" s="19">
        <v>0</v>
      </c>
      <c r="BI768" s="19">
        <v>0</v>
      </c>
      <c r="BJ768" s="19">
        <v>0</v>
      </c>
      <c r="BK768" s="19">
        <v>0</v>
      </c>
      <c r="BL768" s="19">
        <v>0</v>
      </c>
      <c r="BM768" s="19">
        <v>0</v>
      </c>
      <c r="BN768" s="19">
        <v>0</v>
      </c>
      <c r="BO768" s="19">
        <v>0</v>
      </c>
      <c r="BP768" s="19">
        <v>0</v>
      </c>
      <c r="BQ768" s="19"/>
      <c r="BR768" s="19"/>
      <c r="BS768" s="19"/>
      <c r="BT768" s="19"/>
      <c r="BU768" s="19"/>
      <c r="BV768" s="19"/>
      <c r="BW768" s="19"/>
      <c r="BX768" s="19"/>
      <c r="BY768" s="19"/>
      <c r="BZ768" s="19"/>
      <c r="CA768" s="19"/>
      <c r="CC768" s="19"/>
      <c r="CD768" s="19"/>
      <c r="CE768" s="19"/>
      <c r="CF768" s="19"/>
      <c r="CG768" s="19"/>
      <c r="CH768" s="19"/>
      <c r="CI768" s="19"/>
      <c r="CK768" s="19"/>
      <c r="CL768" s="19"/>
      <c r="CM768" s="19"/>
      <c r="CN768" s="19"/>
      <c r="CO768" s="19"/>
      <c r="CP768" s="19"/>
      <c r="CQ768" s="19"/>
      <c r="CR768" s="19"/>
      <c r="CS768" s="19"/>
      <c r="CT768" s="19"/>
      <c r="CU768" s="19"/>
      <c r="CV768" s="19"/>
      <c r="CW768" s="19"/>
      <c r="CX768" s="19"/>
      <c r="CY768" s="19"/>
      <c r="CZ768" s="19"/>
      <c r="DA768" s="19"/>
      <c r="DB768" s="19"/>
      <c r="DD768" s="19"/>
      <c r="DE768" s="19"/>
    </row>
    <row r="769" spans="1:109" x14ac:dyDescent="0.2">
      <c r="A769" s="2">
        <v>768</v>
      </c>
      <c r="B769" s="5">
        <v>9</v>
      </c>
      <c r="C769" s="5">
        <v>3</v>
      </c>
      <c r="D769" s="1">
        <v>54</v>
      </c>
      <c r="E769" s="7">
        <v>43904</v>
      </c>
      <c r="F769" s="1">
        <v>0</v>
      </c>
      <c r="G769" s="5">
        <f t="shared" si="54"/>
        <v>0</v>
      </c>
      <c r="H769" s="19">
        <f t="shared" si="55"/>
        <v>0</v>
      </c>
      <c r="I769" s="19" t="s">
        <v>20</v>
      </c>
      <c r="J769" s="19" t="s">
        <v>20</v>
      </c>
      <c r="K769" s="19" t="s">
        <v>20</v>
      </c>
      <c r="L769" s="19" t="s">
        <v>20</v>
      </c>
      <c r="M769" s="19" t="s">
        <v>20</v>
      </c>
      <c r="N769" s="19" t="s">
        <v>20</v>
      </c>
      <c r="O769" s="19" t="s">
        <v>20</v>
      </c>
      <c r="P769" s="19" t="s">
        <v>20</v>
      </c>
      <c r="Q769" s="19" t="s">
        <v>20</v>
      </c>
      <c r="R769" s="19" t="s">
        <v>20</v>
      </c>
      <c r="S769" s="19" t="s">
        <v>20</v>
      </c>
      <c r="T769" s="19" t="s">
        <v>20</v>
      </c>
      <c r="U769" s="19" t="s">
        <v>20</v>
      </c>
      <c r="V769" s="19" t="s">
        <v>20</v>
      </c>
      <c r="W769" s="19" t="s">
        <v>20</v>
      </c>
      <c r="X769" s="19" t="s">
        <v>20</v>
      </c>
      <c r="Y769" s="19" t="s">
        <v>20</v>
      </c>
      <c r="Z769" s="19" t="s">
        <v>20</v>
      </c>
      <c r="AB769" s="19" t="s">
        <v>20</v>
      </c>
      <c r="AC769" s="19" t="s">
        <v>20</v>
      </c>
      <c r="AD769" s="19" t="s">
        <v>20</v>
      </c>
      <c r="AE769" s="19" t="s">
        <v>20</v>
      </c>
      <c r="AF769" s="19" t="s">
        <v>20</v>
      </c>
      <c r="AG769" s="19" t="s">
        <v>20</v>
      </c>
      <c r="AH769" s="19" t="s">
        <v>20</v>
      </c>
      <c r="AI769" s="19" t="s">
        <v>20</v>
      </c>
      <c r="AJ769" s="19" t="s">
        <v>20</v>
      </c>
      <c r="AK769" s="19" t="s">
        <v>20</v>
      </c>
      <c r="AL769" s="19" t="s">
        <v>20</v>
      </c>
      <c r="AM769" s="1" t="s">
        <v>20</v>
      </c>
      <c r="AN769" s="1" t="s">
        <v>20</v>
      </c>
      <c r="AO769" s="1" t="s">
        <v>20</v>
      </c>
      <c r="AP769" s="1" t="s">
        <v>20</v>
      </c>
      <c r="AQ769" s="1" t="s">
        <v>20</v>
      </c>
      <c r="AR769" s="1" t="s">
        <v>20</v>
      </c>
      <c r="AS769" t="s">
        <v>20</v>
      </c>
      <c r="AT769" t="s">
        <v>20</v>
      </c>
      <c r="AU769" t="s">
        <v>20</v>
      </c>
      <c r="AV769" t="s">
        <v>20</v>
      </c>
      <c r="AW769" t="s">
        <v>20</v>
      </c>
      <c r="AX769" t="s">
        <v>20</v>
      </c>
      <c r="AY769" t="s">
        <v>20</v>
      </c>
      <c r="AZ769" s="1" t="s">
        <v>20</v>
      </c>
      <c r="BA769" t="s">
        <v>20</v>
      </c>
      <c r="BB769" t="s">
        <v>20</v>
      </c>
      <c r="BC769" t="s">
        <v>20</v>
      </c>
      <c r="BD769" t="s">
        <v>20</v>
      </c>
      <c r="BE769" t="s">
        <v>20</v>
      </c>
      <c r="BF769" s="1" t="s">
        <v>20</v>
      </c>
      <c r="BG769" s="19">
        <v>0</v>
      </c>
      <c r="BH769" s="19">
        <v>0</v>
      </c>
      <c r="BI769" s="19">
        <v>0</v>
      </c>
      <c r="BJ769" s="19">
        <v>0</v>
      </c>
      <c r="BK769" s="19">
        <v>0</v>
      </c>
      <c r="BL769" s="19">
        <v>0</v>
      </c>
      <c r="BM769" s="19">
        <v>0</v>
      </c>
      <c r="BN769" s="19">
        <v>0</v>
      </c>
      <c r="BO769" s="19">
        <v>0</v>
      </c>
      <c r="BP769" s="19">
        <v>0</v>
      </c>
      <c r="BQ769" s="19"/>
      <c r="BR769" s="19"/>
      <c r="BS769" s="19"/>
      <c r="BT769" s="19"/>
      <c r="BU769" s="19"/>
      <c r="BV769" s="19"/>
      <c r="BW769" s="19"/>
      <c r="BX769" s="19"/>
      <c r="BY769" s="19"/>
      <c r="BZ769" s="19"/>
      <c r="CA769" s="19"/>
      <c r="CC769" s="19"/>
      <c r="CD769" s="19"/>
      <c r="CE769" s="19"/>
      <c r="CF769" s="19"/>
      <c r="CG769" s="19"/>
      <c r="CH769" s="19"/>
      <c r="CI769" s="19"/>
      <c r="CK769" s="19"/>
      <c r="CL769" s="19"/>
      <c r="CM769" s="19"/>
      <c r="CN769" s="19"/>
      <c r="CO769" s="19"/>
      <c r="CP769" s="19"/>
      <c r="CQ769" s="19"/>
      <c r="CR769" s="19"/>
      <c r="CS769" s="19"/>
      <c r="CT769" s="19"/>
      <c r="CU769" s="19"/>
      <c r="CV769" s="19"/>
      <c r="CW769" s="19"/>
      <c r="CX769" s="19"/>
      <c r="CY769" s="19"/>
      <c r="CZ769" s="19"/>
      <c r="DA769" s="19"/>
      <c r="DB769" s="19"/>
      <c r="DD769" s="19"/>
      <c r="DE769" s="19"/>
    </row>
    <row r="770" spans="1:109" x14ac:dyDescent="0.2">
      <c r="A770" s="2">
        <v>769</v>
      </c>
      <c r="B770" s="5">
        <v>9</v>
      </c>
      <c r="C770" s="5">
        <v>3</v>
      </c>
      <c r="D770" s="1">
        <v>55</v>
      </c>
      <c r="E770" s="7">
        <v>43905</v>
      </c>
      <c r="F770" s="1">
        <v>0</v>
      </c>
      <c r="G770" s="5">
        <f t="shared" si="54"/>
        <v>0</v>
      </c>
      <c r="H770" s="19">
        <f t="shared" si="55"/>
        <v>0</v>
      </c>
      <c r="I770" s="19" t="s">
        <v>20</v>
      </c>
      <c r="J770" s="19" t="s">
        <v>20</v>
      </c>
      <c r="K770" s="19" t="s">
        <v>20</v>
      </c>
      <c r="L770" s="19" t="s">
        <v>20</v>
      </c>
      <c r="M770" s="19" t="s">
        <v>20</v>
      </c>
      <c r="N770" s="19" t="s">
        <v>20</v>
      </c>
      <c r="O770" s="19" t="s">
        <v>20</v>
      </c>
      <c r="P770" s="19" t="s">
        <v>20</v>
      </c>
      <c r="Q770" s="19" t="s">
        <v>20</v>
      </c>
      <c r="R770" s="19" t="s">
        <v>20</v>
      </c>
      <c r="S770" s="19" t="s">
        <v>20</v>
      </c>
      <c r="T770" s="19" t="s">
        <v>20</v>
      </c>
      <c r="U770" s="19" t="s">
        <v>20</v>
      </c>
      <c r="V770" s="19" t="s">
        <v>20</v>
      </c>
      <c r="W770" s="19" t="s">
        <v>20</v>
      </c>
      <c r="X770" s="19" t="s">
        <v>20</v>
      </c>
      <c r="Y770" s="19" t="s">
        <v>20</v>
      </c>
      <c r="Z770" s="19" t="s">
        <v>20</v>
      </c>
      <c r="AB770" s="19" t="s">
        <v>20</v>
      </c>
      <c r="AC770" s="19" t="s">
        <v>20</v>
      </c>
      <c r="AD770" s="19" t="s">
        <v>20</v>
      </c>
      <c r="AE770" s="19" t="s">
        <v>20</v>
      </c>
      <c r="AF770" s="19" t="s">
        <v>20</v>
      </c>
      <c r="AG770" s="19" t="s">
        <v>20</v>
      </c>
      <c r="AH770" s="19" t="s">
        <v>20</v>
      </c>
      <c r="AI770" s="19" t="s">
        <v>20</v>
      </c>
      <c r="AJ770" s="19" t="s">
        <v>20</v>
      </c>
      <c r="AK770" s="19" t="s">
        <v>20</v>
      </c>
      <c r="AL770" s="19" t="s">
        <v>20</v>
      </c>
      <c r="AM770" s="16" t="s">
        <v>20</v>
      </c>
      <c r="AN770" s="16" t="s">
        <v>20</v>
      </c>
      <c r="AO770" s="16" t="s">
        <v>20</v>
      </c>
      <c r="AP770" s="16" t="s">
        <v>20</v>
      </c>
      <c r="AQ770" s="16" t="s">
        <v>20</v>
      </c>
      <c r="AR770" s="16" t="s">
        <v>20</v>
      </c>
      <c r="AS770" t="s">
        <v>20</v>
      </c>
      <c r="AT770" t="s">
        <v>20</v>
      </c>
      <c r="AU770" t="s">
        <v>20</v>
      </c>
      <c r="AV770" t="s">
        <v>20</v>
      </c>
      <c r="AW770" t="s">
        <v>20</v>
      </c>
      <c r="AX770" t="s">
        <v>20</v>
      </c>
      <c r="AY770" t="s">
        <v>20</v>
      </c>
      <c r="AZ770" s="1" t="s">
        <v>20</v>
      </c>
      <c r="BA770" s="1" t="s">
        <v>20</v>
      </c>
      <c r="BB770" s="1" t="s">
        <v>20</v>
      </c>
      <c r="BC770" t="s">
        <v>20</v>
      </c>
      <c r="BD770" t="s">
        <v>20</v>
      </c>
      <c r="BE770" s="1" t="s">
        <v>20</v>
      </c>
      <c r="BF770" s="1" t="s">
        <v>20</v>
      </c>
      <c r="BG770" s="19">
        <v>0</v>
      </c>
      <c r="BH770" s="19">
        <v>0</v>
      </c>
      <c r="BI770" s="19">
        <v>0</v>
      </c>
      <c r="BJ770" s="19">
        <v>0</v>
      </c>
      <c r="BK770" s="19">
        <v>0</v>
      </c>
      <c r="BL770" s="19">
        <v>0</v>
      </c>
      <c r="BM770" s="19">
        <v>0</v>
      </c>
      <c r="BN770" s="19">
        <v>0</v>
      </c>
      <c r="BO770" s="19">
        <v>0</v>
      </c>
      <c r="BP770" s="19">
        <v>0</v>
      </c>
      <c r="BQ770" s="19"/>
      <c r="BR770" s="19"/>
      <c r="BS770" s="19"/>
      <c r="BT770" s="19"/>
      <c r="BU770" s="19"/>
      <c r="BV770" s="19"/>
      <c r="BW770" s="19"/>
      <c r="BX770" s="19"/>
      <c r="BY770" s="19"/>
      <c r="BZ770" s="19"/>
      <c r="CA770" s="19"/>
      <c r="CC770" s="19"/>
      <c r="CD770" s="19"/>
      <c r="CE770" s="19"/>
      <c r="CF770" s="19"/>
      <c r="CG770" s="19"/>
      <c r="CH770" s="19"/>
      <c r="CI770" s="19"/>
      <c r="CK770" s="19"/>
      <c r="CL770" s="19"/>
      <c r="CM770" s="19"/>
      <c r="CN770" s="19"/>
      <c r="CO770" s="19"/>
      <c r="CP770" s="19"/>
      <c r="CQ770" s="19"/>
      <c r="CR770" s="19"/>
      <c r="CS770" s="19"/>
      <c r="CT770" s="19"/>
      <c r="CU770" s="19"/>
      <c r="CV770" s="19"/>
      <c r="CW770" s="19"/>
      <c r="CX770" s="19"/>
      <c r="CY770" s="19"/>
      <c r="CZ770" s="19"/>
      <c r="DA770" s="19"/>
      <c r="DB770" s="19"/>
      <c r="DD770" s="19"/>
      <c r="DE770" s="19"/>
    </row>
    <row r="771" spans="1:109" x14ac:dyDescent="0.2">
      <c r="A771" s="2">
        <v>770</v>
      </c>
      <c r="B771" s="5">
        <v>9</v>
      </c>
      <c r="C771" s="5">
        <v>3</v>
      </c>
      <c r="D771" s="1">
        <v>56</v>
      </c>
      <c r="E771" s="7">
        <v>43906</v>
      </c>
      <c r="F771" s="1">
        <v>0</v>
      </c>
      <c r="G771" s="5">
        <f t="shared" si="54"/>
        <v>0</v>
      </c>
      <c r="H771" s="19">
        <f t="shared" si="55"/>
        <v>0</v>
      </c>
      <c r="I771" s="19" t="s">
        <v>20</v>
      </c>
      <c r="J771" s="19" t="s">
        <v>20</v>
      </c>
      <c r="K771" s="19" t="s">
        <v>20</v>
      </c>
      <c r="L771" s="19" t="s">
        <v>20</v>
      </c>
      <c r="M771" s="19" t="s">
        <v>20</v>
      </c>
      <c r="N771" s="19" t="s">
        <v>20</v>
      </c>
      <c r="O771" s="19" t="s">
        <v>20</v>
      </c>
      <c r="P771" s="19" t="s">
        <v>20</v>
      </c>
      <c r="Q771" s="19" t="s">
        <v>20</v>
      </c>
      <c r="R771" s="19" t="s">
        <v>20</v>
      </c>
      <c r="S771" s="19" t="s">
        <v>20</v>
      </c>
      <c r="T771" s="19" t="s">
        <v>20</v>
      </c>
      <c r="U771" s="19" t="s">
        <v>20</v>
      </c>
      <c r="V771" s="19" t="s">
        <v>20</v>
      </c>
      <c r="W771" s="19" t="s">
        <v>20</v>
      </c>
      <c r="X771" s="19" t="s">
        <v>20</v>
      </c>
      <c r="Y771" s="19" t="s">
        <v>20</v>
      </c>
      <c r="Z771" s="19" t="s">
        <v>20</v>
      </c>
      <c r="AB771" s="19" t="s">
        <v>20</v>
      </c>
      <c r="AC771" s="19" t="s">
        <v>20</v>
      </c>
      <c r="AD771" s="19" t="s">
        <v>20</v>
      </c>
      <c r="AE771" s="19" t="s">
        <v>20</v>
      </c>
      <c r="AF771" s="19" t="s">
        <v>20</v>
      </c>
      <c r="AG771" s="19" t="s">
        <v>20</v>
      </c>
      <c r="AH771" s="19" t="s">
        <v>20</v>
      </c>
      <c r="AI771" s="19" t="s">
        <v>20</v>
      </c>
      <c r="AJ771" s="19" t="s">
        <v>20</v>
      </c>
      <c r="AK771" s="19" t="s">
        <v>20</v>
      </c>
      <c r="AL771" s="19" t="s">
        <v>20</v>
      </c>
      <c r="AM771" s="1" t="s">
        <v>20</v>
      </c>
      <c r="AN771" s="1" t="s">
        <v>20</v>
      </c>
      <c r="AO771" s="1" t="s">
        <v>20</v>
      </c>
      <c r="AP771" s="1" t="s">
        <v>20</v>
      </c>
      <c r="AQ771" s="1" t="s">
        <v>20</v>
      </c>
      <c r="AR771" s="1" t="s">
        <v>20</v>
      </c>
      <c r="AS771" t="s">
        <v>20</v>
      </c>
      <c r="AT771" t="s">
        <v>20</v>
      </c>
      <c r="AU771" t="s">
        <v>20</v>
      </c>
      <c r="AV771" t="s">
        <v>20</v>
      </c>
      <c r="AW771" t="s">
        <v>20</v>
      </c>
      <c r="AX771" t="s">
        <v>20</v>
      </c>
      <c r="AY771" t="s">
        <v>20</v>
      </c>
      <c r="AZ771" s="1" t="s">
        <v>20</v>
      </c>
      <c r="BA771" s="1" t="s">
        <v>20</v>
      </c>
      <c r="BB771" s="1" t="s">
        <v>20</v>
      </c>
      <c r="BC771" t="s">
        <v>20</v>
      </c>
      <c r="BD771" t="s">
        <v>20</v>
      </c>
      <c r="BE771" s="1" t="s">
        <v>20</v>
      </c>
      <c r="BF771" t="s">
        <v>20</v>
      </c>
      <c r="BG771" s="19">
        <v>0</v>
      </c>
      <c r="BH771" s="19">
        <v>0</v>
      </c>
      <c r="BI771" s="19">
        <v>0</v>
      </c>
      <c r="BJ771" s="19">
        <v>0</v>
      </c>
      <c r="BK771" s="19">
        <v>0</v>
      </c>
      <c r="BL771" s="19">
        <v>0</v>
      </c>
      <c r="BM771" s="19">
        <v>0</v>
      </c>
      <c r="BN771" s="19">
        <v>0</v>
      </c>
      <c r="BO771" s="19">
        <v>0</v>
      </c>
      <c r="BP771" s="19">
        <v>0</v>
      </c>
      <c r="BQ771" s="19"/>
      <c r="BR771" s="19"/>
      <c r="BS771" s="19"/>
      <c r="BT771" s="19"/>
      <c r="BU771" s="19"/>
      <c r="BV771" s="19"/>
      <c r="BW771" s="19"/>
      <c r="BX771" s="19"/>
      <c r="BY771" s="19"/>
      <c r="BZ771" s="19"/>
      <c r="CA771" s="19"/>
      <c r="CC771" s="19"/>
      <c r="CD771" s="19"/>
      <c r="CE771" s="19"/>
      <c r="CF771" s="19"/>
      <c r="CG771" s="19"/>
      <c r="CH771" s="19"/>
      <c r="CI771" s="19"/>
      <c r="CK771" s="19"/>
      <c r="CL771" s="19"/>
      <c r="CM771" s="19"/>
      <c r="CN771" s="19"/>
      <c r="CO771" s="19"/>
      <c r="CP771" s="19"/>
      <c r="CQ771" s="19"/>
      <c r="CR771" s="19"/>
      <c r="CS771" s="19"/>
      <c r="CT771" s="19"/>
      <c r="CU771" s="19"/>
      <c r="CV771" s="19"/>
      <c r="CW771" s="19"/>
      <c r="CX771" s="19"/>
      <c r="CY771" s="19"/>
      <c r="CZ771" s="19"/>
      <c r="DA771" s="19"/>
      <c r="DB771" s="19"/>
      <c r="DD771" s="19"/>
      <c r="DE771" s="19"/>
    </row>
    <row r="772" spans="1:109" x14ac:dyDescent="0.2">
      <c r="A772" s="2">
        <v>771</v>
      </c>
      <c r="B772" s="5">
        <v>9</v>
      </c>
      <c r="C772" s="5">
        <v>3</v>
      </c>
      <c r="D772" s="1">
        <v>57</v>
      </c>
      <c r="E772" s="7">
        <v>43907</v>
      </c>
      <c r="F772" s="1">
        <v>0</v>
      </c>
      <c r="G772" s="5">
        <f t="shared" si="54"/>
        <v>0</v>
      </c>
      <c r="H772" s="19">
        <f t="shared" si="55"/>
        <v>0</v>
      </c>
      <c r="I772" s="19" t="s">
        <v>20</v>
      </c>
      <c r="J772" s="19" t="s">
        <v>20</v>
      </c>
      <c r="K772" s="19" t="s">
        <v>20</v>
      </c>
      <c r="L772" s="19" t="s">
        <v>20</v>
      </c>
      <c r="M772" s="19" t="s">
        <v>20</v>
      </c>
      <c r="N772" s="19" t="s">
        <v>20</v>
      </c>
      <c r="O772" s="19" t="s">
        <v>20</v>
      </c>
      <c r="P772" s="19" t="s">
        <v>20</v>
      </c>
      <c r="Q772" s="19" t="s">
        <v>20</v>
      </c>
      <c r="R772" s="19" t="s">
        <v>20</v>
      </c>
      <c r="S772" s="19" t="s">
        <v>20</v>
      </c>
      <c r="T772" s="19" t="s">
        <v>20</v>
      </c>
      <c r="U772" s="19" t="s">
        <v>20</v>
      </c>
      <c r="V772" s="19" t="s">
        <v>20</v>
      </c>
      <c r="W772" s="19" t="s">
        <v>20</v>
      </c>
      <c r="X772" s="19" t="s">
        <v>20</v>
      </c>
      <c r="Y772" s="19" t="s">
        <v>20</v>
      </c>
      <c r="Z772" s="19" t="s">
        <v>20</v>
      </c>
      <c r="AB772" s="19" t="s">
        <v>20</v>
      </c>
      <c r="AC772" s="19" t="s">
        <v>20</v>
      </c>
      <c r="AD772" s="19" t="s">
        <v>20</v>
      </c>
      <c r="AE772" s="19" t="s">
        <v>20</v>
      </c>
      <c r="AF772" s="19" t="s">
        <v>20</v>
      </c>
      <c r="AG772" s="19" t="s">
        <v>20</v>
      </c>
      <c r="AH772" s="19" t="s">
        <v>20</v>
      </c>
      <c r="AI772" s="19" t="s">
        <v>20</v>
      </c>
      <c r="AJ772" s="19" t="s">
        <v>20</v>
      </c>
      <c r="AK772" s="19" t="s">
        <v>20</v>
      </c>
      <c r="AL772" s="19" t="s">
        <v>20</v>
      </c>
      <c r="AM772" s="16" t="s">
        <v>20</v>
      </c>
      <c r="AN772" s="16" t="s">
        <v>20</v>
      </c>
      <c r="AO772" s="16" t="s">
        <v>20</v>
      </c>
      <c r="AP772" s="16" t="s">
        <v>20</v>
      </c>
      <c r="AQ772" s="16" t="s">
        <v>20</v>
      </c>
      <c r="AR772" s="16" t="s">
        <v>20</v>
      </c>
      <c r="AS772" t="s">
        <v>20</v>
      </c>
      <c r="AT772" t="s">
        <v>20</v>
      </c>
      <c r="AU772" t="s">
        <v>20</v>
      </c>
      <c r="AV772" t="s">
        <v>20</v>
      </c>
      <c r="AW772" t="s">
        <v>20</v>
      </c>
      <c r="AX772" t="s">
        <v>20</v>
      </c>
      <c r="AY772" t="s">
        <v>20</v>
      </c>
      <c r="AZ772" s="1" t="s">
        <v>20</v>
      </c>
      <c r="BA772" t="s">
        <v>20</v>
      </c>
      <c r="BB772" t="s">
        <v>20</v>
      </c>
      <c r="BC772" t="s">
        <v>20</v>
      </c>
      <c r="BD772" t="s">
        <v>20</v>
      </c>
      <c r="BE772" t="s">
        <v>20</v>
      </c>
      <c r="BF772" s="1" t="s">
        <v>20</v>
      </c>
      <c r="BG772" s="19">
        <v>0</v>
      </c>
      <c r="BH772" s="19">
        <v>0</v>
      </c>
      <c r="BI772" s="19">
        <v>0</v>
      </c>
      <c r="BJ772" s="19">
        <v>0</v>
      </c>
      <c r="BK772" s="19">
        <v>0</v>
      </c>
      <c r="BL772" s="19">
        <v>0</v>
      </c>
      <c r="BM772" s="19">
        <v>0</v>
      </c>
      <c r="BN772" s="19">
        <v>0</v>
      </c>
      <c r="BO772" s="19">
        <v>0</v>
      </c>
      <c r="BP772" s="19">
        <v>0</v>
      </c>
      <c r="BQ772" s="19"/>
      <c r="BR772" s="19"/>
      <c r="BS772" s="19"/>
      <c r="BT772" s="19"/>
      <c r="BU772" s="19"/>
      <c r="BV772" s="19"/>
      <c r="BW772" s="19"/>
      <c r="BX772" s="19"/>
      <c r="BY772" s="19"/>
      <c r="BZ772" s="19"/>
      <c r="CA772" s="19"/>
      <c r="CC772" s="19"/>
      <c r="CD772" s="19"/>
      <c r="CE772" s="19"/>
      <c r="CF772" s="19"/>
      <c r="CG772" s="19"/>
      <c r="CH772" s="19"/>
      <c r="CI772" s="19"/>
      <c r="CK772" s="19"/>
      <c r="CL772" s="19"/>
      <c r="CM772" s="19"/>
      <c r="CN772" s="19"/>
      <c r="CO772" s="19"/>
      <c r="CP772" s="19"/>
      <c r="CQ772" s="19"/>
      <c r="CR772" s="19"/>
      <c r="CS772" s="19"/>
      <c r="CT772" s="19"/>
      <c r="CU772" s="19"/>
      <c r="CV772" s="19"/>
      <c r="CW772" s="19"/>
      <c r="CX772" s="19"/>
      <c r="CY772" s="19"/>
      <c r="CZ772" s="19"/>
      <c r="DA772" s="19"/>
      <c r="DB772" s="19"/>
      <c r="DD772" s="19"/>
      <c r="DE772" s="19"/>
    </row>
    <row r="773" spans="1:109" x14ac:dyDescent="0.2">
      <c r="A773" s="2">
        <v>772</v>
      </c>
      <c r="B773" s="5">
        <v>9</v>
      </c>
      <c r="C773" s="5">
        <v>3</v>
      </c>
      <c r="D773" s="1">
        <v>58</v>
      </c>
      <c r="E773" s="7">
        <v>43908</v>
      </c>
      <c r="F773" s="1">
        <v>0</v>
      </c>
      <c r="G773" s="5">
        <f t="shared" si="54"/>
        <v>0</v>
      </c>
      <c r="H773" s="19">
        <f t="shared" si="55"/>
        <v>0</v>
      </c>
      <c r="I773" s="19" t="s">
        <v>20</v>
      </c>
      <c r="J773" s="19" t="s">
        <v>20</v>
      </c>
      <c r="K773" s="19" t="s">
        <v>20</v>
      </c>
      <c r="L773" s="19" t="s">
        <v>20</v>
      </c>
      <c r="M773" s="19" t="s">
        <v>20</v>
      </c>
      <c r="N773" s="19" t="s">
        <v>20</v>
      </c>
      <c r="O773" s="19" t="s">
        <v>20</v>
      </c>
      <c r="P773" s="19" t="s">
        <v>20</v>
      </c>
      <c r="Q773" s="19" t="s">
        <v>20</v>
      </c>
      <c r="R773" s="19" t="s">
        <v>20</v>
      </c>
      <c r="S773" s="19" t="s">
        <v>20</v>
      </c>
      <c r="T773" s="19" t="s">
        <v>20</v>
      </c>
      <c r="U773" s="19" t="s">
        <v>20</v>
      </c>
      <c r="V773" s="19" t="s">
        <v>20</v>
      </c>
      <c r="W773" s="19" t="s">
        <v>20</v>
      </c>
      <c r="X773" s="19" t="s">
        <v>20</v>
      </c>
      <c r="Y773" s="19" t="s">
        <v>20</v>
      </c>
      <c r="Z773" s="19" t="s">
        <v>20</v>
      </c>
      <c r="AB773" s="19" t="s">
        <v>20</v>
      </c>
      <c r="AC773" s="19" t="s">
        <v>20</v>
      </c>
      <c r="AD773" s="19" t="s">
        <v>20</v>
      </c>
      <c r="AE773" s="19" t="s">
        <v>20</v>
      </c>
      <c r="AF773" s="19" t="s">
        <v>20</v>
      </c>
      <c r="AG773" s="19" t="s">
        <v>20</v>
      </c>
      <c r="AH773" s="19" t="s">
        <v>20</v>
      </c>
      <c r="AI773" s="19" t="s">
        <v>20</v>
      </c>
      <c r="AJ773" s="19" t="s">
        <v>20</v>
      </c>
      <c r="AK773" s="19" t="s">
        <v>20</v>
      </c>
      <c r="AL773" s="19" t="s">
        <v>20</v>
      </c>
      <c r="AM773" s="1" t="s">
        <v>20</v>
      </c>
      <c r="AN773" s="1" t="s">
        <v>20</v>
      </c>
      <c r="AO773" s="1" t="s">
        <v>20</v>
      </c>
      <c r="AP773" s="1" t="s">
        <v>20</v>
      </c>
      <c r="AQ773" s="1" t="s">
        <v>20</v>
      </c>
      <c r="AR773" s="1" t="s">
        <v>20</v>
      </c>
      <c r="AS773" t="s">
        <v>20</v>
      </c>
      <c r="AT773" t="s">
        <v>20</v>
      </c>
      <c r="AU773" t="s">
        <v>20</v>
      </c>
      <c r="AV773" t="s">
        <v>20</v>
      </c>
      <c r="AW773" t="s">
        <v>20</v>
      </c>
      <c r="AX773" t="s">
        <v>20</v>
      </c>
      <c r="AY773" t="s">
        <v>20</v>
      </c>
      <c r="AZ773" s="1" t="s">
        <v>20</v>
      </c>
      <c r="BA773" s="1" t="s">
        <v>20</v>
      </c>
      <c r="BB773" s="1" t="s">
        <v>20</v>
      </c>
      <c r="BC773" t="s">
        <v>20</v>
      </c>
      <c r="BD773" t="s">
        <v>20</v>
      </c>
      <c r="BE773" s="1" t="s">
        <v>20</v>
      </c>
      <c r="BF773" s="1" t="s">
        <v>20</v>
      </c>
      <c r="BG773" s="19">
        <v>0</v>
      </c>
      <c r="BH773" s="19">
        <v>0</v>
      </c>
      <c r="BI773" s="19">
        <v>0</v>
      </c>
      <c r="BJ773" s="19">
        <v>0</v>
      </c>
      <c r="BK773" s="19">
        <v>0</v>
      </c>
      <c r="BL773" s="19">
        <v>0</v>
      </c>
      <c r="BM773" s="19">
        <v>0</v>
      </c>
      <c r="BN773" s="19">
        <v>0</v>
      </c>
      <c r="BO773" s="19">
        <v>0</v>
      </c>
      <c r="BP773" s="19">
        <v>0</v>
      </c>
      <c r="BQ773" s="19"/>
      <c r="BR773" s="19"/>
      <c r="BS773" s="19"/>
      <c r="BT773" s="19"/>
      <c r="BU773" s="19"/>
      <c r="BV773" s="19"/>
      <c r="BW773" s="19"/>
      <c r="BX773" s="19"/>
      <c r="BY773" s="19"/>
      <c r="BZ773" s="19"/>
      <c r="CA773" s="19"/>
      <c r="CC773" s="19"/>
      <c r="CD773" s="19"/>
      <c r="CE773" s="19"/>
      <c r="CF773" s="19"/>
      <c r="CG773" s="19"/>
      <c r="CH773" s="19"/>
      <c r="CI773" s="19"/>
      <c r="CK773" s="19"/>
      <c r="CL773" s="19"/>
      <c r="CM773" s="19"/>
      <c r="CN773" s="19"/>
      <c r="CO773" s="19"/>
      <c r="CP773" s="19"/>
      <c r="CQ773" s="19"/>
      <c r="CR773" s="19"/>
      <c r="CS773" s="19"/>
      <c r="CT773" s="19"/>
      <c r="CU773" s="19"/>
      <c r="CV773" s="19"/>
      <c r="CW773" s="19"/>
      <c r="CX773" s="19"/>
      <c r="CY773" s="19"/>
      <c r="CZ773" s="19"/>
      <c r="DA773" s="19"/>
      <c r="DB773" s="19"/>
      <c r="DD773" s="19"/>
      <c r="DE773" s="19"/>
    </row>
    <row r="774" spans="1:109" x14ac:dyDescent="0.2">
      <c r="A774" s="2">
        <v>773</v>
      </c>
      <c r="B774" s="5">
        <v>9</v>
      </c>
      <c r="C774" s="5">
        <v>3</v>
      </c>
      <c r="D774" s="1">
        <v>59</v>
      </c>
      <c r="E774" s="7">
        <v>43909</v>
      </c>
      <c r="F774" s="1">
        <v>0</v>
      </c>
      <c r="G774" s="5">
        <f t="shared" si="54"/>
        <v>0</v>
      </c>
      <c r="H774" s="19">
        <f t="shared" si="55"/>
        <v>0</v>
      </c>
      <c r="I774" s="19" t="s">
        <v>20</v>
      </c>
      <c r="J774" s="19" t="s">
        <v>20</v>
      </c>
      <c r="K774" s="19" t="s">
        <v>20</v>
      </c>
      <c r="L774" s="19" t="s">
        <v>20</v>
      </c>
      <c r="M774" s="19" t="s">
        <v>20</v>
      </c>
      <c r="N774" s="19" t="s">
        <v>20</v>
      </c>
      <c r="O774" s="19" t="s">
        <v>20</v>
      </c>
      <c r="P774" s="19" t="s">
        <v>20</v>
      </c>
      <c r="Q774" s="19" t="s">
        <v>20</v>
      </c>
      <c r="R774" s="19" t="s">
        <v>20</v>
      </c>
      <c r="S774" s="19" t="s">
        <v>20</v>
      </c>
      <c r="T774" s="19" t="s">
        <v>20</v>
      </c>
      <c r="U774" s="19" t="s">
        <v>20</v>
      </c>
      <c r="V774" s="19" t="s">
        <v>20</v>
      </c>
      <c r="W774" s="19" t="s">
        <v>20</v>
      </c>
      <c r="X774" s="19" t="s">
        <v>20</v>
      </c>
      <c r="Y774" s="19" t="s">
        <v>20</v>
      </c>
      <c r="Z774" s="19" t="s">
        <v>20</v>
      </c>
      <c r="AB774" s="19" t="s">
        <v>20</v>
      </c>
      <c r="AC774" s="19" t="s">
        <v>20</v>
      </c>
      <c r="AD774" s="19" t="s">
        <v>20</v>
      </c>
      <c r="AE774" s="19" t="s">
        <v>20</v>
      </c>
      <c r="AF774" s="19" t="s">
        <v>20</v>
      </c>
      <c r="AG774" s="19" t="s">
        <v>20</v>
      </c>
      <c r="AH774" s="19" t="s">
        <v>20</v>
      </c>
      <c r="AI774" s="19" t="s">
        <v>20</v>
      </c>
      <c r="AJ774" s="19" t="s">
        <v>20</v>
      </c>
      <c r="AK774" s="19" t="s">
        <v>20</v>
      </c>
      <c r="AL774" s="19" t="s">
        <v>20</v>
      </c>
      <c r="AM774" s="16" t="s">
        <v>20</v>
      </c>
      <c r="AN774" s="16" t="s">
        <v>20</v>
      </c>
      <c r="AO774" s="16" t="s">
        <v>20</v>
      </c>
      <c r="AP774" s="16" t="s">
        <v>20</v>
      </c>
      <c r="AQ774" s="16" t="s">
        <v>20</v>
      </c>
      <c r="AR774" s="16" t="s">
        <v>20</v>
      </c>
      <c r="AS774" t="s">
        <v>20</v>
      </c>
      <c r="AT774" t="s">
        <v>20</v>
      </c>
      <c r="AU774" t="s">
        <v>20</v>
      </c>
      <c r="AV774" t="s">
        <v>20</v>
      </c>
      <c r="AW774" t="s">
        <v>20</v>
      </c>
      <c r="AX774" t="s">
        <v>20</v>
      </c>
      <c r="AY774" t="s">
        <v>20</v>
      </c>
      <c r="AZ774" s="1" t="s">
        <v>20</v>
      </c>
      <c r="BA774" s="1" t="s">
        <v>20</v>
      </c>
      <c r="BB774" s="1" t="s">
        <v>20</v>
      </c>
      <c r="BC774" t="s">
        <v>20</v>
      </c>
      <c r="BD774" t="s">
        <v>20</v>
      </c>
      <c r="BE774" s="1" t="s">
        <v>20</v>
      </c>
      <c r="BF774" s="1" t="s">
        <v>20</v>
      </c>
      <c r="BG774" s="19">
        <v>0</v>
      </c>
      <c r="BH774" s="19">
        <v>0</v>
      </c>
      <c r="BI774" s="19">
        <v>0</v>
      </c>
      <c r="BJ774" s="19">
        <v>0</v>
      </c>
      <c r="BK774" s="19">
        <v>0</v>
      </c>
      <c r="BL774" s="19">
        <v>0</v>
      </c>
      <c r="BM774" s="19">
        <v>0</v>
      </c>
      <c r="BN774" s="19">
        <v>0</v>
      </c>
      <c r="BO774" s="19">
        <v>0</v>
      </c>
      <c r="BP774" s="19">
        <v>0</v>
      </c>
      <c r="BQ774" s="19"/>
      <c r="BR774" s="19"/>
      <c r="BS774" s="19"/>
      <c r="BT774" s="19"/>
      <c r="BU774" s="19"/>
      <c r="BV774" s="19"/>
      <c r="BW774" s="19"/>
      <c r="BX774" s="19"/>
      <c r="BY774" s="19"/>
      <c r="BZ774" s="19"/>
      <c r="CA774" s="19"/>
      <c r="CC774" s="19"/>
      <c r="CD774" s="19"/>
      <c r="CE774" s="19"/>
      <c r="CF774" s="19"/>
      <c r="CG774" s="19"/>
      <c r="CH774" s="19"/>
      <c r="CI774" s="19"/>
      <c r="CK774" s="19"/>
      <c r="CL774" s="19"/>
      <c r="CM774" s="19"/>
      <c r="CN774" s="19"/>
      <c r="CO774" s="19"/>
      <c r="CP774" s="19"/>
      <c r="CQ774" s="19"/>
      <c r="CR774" s="19"/>
      <c r="CS774" s="19"/>
      <c r="CT774" s="19"/>
      <c r="CU774" s="19"/>
      <c r="CV774" s="19"/>
      <c r="CW774" s="19"/>
      <c r="CX774" s="19"/>
      <c r="CY774" s="19"/>
      <c r="CZ774" s="19"/>
      <c r="DA774" s="19"/>
      <c r="DB774" s="19"/>
      <c r="DD774" s="19"/>
      <c r="DE774" s="19"/>
    </row>
    <row r="775" spans="1:109" x14ac:dyDescent="0.2">
      <c r="A775" s="2">
        <v>774</v>
      </c>
      <c r="B775" s="5">
        <v>9</v>
      </c>
      <c r="C775" s="5">
        <v>3</v>
      </c>
      <c r="D775" s="1">
        <v>60</v>
      </c>
      <c r="E775" s="7">
        <v>43910</v>
      </c>
      <c r="F775" s="1">
        <v>0</v>
      </c>
      <c r="G775" s="5">
        <f t="shared" si="54"/>
        <v>0</v>
      </c>
      <c r="H775" s="19">
        <f t="shared" si="55"/>
        <v>0</v>
      </c>
      <c r="I775" s="19" t="s">
        <v>20</v>
      </c>
      <c r="J775" s="19" t="s">
        <v>20</v>
      </c>
      <c r="K775" s="19" t="s">
        <v>20</v>
      </c>
      <c r="L775" s="19" t="s">
        <v>20</v>
      </c>
      <c r="M775" s="19" t="s">
        <v>20</v>
      </c>
      <c r="N775" s="19" t="s">
        <v>20</v>
      </c>
      <c r="O775" s="19" t="s">
        <v>20</v>
      </c>
      <c r="P775" s="19" t="s">
        <v>20</v>
      </c>
      <c r="Q775" s="19" t="s">
        <v>20</v>
      </c>
      <c r="R775" s="19" t="s">
        <v>20</v>
      </c>
      <c r="S775" s="19" t="s">
        <v>20</v>
      </c>
      <c r="T775" s="19" t="s">
        <v>20</v>
      </c>
      <c r="U775" s="19" t="s">
        <v>20</v>
      </c>
      <c r="V775" s="19" t="s">
        <v>20</v>
      </c>
      <c r="W775" s="19" t="s">
        <v>20</v>
      </c>
      <c r="X775" s="19" t="s">
        <v>20</v>
      </c>
      <c r="Y775" s="19" t="s">
        <v>20</v>
      </c>
      <c r="Z775" s="19" t="s">
        <v>20</v>
      </c>
      <c r="AB775" s="19" t="s">
        <v>20</v>
      </c>
      <c r="AC775" s="19" t="s">
        <v>20</v>
      </c>
      <c r="AD775" s="19" t="s">
        <v>20</v>
      </c>
      <c r="AE775" s="19" t="s">
        <v>20</v>
      </c>
      <c r="AF775" s="19" t="s">
        <v>20</v>
      </c>
      <c r="AG775" s="19" t="s">
        <v>20</v>
      </c>
      <c r="AH775" s="19" t="s">
        <v>20</v>
      </c>
      <c r="AI775" s="19" t="s">
        <v>20</v>
      </c>
      <c r="AJ775" s="19" t="s">
        <v>20</v>
      </c>
      <c r="AK775" s="19" t="s">
        <v>20</v>
      </c>
      <c r="AL775" s="19" t="s">
        <v>20</v>
      </c>
      <c r="AM775" s="1" t="s">
        <v>20</v>
      </c>
      <c r="AN775" s="1" t="s">
        <v>20</v>
      </c>
      <c r="AO775" s="1" t="s">
        <v>20</v>
      </c>
      <c r="AP775" s="1" t="s">
        <v>20</v>
      </c>
      <c r="AQ775" s="1" t="s">
        <v>20</v>
      </c>
      <c r="AR775" s="1" t="s">
        <v>20</v>
      </c>
      <c r="AS775" t="s">
        <v>20</v>
      </c>
      <c r="AT775" t="s">
        <v>20</v>
      </c>
      <c r="AU775" t="s">
        <v>20</v>
      </c>
      <c r="AV775" t="s">
        <v>20</v>
      </c>
      <c r="AW775" t="s">
        <v>20</v>
      </c>
      <c r="AX775" t="s">
        <v>20</v>
      </c>
      <c r="AY775" t="s">
        <v>20</v>
      </c>
      <c r="AZ775" s="1" t="s">
        <v>20</v>
      </c>
      <c r="BA775" t="s">
        <v>20</v>
      </c>
      <c r="BB775" t="s">
        <v>20</v>
      </c>
      <c r="BC775" t="s">
        <v>20</v>
      </c>
      <c r="BD775" t="s">
        <v>20</v>
      </c>
      <c r="BE775" t="s">
        <v>20</v>
      </c>
      <c r="BF775" t="s">
        <v>20</v>
      </c>
      <c r="BG775" s="19">
        <v>0</v>
      </c>
      <c r="BH775" s="19">
        <v>0</v>
      </c>
      <c r="BI775" s="19">
        <v>0</v>
      </c>
      <c r="BJ775" s="19">
        <v>0</v>
      </c>
      <c r="BK775" s="19">
        <v>0</v>
      </c>
      <c r="BL775" s="19">
        <v>0</v>
      </c>
      <c r="BM775" s="19">
        <v>0</v>
      </c>
      <c r="BN775" s="19">
        <v>0</v>
      </c>
      <c r="BO775" s="19">
        <v>0</v>
      </c>
      <c r="BP775" s="19">
        <v>0</v>
      </c>
      <c r="BQ775" s="19"/>
      <c r="BR775" s="19"/>
      <c r="BS775" s="19"/>
      <c r="BT775" s="19"/>
      <c r="BU775" s="19"/>
      <c r="BV775" s="19"/>
      <c r="BW775" s="19"/>
      <c r="BX775" s="19"/>
      <c r="BY775" s="19"/>
      <c r="BZ775" s="19"/>
      <c r="CA775" s="19"/>
      <c r="CC775" s="19"/>
      <c r="CD775" s="19"/>
      <c r="CE775" s="19"/>
      <c r="CF775" s="19"/>
      <c r="CG775" s="19"/>
      <c r="CH775" s="19"/>
      <c r="CI775" s="19"/>
      <c r="CK775" s="19"/>
      <c r="CL775" s="19"/>
      <c r="CM775" s="19"/>
      <c r="CN775" s="19"/>
      <c r="CO775" s="19"/>
      <c r="CP775" s="19"/>
      <c r="CQ775" s="19"/>
      <c r="CR775" s="19"/>
      <c r="CS775" s="19"/>
      <c r="CT775" s="19"/>
      <c r="CU775" s="19"/>
      <c r="CV775" s="19"/>
      <c r="CW775" s="19"/>
      <c r="CX775" s="19"/>
      <c r="CY775" s="19"/>
      <c r="CZ775" s="19"/>
      <c r="DA775" s="19"/>
      <c r="DB775" s="19"/>
      <c r="DD775" s="19"/>
      <c r="DE775" s="19"/>
    </row>
    <row r="776" spans="1:109" x14ac:dyDescent="0.2">
      <c r="A776" s="2">
        <v>775</v>
      </c>
      <c r="B776" s="5">
        <v>9</v>
      </c>
      <c r="C776" s="5">
        <v>3</v>
      </c>
      <c r="D776" s="1">
        <v>61</v>
      </c>
      <c r="E776" s="7">
        <v>43911</v>
      </c>
      <c r="F776" s="1">
        <v>0</v>
      </c>
      <c r="G776" s="5">
        <f t="shared" si="54"/>
        <v>0</v>
      </c>
      <c r="H776" s="19">
        <f t="shared" si="55"/>
        <v>0</v>
      </c>
      <c r="I776" s="19" t="s">
        <v>20</v>
      </c>
      <c r="J776" s="19" t="s">
        <v>20</v>
      </c>
      <c r="K776" s="19" t="s">
        <v>20</v>
      </c>
      <c r="L776" s="19" t="s">
        <v>20</v>
      </c>
      <c r="M776" s="19" t="s">
        <v>20</v>
      </c>
      <c r="N776" s="19" t="s">
        <v>20</v>
      </c>
      <c r="O776" s="19" t="s">
        <v>20</v>
      </c>
      <c r="P776" s="19" t="s">
        <v>20</v>
      </c>
      <c r="Q776" s="19" t="s">
        <v>20</v>
      </c>
      <c r="R776" s="19" t="s">
        <v>20</v>
      </c>
      <c r="S776" s="19" t="s">
        <v>20</v>
      </c>
      <c r="T776" s="19" t="s">
        <v>20</v>
      </c>
      <c r="U776" s="19" t="s">
        <v>20</v>
      </c>
      <c r="V776" s="19" t="s">
        <v>20</v>
      </c>
      <c r="W776" s="19" t="s">
        <v>20</v>
      </c>
      <c r="X776" s="19" t="s">
        <v>20</v>
      </c>
      <c r="Y776" s="19" t="s">
        <v>20</v>
      </c>
      <c r="Z776" s="19" t="s">
        <v>20</v>
      </c>
      <c r="AB776" s="19" t="s">
        <v>20</v>
      </c>
      <c r="AC776" s="19" t="s">
        <v>20</v>
      </c>
      <c r="AD776" s="19" t="s">
        <v>20</v>
      </c>
      <c r="AE776" s="19" t="s">
        <v>20</v>
      </c>
      <c r="AF776" s="19" t="s">
        <v>20</v>
      </c>
      <c r="AG776" s="19" t="s">
        <v>20</v>
      </c>
      <c r="AH776" s="19" t="s">
        <v>20</v>
      </c>
      <c r="AI776" s="19" t="s">
        <v>20</v>
      </c>
      <c r="AJ776" s="19" t="s">
        <v>20</v>
      </c>
      <c r="AK776" s="19" t="s">
        <v>20</v>
      </c>
      <c r="AL776" s="19" t="s">
        <v>20</v>
      </c>
      <c r="AM776" s="16" t="s">
        <v>20</v>
      </c>
      <c r="AN776" s="16" t="s">
        <v>20</v>
      </c>
      <c r="AO776" s="16" t="s">
        <v>20</v>
      </c>
      <c r="AP776" s="16" t="s">
        <v>20</v>
      </c>
      <c r="AQ776" s="16" t="s">
        <v>20</v>
      </c>
      <c r="AR776" s="16" t="s">
        <v>20</v>
      </c>
      <c r="AS776" t="s">
        <v>20</v>
      </c>
      <c r="AT776" t="s">
        <v>20</v>
      </c>
      <c r="AU776" t="s">
        <v>20</v>
      </c>
      <c r="AV776" t="s">
        <v>20</v>
      </c>
      <c r="AW776" t="s">
        <v>20</v>
      </c>
      <c r="AX776" t="s">
        <v>20</v>
      </c>
      <c r="AY776" t="s">
        <v>20</v>
      </c>
      <c r="AZ776" s="1" t="s">
        <v>20</v>
      </c>
      <c r="BA776" s="1" t="s">
        <v>20</v>
      </c>
      <c r="BB776" s="1" t="s">
        <v>20</v>
      </c>
      <c r="BC776" t="s">
        <v>20</v>
      </c>
      <c r="BD776" t="s">
        <v>20</v>
      </c>
      <c r="BE776" s="1" t="s">
        <v>20</v>
      </c>
      <c r="BF776" s="1" t="s">
        <v>20</v>
      </c>
      <c r="BG776" s="19">
        <v>0</v>
      </c>
      <c r="BH776" s="19">
        <v>0</v>
      </c>
      <c r="BI776" s="19">
        <v>0</v>
      </c>
      <c r="BJ776" s="19">
        <v>0</v>
      </c>
      <c r="BK776" s="19">
        <v>0</v>
      </c>
      <c r="BL776" s="19">
        <v>0</v>
      </c>
      <c r="BM776" s="19">
        <v>0</v>
      </c>
      <c r="BN776" s="19">
        <v>0</v>
      </c>
      <c r="BO776" s="19">
        <v>0</v>
      </c>
      <c r="BP776" s="19">
        <v>0</v>
      </c>
      <c r="BQ776" s="19"/>
      <c r="BR776" s="19"/>
      <c r="BS776" s="19"/>
      <c r="BT776" s="19"/>
      <c r="BU776" s="19"/>
      <c r="BV776" s="19"/>
      <c r="BW776" s="19"/>
      <c r="BX776" s="19"/>
      <c r="BY776" s="19"/>
      <c r="BZ776" s="19"/>
      <c r="CA776" s="19"/>
      <c r="CC776" s="19"/>
      <c r="CD776" s="19"/>
      <c r="CE776" s="19"/>
      <c r="CF776" s="19"/>
      <c r="CG776" s="19"/>
      <c r="CH776" s="19"/>
      <c r="CI776" s="19"/>
      <c r="CK776" s="19"/>
      <c r="CL776" s="19"/>
      <c r="CM776" s="19"/>
      <c r="CN776" s="19"/>
      <c r="CO776" s="19"/>
      <c r="CP776" s="19"/>
      <c r="CQ776" s="19"/>
      <c r="CR776" s="19"/>
      <c r="CS776" s="19"/>
      <c r="CT776" s="19"/>
      <c r="CU776" s="19"/>
      <c r="CV776" s="19"/>
      <c r="CW776" s="19"/>
      <c r="CX776" s="19"/>
      <c r="CY776" s="19"/>
      <c r="CZ776" s="19"/>
      <c r="DA776" s="19"/>
      <c r="DB776" s="19"/>
      <c r="DD776" s="19"/>
      <c r="DE776" s="19"/>
    </row>
    <row r="777" spans="1:109" x14ac:dyDescent="0.2">
      <c r="A777" s="2">
        <v>776</v>
      </c>
      <c r="B777" s="5">
        <v>9</v>
      </c>
      <c r="C777" s="5">
        <v>3</v>
      </c>
      <c r="D777" s="1">
        <v>62</v>
      </c>
      <c r="E777" s="7">
        <v>43912</v>
      </c>
      <c r="F777" s="1">
        <v>0</v>
      </c>
      <c r="G777" s="5">
        <f t="shared" si="54"/>
        <v>0</v>
      </c>
      <c r="H777" s="19">
        <f t="shared" si="55"/>
        <v>0</v>
      </c>
      <c r="I777" s="19" t="s">
        <v>20</v>
      </c>
      <c r="J777" s="19" t="s">
        <v>20</v>
      </c>
      <c r="K777" s="19" t="s">
        <v>20</v>
      </c>
      <c r="L777" s="19" t="s">
        <v>20</v>
      </c>
      <c r="M777" s="19" t="s">
        <v>20</v>
      </c>
      <c r="N777" s="19" t="s">
        <v>20</v>
      </c>
      <c r="O777" s="19" t="s">
        <v>20</v>
      </c>
      <c r="P777" s="19" t="s">
        <v>20</v>
      </c>
      <c r="Q777" s="19" t="s">
        <v>20</v>
      </c>
      <c r="R777" s="19" t="s">
        <v>20</v>
      </c>
      <c r="S777" s="19" t="s">
        <v>20</v>
      </c>
      <c r="T777" s="19" t="s">
        <v>20</v>
      </c>
      <c r="U777" s="19" t="s">
        <v>20</v>
      </c>
      <c r="V777" s="19" t="s">
        <v>20</v>
      </c>
      <c r="W777" s="19" t="s">
        <v>20</v>
      </c>
      <c r="X777" s="19" t="s">
        <v>20</v>
      </c>
      <c r="Y777" s="19" t="s">
        <v>20</v>
      </c>
      <c r="Z777" s="19" t="s">
        <v>20</v>
      </c>
      <c r="AB777" s="19" t="s">
        <v>20</v>
      </c>
      <c r="AC777" s="19" t="s">
        <v>20</v>
      </c>
      <c r="AD777" s="19" t="s">
        <v>20</v>
      </c>
      <c r="AE777" s="19" t="s">
        <v>20</v>
      </c>
      <c r="AF777" s="19" t="s">
        <v>20</v>
      </c>
      <c r="AG777" s="19" t="s">
        <v>20</v>
      </c>
      <c r="AH777" s="19" t="s">
        <v>20</v>
      </c>
      <c r="AI777" s="19" t="s">
        <v>20</v>
      </c>
      <c r="AJ777" s="19" t="s">
        <v>20</v>
      </c>
      <c r="AK777" s="19" t="s">
        <v>20</v>
      </c>
      <c r="AL777" s="19" t="s">
        <v>20</v>
      </c>
      <c r="AM777" s="1" t="s">
        <v>20</v>
      </c>
      <c r="AN777" s="1" t="s">
        <v>20</v>
      </c>
      <c r="AO777" s="1" t="s">
        <v>20</v>
      </c>
      <c r="AP777" s="1" t="s">
        <v>20</v>
      </c>
      <c r="AQ777" s="1" t="s">
        <v>20</v>
      </c>
      <c r="AR777" s="1" t="s">
        <v>20</v>
      </c>
      <c r="AS777" t="s">
        <v>20</v>
      </c>
      <c r="AT777" t="s">
        <v>20</v>
      </c>
      <c r="AU777" t="s">
        <v>20</v>
      </c>
      <c r="AV777" t="s">
        <v>20</v>
      </c>
      <c r="AW777" t="s">
        <v>20</v>
      </c>
      <c r="AX777" t="s">
        <v>20</v>
      </c>
      <c r="AY777" t="s">
        <v>20</v>
      </c>
      <c r="AZ777" s="1" t="s">
        <v>20</v>
      </c>
      <c r="BA777" s="1" t="s">
        <v>20</v>
      </c>
      <c r="BB777" s="1" t="s">
        <v>20</v>
      </c>
      <c r="BC777" t="s">
        <v>20</v>
      </c>
      <c r="BD777" t="s">
        <v>20</v>
      </c>
      <c r="BE777" s="1" t="s">
        <v>20</v>
      </c>
      <c r="BF777" s="1" t="s">
        <v>20</v>
      </c>
      <c r="BG777" s="19">
        <v>0</v>
      </c>
      <c r="BH777" s="19">
        <v>0</v>
      </c>
      <c r="BI777" s="19">
        <v>0</v>
      </c>
      <c r="BJ777" s="19">
        <v>0</v>
      </c>
      <c r="BK777" s="19">
        <v>0</v>
      </c>
      <c r="BL777" s="19">
        <v>0</v>
      </c>
      <c r="BM777" s="19">
        <v>0</v>
      </c>
      <c r="BN777" s="19">
        <v>0</v>
      </c>
      <c r="BO777" s="19">
        <v>0</v>
      </c>
      <c r="BP777" s="19">
        <v>0</v>
      </c>
      <c r="BQ777" s="19"/>
      <c r="BR777" s="19"/>
      <c r="BS777" s="19"/>
      <c r="BT777" s="19"/>
      <c r="BU777" s="19"/>
      <c r="BV777" s="19"/>
      <c r="BW777" s="19"/>
      <c r="BX777" s="19"/>
      <c r="BY777" s="19"/>
      <c r="BZ777" s="19"/>
      <c r="CA777" s="19"/>
      <c r="CC777" s="19"/>
      <c r="CD777" s="19"/>
      <c r="CE777" s="19"/>
      <c r="CF777" s="19"/>
      <c r="CG777" s="19"/>
      <c r="CH777" s="19"/>
      <c r="CI777" s="19"/>
      <c r="CK777" s="19"/>
      <c r="CL777" s="19"/>
      <c r="CM777" s="19"/>
      <c r="CN777" s="19"/>
      <c r="CO777" s="19"/>
      <c r="CP777" s="19"/>
      <c r="CQ777" s="19"/>
      <c r="CR777" s="19"/>
      <c r="CS777" s="19"/>
      <c r="CT777" s="19"/>
      <c r="CU777" s="19"/>
      <c r="CV777" s="19"/>
      <c r="CW777" s="19"/>
      <c r="CX777" s="19"/>
      <c r="CY777" s="19"/>
      <c r="CZ777" s="19"/>
      <c r="DA777" s="19"/>
      <c r="DB777" s="19"/>
      <c r="DD777" s="19"/>
      <c r="DE777" s="19"/>
    </row>
    <row r="778" spans="1:109" x14ac:dyDescent="0.2">
      <c r="A778" s="2">
        <v>777</v>
      </c>
      <c r="B778" s="5">
        <v>9</v>
      </c>
      <c r="C778" s="5">
        <v>3</v>
      </c>
      <c r="D778" s="1">
        <v>63</v>
      </c>
      <c r="E778" s="7">
        <v>43913</v>
      </c>
      <c r="F778" s="1">
        <v>0</v>
      </c>
      <c r="G778" s="5">
        <f t="shared" si="54"/>
        <v>0</v>
      </c>
      <c r="H778" s="19">
        <f t="shared" si="55"/>
        <v>0</v>
      </c>
      <c r="I778" s="19" t="s">
        <v>20</v>
      </c>
      <c r="J778" s="19" t="s">
        <v>20</v>
      </c>
      <c r="K778" s="19" t="s">
        <v>20</v>
      </c>
      <c r="L778" s="19" t="s">
        <v>20</v>
      </c>
      <c r="M778" s="19" t="s">
        <v>20</v>
      </c>
      <c r="N778" s="19" t="s">
        <v>20</v>
      </c>
      <c r="O778" s="19" t="s">
        <v>20</v>
      </c>
      <c r="P778" s="19" t="s">
        <v>20</v>
      </c>
      <c r="Q778" s="19" t="s">
        <v>20</v>
      </c>
      <c r="R778" s="19" t="s">
        <v>20</v>
      </c>
      <c r="S778" s="19" t="s">
        <v>20</v>
      </c>
      <c r="T778" s="19" t="s">
        <v>20</v>
      </c>
      <c r="U778" s="19" t="s">
        <v>20</v>
      </c>
      <c r="V778" s="19" t="s">
        <v>20</v>
      </c>
      <c r="W778" s="19" t="s">
        <v>20</v>
      </c>
      <c r="X778" s="19" t="s">
        <v>20</v>
      </c>
      <c r="Y778" s="19" t="s">
        <v>20</v>
      </c>
      <c r="Z778" s="19" t="s">
        <v>20</v>
      </c>
      <c r="AB778" s="19" t="s">
        <v>20</v>
      </c>
      <c r="AC778" s="19" t="s">
        <v>20</v>
      </c>
      <c r="AD778" s="19" t="s">
        <v>20</v>
      </c>
      <c r="AE778" s="19" t="s">
        <v>20</v>
      </c>
      <c r="AF778" s="19" t="s">
        <v>20</v>
      </c>
      <c r="AG778" s="19" t="s">
        <v>20</v>
      </c>
      <c r="AH778" s="19" t="s">
        <v>20</v>
      </c>
      <c r="AI778" s="19" t="s">
        <v>20</v>
      </c>
      <c r="AJ778" s="19" t="s">
        <v>20</v>
      </c>
      <c r="AK778" s="19" t="s">
        <v>20</v>
      </c>
      <c r="AL778" s="19" t="s">
        <v>20</v>
      </c>
      <c r="AM778" s="16" t="s">
        <v>20</v>
      </c>
      <c r="AN778" s="16" t="s">
        <v>20</v>
      </c>
      <c r="AO778" s="16" t="s">
        <v>20</v>
      </c>
      <c r="AP778" s="16" t="s">
        <v>20</v>
      </c>
      <c r="AQ778" s="16" t="s">
        <v>20</v>
      </c>
      <c r="AR778" s="16" t="s">
        <v>20</v>
      </c>
      <c r="AS778" t="s">
        <v>20</v>
      </c>
      <c r="AT778" t="s">
        <v>20</v>
      </c>
      <c r="AU778" t="s">
        <v>20</v>
      </c>
      <c r="AV778" t="s">
        <v>20</v>
      </c>
      <c r="AW778" t="s">
        <v>20</v>
      </c>
      <c r="AX778" t="s">
        <v>20</v>
      </c>
      <c r="AY778" t="s">
        <v>20</v>
      </c>
      <c r="AZ778" s="1" t="s">
        <v>20</v>
      </c>
      <c r="BA778" t="s">
        <v>20</v>
      </c>
      <c r="BB778" t="s">
        <v>20</v>
      </c>
      <c r="BC778" t="s">
        <v>20</v>
      </c>
      <c r="BD778" t="s">
        <v>20</v>
      </c>
      <c r="BE778" t="s">
        <v>20</v>
      </c>
      <c r="BF778" s="1" t="s">
        <v>20</v>
      </c>
      <c r="BG778" s="19">
        <v>0</v>
      </c>
      <c r="BH778" s="19">
        <v>0</v>
      </c>
      <c r="BI778" s="19">
        <v>0</v>
      </c>
      <c r="BJ778" s="19">
        <v>0</v>
      </c>
      <c r="BK778" s="19">
        <v>0</v>
      </c>
      <c r="BL778" s="19">
        <v>0</v>
      </c>
      <c r="BM778" s="19">
        <v>0</v>
      </c>
      <c r="BN778" s="19">
        <v>0</v>
      </c>
      <c r="BO778" s="19">
        <v>0</v>
      </c>
      <c r="BP778" s="19">
        <v>0</v>
      </c>
      <c r="BQ778" s="19"/>
      <c r="BR778" s="19"/>
      <c r="BS778" s="19"/>
      <c r="BT778" s="19"/>
      <c r="BU778" s="19"/>
      <c r="BV778" s="19"/>
      <c r="BW778" s="19"/>
      <c r="BX778" s="19"/>
      <c r="BY778" s="19"/>
      <c r="BZ778" s="19"/>
      <c r="CA778" s="19"/>
      <c r="CC778" s="19"/>
      <c r="CD778" s="19"/>
      <c r="CE778" s="19"/>
      <c r="CF778" s="19"/>
      <c r="CG778" s="19"/>
      <c r="CH778" s="19"/>
      <c r="CI778" s="19"/>
      <c r="CK778" s="19"/>
      <c r="CL778" s="19"/>
      <c r="CM778" s="19"/>
      <c r="CN778" s="19"/>
      <c r="CO778" s="19"/>
      <c r="CP778" s="19"/>
      <c r="CQ778" s="19"/>
      <c r="CR778" s="19"/>
      <c r="CS778" s="19"/>
      <c r="CT778" s="19"/>
      <c r="CU778" s="19"/>
      <c r="CV778" s="19"/>
      <c r="CW778" s="19"/>
      <c r="CX778" s="19"/>
      <c r="CY778" s="19"/>
      <c r="CZ778" s="19"/>
      <c r="DA778" s="19"/>
      <c r="DB778" s="19"/>
      <c r="DD778" s="19"/>
      <c r="DE778" s="19"/>
    </row>
    <row r="779" spans="1:109" x14ac:dyDescent="0.2">
      <c r="A779" s="2">
        <v>778</v>
      </c>
      <c r="B779" s="5">
        <v>9</v>
      </c>
      <c r="C779" s="5">
        <v>3</v>
      </c>
      <c r="D779" s="1">
        <v>64</v>
      </c>
      <c r="E779" s="7">
        <v>43914</v>
      </c>
      <c r="F779" s="1">
        <v>0</v>
      </c>
      <c r="G779" s="5">
        <f t="shared" si="54"/>
        <v>0</v>
      </c>
      <c r="H779" s="19">
        <f t="shared" si="55"/>
        <v>0</v>
      </c>
      <c r="I779" s="19" t="s">
        <v>20</v>
      </c>
      <c r="J779" s="19" t="s">
        <v>20</v>
      </c>
      <c r="K779" s="19" t="s">
        <v>20</v>
      </c>
      <c r="L779" s="19" t="s">
        <v>20</v>
      </c>
      <c r="M779" s="19" t="s">
        <v>20</v>
      </c>
      <c r="N779" s="19" t="s">
        <v>20</v>
      </c>
      <c r="O779" s="19" t="s">
        <v>20</v>
      </c>
      <c r="P779" s="19" t="s">
        <v>20</v>
      </c>
      <c r="Q779" s="19" t="s">
        <v>20</v>
      </c>
      <c r="R779" s="19" t="s">
        <v>20</v>
      </c>
      <c r="S779" s="19" t="s">
        <v>20</v>
      </c>
      <c r="T779" s="19" t="s">
        <v>20</v>
      </c>
      <c r="U779" s="19" t="s">
        <v>20</v>
      </c>
      <c r="V779" s="19" t="s">
        <v>20</v>
      </c>
      <c r="W779" s="19" t="s">
        <v>20</v>
      </c>
      <c r="X779" s="19" t="s">
        <v>20</v>
      </c>
      <c r="Y779" s="19" t="s">
        <v>20</v>
      </c>
      <c r="Z779" s="19" t="s">
        <v>20</v>
      </c>
      <c r="AB779" s="19" t="s">
        <v>20</v>
      </c>
      <c r="AC779" s="19" t="s">
        <v>20</v>
      </c>
      <c r="AD779" s="19" t="s">
        <v>20</v>
      </c>
      <c r="AE779" s="19" t="s">
        <v>20</v>
      </c>
      <c r="AF779" s="19" t="s">
        <v>20</v>
      </c>
      <c r="AG779" s="19" t="s">
        <v>20</v>
      </c>
      <c r="AH779" s="19" t="s">
        <v>20</v>
      </c>
      <c r="AI779" s="19" t="s">
        <v>20</v>
      </c>
      <c r="AJ779" s="19" t="s">
        <v>20</v>
      </c>
      <c r="AK779" s="19" t="s">
        <v>20</v>
      </c>
      <c r="AL779" s="19" t="s">
        <v>20</v>
      </c>
      <c r="AM779" s="1" t="s">
        <v>20</v>
      </c>
      <c r="AN779" s="1" t="s">
        <v>20</v>
      </c>
      <c r="AO779" s="1" t="s">
        <v>20</v>
      </c>
      <c r="AP779" s="1" t="s">
        <v>20</v>
      </c>
      <c r="AQ779" s="1" t="s">
        <v>20</v>
      </c>
      <c r="AR779" s="1" t="s">
        <v>20</v>
      </c>
      <c r="AS779" t="s">
        <v>20</v>
      </c>
      <c r="AT779" t="s">
        <v>20</v>
      </c>
      <c r="AU779" t="s">
        <v>20</v>
      </c>
      <c r="AV779" t="s">
        <v>20</v>
      </c>
      <c r="AW779" t="s">
        <v>20</v>
      </c>
      <c r="AX779" t="s">
        <v>20</v>
      </c>
      <c r="AY779" t="s">
        <v>20</v>
      </c>
      <c r="AZ779" s="1" t="s">
        <v>20</v>
      </c>
      <c r="BA779" s="1" t="s">
        <v>20</v>
      </c>
      <c r="BB779" s="1" t="s">
        <v>20</v>
      </c>
      <c r="BC779" t="s">
        <v>20</v>
      </c>
      <c r="BD779" t="s">
        <v>20</v>
      </c>
      <c r="BE779" s="1" t="s">
        <v>20</v>
      </c>
      <c r="BF779" t="s">
        <v>20</v>
      </c>
      <c r="BG779" s="19">
        <v>0</v>
      </c>
      <c r="BH779" s="19">
        <v>0</v>
      </c>
      <c r="BI779" s="19">
        <v>0</v>
      </c>
      <c r="BJ779" s="19">
        <v>0</v>
      </c>
      <c r="BK779" s="19">
        <v>0</v>
      </c>
      <c r="BL779" s="19">
        <v>0</v>
      </c>
      <c r="BM779" s="19">
        <v>0</v>
      </c>
      <c r="BN779" s="19">
        <v>0</v>
      </c>
      <c r="BO779" s="19">
        <v>0</v>
      </c>
      <c r="BP779" s="19">
        <v>0</v>
      </c>
      <c r="BQ779" s="19"/>
      <c r="BR779" s="19"/>
      <c r="BS779" s="19"/>
      <c r="BT779" s="19"/>
      <c r="BU779" s="19"/>
      <c r="BV779" s="19"/>
      <c r="BW779" s="19"/>
      <c r="BX779" s="19"/>
      <c r="BY779" s="19"/>
      <c r="BZ779" s="19"/>
      <c r="CA779" s="19"/>
      <c r="CC779" s="19"/>
      <c r="CD779" s="19"/>
      <c r="CE779" s="19"/>
      <c r="CF779" s="19"/>
      <c r="CG779" s="19"/>
      <c r="CH779" s="19"/>
      <c r="CI779" s="19"/>
      <c r="CK779" s="19"/>
      <c r="CL779" s="19"/>
      <c r="CM779" s="19"/>
      <c r="CN779" s="19"/>
      <c r="CO779" s="19"/>
      <c r="CP779" s="19"/>
      <c r="CQ779" s="19"/>
      <c r="CR779" s="19"/>
      <c r="CS779" s="19"/>
      <c r="CT779" s="19"/>
      <c r="CU779" s="19"/>
      <c r="CV779" s="19"/>
      <c r="CW779" s="19"/>
      <c r="CX779" s="19"/>
      <c r="CY779" s="19"/>
      <c r="CZ779" s="19"/>
      <c r="DA779" s="19"/>
      <c r="DB779" s="19"/>
      <c r="DD779" s="19"/>
      <c r="DE779" s="19"/>
    </row>
    <row r="780" spans="1:109" x14ac:dyDescent="0.2">
      <c r="A780" s="2">
        <v>779</v>
      </c>
      <c r="B780" s="5">
        <v>9</v>
      </c>
      <c r="C780" s="5">
        <v>3</v>
      </c>
      <c r="D780" s="1">
        <v>65</v>
      </c>
      <c r="E780" s="7">
        <v>43915</v>
      </c>
      <c r="F780" s="1">
        <v>0</v>
      </c>
      <c r="G780" s="5">
        <f t="shared" si="54"/>
        <v>0</v>
      </c>
      <c r="H780" s="19">
        <f t="shared" si="55"/>
        <v>0</v>
      </c>
      <c r="I780" s="19" t="s">
        <v>20</v>
      </c>
      <c r="J780" s="19" t="s">
        <v>20</v>
      </c>
      <c r="K780" s="19" t="s">
        <v>20</v>
      </c>
      <c r="L780" s="19" t="s">
        <v>20</v>
      </c>
      <c r="M780" s="19" t="s">
        <v>20</v>
      </c>
      <c r="N780" s="19" t="s">
        <v>20</v>
      </c>
      <c r="O780" s="19" t="s">
        <v>20</v>
      </c>
      <c r="P780" s="19" t="s">
        <v>20</v>
      </c>
      <c r="Q780" s="19" t="s">
        <v>20</v>
      </c>
      <c r="R780" s="19" t="s">
        <v>20</v>
      </c>
      <c r="S780" s="19" t="s">
        <v>20</v>
      </c>
      <c r="T780" s="19" t="s">
        <v>20</v>
      </c>
      <c r="U780" s="19" t="s">
        <v>20</v>
      </c>
      <c r="V780" s="19" t="s">
        <v>20</v>
      </c>
      <c r="W780" s="19" t="s">
        <v>20</v>
      </c>
      <c r="X780" s="19" t="s">
        <v>20</v>
      </c>
      <c r="Y780" s="19" t="s">
        <v>20</v>
      </c>
      <c r="Z780" s="19" t="s">
        <v>20</v>
      </c>
      <c r="AB780" s="19" t="s">
        <v>20</v>
      </c>
      <c r="AC780" s="19" t="s">
        <v>20</v>
      </c>
      <c r="AD780" s="19" t="s">
        <v>20</v>
      </c>
      <c r="AE780" s="19" t="s">
        <v>20</v>
      </c>
      <c r="AF780" s="19" t="s">
        <v>20</v>
      </c>
      <c r="AG780" s="19" t="s">
        <v>20</v>
      </c>
      <c r="AH780" s="19" t="s">
        <v>20</v>
      </c>
      <c r="AI780" s="19" t="s">
        <v>20</v>
      </c>
      <c r="AJ780" s="19" t="s">
        <v>20</v>
      </c>
      <c r="AK780" s="19" t="s">
        <v>20</v>
      </c>
      <c r="AL780" s="19" t="s">
        <v>20</v>
      </c>
      <c r="AM780" s="16" t="s">
        <v>20</v>
      </c>
      <c r="AN780" s="16" t="s">
        <v>20</v>
      </c>
      <c r="AO780" s="16" t="s">
        <v>20</v>
      </c>
      <c r="AP780" s="16" t="s">
        <v>20</v>
      </c>
      <c r="AQ780" s="16" t="s">
        <v>20</v>
      </c>
      <c r="AR780" s="16" t="s">
        <v>20</v>
      </c>
      <c r="AS780" t="s">
        <v>20</v>
      </c>
      <c r="AT780" t="s">
        <v>20</v>
      </c>
      <c r="AU780" t="s">
        <v>20</v>
      </c>
      <c r="AV780" t="s">
        <v>20</v>
      </c>
      <c r="AW780" t="s">
        <v>20</v>
      </c>
      <c r="AX780" t="s">
        <v>20</v>
      </c>
      <c r="AY780" t="s">
        <v>20</v>
      </c>
      <c r="AZ780" s="1" t="s">
        <v>20</v>
      </c>
      <c r="BA780" s="1" t="s">
        <v>20</v>
      </c>
      <c r="BB780" s="1" t="s">
        <v>20</v>
      </c>
      <c r="BC780" t="s">
        <v>20</v>
      </c>
      <c r="BD780" t="s">
        <v>20</v>
      </c>
      <c r="BE780" s="1" t="s">
        <v>20</v>
      </c>
      <c r="BF780" s="1" t="s">
        <v>20</v>
      </c>
      <c r="BG780" s="19">
        <v>0</v>
      </c>
      <c r="BH780" s="19">
        <v>0</v>
      </c>
      <c r="BI780" s="19">
        <v>0</v>
      </c>
      <c r="BJ780" s="19">
        <v>0</v>
      </c>
      <c r="BK780" s="19">
        <v>0</v>
      </c>
      <c r="BL780" s="19">
        <v>0</v>
      </c>
      <c r="BM780" s="19">
        <v>0</v>
      </c>
      <c r="BN780" s="19">
        <v>0</v>
      </c>
      <c r="BO780" s="19">
        <v>0</v>
      </c>
      <c r="BP780" s="19">
        <v>0</v>
      </c>
      <c r="BQ780" s="19"/>
      <c r="BR780" s="19"/>
      <c r="BS780" s="19"/>
      <c r="BT780" s="19"/>
      <c r="BU780" s="19"/>
      <c r="BV780" s="19"/>
      <c r="BW780" s="19"/>
      <c r="BX780" s="19"/>
      <c r="BY780" s="19"/>
      <c r="BZ780" s="19"/>
      <c r="CA780" s="19"/>
      <c r="CC780" s="19"/>
      <c r="CD780" s="19"/>
      <c r="CE780" s="19"/>
      <c r="CF780" s="19"/>
      <c r="CG780" s="19"/>
      <c r="CH780" s="19"/>
      <c r="CI780" s="19"/>
      <c r="CK780" s="19"/>
      <c r="CL780" s="19"/>
      <c r="CM780" s="19"/>
      <c r="CN780" s="19"/>
      <c r="CO780" s="19"/>
      <c r="CP780" s="19"/>
      <c r="CQ780" s="19"/>
      <c r="CR780" s="19"/>
      <c r="CS780" s="19"/>
      <c r="CT780" s="19"/>
      <c r="CU780" s="19"/>
      <c r="CV780" s="19"/>
      <c r="CW780" s="19"/>
      <c r="CX780" s="19"/>
      <c r="CY780" s="19"/>
      <c r="CZ780" s="19"/>
      <c r="DA780" s="19"/>
      <c r="DB780" s="19"/>
      <c r="DD780" s="19"/>
      <c r="DE780" s="19"/>
    </row>
    <row r="781" spans="1:109" x14ac:dyDescent="0.2">
      <c r="A781" s="2">
        <v>780</v>
      </c>
      <c r="B781" s="5">
        <v>9</v>
      </c>
      <c r="C781" s="5">
        <v>3</v>
      </c>
      <c r="D781" s="1">
        <v>66</v>
      </c>
      <c r="E781" s="7">
        <v>43916</v>
      </c>
      <c r="F781" s="1">
        <v>0</v>
      </c>
      <c r="G781" s="5">
        <f t="shared" si="54"/>
        <v>0</v>
      </c>
      <c r="H781" s="19">
        <f t="shared" si="55"/>
        <v>0</v>
      </c>
      <c r="I781" s="19" t="s">
        <v>20</v>
      </c>
      <c r="J781" s="19" t="s">
        <v>20</v>
      </c>
      <c r="K781" s="19" t="s">
        <v>20</v>
      </c>
      <c r="L781" s="19" t="s">
        <v>20</v>
      </c>
      <c r="M781" s="19" t="s">
        <v>20</v>
      </c>
      <c r="N781" s="19" t="s">
        <v>20</v>
      </c>
      <c r="O781" s="19" t="s">
        <v>20</v>
      </c>
      <c r="P781" s="19" t="s">
        <v>20</v>
      </c>
      <c r="Q781" s="19" t="s">
        <v>20</v>
      </c>
      <c r="R781" s="19" t="s">
        <v>20</v>
      </c>
      <c r="S781" s="19" t="s">
        <v>20</v>
      </c>
      <c r="T781" s="19" t="s">
        <v>20</v>
      </c>
      <c r="U781" s="19" t="s">
        <v>20</v>
      </c>
      <c r="V781" s="19" t="s">
        <v>20</v>
      </c>
      <c r="W781" s="19" t="s">
        <v>20</v>
      </c>
      <c r="X781" s="19" t="s">
        <v>20</v>
      </c>
      <c r="Y781" s="19" t="s">
        <v>20</v>
      </c>
      <c r="Z781" s="19" t="s">
        <v>20</v>
      </c>
      <c r="AB781" s="19" t="s">
        <v>20</v>
      </c>
      <c r="AC781" s="19" t="s">
        <v>20</v>
      </c>
      <c r="AD781" s="19" t="s">
        <v>20</v>
      </c>
      <c r="AE781" s="19" t="s">
        <v>20</v>
      </c>
      <c r="AF781" s="19" t="s">
        <v>20</v>
      </c>
      <c r="AG781" s="19" t="s">
        <v>20</v>
      </c>
      <c r="AH781" s="19" t="s">
        <v>20</v>
      </c>
      <c r="AI781" s="19" t="s">
        <v>20</v>
      </c>
      <c r="AJ781" s="19" t="s">
        <v>20</v>
      </c>
      <c r="AK781" s="19" t="s">
        <v>20</v>
      </c>
      <c r="AL781" s="19" t="s">
        <v>20</v>
      </c>
      <c r="AM781" s="1" t="s">
        <v>20</v>
      </c>
      <c r="AN781" s="1" t="s">
        <v>20</v>
      </c>
      <c r="AO781" s="1" t="s">
        <v>20</v>
      </c>
      <c r="AP781" s="1" t="s">
        <v>20</v>
      </c>
      <c r="AQ781" s="1" t="s">
        <v>20</v>
      </c>
      <c r="AR781" s="1" t="s">
        <v>20</v>
      </c>
      <c r="AS781" t="s">
        <v>20</v>
      </c>
      <c r="AT781" t="s">
        <v>20</v>
      </c>
      <c r="AU781" t="s">
        <v>20</v>
      </c>
      <c r="AV781" t="s">
        <v>20</v>
      </c>
      <c r="AW781" t="s">
        <v>20</v>
      </c>
      <c r="AX781" t="s">
        <v>20</v>
      </c>
      <c r="AY781" t="s">
        <v>20</v>
      </c>
      <c r="AZ781" s="1" t="s">
        <v>20</v>
      </c>
      <c r="BA781" t="s">
        <v>20</v>
      </c>
      <c r="BB781" t="s">
        <v>20</v>
      </c>
      <c r="BC781" t="s">
        <v>20</v>
      </c>
      <c r="BD781" t="s">
        <v>20</v>
      </c>
      <c r="BE781" t="s">
        <v>20</v>
      </c>
      <c r="BF781" s="1" t="s">
        <v>20</v>
      </c>
      <c r="BG781" s="19">
        <v>0</v>
      </c>
      <c r="BH781" s="19">
        <v>0</v>
      </c>
      <c r="BI781" s="19">
        <v>0</v>
      </c>
      <c r="BJ781" s="19">
        <v>0</v>
      </c>
      <c r="BK781" s="19">
        <v>0</v>
      </c>
      <c r="BL781" s="19">
        <v>0</v>
      </c>
      <c r="BM781" s="19">
        <v>0</v>
      </c>
      <c r="BN781" s="19">
        <v>0</v>
      </c>
      <c r="BO781" s="19">
        <v>0</v>
      </c>
      <c r="BP781" s="19">
        <v>0</v>
      </c>
      <c r="BQ781" s="19"/>
      <c r="BR781" s="19"/>
      <c r="BS781" s="19"/>
      <c r="BT781" s="19"/>
      <c r="BU781" s="19"/>
      <c r="BV781" s="19"/>
      <c r="BW781" s="19"/>
      <c r="BX781" s="19"/>
      <c r="BY781" s="19"/>
      <c r="BZ781" s="19"/>
      <c r="CA781" s="19"/>
      <c r="CC781" s="19"/>
      <c r="CD781" s="19"/>
      <c r="CE781" s="19"/>
      <c r="CF781" s="19"/>
      <c r="CG781" s="19"/>
      <c r="CH781" s="19"/>
      <c r="CI781" s="19"/>
      <c r="CK781" s="19"/>
      <c r="CL781" s="19"/>
      <c r="CM781" s="19"/>
      <c r="CN781" s="19"/>
      <c r="CO781" s="19"/>
      <c r="CP781" s="19"/>
      <c r="CQ781" s="19"/>
      <c r="CR781" s="19"/>
      <c r="CS781" s="19"/>
      <c r="CT781" s="19"/>
      <c r="CU781" s="19"/>
      <c r="CV781" s="19"/>
      <c r="CW781" s="19"/>
      <c r="CX781" s="19"/>
      <c r="CY781" s="19"/>
      <c r="CZ781" s="19"/>
      <c r="DA781" s="19"/>
      <c r="DB781" s="19"/>
      <c r="DD781" s="19"/>
      <c r="DE781" s="19"/>
    </row>
    <row r="782" spans="1:109" x14ac:dyDescent="0.2">
      <c r="A782" s="2">
        <v>781</v>
      </c>
      <c r="B782" s="5">
        <v>9</v>
      </c>
      <c r="C782" s="5">
        <v>3</v>
      </c>
      <c r="D782" s="1">
        <v>67</v>
      </c>
      <c r="E782" s="7">
        <v>43917</v>
      </c>
      <c r="F782" s="1">
        <v>0</v>
      </c>
      <c r="G782" s="5">
        <f t="shared" si="54"/>
        <v>0</v>
      </c>
      <c r="H782" s="19">
        <f t="shared" si="55"/>
        <v>0</v>
      </c>
      <c r="I782" s="19" t="s">
        <v>20</v>
      </c>
      <c r="J782" s="19" t="s">
        <v>20</v>
      </c>
      <c r="K782" s="19" t="s">
        <v>20</v>
      </c>
      <c r="L782" s="19" t="s">
        <v>20</v>
      </c>
      <c r="M782" s="19" t="s">
        <v>20</v>
      </c>
      <c r="N782" s="19" t="s">
        <v>20</v>
      </c>
      <c r="O782" s="19" t="s">
        <v>20</v>
      </c>
      <c r="P782" s="19" t="s">
        <v>20</v>
      </c>
      <c r="Q782" s="19" t="s">
        <v>20</v>
      </c>
      <c r="R782" s="19" t="s">
        <v>20</v>
      </c>
      <c r="S782" s="19" t="s">
        <v>20</v>
      </c>
      <c r="T782" s="19" t="s">
        <v>20</v>
      </c>
      <c r="U782" s="19" t="s">
        <v>20</v>
      </c>
      <c r="V782" s="19" t="s">
        <v>20</v>
      </c>
      <c r="W782" s="19" t="s">
        <v>20</v>
      </c>
      <c r="X782" s="19" t="s">
        <v>20</v>
      </c>
      <c r="Y782" s="19" t="s">
        <v>20</v>
      </c>
      <c r="Z782" s="19" t="s">
        <v>20</v>
      </c>
      <c r="AB782" s="19" t="s">
        <v>20</v>
      </c>
      <c r="AC782" s="19" t="s">
        <v>20</v>
      </c>
      <c r="AD782" s="19" t="s">
        <v>20</v>
      </c>
      <c r="AE782" s="19" t="s">
        <v>20</v>
      </c>
      <c r="AF782" s="19" t="s">
        <v>20</v>
      </c>
      <c r="AG782" s="19" t="s">
        <v>20</v>
      </c>
      <c r="AH782" s="19" t="s">
        <v>20</v>
      </c>
      <c r="AI782" s="19" t="s">
        <v>20</v>
      </c>
      <c r="AJ782" s="19" t="s">
        <v>20</v>
      </c>
      <c r="AK782" s="19" t="s">
        <v>20</v>
      </c>
      <c r="AL782" s="19" t="s">
        <v>20</v>
      </c>
      <c r="AM782" s="16" t="s">
        <v>20</v>
      </c>
      <c r="AN782" s="16" t="s">
        <v>20</v>
      </c>
      <c r="AO782" s="16" t="s">
        <v>20</v>
      </c>
      <c r="AP782" s="16" t="s">
        <v>20</v>
      </c>
      <c r="AQ782" s="16" t="s">
        <v>20</v>
      </c>
      <c r="AR782" s="16" t="s">
        <v>20</v>
      </c>
      <c r="AS782" t="s">
        <v>20</v>
      </c>
      <c r="AT782" t="s">
        <v>20</v>
      </c>
      <c r="AU782" t="s">
        <v>20</v>
      </c>
      <c r="AV782" t="s">
        <v>20</v>
      </c>
      <c r="AW782" t="s">
        <v>20</v>
      </c>
      <c r="AX782" t="s">
        <v>20</v>
      </c>
      <c r="AY782" t="s">
        <v>20</v>
      </c>
      <c r="AZ782" s="1" t="s">
        <v>20</v>
      </c>
      <c r="BA782" s="1" t="s">
        <v>20</v>
      </c>
      <c r="BB782" s="1" t="s">
        <v>20</v>
      </c>
      <c r="BC782" t="s">
        <v>20</v>
      </c>
      <c r="BD782" t="s">
        <v>20</v>
      </c>
      <c r="BE782" s="1" t="s">
        <v>20</v>
      </c>
      <c r="BF782" s="1" t="s">
        <v>20</v>
      </c>
      <c r="BG782" s="19">
        <v>0</v>
      </c>
      <c r="BH782" s="19">
        <v>0</v>
      </c>
      <c r="BI782" s="19">
        <v>0</v>
      </c>
      <c r="BJ782" s="19">
        <v>0</v>
      </c>
      <c r="BK782" s="19">
        <v>0</v>
      </c>
      <c r="BL782" s="19">
        <v>0</v>
      </c>
      <c r="BM782" s="19">
        <v>0</v>
      </c>
      <c r="BN782" s="19">
        <v>0</v>
      </c>
      <c r="BO782" s="19">
        <v>0</v>
      </c>
      <c r="BP782" s="19">
        <v>0</v>
      </c>
      <c r="BQ782" s="19"/>
      <c r="BR782" s="19"/>
      <c r="BS782" s="19"/>
      <c r="BT782" s="19"/>
      <c r="BU782" s="19"/>
      <c r="BV782" s="19"/>
      <c r="BW782" s="19"/>
      <c r="BX782" s="19"/>
      <c r="BY782" s="19"/>
      <c r="BZ782" s="19"/>
      <c r="CA782" s="19"/>
      <c r="CC782" s="19"/>
      <c r="CD782" s="19"/>
      <c r="CE782" s="19"/>
      <c r="CF782" s="19"/>
      <c r="CG782" s="19"/>
      <c r="CH782" s="19"/>
      <c r="CI782" s="19"/>
      <c r="CK782" s="19"/>
      <c r="CL782" s="19"/>
      <c r="CM782" s="19"/>
      <c r="CN782" s="19"/>
      <c r="CO782" s="19"/>
      <c r="CP782" s="19"/>
      <c r="CQ782" s="19"/>
      <c r="CR782" s="19"/>
      <c r="CS782" s="19"/>
      <c r="CT782" s="19"/>
      <c r="CU782" s="19"/>
      <c r="CV782" s="19"/>
      <c r="CW782" s="19"/>
      <c r="CX782" s="19"/>
      <c r="CY782" s="19"/>
      <c r="CZ782" s="19"/>
      <c r="DA782" s="19"/>
      <c r="DB782" s="19"/>
      <c r="DD782" s="19"/>
      <c r="DE782" s="19"/>
    </row>
    <row r="783" spans="1:109" x14ac:dyDescent="0.2">
      <c r="A783" s="2">
        <v>782</v>
      </c>
      <c r="B783" s="5">
        <v>9</v>
      </c>
      <c r="C783" s="5">
        <v>3</v>
      </c>
      <c r="D783" s="1">
        <v>68</v>
      </c>
      <c r="E783" s="7">
        <v>43918</v>
      </c>
      <c r="F783" s="1">
        <v>0</v>
      </c>
      <c r="G783" s="5">
        <f t="shared" si="54"/>
        <v>0</v>
      </c>
      <c r="H783" s="19">
        <f t="shared" si="55"/>
        <v>0</v>
      </c>
      <c r="I783" s="19" t="s">
        <v>20</v>
      </c>
      <c r="J783" s="19" t="s">
        <v>20</v>
      </c>
      <c r="K783" s="19" t="s">
        <v>20</v>
      </c>
      <c r="L783" s="19" t="s">
        <v>20</v>
      </c>
      <c r="M783" s="19" t="s">
        <v>20</v>
      </c>
      <c r="N783" s="19" t="s">
        <v>20</v>
      </c>
      <c r="O783" s="19" t="s">
        <v>20</v>
      </c>
      <c r="P783" s="19" t="s">
        <v>20</v>
      </c>
      <c r="Q783" s="19" t="s">
        <v>20</v>
      </c>
      <c r="R783" s="19" t="s">
        <v>20</v>
      </c>
      <c r="S783" s="19" t="s">
        <v>20</v>
      </c>
      <c r="T783" s="19" t="s">
        <v>20</v>
      </c>
      <c r="U783" s="19" t="s">
        <v>20</v>
      </c>
      <c r="V783" s="19" t="s">
        <v>20</v>
      </c>
      <c r="W783" s="19" t="s">
        <v>20</v>
      </c>
      <c r="X783" s="19" t="s">
        <v>20</v>
      </c>
      <c r="Y783" s="19" t="s">
        <v>20</v>
      </c>
      <c r="Z783" s="19" t="s">
        <v>20</v>
      </c>
      <c r="AB783" s="19" t="s">
        <v>20</v>
      </c>
      <c r="AC783" s="19" t="s">
        <v>20</v>
      </c>
      <c r="AD783" s="19" t="s">
        <v>20</v>
      </c>
      <c r="AE783" s="19" t="s">
        <v>20</v>
      </c>
      <c r="AF783" s="19" t="s">
        <v>20</v>
      </c>
      <c r="AG783" s="19" t="s">
        <v>20</v>
      </c>
      <c r="AH783" s="19" t="s">
        <v>20</v>
      </c>
      <c r="AI783" s="19" t="s">
        <v>20</v>
      </c>
      <c r="AJ783" s="19" t="s">
        <v>20</v>
      </c>
      <c r="AK783" s="19" t="s">
        <v>20</v>
      </c>
      <c r="AL783" s="19" t="s">
        <v>20</v>
      </c>
      <c r="AM783" s="1" t="s">
        <v>20</v>
      </c>
      <c r="AN783" s="1" t="s">
        <v>20</v>
      </c>
      <c r="AO783" s="1" t="s">
        <v>20</v>
      </c>
      <c r="AP783" s="1" t="s">
        <v>20</v>
      </c>
      <c r="AQ783" s="1" t="s">
        <v>20</v>
      </c>
      <c r="AR783" s="1" t="s">
        <v>20</v>
      </c>
      <c r="AS783" t="s">
        <v>20</v>
      </c>
      <c r="AT783" t="s">
        <v>20</v>
      </c>
      <c r="AU783" t="s">
        <v>20</v>
      </c>
      <c r="AV783" t="s">
        <v>20</v>
      </c>
      <c r="AW783" t="s">
        <v>20</v>
      </c>
      <c r="AX783" t="s">
        <v>20</v>
      </c>
      <c r="AY783" t="s">
        <v>20</v>
      </c>
      <c r="AZ783" s="1" t="s">
        <v>20</v>
      </c>
      <c r="BA783" s="1" t="s">
        <v>20</v>
      </c>
      <c r="BB783" s="1" t="s">
        <v>20</v>
      </c>
      <c r="BC783" t="s">
        <v>20</v>
      </c>
      <c r="BD783" t="s">
        <v>20</v>
      </c>
      <c r="BE783" s="1" t="s">
        <v>20</v>
      </c>
      <c r="BF783" t="s">
        <v>20</v>
      </c>
      <c r="BG783" s="19">
        <v>0</v>
      </c>
      <c r="BH783" s="19">
        <v>0</v>
      </c>
      <c r="BI783" s="19">
        <v>0</v>
      </c>
      <c r="BJ783" s="19">
        <v>0</v>
      </c>
      <c r="BK783" s="19">
        <v>0</v>
      </c>
      <c r="BL783" s="19">
        <v>0</v>
      </c>
      <c r="BM783" s="19">
        <v>0</v>
      </c>
      <c r="BN783" s="19">
        <v>0</v>
      </c>
      <c r="BO783" s="19">
        <v>0</v>
      </c>
      <c r="BP783" s="19">
        <v>0</v>
      </c>
      <c r="BQ783" s="19"/>
      <c r="BR783" s="19"/>
      <c r="BS783" s="19"/>
      <c r="BT783" s="19"/>
      <c r="BU783" s="19"/>
      <c r="BV783" s="19"/>
      <c r="BW783" s="19"/>
      <c r="BX783" s="19"/>
      <c r="BY783" s="19"/>
      <c r="BZ783" s="19"/>
      <c r="CA783" s="19"/>
      <c r="CC783" s="19"/>
      <c r="CD783" s="19"/>
      <c r="CE783" s="19"/>
      <c r="CF783" s="19"/>
      <c r="CG783" s="19"/>
      <c r="CH783" s="19"/>
      <c r="CI783" s="19"/>
      <c r="CK783" s="19"/>
      <c r="CL783" s="19"/>
      <c r="CM783" s="19"/>
      <c r="CN783" s="19"/>
      <c r="CO783" s="19"/>
      <c r="CP783" s="19"/>
      <c r="CQ783" s="19"/>
      <c r="CR783" s="19"/>
      <c r="CS783" s="19"/>
      <c r="CT783" s="19"/>
      <c r="CU783" s="19"/>
      <c r="CV783" s="19"/>
      <c r="CW783" s="19"/>
      <c r="CX783" s="19"/>
      <c r="CY783" s="19"/>
      <c r="CZ783" s="19"/>
      <c r="DA783" s="19"/>
      <c r="DB783" s="19"/>
      <c r="DD783" s="19"/>
      <c r="DE783" s="19"/>
    </row>
    <row r="784" spans="1:109" x14ac:dyDescent="0.2">
      <c r="A784" s="2">
        <v>783</v>
      </c>
      <c r="B784" s="5">
        <v>9</v>
      </c>
      <c r="C784" s="5">
        <v>3</v>
      </c>
      <c r="D784" s="1">
        <v>69</v>
      </c>
      <c r="E784" s="7">
        <v>43919</v>
      </c>
      <c r="F784" s="1">
        <v>0</v>
      </c>
      <c r="G784" s="5">
        <f t="shared" si="54"/>
        <v>0</v>
      </c>
      <c r="H784" s="19">
        <f t="shared" si="55"/>
        <v>0</v>
      </c>
      <c r="I784" s="19" t="s">
        <v>20</v>
      </c>
      <c r="J784" s="19" t="s">
        <v>20</v>
      </c>
      <c r="K784" s="19" t="s">
        <v>20</v>
      </c>
      <c r="L784" s="19" t="s">
        <v>20</v>
      </c>
      <c r="M784" s="19" t="s">
        <v>20</v>
      </c>
      <c r="N784" s="19" t="s">
        <v>20</v>
      </c>
      <c r="O784" s="19" t="s">
        <v>20</v>
      </c>
      <c r="P784" s="19" t="s">
        <v>20</v>
      </c>
      <c r="Q784" s="19" t="s">
        <v>20</v>
      </c>
      <c r="R784" s="19" t="s">
        <v>20</v>
      </c>
      <c r="S784" s="19" t="s">
        <v>20</v>
      </c>
      <c r="T784" s="19" t="s">
        <v>20</v>
      </c>
      <c r="U784" s="19" t="s">
        <v>20</v>
      </c>
      <c r="V784" s="19" t="s">
        <v>20</v>
      </c>
      <c r="W784" s="19" t="s">
        <v>20</v>
      </c>
      <c r="X784" s="19" t="s">
        <v>20</v>
      </c>
      <c r="Y784" s="19" t="s">
        <v>20</v>
      </c>
      <c r="Z784" s="19" t="s">
        <v>20</v>
      </c>
      <c r="AB784" s="19" t="s">
        <v>20</v>
      </c>
      <c r="AC784" s="19" t="s">
        <v>20</v>
      </c>
      <c r="AD784" s="19" t="s">
        <v>20</v>
      </c>
      <c r="AE784" s="19" t="s">
        <v>20</v>
      </c>
      <c r="AF784" s="19" t="s">
        <v>20</v>
      </c>
      <c r="AG784" s="19" t="s">
        <v>20</v>
      </c>
      <c r="AH784" s="19" t="s">
        <v>20</v>
      </c>
      <c r="AI784" s="19" t="s">
        <v>20</v>
      </c>
      <c r="AJ784" s="19" t="s">
        <v>20</v>
      </c>
      <c r="AK784" s="19" t="s">
        <v>20</v>
      </c>
      <c r="AL784" s="19" t="s">
        <v>20</v>
      </c>
      <c r="AM784" s="16" t="s">
        <v>20</v>
      </c>
      <c r="AN784" s="16" t="s">
        <v>20</v>
      </c>
      <c r="AO784" s="16" t="s">
        <v>20</v>
      </c>
      <c r="AP784" s="16" t="s">
        <v>20</v>
      </c>
      <c r="AQ784" s="16" t="s">
        <v>20</v>
      </c>
      <c r="AR784" s="16" t="s">
        <v>20</v>
      </c>
      <c r="AS784" t="s">
        <v>20</v>
      </c>
      <c r="AT784" t="s">
        <v>20</v>
      </c>
      <c r="AU784" t="s">
        <v>20</v>
      </c>
      <c r="AV784" t="s">
        <v>20</v>
      </c>
      <c r="AW784" t="s">
        <v>20</v>
      </c>
      <c r="AX784" t="s">
        <v>20</v>
      </c>
      <c r="AY784" t="s">
        <v>20</v>
      </c>
      <c r="AZ784" s="1" t="s">
        <v>20</v>
      </c>
      <c r="BA784" t="s">
        <v>20</v>
      </c>
      <c r="BB784" t="s">
        <v>20</v>
      </c>
      <c r="BC784" t="s">
        <v>20</v>
      </c>
      <c r="BD784" t="s">
        <v>20</v>
      </c>
      <c r="BE784" t="s">
        <v>20</v>
      </c>
      <c r="BF784" s="1" t="s">
        <v>20</v>
      </c>
      <c r="BG784" s="19">
        <v>0</v>
      </c>
      <c r="BH784" s="19">
        <v>0</v>
      </c>
      <c r="BI784" s="19">
        <v>0</v>
      </c>
      <c r="BJ784" s="19">
        <v>0</v>
      </c>
      <c r="BK784" s="19">
        <v>0</v>
      </c>
      <c r="BL784" s="19">
        <v>0</v>
      </c>
      <c r="BM784" s="19">
        <v>0</v>
      </c>
      <c r="BN784" s="19">
        <v>0</v>
      </c>
      <c r="BO784" s="19">
        <v>0</v>
      </c>
      <c r="BP784" s="19">
        <v>0</v>
      </c>
      <c r="BQ784" s="19"/>
      <c r="BR784" s="19"/>
      <c r="BS784" s="19"/>
      <c r="BT784" s="19"/>
      <c r="BU784" s="19"/>
      <c r="BV784" s="19"/>
      <c r="BW784" s="19"/>
      <c r="BX784" s="19"/>
      <c r="BY784" s="19"/>
      <c r="BZ784" s="19"/>
      <c r="CA784" s="19"/>
      <c r="CC784" s="19"/>
      <c r="CD784" s="19"/>
      <c r="CE784" s="19"/>
      <c r="CF784" s="19"/>
      <c r="CG784" s="19"/>
      <c r="CH784" s="19"/>
      <c r="CI784" s="19"/>
      <c r="CK784" s="19"/>
      <c r="CL784" s="19"/>
      <c r="CM784" s="19"/>
      <c r="CN784" s="19"/>
      <c r="CO784" s="19"/>
      <c r="CP784" s="19"/>
      <c r="CQ784" s="19"/>
      <c r="CR784" s="19"/>
      <c r="CS784" s="19"/>
      <c r="CT784" s="19"/>
      <c r="CU784" s="19"/>
      <c r="CV784" s="19"/>
      <c r="CW784" s="19"/>
      <c r="CX784" s="19"/>
      <c r="CY784" s="19"/>
      <c r="CZ784" s="19"/>
      <c r="DA784" s="19"/>
      <c r="DB784" s="19"/>
      <c r="DD784" s="19"/>
      <c r="DE784" s="19"/>
    </row>
    <row r="785" spans="1:109" x14ac:dyDescent="0.2">
      <c r="A785" s="2">
        <v>784</v>
      </c>
      <c r="B785" s="5">
        <v>9</v>
      </c>
      <c r="C785" s="5">
        <v>3</v>
      </c>
      <c r="D785" s="1">
        <v>70</v>
      </c>
      <c r="E785" s="7">
        <v>43920</v>
      </c>
      <c r="F785" s="1">
        <v>0</v>
      </c>
      <c r="G785" s="5">
        <f t="shared" si="54"/>
        <v>0</v>
      </c>
      <c r="H785" s="19">
        <f t="shared" si="55"/>
        <v>0</v>
      </c>
      <c r="I785" s="19" t="s">
        <v>20</v>
      </c>
      <c r="J785" s="19" t="s">
        <v>20</v>
      </c>
      <c r="K785" s="19" t="s">
        <v>20</v>
      </c>
      <c r="L785" s="19" t="s">
        <v>20</v>
      </c>
      <c r="M785" s="19" t="s">
        <v>20</v>
      </c>
      <c r="N785" s="19" t="s">
        <v>20</v>
      </c>
      <c r="O785" s="19" t="s">
        <v>20</v>
      </c>
      <c r="P785" s="19" t="s">
        <v>20</v>
      </c>
      <c r="Q785" s="19" t="s">
        <v>20</v>
      </c>
      <c r="R785" s="19" t="s">
        <v>20</v>
      </c>
      <c r="S785" s="19" t="s">
        <v>20</v>
      </c>
      <c r="T785" s="19" t="s">
        <v>20</v>
      </c>
      <c r="U785" s="19" t="s">
        <v>20</v>
      </c>
      <c r="V785" s="19" t="s">
        <v>20</v>
      </c>
      <c r="W785" s="19" t="s">
        <v>20</v>
      </c>
      <c r="X785" s="19" t="s">
        <v>20</v>
      </c>
      <c r="Y785" s="19" t="s">
        <v>20</v>
      </c>
      <c r="Z785" s="19" t="s">
        <v>20</v>
      </c>
      <c r="AB785" s="19" t="s">
        <v>20</v>
      </c>
      <c r="AC785" s="19" t="s">
        <v>20</v>
      </c>
      <c r="AD785" s="19" t="s">
        <v>20</v>
      </c>
      <c r="AE785" s="19" t="s">
        <v>20</v>
      </c>
      <c r="AF785" s="19" t="s">
        <v>20</v>
      </c>
      <c r="AG785" s="19" t="s">
        <v>20</v>
      </c>
      <c r="AH785" s="19" t="s">
        <v>20</v>
      </c>
      <c r="AI785" s="19" t="s">
        <v>20</v>
      </c>
      <c r="AJ785" s="19" t="s">
        <v>20</v>
      </c>
      <c r="AK785" s="19" t="s">
        <v>20</v>
      </c>
      <c r="AL785" s="19" t="s">
        <v>20</v>
      </c>
      <c r="AM785" s="1" t="s">
        <v>20</v>
      </c>
      <c r="AN785" s="1" t="s">
        <v>20</v>
      </c>
      <c r="AO785" s="1" t="s">
        <v>20</v>
      </c>
      <c r="AP785" s="1" t="s">
        <v>20</v>
      </c>
      <c r="AQ785" s="1" t="s">
        <v>20</v>
      </c>
      <c r="AR785" s="1" t="s">
        <v>20</v>
      </c>
      <c r="AS785" t="s">
        <v>20</v>
      </c>
      <c r="AT785" t="s">
        <v>20</v>
      </c>
      <c r="AU785" t="s">
        <v>20</v>
      </c>
      <c r="AV785" t="s">
        <v>20</v>
      </c>
      <c r="AW785" t="s">
        <v>20</v>
      </c>
      <c r="AX785" t="s">
        <v>20</v>
      </c>
      <c r="AY785" t="s">
        <v>20</v>
      </c>
      <c r="AZ785" s="1" t="s">
        <v>20</v>
      </c>
      <c r="BA785" s="1" t="s">
        <v>20</v>
      </c>
      <c r="BB785" s="1" t="s">
        <v>20</v>
      </c>
      <c r="BC785" t="s">
        <v>20</v>
      </c>
      <c r="BD785" t="s">
        <v>20</v>
      </c>
      <c r="BE785" s="1" t="s">
        <v>20</v>
      </c>
      <c r="BF785" s="1" t="s">
        <v>20</v>
      </c>
      <c r="BG785" s="19">
        <v>0</v>
      </c>
      <c r="BH785" s="19">
        <v>0</v>
      </c>
      <c r="BI785" s="19">
        <v>0</v>
      </c>
      <c r="BJ785" s="19">
        <v>0</v>
      </c>
      <c r="BK785" s="19">
        <v>0</v>
      </c>
      <c r="BL785" s="19">
        <v>0</v>
      </c>
      <c r="BM785" s="19">
        <v>0</v>
      </c>
      <c r="BN785" s="19">
        <v>0</v>
      </c>
      <c r="BO785" s="19">
        <v>0</v>
      </c>
      <c r="BP785" s="19">
        <v>0</v>
      </c>
      <c r="BQ785" s="19"/>
      <c r="BR785" s="19"/>
      <c r="BS785" s="19"/>
      <c r="BT785" s="19"/>
      <c r="BU785" s="19"/>
      <c r="BV785" s="19"/>
      <c r="BW785" s="19"/>
      <c r="BX785" s="19"/>
      <c r="BY785" s="19"/>
      <c r="BZ785" s="19"/>
      <c r="CA785" s="19"/>
      <c r="CC785" s="19"/>
      <c r="CD785" s="19"/>
      <c r="CE785" s="19"/>
      <c r="CF785" s="19"/>
      <c r="CG785" s="19"/>
      <c r="CH785" s="19"/>
      <c r="CI785" s="19"/>
      <c r="CK785" s="19"/>
      <c r="CL785" s="19"/>
      <c r="CM785" s="19"/>
      <c r="CN785" s="19"/>
      <c r="CO785" s="19"/>
      <c r="CP785" s="19"/>
      <c r="CQ785" s="19"/>
      <c r="CR785" s="19"/>
      <c r="CS785" s="19"/>
      <c r="CT785" s="19"/>
      <c r="CU785" s="19"/>
      <c r="CV785" s="19"/>
      <c r="CW785" s="19"/>
      <c r="CX785" s="19"/>
      <c r="CY785" s="19"/>
      <c r="CZ785" s="19"/>
      <c r="DA785" s="19"/>
      <c r="DB785" s="19"/>
      <c r="DD785" s="19"/>
      <c r="DE785" s="19"/>
    </row>
    <row r="786" spans="1:109" x14ac:dyDescent="0.2">
      <c r="A786" s="2">
        <v>785</v>
      </c>
      <c r="B786" s="2">
        <v>10</v>
      </c>
      <c r="C786" s="2">
        <v>1</v>
      </c>
      <c r="D786">
        <v>1</v>
      </c>
      <c r="E786" s="52">
        <v>43831</v>
      </c>
      <c r="F786" s="1">
        <v>0</v>
      </c>
      <c r="G786" s="5">
        <f t="shared" si="54"/>
        <v>0</v>
      </c>
      <c r="H786" s="19">
        <f t="shared" si="55"/>
        <v>0</v>
      </c>
      <c r="I786">
        <v>1.0416666666666667</v>
      </c>
      <c r="J786">
        <v>320.66666666666669</v>
      </c>
      <c r="K786">
        <v>17.007520449310515</v>
      </c>
      <c r="L786">
        <v>100</v>
      </c>
      <c r="M786">
        <v>0</v>
      </c>
      <c r="N786">
        <v>0</v>
      </c>
      <c r="O786">
        <v>0.52083333333333337</v>
      </c>
      <c r="P786">
        <v>265</v>
      </c>
      <c r="Q786" t="s">
        <v>20</v>
      </c>
      <c r="R786">
        <v>100</v>
      </c>
      <c r="S786">
        <v>0</v>
      </c>
      <c r="T786">
        <v>0</v>
      </c>
      <c r="U786">
        <v>2.0833333333333335</v>
      </c>
      <c r="V786">
        <v>348.5</v>
      </c>
      <c r="W786">
        <v>10.347904114925086</v>
      </c>
      <c r="X786">
        <v>100</v>
      </c>
      <c r="Y786">
        <v>0</v>
      </c>
      <c r="Z786">
        <v>0</v>
      </c>
      <c r="AA786" s="2" t="s">
        <v>878</v>
      </c>
      <c r="AB786" t="s">
        <v>878</v>
      </c>
      <c r="AC786" t="s">
        <v>878</v>
      </c>
      <c r="AD786" t="s">
        <v>878</v>
      </c>
      <c r="AE786" t="s">
        <v>878</v>
      </c>
      <c r="AF786" t="s">
        <v>878</v>
      </c>
      <c r="AG786" t="s">
        <v>878</v>
      </c>
      <c r="AH786" t="s">
        <v>878</v>
      </c>
      <c r="AI786" t="s">
        <v>878</v>
      </c>
      <c r="AJ786" t="s">
        <v>878</v>
      </c>
      <c r="AK786" t="s">
        <v>878</v>
      </c>
      <c r="AL786" t="s">
        <v>878</v>
      </c>
      <c r="AM786" t="s">
        <v>878</v>
      </c>
      <c r="AN786" t="s">
        <v>878</v>
      </c>
      <c r="AO786" t="s">
        <v>878</v>
      </c>
      <c r="AP786" t="s">
        <v>878</v>
      </c>
      <c r="AQ786" t="s">
        <v>878</v>
      </c>
      <c r="AR786" t="s">
        <v>878</v>
      </c>
      <c r="AS786" t="s">
        <v>878</v>
      </c>
      <c r="AT786" t="s">
        <v>878</v>
      </c>
      <c r="AU786" t="s">
        <v>878</v>
      </c>
      <c r="AV786" t="s">
        <v>878</v>
      </c>
      <c r="AW786" t="s">
        <v>878</v>
      </c>
      <c r="AX786" t="s">
        <v>878</v>
      </c>
      <c r="AY786" t="s">
        <v>878</v>
      </c>
      <c r="AZ786" t="s">
        <v>878</v>
      </c>
      <c r="BA786" t="s">
        <v>878</v>
      </c>
      <c r="BB786" t="s">
        <v>878</v>
      </c>
      <c r="BC786" t="s">
        <v>878</v>
      </c>
      <c r="BD786" t="s">
        <v>878</v>
      </c>
      <c r="BE786" t="s">
        <v>878</v>
      </c>
      <c r="BF786" t="s">
        <v>878</v>
      </c>
      <c r="BG786" s="12">
        <v>0</v>
      </c>
      <c r="BH786" s="1">
        <v>0</v>
      </c>
      <c r="BI786" s="1">
        <v>0</v>
      </c>
      <c r="BJ786" s="1">
        <f t="shared" ref="BJ786:BJ802" si="56">BG786*BI786</f>
        <v>0</v>
      </c>
      <c r="BK786" s="1">
        <v>0</v>
      </c>
      <c r="BL786" s="19">
        <v>0</v>
      </c>
      <c r="BM786" s="19">
        <v>0</v>
      </c>
      <c r="BN786" s="19">
        <v>0</v>
      </c>
      <c r="BO786" s="19">
        <v>0</v>
      </c>
      <c r="BP786" s="19">
        <v>0</v>
      </c>
      <c r="CB786" s="1"/>
      <c r="CJ786" s="1"/>
      <c r="DD786"/>
      <c r="DE786"/>
    </row>
    <row r="787" spans="1:109" x14ac:dyDescent="0.2">
      <c r="A787" s="2">
        <v>786</v>
      </c>
      <c r="B787" s="2">
        <v>10</v>
      </c>
      <c r="C787" s="2">
        <v>1</v>
      </c>
      <c r="D787">
        <v>2</v>
      </c>
      <c r="E787" s="52">
        <v>43832</v>
      </c>
      <c r="F787" s="1">
        <v>0</v>
      </c>
      <c r="G787" s="5">
        <f t="shared" si="54"/>
        <v>0</v>
      </c>
      <c r="H787" s="19">
        <f t="shared" si="55"/>
        <v>0</v>
      </c>
      <c r="I787">
        <v>0.34722222222222221</v>
      </c>
      <c r="J787">
        <v>152</v>
      </c>
      <c r="K787" t="s">
        <v>20</v>
      </c>
      <c r="L787">
        <v>0</v>
      </c>
      <c r="M787">
        <v>100</v>
      </c>
      <c r="N787">
        <v>0</v>
      </c>
      <c r="O787">
        <v>0</v>
      </c>
      <c r="P787" t="s">
        <v>20</v>
      </c>
      <c r="Q787" t="s">
        <v>20</v>
      </c>
      <c r="R787" t="s">
        <v>20</v>
      </c>
      <c r="S787" t="s">
        <v>20</v>
      </c>
      <c r="T787" t="s">
        <v>20</v>
      </c>
      <c r="U787">
        <v>1.0416666666666667</v>
      </c>
      <c r="V787">
        <v>152</v>
      </c>
      <c r="W787" t="s">
        <v>20</v>
      </c>
      <c r="X787">
        <v>0</v>
      </c>
      <c r="Y787">
        <v>100</v>
      </c>
      <c r="Z787">
        <v>0</v>
      </c>
      <c r="AA787" s="2" t="s">
        <v>878</v>
      </c>
      <c r="AB787" t="s">
        <v>878</v>
      </c>
      <c r="AC787" t="s">
        <v>878</v>
      </c>
      <c r="AD787" t="s">
        <v>878</v>
      </c>
      <c r="AE787" t="s">
        <v>878</v>
      </c>
      <c r="AF787" t="s">
        <v>878</v>
      </c>
      <c r="AG787" t="s">
        <v>878</v>
      </c>
      <c r="AH787" t="s">
        <v>878</v>
      </c>
      <c r="AI787" t="s">
        <v>878</v>
      </c>
      <c r="AJ787" t="s">
        <v>878</v>
      </c>
      <c r="AK787" t="s">
        <v>878</v>
      </c>
      <c r="AL787" t="s">
        <v>878</v>
      </c>
      <c r="AM787" t="s">
        <v>878</v>
      </c>
      <c r="AN787" t="s">
        <v>878</v>
      </c>
      <c r="AO787" t="s">
        <v>878</v>
      </c>
      <c r="AP787" t="s">
        <v>878</v>
      </c>
      <c r="AQ787" t="s">
        <v>878</v>
      </c>
      <c r="AR787" t="s">
        <v>878</v>
      </c>
      <c r="AS787" t="s">
        <v>878</v>
      </c>
      <c r="AT787" t="s">
        <v>878</v>
      </c>
      <c r="AU787" t="s">
        <v>878</v>
      </c>
      <c r="AV787" t="s">
        <v>878</v>
      </c>
      <c r="AW787" t="s">
        <v>878</v>
      </c>
      <c r="AX787" t="s">
        <v>878</v>
      </c>
      <c r="AY787" t="s">
        <v>878</v>
      </c>
      <c r="AZ787" t="s">
        <v>878</v>
      </c>
      <c r="BA787" t="s">
        <v>878</v>
      </c>
      <c r="BB787" t="s">
        <v>878</v>
      </c>
      <c r="BC787" t="s">
        <v>878</v>
      </c>
      <c r="BD787" t="s">
        <v>878</v>
      </c>
      <c r="BE787" t="s">
        <v>878</v>
      </c>
      <c r="BF787" t="s">
        <v>878</v>
      </c>
      <c r="BG787" s="12">
        <v>0</v>
      </c>
      <c r="BH787" s="1">
        <v>0</v>
      </c>
      <c r="BI787" s="1">
        <v>0</v>
      </c>
      <c r="BJ787" s="1">
        <f t="shared" si="56"/>
        <v>0</v>
      </c>
      <c r="BK787" s="1">
        <v>1</v>
      </c>
      <c r="BL787" s="19">
        <v>0</v>
      </c>
      <c r="BM787" s="19">
        <v>0</v>
      </c>
      <c r="BN787" s="19">
        <v>0</v>
      </c>
      <c r="BO787" s="19">
        <v>0</v>
      </c>
      <c r="BP787" s="19">
        <v>0</v>
      </c>
      <c r="CB787" s="1"/>
      <c r="CJ787" s="1"/>
      <c r="DD787"/>
      <c r="DE787"/>
    </row>
    <row r="788" spans="1:109" x14ac:dyDescent="0.2">
      <c r="A788" s="2">
        <v>787</v>
      </c>
      <c r="B788" s="2">
        <v>10</v>
      </c>
      <c r="C788" s="2">
        <v>1</v>
      </c>
      <c r="D788">
        <v>3</v>
      </c>
      <c r="E788" s="52">
        <v>43833</v>
      </c>
      <c r="F788" s="1">
        <v>0</v>
      </c>
      <c r="G788" s="5">
        <f t="shared" si="54"/>
        <v>0</v>
      </c>
      <c r="H788" s="19">
        <f t="shared" si="55"/>
        <v>0</v>
      </c>
      <c r="I788">
        <v>0</v>
      </c>
      <c r="J788" t="s">
        <v>20</v>
      </c>
      <c r="K788" t="s">
        <v>20</v>
      </c>
      <c r="L788" t="s">
        <v>20</v>
      </c>
      <c r="M788" t="s">
        <v>20</v>
      </c>
      <c r="N788" t="s">
        <v>20</v>
      </c>
      <c r="O788">
        <v>0</v>
      </c>
      <c r="P788" t="s">
        <v>20</v>
      </c>
      <c r="Q788" t="s">
        <v>20</v>
      </c>
      <c r="R788" t="s">
        <v>20</v>
      </c>
      <c r="S788" t="s">
        <v>20</v>
      </c>
      <c r="T788" t="s">
        <v>20</v>
      </c>
      <c r="U788">
        <v>0</v>
      </c>
      <c r="V788" t="s">
        <v>20</v>
      </c>
      <c r="W788" t="s">
        <v>20</v>
      </c>
      <c r="X788" t="s">
        <v>20</v>
      </c>
      <c r="Y788" t="s">
        <v>20</v>
      </c>
      <c r="Z788" t="s">
        <v>20</v>
      </c>
      <c r="AA788" s="2" t="s">
        <v>878</v>
      </c>
      <c r="AB788" t="s">
        <v>878</v>
      </c>
      <c r="AC788" t="s">
        <v>878</v>
      </c>
      <c r="AD788" t="s">
        <v>878</v>
      </c>
      <c r="AE788" t="s">
        <v>878</v>
      </c>
      <c r="AF788" t="s">
        <v>878</v>
      </c>
      <c r="AG788" t="s">
        <v>878</v>
      </c>
      <c r="AH788" t="s">
        <v>878</v>
      </c>
      <c r="AI788" t="s">
        <v>878</v>
      </c>
      <c r="AJ788" t="s">
        <v>878</v>
      </c>
      <c r="AK788" t="s">
        <v>878</v>
      </c>
      <c r="AL788" t="s">
        <v>878</v>
      </c>
      <c r="AM788" t="s">
        <v>878</v>
      </c>
      <c r="AN788" t="s">
        <v>878</v>
      </c>
      <c r="AO788" t="s">
        <v>878</v>
      </c>
      <c r="AP788" t="s">
        <v>878</v>
      </c>
      <c r="AQ788" t="s">
        <v>878</v>
      </c>
      <c r="AR788" t="s">
        <v>878</v>
      </c>
      <c r="AS788" t="s">
        <v>878</v>
      </c>
      <c r="AT788" t="s">
        <v>878</v>
      </c>
      <c r="AU788" t="s">
        <v>878</v>
      </c>
      <c r="AV788" t="s">
        <v>878</v>
      </c>
      <c r="AW788" t="s">
        <v>878</v>
      </c>
      <c r="AX788" t="s">
        <v>878</v>
      </c>
      <c r="AY788" t="s">
        <v>878</v>
      </c>
      <c r="AZ788" t="s">
        <v>878</v>
      </c>
      <c r="BA788" t="s">
        <v>878</v>
      </c>
      <c r="BB788" t="s">
        <v>878</v>
      </c>
      <c r="BC788" t="s">
        <v>878</v>
      </c>
      <c r="BD788" t="s">
        <v>878</v>
      </c>
      <c r="BE788" t="s">
        <v>878</v>
      </c>
      <c r="BF788" t="s">
        <v>878</v>
      </c>
      <c r="BG788" s="12">
        <v>0</v>
      </c>
      <c r="BH788" s="1">
        <v>0</v>
      </c>
      <c r="BI788" s="1">
        <v>0</v>
      </c>
      <c r="BJ788" s="1">
        <f t="shared" si="56"/>
        <v>0</v>
      </c>
      <c r="BK788" s="1">
        <v>2</v>
      </c>
      <c r="BL788" s="19">
        <v>0</v>
      </c>
      <c r="BM788" s="19">
        <v>0</v>
      </c>
      <c r="BN788" s="19">
        <v>0</v>
      </c>
      <c r="BO788" s="19">
        <v>0</v>
      </c>
      <c r="BP788" s="19">
        <v>0</v>
      </c>
      <c r="CB788" s="1"/>
      <c r="CJ788" s="1"/>
      <c r="DD788"/>
      <c r="DE788"/>
    </row>
    <row r="789" spans="1:109" x14ac:dyDescent="0.2">
      <c r="A789" s="2">
        <v>788</v>
      </c>
      <c r="B789" s="2">
        <v>10</v>
      </c>
      <c r="C789" s="2">
        <v>1</v>
      </c>
      <c r="D789">
        <v>4</v>
      </c>
      <c r="E789" s="52">
        <v>43834</v>
      </c>
      <c r="F789" s="1">
        <v>0</v>
      </c>
      <c r="G789" s="5">
        <f t="shared" si="54"/>
        <v>0</v>
      </c>
      <c r="H789" s="19">
        <f t="shared" si="55"/>
        <v>0</v>
      </c>
      <c r="I789">
        <v>69.791666666666671</v>
      </c>
      <c r="J789">
        <v>209.044776119403</v>
      </c>
      <c r="K789">
        <v>23.110113606590119</v>
      </c>
      <c r="L789">
        <v>75.124378109452735</v>
      </c>
      <c r="M789">
        <v>24.875621890547265</v>
      </c>
      <c r="N789">
        <v>0</v>
      </c>
      <c r="O789">
        <v>54.6875</v>
      </c>
      <c r="P789">
        <v>187.22857142857143</v>
      </c>
      <c r="Q789">
        <v>30.775833188372879</v>
      </c>
      <c r="R789">
        <v>52.38095238095238</v>
      </c>
      <c r="S789">
        <v>47.61904761904762</v>
      </c>
      <c r="T789">
        <v>0</v>
      </c>
      <c r="U789">
        <v>100</v>
      </c>
      <c r="V789">
        <v>232.90625</v>
      </c>
      <c r="W789">
        <v>5.7175170279217742</v>
      </c>
      <c r="X789">
        <v>100</v>
      </c>
      <c r="Y789">
        <v>0</v>
      </c>
      <c r="Z789">
        <v>0</v>
      </c>
      <c r="AA789" s="2" t="s">
        <v>878</v>
      </c>
      <c r="AB789" t="s">
        <v>878</v>
      </c>
      <c r="AC789" t="s">
        <v>878</v>
      </c>
      <c r="AD789" t="s">
        <v>878</v>
      </c>
      <c r="AE789" t="s">
        <v>878</v>
      </c>
      <c r="AF789" t="s">
        <v>878</v>
      </c>
      <c r="AG789" t="s">
        <v>878</v>
      </c>
      <c r="AH789" t="s">
        <v>878</v>
      </c>
      <c r="AI789" t="s">
        <v>878</v>
      </c>
      <c r="AJ789" t="s">
        <v>878</v>
      </c>
      <c r="AK789" t="s">
        <v>878</v>
      </c>
      <c r="AL789" t="s">
        <v>878</v>
      </c>
      <c r="AM789" t="s">
        <v>878</v>
      </c>
      <c r="AN789" t="s">
        <v>878</v>
      </c>
      <c r="AO789" t="s">
        <v>878</v>
      </c>
      <c r="AP789" t="s">
        <v>878</v>
      </c>
      <c r="AQ789" t="s">
        <v>878</v>
      </c>
      <c r="AR789" t="s">
        <v>878</v>
      </c>
      <c r="AS789" t="s">
        <v>878</v>
      </c>
      <c r="AT789" t="s">
        <v>878</v>
      </c>
      <c r="AU789" t="s">
        <v>878</v>
      </c>
      <c r="AV789" t="s">
        <v>878</v>
      </c>
      <c r="AW789" t="s">
        <v>878</v>
      </c>
      <c r="AX789" t="s">
        <v>878</v>
      </c>
      <c r="AY789" t="s">
        <v>878</v>
      </c>
      <c r="AZ789" t="s">
        <v>878</v>
      </c>
      <c r="BA789" t="s">
        <v>878</v>
      </c>
      <c r="BB789" t="s">
        <v>878</v>
      </c>
      <c r="BC789" t="s">
        <v>878</v>
      </c>
      <c r="BD789" t="s">
        <v>878</v>
      </c>
      <c r="BE789" t="s">
        <v>878</v>
      </c>
      <c r="BF789" t="s">
        <v>878</v>
      </c>
      <c r="BG789" s="12">
        <v>0</v>
      </c>
      <c r="BH789" s="1">
        <v>0</v>
      </c>
      <c r="BI789" s="1">
        <v>0</v>
      </c>
      <c r="BJ789" s="1">
        <f t="shared" si="56"/>
        <v>0</v>
      </c>
      <c r="BK789" s="1">
        <v>3</v>
      </c>
      <c r="BL789" s="19">
        <v>0</v>
      </c>
      <c r="BM789" s="19">
        <v>0</v>
      </c>
      <c r="BN789" s="19">
        <v>0</v>
      </c>
      <c r="BO789" s="19">
        <v>0</v>
      </c>
      <c r="BP789" s="19">
        <v>0</v>
      </c>
      <c r="CB789" s="1"/>
      <c r="CJ789" s="1"/>
      <c r="DD789"/>
      <c r="DE789"/>
    </row>
    <row r="790" spans="1:109" x14ac:dyDescent="0.2">
      <c r="A790" s="2">
        <v>789</v>
      </c>
      <c r="B790" s="2">
        <v>10</v>
      </c>
      <c r="C790" s="2">
        <v>1</v>
      </c>
      <c r="D790">
        <v>5</v>
      </c>
      <c r="E790" s="52">
        <v>43835</v>
      </c>
      <c r="F790" s="1">
        <v>0</v>
      </c>
      <c r="G790" s="5">
        <f t="shared" si="54"/>
        <v>0</v>
      </c>
      <c r="H790" s="19">
        <f t="shared" si="55"/>
        <v>0</v>
      </c>
      <c r="I790">
        <v>91.319444444444443</v>
      </c>
      <c r="J790">
        <v>251.36121673003802</v>
      </c>
      <c r="K790">
        <v>41.574096130518853</v>
      </c>
      <c r="L790">
        <v>66.159695817490501</v>
      </c>
      <c r="M790">
        <v>31.558935361216722</v>
      </c>
      <c r="N790">
        <v>2.2813688212927756</v>
      </c>
      <c r="O790">
        <v>86.979166666666671</v>
      </c>
      <c r="P790">
        <v>261.19760479041918</v>
      </c>
      <c r="Q790">
        <v>40.676366058843719</v>
      </c>
      <c r="R790">
        <v>72.455089820359277</v>
      </c>
      <c r="S790">
        <v>23.952095808383238</v>
      </c>
      <c r="T790">
        <v>3.5928143712574849</v>
      </c>
      <c r="U790">
        <v>100</v>
      </c>
      <c r="V790">
        <v>234.25</v>
      </c>
      <c r="W790">
        <v>42.533445274644919</v>
      </c>
      <c r="X790">
        <v>55.208333333333336</v>
      </c>
      <c r="Y790">
        <v>44.791666666666664</v>
      </c>
      <c r="Z790">
        <v>0</v>
      </c>
      <c r="AA790" s="2" t="s">
        <v>878</v>
      </c>
      <c r="AB790" t="s">
        <v>878</v>
      </c>
      <c r="AC790" t="s">
        <v>878</v>
      </c>
      <c r="AD790" t="s">
        <v>878</v>
      </c>
      <c r="AE790" t="s">
        <v>878</v>
      </c>
      <c r="AF790" t="s">
        <v>878</v>
      </c>
      <c r="AG790" t="s">
        <v>878</v>
      </c>
      <c r="AH790" t="s">
        <v>878</v>
      </c>
      <c r="AI790" t="s">
        <v>878</v>
      </c>
      <c r="AJ790" t="s">
        <v>878</v>
      </c>
      <c r="AK790" t="s">
        <v>878</v>
      </c>
      <c r="AL790" t="s">
        <v>878</v>
      </c>
      <c r="AM790" t="s">
        <v>878</v>
      </c>
      <c r="AN790" t="s">
        <v>878</v>
      </c>
      <c r="AO790" t="s">
        <v>878</v>
      </c>
      <c r="AP790" t="s">
        <v>878</v>
      </c>
      <c r="AQ790" t="s">
        <v>878</v>
      </c>
      <c r="AR790" t="s">
        <v>878</v>
      </c>
      <c r="AS790" t="s">
        <v>878</v>
      </c>
      <c r="AT790" t="s">
        <v>878</v>
      </c>
      <c r="AU790" t="s">
        <v>878</v>
      </c>
      <c r="AV790" t="s">
        <v>878</v>
      </c>
      <c r="AW790" t="s">
        <v>878</v>
      </c>
      <c r="AX790" t="s">
        <v>878</v>
      </c>
      <c r="AY790" t="s">
        <v>878</v>
      </c>
      <c r="AZ790" t="s">
        <v>878</v>
      </c>
      <c r="BA790" t="s">
        <v>878</v>
      </c>
      <c r="BB790" t="s">
        <v>878</v>
      </c>
      <c r="BC790" t="s">
        <v>878</v>
      </c>
      <c r="BD790" t="s">
        <v>878</v>
      </c>
      <c r="BE790" t="s">
        <v>878</v>
      </c>
      <c r="BF790" t="s">
        <v>878</v>
      </c>
      <c r="BG790" s="12">
        <v>0</v>
      </c>
      <c r="BH790" s="1">
        <v>0</v>
      </c>
      <c r="BI790" s="1">
        <v>0</v>
      </c>
      <c r="BJ790" s="1">
        <f t="shared" si="56"/>
        <v>0</v>
      </c>
      <c r="BK790" s="1">
        <v>4</v>
      </c>
      <c r="BL790" s="19">
        <v>0</v>
      </c>
      <c r="BM790" s="19">
        <v>0</v>
      </c>
      <c r="BN790" s="19">
        <v>0</v>
      </c>
      <c r="BO790" s="19">
        <v>0</v>
      </c>
      <c r="BP790" s="19">
        <v>0</v>
      </c>
      <c r="CB790" s="1"/>
      <c r="CJ790" s="1"/>
      <c r="DD790"/>
      <c r="DE790"/>
    </row>
    <row r="791" spans="1:109" x14ac:dyDescent="0.2">
      <c r="A791" s="2">
        <v>790</v>
      </c>
      <c r="B791" s="2">
        <v>10</v>
      </c>
      <c r="C791" s="2">
        <v>1</v>
      </c>
      <c r="D791">
        <v>6</v>
      </c>
      <c r="E791" s="52">
        <v>43836</v>
      </c>
      <c r="F791" s="1">
        <v>0</v>
      </c>
      <c r="G791" s="5">
        <f t="shared" si="54"/>
        <v>0</v>
      </c>
      <c r="H791" s="19">
        <f t="shared" si="55"/>
        <v>0</v>
      </c>
      <c r="I791">
        <v>100</v>
      </c>
      <c r="J791">
        <v>201.94444444444446</v>
      </c>
      <c r="K791">
        <v>27.856820448433009</v>
      </c>
      <c r="L791">
        <v>67.361111111111114</v>
      </c>
      <c r="M791">
        <v>31.597222222222218</v>
      </c>
      <c r="N791">
        <v>1.0416666666666667</v>
      </c>
      <c r="O791">
        <v>100</v>
      </c>
      <c r="P791">
        <v>185.953125</v>
      </c>
      <c r="Q791">
        <v>33.462689174062874</v>
      </c>
      <c r="R791">
        <v>51.041666666666664</v>
      </c>
      <c r="S791">
        <v>47.395833333333336</v>
      </c>
      <c r="T791">
        <v>1.5625</v>
      </c>
      <c r="U791">
        <v>100</v>
      </c>
      <c r="V791">
        <v>233.92708333333334</v>
      </c>
      <c r="W791">
        <v>6.4190740808234912</v>
      </c>
      <c r="X791">
        <v>100</v>
      </c>
      <c r="Y791">
        <v>0</v>
      </c>
      <c r="Z791">
        <v>0</v>
      </c>
      <c r="AA791" s="2" t="s">
        <v>878</v>
      </c>
      <c r="AB791" t="s">
        <v>878</v>
      </c>
      <c r="AC791" t="s">
        <v>878</v>
      </c>
      <c r="AD791" t="s">
        <v>878</v>
      </c>
      <c r="AE791" t="s">
        <v>878</v>
      </c>
      <c r="AF791" t="s">
        <v>878</v>
      </c>
      <c r="AG791" t="s">
        <v>878</v>
      </c>
      <c r="AH791" t="s">
        <v>878</v>
      </c>
      <c r="AI791" t="s">
        <v>878</v>
      </c>
      <c r="AJ791" t="s">
        <v>878</v>
      </c>
      <c r="AK791" t="s">
        <v>878</v>
      </c>
      <c r="AL791" t="s">
        <v>878</v>
      </c>
      <c r="AM791" t="s">
        <v>878</v>
      </c>
      <c r="AN791" t="s">
        <v>878</v>
      </c>
      <c r="AO791" t="s">
        <v>878</v>
      </c>
      <c r="AP791" t="s">
        <v>878</v>
      </c>
      <c r="AQ791" t="s">
        <v>878</v>
      </c>
      <c r="AR791" t="s">
        <v>878</v>
      </c>
      <c r="AS791" t="s">
        <v>878</v>
      </c>
      <c r="AT791" t="s">
        <v>878</v>
      </c>
      <c r="AU791" t="s">
        <v>878</v>
      </c>
      <c r="AV791" t="s">
        <v>878</v>
      </c>
      <c r="AW791" t="s">
        <v>878</v>
      </c>
      <c r="AX791" t="s">
        <v>878</v>
      </c>
      <c r="AY791" t="s">
        <v>878</v>
      </c>
      <c r="AZ791" t="s">
        <v>878</v>
      </c>
      <c r="BA791" t="s">
        <v>878</v>
      </c>
      <c r="BB791" t="s">
        <v>878</v>
      </c>
      <c r="BC791" t="s">
        <v>878</v>
      </c>
      <c r="BD791" t="s">
        <v>878</v>
      </c>
      <c r="BE791" t="s">
        <v>878</v>
      </c>
      <c r="BF791" t="s">
        <v>878</v>
      </c>
      <c r="BG791" s="12">
        <v>0</v>
      </c>
      <c r="BH791" s="1">
        <v>0</v>
      </c>
      <c r="BI791" s="1">
        <v>0</v>
      </c>
      <c r="BJ791" s="1">
        <f t="shared" si="56"/>
        <v>0</v>
      </c>
      <c r="BK791" s="1">
        <v>5</v>
      </c>
      <c r="BL791" s="19">
        <v>0</v>
      </c>
      <c r="BM791" s="19">
        <v>0</v>
      </c>
      <c r="BN791" s="19">
        <v>0</v>
      </c>
      <c r="BO791" s="19">
        <v>0</v>
      </c>
      <c r="BP791" s="19">
        <v>0</v>
      </c>
      <c r="CB791" s="1"/>
      <c r="CJ791" s="1"/>
      <c r="DD791"/>
      <c r="DE791"/>
    </row>
    <row r="792" spans="1:109" x14ac:dyDescent="0.2">
      <c r="A792" s="2">
        <v>791</v>
      </c>
      <c r="B792" s="2">
        <v>10</v>
      </c>
      <c r="C792" s="2">
        <v>1</v>
      </c>
      <c r="D792">
        <v>7</v>
      </c>
      <c r="E792" s="52">
        <v>43837</v>
      </c>
      <c r="F792" s="1">
        <v>0</v>
      </c>
      <c r="G792" s="5">
        <f t="shared" si="54"/>
        <v>0</v>
      </c>
      <c r="H792" s="19">
        <f t="shared" si="55"/>
        <v>0</v>
      </c>
      <c r="I792">
        <v>100</v>
      </c>
      <c r="J792">
        <v>175.25347222222223</v>
      </c>
      <c r="K792">
        <v>39.950106187549935</v>
      </c>
      <c r="L792">
        <v>41.666666666666664</v>
      </c>
      <c r="M792">
        <v>57.291666666666671</v>
      </c>
      <c r="N792">
        <v>1.0416666666666667</v>
      </c>
      <c r="O792">
        <v>100</v>
      </c>
      <c r="P792">
        <v>145.21354166666666</v>
      </c>
      <c r="Q792">
        <v>35.819531884923713</v>
      </c>
      <c r="R792">
        <v>23.958333333333332</v>
      </c>
      <c r="S792">
        <v>74.479166666666671</v>
      </c>
      <c r="T792">
        <v>1.5625</v>
      </c>
      <c r="U792">
        <v>100</v>
      </c>
      <c r="V792">
        <v>235.33333333333334</v>
      </c>
      <c r="W792">
        <v>26.530419477296473</v>
      </c>
      <c r="X792">
        <v>77.083333333333329</v>
      </c>
      <c r="Y792">
        <v>22.916666666666671</v>
      </c>
      <c r="Z792">
        <v>0</v>
      </c>
      <c r="AA792" s="2" t="s">
        <v>878</v>
      </c>
      <c r="AB792" t="s">
        <v>878</v>
      </c>
      <c r="AC792" t="s">
        <v>878</v>
      </c>
      <c r="AD792" t="s">
        <v>878</v>
      </c>
      <c r="AE792" t="s">
        <v>878</v>
      </c>
      <c r="AF792" t="s">
        <v>878</v>
      </c>
      <c r="AG792" t="s">
        <v>878</v>
      </c>
      <c r="AH792" t="s">
        <v>878</v>
      </c>
      <c r="AI792" t="s">
        <v>878</v>
      </c>
      <c r="AJ792" t="s">
        <v>878</v>
      </c>
      <c r="AK792" t="s">
        <v>878</v>
      </c>
      <c r="AL792" t="s">
        <v>878</v>
      </c>
      <c r="AM792" t="s">
        <v>878</v>
      </c>
      <c r="AN792" t="s">
        <v>878</v>
      </c>
      <c r="AO792" t="s">
        <v>878</v>
      </c>
      <c r="AP792" t="s">
        <v>878</v>
      </c>
      <c r="AQ792" t="s">
        <v>878</v>
      </c>
      <c r="AR792" t="s">
        <v>878</v>
      </c>
      <c r="AS792" t="s">
        <v>878</v>
      </c>
      <c r="AT792" t="s">
        <v>878</v>
      </c>
      <c r="AU792" t="s">
        <v>878</v>
      </c>
      <c r="AV792" t="s">
        <v>878</v>
      </c>
      <c r="AW792" t="s">
        <v>878</v>
      </c>
      <c r="AX792" t="s">
        <v>878</v>
      </c>
      <c r="AY792" t="s">
        <v>878</v>
      </c>
      <c r="AZ792" t="s">
        <v>878</v>
      </c>
      <c r="BA792" t="s">
        <v>878</v>
      </c>
      <c r="BB792" t="s">
        <v>878</v>
      </c>
      <c r="BC792" t="s">
        <v>878</v>
      </c>
      <c r="BD792" t="s">
        <v>878</v>
      </c>
      <c r="BE792" t="s">
        <v>878</v>
      </c>
      <c r="BF792" t="s">
        <v>878</v>
      </c>
      <c r="BG792" s="12">
        <v>0</v>
      </c>
      <c r="BH792" s="1">
        <v>0</v>
      </c>
      <c r="BI792" s="1">
        <v>0</v>
      </c>
      <c r="BJ792" s="1">
        <f t="shared" si="56"/>
        <v>0</v>
      </c>
      <c r="BK792" s="1">
        <v>6</v>
      </c>
      <c r="BL792" s="19">
        <v>0</v>
      </c>
      <c r="BM792" s="19">
        <v>0</v>
      </c>
      <c r="BN792" s="19">
        <v>0</v>
      </c>
      <c r="BO792" s="19">
        <v>0</v>
      </c>
      <c r="BP792" s="19">
        <v>0</v>
      </c>
      <c r="CB792" s="1"/>
      <c r="CJ792" s="1"/>
      <c r="DD792"/>
      <c r="DE792"/>
    </row>
    <row r="793" spans="1:109" x14ac:dyDescent="0.2">
      <c r="A793" s="2">
        <v>792</v>
      </c>
      <c r="B793" s="2">
        <v>10</v>
      </c>
      <c r="C793" s="2">
        <v>1</v>
      </c>
      <c r="D793">
        <v>8</v>
      </c>
      <c r="E793" s="52">
        <v>43838</v>
      </c>
      <c r="F793" s="1">
        <v>0</v>
      </c>
      <c r="G793" s="5">
        <f t="shared" si="54"/>
        <v>0</v>
      </c>
      <c r="H793" s="19">
        <f t="shared" si="55"/>
        <v>0</v>
      </c>
      <c r="I793">
        <v>100</v>
      </c>
      <c r="J793">
        <v>211.23611111111111</v>
      </c>
      <c r="K793">
        <v>41.145156509444526</v>
      </c>
      <c r="L793">
        <v>53.472222222222221</v>
      </c>
      <c r="M793">
        <v>45.833333333333336</v>
      </c>
      <c r="N793">
        <v>0.69444444444444442</v>
      </c>
      <c r="O793">
        <v>100</v>
      </c>
      <c r="P793">
        <v>237.88541666666666</v>
      </c>
      <c r="Q793">
        <v>39.107353229824703</v>
      </c>
      <c r="R793">
        <v>68.75</v>
      </c>
      <c r="S793">
        <v>30.208333333333332</v>
      </c>
      <c r="T793">
        <v>1.0416666666666667</v>
      </c>
      <c r="U793">
        <v>100</v>
      </c>
      <c r="V793">
        <v>157.9375</v>
      </c>
      <c r="W793">
        <v>21.136370884432754</v>
      </c>
      <c r="X793">
        <v>22.916666666666668</v>
      </c>
      <c r="Y793">
        <v>77.083333333333329</v>
      </c>
      <c r="Z793">
        <v>0</v>
      </c>
      <c r="AA793" s="2" t="s">
        <v>878</v>
      </c>
      <c r="AB793" t="s">
        <v>878</v>
      </c>
      <c r="AC793" t="s">
        <v>878</v>
      </c>
      <c r="AD793" t="s">
        <v>878</v>
      </c>
      <c r="AE793" t="s">
        <v>878</v>
      </c>
      <c r="AF793" t="s">
        <v>878</v>
      </c>
      <c r="AG793" t="s">
        <v>878</v>
      </c>
      <c r="AH793" t="s">
        <v>878</v>
      </c>
      <c r="AI793" t="s">
        <v>878</v>
      </c>
      <c r="AJ793" t="s">
        <v>878</v>
      </c>
      <c r="AK793" t="s">
        <v>878</v>
      </c>
      <c r="AL793" t="s">
        <v>878</v>
      </c>
      <c r="AM793" t="s">
        <v>878</v>
      </c>
      <c r="AN793" t="s">
        <v>878</v>
      </c>
      <c r="AO793" t="s">
        <v>878</v>
      </c>
      <c r="AP793" t="s">
        <v>878</v>
      </c>
      <c r="AQ793" t="s">
        <v>878</v>
      </c>
      <c r="AR793" t="s">
        <v>878</v>
      </c>
      <c r="AS793" t="s">
        <v>878</v>
      </c>
      <c r="AT793" t="s">
        <v>878</v>
      </c>
      <c r="AU793" t="s">
        <v>878</v>
      </c>
      <c r="AV793" t="s">
        <v>878</v>
      </c>
      <c r="AW793" t="s">
        <v>878</v>
      </c>
      <c r="AX793" t="s">
        <v>878</v>
      </c>
      <c r="AY793" t="s">
        <v>878</v>
      </c>
      <c r="AZ793" t="s">
        <v>878</v>
      </c>
      <c r="BA793" t="s">
        <v>878</v>
      </c>
      <c r="BB793" t="s">
        <v>878</v>
      </c>
      <c r="BC793" t="s">
        <v>878</v>
      </c>
      <c r="BD793" t="s">
        <v>878</v>
      </c>
      <c r="BE793" t="s">
        <v>878</v>
      </c>
      <c r="BF793" t="s">
        <v>878</v>
      </c>
      <c r="BG793" s="12">
        <v>0</v>
      </c>
      <c r="BH793" s="1">
        <v>0</v>
      </c>
      <c r="BI793" s="1">
        <v>0</v>
      </c>
      <c r="BJ793" s="1">
        <f t="shared" si="56"/>
        <v>0</v>
      </c>
      <c r="BK793" s="1">
        <v>7</v>
      </c>
      <c r="BL793" s="19">
        <v>0</v>
      </c>
      <c r="BM793" s="19">
        <v>0</v>
      </c>
      <c r="BN793" s="19">
        <v>0</v>
      </c>
      <c r="BO793" s="19">
        <v>0</v>
      </c>
      <c r="BP793" s="19">
        <v>0</v>
      </c>
      <c r="CB793" s="1"/>
      <c r="CJ793" s="1"/>
      <c r="DD793"/>
      <c r="DE793"/>
    </row>
    <row r="794" spans="1:109" x14ac:dyDescent="0.2">
      <c r="A794" s="2">
        <v>793</v>
      </c>
      <c r="B794" s="2">
        <v>10</v>
      </c>
      <c r="C794" s="2">
        <v>1</v>
      </c>
      <c r="D794">
        <v>9</v>
      </c>
      <c r="E794" s="52">
        <v>43839</v>
      </c>
      <c r="F794" s="1">
        <v>0</v>
      </c>
      <c r="G794" s="5">
        <f t="shared" si="54"/>
        <v>0</v>
      </c>
      <c r="H794" s="19">
        <f t="shared" si="55"/>
        <v>0</v>
      </c>
      <c r="I794">
        <v>100</v>
      </c>
      <c r="J794">
        <v>210.86111111111111</v>
      </c>
      <c r="K794">
        <v>28.885775305769499</v>
      </c>
      <c r="L794">
        <v>73.611111111111114</v>
      </c>
      <c r="M794">
        <v>26.388888888888886</v>
      </c>
      <c r="N794">
        <v>0</v>
      </c>
      <c r="O794">
        <v>100</v>
      </c>
      <c r="P794">
        <v>213.6875</v>
      </c>
      <c r="Q794">
        <v>34.409945098008365</v>
      </c>
      <c r="R794">
        <v>65.625</v>
      </c>
      <c r="S794">
        <v>34.375</v>
      </c>
      <c r="T794">
        <v>0</v>
      </c>
      <c r="U794">
        <v>100</v>
      </c>
      <c r="V794">
        <v>205.20833333333334</v>
      </c>
      <c r="W794">
        <v>8.2868032128578939</v>
      </c>
      <c r="X794">
        <v>89.583333333333329</v>
      </c>
      <c r="Y794">
        <v>10.416666666666671</v>
      </c>
      <c r="Z794">
        <v>0</v>
      </c>
      <c r="AA794" s="2" t="s">
        <v>878</v>
      </c>
      <c r="AB794" t="s">
        <v>878</v>
      </c>
      <c r="AC794" t="s">
        <v>878</v>
      </c>
      <c r="AD794" t="s">
        <v>878</v>
      </c>
      <c r="AE794" t="s">
        <v>878</v>
      </c>
      <c r="AF794" t="s">
        <v>878</v>
      </c>
      <c r="AG794" t="s">
        <v>878</v>
      </c>
      <c r="AH794" t="s">
        <v>878</v>
      </c>
      <c r="AI794" t="s">
        <v>878</v>
      </c>
      <c r="AJ794" t="s">
        <v>878</v>
      </c>
      <c r="AK794" t="s">
        <v>878</v>
      </c>
      <c r="AL794" t="s">
        <v>878</v>
      </c>
      <c r="AM794" t="s">
        <v>878</v>
      </c>
      <c r="AN794" t="s">
        <v>878</v>
      </c>
      <c r="AO794" t="s">
        <v>878</v>
      </c>
      <c r="AP794" t="s">
        <v>878</v>
      </c>
      <c r="AQ794" t="s">
        <v>878</v>
      </c>
      <c r="AR794" t="s">
        <v>878</v>
      </c>
      <c r="AS794" t="s">
        <v>878</v>
      </c>
      <c r="AT794" t="s">
        <v>878</v>
      </c>
      <c r="AU794" t="s">
        <v>878</v>
      </c>
      <c r="AV794" t="s">
        <v>878</v>
      </c>
      <c r="AW794" t="s">
        <v>878</v>
      </c>
      <c r="AX794" t="s">
        <v>878</v>
      </c>
      <c r="AY794" t="s">
        <v>878</v>
      </c>
      <c r="AZ794" t="s">
        <v>878</v>
      </c>
      <c r="BA794" t="s">
        <v>878</v>
      </c>
      <c r="BB794" t="s">
        <v>878</v>
      </c>
      <c r="BC794" t="s">
        <v>878</v>
      </c>
      <c r="BD794" t="s">
        <v>878</v>
      </c>
      <c r="BE794" t="s">
        <v>878</v>
      </c>
      <c r="BF794" t="s">
        <v>878</v>
      </c>
      <c r="BG794" s="12">
        <v>0</v>
      </c>
      <c r="BH794" s="1">
        <v>0</v>
      </c>
      <c r="BI794" s="1">
        <v>0</v>
      </c>
      <c r="BJ794" s="1">
        <f t="shared" si="56"/>
        <v>0</v>
      </c>
      <c r="BK794" s="1">
        <v>8</v>
      </c>
      <c r="BL794" s="19">
        <v>0</v>
      </c>
      <c r="BM794" s="19">
        <v>0</v>
      </c>
      <c r="BN794" s="19">
        <v>0</v>
      </c>
      <c r="BO794" s="19">
        <v>0</v>
      </c>
      <c r="BP794" s="19">
        <v>0</v>
      </c>
      <c r="CB794" s="1"/>
      <c r="CJ794" s="1"/>
      <c r="DD794"/>
      <c r="DE794"/>
    </row>
    <row r="795" spans="1:109" x14ac:dyDescent="0.2">
      <c r="A795" s="2">
        <v>794</v>
      </c>
      <c r="B795" s="2">
        <v>10</v>
      </c>
      <c r="C795" s="2">
        <v>1</v>
      </c>
      <c r="D795">
        <v>10</v>
      </c>
      <c r="E795" s="52">
        <v>43840</v>
      </c>
      <c r="F795" s="1">
        <v>0</v>
      </c>
      <c r="G795" s="5">
        <f t="shared" si="54"/>
        <v>0</v>
      </c>
      <c r="H795" s="19">
        <f t="shared" si="55"/>
        <v>0</v>
      </c>
      <c r="I795">
        <v>100</v>
      </c>
      <c r="J795">
        <v>241.25</v>
      </c>
      <c r="K795">
        <v>28.679223914346743</v>
      </c>
      <c r="L795">
        <v>79.513888888888886</v>
      </c>
      <c r="M795">
        <v>20.486111111111114</v>
      </c>
      <c r="N795">
        <v>0</v>
      </c>
      <c r="O795">
        <v>100</v>
      </c>
      <c r="P795">
        <v>217.984375</v>
      </c>
      <c r="Q795">
        <v>28.67111118504392</v>
      </c>
      <c r="R795">
        <v>75</v>
      </c>
      <c r="S795">
        <v>25</v>
      </c>
      <c r="T795">
        <v>0</v>
      </c>
      <c r="U795">
        <v>100</v>
      </c>
      <c r="V795">
        <v>287.78125</v>
      </c>
      <c r="W795">
        <v>20.04246486222948</v>
      </c>
      <c r="X795">
        <v>88.541666666666671</v>
      </c>
      <c r="Y795">
        <v>11.458333333333329</v>
      </c>
      <c r="Z795">
        <v>0</v>
      </c>
      <c r="AA795" s="2" t="s">
        <v>878</v>
      </c>
      <c r="AB795" t="s">
        <v>878</v>
      </c>
      <c r="AC795" t="s">
        <v>878</v>
      </c>
      <c r="AD795" t="s">
        <v>878</v>
      </c>
      <c r="AE795" t="s">
        <v>878</v>
      </c>
      <c r="AF795" t="s">
        <v>878</v>
      </c>
      <c r="AG795" t="s">
        <v>878</v>
      </c>
      <c r="AH795" t="s">
        <v>878</v>
      </c>
      <c r="AI795" t="s">
        <v>878</v>
      </c>
      <c r="AJ795" t="s">
        <v>878</v>
      </c>
      <c r="AK795" t="s">
        <v>878</v>
      </c>
      <c r="AL795" t="s">
        <v>878</v>
      </c>
      <c r="AM795" t="s">
        <v>878</v>
      </c>
      <c r="AN795" t="s">
        <v>878</v>
      </c>
      <c r="AO795" t="s">
        <v>878</v>
      </c>
      <c r="AP795" t="s">
        <v>878</v>
      </c>
      <c r="AQ795" t="s">
        <v>878</v>
      </c>
      <c r="AR795" t="s">
        <v>878</v>
      </c>
      <c r="AS795" t="s">
        <v>878</v>
      </c>
      <c r="AT795" t="s">
        <v>878</v>
      </c>
      <c r="AU795" t="s">
        <v>878</v>
      </c>
      <c r="AV795" t="s">
        <v>878</v>
      </c>
      <c r="AW795" t="s">
        <v>878</v>
      </c>
      <c r="AX795" t="s">
        <v>878</v>
      </c>
      <c r="AY795" t="s">
        <v>878</v>
      </c>
      <c r="AZ795" t="s">
        <v>878</v>
      </c>
      <c r="BA795" t="s">
        <v>878</v>
      </c>
      <c r="BB795" t="s">
        <v>878</v>
      </c>
      <c r="BC795" t="s">
        <v>878</v>
      </c>
      <c r="BD795" t="s">
        <v>878</v>
      </c>
      <c r="BE795" t="s">
        <v>878</v>
      </c>
      <c r="BF795" t="s">
        <v>878</v>
      </c>
      <c r="BG795" s="12">
        <v>0</v>
      </c>
      <c r="BH795" s="1">
        <v>0</v>
      </c>
      <c r="BI795" s="1">
        <v>0</v>
      </c>
      <c r="BJ795" s="1">
        <f t="shared" si="56"/>
        <v>0</v>
      </c>
      <c r="BK795" s="1">
        <v>9</v>
      </c>
      <c r="BL795" s="19">
        <v>0</v>
      </c>
      <c r="BM795" s="19">
        <v>0</v>
      </c>
      <c r="BN795" s="19">
        <v>0</v>
      </c>
      <c r="BO795" s="19">
        <v>0</v>
      </c>
      <c r="BP795" s="19">
        <v>0</v>
      </c>
      <c r="CB795" s="1"/>
      <c r="CJ795" s="1"/>
      <c r="DD795"/>
      <c r="DE795"/>
    </row>
    <row r="796" spans="1:109" x14ac:dyDescent="0.2">
      <c r="A796" s="2">
        <v>795</v>
      </c>
      <c r="B796" s="2">
        <v>10</v>
      </c>
      <c r="C796" s="2">
        <v>1</v>
      </c>
      <c r="D796">
        <v>11</v>
      </c>
      <c r="E796" s="52">
        <v>43841</v>
      </c>
      <c r="F796" s="1">
        <v>0</v>
      </c>
      <c r="G796" s="5">
        <f t="shared" si="54"/>
        <v>0</v>
      </c>
      <c r="H796" s="19">
        <f t="shared" si="55"/>
        <v>0</v>
      </c>
      <c r="I796">
        <v>100</v>
      </c>
      <c r="J796">
        <v>207.42013888888889</v>
      </c>
      <c r="K796">
        <v>32.024596349501699</v>
      </c>
      <c r="L796">
        <v>56.597222222222221</v>
      </c>
      <c r="M796">
        <v>43.402777777777779</v>
      </c>
      <c r="N796">
        <v>0</v>
      </c>
      <c r="O796">
        <v>100</v>
      </c>
      <c r="P796">
        <v>220.99479166666666</v>
      </c>
      <c r="Q796">
        <v>33.04500972673663</v>
      </c>
      <c r="R796">
        <v>60.9375</v>
      </c>
      <c r="S796">
        <v>39.0625</v>
      </c>
      <c r="T796">
        <v>0</v>
      </c>
      <c r="U796">
        <v>100</v>
      </c>
      <c r="V796">
        <v>180.27083333333334</v>
      </c>
      <c r="W796">
        <v>21.415460836192153</v>
      </c>
      <c r="X796">
        <v>47.916666666666664</v>
      </c>
      <c r="Y796">
        <v>52.083333333333336</v>
      </c>
      <c r="Z796">
        <v>0</v>
      </c>
      <c r="AA796" s="2" t="s">
        <v>878</v>
      </c>
      <c r="AB796" t="s">
        <v>878</v>
      </c>
      <c r="AC796" t="s">
        <v>878</v>
      </c>
      <c r="AD796" t="s">
        <v>878</v>
      </c>
      <c r="AE796" t="s">
        <v>878</v>
      </c>
      <c r="AF796" t="s">
        <v>878</v>
      </c>
      <c r="AG796" t="s">
        <v>878</v>
      </c>
      <c r="AH796" t="s">
        <v>878</v>
      </c>
      <c r="AI796" t="s">
        <v>878</v>
      </c>
      <c r="AJ796" t="s">
        <v>878</v>
      </c>
      <c r="AK796" t="s">
        <v>878</v>
      </c>
      <c r="AL796" t="s">
        <v>878</v>
      </c>
      <c r="AM796" t="s">
        <v>878</v>
      </c>
      <c r="AN796" t="s">
        <v>878</v>
      </c>
      <c r="AO796" t="s">
        <v>878</v>
      </c>
      <c r="AP796" t="s">
        <v>878</v>
      </c>
      <c r="AQ796" t="s">
        <v>878</v>
      </c>
      <c r="AR796" t="s">
        <v>878</v>
      </c>
      <c r="AS796" t="s">
        <v>878</v>
      </c>
      <c r="AT796" t="s">
        <v>878</v>
      </c>
      <c r="AU796" t="s">
        <v>878</v>
      </c>
      <c r="AV796" t="s">
        <v>878</v>
      </c>
      <c r="AW796" t="s">
        <v>878</v>
      </c>
      <c r="AX796" t="s">
        <v>878</v>
      </c>
      <c r="AY796" t="s">
        <v>878</v>
      </c>
      <c r="AZ796" t="s">
        <v>878</v>
      </c>
      <c r="BA796" t="s">
        <v>878</v>
      </c>
      <c r="BB796" t="s">
        <v>878</v>
      </c>
      <c r="BC796" t="s">
        <v>878</v>
      </c>
      <c r="BD796" t="s">
        <v>878</v>
      </c>
      <c r="BE796" t="s">
        <v>878</v>
      </c>
      <c r="BF796" t="s">
        <v>878</v>
      </c>
      <c r="BG796" s="12">
        <v>0</v>
      </c>
      <c r="BH796" s="1">
        <v>0</v>
      </c>
      <c r="BI796" s="1">
        <v>0</v>
      </c>
      <c r="BJ796" s="1">
        <f t="shared" si="56"/>
        <v>0</v>
      </c>
      <c r="BK796" s="1">
        <v>10</v>
      </c>
      <c r="BL796" s="19">
        <v>0</v>
      </c>
      <c r="BM796" s="19">
        <v>0</v>
      </c>
      <c r="BN796" s="19">
        <v>0</v>
      </c>
      <c r="BO796" s="19">
        <v>0</v>
      </c>
      <c r="BP796" s="19">
        <v>0</v>
      </c>
      <c r="CB796" s="1"/>
      <c r="CJ796" s="1"/>
      <c r="DD796"/>
      <c r="DE796"/>
    </row>
    <row r="797" spans="1:109" x14ac:dyDescent="0.2">
      <c r="A797" s="2">
        <v>796</v>
      </c>
      <c r="B797" s="2">
        <v>10</v>
      </c>
      <c r="C797" s="2">
        <v>1</v>
      </c>
      <c r="D797">
        <v>12</v>
      </c>
      <c r="E797" s="52">
        <v>43842</v>
      </c>
      <c r="F797" s="1">
        <v>0</v>
      </c>
      <c r="G797" s="5">
        <f t="shared" si="54"/>
        <v>0</v>
      </c>
      <c r="H797" s="19">
        <f t="shared" si="55"/>
        <v>0</v>
      </c>
      <c r="I797">
        <v>100</v>
      </c>
      <c r="J797">
        <v>224.25</v>
      </c>
      <c r="K797">
        <v>23.237834590852245</v>
      </c>
      <c r="L797">
        <v>80.902777777777771</v>
      </c>
      <c r="M797">
        <v>19.097222222222229</v>
      </c>
      <c r="N797">
        <v>0</v>
      </c>
      <c r="O797">
        <v>100</v>
      </c>
      <c r="P797">
        <v>241.03125</v>
      </c>
      <c r="Q797">
        <v>22.898508854016612</v>
      </c>
      <c r="R797">
        <v>86.458333333333329</v>
      </c>
      <c r="S797">
        <v>13.541666666666671</v>
      </c>
      <c r="T797">
        <v>0</v>
      </c>
      <c r="U797">
        <v>100</v>
      </c>
      <c r="V797">
        <v>190.6875</v>
      </c>
      <c r="W797">
        <v>10.112411932834473</v>
      </c>
      <c r="X797">
        <v>69.791666666666671</v>
      </c>
      <c r="Y797">
        <v>30.208333333333329</v>
      </c>
      <c r="Z797">
        <v>0</v>
      </c>
      <c r="AA797" s="2" t="s">
        <v>878</v>
      </c>
      <c r="AB797" t="s">
        <v>878</v>
      </c>
      <c r="AC797" t="s">
        <v>878</v>
      </c>
      <c r="AD797" t="s">
        <v>878</v>
      </c>
      <c r="AE797" t="s">
        <v>878</v>
      </c>
      <c r="AF797" t="s">
        <v>878</v>
      </c>
      <c r="AG797" t="s">
        <v>878</v>
      </c>
      <c r="AH797" t="s">
        <v>878</v>
      </c>
      <c r="AI797" t="s">
        <v>878</v>
      </c>
      <c r="AJ797" t="s">
        <v>878</v>
      </c>
      <c r="AK797" t="s">
        <v>878</v>
      </c>
      <c r="AL797" t="s">
        <v>878</v>
      </c>
      <c r="AM797" t="s">
        <v>878</v>
      </c>
      <c r="AN797" t="s">
        <v>878</v>
      </c>
      <c r="AO797" t="s">
        <v>878</v>
      </c>
      <c r="AP797" t="s">
        <v>878</v>
      </c>
      <c r="AQ797" t="s">
        <v>878</v>
      </c>
      <c r="AR797" t="s">
        <v>878</v>
      </c>
      <c r="AS797" t="s">
        <v>878</v>
      </c>
      <c r="AT797" t="s">
        <v>878</v>
      </c>
      <c r="AU797" t="s">
        <v>878</v>
      </c>
      <c r="AV797" t="s">
        <v>878</v>
      </c>
      <c r="AW797" t="s">
        <v>878</v>
      </c>
      <c r="AX797" t="s">
        <v>878</v>
      </c>
      <c r="AY797" t="s">
        <v>878</v>
      </c>
      <c r="AZ797" t="s">
        <v>878</v>
      </c>
      <c r="BA797" t="s">
        <v>878</v>
      </c>
      <c r="BB797" t="s">
        <v>878</v>
      </c>
      <c r="BC797" t="s">
        <v>878</v>
      </c>
      <c r="BD797" t="s">
        <v>878</v>
      </c>
      <c r="BE797" t="s">
        <v>878</v>
      </c>
      <c r="BF797" t="s">
        <v>878</v>
      </c>
      <c r="BG797" s="12">
        <v>0</v>
      </c>
      <c r="BH797" s="1">
        <v>0</v>
      </c>
      <c r="BI797" s="1">
        <v>0</v>
      </c>
      <c r="BJ797" s="1">
        <f t="shared" si="56"/>
        <v>0</v>
      </c>
      <c r="BK797" s="1">
        <v>11</v>
      </c>
      <c r="BL797" s="19">
        <v>0</v>
      </c>
      <c r="BM797" s="19">
        <v>0</v>
      </c>
      <c r="BN797" s="19">
        <v>0</v>
      </c>
      <c r="BO797" s="19">
        <v>0</v>
      </c>
      <c r="BP797" s="19">
        <v>0</v>
      </c>
      <c r="CB797" s="1"/>
      <c r="CJ797" s="1"/>
      <c r="DD797"/>
      <c r="DE797"/>
    </row>
    <row r="798" spans="1:109" x14ac:dyDescent="0.2">
      <c r="A798" s="2">
        <v>797</v>
      </c>
      <c r="B798" s="2">
        <v>10</v>
      </c>
      <c r="C798" s="2">
        <v>1</v>
      </c>
      <c r="D798">
        <v>13</v>
      </c>
      <c r="E798" s="52">
        <v>43843</v>
      </c>
      <c r="F798" s="1">
        <v>0</v>
      </c>
      <c r="G798" s="5">
        <f t="shared" si="54"/>
        <v>0</v>
      </c>
      <c r="H798" s="19">
        <f t="shared" si="55"/>
        <v>0</v>
      </c>
      <c r="I798">
        <v>100</v>
      </c>
      <c r="J798">
        <v>327.38194444444446</v>
      </c>
      <c r="K798">
        <v>22.529751770156228</v>
      </c>
      <c r="L798">
        <v>93.75</v>
      </c>
      <c r="M798">
        <v>6.25</v>
      </c>
      <c r="N798">
        <v>0</v>
      </c>
      <c r="O798">
        <v>100</v>
      </c>
      <c r="P798">
        <v>309.43229166666669</v>
      </c>
      <c r="Q798">
        <v>25.395724196266478</v>
      </c>
      <c r="R798">
        <v>90.625</v>
      </c>
      <c r="S798">
        <v>9.375</v>
      </c>
      <c r="T798">
        <v>0</v>
      </c>
      <c r="U798">
        <v>100</v>
      </c>
      <c r="V798">
        <v>363.28125</v>
      </c>
      <c r="W798">
        <v>12.513315817540594</v>
      </c>
      <c r="X798">
        <v>100</v>
      </c>
      <c r="Y798">
        <v>0</v>
      </c>
      <c r="Z798">
        <v>0</v>
      </c>
      <c r="AA798" s="2" t="s">
        <v>878</v>
      </c>
      <c r="AB798" t="s">
        <v>878</v>
      </c>
      <c r="AC798" t="s">
        <v>878</v>
      </c>
      <c r="AD798" t="s">
        <v>878</v>
      </c>
      <c r="AE798" t="s">
        <v>878</v>
      </c>
      <c r="AF798" t="s">
        <v>878</v>
      </c>
      <c r="AG798" t="s">
        <v>878</v>
      </c>
      <c r="AH798" t="s">
        <v>878</v>
      </c>
      <c r="AI798" t="s">
        <v>878</v>
      </c>
      <c r="AJ798" t="s">
        <v>878</v>
      </c>
      <c r="AK798" t="s">
        <v>878</v>
      </c>
      <c r="AL798" t="s">
        <v>878</v>
      </c>
      <c r="AM798" t="s">
        <v>878</v>
      </c>
      <c r="AN798" t="s">
        <v>878</v>
      </c>
      <c r="AO798" t="s">
        <v>878</v>
      </c>
      <c r="AP798" t="s">
        <v>878</v>
      </c>
      <c r="AQ798" t="s">
        <v>878</v>
      </c>
      <c r="AR798" t="s">
        <v>878</v>
      </c>
      <c r="AS798" t="s">
        <v>878</v>
      </c>
      <c r="AT798" t="s">
        <v>878</v>
      </c>
      <c r="AU798" t="s">
        <v>878</v>
      </c>
      <c r="AV798" t="s">
        <v>878</v>
      </c>
      <c r="AW798" t="s">
        <v>878</v>
      </c>
      <c r="AX798" t="s">
        <v>878</v>
      </c>
      <c r="AY798" t="s">
        <v>878</v>
      </c>
      <c r="AZ798" t="s">
        <v>878</v>
      </c>
      <c r="BA798" t="s">
        <v>878</v>
      </c>
      <c r="BB798" t="s">
        <v>878</v>
      </c>
      <c r="BC798" t="s">
        <v>878</v>
      </c>
      <c r="BD798" t="s">
        <v>878</v>
      </c>
      <c r="BE798" t="s">
        <v>878</v>
      </c>
      <c r="BF798" t="s">
        <v>878</v>
      </c>
      <c r="BG798" s="12">
        <v>0</v>
      </c>
      <c r="BH798" s="1">
        <v>0</v>
      </c>
      <c r="BI798" s="1">
        <v>0</v>
      </c>
      <c r="BJ798" s="1">
        <f t="shared" si="56"/>
        <v>0</v>
      </c>
      <c r="BK798" s="1">
        <v>12</v>
      </c>
      <c r="BL798" s="19">
        <v>0</v>
      </c>
      <c r="BM798" s="19">
        <v>0</v>
      </c>
      <c r="BN798" s="19">
        <v>0</v>
      </c>
      <c r="BO798" s="19">
        <v>0</v>
      </c>
      <c r="BP798" s="19">
        <v>0</v>
      </c>
      <c r="CB798" s="1"/>
      <c r="CJ798" s="1"/>
      <c r="DD798"/>
      <c r="DE798"/>
    </row>
    <row r="799" spans="1:109" x14ac:dyDescent="0.2">
      <c r="A799" s="2">
        <v>798</v>
      </c>
      <c r="B799" s="2">
        <v>10</v>
      </c>
      <c r="C799" s="2">
        <v>1</v>
      </c>
      <c r="D799">
        <v>14</v>
      </c>
      <c r="E799" s="52">
        <v>43844</v>
      </c>
      <c r="F799" s="1">
        <v>0</v>
      </c>
      <c r="G799" s="5">
        <f t="shared" si="54"/>
        <v>0</v>
      </c>
      <c r="H799" s="19">
        <f t="shared" si="55"/>
        <v>0</v>
      </c>
      <c r="I799">
        <v>100</v>
      </c>
      <c r="J799">
        <v>199.28819444444446</v>
      </c>
      <c r="K799">
        <v>41.973651473895686</v>
      </c>
      <c r="L799">
        <v>55.902777777777779</v>
      </c>
      <c r="M799">
        <v>42.361111111111107</v>
      </c>
      <c r="N799">
        <v>1.7361111111111112</v>
      </c>
      <c r="O799">
        <v>100</v>
      </c>
      <c r="P799">
        <v>217.38541666666666</v>
      </c>
      <c r="Q799">
        <v>42.897673208700368</v>
      </c>
      <c r="R799">
        <v>65.625</v>
      </c>
      <c r="S799">
        <v>31.770833333333332</v>
      </c>
      <c r="T799">
        <v>2.6041666666666665</v>
      </c>
      <c r="U799">
        <v>100</v>
      </c>
      <c r="V799">
        <v>163.09375</v>
      </c>
      <c r="W799">
        <v>25.048327769899121</v>
      </c>
      <c r="X799">
        <v>36.458333333333336</v>
      </c>
      <c r="Y799">
        <v>63.541666666666664</v>
      </c>
      <c r="Z799">
        <v>0</v>
      </c>
      <c r="AA799" s="2" t="s">
        <v>878</v>
      </c>
      <c r="AB799" t="s">
        <v>878</v>
      </c>
      <c r="AC799" t="s">
        <v>878</v>
      </c>
      <c r="AD799" t="s">
        <v>878</v>
      </c>
      <c r="AE799" t="s">
        <v>878</v>
      </c>
      <c r="AF799" t="s">
        <v>878</v>
      </c>
      <c r="AG799" t="s">
        <v>878</v>
      </c>
      <c r="AH799" t="s">
        <v>878</v>
      </c>
      <c r="AI799" t="s">
        <v>878</v>
      </c>
      <c r="AJ799" t="s">
        <v>878</v>
      </c>
      <c r="AK799" t="s">
        <v>878</v>
      </c>
      <c r="AL799" t="s">
        <v>878</v>
      </c>
      <c r="AM799" t="s">
        <v>878</v>
      </c>
      <c r="AN799" t="s">
        <v>878</v>
      </c>
      <c r="AO799" t="s">
        <v>878</v>
      </c>
      <c r="AP799" t="s">
        <v>878</v>
      </c>
      <c r="AQ799" t="s">
        <v>878</v>
      </c>
      <c r="AR799" t="s">
        <v>878</v>
      </c>
      <c r="AS799" t="s">
        <v>878</v>
      </c>
      <c r="AT799" t="s">
        <v>878</v>
      </c>
      <c r="AU799" t="s">
        <v>878</v>
      </c>
      <c r="AV799" t="s">
        <v>878</v>
      </c>
      <c r="AW799" t="s">
        <v>878</v>
      </c>
      <c r="AX799" t="s">
        <v>878</v>
      </c>
      <c r="AY799" t="s">
        <v>878</v>
      </c>
      <c r="AZ799" t="s">
        <v>878</v>
      </c>
      <c r="BA799" t="s">
        <v>878</v>
      </c>
      <c r="BB799" t="s">
        <v>878</v>
      </c>
      <c r="BC799" t="s">
        <v>878</v>
      </c>
      <c r="BD799" t="s">
        <v>878</v>
      </c>
      <c r="BE799" t="s">
        <v>878</v>
      </c>
      <c r="BF799" t="s">
        <v>878</v>
      </c>
      <c r="BG799" s="12">
        <v>0</v>
      </c>
      <c r="BH799" s="1">
        <v>0</v>
      </c>
      <c r="BI799" s="1">
        <v>0</v>
      </c>
      <c r="BJ799" s="1">
        <f t="shared" si="56"/>
        <v>0</v>
      </c>
      <c r="BK799" s="1">
        <v>13</v>
      </c>
      <c r="BL799" s="19">
        <v>0</v>
      </c>
      <c r="BM799" s="19">
        <v>0</v>
      </c>
      <c r="BN799" s="19">
        <v>0</v>
      </c>
      <c r="BO799" s="19">
        <v>0</v>
      </c>
      <c r="BP799" s="19">
        <v>0</v>
      </c>
      <c r="CB799" s="1"/>
      <c r="CJ799" s="1"/>
      <c r="DD799"/>
      <c r="DE799"/>
    </row>
    <row r="800" spans="1:109" x14ac:dyDescent="0.2">
      <c r="A800" s="2">
        <v>799</v>
      </c>
      <c r="B800" s="2">
        <v>10</v>
      </c>
      <c r="C800" s="2">
        <v>2</v>
      </c>
      <c r="D800">
        <v>1</v>
      </c>
      <c r="E800" s="52">
        <v>43845</v>
      </c>
      <c r="F800" s="1">
        <v>0</v>
      </c>
      <c r="G800" s="5">
        <f t="shared" si="54"/>
        <v>37.5</v>
      </c>
      <c r="H800" s="19">
        <f t="shared" si="55"/>
        <v>131.25</v>
      </c>
      <c r="I800">
        <v>92.013888888888886</v>
      </c>
      <c r="J800">
        <v>218.11698113207547</v>
      </c>
      <c r="K800">
        <v>33.740622871425671</v>
      </c>
      <c r="L800">
        <v>71.698113207547166</v>
      </c>
      <c r="M800">
        <v>28.301886792452834</v>
      </c>
      <c r="N800">
        <v>0</v>
      </c>
      <c r="O800">
        <v>88.020833333333329</v>
      </c>
      <c r="P800">
        <v>231.44378698224853</v>
      </c>
      <c r="Q800">
        <v>38.402641717211118</v>
      </c>
      <c r="R800">
        <v>61.53846153846154</v>
      </c>
      <c r="S800">
        <v>38.46153846153846</v>
      </c>
      <c r="T800">
        <v>0</v>
      </c>
      <c r="U800">
        <v>100</v>
      </c>
      <c r="V800">
        <v>194.65625</v>
      </c>
      <c r="W800">
        <v>7.4228594224848665</v>
      </c>
      <c r="X800">
        <v>89.583333333333329</v>
      </c>
      <c r="Y800">
        <v>10.416666666666671</v>
      </c>
      <c r="Z800">
        <v>0</v>
      </c>
      <c r="AA800" s="2">
        <v>0</v>
      </c>
      <c r="AB800">
        <v>1</v>
      </c>
      <c r="AC800">
        <v>8</v>
      </c>
      <c r="AD800" t="s">
        <v>20</v>
      </c>
      <c r="AE800" t="s">
        <v>20</v>
      </c>
      <c r="AF800" t="s">
        <v>879</v>
      </c>
      <c r="AG800" t="s">
        <v>879</v>
      </c>
      <c r="AH800" t="s">
        <v>879</v>
      </c>
      <c r="AI800" t="s">
        <v>879</v>
      </c>
      <c r="AJ800" t="s">
        <v>879</v>
      </c>
      <c r="AK800" t="s">
        <v>879</v>
      </c>
      <c r="AL800" t="s">
        <v>878</v>
      </c>
      <c r="AM800" t="s">
        <v>878</v>
      </c>
      <c r="AN800" t="s">
        <v>878</v>
      </c>
      <c r="AO800" t="s">
        <v>878</v>
      </c>
      <c r="AP800" t="s">
        <v>878</v>
      </c>
      <c r="AQ800" t="s">
        <v>878</v>
      </c>
      <c r="AR800" t="s">
        <v>878</v>
      </c>
      <c r="AS800" t="s">
        <v>879</v>
      </c>
      <c r="AT800" t="s">
        <v>879</v>
      </c>
      <c r="AU800" t="s">
        <v>879</v>
      </c>
      <c r="AV800" t="s">
        <v>879</v>
      </c>
      <c r="AW800" t="s">
        <v>879</v>
      </c>
      <c r="AX800" t="s">
        <v>879</v>
      </c>
      <c r="AY800" t="s">
        <v>879</v>
      </c>
      <c r="AZ800" t="s">
        <v>878</v>
      </c>
      <c r="BA800" t="s">
        <v>878</v>
      </c>
      <c r="BB800" t="s">
        <v>878</v>
      </c>
      <c r="BC800" t="s">
        <v>878</v>
      </c>
      <c r="BD800" t="s">
        <v>878</v>
      </c>
      <c r="BE800" t="s">
        <v>878</v>
      </c>
      <c r="BF800" t="s">
        <v>878</v>
      </c>
      <c r="BG800">
        <v>37.5</v>
      </c>
      <c r="BH800">
        <v>2</v>
      </c>
      <c r="BI800">
        <v>3.5</v>
      </c>
      <c r="BJ800">
        <f t="shared" si="56"/>
        <v>131.25</v>
      </c>
      <c r="BK800" t="s">
        <v>26</v>
      </c>
      <c r="BL800" s="19">
        <v>0</v>
      </c>
      <c r="BM800" s="19">
        <v>0</v>
      </c>
      <c r="BN800" s="19">
        <v>0</v>
      </c>
      <c r="BO800" s="19">
        <v>0</v>
      </c>
      <c r="BP800" s="19">
        <v>0</v>
      </c>
      <c r="CB800" s="1"/>
      <c r="CJ800" s="1"/>
      <c r="DD800"/>
      <c r="DE800"/>
    </row>
    <row r="801" spans="1:109" x14ac:dyDescent="0.2">
      <c r="A801" s="2">
        <v>800</v>
      </c>
      <c r="B801" s="2">
        <v>10</v>
      </c>
      <c r="C801" s="2">
        <v>2</v>
      </c>
      <c r="D801">
        <v>2</v>
      </c>
      <c r="E801" s="52">
        <v>43846</v>
      </c>
      <c r="F801" s="1">
        <v>0</v>
      </c>
      <c r="G801" s="5">
        <f t="shared" si="54"/>
        <v>37.5</v>
      </c>
      <c r="H801" s="19">
        <f t="shared" si="55"/>
        <v>131.25</v>
      </c>
      <c r="I801">
        <v>100</v>
      </c>
      <c r="J801">
        <v>265</v>
      </c>
      <c r="K801">
        <v>27.67962299385789</v>
      </c>
      <c r="L801">
        <v>84.722222222222229</v>
      </c>
      <c r="M801">
        <v>15.277777777777771</v>
      </c>
      <c r="N801">
        <v>0</v>
      </c>
      <c r="O801">
        <v>100</v>
      </c>
      <c r="P801">
        <v>248.26041666666666</v>
      </c>
      <c r="Q801">
        <v>30.908076297548089</v>
      </c>
      <c r="R801">
        <v>77.083333333333329</v>
      </c>
      <c r="S801">
        <v>22.916666666666671</v>
      </c>
      <c r="T801">
        <v>0</v>
      </c>
      <c r="U801">
        <v>100</v>
      </c>
      <c r="V801">
        <v>298.47916666666669</v>
      </c>
      <c r="W801">
        <v>17.46560986222384</v>
      </c>
      <c r="X801">
        <v>100</v>
      </c>
      <c r="Y801">
        <v>0</v>
      </c>
      <c r="Z801">
        <v>0</v>
      </c>
      <c r="AA801" s="2">
        <v>0</v>
      </c>
      <c r="AB801">
        <v>1</v>
      </c>
      <c r="AC801">
        <v>8</v>
      </c>
      <c r="AD801">
        <v>1</v>
      </c>
      <c r="AE801" t="s">
        <v>20</v>
      </c>
      <c r="AF801" t="s">
        <v>879</v>
      </c>
      <c r="AG801" t="s">
        <v>879</v>
      </c>
      <c r="AH801" t="s">
        <v>879</v>
      </c>
      <c r="AI801" t="s">
        <v>879</v>
      </c>
      <c r="AJ801" t="s">
        <v>879</v>
      </c>
      <c r="AK801" t="s">
        <v>879</v>
      </c>
      <c r="AL801" t="s">
        <v>878</v>
      </c>
      <c r="AM801" t="s">
        <v>878</v>
      </c>
      <c r="AN801" t="s">
        <v>878</v>
      </c>
      <c r="AO801" t="s">
        <v>878</v>
      </c>
      <c r="AP801" t="s">
        <v>878</v>
      </c>
      <c r="AQ801" t="s">
        <v>878</v>
      </c>
      <c r="AR801" t="s">
        <v>878</v>
      </c>
      <c r="AS801" t="s">
        <v>879</v>
      </c>
      <c r="AT801" t="s">
        <v>879</v>
      </c>
      <c r="AU801" t="s">
        <v>879</v>
      </c>
      <c r="AV801" t="s">
        <v>879</v>
      </c>
      <c r="AW801" t="s">
        <v>879</v>
      </c>
      <c r="AX801" t="s">
        <v>879</v>
      </c>
      <c r="AY801" t="s">
        <v>879</v>
      </c>
      <c r="AZ801" t="s">
        <v>878</v>
      </c>
      <c r="BA801" t="s">
        <v>878</v>
      </c>
      <c r="BB801" t="s">
        <v>878</v>
      </c>
      <c r="BC801" t="s">
        <v>878</v>
      </c>
      <c r="BD801" t="s">
        <v>878</v>
      </c>
      <c r="BE801" t="s">
        <v>878</v>
      </c>
      <c r="BF801" t="s">
        <v>878</v>
      </c>
      <c r="BG801">
        <v>37.5</v>
      </c>
      <c r="BH801">
        <v>2</v>
      </c>
      <c r="BI801">
        <v>3.5</v>
      </c>
      <c r="BJ801">
        <f t="shared" si="56"/>
        <v>131.25</v>
      </c>
      <c r="BK801" t="s">
        <v>26</v>
      </c>
      <c r="BL801" s="19">
        <v>0</v>
      </c>
      <c r="BM801" s="19">
        <v>0</v>
      </c>
      <c r="BN801" s="19">
        <v>0</v>
      </c>
      <c r="BO801" s="19">
        <v>0</v>
      </c>
      <c r="BP801" s="19">
        <v>0</v>
      </c>
      <c r="CB801" s="1"/>
      <c r="CJ801" s="1"/>
      <c r="DD801"/>
      <c r="DE801"/>
    </row>
    <row r="802" spans="1:109" x14ac:dyDescent="0.2">
      <c r="A802" s="2">
        <v>801</v>
      </c>
      <c r="B802" s="2">
        <v>10</v>
      </c>
      <c r="C802" s="2">
        <v>2</v>
      </c>
      <c r="D802">
        <v>3</v>
      </c>
      <c r="E802" s="52">
        <v>43847</v>
      </c>
      <c r="F802" s="1">
        <v>0</v>
      </c>
      <c r="G802" s="5">
        <f t="shared" si="54"/>
        <v>37.5</v>
      </c>
      <c r="H802" s="19">
        <f t="shared" si="55"/>
        <v>131.25</v>
      </c>
      <c r="I802">
        <v>100</v>
      </c>
      <c r="J802">
        <v>206.6875</v>
      </c>
      <c r="K802">
        <v>41.25285600705719</v>
      </c>
      <c r="L802">
        <v>40.625</v>
      </c>
      <c r="M802">
        <v>59.375</v>
      </c>
      <c r="N802">
        <v>0</v>
      </c>
      <c r="O802">
        <v>100</v>
      </c>
      <c r="P802">
        <v>236.05729166666666</v>
      </c>
      <c r="Q802">
        <v>38.60108081333312</v>
      </c>
      <c r="R802">
        <v>60.9375</v>
      </c>
      <c r="S802">
        <v>39.0625</v>
      </c>
      <c r="T802">
        <v>0</v>
      </c>
      <c r="U802">
        <v>100</v>
      </c>
      <c r="V802">
        <v>147.94791666666666</v>
      </c>
      <c r="W802">
        <v>4.2651328723040409</v>
      </c>
      <c r="X802">
        <v>0</v>
      </c>
      <c r="Y802">
        <v>100</v>
      </c>
      <c r="Z802">
        <v>0</v>
      </c>
      <c r="AA802" s="2">
        <v>0</v>
      </c>
      <c r="AB802">
        <v>1</v>
      </c>
      <c r="AC802">
        <v>7</v>
      </c>
      <c r="AD802">
        <v>2</v>
      </c>
      <c r="AE802" t="s">
        <v>20</v>
      </c>
      <c r="AF802" t="s">
        <v>879</v>
      </c>
      <c r="AG802" t="s">
        <v>879</v>
      </c>
      <c r="AH802" t="s">
        <v>879</v>
      </c>
      <c r="AI802" t="s">
        <v>879</v>
      </c>
      <c r="AJ802" t="s">
        <v>879</v>
      </c>
      <c r="AK802" t="s">
        <v>879</v>
      </c>
      <c r="AL802" t="s">
        <v>878</v>
      </c>
      <c r="AM802" t="s">
        <v>878</v>
      </c>
      <c r="AN802" t="s">
        <v>878</v>
      </c>
      <c r="AO802" t="s">
        <v>878</v>
      </c>
      <c r="AP802" t="s">
        <v>878</v>
      </c>
      <c r="AQ802" t="s">
        <v>878</v>
      </c>
      <c r="AR802" t="s">
        <v>878</v>
      </c>
      <c r="AS802" t="s">
        <v>879</v>
      </c>
      <c r="AT802" t="s">
        <v>879</v>
      </c>
      <c r="AU802" t="s">
        <v>879</v>
      </c>
      <c r="AV802" t="s">
        <v>879</v>
      </c>
      <c r="AW802" t="s">
        <v>879</v>
      </c>
      <c r="AX802" t="s">
        <v>879</v>
      </c>
      <c r="AY802" t="s">
        <v>879</v>
      </c>
      <c r="AZ802" t="s">
        <v>878</v>
      </c>
      <c r="BA802" t="s">
        <v>878</v>
      </c>
      <c r="BB802" t="s">
        <v>878</v>
      </c>
      <c r="BC802" t="s">
        <v>878</v>
      </c>
      <c r="BD802" t="s">
        <v>878</v>
      </c>
      <c r="BE802" t="s">
        <v>878</v>
      </c>
      <c r="BF802" t="s">
        <v>878</v>
      </c>
      <c r="BG802">
        <v>37.5</v>
      </c>
      <c r="BH802">
        <v>2</v>
      </c>
      <c r="BI802">
        <v>3.5</v>
      </c>
      <c r="BJ802">
        <f t="shared" si="56"/>
        <v>131.25</v>
      </c>
      <c r="BK802" t="s">
        <v>26</v>
      </c>
      <c r="BL802" s="19">
        <v>0</v>
      </c>
      <c r="BM802" s="19">
        <v>0</v>
      </c>
      <c r="BN802" s="19">
        <v>0</v>
      </c>
      <c r="BO802" s="19">
        <v>0</v>
      </c>
      <c r="BP802" s="19">
        <v>0</v>
      </c>
      <c r="CB802" s="1"/>
      <c r="CJ802" s="1"/>
      <c r="DD802"/>
      <c r="DE802"/>
    </row>
    <row r="803" spans="1:109" customFormat="1" x14ac:dyDescent="0.2">
      <c r="A803" s="2">
        <v>802</v>
      </c>
      <c r="B803" s="2">
        <v>10</v>
      </c>
      <c r="C803" s="2">
        <v>2</v>
      </c>
      <c r="D803">
        <v>4</v>
      </c>
      <c r="E803" s="52">
        <v>43848</v>
      </c>
      <c r="F803" s="1">
        <v>0</v>
      </c>
      <c r="G803" s="5">
        <f t="shared" si="54"/>
        <v>0</v>
      </c>
      <c r="H803" s="19">
        <f t="shared" si="55"/>
        <v>0</v>
      </c>
      <c r="I803">
        <v>100</v>
      </c>
      <c r="J803">
        <v>242.44097222222223</v>
      </c>
      <c r="K803">
        <v>33.822779776161248</v>
      </c>
      <c r="L803">
        <v>71.875</v>
      </c>
      <c r="M803">
        <v>28.125</v>
      </c>
      <c r="N803">
        <v>0</v>
      </c>
      <c r="O803">
        <v>100</v>
      </c>
      <c r="P803">
        <v>201.4375</v>
      </c>
      <c r="Q803">
        <v>21.302105944781374</v>
      </c>
      <c r="R803">
        <v>61.458333333333336</v>
      </c>
      <c r="S803">
        <v>38.541666666666664</v>
      </c>
      <c r="T803">
        <v>0</v>
      </c>
      <c r="U803">
        <v>100</v>
      </c>
      <c r="V803">
        <v>324.44791666666669</v>
      </c>
      <c r="W803">
        <v>24.691550547212685</v>
      </c>
      <c r="X803">
        <v>92.708333333333329</v>
      </c>
      <c r="Y803">
        <v>7.2916666666666714</v>
      </c>
      <c r="Z803">
        <v>0</v>
      </c>
      <c r="AA803" s="2">
        <v>0</v>
      </c>
      <c r="AB803">
        <v>1</v>
      </c>
      <c r="AC803">
        <v>8</v>
      </c>
      <c r="AD803">
        <v>1</v>
      </c>
      <c r="AE803" t="s">
        <v>20</v>
      </c>
      <c r="AF803" t="s">
        <v>879</v>
      </c>
      <c r="AG803" t="s">
        <v>879</v>
      </c>
      <c r="AH803" t="s">
        <v>879</v>
      </c>
      <c r="AI803" t="s">
        <v>879</v>
      </c>
      <c r="AJ803" t="s">
        <v>879</v>
      </c>
      <c r="AK803" t="s">
        <v>879</v>
      </c>
      <c r="AL803" t="s">
        <v>878</v>
      </c>
      <c r="AM803" t="s">
        <v>878</v>
      </c>
      <c r="AN803" t="s">
        <v>878</v>
      </c>
      <c r="AO803" t="s">
        <v>878</v>
      </c>
      <c r="AP803" t="s">
        <v>878</v>
      </c>
      <c r="AQ803" t="s">
        <v>878</v>
      </c>
      <c r="AR803" t="s">
        <v>878</v>
      </c>
      <c r="AS803" t="s">
        <v>879</v>
      </c>
      <c r="AT803" t="s">
        <v>879</v>
      </c>
      <c r="AU803" t="s">
        <v>879</v>
      </c>
      <c r="AV803" t="s">
        <v>879</v>
      </c>
      <c r="AW803" t="s">
        <v>879</v>
      </c>
      <c r="AX803" t="s">
        <v>879</v>
      </c>
      <c r="AY803" t="s">
        <v>879</v>
      </c>
      <c r="AZ803" t="s">
        <v>878</v>
      </c>
      <c r="BA803" t="s">
        <v>878</v>
      </c>
      <c r="BB803" t="s">
        <v>878</v>
      </c>
      <c r="BC803" t="s">
        <v>878</v>
      </c>
      <c r="BD803" t="s">
        <v>878</v>
      </c>
      <c r="BE803" t="s">
        <v>878</v>
      </c>
      <c r="BF803" t="s">
        <v>878</v>
      </c>
      <c r="BG803">
        <v>0</v>
      </c>
      <c r="BH803">
        <v>0</v>
      </c>
      <c r="BI803">
        <v>0</v>
      </c>
      <c r="BJ803">
        <v>0</v>
      </c>
      <c r="BK803">
        <v>0</v>
      </c>
      <c r="BL803" s="19">
        <v>0</v>
      </c>
      <c r="BM803" s="19">
        <v>0</v>
      </c>
      <c r="BN803" s="19">
        <v>0</v>
      </c>
      <c r="BO803" s="19">
        <v>0</v>
      </c>
      <c r="BP803" s="19">
        <v>0</v>
      </c>
      <c r="BQ803" s="1"/>
      <c r="BR803" s="1"/>
      <c r="BS803" s="1"/>
      <c r="BT803" s="1"/>
      <c r="BU803" s="1"/>
      <c r="BV803" s="1"/>
      <c r="BW803" s="1"/>
      <c r="BX803" s="1"/>
      <c r="BY803" s="1"/>
      <c r="BZ803" s="1"/>
      <c r="CA803" s="1"/>
      <c r="CB803" s="19"/>
      <c r="CC803" s="1"/>
      <c r="CD803" s="1"/>
      <c r="CE803" s="1"/>
      <c r="CF803" s="1"/>
      <c r="CG803" s="1"/>
      <c r="CH803" s="1"/>
      <c r="CI803" s="1"/>
      <c r="CJ803" s="19"/>
      <c r="CK803" s="1"/>
      <c r="CL803" s="1"/>
      <c r="CM803" s="1"/>
      <c r="CN803" s="1"/>
      <c r="CO803" s="1"/>
      <c r="CP803" s="1"/>
      <c r="CQ803" s="1"/>
      <c r="CR803" s="1"/>
      <c r="CS803" s="1"/>
      <c r="CT803" s="1"/>
      <c r="CU803" s="1"/>
      <c r="CV803" s="1"/>
      <c r="CW803" s="1"/>
      <c r="CX803" s="1"/>
      <c r="CY803" s="1"/>
      <c r="CZ803" s="1"/>
      <c r="DA803" s="1"/>
      <c r="DB803" s="1"/>
      <c r="DC803" s="1"/>
    </row>
    <row r="804" spans="1:109" customFormat="1" x14ac:dyDescent="0.2">
      <c r="A804" s="2">
        <v>803</v>
      </c>
      <c r="B804" s="2">
        <v>10</v>
      </c>
      <c r="C804" s="2">
        <v>2</v>
      </c>
      <c r="D804">
        <v>5</v>
      </c>
      <c r="E804" s="52">
        <v>43849</v>
      </c>
      <c r="F804" s="1">
        <v>0</v>
      </c>
      <c r="G804" s="5">
        <f t="shared" si="54"/>
        <v>37.5</v>
      </c>
      <c r="H804" s="19">
        <f t="shared" si="55"/>
        <v>131.25</v>
      </c>
      <c r="I804">
        <v>100</v>
      </c>
      <c r="J804">
        <v>229.29166666666666</v>
      </c>
      <c r="K804">
        <v>19.682249849785233</v>
      </c>
      <c r="L804">
        <v>94.097222222222229</v>
      </c>
      <c r="M804">
        <v>5.9027777777777715</v>
      </c>
      <c r="N804">
        <v>0</v>
      </c>
      <c r="O804">
        <v>100</v>
      </c>
      <c r="P804">
        <v>232.94791666666666</v>
      </c>
      <c r="Q804">
        <v>23.304630613853764</v>
      </c>
      <c r="R804">
        <v>91.145833333333329</v>
      </c>
      <c r="S804">
        <v>8.8541666666666714</v>
      </c>
      <c r="T804">
        <v>0</v>
      </c>
      <c r="U804">
        <v>100</v>
      </c>
      <c r="V804">
        <v>221.97916666666666</v>
      </c>
      <c r="W804">
        <v>5.4542937815458732</v>
      </c>
      <c r="X804">
        <v>100</v>
      </c>
      <c r="Y804">
        <v>0</v>
      </c>
      <c r="Z804">
        <v>0</v>
      </c>
      <c r="AA804" s="2">
        <v>0</v>
      </c>
      <c r="AB804">
        <v>1</v>
      </c>
      <c r="AC804">
        <v>8</v>
      </c>
      <c r="AD804">
        <v>1</v>
      </c>
      <c r="AE804" t="s">
        <v>20</v>
      </c>
      <c r="AF804" t="s">
        <v>879</v>
      </c>
      <c r="AG804" t="s">
        <v>879</v>
      </c>
      <c r="AH804" t="s">
        <v>879</v>
      </c>
      <c r="AI804" t="s">
        <v>879</v>
      </c>
      <c r="AJ804" t="s">
        <v>879</v>
      </c>
      <c r="AK804" t="s">
        <v>879</v>
      </c>
      <c r="AL804" t="s">
        <v>878</v>
      </c>
      <c r="AM804" t="s">
        <v>878</v>
      </c>
      <c r="AN804" t="s">
        <v>878</v>
      </c>
      <c r="AO804" t="s">
        <v>878</v>
      </c>
      <c r="AP804" t="s">
        <v>878</v>
      </c>
      <c r="AQ804" t="s">
        <v>878</v>
      </c>
      <c r="AR804" t="s">
        <v>878</v>
      </c>
      <c r="AS804" t="s">
        <v>879</v>
      </c>
      <c r="AT804" t="s">
        <v>879</v>
      </c>
      <c r="AU804" t="s">
        <v>879</v>
      </c>
      <c r="AV804" t="s">
        <v>879</v>
      </c>
      <c r="AW804" t="s">
        <v>879</v>
      </c>
      <c r="AX804" t="s">
        <v>879</v>
      </c>
      <c r="AY804" t="s">
        <v>879</v>
      </c>
      <c r="AZ804" t="s">
        <v>878</v>
      </c>
      <c r="BA804" t="s">
        <v>878</v>
      </c>
      <c r="BB804" t="s">
        <v>878</v>
      </c>
      <c r="BC804" t="s">
        <v>878</v>
      </c>
      <c r="BD804" t="s">
        <v>878</v>
      </c>
      <c r="BE804" t="s">
        <v>878</v>
      </c>
      <c r="BF804" t="s">
        <v>878</v>
      </c>
      <c r="BG804">
        <v>37.5</v>
      </c>
      <c r="BH804">
        <v>2</v>
      </c>
      <c r="BI804">
        <v>3.5</v>
      </c>
      <c r="BJ804">
        <f>BG804*BI804</f>
        <v>131.25</v>
      </c>
      <c r="BK804" t="s">
        <v>26</v>
      </c>
      <c r="BL804" s="19">
        <v>0</v>
      </c>
      <c r="BM804" s="19">
        <v>0</v>
      </c>
      <c r="BN804" s="19">
        <v>0</v>
      </c>
      <c r="BO804" s="19">
        <v>0</v>
      </c>
      <c r="BP804" s="19">
        <v>0</v>
      </c>
      <c r="BQ804" s="1"/>
      <c r="BR804" s="1"/>
      <c r="BS804" s="1"/>
      <c r="BT804" s="1"/>
      <c r="BU804" s="1"/>
      <c r="BV804" s="1"/>
      <c r="BW804" s="1"/>
      <c r="BX804" s="1"/>
      <c r="BY804" s="1"/>
      <c r="BZ804" s="1"/>
      <c r="CA804" s="1"/>
      <c r="CB804" s="19"/>
      <c r="CC804" s="1"/>
      <c r="CD804" s="1"/>
      <c r="CE804" s="1"/>
      <c r="CF804" s="1"/>
      <c r="CG804" s="1"/>
      <c r="CH804" s="1"/>
      <c r="CI804" s="1"/>
      <c r="CJ804" s="19"/>
      <c r="CK804" s="1"/>
      <c r="CL804" s="1"/>
      <c r="CM804" s="1"/>
      <c r="CN804" s="1"/>
      <c r="CO804" s="1"/>
      <c r="CP804" s="1"/>
      <c r="CQ804" s="1"/>
      <c r="CR804" s="1"/>
      <c r="CS804" s="1"/>
      <c r="CT804" s="1"/>
      <c r="CU804" s="1"/>
      <c r="CV804" s="1"/>
      <c r="CW804" s="1"/>
      <c r="CX804" s="1"/>
      <c r="CY804" s="1"/>
      <c r="CZ804" s="1"/>
      <c r="DA804" s="1"/>
      <c r="DB804" s="1"/>
      <c r="DC804" s="1"/>
    </row>
    <row r="805" spans="1:109" customFormat="1" x14ac:dyDescent="0.2">
      <c r="A805" s="2">
        <v>804</v>
      </c>
      <c r="B805" s="2">
        <v>10</v>
      </c>
      <c r="C805" s="2">
        <v>2</v>
      </c>
      <c r="D805">
        <v>6</v>
      </c>
      <c r="E805" s="52">
        <v>43850</v>
      </c>
      <c r="F805" s="1">
        <v>0</v>
      </c>
      <c r="G805" s="5">
        <f t="shared" si="54"/>
        <v>37.5</v>
      </c>
      <c r="H805" s="19">
        <f t="shared" si="55"/>
        <v>131.25</v>
      </c>
      <c r="I805">
        <v>100</v>
      </c>
      <c r="J805">
        <v>208.10763888888889</v>
      </c>
      <c r="K805">
        <v>34.663524760460781</v>
      </c>
      <c r="L805">
        <v>57.638888888888886</v>
      </c>
      <c r="M805">
        <v>42.361111111111114</v>
      </c>
      <c r="N805">
        <v>0</v>
      </c>
      <c r="O805">
        <v>100</v>
      </c>
      <c r="P805">
        <v>193.15625</v>
      </c>
      <c r="Q805">
        <v>35.3154446430242</v>
      </c>
      <c r="R805">
        <v>51.5625</v>
      </c>
      <c r="S805">
        <v>48.4375</v>
      </c>
      <c r="T805">
        <v>0</v>
      </c>
      <c r="U805">
        <v>100</v>
      </c>
      <c r="V805">
        <v>238.01041666666666</v>
      </c>
      <c r="W805">
        <v>29.739731039140825</v>
      </c>
      <c r="X805">
        <v>69.791666666666671</v>
      </c>
      <c r="Y805">
        <v>30.208333333333329</v>
      </c>
      <c r="Z805">
        <v>0</v>
      </c>
      <c r="AA805" s="2">
        <v>0</v>
      </c>
      <c r="AB805">
        <v>1</v>
      </c>
      <c r="AC805">
        <v>6</v>
      </c>
      <c r="AD805">
        <v>1</v>
      </c>
      <c r="AE805" t="s">
        <v>20</v>
      </c>
      <c r="AF805" t="s">
        <v>879</v>
      </c>
      <c r="AG805" t="s">
        <v>879</v>
      </c>
      <c r="AH805" t="s">
        <v>879</v>
      </c>
      <c r="AI805" t="s">
        <v>879</v>
      </c>
      <c r="AJ805" t="s">
        <v>879</v>
      </c>
      <c r="AK805" t="s">
        <v>879</v>
      </c>
      <c r="AL805" t="s">
        <v>878</v>
      </c>
      <c r="AM805" t="s">
        <v>878</v>
      </c>
      <c r="AN805" t="s">
        <v>878</v>
      </c>
      <c r="AO805" t="s">
        <v>878</v>
      </c>
      <c r="AP805" t="s">
        <v>878</v>
      </c>
      <c r="AQ805" t="s">
        <v>878</v>
      </c>
      <c r="AR805" t="s">
        <v>878</v>
      </c>
      <c r="AS805" t="s">
        <v>879</v>
      </c>
      <c r="AT805" t="s">
        <v>879</v>
      </c>
      <c r="AU805" t="s">
        <v>879</v>
      </c>
      <c r="AV805" t="s">
        <v>879</v>
      </c>
      <c r="AW805" t="s">
        <v>879</v>
      </c>
      <c r="AX805" t="s">
        <v>879</v>
      </c>
      <c r="AY805" t="s">
        <v>879</v>
      </c>
      <c r="AZ805" t="s">
        <v>878</v>
      </c>
      <c r="BA805" t="s">
        <v>878</v>
      </c>
      <c r="BB805" t="s">
        <v>878</v>
      </c>
      <c r="BC805" t="s">
        <v>878</v>
      </c>
      <c r="BD805" t="s">
        <v>878</v>
      </c>
      <c r="BE805" t="s">
        <v>878</v>
      </c>
      <c r="BF805" t="s">
        <v>878</v>
      </c>
      <c r="BG805">
        <v>37.5</v>
      </c>
      <c r="BH805">
        <v>2</v>
      </c>
      <c r="BI805">
        <v>3.5</v>
      </c>
      <c r="BJ805">
        <f>BG805*BI805</f>
        <v>131.25</v>
      </c>
      <c r="BK805" t="s">
        <v>26</v>
      </c>
      <c r="BL805" s="19">
        <v>0</v>
      </c>
      <c r="BM805" s="19">
        <v>0</v>
      </c>
      <c r="BN805" s="19">
        <v>0</v>
      </c>
      <c r="BO805" s="19">
        <v>0</v>
      </c>
      <c r="BP805" s="19">
        <v>0</v>
      </c>
      <c r="BQ805" s="1"/>
      <c r="BR805" s="1"/>
      <c r="BS805" s="1"/>
      <c r="BT805" s="1"/>
      <c r="BU805" s="1"/>
      <c r="BV805" s="1"/>
      <c r="BW805" s="1"/>
      <c r="BX805" s="1"/>
      <c r="BY805" s="1"/>
      <c r="BZ805" s="1"/>
      <c r="CA805" s="1"/>
      <c r="CB805" s="19"/>
      <c r="CC805" s="1"/>
      <c r="CD805" s="1"/>
      <c r="CE805" s="1"/>
      <c r="CF805" s="1"/>
      <c r="CG805" s="1"/>
      <c r="CH805" s="1"/>
      <c r="CI805" s="1"/>
      <c r="CJ805" s="19"/>
      <c r="CK805" s="1"/>
      <c r="CL805" s="1"/>
      <c r="CM805" s="1"/>
      <c r="CN805" s="1"/>
      <c r="CO805" s="1"/>
      <c r="CP805" s="1"/>
      <c r="CQ805" s="1"/>
      <c r="CR805" s="1"/>
      <c r="CS805" s="1"/>
      <c r="CT805" s="1"/>
      <c r="CU805" s="1"/>
      <c r="CV805" s="1"/>
      <c r="CW805" s="1"/>
      <c r="CX805" s="1"/>
      <c r="CY805" s="1"/>
      <c r="CZ805" s="1"/>
      <c r="DA805" s="1"/>
      <c r="DB805" s="1"/>
      <c r="DC805" s="1"/>
    </row>
    <row r="806" spans="1:109" customFormat="1" x14ac:dyDescent="0.2">
      <c r="A806" s="2">
        <v>805</v>
      </c>
      <c r="B806" s="2">
        <v>10</v>
      </c>
      <c r="C806" s="2">
        <v>2</v>
      </c>
      <c r="D806">
        <v>7</v>
      </c>
      <c r="E806" s="52">
        <v>43851</v>
      </c>
      <c r="F806" s="1">
        <v>0</v>
      </c>
      <c r="G806" s="5">
        <f t="shared" si="54"/>
        <v>0</v>
      </c>
      <c r="H806" s="19">
        <f t="shared" si="55"/>
        <v>0</v>
      </c>
      <c r="I806">
        <v>100</v>
      </c>
      <c r="J806">
        <v>181.52430555555554</v>
      </c>
      <c r="K806">
        <v>29.511827345829833</v>
      </c>
      <c r="L806">
        <v>41.319444444444443</v>
      </c>
      <c r="M806">
        <v>58.680555555555557</v>
      </c>
      <c r="N806">
        <v>0</v>
      </c>
      <c r="O806">
        <v>100</v>
      </c>
      <c r="P806">
        <v>186.39583333333334</v>
      </c>
      <c r="Q806">
        <v>34.205020611395639</v>
      </c>
      <c r="R806">
        <v>44.791666666666664</v>
      </c>
      <c r="S806">
        <v>55.208333333333336</v>
      </c>
      <c r="T806">
        <v>0</v>
      </c>
      <c r="U806">
        <v>100</v>
      </c>
      <c r="V806">
        <v>171.78125</v>
      </c>
      <c r="W806">
        <v>10.945064978495406</v>
      </c>
      <c r="X806">
        <v>34.375</v>
      </c>
      <c r="Y806">
        <v>65.625</v>
      </c>
      <c r="Z806">
        <v>0</v>
      </c>
      <c r="AA806" s="2">
        <v>0</v>
      </c>
      <c r="AB806">
        <v>1</v>
      </c>
      <c r="AC806">
        <v>7</v>
      </c>
      <c r="AD806">
        <v>1</v>
      </c>
      <c r="AE806" t="s">
        <v>20</v>
      </c>
      <c r="AF806" t="s">
        <v>879</v>
      </c>
      <c r="AG806" t="s">
        <v>879</v>
      </c>
      <c r="AH806" t="s">
        <v>879</v>
      </c>
      <c r="AI806" t="s">
        <v>879</v>
      </c>
      <c r="AJ806" t="s">
        <v>879</v>
      </c>
      <c r="AK806" t="s">
        <v>879</v>
      </c>
      <c r="AL806" t="s">
        <v>878</v>
      </c>
      <c r="AM806" t="s">
        <v>878</v>
      </c>
      <c r="AN806" t="s">
        <v>878</v>
      </c>
      <c r="AO806" t="s">
        <v>878</v>
      </c>
      <c r="AP806" t="s">
        <v>878</v>
      </c>
      <c r="AQ806" t="s">
        <v>878</v>
      </c>
      <c r="AR806" t="s">
        <v>878</v>
      </c>
      <c r="AS806" t="s">
        <v>879</v>
      </c>
      <c r="AT806" t="s">
        <v>879</v>
      </c>
      <c r="AU806" t="s">
        <v>879</v>
      </c>
      <c r="AV806" t="s">
        <v>879</v>
      </c>
      <c r="AW806" t="s">
        <v>879</v>
      </c>
      <c r="AX806" t="s">
        <v>879</v>
      </c>
      <c r="AY806" t="s">
        <v>879</v>
      </c>
      <c r="AZ806" t="s">
        <v>878</v>
      </c>
      <c r="BA806" t="s">
        <v>878</v>
      </c>
      <c r="BB806" t="s">
        <v>878</v>
      </c>
      <c r="BC806" t="s">
        <v>878</v>
      </c>
      <c r="BD806" t="s">
        <v>878</v>
      </c>
      <c r="BE806" t="s">
        <v>878</v>
      </c>
      <c r="BF806" t="s">
        <v>878</v>
      </c>
      <c r="BG806">
        <v>0</v>
      </c>
      <c r="BH806">
        <v>0</v>
      </c>
      <c r="BI806">
        <v>0</v>
      </c>
      <c r="BJ806">
        <v>0</v>
      </c>
      <c r="BK806">
        <v>0</v>
      </c>
      <c r="BL806" s="19">
        <v>0</v>
      </c>
      <c r="BM806" s="19">
        <v>0</v>
      </c>
      <c r="BN806" s="19">
        <v>0</v>
      </c>
      <c r="BO806" s="19">
        <v>0</v>
      </c>
      <c r="BP806" s="19">
        <v>0</v>
      </c>
      <c r="BQ806" s="1"/>
      <c r="BR806" s="1"/>
      <c r="BS806" s="1"/>
      <c r="BT806" s="1"/>
      <c r="BU806" s="1"/>
      <c r="BV806" s="1"/>
      <c r="BW806" s="1"/>
      <c r="BX806" s="1"/>
      <c r="BY806" s="1"/>
      <c r="BZ806" s="1"/>
      <c r="CA806" s="1"/>
      <c r="CB806" s="19"/>
      <c r="CC806" s="1"/>
      <c r="CD806" s="1"/>
      <c r="CE806" s="1"/>
      <c r="CF806" s="1"/>
      <c r="CG806" s="1"/>
      <c r="CH806" s="1"/>
      <c r="CI806" s="1"/>
      <c r="CJ806" s="19"/>
      <c r="CK806" s="1"/>
      <c r="CL806" s="1"/>
      <c r="CM806" s="1"/>
      <c r="CN806" s="1"/>
      <c r="CO806" s="1"/>
      <c r="CP806" s="1"/>
      <c r="CQ806" s="1"/>
      <c r="CR806" s="1"/>
      <c r="CS806" s="1"/>
      <c r="CT806" s="1"/>
      <c r="CU806" s="1"/>
      <c r="CV806" s="1"/>
      <c r="CW806" s="1"/>
      <c r="CX806" s="1"/>
      <c r="CY806" s="1"/>
      <c r="CZ806" s="1"/>
      <c r="DA806" s="1"/>
      <c r="DB806" s="1"/>
      <c r="DC806" s="1"/>
    </row>
    <row r="807" spans="1:109" customFormat="1" x14ac:dyDescent="0.2">
      <c r="A807" s="2">
        <v>806</v>
      </c>
      <c r="B807" s="2">
        <v>10</v>
      </c>
      <c r="C807" s="2">
        <v>2</v>
      </c>
      <c r="D807">
        <v>8</v>
      </c>
      <c r="E807" s="52">
        <v>43852</v>
      </c>
      <c r="F807" s="1">
        <v>0</v>
      </c>
      <c r="G807" s="5">
        <f t="shared" si="54"/>
        <v>0</v>
      </c>
      <c r="H807" s="19">
        <f t="shared" si="55"/>
        <v>0</v>
      </c>
      <c r="I807">
        <v>100</v>
      </c>
      <c r="J807">
        <v>213.49652777777777</v>
      </c>
      <c r="K807">
        <v>22.692423418461917</v>
      </c>
      <c r="L807">
        <v>79.166666666666671</v>
      </c>
      <c r="M807">
        <v>20.833333333333329</v>
      </c>
      <c r="N807">
        <v>0</v>
      </c>
      <c r="O807">
        <v>100</v>
      </c>
      <c r="P807">
        <v>213.64583333333334</v>
      </c>
      <c r="Q807">
        <v>25.871120720355627</v>
      </c>
      <c r="R807">
        <v>78.125</v>
      </c>
      <c r="S807">
        <v>21.875</v>
      </c>
      <c r="T807">
        <v>0</v>
      </c>
      <c r="U807">
        <v>100</v>
      </c>
      <c r="V807">
        <v>213.19791666666666</v>
      </c>
      <c r="W807">
        <v>14.445583318362813</v>
      </c>
      <c r="X807">
        <v>81.25</v>
      </c>
      <c r="Y807">
        <v>18.75</v>
      </c>
      <c r="Z807">
        <v>0</v>
      </c>
      <c r="AA807" s="2">
        <v>0</v>
      </c>
      <c r="AB807">
        <v>1</v>
      </c>
      <c r="AC807">
        <v>8</v>
      </c>
      <c r="AD807">
        <v>1</v>
      </c>
      <c r="AE807" t="s">
        <v>20</v>
      </c>
      <c r="AF807" t="s">
        <v>879</v>
      </c>
      <c r="AG807" t="s">
        <v>879</v>
      </c>
      <c r="AH807" t="s">
        <v>879</v>
      </c>
      <c r="AI807" t="s">
        <v>879</v>
      </c>
      <c r="AJ807" t="s">
        <v>879</v>
      </c>
      <c r="AK807" t="s">
        <v>879</v>
      </c>
      <c r="AL807" t="s">
        <v>878</v>
      </c>
      <c r="AM807" t="s">
        <v>878</v>
      </c>
      <c r="AN807" t="s">
        <v>878</v>
      </c>
      <c r="AO807" t="s">
        <v>878</v>
      </c>
      <c r="AP807" t="s">
        <v>878</v>
      </c>
      <c r="AQ807" t="s">
        <v>878</v>
      </c>
      <c r="AR807" t="s">
        <v>878</v>
      </c>
      <c r="AS807" t="s">
        <v>879</v>
      </c>
      <c r="AT807" t="s">
        <v>879</v>
      </c>
      <c r="AU807" t="s">
        <v>879</v>
      </c>
      <c r="AV807" t="s">
        <v>879</v>
      </c>
      <c r="AW807" t="s">
        <v>879</v>
      </c>
      <c r="AX807" t="s">
        <v>879</v>
      </c>
      <c r="AY807" t="s">
        <v>879</v>
      </c>
      <c r="AZ807" t="s">
        <v>878</v>
      </c>
      <c r="BA807" t="s">
        <v>878</v>
      </c>
      <c r="BB807" t="s">
        <v>878</v>
      </c>
      <c r="BC807" t="s">
        <v>878</v>
      </c>
      <c r="BD807" t="s">
        <v>878</v>
      </c>
      <c r="BE807" t="s">
        <v>878</v>
      </c>
      <c r="BF807" t="s">
        <v>878</v>
      </c>
      <c r="BG807">
        <v>0</v>
      </c>
      <c r="BH807">
        <v>0</v>
      </c>
      <c r="BI807">
        <v>0</v>
      </c>
      <c r="BJ807">
        <v>0</v>
      </c>
      <c r="BK807">
        <v>0</v>
      </c>
      <c r="BL807" s="19">
        <v>0</v>
      </c>
      <c r="BM807" s="19">
        <v>0</v>
      </c>
      <c r="BN807" s="19">
        <v>0</v>
      </c>
      <c r="BO807" s="19">
        <v>0</v>
      </c>
      <c r="BP807" s="19">
        <v>0</v>
      </c>
      <c r="BQ807" s="1"/>
      <c r="BR807" s="1"/>
      <c r="BS807" s="1"/>
      <c r="BT807" s="1"/>
      <c r="BU807" s="1"/>
      <c r="BV807" s="1"/>
      <c r="BW807" s="1"/>
      <c r="BX807" s="1"/>
      <c r="BY807" s="1"/>
      <c r="BZ807" s="1"/>
      <c r="CA807" s="1"/>
      <c r="CB807" s="19"/>
      <c r="CC807" s="1"/>
      <c r="CD807" s="1"/>
      <c r="CE807" s="1"/>
      <c r="CF807" s="1"/>
      <c r="CG807" s="1"/>
      <c r="CH807" s="1"/>
      <c r="CI807" s="1"/>
      <c r="CJ807" s="19"/>
      <c r="CK807" s="1"/>
      <c r="CL807" s="1"/>
      <c r="CM807" s="1"/>
      <c r="CN807" s="1"/>
      <c r="CO807" s="1"/>
      <c r="CP807" s="1"/>
      <c r="CQ807" s="1"/>
      <c r="CR807" s="1"/>
      <c r="CS807" s="1"/>
      <c r="CT807" s="1"/>
      <c r="CU807" s="1"/>
      <c r="CV807" s="1"/>
      <c r="CW807" s="1"/>
      <c r="CX807" s="1"/>
      <c r="CY807" s="1"/>
      <c r="CZ807" s="1"/>
      <c r="DA807" s="1"/>
      <c r="DB807" s="1"/>
      <c r="DC807" s="1"/>
    </row>
    <row r="808" spans="1:109" customFormat="1" x14ac:dyDescent="0.2">
      <c r="A808" s="2">
        <v>807</v>
      </c>
      <c r="B808" s="2">
        <v>10</v>
      </c>
      <c r="C808" s="2">
        <v>2</v>
      </c>
      <c r="D808">
        <v>9</v>
      </c>
      <c r="E808" s="52">
        <v>43853</v>
      </c>
      <c r="F808" s="1">
        <v>0</v>
      </c>
      <c r="G808" s="5">
        <f t="shared" ref="G808:G871" si="57">SUM(BG808,BL808)</f>
        <v>37.5</v>
      </c>
      <c r="H808" s="19">
        <f t="shared" ref="H808:H871" si="58">SUM(BJ808,BO808)</f>
        <v>131.25</v>
      </c>
      <c r="I808">
        <v>100</v>
      </c>
      <c r="J808">
        <v>212.00347222222223</v>
      </c>
      <c r="K808">
        <v>38.75106923959715</v>
      </c>
      <c r="L808">
        <v>48.958333333333336</v>
      </c>
      <c r="M808">
        <v>51.041666666666664</v>
      </c>
      <c r="N808">
        <v>0</v>
      </c>
      <c r="O808">
        <v>100</v>
      </c>
      <c r="P808">
        <v>245.484375</v>
      </c>
      <c r="Q808">
        <v>32.489012505136778</v>
      </c>
      <c r="R808">
        <v>67.708333333333329</v>
      </c>
      <c r="S808">
        <v>32.291666666666671</v>
      </c>
      <c r="T808">
        <v>0</v>
      </c>
      <c r="U808">
        <v>100</v>
      </c>
      <c r="V808">
        <v>145.04166666666666</v>
      </c>
      <c r="W808">
        <v>19.553043126145397</v>
      </c>
      <c r="X808">
        <v>11.458333333333334</v>
      </c>
      <c r="Y808">
        <v>88.541666666666671</v>
      </c>
      <c r="Z808">
        <v>0</v>
      </c>
      <c r="AA808" s="2">
        <v>0</v>
      </c>
      <c r="AB808">
        <v>1</v>
      </c>
      <c r="AC808">
        <v>8</v>
      </c>
      <c r="AD808">
        <v>1</v>
      </c>
      <c r="AE808" t="s">
        <v>20</v>
      </c>
      <c r="AF808" t="s">
        <v>879</v>
      </c>
      <c r="AG808" t="s">
        <v>879</v>
      </c>
      <c r="AH808" t="s">
        <v>879</v>
      </c>
      <c r="AI808" t="s">
        <v>879</v>
      </c>
      <c r="AJ808" t="s">
        <v>879</v>
      </c>
      <c r="AK808" t="s">
        <v>879</v>
      </c>
      <c r="AL808" t="s">
        <v>878</v>
      </c>
      <c r="AM808" t="s">
        <v>878</v>
      </c>
      <c r="AN808" t="s">
        <v>878</v>
      </c>
      <c r="AO808" t="s">
        <v>878</v>
      </c>
      <c r="AP808" t="s">
        <v>878</v>
      </c>
      <c r="AQ808" t="s">
        <v>878</v>
      </c>
      <c r="AR808" t="s">
        <v>878</v>
      </c>
      <c r="AS808" t="s">
        <v>879</v>
      </c>
      <c r="AT808" t="s">
        <v>879</v>
      </c>
      <c r="AU808" t="s">
        <v>879</v>
      </c>
      <c r="AV808" t="s">
        <v>879</v>
      </c>
      <c r="AW808" t="s">
        <v>879</v>
      </c>
      <c r="AX808" t="s">
        <v>879</v>
      </c>
      <c r="AY808" t="s">
        <v>879</v>
      </c>
      <c r="AZ808" t="s">
        <v>878</v>
      </c>
      <c r="BA808" t="s">
        <v>878</v>
      </c>
      <c r="BB808" t="s">
        <v>878</v>
      </c>
      <c r="BC808" t="s">
        <v>878</v>
      </c>
      <c r="BD808" t="s">
        <v>878</v>
      </c>
      <c r="BE808" t="s">
        <v>878</v>
      </c>
      <c r="BF808" t="s">
        <v>878</v>
      </c>
      <c r="BG808">
        <v>37.5</v>
      </c>
      <c r="BH808">
        <v>2</v>
      </c>
      <c r="BI808">
        <v>3.5</v>
      </c>
      <c r="BJ808">
        <f>BG808*BI808</f>
        <v>131.25</v>
      </c>
      <c r="BK808" t="s">
        <v>26</v>
      </c>
      <c r="BL808" s="19">
        <v>0</v>
      </c>
      <c r="BM808" s="19">
        <v>0</v>
      </c>
      <c r="BN808" s="19">
        <v>0</v>
      </c>
      <c r="BO808" s="19">
        <v>0</v>
      </c>
      <c r="BP808" s="19">
        <v>0</v>
      </c>
      <c r="BQ808" s="1"/>
      <c r="BR808" s="1"/>
      <c r="BS808" s="1"/>
      <c r="BT808" s="1"/>
      <c r="BU808" s="1"/>
      <c r="BV808" s="1"/>
      <c r="BW808" s="1"/>
      <c r="BX808" s="1"/>
      <c r="BY808" s="1"/>
      <c r="BZ808" s="1"/>
      <c r="CA808" s="1"/>
      <c r="CB808" s="19"/>
      <c r="CC808" s="1"/>
      <c r="CD808" s="1"/>
      <c r="CE808" s="1"/>
      <c r="CF808" s="1"/>
      <c r="CG808" s="1"/>
      <c r="CH808" s="1"/>
      <c r="CI808" s="1"/>
      <c r="CJ808" s="19"/>
      <c r="CK808" s="1"/>
      <c r="CL808" s="1"/>
      <c r="CM808" s="1"/>
      <c r="CN808" s="1"/>
      <c r="CO808" s="1"/>
      <c r="CP808" s="1"/>
      <c r="CQ808" s="1"/>
      <c r="CR808" s="1"/>
      <c r="CS808" s="1"/>
      <c r="CT808" s="1"/>
      <c r="CU808" s="1"/>
      <c r="CV808" s="1"/>
      <c r="CW808" s="1"/>
      <c r="CX808" s="1"/>
      <c r="CY808" s="1"/>
      <c r="CZ808" s="1"/>
      <c r="DA808" s="1"/>
      <c r="DB808" s="1"/>
      <c r="DC808" s="1"/>
    </row>
    <row r="809" spans="1:109" customFormat="1" x14ac:dyDescent="0.2">
      <c r="A809" s="2">
        <v>808</v>
      </c>
      <c r="B809" s="2">
        <v>10</v>
      </c>
      <c r="C809" s="2">
        <v>2</v>
      </c>
      <c r="D809">
        <v>10</v>
      </c>
      <c r="E809" s="52">
        <v>43854</v>
      </c>
      <c r="F809" s="1">
        <v>0</v>
      </c>
      <c r="G809" s="5">
        <f t="shared" si="57"/>
        <v>37.5</v>
      </c>
      <c r="H809" s="19">
        <f t="shared" si="58"/>
        <v>131.25</v>
      </c>
      <c r="I809">
        <v>100</v>
      </c>
      <c r="J809">
        <v>223.92708333333334</v>
      </c>
      <c r="K809">
        <v>29.647142217614576</v>
      </c>
      <c r="L809">
        <v>70.833333333333329</v>
      </c>
      <c r="M809">
        <v>29.166666666666671</v>
      </c>
      <c r="N809">
        <v>0</v>
      </c>
      <c r="O809">
        <v>100</v>
      </c>
      <c r="P809">
        <v>202.53125</v>
      </c>
      <c r="Q809">
        <v>34.478594535396184</v>
      </c>
      <c r="R809">
        <v>56.25</v>
      </c>
      <c r="S809">
        <v>43.75</v>
      </c>
      <c r="T809">
        <v>0</v>
      </c>
      <c r="U809">
        <v>100</v>
      </c>
      <c r="V809">
        <v>266.71875</v>
      </c>
      <c r="W809">
        <v>10.168118708809825</v>
      </c>
      <c r="X809">
        <v>100</v>
      </c>
      <c r="Y809">
        <v>0</v>
      </c>
      <c r="Z809">
        <v>0</v>
      </c>
      <c r="AA809" s="2">
        <v>0</v>
      </c>
      <c r="AB809">
        <v>1</v>
      </c>
      <c r="AC809">
        <v>8</v>
      </c>
      <c r="AD809">
        <v>1</v>
      </c>
      <c r="AE809" t="s">
        <v>20</v>
      </c>
      <c r="AF809" t="s">
        <v>879</v>
      </c>
      <c r="AG809" t="s">
        <v>879</v>
      </c>
      <c r="AH809" t="s">
        <v>879</v>
      </c>
      <c r="AI809" t="s">
        <v>879</v>
      </c>
      <c r="AJ809" t="s">
        <v>879</v>
      </c>
      <c r="AK809" t="s">
        <v>879</v>
      </c>
      <c r="AL809" t="s">
        <v>878</v>
      </c>
      <c r="AM809" t="s">
        <v>878</v>
      </c>
      <c r="AN809" t="s">
        <v>878</v>
      </c>
      <c r="AO809" t="s">
        <v>878</v>
      </c>
      <c r="AP809" t="s">
        <v>878</v>
      </c>
      <c r="AQ809" t="s">
        <v>878</v>
      </c>
      <c r="AR809" t="s">
        <v>878</v>
      </c>
      <c r="AS809" t="s">
        <v>879</v>
      </c>
      <c r="AT809" t="s">
        <v>879</v>
      </c>
      <c r="AU809" t="s">
        <v>879</v>
      </c>
      <c r="AV809" t="s">
        <v>879</v>
      </c>
      <c r="AW809" t="s">
        <v>879</v>
      </c>
      <c r="AX809" t="s">
        <v>879</v>
      </c>
      <c r="AY809" t="s">
        <v>879</v>
      </c>
      <c r="AZ809" t="s">
        <v>878</v>
      </c>
      <c r="BA809" t="s">
        <v>878</v>
      </c>
      <c r="BB809" t="s">
        <v>878</v>
      </c>
      <c r="BC809" t="s">
        <v>878</v>
      </c>
      <c r="BD809" t="s">
        <v>878</v>
      </c>
      <c r="BE809" t="s">
        <v>878</v>
      </c>
      <c r="BF809" t="s">
        <v>878</v>
      </c>
      <c r="BG809">
        <v>37.5</v>
      </c>
      <c r="BH809">
        <v>2</v>
      </c>
      <c r="BI809">
        <v>3.5</v>
      </c>
      <c r="BJ809">
        <f>BG809*BI809</f>
        <v>131.25</v>
      </c>
      <c r="BK809" t="s">
        <v>26</v>
      </c>
      <c r="BL809" s="19">
        <v>0</v>
      </c>
      <c r="BM809" s="19">
        <v>0</v>
      </c>
      <c r="BN809" s="19">
        <v>0</v>
      </c>
      <c r="BO809" s="19">
        <v>0</v>
      </c>
      <c r="BP809" s="19">
        <v>0</v>
      </c>
      <c r="BQ809" s="1"/>
      <c r="BR809" s="1"/>
      <c r="BS809" s="1"/>
      <c r="BT809" s="1"/>
      <c r="BU809" s="1"/>
      <c r="BV809" s="1"/>
      <c r="BW809" s="1"/>
      <c r="BX809" s="1"/>
      <c r="BY809" s="1"/>
      <c r="BZ809" s="1"/>
      <c r="CA809" s="1"/>
      <c r="CB809" s="19"/>
      <c r="CC809" s="1"/>
      <c r="CD809" s="1"/>
      <c r="CE809" s="1"/>
      <c r="CF809" s="1"/>
      <c r="CG809" s="1"/>
      <c r="CH809" s="1"/>
      <c r="CI809" s="1"/>
      <c r="CJ809" s="19"/>
      <c r="CK809" s="1"/>
      <c r="CL809" s="1"/>
      <c r="CM809" s="1"/>
      <c r="CN809" s="1"/>
      <c r="CO809" s="1"/>
      <c r="CP809" s="1"/>
      <c r="CQ809" s="1"/>
      <c r="CR809" s="1"/>
      <c r="CS809" s="1"/>
      <c r="CT809" s="1"/>
      <c r="CU809" s="1"/>
      <c r="CV809" s="1"/>
      <c r="CW809" s="1"/>
      <c r="CX809" s="1"/>
      <c r="CY809" s="1"/>
      <c r="CZ809" s="1"/>
      <c r="DA809" s="1"/>
      <c r="DB809" s="1"/>
      <c r="DC809" s="1"/>
    </row>
    <row r="810" spans="1:109" customFormat="1" x14ac:dyDescent="0.2">
      <c r="A810" s="2">
        <v>809</v>
      </c>
      <c r="B810" s="2">
        <v>10</v>
      </c>
      <c r="C810" s="2">
        <v>2</v>
      </c>
      <c r="D810">
        <v>11</v>
      </c>
      <c r="E810" s="52">
        <v>43855</v>
      </c>
      <c r="F810" s="1">
        <v>0</v>
      </c>
      <c r="G810" s="5">
        <f t="shared" si="57"/>
        <v>37.5</v>
      </c>
      <c r="H810" s="19">
        <f t="shared" si="58"/>
        <v>131.25</v>
      </c>
      <c r="I810">
        <v>91.319444444444443</v>
      </c>
      <c r="J810">
        <v>240.72243346007605</v>
      </c>
      <c r="K810">
        <v>28.258311838176866</v>
      </c>
      <c r="L810">
        <v>80.228136882129277</v>
      </c>
      <c r="M810">
        <v>18.631178707224336</v>
      </c>
      <c r="N810">
        <v>1.1406844106463878</v>
      </c>
      <c r="O810">
        <v>86.979166666666671</v>
      </c>
      <c r="P810">
        <v>221.22754491017963</v>
      </c>
      <c r="Q810">
        <v>35.006424146507904</v>
      </c>
      <c r="R810">
        <v>68.862275449101801</v>
      </c>
      <c r="S810">
        <v>29.341317365269457</v>
      </c>
      <c r="T810">
        <v>1.7964071856287425</v>
      </c>
      <c r="U810">
        <v>100</v>
      </c>
      <c r="V810">
        <v>274.63541666666669</v>
      </c>
      <c r="W810">
        <v>7.7355286548325655</v>
      </c>
      <c r="X810">
        <v>100</v>
      </c>
      <c r="Y810">
        <v>0</v>
      </c>
      <c r="Z810">
        <v>0</v>
      </c>
      <c r="AA810" s="2">
        <v>0</v>
      </c>
      <c r="AB810">
        <v>1</v>
      </c>
      <c r="AC810">
        <v>8</v>
      </c>
      <c r="AD810">
        <v>1</v>
      </c>
      <c r="AE810" t="s">
        <v>20</v>
      </c>
      <c r="AF810" t="s">
        <v>879</v>
      </c>
      <c r="AG810" t="s">
        <v>879</v>
      </c>
      <c r="AH810" t="s">
        <v>879</v>
      </c>
      <c r="AI810" t="s">
        <v>879</v>
      </c>
      <c r="AJ810" t="s">
        <v>879</v>
      </c>
      <c r="AK810" t="s">
        <v>879</v>
      </c>
      <c r="AL810" t="s">
        <v>878</v>
      </c>
      <c r="AM810" t="s">
        <v>878</v>
      </c>
      <c r="AN810" t="s">
        <v>878</v>
      </c>
      <c r="AO810" t="s">
        <v>878</v>
      </c>
      <c r="AP810" t="s">
        <v>878</v>
      </c>
      <c r="AQ810" t="s">
        <v>878</v>
      </c>
      <c r="AR810" t="s">
        <v>878</v>
      </c>
      <c r="AS810" t="s">
        <v>879</v>
      </c>
      <c r="AT810" t="s">
        <v>879</v>
      </c>
      <c r="AU810" t="s">
        <v>879</v>
      </c>
      <c r="AV810" t="s">
        <v>879</v>
      </c>
      <c r="AW810" t="s">
        <v>879</v>
      </c>
      <c r="AX810" t="s">
        <v>879</v>
      </c>
      <c r="AY810" t="s">
        <v>879</v>
      </c>
      <c r="AZ810" t="s">
        <v>878</v>
      </c>
      <c r="BA810" t="s">
        <v>878</v>
      </c>
      <c r="BB810" t="s">
        <v>878</v>
      </c>
      <c r="BC810" t="s">
        <v>878</v>
      </c>
      <c r="BD810" t="s">
        <v>878</v>
      </c>
      <c r="BE810" t="s">
        <v>878</v>
      </c>
      <c r="BF810" t="s">
        <v>878</v>
      </c>
      <c r="BG810">
        <v>37.5</v>
      </c>
      <c r="BH810">
        <v>2</v>
      </c>
      <c r="BI810">
        <v>3.5</v>
      </c>
      <c r="BJ810">
        <f>BG810*BI810</f>
        <v>131.25</v>
      </c>
      <c r="BK810" t="s">
        <v>26</v>
      </c>
      <c r="BL810" s="19">
        <v>0</v>
      </c>
      <c r="BM810" s="19">
        <v>0</v>
      </c>
      <c r="BN810" s="19">
        <v>0</v>
      </c>
      <c r="BO810" s="19">
        <v>0</v>
      </c>
      <c r="BP810" s="19">
        <v>0</v>
      </c>
      <c r="BQ810" s="1"/>
      <c r="BR810" s="1"/>
      <c r="BS810" s="1"/>
      <c r="BT810" s="1"/>
      <c r="BU810" s="1"/>
      <c r="BV810" s="1"/>
      <c r="BW810" s="1"/>
      <c r="BX810" s="1"/>
      <c r="BY810" s="1"/>
      <c r="BZ810" s="1"/>
      <c r="CA810" s="1"/>
      <c r="CB810" s="19"/>
      <c r="CC810" s="1"/>
      <c r="CD810" s="1"/>
      <c r="CE810" s="1"/>
      <c r="CF810" s="1"/>
      <c r="CG810" s="1"/>
      <c r="CH810" s="1"/>
      <c r="CI810" s="1"/>
      <c r="CJ810" s="19"/>
      <c r="CK810" s="1"/>
      <c r="CL810" s="1"/>
      <c r="CM810" s="1"/>
      <c r="CN810" s="1"/>
      <c r="CO810" s="1"/>
      <c r="CP810" s="1"/>
      <c r="CQ810" s="1"/>
      <c r="CR810" s="1"/>
      <c r="CS810" s="1"/>
      <c r="CT810" s="1"/>
      <c r="CU810" s="1"/>
      <c r="CV810" s="1"/>
      <c r="CW810" s="1"/>
      <c r="CX810" s="1"/>
      <c r="CY810" s="1"/>
      <c r="CZ810" s="1"/>
      <c r="DA810" s="1"/>
      <c r="DB810" s="1"/>
      <c r="DC810" s="1"/>
    </row>
    <row r="811" spans="1:109" customFormat="1" x14ac:dyDescent="0.2">
      <c r="A811" s="2">
        <v>810</v>
      </c>
      <c r="B811" s="2">
        <v>10</v>
      </c>
      <c r="C811" s="2">
        <v>2</v>
      </c>
      <c r="D811">
        <v>12</v>
      </c>
      <c r="E811" s="52">
        <v>43856</v>
      </c>
      <c r="F811" s="1">
        <v>0</v>
      </c>
      <c r="G811" s="5">
        <f t="shared" si="57"/>
        <v>0</v>
      </c>
      <c r="H811" s="19">
        <f t="shared" si="58"/>
        <v>0</v>
      </c>
      <c r="I811">
        <v>100</v>
      </c>
      <c r="J811">
        <v>200.03472222222223</v>
      </c>
      <c r="K811">
        <v>33.705410207002771</v>
      </c>
      <c r="L811">
        <v>48.263888888888886</v>
      </c>
      <c r="M811">
        <v>51.736111111111114</v>
      </c>
      <c r="N811">
        <v>0</v>
      </c>
      <c r="O811">
        <v>100</v>
      </c>
      <c r="P811">
        <v>221.3125</v>
      </c>
      <c r="Q811">
        <v>32.865660260196954</v>
      </c>
      <c r="R811">
        <v>65.625</v>
      </c>
      <c r="S811">
        <v>34.375</v>
      </c>
      <c r="T811">
        <v>0</v>
      </c>
      <c r="U811">
        <v>100</v>
      </c>
      <c r="V811">
        <v>157.47916666666666</v>
      </c>
      <c r="W811">
        <v>11.902685909035393</v>
      </c>
      <c r="X811">
        <v>13.541666666666666</v>
      </c>
      <c r="Y811">
        <v>86.458333333333329</v>
      </c>
      <c r="Z811">
        <v>0</v>
      </c>
      <c r="AA811" s="2">
        <v>0</v>
      </c>
      <c r="AB811">
        <v>1</v>
      </c>
      <c r="AC811">
        <v>7</v>
      </c>
      <c r="AD811">
        <v>1</v>
      </c>
      <c r="AE811" t="s">
        <v>20</v>
      </c>
      <c r="AF811" t="s">
        <v>879</v>
      </c>
      <c r="AG811" t="s">
        <v>879</v>
      </c>
      <c r="AH811" t="s">
        <v>879</v>
      </c>
      <c r="AI811" t="s">
        <v>879</v>
      </c>
      <c r="AJ811" t="s">
        <v>879</v>
      </c>
      <c r="AK811" t="s">
        <v>879</v>
      </c>
      <c r="AL811" t="s">
        <v>878</v>
      </c>
      <c r="AM811" t="s">
        <v>878</v>
      </c>
      <c r="AN811" t="s">
        <v>878</v>
      </c>
      <c r="AO811" t="s">
        <v>878</v>
      </c>
      <c r="AP811" t="s">
        <v>878</v>
      </c>
      <c r="AQ811" t="s">
        <v>878</v>
      </c>
      <c r="AR811" t="s">
        <v>878</v>
      </c>
      <c r="AS811" t="s">
        <v>879</v>
      </c>
      <c r="AT811" t="s">
        <v>879</v>
      </c>
      <c r="AU811" t="s">
        <v>879</v>
      </c>
      <c r="AV811" t="s">
        <v>879</v>
      </c>
      <c r="AW811" t="s">
        <v>879</v>
      </c>
      <c r="AX811" t="s">
        <v>879</v>
      </c>
      <c r="AY811" t="s">
        <v>879</v>
      </c>
      <c r="AZ811" t="s">
        <v>878</v>
      </c>
      <c r="BA811" t="s">
        <v>878</v>
      </c>
      <c r="BB811" t="s">
        <v>878</v>
      </c>
      <c r="BC811" t="s">
        <v>878</v>
      </c>
      <c r="BD811" t="s">
        <v>878</v>
      </c>
      <c r="BE811" t="s">
        <v>878</v>
      </c>
      <c r="BF811" t="s">
        <v>878</v>
      </c>
      <c r="BG811">
        <v>0</v>
      </c>
      <c r="BH811">
        <v>0</v>
      </c>
      <c r="BI811">
        <v>0</v>
      </c>
      <c r="BJ811">
        <v>0</v>
      </c>
      <c r="BK811">
        <v>0</v>
      </c>
      <c r="BL811" s="19">
        <v>0</v>
      </c>
      <c r="BM811" s="19">
        <v>0</v>
      </c>
      <c r="BN811" s="19">
        <v>0</v>
      </c>
      <c r="BO811" s="19">
        <v>0</v>
      </c>
      <c r="BP811" s="19">
        <v>0</v>
      </c>
      <c r="BQ811" s="1"/>
      <c r="BR811" s="1"/>
      <c r="BS811" s="1"/>
      <c r="BT811" s="1"/>
      <c r="BU811" s="1"/>
      <c r="BV811" s="1"/>
      <c r="BW811" s="1"/>
      <c r="BX811" s="1"/>
      <c r="BY811" s="1"/>
      <c r="BZ811" s="1"/>
      <c r="CA811" s="1"/>
      <c r="CB811" s="19"/>
      <c r="CC811" s="1"/>
      <c r="CD811" s="1"/>
      <c r="CE811" s="1"/>
      <c r="CF811" s="1"/>
      <c r="CG811" s="1"/>
      <c r="CH811" s="1"/>
      <c r="CI811" s="1"/>
      <c r="CJ811" s="19"/>
      <c r="CK811" s="1"/>
      <c r="CL811" s="1"/>
      <c r="CM811" s="1"/>
      <c r="CN811" s="1"/>
      <c r="CO811" s="1"/>
      <c r="CP811" s="1"/>
      <c r="CQ811" s="1"/>
      <c r="CR811" s="1"/>
      <c r="CS811" s="1"/>
      <c r="CT811" s="1"/>
      <c r="CU811" s="1"/>
      <c r="CV811" s="1"/>
      <c r="CW811" s="1"/>
      <c r="CX811" s="1"/>
      <c r="CY811" s="1"/>
      <c r="CZ811" s="1"/>
      <c r="DA811" s="1"/>
      <c r="DB811" s="1"/>
      <c r="DC811" s="1"/>
    </row>
    <row r="812" spans="1:109" customFormat="1" x14ac:dyDescent="0.2">
      <c r="A812" s="2">
        <v>811</v>
      </c>
      <c r="B812" s="2">
        <v>10</v>
      </c>
      <c r="C812" s="2">
        <v>2</v>
      </c>
      <c r="D812">
        <v>13</v>
      </c>
      <c r="E812" s="52">
        <v>43857</v>
      </c>
      <c r="F812" s="1">
        <v>0</v>
      </c>
      <c r="G812" s="5">
        <f t="shared" si="57"/>
        <v>37.5</v>
      </c>
      <c r="H812" s="19">
        <f t="shared" si="58"/>
        <v>131.25</v>
      </c>
      <c r="I812">
        <v>100</v>
      </c>
      <c r="J812">
        <v>242.17013888888889</v>
      </c>
      <c r="K812">
        <v>18.145889019527434</v>
      </c>
      <c r="L812">
        <v>86.111111111111114</v>
      </c>
      <c r="M812">
        <v>13.888888888888886</v>
      </c>
      <c r="N812">
        <v>0</v>
      </c>
      <c r="O812">
        <v>100</v>
      </c>
      <c r="P812">
        <v>230.765625</v>
      </c>
      <c r="Q812">
        <v>21.138148166231002</v>
      </c>
      <c r="R812">
        <v>79.166666666666671</v>
      </c>
      <c r="S812">
        <v>20.833333333333329</v>
      </c>
      <c r="T812">
        <v>0</v>
      </c>
      <c r="U812">
        <v>100</v>
      </c>
      <c r="V812">
        <v>264.97916666666669</v>
      </c>
      <c r="W812">
        <v>6.1006973206561597</v>
      </c>
      <c r="X812">
        <v>100</v>
      </c>
      <c r="Y812">
        <v>0</v>
      </c>
      <c r="Z812">
        <v>0</v>
      </c>
      <c r="AA812" s="2">
        <v>0</v>
      </c>
      <c r="AB812">
        <v>1</v>
      </c>
      <c r="AC812">
        <v>6</v>
      </c>
      <c r="AD812">
        <v>1</v>
      </c>
      <c r="AE812" t="s">
        <v>20</v>
      </c>
      <c r="AF812" t="s">
        <v>879</v>
      </c>
      <c r="AG812" t="s">
        <v>879</v>
      </c>
      <c r="AH812" t="s">
        <v>879</v>
      </c>
      <c r="AI812" t="s">
        <v>879</v>
      </c>
      <c r="AJ812" t="s">
        <v>879</v>
      </c>
      <c r="AK812" t="s">
        <v>879</v>
      </c>
      <c r="AL812" t="s">
        <v>878</v>
      </c>
      <c r="AM812" t="s">
        <v>878</v>
      </c>
      <c r="AN812" t="s">
        <v>878</v>
      </c>
      <c r="AO812" t="s">
        <v>878</v>
      </c>
      <c r="AP812" t="s">
        <v>878</v>
      </c>
      <c r="AQ812" t="s">
        <v>878</v>
      </c>
      <c r="AR812" t="s">
        <v>878</v>
      </c>
      <c r="AS812" t="s">
        <v>879</v>
      </c>
      <c r="AT812" t="s">
        <v>879</v>
      </c>
      <c r="AU812" t="s">
        <v>879</v>
      </c>
      <c r="AV812" t="s">
        <v>879</v>
      </c>
      <c r="AW812" t="s">
        <v>879</v>
      </c>
      <c r="AX812" t="s">
        <v>879</v>
      </c>
      <c r="AY812" t="s">
        <v>879</v>
      </c>
      <c r="AZ812" t="s">
        <v>878</v>
      </c>
      <c r="BA812" t="s">
        <v>878</v>
      </c>
      <c r="BB812" t="s">
        <v>878</v>
      </c>
      <c r="BC812" t="s">
        <v>878</v>
      </c>
      <c r="BD812" t="s">
        <v>878</v>
      </c>
      <c r="BE812" t="s">
        <v>878</v>
      </c>
      <c r="BF812" t="s">
        <v>878</v>
      </c>
      <c r="BG812">
        <v>37.5</v>
      </c>
      <c r="BH812">
        <v>2</v>
      </c>
      <c r="BI812">
        <v>3.5</v>
      </c>
      <c r="BJ812">
        <f t="shared" ref="BJ812:BJ843" si="59">BG812*BI812</f>
        <v>131.25</v>
      </c>
      <c r="BK812" t="s">
        <v>26</v>
      </c>
      <c r="BL812" s="19">
        <v>0</v>
      </c>
      <c r="BM812" s="19">
        <v>0</v>
      </c>
      <c r="BN812" s="19">
        <v>0</v>
      </c>
      <c r="BO812" s="19">
        <v>0</v>
      </c>
      <c r="BP812" s="19">
        <v>0</v>
      </c>
      <c r="BQ812" s="1"/>
      <c r="BR812" s="1"/>
      <c r="BS812" s="1"/>
      <c r="BT812" s="1"/>
      <c r="BU812" s="1"/>
      <c r="BV812" s="1"/>
      <c r="BW812" s="1"/>
      <c r="BX812" s="1"/>
      <c r="BY812" s="1"/>
      <c r="BZ812" s="1"/>
      <c r="CA812" s="1"/>
      <c r="CB812" s="19"/>
      <c r="CC812" s="1"/>
      <c r="CD812" s="1"/>
      <c r="CE812" s="1"/>
      <c r="CF812" s="1"/>
      <c r="CG812" s="1"/>
      <c r="CH812" s="1"/>
      <c r="CI812" s="1"/>
      <c r="CJ812" s="19"/>
      <c r="CK812" s="1"/>
      <c r="CL812" s="1"/>
      <c r="CM812" s="1"/>
      <c r="CN812" s="1"/>
      <c r="CO812" s="1"/>
      <c r="CP812" s="1"/>
      <c r="CQ812" s="1"/>
      <c r="CR812" s="1"/>
      <c r="CS812" s="1"/>
      <c r="CT812" s="1"/>
      <c r="CU812" s="1"/>
      <c r="CV812" s="1"/>
      <c r="CW812" s="1"/>
      <c r="CX812" s="1"/>
      <c r="CY812" s="1"/>
      <c r="CZ812" s="1"/>
      <c r="DA812" s="1"/>
      <c r="DB812" s="1"/>
      <c r="DC812" s="1"/>
    </row>
    <row r="813" spans="1:109" customFormat="1" x14ac:dyDescent="0.2">
      <c r="A813" s="2">
        <v>812</v>
      </c>
      <c r="B813" s="2">
        <v>10</v>
      </c>
      <c r="C813" s="2">
        <v>2</v>
      </c>
      <c r="D813">
        <v>14</v>
      </c>
      <c r="E813" s="52">
        <v>43858</v>
      </c>
      <c r="F813" s="1">
        <v>0</v>
      </c>
      <c r="G813" s="5">
        <f t="shared" si="57"/>
        <v>37.5</v>
      </c>
      <c r="H813" s="19">
        <f t="shared" si="58"/>
        <v>131.25</v>
      </c>
      <c r="I813">
        <v>100</v>
      </c>
      <c r="J813">
        <v>231.0625</v>
      </c>
      <c r="K813">
        <v>36.791886682081213</v>
      </c>
      <c r="L813">
        <v>58.333333333333336</v>
      </c>
      <c r="M813">
        <v>41.666666666666664</v>
      </c>
      <c r="N813">
        <v>0</v>
      </c>
      <c r="O813">
        <v>100</v>
      </c>
      <c r="P813">
        <v>188.63020833333334</v>
      </c>
      <c r="Q813">
        <v>35.425810176608714</v>
      </c>
      <c r="R813">
        <v>37.5</v>
      </c>
      <c r="S813">
        <v>62.5</v>
      </c>
      <c r="T813">
        <v>0</v>
      </c>
      <c r="U813">
        <v>100</v>
      </c>
      <c r="V813">
        <v>315.92708333333331</v>
      </c>
      <c r="W813">
        <v>13.937501926501326</v>
      </c>
      <c r="X813">
        <v>100</v>
      </c>
      <c r="Y813">
        <v>0</v>
      </c>
      <c r="Z813">
        <v>0</v>
      </c>
      <c r="AA813" s="2">
        <v>0</v>
      </c>
      <c r="AB813">
        <v>1</v>
      </c>
      <c r="AC813">
        <v>7</v>
      </c>
      <c r="AD813">
        <v>1</v>
      </c>
      <c r="AE813" t="s">
        <v>20</v>
      </c>
      <c r="AF813" t="s">
        <v>879</v>
      </c>
      <c r="AG813" t="s">
        <v>879</v>
      </c>
      <c r="AH813" t="s">
        <v>879</v>
      </c>
      <c r="AI813" t="s">
        <v>879</v>
      </c>
      <c r="AJ813" t="s">
        <v>879</v>
      </c>
      <c r="AK813" t="s">
        <v>879</v>
      </c>
      <c r="AL813" t="s">
        <v>878</v>
      </c>
      <c r="AM813" t="s">
        <v>878</v>
      </c>
      <c r="AN813" t="s">
        <v>878</v>
      </c>
      <c r="AO813" t="s">
        <v>878</v>
      </c>
      <c r="AP813" t="s">
        <v>878</v>
      </c>
      <c r="AQ813" t="s">
        <v>878</v>
      </c>
      <c r="AR813" t="s">
        <v>878</v>
      </c>
      <c r="AS813" t="s">
        <v>879</v>
      </c>
      <c r="AT813" t="s">
        <v>879</v>
      </c>
      <c r="AU813" t="s">
        <v>879</v>
      </c>
      <c r="AV813" t="s">
        <v>879</v>
      </c>
      <c r="AW813" t="s">
        <v>879</v>
      </c>
      <c r="AX813" t="s">
        <v>879</v>
      </c>
      <c r="AY813" t="s">
        <v>879</v>
      </c>
      <c r="AZ813" t="s">
        <v>878</v>
      </c>
      <c r="BA813" t="s">
        <v>878</v>
      </c>
      <c r="BB813" t="s">
        <v>878</v>
      </c>
      <c r="BC813" t="s">
        <v>878</v>
      </c>
      <c r="BD813" t="s">
        <v>878</v>
      </c>
      <c r="BE813" t="s">
        <v>878</v>
      </c>
      <c r="BF813" t="s">
        <v>878</v>
      </c>
      <c r="BG813">
        <v>37.5</v>
      </c>
      <c r="BH813">
        <v>2</v>
      </c>
      <c r="BI813">
        <v>3.5</v>
      </c>
      <c r="BJ813">
        <f t="shared" si="59"/>
        <v>131.25</v>
      </c>
      <c r="BK813" t="s">
        <v>26</v>
      </c>
      <c r="BL813" s="19">
        <v>0</v>
      </c>
      <c r="BM813" s="19">
        <v>0</v>
      </c>
      <c r="BN813" s="19">
        <v>0</v>
      </c>
      <c r="BO813" s="19">
        <v>0</v>
      </c>
      <c r="BP813" s="19">
        <v>0</v>
      </c>
      <c r="BQ813" s="1"/>
      <c r="BR813" s="1"/>
      <c r="BS813" s="1"/>
      <c r="BT813" s="1"/>
      <c r="BU813" s="1"/>
      <c r="BV813" s="1"/>
      <c r="BW813" s="1"/>
      <c r="BX813" s="1"/>
      <c r="BY813" s="1"/>
      <c r="BZ813" s="1"/>
      <c r="CA813" s="1"/>
      <c r="CB813" s="19"/>
      <c r="CC813" s="1"/>
      <c r="CD813" s="1"/>
      <c r="CE813" s="1"/>
      <c r="CF813" s="1"/>
      <c r="CG813" s="1"/>
      <c r="CH813" s="1"/>
      <c r="CI813" s="1"/>
      <c r="CJ813" s="19"/>
      <c r="CK813" s="1"/>
      <c r="CL813" s="1"/>
      <c r="CM813" s="1"/>
      <c r="CN813" s="1"/>
      <c r="CO813" s="1"/>
      <c r="CP813" s="1"/>
      <c r="CQ813" s="1"/>
      <c r="CR813" s="1"/>
      <c r="CS813" s="1"/>
      <c r="CT813" s="1"/>
      <c r="CU813" s="1"/>
      <c r="CV813" s="1"/>
      <c r="CW813" s="1"/>
      <c r="CX813" s="1"/>
      <c r="CY813" s="1"/>
      <c r="CZ813" s="1"/>
      <c r="DA813" s="1"/>
      <c r="DB813" s="1"/>
      <c r="DC813" s="1"/>
    </row>
    <row r="814" spans="1:109" customFormat="1" x14ac:dyDescent="0.2">
      <c r="A814" s="2">
        <v>813</v>
      </c>
      <c r="B814" s="5">
        <v>10</v>
      </c>
      <c r="C814" s="2">
        <v>3</v>
      </c>
      <c r="D814" s="1">
        <v>1</v>
      </c>
      <c r="E814" s="7">
        <v>43864</v>
      </c>
      <c r="F814" s="1">
        <v>0</v>
      </c>
      <c r="G814" s="5">
        <f t="shared" si="57"/>
        <v>0</v>
      </c>
      <c r="H814" s="19">
        <f t="shared" si="58"/>
        <v>0</v>
      </c>
      <c r="I814" s="50">
        <v>93.75</v>
      </c>
      <c r="J814" s="50">
        <v>203.18518518518519</v>
      </c>
      <c r="K814" s="50">
        <v>28.678743735556861</v>
      </c>
      <c r="L814" s="50">
        <v>61.481481481481481</v>
      </c>
      <c r="M814" s="50">
        <v>38.518518518518519</v>
      </c>
      <c r="N814" s="50">
        <v>0</v>
      </c>
      <c r="O814" s="50">
        <v>90.625</v>
      </c>
      <c r="P814" s="50">
        <v>226.38505747126436</v>
      </c>
      <c r="Q814" s="50">
        <v>22.165254788699141</v>
      </c>
      <c r="R814" s="50">
        <v>73.563218390804593</v>
      </c>
      <c r="S814" s="50">
        <v>26.436781609195407</v>
      </c>
      <c r="T814" s="50">
        <v>0</v>
      </c>
      <c r="U814" s="50">
        <v>100</v>
      </c>
      <c r="V814" s="50">
        <v>161.13541666666666</v>
      </c>
      <c r="W814" s="50">
        <v>29.481714372033089</v>
      </c>
      <c r="X814" s="50">
        <v>39.583333333333336</v>
      </c>
      <c r="Y814" s="50">
        <v>60.416666666666664</v>
      </c>
      <c r="Z814" s="50">
        <v>0</v>
      </c>
      <c r="AA814" s="2">
        <v>0</v>
      </c>
      <c r="AB814">
        <v>1</v>
      </c>
      <c r="AC814">
        <v>7</v>
      </c>
      <c r="AD814">
        <v>1</v>
      </c>
      <c r="AE814" s="16">
        <v>0</v>
      </c>
      <c r="AF814" s="12">
        <v>99</v>
      </c>
      <c r="AG814">
        <v>1</v>
      </c>
      <c r="AH814">
        <v>99</v>
      </c>
      <c r="AI814">
        <v>99</v>
      </c>
      <c r="AJ814">
        <v>99</v>
      </c>
      <c r="AK814">
        <v>99</v>
      </c>
      <c r="AL814">
        <v>99</v>
      </c>
      <c r="AM814">
        <v>99</v>
      </c>
      <c r="AN814">
        <v>99</v>
      </c>
      <c r="AO814" s="1">
        <v>99</v>
      </c>
      <c r="AP814" s="1">
        <v>99</v>
      </c>
      <c r="AQ814" s="1">
        <v>99</v>
      </c>
      <c r="AR814" s="1">
        <v>99</v>
      </c>
      <c r="AS814" s="1">
        <v>0</v>
      </c>
      <c r="AT814">
        <v>1</v>
      </c>
      <c r="AU814" s="1">
        <v>0</v>
      </c>
      <c r="AV814" s="1">
        <v>0</v>
      </c>
      <c r="AW814" s="1">
        <v>0</v>
      </c>
      <c r="AX814" s="1">
        <v>0</v>
      </c>
      <c r="AY814" s="1">
        <v>0</v>
      </c>
      <c r="AZ814" s="1">
        <v>0</v>
      </c>
      <c r="BA814" s="1">
        <v>0</v>
      </c>
      <c r="BB814" s="1">
        <v>0</v>
      </c>
      <c r="BC814" s="1">
        <v>0</v>
      </c>
      <c r="BD814" s="1">
        <v>0</v>
      </c>
      <c r="BE814" s="1">
        <v>0</v>
      </c>
      <c r="BF814" s="1">
        <f>SUM(AS814:BE814)</f>
        <v>1</v>
      </c>
      <c r="BG814" s="12">
        <v>0</v>
      </c>
      <c r="BH814" s="1">
        <v>0</v>
      </c>
      <c r="BI814" s="1">
        <v>0</v>
      </c>
      <c r="BJ814" s="1">
        <f t="shared" si="59"/>
        <v>0</v>
      </c>
      <c r="BK814" s="1">
        <v>0</v>
      </c>
      <c r="BL814" s="25">
        <v>0</v>
      </c>
      <c r="BM814" s="1">
        <v>0</v>
      </c>
      <c r="BN814" s="1">
        <v>0</v>
      </c>
      <c r="BO814" s="1">
        <v>0</v>
      </c>
      <c r="BP814" s="1">
        <v>0</v>
      </c>
      <c r="BQ814" s="12"/>
      <c r="BR814" s="12"/>
      <c r="BS814" s="12"/>
      <c r="BT814" s="12"/>
      <c r="BU814" s="12"/>
      <c r="BV814" s="12"/>
      <c r="BW814" s="12"/>
      <c r="BX814" s="12"/>
      <c r="BY814" s="12"/>
      <c r="BZ814" s="12"/>
      <c r="CA814" s="12"/>
      <c r="CB814" s="15"/>
      <c r="CC814" s="12"/>
      <c r="CD814" s="12"/>
      <c r="CE814" s="12"/>
      <c r="CF814" s="12"/>
      <c r="CG814" s="12"/>
      <c r="CH814" s="12"/>
      <c r="CI814" s="12"/>
      <c r="CJ814" s="15"/>
      <c r="CK814" s="12"/>
      <c r="CL814" s="12"/>
      <c r="CM814" s="12"/>
      <c r="CN814" s="12"/>
      <c r="CO814" s="12"/>
      <c r="CP814" s="12"/>
      <c r="CQ814" s="12"/>
      <c r="CR814" s="12"/>
      <c r="CS814" s="12"/>
      <c r="CT814" s="12"/>
      <c r="CU814" s="12"/>
      <c r="CV814" s="12"/>
      <c r="CW814" s="12"/>
      <c r="CX814" s="12"/>
      <c r="CY814" s="12"/>
      <c r="CZ814" s="12"/>
      <c r="DA814" s="12"/>
      <c r="DB814" s="12"/>
      <c r="DC814" s="12"/>
      <c r="DD814" s="1"/>
      <c r="DE814" s="34"/>
    </row>
    <row r="815" spans="1:109" customFormat="1" x14ac:dyDescent="0.2">
      <c r="A815" s="2">
        <v>814</v>
      </c>
      <c r="B815" s="5">
        <v>10</v>
      </c>
      <c r="C815" s="2">
        <v>3</v>
      </c>
      <c r="D815" s="1">
        <v>2</v>
      </c>
      <c r="E815" s="7">
        <v>43865</v>
      </c>
      <c r="F815" s="1">
        <v>0</v>
      </c>
      <c r="G815" s="5">
        <f t="shared" si="57"/>
        <v>23</v>
      </c>
      <c r="H815" s="19">
        <f t="shared" si="58"/>
        <v>64.399999999999991</v>
      </c>
      <c r="I815" s="50">
        <v>91.319444444444443</v>
      </c>
      <c r="J815" s="50">
        <v>200.66539923954372</v>
      </c>
      <c r="K815" s="50">
        <v>23.341128516410119</v>
      </c>
      <c r="L815" s="50">
        <v>66.539923954372625</v>
      </c>
      <c r="M815" s="50">
        <v>33.460076045627375</v>
      </c>
      <c r="N815" s="50">
        <v>0</v>
      </c>
      <c r="O815" s="50">
        <v>86.979166666666671</v>
      </c>
      <c r="P815" s="50">
        <v>206.01796407185628</v>
      </c>
      <c r="Q815" s="50">
        <v>24.637276194129321</v>
      </c>
      <c r="R815" s="50">
        <v>65.269461077844312</v>
      </c>
      <c r="S815" s="50">
        <v>34.730538922155688</v>
      </c>
      <c r="T815" s="50">
        <v>0</v>
      </c>
      <c r="U815" s="50">
        <v>100</v>
      </c>
      <c r="V815" s="50">
        <v>191.35416666666666</v>
      </c>
      <c r="W815" s="50">
        <v>19.626354605955871</v>
      </c>
      <c r="X815" s="50">
        <v>68.75</v>
      </c>
      <c r="Y815" s="50">
        <v>31.25</v>
      </c>
      <c r="Z815" s="50">
        <v>0</v>
      </c>
      <c r="AA815" s="2">
        <v>0</v>
      </c>
      <c r="AB815">
        <v>1</v>
      </c>
      <c r="AC815">
        <v>7</v>
      </c>
      <c r="AD815">
        <v>1</v>
      </c>
      <c r="AE815" s="16">
        <v>0</v>
      </c>
      <c r="AF815" t="s">
        <v>875</v>
      </c>
      <c r="AG815" t="s">
        <v>875</v>
      </c>
      <c r="AH815" t="s">
        <v>875</v>
      </c>
      <c r="AI815" t="s">
        <v>875</v>
      </c>
      <c r="AJ815" t="s">
        <v>875</v>
      </c>
      <c r="AK815" t="s">
        <v>875</v>
      </c>
      <c r="AL815" t="s">
        <v>875</v>
      </c>
      <c r="AM815" s="1" t="s">
        <v>903</v>
      </c>
      <c r="AN815" s="1" t="s">
        <v>903</v>
      </c>
      <c r="AO815" s="1" t="s">
        <v>903</v>
      </c>
      <c r="AP815" s="1" t="s">
        <v>903</v>
      </c>
      <c r="AQ815" s="1" t="s">
        <v>903</v>
      </c>
      <c r="AR815" s="1" t="s">
        <v>903</v>
      </c>
      <c r="AS815" s="1" t="s">
        <v>903</v>
      </c>
      <c r="AT815" s="1" t="s">
        <v>903</v>
      </c>
      <c r="AU815" s="1" t="s">
        <v>903</v>
      </c>
      <c r="AV815" s="1" t="s">
        <v>903</v>
      </c>
      <c r="AW815" s="1" t="s">
        <v>903</v>
      </c>
      <c r="AX815" s="1" t="s">
        <v>903</v>
      </c>
      <c r="AY815" s="1" t="s">
        <v>903</v>
      </c>
      <c r="AZ815" s="1" t="s">
        <v>903</v>
      </c>
      <c r="BA815" s="1" t="s">
        <v>875</v>
      </c>
      <c r="BB815" s="1" t="s">
        <v>875</v>
      </c>
      <c r="BC815" s="1" t="s">
        <v>875</v>
      </c>
      <c r="BD815" s="1" t="s">
        <v>875</v>
      </c>
      <c r="BE815" s="1" t="s">
        <v>875</v>
      </c>
      <c r="BF815" s="1" t="s">
        <v>875</v>
      </c>
      <c r="BG815" s="16">
        <v>23</v>
      </c>
      <c r="BH815">
        <v>2</v>
      </c>
      <c r="BI815" s="1">
        <v>2.8</v>
      </c>
      <c r="BJ815" s="1">
        <f t="shared" si="59"/>
        <v>64.399999999999991</v>
      </c>
      <c r="BK815" s="1" t="s">
        <v>27</v>
      </c>
      <c r="BL815" s="25">
        <v>0</v>
      </c>
      <c r="BM815" s="1">
        <v>0</v>
      </c>
      <c r="BN815" s="1">
        <v>0</v>
      </c>
      <c r="BO815" s="1">
        <v>0</v>
      </c>
      <c r="BP815" s="1">
        <v>0</v>
      </c>
      <c r="BQ815" s="14">
        <v>43865.646049571762</v>
      </c>
      <c r="BR815" s="14" t="s">
        <v>339</v>
      </c>
      <c r="BS815" s="15">
        <v>21.25</v>
      </c>
      <c r="BT815" s="12" t="s">
        <v>177</v>
      </c>
      <c r="BU815" s="12">
        <v>1</v>
      </c>
      <c r="BV815" s="12"/>
      <c r="BW815" s="12" t="s">
        <v>98</v>
      </c>
      <c r="BX815" s="12"/>
      <c r="BY815" s="12" t="s">
        <v>98</v>
      </c>
      <c r="BZ815" s="12">
        <v>1</v>
      </c>
      <c r="CA815" s="12">
        <v>5</v>
      </c>
      <c r="CB815" s="15">
        <v>1</v>
      </c>
      <c r="CC815" s="12">
        <v>0</v>
      </c>
      <c r="CD815" s="12">
        <v>0</v>
      </c>
      <c r="CE815" s="12">
        <v>1</v>
      </c>
      <c r="CF815" s="12">
        <v>3</v>
      </c>
      <c r="CG815" s="12">
        <v>1</v>
      </c>
      <c r="CH815" s="12">
        <v>2</v>
      </c>
      <c r="CI815" s="12">
        <v>1</v>
      </c>
      <c r="CJ815" s="15">
        <v>2</v>
      </c>
      <c r="CK815" s="12">
        <v>1</v>
      </c>
      <c r="CL815" s="12">
        <v>3</v>
      </c>
      <c r="CM815" s="12">
        <v>1</v>
      </c>
      <c r="CN815" s="12">
        <v>2</v>
      </c>
      <c r="CO815" s="12">
        <v>2</v>
      </c>
      <c r="CP815" s="12" t="s">
        <v>94</v>
      </c>
      <c r="CQ815" s="12">
        <v>43</v>
      </c>
      <c r="CR815" s="12">
        <v>38</v>
      </c>
      <c r="CS815" s="12">
        <v>76</v>
      </c>
      <c r="CT815" s="12">
        <v>88</v>
      </c>
      <c r="CU815" s="12">
        <v>40</v>
      </c>
      <c r="CV815" s="12">
        <v>8.1</v>
      </c>
      <c r="CW815" s="12">
        <v>225</v>
      </c>
      <c r="CX815" s="12" t="b">
        <v>0</v>
      </c>
      <c r="CY815" s="12"/>
      <c r="CZ815" s="12">
        <v>0</v>
      </c>
      <c r="DA815" s="12">
        <v>121</v>
      </c>
      <c r="DB815" s="12">
        <v>105</v>
      </c>
      <c r="DC815" s="12">
        <v>63</v>
      </c>
      <c r="DD815" s="1"/>
      <c r="DE815" s="34"/>
    </row>
    <row r="816" spans="1:109" customFormat="1" x14ac:dyDescent="0.2">
      <c r="A816" s="2">
        <v>815</v>
      </c>
      <c r="B816" s="5">
        <v>10</v>
      </c>
      <c r="C816" s="2">
        <v>3</v>
      </c>
      <c r="D816" s="1">
        <v>3</v>
      </c>
      <c r="E816" s="7">
        <v>43866</v>
      </c>
      <c r="F816" s="1">
        <v>0</v>
      </c>
      <c r="G816" s="5">
        <f t="shared" si="57"/>
        <v>22</v>
      </c>
      <c r="H816" s="19">
        <f t="shared" si="58"/>
        <v>61.599999999999994</v>
      </c>
      <c r="I816" s="50">
        <v>100</v>
      </c>
      <c r="J816" s="50">
        <v>189.26736111111111</v>
      </c>
      <c r="K816" s="50">
        <v>37.100941679715127</v>
      </c>
      <c r="L816" s="50">
        <v>39.930555555555557</v>
      </c>
      <c r="M816" s="50">
        <v>60.069444444444443</v>
      </c>
      <c r="N816" s="50">
        <v>0</v>
      </c>
      <c r="O816" s="50">
        <v>100</v>
      </c>
      <c r="P816" s="50">
        <v>205.64583333333334</v>
      </c>
      <c r="Q816" s="50">
        <v>38.594405664805507</v>
      </c>
      <c r="R816" s="50">
        <v>55.729166666666664</v>
      </c>
      <c r="S816" s="50">
        <v>44.270833333333336</v>
      </c>
      <c r="T816" s="50">
        <v>0</v>
      </c>
      <c r="U816" s="50">
        <v>100</v>
      </c>
      <c r="V816" s="50">
        <v>156.51041666666666</v>
      </c>
      <c r="W816" s="50">
        <v>15.716681257747528</v>
      </c>
      <c r="X816" s="50">
        <v>8.3333333333333339</v>
      </c>
      <c r="Y816" s="50">
        <v>91.666666666666671</v>
      </c>
      <c r="Z816" s="50">
        <v>0</v>
      </c>
      <c r="AA816" s="2">
        <v>0</v>
      </c>
      <c r="AB816">
        <v>1</v>
      </c>
      <c r="AC816">
        <v>8</v>
      </c>
      <c r="AD816">
        <v>1</v>
      </c>
      <c r="AE816" s="16">
        <v>0</v>
      </c>
      <c r="AF816" t="s">
        <v>875</v>
      </c>
      <c r="AG816" t="s">
        <v>875</v>
      </c>
      <c r="AH816" t="s">
        <v>875</v>
      </c>
      <c r="AI816" t="s">
        <v>875</v>
      </c>
      <c r="AJ816" t="s">
        <v>875</v>
      </c>
      <c r="AK816" t="s">
        <v>875</v>
      </c>
      <c r="AL816" t="s">
        <v>875</v>
      </c>
      <c r="AM816" s="1" t="s">
        <v>903</v>
      </c>
      <c r="AN816" s="1" t="s">
        <v>903</v>
      </c>
      <c r="AO816" s="1" t="s">
        <v>903</v>
      </c>
      <c r="AP816" s="1" t="s">
        <v>903</v>
      </c>
      <c r="AQ816" s="1" t="s">
        <v>903</v>
      </c>
      <c r="AR816" s="1" t="s">
        <v>903</v>
      </c>
      <c r="AS816" s="1" t="s">
        <v>903</v>
      </c>
      <c r="AT816" s="1" t="s">
        <v>903</v>
      </c>
      <c r="AU816" s="1" t="s">
        <v>903</v>
      </c>
      <c r="AV816" s="1" t="s">
        <v>903</v>
      </c>
      <c r="AW816" s="1" t="s">
        <v>903</v>
      </c>
      <c r="AX816" s="1" t="s">
        <v>903</v>
      </c>
      <c r="AY816" s="1" t="s">
        <v>903</v>
      </c>
      <c r="AZ816" s="1" t="s">
        <v>903</v>
      </c>
      <c r="BA816" s="1" t="s">
        <v>875</v>
      </c>
      <c r="BB816" s="1" t="s">
        <v>875</v>
      </c>
      <c r="BC816" s="1" t="s">
        <v>875</v>
      </c>
      <c r="BD816" s="1" t="s">
        <v>875</v>
      </c>
      <c r="BE816" s="1" t="s">
        <v>875</v>
      </c>
      <c r="BF816" s="1" t="s">
        <v>875</v>
      </c>
      <c r="BG816" s="16">
        <v>22</v>
      </c>
      <c r="BH816">
        <v>2</v>
      </c>
      <c r="BI816" s="1">
        <v>2.8</v>
      </c>
      <c r="BJ816" s="1">
        <f t="shared" si="59"/>
        <v>61.599999999999994</v>
      </c>
      <c r="BK816" s="1" t="s">
        <v>27</v>
      </c>
      <c r="BL816" s="25">
        <v>0</v>
      </c>
      <c r="BM816" s="1">
        <v>0</v>
      </c>
      <c r="BN816" s="1">
        <v>0</v>
      </c>
      <c r="BO816" s="1">
        <v>0</v>
      </c>
      <c r="BP816" s="1">
        <v>0</v>
      </c>
      <c r="BQ816" s="14">
        <v>43866.799270034724</v>
      </c>
      <c r="BR816" s="14" t="s">
        <v>340</v>
      </c>
      <c r="BS816" s="15">
        <v>20.966666666666665</v>
      </c>
      <c r="BT816" s="12" t="s">
        <v>341</v>
      </c>
      <c r="BU816" s="12">
        <v>1</v>
      </c>
      <c r="BV816" s="12"/>
      <c r="BW816" s="12" t="s">
        <v>98</v>
      </c>
      <c r="BX816" s="12"/>
      <c r="BY816" s="12" t="s">
        <v>98</v>
      </c>
      <c r="BZ816" s="12">
        <v>1</v>
      </c>
      <c r="CA816" s="12">
        <v>5</v>
      </c>
      <c r="CB816" s="15">
        <v>10.4</v>
      </c>
      <c r="CC816" s="12">
        <v>0</v>
      </c>
      <c r="CD816" s="12">
        <v>0</v>
      </c>
      <c r="CE816" s="12">
        <v>2</v>
      </c>
      <c r="CF816" s="12">
        <v>3</v>
      </c>
      <c r="CG816" s="12">
        <v>1</v>
      </c>
      <c r="CH816" s="12">
        <v>2</v>
      </c>
      <c r="CI816" s="12">
        <v>1</v>
      </c>
      <c r="CJ816" s="15">
        <v>2</v>
      </c>
      <c r="CK816" s="12">
        <v>2</v>
      </c>
      <c r="CL816" s="12">
        <v>3</v>
      </c>
      <c r="CM816" s="12">
        <v>1</v>
      </c>
      <c r="CN816" s="12">
        <v>1</v>
      </c>
      <c r="CO816" s="12">
        <v>1</v>
      </c>
      <c r="CP816" s="12" t="s">
        <v>99</v>
      </c>
      <c r="CQ816" s="12">
        <v>40</v>
      </c>
      <c r="CR816" s="12">
        <v>35</v>
      </c>
      <c r="CS816" s="12">
        <v>100</v>
      </c>
      <c r="CT816" s="12">
        <v>79</v>
      </c>
      <c r="CU816" s="12">
        <v>35</v>
      </c>
      <c r="CV816" s="12">
        <v>6.9</v>
      </c>
      <c r="CW816" s="12">
        <v>90</v>
      </c>
      <c r="CX816" s="12" t="b">
        <v>0</v>
      </c>
      <c r="CY816" s="12"/>
      <c r="CZ816" s="12">
        <v>0</v>
      </c>
      <c r="DA816" s="12"/>
      <c r="DB816" s="12"/>
      <c r="DC816" s="12"/>
      <c r="DD816" s="1"/>
      <c r="DE816" s="34"/>
    </row>
    <row r="817" spans="1:109" customFormat="1" x14ac:dyDescent="0.2">
      <c r="A817" s="2">
        <v>816</v>
      </c>
      <c r="B817" s="5">
        <v>10</v>
      </c>
      <c r="C817" s="2">
        <v>3</v>
      </c>
      <c r="D817" s="1">
        <v>4</v>
      </c>
      <c r="E817" s="7">
        <v>43867</v>
      </c>
      <c r="F817" s="1">
        <v>0</v>
      </c>
      <c r="G817" s="5">
        <f t="shared" si="57"/>
        <v>22</v>
      </c>
      <c r="H817" s="19">
        <f t="shared" si="58"/>
        <v>61.599999999999994</v>
      </c>
      <c r="I817" s="50">
        <v>100</v>
      </c>
      <c r="J817" s="50">
        <v>214.17013888888889</v>
      </c>
      <c r="K817" s="50">
        <v>32.483695397329065</v>
      </c>
      <c r="L817" s="50">
        <v>63.194444444444443</v>
      </c>
      <c r="M817" s="50">
        <v>36.805555555555557</v>
      </c>
      <c r="N817" s="50">
        <v>0</v>
      </c>
      <c r="O817" s="50">
        <v>100</v>
      </c>
      <c r="P817" s="50">
        <v>195</v>
      </c>
      <c r="Q817" s="50">
        <v>32.435017925597812</v>
      </c>
      <c r="R817" s="50">
        <v>54.166666666666664</v>
      </c>
      <c r="S817" s="50">
        <v>45.833333333333336</v>
      </c>
      <c r="T817" s="50">
        <v>0</v>
      </c>
      <c r="U817" s="50">
        <v>100</v>
      </c>
      <c r="V817" s="50">
        <v>252.51041666666666</v>
      </c>
      <c r="W817" s="50">
        <v>26.122624859283892</v>
      </c>
      <c r="X817" s="50">
        <v>81.25</v>
      </c>
      <c r="Y817" s="50">
        <v>18.75</v>
      </c>
      <c r="Z817" s="50">
        <v>0</v>
      </c>
      <c r="AA817" s="2">
        <v>0</v>
      </c>
      <c r="AB817">
        <v>1</v>
      </c>
      <c r="AC817">
        <v>8</v>
      </c>
      <c r="AD817">
        <v>1</v>
      </c>
      <c r="AE817" s="16">
        <v>0</v>
      </c>
      <c r="AF817" t="s">
        <v>875</v>
      </c>
      <c r="AG817" t="s">
        <v>875</v>
      </c>
      <c r="AH817" t="s">
        <v>875</v>
      </c>
      <c r="AI817" t="s">
        <v>875</v>
      </c>
      <c r="AJ817" t="s">
        <v>875</v>
      </c>
      <c r="AK817" t="s">
        <v>875</v>
      </c>
      <c r="AL817" t="s">
        <v>875</v>
      </c>
      <c r="AM817" s="1" t="s">
        <v>903</v>
      </c>
      <c r="AN817" s="1" t="s">
        <v>903</v>
      </c>
      <c r="AO817" s="1" t="s">
        <v>903</v>
      </c>
      <c r="AP817" s="1" t="s">
        <v>903</v>
      </c>
      <c r="AQ817" s="1" t="s">
        <v>903</v>
      </c>
      <c r="AR817" s="1" t="s">
        <v>903</v>
      </c>
      <c r="AS817" s="1" t="s">
        <v>903</v>
      </c>
      <c r="AT817" s="1" t="s">
        <v>903</v>
      </c>
      <c r="AU817" s="1" t="s">
        <v>903</v>
      </c>
      <c r="AV817" s="1" t="s">
        <v>903</v>
      </c>
      <c r="AW817" s="1" t="s">
        <v>903</v>
      </c>
      <c r="AX817" s="1" t="s">
        <v>903</v>
      </c>
      <c r="AY817" s="1" t="s">
        <v>903</v>
      </c>
      <c r="AZ817" s="1" t="s">
        <v>903</v>
      </c>
      <c r="BA817" s="1" t="s">
        <v>875</v>
      </c>
      <c r="BB817" s="1" t="s">
        <v>875</v>
      </c>
      <c r="BC817" s="1" t="s">
        <v>875</v>
      </c>
      <c r="BD817" s="1" t="s">
        <v>875</v>
      </c>
      <c r="BE817" s="1" t="s">
        <v>875</v>
      </c>
      <c r="BF817" s="1" t="s">
        <v>875</v>
      </c>
      <c r="BG817" s="16">
        <v>22</v>
      </c>
      <c r="BH817">
        <v>2</v>
      </c>
      <c r="BI817" s="1">
        <v>2.8</v>
      </c>
      <c r="BJ817" s="1">
        <f t="shared" si="59"/>
        <v>61.599999999999994</v>
      </c>
      <c r="BK817" s="1" t="s">
        <v>27</v>
      </c>
      <c r="BL817" s="25">
        <v>0</v>
      </c>
      <c r="BM817" s="1">
        <v>0</v>
      </c>
      <c r="BN817" s="1">
        <v>0</v>
      </c>
      <c r="BO817" s="1">
        <v>0</v>
      </c>
      <c r="BP817" s="1">
        <v>0</v>
      </c>
      <c r="BQ817" s="14">
        <v>43867.761694201392</v>
      </c>
      <c r="BR817" s="14" t="s">
        <v>342</v>
      </c>
      <c r="BS817" s="15">
        <v>21.35</v>
      </c>
      <c r="BT817" s="12" t="s">
        <v>259</v>
      </c>
      <c r="BU817" s="12">
        <v>1</v>
      </c>
      <c r="BV817" s="12"/>
      <c r="BW817" s="12" t="s">
        <v>98</v>
      </c>
      <c r="BX817" s="12"/>
      <c r="BY817" s="12" t="s">
        <v>98</v>
      </c>
      <c r="BZ817" s="12">
        <v>1</v>
      </c>
      <c r="CA817" s="12">
        <v>5</v>
      </c>
      <c r="CB817" s="15">
        <v>6.6</v>
      </c>
      <c r="CC817" s="12">
        <v>0</v>
      </c>
      <c r="CD817" s="12">
        <v>0</v>
      </c>
      <c r="CE817" s="12">
        <v>2</v>
      </c>
      <c r="CF817" s="12">
        <v>3</v>
      </c>
      <c r="CG817" s="12">
        <v>1</v>
      </c>
      <c r="CH817" s="12">
        <v>2</v>
      </c>
      <c r="CI817" s="12">
        <v>1</v>
      </c>
      <c r="CJ817" s="15">
        <v>2</v>
      </c>
      <c r="CK817" s="12">
        <v>2</v>
      </c>
      <c r="CL817" s="12">
        <v>3</v>
      </c>
      <c r="CM817" s="12">
        <v>1</v>
      </c>
      <c r="CN817" s="12">
        <v>2</v>
      </c>
      <c r="CO817" s="12">
        <v>2</v>
      </c>
      <c r="CP817" s="12" t="s">
        <v>105</v>
      </c>
      <c r="CQ817" s="12">
        <v>38</v>
      </c>
      <c r="CR817" s="12">
        <v>32</v>
      </c>
      <c r="CS817" s="12">
        <v>100</v>
      </c>
      <c r="CT817" s="12">
        <v>100</v>
      </c>
      <c r="CU817" s="12">
        <v>31</v>
      </c>
      <c r="CV817" s="12">
        <v>8.1</v>
      </c>
      <c r="CW817" s="12">
        <v>0</v>
      </c>
      <c r="CX817" s="12" t="b">
        <v>1</v>
      </c>
      <c r="CY817" s="12" t="s">
        <v>106</v>
      </c>
      <c r="CZ817" s="12">
        <v>0</v>
      </c>
      <c r="DA817" s="12">
        <v>125</v>
      </c>
      <c r="DB817" s="12">
        <v>110</v>
      </c>
      <c r="DC817" s="12">
        <v>92</v>
      </c>
      <c r="DD817" s="1"/>
      <c r="DE817" s="34"/>
    </row>
    <row r="818" spans="1:109" customFormat="1" x14ac:dyDescent="0.2">
      <c r="A818" s="2">
        <v>817</v>
      </c>
      <c r="B818" s="5">
        <v>10</v>
      </c>
      <c r="C818" s="2">
        <v>3</v>
      </c>
      <c r="D818" s="1">
        <v>5</v>
      </c>
      <c r="E818" s="7">
        <v>43868</v>
      </c>
      <c r="F818" s="1">
        <v>0</v>
      </c>
      <c r="G818" s="5">
        <f t="shared" si="57"/>
        <v>23</v>
      </c>
      <c r="H818" s="19">
        <f t="shared" si="58"/>
        <v>64.399999999999991</v>
      </c>
      <c r="I818" s="50">
        <v>100</v>
      </c>
      <c r="J818" s="50">
        <v>227.20138888888889</v>
      </c>
      <c r="K818" s="50">
        <v>26.253793073057313</v>
      </c>
      <c r="L818" s="50">
        <v>72.222222222222229</v>
      </c>
      <c r="M818" s="50">
        <v>27.777777777777771</v>
      </c>
      <c r="N818" s="50">
        <v>0</v>
      </c>
      <c r="O818" s="50">
        <v>100</v>
      </c>
      <c r="P818" s="50">
        <v>210.21354166666666</v>
      </c>
      <c r="Q818" s="50">
        <v>29.330719260481956</v>
      </c>
      <c r="R818" s="50">
        <v>62.5</v>
      </c>
      <c r="S818" s="50">
        <v>37.5</v>
      </c>
      <c r="T818" s="50">
        <v>0</v>
      </c>
      <c r="U818" s="50">
        <v>100</v>
      </c>
      <c r="V818" s="50">
        <v>261.17708333333331</v>
      </c>
      <c r="W818" s="50">
        <v>14.098881013500604</v>
      </c>
      <c r="X818" s="50">
        <v>91.666666666666671</v>
      </c>
      <c r="Y818" s="50">
        <v>8.3333333333333286</v>
      </c>
      <c r="Z818" s="50">
        <v>0</v>
      </c>
      <c r="AA818" s="2">
        <v>1</v>
      </c>
      <c r="AB818">
        <v>1</v>
      </c>
      <c r="AC818">
        <v>6</v>
      </c>
      <c r="AD818">
        <v>1</v>
      </c>
      <c r="AE818" s="16">
        <v>0</v>
      </c>
      <c r="AF818" t="s">
        <v>875</v>
      </c>
      <c r="AG818" t="s">
        <v>875</v>
      </c>
      <c r="AH818" t="s">
        <v>875</v>
      </c>
      <c r="AI818" t="s">
        <v>875</v>
      </c>
      <c r="AJ818" t="s">
        <v>875</v>
      </c>
      <c r="AK818" t="s">
        <v>875</v>
      </c>
      <c r="AL818" t="s">
        <v>875</v>
      </c>
      <c r="AM818" s="1" t="s">
        <v>903</v>
      </c>
      <c r="AN818" s="1" t="s">
        <v>903</v>
      </c>
      <c r="AO818" s="1" t="s">
        <v>903</v>
      </c>
      <c r="AP818" s="1" t="s">
        <v>903</v>
      </c>
      <c r="AQ818" s="1" t="s">
        <v>903</v>
      </c>
      <c r="AR818" s="1" t="s">
        <v>903</v>
      </c>
      <c r="AS818" s="1" t="s">
        <v>903</v>
      </c>
      <c r="AT818" s="1" t="s">
        <v>903</v>
      </c>
      <c r="AU818" s="1" t="s">
        <v>903</v>
      </c>
      <c r="AV818" s="1" t="s">
        <v>903</v>
      </c>
      <c r="AW818" s="1" t="s">
        <v>903</v>
      </c>
      <c r="AX818" s="1" t="s">
        <v>903</v>
      </c>
      <c r="AY818" s="1" t="s">
        <v>903</v>
      </c>
      <c r="AZ818" s="1" t="s">
        <v>903</v>
      </c>
      <c r="BA818" s="1" t="s">
        <v>875</v>
      </c>
      <c r="BB818" s="1" t="s">
        <v>875</v>
      </c>
      <c r="BC818" s="1" t="s">
        <v>875</v>
      </c>
      <c r="BD818" s="1" t="s">
        <v>875</v>
      </c>
      <c r="BE818" s="1" t="s">
        <v>875</v>
      </c>
      <c r="BF818" s="1" t="s">
        <v>875</v>
      </c>
      <c r="BG818" s="16">
        <v>23</v>
      </c>
      <c r="BH818">
        <v>2</v>
      </c>
      <c r="BI818" s="1">
        <v>2.8</v>
      </c>
      <c r="BJ818" s="1">
        <f t="shared" si="59"/>
        <v>64.399999999999991</v>
      </c>
      <c r="BK818" s="1" t="s">
        <v>27</v>
      </c>
      <c r="BL818" s="25">
        <v>0</v>
      </c>
      <c r="BM818" s="1">
        <v>0</v>
      </c>
      <c r="BN818" s="1">
        <v>0</v>
      </c>
      <c r="BO818" s="1">
        <v>0</v>
      </c>
      <c r="BP818" s="1">
        <v>0</v>
      </c>
      <c r="BQ818" s="14">
        <v>43868.621740706018</v>
      </c>
      <c r="BR818" s="14" t="s">
        <v>343</v>
      </c>
      <c r="BS818" s="15">
        <v>20.149999999999999</v>
      </c>
      <c r="BT818" s="12" t="s">
        <v>344</v>
      </c>
      <c r="BU818" s="12">
        <v>1</v>
      </c>
      <c r="BV818" s="12"/>
      <c r="BW818" s="12" t="s">
        <v>98</v>
      </c>
      <c r="BX818" s="12"/>
      <c r="BY818" s="12" t="s">
        <v>98</v>
      </c>
      <c r="BZ818" s="12">
        <v>1</v>
      </c>
      <c r="CA818" s="12">
        <v>5</v>
      </c>
      <c r="CB818" s="15">
        <v>10.7</v>
      </c>
      <c r="CC818" s="12">
        <v>0</v>
      </c>
      <c r="CD818" s="12">
        <v>0</v>
      </c>
      <c r="CE818" s="12">
        <v>1</v>
      </c>
      <c r="CF818" s="12">
        <v>3</v>
      </c>
      <c r="CG818" s="12">
        <v>1</v>
      </c>
      <c r="CH818" s="12">
        <v>2</v>
      </c>
      <c r="CI818" s="12">
        <v>1</v>
      </c>
      <c r="CJ818" s="15">
        <v>2</v>
      </c>
      <c r="CK818" s="12">
        <v>1</v>
      </c>
      <c r="CL818" s="12">
        <v>3</v>
      </c>
      <c r="CM818" s="12">
        <v>1</v>
      </c>
      <c r="CN818" s="12">
        <v>2</v>
      </c>
      <c r="CO818" s="12">
        <v>1</v>
      </c>
      <c r="CP818" s="12" t="s">
        <v>99</v>
      </c>
      <c r="CQ818" s="12">
        <v>50</v>
      </c>
      <c r="CR818" s="12">
        <v>43</v>
      </c>
      <c r="CS818" s="12">
        <v>93</v>
      </c>
      <c r="CT818" s="12">
        <v>84</v>
      </c>
      <c r="CU818" s="12">
        <v>38</v>
      </c>
      <c r="CV818" s="12">
        <v>24.3</v>
      </c>
      <c r="CW818" s="12">
        <v>225</v>
      </c>
      <c r="CX818" s="12" t="b">
        <v>0</v>
      </c>
      <c r="CY818" s="12"/>
      <c r="CZ818" s="12">
        <v>0</v>
      </c>
      <c r="DA818" s="12"/>
      <c r="DB818" s="12"/>
      <c r="DC818" s="12"/>
      <c r="DD818" s="1"/>
      <c r="DE818" s="34"/>
    </row>
    <row r="819" spans="1:109" customFormat="1" x14ac:dyDescent="0.2">
      <c r="A819" s="2">
        <v>818</v>
      </c>
      <c r="B819" s="5">
        <v>10</v>
      </c>
      <c r="C819" s="2">
        <v>3</v>
      </c>
      <c r="D819" s="1">
        <v>6</v>
      </c>
      <c r="E819" s="7">
        <v>43869</v>
      </c>
      <c r="F819" s="1">
        <v>0</v>
      </c>
      <c r="G819" s="5">
        <f t="shared" si="57"/>
        <v>30</v>
      </c>
      <c r="H819" s="19">
        <f t="shared" si="58"/>
        <v>84</v>
      </c>
      <c r="I819" s="50">
        <v>100</v>
      </c>
      <c r="J819" s="50">
        <v>276.19791666666669</v>
      </c>
      <c r="K819" s="50">
        <v>27.185782075030069</v>
      </c>
      <c r="L819" s="50">
        <v>87.152777777777771</v>
      </c>
      <c r="M819" s="50">
        <v>12.847222222222229</v>
      </c>
      <c r="N819" s="50">
        <v>0</v>
      </c>
      <c r="O819" s="50">
        <v>100</v>
      </c>
      <c r="P819" s="50">
        <v>237.50520833333334</v>
      </c>
      <c r="Q819" s="50">
        <v>23.484002339345373</v>
      </c>
      <c r="R819" s="50">
        <v>80.729166666666671</v>
      </c>
      <c r="S819" s="50">
        <v>19.270833333333329</v>
      </c>
      <c r="T819" s="50">
        <v>0</v>
      </c>
      <c r="U819" s="50">
        <v>100</v>
      </c>
      <c r="V819" s="50">
        <v>353.58333333333331</v>
      </c>
      <c r="W819" s="50">
        <v>11.663491201805117</v>
      </c>
      <c r="X819" s="50">
        <v>100</v>
      </c>
      <c r="Y819" s="50">
        <v>0</v>
      </c>
      <c r="Z819" s="50">
        <v>0</v>
      </c>
      <c r="AA819" s="2">
        <v>0</v>
      </c>
      <c r="AB819">
        <v>1</v>
      </c>
      <c r="AC819">
        <v>7</v>
      </c>
      <c r="AD819">
        <v>1</v>
      </c>
      <c r="AE819" s="16">
        <v>0</v>
      </c>
      <c r="AF819" t="s">
        <v>875</v>
      </c>
      <c r="AG819" t="s">
        <v>875</v>
      </c>
      <c r="AH819" t="s">
        <v>875</v>
      </c>
      <c r="AI819" t="s">
        <v>875</v>
      </c>
      <c r="AJ819" t="s">
        <v>875</v>
      </c>
      <c r="AK819" t="s">
        <v>875</v>
      </c>
      <c r="AL819" t="s">
        <v>875</v>
      </c>
      <c r="AM819" s="1" t="s">
        <v>903</v>
      </c>
      <c r="AN819" s="1" t="s">
        <v>903</v>
      </c>
      <c r="AO819" s="1" t="s">
        <v>903</v>
      </c>
      <c r="AP819" s="1" t="s">
        <v>903</v>
      </c>
      <c r="AQ819" s="1" t="s">
        <v>903</v>
      </c>
      <c r="AR819" s="1" t="s">
        <v>903</v>
      </c>
      <c r="AS819" s="1" t="s">
        <v>903</v>
      </c>
      <c r="AT819" s="1" t="s">
        <v>903</v>
      </c>
      <c r="AU819" s="1" t="s">
        <v>903</v>
      </c>
      <c r="AV819" s="1" t="s">
        <v>903</v>
      </c>
      <c r="AW819" s="1" t="s">
        <v>903</v>
      </c>
      <c r="AX819" s="1" t="s">
        <v>903</v>
      </c>
      <c r="AY819" s="1" t="s">
        <v>903</v>
      </c>
      <c r="AZ819" s="1" t="s">
        <v>903</v>
      </c>
      <c r="BA819" s="1" t="s">
        <v>875</v>
      </c>
      <c r="BB819" s="1" t="s">
        <v>875</v>
      </c>
      <c r="BC819" s="1" t="s">
        <v>875</v>
      </c>
      <c r="BD819" s="1" t="s">
        <v>875</v>
      </c>
      <c r="BE819" s="1" t="s">
        <v>875</v>
      </c>
      <c r="BF819" s="1" t="s">
        <v>875</v>
      </c>
      <c r="BG819" s="16">
        <v>30</v>
      </c>
      <c r="BH819">
        <v>2</v>
      </c>
      <c r="BI819" s="1">
        <v>2.8</v>
      </c>
      <c r="BJ819" s="1">
        <f t="shared" si="59"/>
        <v>84</v>
      </c>
      <c r="BK819" s="1" t="s">
        <v>27</v>
      </c>
      <c r="BL819" s="25">
        <v>0</v>
      </c>
      <c r="BM819" s="1">
        <v>0</v>
      </c>
      <c r="BN819" s="1">
        <v>0</v>
      </c>
      <c r="BO819" s="1">
        <v>0</v>
      </c>
      <c r="BP819" s="1">
        <v>0</v>
      </c>
      <c r="BQ819" s="14">
        <v>43869.793251331015</v>
      </c>
      <c r="BR819" s="14" t="s">
        <v>345</v>
      </c>
      <c r="BS819" s="15">
        <v>29.016666666666666</v>
      </c>
      <c r="BT819" s="12" t="s">
        <v>346</v>
      </c>
      <c r="BU819" s="12">
        <v>1</v>
      </c>
      <c r="BV819" s="12"/>
      <c r="BW819" s="12" t="s">
        <v>98</v>
      </c>
      <c r="BX819" s="12"/>
      <c r="BY819" s="12" t="s">
        <v>98</v>
      </c>
      <c r="BZ819" s="12">
        <v>1</v>
      </c>
      <c r="CA819" s="12">
        <v>5</v>
      </c>
      <c r="CB819" s="15">
        <v>4.5999999999999996</v>
      </c>
      <c r="CC819" s="12">
        <v>0</v>
      </c>
      <c r="CD819" s="12">
        <v>0</v>
      </c>
      <c r="CE819" s="12">
        <v>2</v>
      </c>
      <c r="CF819" s="12">
        <v>3</v>
      </c>
      <c r="CG819" s="12">
        <v>1</v>
      </c>
      <c r="CH819" s="12">
        <v>2</v>
      </c>
      <c r="CI819" s="12">
        <v>1</v>
      </c>
      <c r="CJ819" s="15">
        <v>2</v>
      </c>
      <c r="CK819" s="12">
        <v>1</v>
      </c>
      <c r="CL819" s="12">
        <v>3</v>
      </c>
      <c r="CM819" s="12">
        <v>1</v>
      </c>
      <c r="CN819" s="12">
        <v>2</v>
      </c>
      <c r="CO819" s="12">
        <v>2</v>
      </c>
      <c r="CP819" s="12" t="s">
        <v>94</v>
      </c>
      <c r="CQ819" s="12">
        <v>33</v>
      </c>
      <c r="CR819" s="12">
        <v>27</v>
      </c>
      <c r="CS819" s="12">
        <v>76</v>
      </c>
      <c r="CT819" s="12">
        <v>56</v>
      </c>
      <c r="CU819" s="12">
        <v>30</v>
      </c>
      <c r="CV819" s="12">
        <v>5.8</v>
      </c>
      <c r="CW819" s="12">
        <v>315</v>
      </c>
      <c r="CX819" s="12" t="b">
        <v>0</v>
      </c>
      <c r="CY819" s="12"/>
      <c r="CZ819" s="12">
        <v>0</v>
      </c>
      <c r="DA819" s="12">
        <v>131</v>
      </c>
      <c r="DB819" s="12">
        <v>109</v>
      </c>
      <c r="DC819" s="12">
        <v>85</v>
      </c>
      <c r="DD819" s="1"/>
      <c r="DE819" s="34"/>
    </row>
    <row r="820" spans="1:109" customFormat="1" x14ac:dyDescent="0.2">
      <c r="A820" s="2">
        <v>819</v>
      </c>
      <c r="B820" s="5">
        <v>10</v>
      </c>
      <c r="C820" s="2">
        <v>3</v>
      </c>
      <c r="D820" s="1">
        <v>7</v>
      </c>
      <c r="E820" s="7">
        <v>43870</v>
      </c>
      <c r="F820" s="1">
        <v>0</v>
      </c>
      <c r="G820" s="5">
        <f t="shared" si="57"/>
        <v>21</v>
      </c>
      <c r="H820" s="19">
        <f t="shared" si="58"/>
        <v>58.8</v>
      </c>
      <c r="I820" s="50">
        <v>100</v>
      </c>
      <c r="J820" s="50">
        <v>284.20138888888891</v>
      </c>
      <c r="K820" s="50">
        <v>27.811489576525229</v>
      </c>
      <c r="L820" s="50">
        <v>87.847222222222229</v>
      </c>
      <c r="M820" s="50">
        <v>12.152777777777771</v>
      </c>
      <c r="N820" s="50">
        <v>0</v>
      </c>
      <c r="O820" s="50">
        <v>100</v>
      </c>
      <c r="P820" s="50">
        <v>264.92708333333331</v>
      </c>
      <c r="Q820" s="50">
        <v>31.692682859457744</v>
      </c>
      <c r="R820" s="50">
        <v>81.770833333333329</v>
      </c>
      <c r="S820" s="50">
        <v>18.229166666666671</v>
      </c>
      <c r="T820" s="50">
        <v>0</v>
      </c>
      <c r="U820" s="50">
        <v>100</v>
      </c>
      <c r="V820" s="50">
        <v>322.75</v>
      </c>
      <c r="W820" s="50">
        <v>15.329047768544601</v>
      </c>
      <c r="X820" s="50">
        <v>100</v>
      </c>
      <c r="Y820" s="50">
        <v>0</v>
      </c>
      <c r="Z820" s="50">
        <v>0</v>
      </c>
      <c r="AA820" s="2">
        <v>0</v>
      </c>
      <c r="AB820">
        <v>1</v>
      </c>
      <c r="AC820">
        <v>7</v>
      </c>
      <c r="AD820">
        <v>1</v>
      </c>
      <c r="AE820" s="16">
        <v>0</v>
      </c>
      <c r="AF820" t="s">
        <v>875</v>
      </c>
      <c r="AG820" t="s">
        <v>875</v>
      </c>
      <c r="AH820" t="s">
        <v>875</v>
      </c>
      <c r="AI820" t="s">
        <v>875</v>
      </c>
      <c r="AJ820" t="s">
        <v>875</v>
      </c>
      <c r="AK820" t="s">
        <v>875</v>
      </c>
      <c r="AL820" t="s">
        <v>875</v>
      </c>
      <c r="AM820" s="1" t="s">
        <v>903</v>
      </c>
      <c r="AN820" s="1" t="s">
        <v>903</v>
      </c>
      <c r="AO820" s="1" t="s">
        <v>903</v>
      </c>
      <c r="AP820" s="1" t="s">
        <v>903</v>
      </c>
      <c r="AQ820" s="1" t="s">
        <v>903</v>
      </c>
      <c r="AR820" s="1" t="s">
        <v>903</v>
      </c>
      <c r="AS820" s="1" t="s">
        <v>903</v>
      </c>
      <c r="AT820" s="1" t="s">
        <v>903</v>
      </c>
      <c r="AU820" s="1" t="s">
        <v>903</v>
      </c>
      <c r="AV820" s="1" t="s">
        <v>903</v>
      </c>
      <c r="AW820" s="1" t="s">
        <v>903</v>
      </c>
      <c r="AX820" s="1" t="s">
        <v>903</v>
      </c>
      <c r="AY820" s="1" t="s">
        <v>903</v>
      </c>
      <c r="AZ820" s="1" t="s">
        <v>903</v>
      </c>
      <c r="BA820" s="1" t="s">
        <v>875</v>
      </c>
      <c r="BB820" s="1" t="s">
        <v>875</v>
      </c>
      <c r="BC820" s="1" t="s">
        <v>875</v>
      </c>
      <c r="BD820" s="1" t="s">
        <v>875</v>
      </c>
      <c r="BE820" s="1" t="s">
        <v>875</v>
      </c>
      <c r="BF820" s="1" t="s">
        <v>875</v>
      </c>
      <c r="BG820" s="16">
        <v>21</v>
      </c>
      <c r="BH820">
        <v>2</v>
      </c>
      <c r="BI820" s="1">
        <v>2.8</v>
      </c>
      <c r="BJ820" s="1">
        <f t="shared" si="59"/>
        <v>58.8</v>
      </c>
      <c r="BK820" s="1" t="s">
        <v>27</v>
      </c>
      <c r="BL820" s="25">
        <v>0</v>
      </c>
      <c r="BM820" s="1">
        <v>0</v>
      </c>
      <c r="BN820" s="1">
        <v>0</v>
      </c>
      <c r="BO820" s="1">
        <v>0</v>
      </c>
      <c r="BP820" s="1">
        <v>0</v>
      </c>
      <c r="BQ820" s="14">
        <v>43870.455651111108</v>
      </c>
      <c r="BR820" s="14" t="s">
        <v>347</v>
      </c>
      <c r="BS820" s="15">
        <v>21.016666666666666</v>
      </c>
      <c r="BT820" s="12" t="s">
        <v>177</v>
      </c>
      <c r="BU820" s="12">
        <v>1</v>
      </c>
      <c r="BV820" s="12"/>
      <c r="BW820" s="12" t="s">
        <v>98</v>
      </c>
      <c r="BX820" s="12"/>
      <c r="BY820" s="12" t="s">
        <v>98</v>
      </c>
      <c r="BZ820" s="12">
        <v>1</v>
      </c>
      <c r="CA820" s="12">
        <v>5</v>
      </c>
      <c r="CB820" s="15">
        <v>11.1</v>
      </c>
      <c r="CC820" s="12">
        <v>0</v>
      </c>
      <c r="CD820" s="12">
        <v>0</v>
      </c>
      <c r="CE820" s="12">
        <v>1</v>
      </c>
      <c r="CF820" s="12">
        <v>3</v>
      </c>
      <c r="CG820" s="12">
        <v>1</v>
      </c>
      <c r="CH820" s="12">
        <v>1</v>
      </c>
      <c r="CI820" s="12">
        <v>1</v>
      </c>
      <c r="CJ820" s="15">
        <v>2</v>
      </c>
      <c r="CK820" s="12">
        <v>1</v>
      </c>
      <c r="CL820" s="12">
        <v>3</v>
      </c>
      <c r="CM820" s="12">
        <v>1</v>
      </c>
      <c r="CN820" s="12">
        <v>2</v>
      </c>
      <c r="CO820" s="12">
        <v>2</v>
      </c>
      <c r="CP820" s="12" t="s">
        <v>94</v>
      </c>
      <c r="CQ820" s="12">
        <v>29</v>
      </c>
      <c r="CR820" s="12">
        <v>23</v>
      </c>
      <c r="CS820" s="12">
        <v>76</v>
      </c>
      <c r="CT820" s="12">
        <v>56</v>
      </c>
      <c r="CU820" s="12">
        <v>30</v>
      </c>
      <c r="CV820" s="12">
        <v>5.8</v>
      </c>
      <c r="CW820" s="12">
        <v>45</v>
      </c>
      <c r="CX820" s="12" t="b">
        <v>0</v>
      </c>
      <c r="CY820" s="12"/>
      <c r="CZ820" s="12">
        <v>0</v>
      </c>
      <c r="DA820" s="12">
        <v>125</v>
      </c>
      <c r="DB820" s="12">
        <v>104</v>
      </c>
      <c r="DC820" s="12">
        <v>90</v>
      </c>
      <c r="DD820" s="1"/>
      <c r="DE820" s="34"/>
    </row>
    <row r="821" spans="1:109" customFormat="1" x14ac:dyDescent="0.2">
      <c r="A821" s="2">
        <v>820</v>
      </c>
      <c r="B821" s="5">
        <v>10</v>
      </c>
      <c r="C821" s="2">
        <v>3</v>
      </c>
      <c r="D821" s="1">
        <v>8</v>
      </c>
      <c r="E821" s="7">
        <v>43871</v>
      </c>
      <c r="F821" s="1">
        <v>0</v>
      </c>
      <c r="G821" s="5">
        <f t="shared" si="57"/>
        <v>21</v>
      </c>
      <c r="H821" s="19">
        <f t="shared" si="58"/>
        <v>58.8</v>
      </c>
      <c r="I821" s="50">
        <v>100</v>
      </c>
      <c r="J821" s="50">
        <v>216.16319444444446</v>
      </c>
      <c r="K821" s="50">
        <v>42.543748176128013</v>
      </c>
      <c r="L821" s="50">
        <v>51.736111111111114</v>
      </c>
      <c r="M821" s="50">
        <v>48.263888888888886</v>
      </c>
      <c r="N821" s="50">
        <v>0</v>
      </c>
      <c r="O821" s="50">
        <v>100</v>
      </c>
      <c r="P821" s="50">
        <v>235.27083333333334</v>
      </c>
      <c r="Q821" s="50">
        <v>45.087678701648471</v>
      </c>
      <c r="R821" s="50">
        <v>55.208333333333336</v>
      </c>
      <c r="S821" s="50">
        <v>44.791666666666664</v>
      </c>
      <c r="T821" s="50">
        <v>0</v>
      </c>
      <c r="U821" s="50">
        <v>100</v>
      </c>
      <c r="V821" s="50">
        <v>177.94791666666666</v>
      </c>
      <c r="W821" s="50">
        <v>15.004189779103324</v>
      </c>
      <c r="X821" s="50">
        <v>44.791666666666664</v>
      </c>
      <c r="Y821" s="50">
        <v>55.208333333333336</v>
      </c>
      <c r="Z821" s="50">
        <v>0</v>
      </c>
      <c r="AA821" s="2">
        <v>0</v>
      </c>
      <c r="AB821">
        <v>1</v>
      </c>
      <c r="AC821">
        <v>6</v>
      </c>
      <c r="AD821">
        <v>1</v>
      </c>
      <c r="AE821" s="16">
        <v>0</v>
      </c>
      <c r="AF821" t="s">
        <v>875</v>
      </c>
      <c r="AG821" t="s">
        <v>875</v>
      </c>
      <c r="AH821" t="s">
        <v>875</v>
      </c>
      <c r="AI821" t="s">
        <v>875</v>
      </c>
      <c r="AJ821" t="s">
        <v>875</v>
      </c>
      <c r="AK821" t="s">
        <v>875</v>
      </c>
      <c r="AL821" t="s">
        <v>875</v>
      </c>
      <c r="AM821" s="1" t="s">
        <v>903</v>
      </c>
      <c r="AN821" s="1" t="s">
        <v>903</v>
      </c>
      <c r="AO821" s="1" t="s">
        <v>903</v>
      </c>
      <c r="AP821" s="1" t="s">
        <v>903</v>
      </c>
      <c r="AQ821" s="1" t="s">
        <v>903</v>
      </c>
      <c r="AR821" s="1" t="s">
        <v>903</v>
      </c>
      <c r="AS821" s="1" t="s">
        <v>903</v>
      </c>
      <c r="AT821" s="1" t="s">
        <v>903</v>
      </c>
      <c r="AU821" s="1" t="s">
        <v>903</v>
      </c>
      <c r="AV821" s="1" t="s">
        <v>903</v>
      </c>
      <c r="AW821" s="1" t="s">
        <v>903</v>
      </c>
      <c r="AX821" s="1" t="s">
        <v>903</v>
      </c>
      <c r="AY821" s="1" t="s">
        <v>903</v>
      </c>
      <c r="AZ821" s="1" t="s">
        <v>903</v>
      </c>
      <c r="BA821" s="1" t="s">
        <v>875</v>
      </c>
      <c r="BB821" s="1" t="s">
        <v>875</v>
      </c>
      <c r="BC821" s="1" t="s">
        <v>875</v>
      </c>
      <c r="BD821" s="1" t="s">
        <v>875</v>
      </c>
      <c r="BE821" s="1" t="s">
        <v>875</v>
      </c>
      <c r="BF821" s="1" t="s">
        <v>875</v>
      </c>
      <c r="BG821" s="16">
        <v>21</v>
      </c>
      <c r="BH821">
        <v>2</v>
      </c>
      <c r="BI821" s="1">
        <v>2.8</v>
      </c>
      <c r="BJ821" s="1">
        <f t="shared" si="59"/>
        <v>58.8</v>
      </c>
      <c r="BK821" s="1" t="s">
        <v>27</v>
      </c>
      <c r="BL821" s="25">
        <v>0</v>
      </c>
      <c r="BM821" s="1">
        <v>0</v>
      </c>
      <c r="BN821" s="1">
        <v>0</v>
      </c>
      <c r="BO821" s="1">
        <v>0</v>
      </c>
      <c r="BP821" s="1">
        <v>0</v>
      </c>
      <c r="BQ821" s="14">
        <v>43871.671448159723</v>
      </c>
      <c r="BR821" s="14" t="s">
        <v>348</v>
      </c>
      <c r="BS821" s="15">
        <v>20.983333333333334</v>
      </c>
      <c r="BT821" s="12" t="s">
        <v>341</v>
      </c>
      <c r="BU821" s="12">
        <v>1</v>
      </c>
      <c r="BV821" s="12"/>
      <c r="BW821" s="12" t="s">
        <v>98</v>
      </c>
      <c r="BX821" s="12"/>
      <c r="BY821" s="12" t="s">
        <v>98</v>
      </c>
      <c r="BZ821" s="12">
        <v>1</v>
      </c>
      <c r="CA821" s="12">
        <v>5</v>
      </c>
      <c r="CB821" s="15">
        <v>10.4</v>
      </c>
      <c r="CC821" s="12">
        <v>0</v>
      </c>
      <c r="CD821" s="12">
        <v>0</v>
      </c>
      <c r="CE821" s="12">
        <v>2</v>
      </c>
      <c r="CF821" s="12">
        <v>3</v>
      </c>
      <c r="CG821" s="12">
        <v>1</v>
      </c>
      <c r="CH821" s="12">
        <v>1</v>
      </c>
      <c r="CI821" s="12">
        <v>1</v>
      </c>
      <c r="CJ821" s="15">
        <v>2</v>
      </c>
      <c r="CK821" s="12">
        <v>2</v>
      </c>
      <c r="CL821" s="12">
        <v>3</v>
      </c>
      <c r="CM821" s="12">
        <v>1</v>
      </c>
      <c r="CN821" s="12">
        <v>2</v>
      </c>
      <c r="CO821" s="12">
        <v>1</v>
      </c>
      <c r="CP821" s="12" t="s">
        <v>106</v>
      </c>
      <c r="CQ821" s="12">
        <v>42</v>
      </c>
      <c r="CR821" s="12">
        <v>36</v>
      </c>
      <c r="CS821" s="12">
        <v>100</v>
      </c>
      <c r="CT821" s="12">
        <v>95</v>
      </c>
      <c r="CU821" s="12">
        <v>32</v>
      </c>
      <c r="CV821" s="12">
        <v>10.4</v>
      </c>
      <c r="CW821" s="12">
        <v>248</v>
      </c>
      <c r="CX821" s="12" t="b">
        <v>1</v>
      </c>
      <c r="CY821" s="12" t="s">
        <v>106</v>
      </c>
      <c r="CZ821" s="12">
        <v>0.02</v>
      </c>
      <c r="DA821" s="12">
        <v>126</v>
      </c>
      <c r="DB821" s="12">
        <v>105</v>
      </c>
      <c r="DC821" s="12">
        <v>90</v>
      </c>
      <c r="DD821" s="1"/>
      <c r="DE821" s="34"/>
    </row>
    <row r="822" spans="1:109" customFormat="1" x14ac:dyDescent="0.2">
      <c r="A822" s="2">
        <v>821</v>
      </c>
      <c r="B822" s="5">
        <v>10</v>
      </c>
      <c r="C822" s="2">
        <v>3</v>
      </c>
      <c r="D822" s="1">
        <v>9</v>
      </c>
      <c r="E822" s="7">
        <v>43872</v>
      </c>
      <c r="F822" s="1">
        <v>0</v>
      </c>
      <c r="G822" s="5">
        <f t="shared" si="57"/>
        <v>22</v>
      </c>
      <c r="H822" s="19">
        <f t="shared" si="58"/>
        <v>61.599999999999994</v>
      </c>
      <c r="I822" s="50">
        <v>100</v>
      </c>
      <c r="J822" s="50">
        <v>222.07291666666666</v>
      </c>
      <c r="K822" s="50">
        <v>18.5260204392943</v>
      </c>
      <c r="L822" s="50">
        <v>80.555555555555557</v>
      </c>
      <c r="M822" s="50">
        <v>19.444444444444443</v>
      </c>
      <c r="N822" s="50">
        <v>0</v>
      </c>
      <c r="O822" s="50">
        <v>100</v>
      </c>
      <c r="P822" s="50">
        <v>211.27604166666666</v>
      </c>
      <c r="Q822" s="50">
        <v>19.650448016968312</v>
      </c>
      <c r="R822" s="50">
        <v>71.875</v>
      </c>
      <c r="S822" s="50">
        <v>28.125</v>
      </c>
      <c r="T822" s="50">
        <v>0</v>
      </c>
      <c r="U822" s="50">
        <v>100</v>
      </c>
      <c r="V822" s="50">
        <v>243.66666666666666</v>
      </c>
      <c r="W822" s="50">
        <v>12.590788597007487</v>
      </c>
      <c r="X822" s="50">
        <v>97.916666666666671</v>
      </c>
      <c r="Y822" s="50">
        <v>2.0833333333333286</v>
      </c>
      <c r="Z822" s="50">
        <v>0</v>
      </c>
      <c r="AA822" s="2">
        <v>0</v>
      </c>
      <c r="AB822">
        <v>1</v>
      </c>
      <c r="AC822">
        <v>7</v>
      </c>
      <c r="AD822">
        <v>1</v>
      </c>
      <c r="AE822" s="16">
        <v>0</v>
      </c>
      <c r="AF822" t="s">
        <v>875</v>
      </c>
      <c r="AG822" t="s">
        <v>875</v>
      </c>
      <c r="AH822" t="s">
        <v>875</v>
      </c>
      <c r="AI822" t="s">
        <v>875</v>
      </c>
      <c r="AJ822" t="s">
        <v>875</v>
      </c>
      <c r="AK822" t="s">
        <v>875</v>
      </c>
      <c r="AL822" t="s">
        <v>875</v>
      </c>
      <c r="AM822" s="1" t="s">
        <v>903</v>
      </c>
      <c r="AN822" s="1" t="s">
        <v>903</v>
      </c>
      <c r="AO822" s="1" t="s">
        <v>903</v>
      </c>
      <c r="AP822" s="1" t="s">
        <v>903</v>
      </c>
      <c r="AQ822" s="1" t="s">
        <v>903</v>
      </c>
      <c r="AR822" s="1" t="s">
        <v>903</v>
      </c>
      <c r="AS822" s="1" t="s">
        <v>903</v>
      </c>
      <c r="AT822" s="1" t="s">
        <v>903</v>
      </c>
      <c r="AU822" s="1" t="s">
        <v>903</v>
      </c>
      <c r="AV822" s="1" t="s">
        <v>903</v>
      </c>
      <c r="AW822" s="1" t="s">
        <v>903</v>
      </c>
      <c r="AX822" s="1" t="s">
        <v>903</v>
      </c>
      <c r="AY822" s="1" t="s">
        <v>903</v>
      </c>
      <c r="AZ822" s="1" t="s">
        <v>903</v>
      </c>
      <c r="BA822" s="1" t="s">
        <v>875</v>
      </c>
      <c r="BB822" s="1" t="s">
        <v>875</v>
      </c>
      <c r="BC822" s="1" t="s">
        <v>875</v>
      </c>
      <c r="BD822" s="1" t="s">
        <v>875</v>
      </c>
      <c r="BE822" s="1" t="s">
        <v>875</v>
      </c>
      <c r="BF822" s="1" t="s">
        <v>875</v>
      </c>
      <c r="BG822" s="16">
        <v>22</v>
      </c>
      <c r="BH822">
        <v>2</v>
      </c>
      <c r="BI822" s="1">
        <v>2.8</v>
      </c>
      <c r="BJ822" s="1">
        <f t="shared" si="59"/>
        <v>61.599999999999994</v>
      </c>
      <c r="BK822" s="1" t="s">
        <v>27</v>
      </c>
      <c r="BL822" s="25">
        <v>0</v>
      </c>
      <c r="BM822" s="1">
        <v>0</v>
      </c>
      <c r="BN822" s="1">
        <v>0</v>
      </c>
      <c r="BO822" s="1">
        <v>0</v>
      </c>
      <c r="BP822" s="1">
        <v>0</v>
      </c>
      <c r="BQ822" s="14">
        <v>43872.467003819445</v>
      </c>
      <c r="BR822" s="14" t="s">
        <v>349</v>
      </c>
      <c r="BS822" s="15">
        <v>21.016666666666666</v>
      </c>
      <c r="BT822" s="12" t="s">
        <v>259</v>
      </c>
      <c r="BU822" s="12">
        <v>1</v>
      </c>
      <c r="BV822" s="12"/>
      <c r="BW822" s="12" t="s">
        <v>98</v>
      </c>
      <c r="BX822" s="12"/>
      <c r="BY822" s="12" t="s">
        <v>98</v>
      </c>
      <c r="BZ822" s="12">
        <v>1</v>
      </c>
      <c r="CA822" s="12">
        <v>5</v>
      </c>
      <c r="CB822" s="15">
        <v>15.3</v>
      </c>
      <c r="CC822" s="12">
        <v>0</v>
      </c>
      <c r="CD822" s="12">
        <v>0</v>
      </c>
      <c r="CE822" s="12">
        <v>1</v>
      </c>
      <c r="CF822" s="12">
        <v>3</v>
      </c>
      <c r="CG822" s="12">
        <v>1</v>
      </c>
      <c r="CH822" s="12">
        <v>1</v>
      </c>
      <c r="CI822" s="12">
        <v>1</v>
      </c>
      <c r="CJ822" s="15">
        <v>2</v>
      </c>
      <c r="CK822" s="12">
        <v>1</v>
      </c>
      <c r="CL822" s="12">
        <v>3</v>
      </c>
      <c r="CM822" s="12">
        <v>1</v>
      </c>
      <c r="CN822" s="12">
        <v>2</v>
      </c>
      <c r="CO822" s="12">
        <v>1</v>
      </c>
      <c r="CP822" s="12" t="s">
        <v>299</v>
      </c>
      <c r="CQ822" s="12">
        <v>38</v>
      </c>
      <c r="CR822" s="12">
        <v>35</v>
      </c>
      <c r="CS822" s="12">
        <v>20</v>
      </c>
      <c r="CT822" s="12">
        <v>100</v>
      </c>
      <c r="CU822" s="12">
        <v>39</v>
      </c>
      <c r="CV822" s="12">
        <v>4.3</v>
      </c>
      <c r="CW822" s="12">
        <v>0</v>
      </c>
      <c r="CX822" s="12" t="b">
        <v>0</v>
      </c>
      <c r="CY822" s="12"/>
      <c r="CZ822" s="12">
        <v>0</v>
      </c>
      <c r="DA822" s="12">
        <v>165</v>
      </c>
      <c r="DB822" s="12">
        <v>130</v>
      </c>
      <c r="DC822" s="12">
        <v>100</v>
      </c>
      <c r="DD822" s="1"/>
      <c r="DE822" s="34"/>
    </row>
    <row r="823" spans="1:109" customFormat="1" x14ac:dyDescent="0.2">
      <c r="A823" s="2">
        <v>822</v>
      </c>
      <c r="B823" s="5">
        <v>10</v>
      </c>
      <c r="C823" s="2">
        <v>3</v>
      </c>
      <c r="D823" s="1">
        <v>10</v>
      </c>
      <c r="E823" s="7">
        <v>43873</v>
      </c>
      <c r="F823" s="1">
        <v>0</v>
      </c>
      <c r="G823" s="5">
        <f t="shared" si="57"/>
        <v>21</v>
      </c>
      <c r="H823" s="19">
        <f t="shared" si="58"/>
        <v>58.8</v>
      </c>
      <c r="I823" s="50">
        <v>100</v>
      </c>
      <c r="J823" s="50">
        <v>232.78125</v>
      </c>
      <c r="K823" s="50">
        <v>20.601673789451294</v>
      </c>
      <c r="L823" s="50">
        <v>82.638888888888886</v>
      </c>
      <c r="M823" s="50">
        <v>17.361111111111114</v>
      </c>
      <c r="N823" s="50">
        <v>0</v>
      </c>
      <c r="O823" s="50">
        <v>100</v>
      </c>
      <c r="P823" s="50">
        <v>229.70833333333334</v>
      </c>
      <c r="Q823" s="50">
        <v>18.219626201670984</v>
      </c>
      <c r="R823" s="50">
        <v>83.854166666666671</v>
      </c>
      <c r="S823" s="50">
        <v>16.145833333333329</v>
      </c>
      <c r="T823" s="50">
        <v>0</v>
      </c>
      <c r="U823" s="50">
        <v>100</v>
      </c>
      <c r="V823" s="50">
        <v>238.92708333333334</v>
      </c>
      <c r="W823" s="50">
        <v>24.293658325601708</v>
      </c>
      <c r="X823" s="50">
        <v>80.208333333333329</v>
      </c>
      <c r="Y823" s="50">
        <v>19.791666666666671</v>
      </c>
      <c r="Z823" s="50">
        <v>0</v>
      </c>
      <c r="AA823" s="2">
        <v>0</v>
      </c>
      <c r="AB823">
        <v>1</v>
      </c>
      <c r="AC823">
        <v>8</v>
      </c>
      <c r="AD823">
        <v>1</v>
      </c>
      <c r="AE823" s="16">
        <v>0</v>
      </c>
      <c r="AF823" t="s">
        <v>875</v>
      </c>
      <c r="AG823" t="s">
        <v>875</v>
      </c>
      <c r="AH823" t="s">
        <v>875</v>
      </c>
      <c r="AI823" t="s">
        <v>875</v>
      </c>
      <c r="AJ823" t="s">
        <v>875</v>
      </c>
      <c r="AK823" t="s">
        <v>875</v>
      </c>
      <c r="AL823" t="s">
        <v>875</v>
      </c>
      <c r="AM823" s="1" t="s">
        <v>903</v>
      </c>
      <c r="AN823" s="1" t="s">
        <v>903</v>
      </c>
      <c r="AO823" s="1" t="s">
        <v>903</v>
      </c>
      <c r="AP823" s="1" t="s">
        <v>903</v>
      </c>
      <c r="AQ823" s="1" t="s">
        <v>903</v>
      </c>
      <c r="AR823" s="1" t="s">
        <v>903</v>
      </c>
      <c r="AS823" s="1" t="s">
        <v>903</v>
      </c>
      <c r="AT823" s="1" t="s">
        <v>903</v>
      </c>
      <c r="AU823" s="1" t="s">
        <v>903</v>
      </c>
      <c r="AV823" s="1" t="s">
        <v>903</v>
      </c>
      <c r="AW823" s="1" t="s">
        <v>903</v>
      </c>
      <c r="AX823" s="1" t="s">
        <v>903</v>
      </c>
      <c r="AY823" s="1" t="s">
        <v>903</v>
      </c>
      <c r="AZ823" s="1" t="s">
        <v>903</v>
      </c>
      <c r="BA823" s="1" t="s">
        <v>875</v>
      </c>
      <c r="BB823" s="1" t="s">
        <v>875</v>
      </c>
      <c r="BC823" s="1" t="s">
        <v>875</v>
      </c>
      <c r="BD823" s="1" t="s">
        <v>875</v>
      </c>
      <c r="BE823" s="1" t="s">
        <v>875</v>
      </c>
      <c r="BF823" s="1" t="s">
        <v>875</v>
      </c>
      <c r="BG823" s="16">
        <v>21</v>
      </c>
      <c r="BH823">
        <v>2</v>
      </c>
      <c r="BI823" s="1">
        <v>2.8</v>
      </c>
      <c r="BJ823" s="1">
        <f t="shared" si="59"/>
        <v>58.8</v>
      </c>
      <c r="BK823" s="1" t="s">
        <v>27</v>
      </c>
      <c r="BL823" s="25">
        <v>0</v>
      </c>
      <c r="BM823" s="1">
        <v>0</v>
      </c>
      <c r="BN823" s="1">
        <v>0</v>
      </c>
      <c r="BO823" s="1">
        <v>0</v>
      </c>
      <c r="BP823" s="1">
        <v>0</v>
      </c>
      <c r="BQ823" s="14">
        <v>43873.598900821758</v>
      </c>
      <c r="BR823" s="14" t="s">
        <v>350</v>
      </c>
      <c r="BS823" s="15">
        <v>20.516666666666666</v>
      </c>
      <c r="BT823" s="12" t="s">
        <v>344</v>
      </c>
      <c r="BU823" s="12">
        <v>1</v>
      </c>
      <c r="BV823" s="12"/>
      <c r="BW823" s="12" t="s">
        <v>98</v>
      </c>
      <c r="BX823" s="12"/>
      <c r="BY823" s="12" t="s">
        <v>98</v>
      </c>
      <c r="BZ823" s="12">
        <v>1</v>
      </c>
      <c r="CA823" s="12">
        <v>5</v>
      </c>
      <c r="CB823" s="15">
        <v>7.3</v>
      </c>
      <c r="CC823" s="12">
        <v>0</v>
      </c>
      <c r="CD823" s="12">
        <v>0</v>
      </c>
      <c r="CE823" s="12">
        <v>1</v>
      </c>
      <c r="CF823" s="12">
        <v>3</v>
      </c>
      <c r="CG823" s="12">
        <v>1</v>
      </c>
      <c r="CH823" s="12">
        <v>2</v>
      </c>
      <c r="CI823" s="12">
        <v>1</v>
      </c>
      <c r="CJ823" s="15">
        <v>2</v>
      </c>
      <c r="CK823" s="12">
        <v>1</v>
      </c>
      <c r="CL823" s="12">
        <v>3</v>
      </c>
      <c r="CM823" s="12">
        <v>1</v>
      </c>
      <c r="CN823" s="12">
        <v>2</v>
      </c>
      <c r="CO823" s="12">
        <v>1</v>
      </c>
      <c r="CP823" s="12" t="s">
        <v>94</v>
      </c>
      <c r="CQ823" s="12">
        <v>41</v>
      </c>
      <c r="CR823" s="12">
        <v>33</v>
      </c>
      <c r="CS823" s="12">
        <v>76</v>
      </c>
      <c r="CT823" s="12">
        <v>57</v>
      </c>
      <c r="CU823" s="12">
        <v>34</v>
      </c>
      <c r="CV823" s="12">
        <v>13.8</v>
      </c>
      <c r="CW823" s="12">
        <v>225</v>
      </c>
      <c r="CX823" s="12" t="b">
        <v>0</v>
      </c>
      <c r="CY823" s="12"/>
      <c r="CZ823" s="12">
        <v>0</v>
      </c>
      <c r="DA823" s="12">
        <v>127</v>
      </c>
      <c r="DB823" s="12">
        <v>107</v>
      </c>
      <c r="DC823" s="12">
        <v>91</v>
      </c>
      <c r="DD823" s="1"/>
      <c r="DE823" s="34"/>
    </row>
    <row r="824" spans="1:109" customFormat="1" x14ac:dyDescent="0.2">
      <c r="A824" s="2">
        <v>823</v>
      </c>
      <c r="B824" s="5">
        <v>10</v>
      </c>
      <c r="C824" s="2">
        <v>3</v>
      </c>
      <c r="D824" s="1">
        <v>11</v>
      </c>
      <c r="E824" s="7">
        <v>43874</v>
      </c>
      <c r="F824" s="1">
        <v>0</v>
      </c>
      <c r="G824" s="5">
        <f t="shared" si="57"/>
        <v>0</v>
      </c>
      <c r="H824" s="19">
        <f t="shared" si="58"/>
        <v>0</v>
      </c>
      <c r="I824" s="50">
        <v>100</v>
      </c>
      <c r="J824" s="50">
        <v>189.95138888888889</v>
      </c>
      <c r="K824" s="50">
        <v>32.933012622331489</v>
      </c>
      <c r="L824" s="50">
        <v>46.180555555555557</v>
      </c>
      <c r="M824" s="50">
        <v>53.819444444444443</v>
      </c>
      <c r="N824" s="50">
        <v>0</v>
      </c>
      <c r="O824" s="50">
        <v>100</v>
      </c>
      <c r="P824" s="50">
        <v>211.68229166666666</v>
      </c>
      <c r="Q824" s="50">
        <v>29.650992358988084</v>
      </c>
      <c r="R824" s="50">
        <v>60.9375</v>
      </c>
      <c r="S824" s="50">
        <v>39.0625</v>
      </c>
      <c r="T824" s="50">
        <v>0</v>
      </c>
      <c r="U824" s="50">
        <v>100</v>
      </c>
      <c r="V824" s="50">
        <v>146.48958333333334</v>
      </c>
      <c r="W824" s="50">
        <v>21.999843595313322</v>
      </c>
      <c r="X824" s="50">
        <v>16.666666666666668</v>
      </c>
      <c r="Y824" s="50">
        <v>83.333333333333329</v>
      </c>
      <c r="Z824" s="50">
        <v>0</v>
      </c>
      <c r="AA824" s="2">
        <v>0</v>
      </c>
      <c r="AB824">
        <v>1</v>
      </c>
      <c r="AC824">
        <v>7</v>
      </c>
      <c r="AD824">
        <v>2</v>
      </c>
      <c r="AE824" s="16">
        <v>0</v>
      </c>
      <c r="AF824" s="12">
        <v>99</v>
      </c>
      <c r="AG824">
        <v>99</v>
      </c>
      <c r="AH824">
        <v>1</v>
      </c>
      <c r="AI824">
        <v>99</v>
      </c>
      <c r="AJ824">
        <v>99</v>
      </c>
      <c r="AK824">
        <v>99</v>
      </c>
      <c r="AL824">
        <v>99</v>
      </c>
      <c r="AM824">
        <v>99</v>
      </c>
      <c r="AN824" s="1">
        <v>99</v>
      </c>
      <c r="AO824" s="1">
        <v>99</v>
      </c>
      <c r="AP824" s="1">
        <v>99</v>
      </c>
      <c r="AQ824" s="1">
        <v>99</v>
      </c>
      <c r="AR824" s="1">
        <v>99</v>
      </c>
      <c r="AS824" s="1">
        <v>0</v>
      </c>
      <c r="AT824" s="1">
        <v>0</v>
      </c>
      <c r="AU824" s="1">
        <v>1</v>
      </c>
      <c r="AV824" s="1">
        <v>0</v>
      </c>
      <c r="AW824" s="1">
        <v>0</v>
      </c>
      <c r="AX824" s="1">
        <v>0</v>
      </c>
      <c r="AY824" s="1">
        <v>0</v>
      </c>
      <c r="AZ824" s="1">
        <v>0</v>
      </c>
      <c r="BA824" s="1">
        <v>0</v>
      </c>
      <c r="BB824" s="1">
        <v>0</v>
      </c>
      <c r="BC824" s="1">
        <v>0</v>
      </c>
      <c r="BD824" s="1">
        <v>0</v>
      </c>
      <c r="BE824" s="1">
        <v>0</v>
      </c>
      <c r="BF824" s="1">
        <f>SUM(AS824:BE824)</f>
        <v>1</v>
      </c>
      <c r="BG824" s="12">
        <v>0</v>
      </c>
      <c r="BH824" s="1">
        <v>0</v>
      </c>
      <c r="BI824" s="1">
        <v>0</v>
      </c>
      <c r="BJ824" s="1">
        <f t="shared" si="59"/>
        <v>0</v>
      </c>
      <c r="BK824" s="1">
        <v>0</v>
      </c>
      <c r="BL824" s="25">
        <v>0</v>
      </c>
      <c r="BM824" s="1">
        <v>0</v>
      </c>
      <c r="BN824" s="1">
        <v>0</v>
      </c>
      <c r="BO824" s="1">
        <v>0</v>
      </c>
      <c r="BP824" s="1">
        <v>0</v>
      </c>
      <c r="BQ824" s="12"/>
      <c r="BR824" s="12"/>
      <c r="BS824" s="12"/>
      <c r="BT824" s="12"/>
      <c r="BU824" s="12"/>
      <c r="BV824" s="12"/>
      <c r="BW824" s="12"/>
      <c r="BX824" s="12"/>
      <c r="BY824" s="12"/>
      <c r="BZ824" s="12"/>
      <c r="CA824" s="12"/>
      <c r="CB824" s="15"/>
      <c r="CC824" s="12"/>
      <c r="CD824" s="12"/>
      <c r="CE824" s="12"/>
      <c r="CF824" s="12"/>
      <c r="CG824" s="12"/>
      <c r="CH824" s="12"/>
      <c r="CI824" s="12"/>
      <c r="CJ824" s="15"/>
      <c r="CK824" s="12"/>
      <c r="CL824" s="12"/>
      <c r="CM824" s="12"/>
      <c r="CN824" s="12"/>
      <c r="CO824" s="12"/>
      <c r="CP824" s="12"/>
      <c r="CQ824" s="12"/>
      <c r="CR824" s="12"/>
      <c r="CS824" s="12"/>
      <c r="CT824" s="12"/>
      <c r="CU824" s="12"/>
      <c r="CV824" s="12"/>
      <c r="CW824" s="12"/>
      <c r="CX824" s="12"/>
      <c r="CY824" s="12"/>
      <c r="CZ824" s="12"/>
      <c r="DA824" s="12"/>
      <c r="DB824" s="12"/>
      <c r="DC824" s="12"/>
      <c r="DD824" s="1"/>
      <c r="DE824" s="34"/>
    </row>
    <row r="825" spans="1:109" customFormat="1" x14ac:dyDescent="0.2">
      <c r="A825" s="2">
        <v>824</v>
      </c>
      <c r="B825" s="5">
        <v>10</v>
      </c>
      <c r="C825" s="2">
        <v>3</v>
      </c>
      <c r="D825" s="1">
        <v>12</v>
      </c>
      <c r="E825" s="7">
        <v>43875</v>
      </c>
      <c r="F825" s="1">
        <v>0</v>
      </c>
      <c r="G825" s="5">
        <f t="shared" si="57"/>
        <v>0</v>
      </c>
      <c r="H825" s="19">
        <f t="shared" si="58"/>
        <v>0</v>
      </c>
      <c r="I825" s="50">
        <v>91.666666666666671</v>
      </c>
      <c r="J825" s="50">
        <v>149.44696969696969</v>
      </c>
      <c r="K825" s="50">
        <v>26.702470534844608</v>
      </c>
      <c r="L825" s="50">
        <v>18.939393939393938</v>
      </c>
      <c r="M825" s="50">
        <v>81.060606060606062</v>
      </c>
      <c r="N825" s="50">
        <v>0</v>
      </c>
      <c r="O825" s="50">
        <v>87.5</v>
      </c>
      <c r="P825" s="50">
        <v>139.4345238095238</v>
      </c>
      <c r="Q825" s="50">
        <v>30.486496666000971</v>
      </c>
      <c r="R825" s="50">
        <v>16.071428571428573</v>
      </c>
      <c r="S825" s="50">
        <v>83.928571428571431</v>
      </c>
      <c r="T825" s="50">
        <v>0</v>
      </c>
      <c r="U825" s="50">
        <v>100</v>
      </c>
      <c r="V825" s="50">
        <v>166.96875</v>
      </c>
      <c r="W825" s="50">
        <v>16.343476775562319</v>
      </c>
      <c r="X825" s="50">
        <v>23.958333333333332</v>
      </c>
      <c r="Y825" s="50">
        <v>76.041666666666671</v>
      </c>
      <c r="Z825" s="50">
        <v>0</v>
      </c>
      <c r="AA825" s="2">
        <v>0</v>
      </c>
      <c r="AB825">
        <v>2</v>
      </c>
      <c r="AC825">
        <v>7</v>
      </c>
      <c r="AD825">
        <v>1</v>
      </c>
      <c r="AE825" s="16">
        <v>0</v>
      </c>
      <c r="AF825" s="12">
        <v>99</v>
      </c>
      <c r="AG825">
        <v>99</v>
      </c>
      <c r="AH825">
        <v>1</v>
      </c>
      <c r="AI825">
        <v>99</v>
      </c>
      <c r="AJ825">
        <v>99</v>
      </c>
      <c r="AK825">
        <v>99</v>
      </c>
      <c r="AL825">
        <v>99</v>
      </c>
      <c r="AM825" s="1">
        <v>99</v>
      </c>
      <c r="AN825" s="1">
        <v>99</v>
      </c>
      <c r="AO825" s="1">
        <v>99</v>
      </c>
      <c r="AP825" s="1">
        <v>99</v>
      </c>
      <c r="AQ825" s="1">
        <v>99</v>
      </c>
      <c r="AR825" s="1">
        <v>99</v>
      </c>
      <c r="AS825" s="1">
        <v>0</v>
      </c>
      <c r="AT825" s="1">
        <v>0</v>
      </c>
      <c r="AU825" s="1">
        <v>1</v>
      </c>
      <c r="AV825" s="1">
        <v>0</v>
      </c>
      <c r="AW825" s="1">
        <v>0</v>
      </c>
      <c r="AX825" s="1">
        <v>0</v>
      </c>
      <c r="AY825" s="1">
        <v>0</v>
      </c>
      <c r="AZ825" s="1">
        <v>0</v>
      </c>
      <c r="BA825" s="1">
        <v>0</v>
      </c>
      <c r="BB825" s="1">
        <v>0</v>
      </c>
      <c r="BC825" s="1">
        <v>0</v>
      </c>
      <c r="BD825" s="1">
        <v>0</v>
      </c>
      <c r="BE825" s="1">
        <v>0</v>
      </c>
      <c r="BF825" s="1">
        <f>SUM(AS825:BE825)</f>
        <v>1</v>
      </c>
      <c r="BG825" s="12">
        <v>0</v>
      </c>
      <c r="BH825" s="1">
        <v>0</v>
      </c>
      <c r="BI825" s="1">
        <v>0</v>
      </c>
      <c r="BJ825" s="1">
        <f t="shared" si="59"/>
        <v>0</v>
      </c>
      <c r="BK825" s="1">
        <v>0</v>
      </c>
      <c r="BL825" s="25">
        <v>0</v>
      </c>
      <c r="BM825" s="1">
        <v>0</v>
      </c>
      <c r="BN825" s="1">
        <v>0</v>
      </c>
      <c r="BO825" s="1">
        <v>0</v>
      </c>
      <c r="BP825" s="1">
        <v>0</v>
      </c>
      <c r="BQ825" s="12"/>
      <c r="BR825" s="12"/>
      <c r="BS825" s="12"/>
      <c r="BT825" s="12"/>
      <c r="BU825" s="12"/>
      <c r="BV825" s="12"/>
      <c r="BW825" s="12"/>
      <c r="BX825" s="12"/>
      <c r="BY825" s="12"/>
      <c r="BZ825" s="12"/>
      <c r="CA825" s="12"/>
      <c r="CB825" s="15"/>
      <c r="CC825" s="12"/>
      <c r="CD825" s="12"/>
      <c r="CE825" s="12"/>
      <c r="CF825" s="12"/>
      <c r="CG825" s="12"/>
      <c r="CH825" s="12"/>
      <c r="CI825" s="12"/>
      <c r="CJ825" s="15"/>
      <c r="CK825" s="12"/>
      <c r="CL825" s="12"/>
      <c r="CM825" s="12"/>
      <c r="CN825" s="12"/>
      <c r="CO825" s="12"/>
      <c r="CP825" s="12"/>
      <c r="CQ825" s="12"/>
      <c r="CR825" s="12"/>
      <c r="CS825" s="12"/>
      <c r="CT825" s="12"/>
      <c r="CU825" s="12"/>
      <c r="CV825" s="12"/>
      <c r="CW825" s="12"/>
      <c r="CX825" s="12"/>
      <c r="CY825" s="12"/>
      <c r="CZ825" s="12"/>
      <c r="DA825" s="12"/>
      <c r="DB825" s="12"/>
      <c r="DC825" s="12"/>
      <c r="DD825" s="1"/>
      <c r="DE825" s="34"/>
    </row>
    <row r="826" spans="1:109" customFormat="1" x14ac:dyDescent="0.2">
      <c r="A826" s="2">
        <v>825</v>
      </c>
      <c r="B826" s="5">
        <v>10</v>
      </c>
      <c r="C826" s="2">
        <v>3</v>
      </c>
      <c r="D826" s="1">
        <v>13</v>
      </c>
      <c r="E826" s="7">
        <v>43876</v>
      </c>
      <c r="F826" s="1">
        <v>0</v>
      </c>
      <c r="G826" s="5">
        <f t="shared" si="57"/>
        <v>30</v>
      </c>
      <c r="H826" s="19">
        <f t="shared" si="58"/>
        <v>105</v>
      </c>
      <c r="I826" s="50">
        <v>100</v>
      </c>
      <c r="J826" s="50">
        <v>255.80902777777777</v>
      </c>
      <c r="K826" s="50">
        <v>30.660957699133423</v>
      </c>
      <c r="L826" s="50">
        <v>80.902777777777771</v>
      </c>
      <c r="M826" s="50">
        <v>16.31944444444445</v>
      </c>
      <c r="N826" s="50">
        <v>2.7777777777777777</v>
      </c>
      <c r="O826" s="50">
        <v>100</v>
      </c>
      <c r="P826" s="50">
        <v>245.27604166666666</v>
      </c>
      <c r="Q826" s="50">
        <v>38.224875724900144</v>
      </c>
      <c r="R826" s="50">
        <v>71.354166666666671</v>
      </c>
      <c r="S826" s="50">
        <v>24.479166666666661</v>
      </c>
      <c r="T826" s="50">
        <v>4.166666666666667</v>
      </c>
      <c r="U826" s="50">
        <v>100</v>
      </c>
      <c r="V826" s="50">
        <v>276.875</v>
      </c>
      <c r="W826" s="50">
        <v>5.5860088826807042</v>
      </c>
      <c r="X826" s="50">
        <v>100</v>
      </c>
      <c r="Y826" s="50">
        <v>0</v>
      </c>
      <c r="Z826" s="50">
        <v>0</v>
      </c>
      <c r="AA826" s="2">
        <v>1</v>
      </c>
      <c r="AB826">
        <v>1</v>
      </c>
      <c r="AC826">
        <v>7</v>
      </c>
      <c r="AD826">
        <v>2</v>
      </c>
      <c r="AE826" s="16">
        <v>0</v>
      </c>
      <c r="AF826" t="s">
        <v>875</v>
      </c>
      <c r="AG826" t="s">
        <v>875</v>
      </c>
      <c r="AH826" t="s">
        <v>875</v>
      </c>
      <c r="AI826" t="s">
        <v>875</v>
      </c>
      <c r="AJ826" t="s">
        <v>875</v>
      </c>
      <c r="AK826" t="s">
        <v>875</v>
      </c>
      <c r="AL826" t="s">
        <v>875</v>
      </c>
      <c r="AM826" s="1" t="s">
        <v>903</v>
      </c>
      <c r="AN826" s="1" t="s">
        <v>903</v>
      </c>
      <c r="AO826" s="1" t="s">
        <v>903</v>
      </c>
      <c r="AP826" s="1" t="s">
        <v>903</v>
      </c>
      <c r="AQ826" s="1" t="s">
        <v>903</v>
      </c>
      <c r="AR826" s="1" t="s">
        <v>903</v>
      </c>
      <c r="AS826" s="1" t="s">
        <v>903</v>
      </c>
      <c r="AT826" s="1" t="s">
        <v>903</v>
      </c>
      <c r="AU826" s="1" t="s">
        <v>903</v>
      </c>
      <c r="AV826" s="1" t="s">
        <v>903</v>
      </c>
      <c r="AW826" s="1" t="s">
        <v>903</v>
      </c>
      <c r="AX826" s="1" t="s">
        <v>903</v>
      </c>
      <c r="AY826" s="1" t="s">
        <v>903</v>
      </c>
      <c r="AZ826" s="1" t="s">
        <v>903</v>
      </c>
      <c r="BA826" s="1" t="s">
        <v>875</v>
      </c>
      <c r="BB826" s="1" t="s">
        <v>875</v>
      </c>
      <c r="BC826" s="1" t="s">
        <v>875</v>
      </c>
      <c r="BD826" s="1" t="s">
        <v>875</v>
      </c>
      <c r="BE826" s="1" t="s">
        <v>875</v>
      </c>
      <c r="BF826" s="1" t="s">
        <v>875</v>
      </c>
      <c r="BG826" s="16">
        <v>30</v>
      </c>
      <c r="BH826">
        <v>2</v>
      </c>
      <c r="BI826">
        <v>3.5</v>
      </c>
      <c r="BJ826" s="1">
        <f t="shared" si="59"/>
        <v>105</v>
      </c>
      <c r="BK826" t="s">
        <v>26</v>
      </c>
      <c r="BL826" s="25">
        <v>0</v>
      </c>
      <c r="BM826" s="1">
        <v>0</v>
      </c>
      <c r="BN826" s="1">
        <v>0</v>
      </c>
      <c r="BO826" s="1">
        <v>0</v>
      </c>
      <c r="BP826" s="1">
        <v>0</v>
      </c>
      <c r="BQ826" s="12"/>
      <c r="BR826" s="12"/>
      <c r="BS826" s="12"/>
      <c r="BT826" s="12"/>
      <c r="BU826" s="12"/>
      <c r="BV826" s="12"/>
      <c r="BW826" s="12"/>
      <c r="BX826" s="12"/>
      <c r="BY826" s="12"/>
      <c r="BZ826" s="12"/>
      <c r="CA826" s="12"/>
      <c r="CB826" s="15"/>
      <c r="CC826" s="12"/>
      <c r="CD826" s="12"/>
      <c r="CE826" s="12"/>
      <c r="CF826" s="12"/>
      <c r="CG826" s="12"/>
      <c r="CH826" s="12"/>
      <c r="CI826" s="12"/>
      <c r="CJ826" s="15"/>
      <c r="CK826" s="12"/>
      <c r="CL826" s="12"/>
      <c r="CM826" s="12"/>
      <c r="CN826" s="12"/>
      <c r="CO826" s="12"/>
      <c r="CP826" s="12"/>
      <c r="CQ826" s="12"/>
      <c r="CR826" s="12"/>
      <c r="CS826" s="12"/>
      <c r="CT826" s="12"/>
      <c r="CU826" s="12"/>
      <c r="CV826" s="12"/>
      <c r="CW826" s="12"/>
      <c r="CX826" s="12"/>
      <c r="CY826" s="12"/>
      <c r="CZ826" s="12"/>
      <c r="DA826" s="12"/>
      <c r="DB826" s="12"/>
      <c r="DC826" s="12"/>
      <c r="DD826" s="1"/>
      <c r="DE826" s="34"/>
    </row>
    <row r="827" spans="1:109" customFormat="1" x14ac:dyDescent="0.2">
      <c r="A827" s="2">
        <v>826</v>
      </c>
      <c r="B827" s="5">
        <v>10</v>
      </c>
      <c r="C827" s="2">
        <v>3</v>
      </c>
      <c r="D827" s="1">
        <v>14</v>
      </c>
      <c r="E827" s="7">
        <v>43877</v>
      </c>
      <c r="F827" s="1">
        <v>0</v>
      </c>
      <c r="G827" s="5">
        <f t="shared" si="57"/>
        <v>30</v>
      </c>
      <c r="H827" s="19">
        <f t="shared" si="58"/>
        <v>84</v>
      </c>
      <c r="I827" s="50">
        <v>100</v>
      </c>
      <c r="J827" s="50">
        <v>181.98611111111111</v>
      </c>
      <c r="K827" s="50">
        <v>25.893456113350336</v>
      </c>
      <c r="L827" s="50">
        <v>49.652777777777779</v>
      </c>
      <c r="M827" s="50">
        <v>50.347222222222221</v>
      </c>
      <c r="N827" s="50">
        <v>0</v>
      </c>
      <c r="O827" s="50">
        <v>100</v>
      </c>
      <c r="P827" s="50">
        <v>196.69791666666666</v>
      </c>
      <c r="Q827" s="50">
        <v>22.476943805858053</v>
      </c>
      <c r="R827" s="50">
        <v>63.020833333333336</v>
      </c>
      <c r="S827" s="50">
        <v>36.979166666666664</v>
      </c>
      <c r="T827" s="50">
        <v>0</v>
      </c>
      <c r="U827" s="50">
        <v>100</v>
      </c>
      <c r="V827" s="50">
        <v>152.5625</v>
      </c>
      <c r="W827" s="50">
        <v>25.097895871279171</v>
      </c>
      <c r="X827" s="50">
        <v>22.916666666666668</v>
      </c>
      <c r="Y827" s="50">
        <v>77.083333333333329</v>
      </c>
      <c r="Z827" s="50">
        <v>0</v>
      </c>
      <c r="AA827" s="2">
        <v>0</v>
      </c>
      <c r="AB827">
        <v>1</v>
      </c>
      <c r="AC827">
        <v>7</v>
      </c>
      <c r="AD827">
        <v>1</v>
      </c>
      <c r="AE827" s="16">
        <v>0</v>
      </c>
      <c r="AF827" t="s">
        <v>875</v>
      </c>
      <c r="AG827" t="s">
        <v>875</v>
      </c>
      <c r="AH827" t="s">
        <v>875</v>
      </c>
      <c r="AI827" t="s">
        <v>875</v>
      </c>
      <c r="AJ827" t="s">
        <v>875</v>
      </c>
      <c r="AK827" t="s">
        <v>875</v>
      </c>
      <c r="AL827" t="s">
        <v>875</v>
      </c>
      <c r="AM827" s="1" t="s">
        <v>903</v>
      </c>
      <c r="AN827" s="1" t="s">
        <v>903</v>
      </c>
      <c r="AO827" s="1" t="s">
        <v>903</v>
      </c>
      <c r="AP827" s="1" t="s">
        <v>903</v>
      </c>
      <c r="AQ827" s="1" t="s">
        <v>903</v>
      </c>
      <c r="AR827" s="1" t="s">
        <v>903</v>
      </c>
      <c r="AS827" s="1" t="s">
        <v>903</v>
      </c>
      <c r="AT827" s="1" t="s">
        <v>903</v>
      </c>
      <c r="AU827" s="1" t="s">
        <v>903</v>
      </c>
      <c r="AV827" s="1" t="s">
        <v>903</v>
      </c>
      <c r="AW827" s="1" t="s">
        <v>903</v>
      </c>
      <c r="AX827" s="1" t="s">
        <v>903</v>
      </c>
      <c r="AY827" s="1" t="s">
        <v>903</v>
      </c>
      <c r="AZ827" s="1" t="s">
        <v>903</v>
      </c>
      <c r="BA827" s="1" t="s">
        <v>875</v>
      </c>
      <c r="BB827" s="1" t="s">
        <v>875</v>
      </c>
      <c r="BC827" s="1" t="s">
        <v>875</v>
      </c>
      <c r="BD827" s="1" t="s">
        <v>875</v>
      </c>
      <c r="BE827" s="1" t="s">
        <v>875</v>
      </c>
      <c r="BF827" s="1" t="s">
        <v>875</v>
      </c>
      <c r="BG827" s="16">
        <v>30</v>
      </c>
      <c r="BH827" s="16">
        <v>2</v>
      </c>
      <c r="BI827" s="1">
        <v>2.8</v>
      </c>
      <c r="BJ827" s="1">
        <f t="shared" si="59"/>
        <v>84</v>
      </c>
      <c r="BK827" s="1" t="s">
        <v>27</v>
      </c>
      <c r="BL827" s="25">
        <v>0</v>
      </c>
      <c r="BM827" s="1">
        <v>0</v>
      </c>
      <c r="BN827" s="1">
        <v>0</v>
      </c>
      <c r="BO827" s="1">
        <v>0</v>
      </c>
      <c r="BP827" s="1">
        <v>0</v>
      </c>
      <c r="BQ827" s="14">
        <v>43877.435808148148</v>
      </c>
      <c r="BR827" s="14" t="s">
        <v>351</v>
      </c>
      <c r="BS827" s="15">
        <v>29.516666666666666</v>
      </c>
      <c r="BT827" s="12" t="s">
        <v>346</v>
      </c>
      <c r="BU827" s="12">
        <v>1</v>
      </c>
      <c r="BV827" s="12"/>
      <c r="BW827" s="12" t="s">
        <v>98</v>
      </c>
      <c r="BX827" s="12"/>
      <c r="BY827" s="12" t="s">
        <v>98</v>
      </c>
      <c r="BZ827" s="12">
        <v>1</v>
      </c>
      <c r="CA827" s="12">
        <v>5</v>
      </c>
      <c r="CB827" s="15">
        <v>8.5</v>
      </c>
      <c r="CC827" s="12">
        <v>0</v>
      </c>
      <c r="CD827" s="12">
        <v>0</v>
      </c>
      <c r="CE827" s="12">
        <v>2</v>
      </c>
      <c r="CF827" s="12">
        <v>3</v>
      </c>
      <c r="CG827" s="12">
        <v>1</v>
      </c>
      <c r="CH827" s="12">
        <v>2</v>
      </c>
      <c r="CI827" s="12">
        <v>1</v>
      </c>
      <c r="CJ827" s="15">
        <v>2</v>
      </c>
      <c r="CK827" s="12">
        <v>2</v>
      </c>
      <c r="CL827" s="12">
        <v>3</v>
      </c>
      <c r="CM827" s="12">
        <v>1</v>
      </c>
      <c r="CN827" s="12">
        <v>2</v>
      </c>
      <c r="CO827" s="12">
        <v>1</v>
      </c>
      <c r="CP827" s="12" t="s">
        <v>99</v>
      </c>
      <c r="CQ827" s="12">
        <v>38</v>
      </c>
      <c r="CR827" s="12">
        <v>29</v>
      </c>
      <c r="CS827" s="12">
        <v>91</v>
      </c>
      <c r="CT827" s="12">
        <v>64</v>
      </c>
      <c r="CU827" s="12">
        <v>29</v>
      </c>
      <c r="CV827" s="12">
        <v>16.100000000000001</v>
      </c>
      <c r="CW827" s="12">
        <v>248</v>
      </c>
      <c r="CX827" s="12" t="b">
        <v>0</v>
      </c>
      <c r="CY827" s="12"/>
      <c r="CZ827" s="12">
        <v>0</v>
      </c>
      <c r="DA827" s="12">
        <v>134</v>
      </c>
      <c r="DB827" s="12">
        <v>103</v>
      </c>
      <c r="DC827" s="12">
        <v>84</v>
      </c>
      <c r="DD827" s="1"/>
      <c r="DE827" s="34"/>
    </row>
    <row r="828" spans="1:109" customFormat="1" x14ac:dyDescent="0.2">
      <c r="A828" s="2">
        <v>827</v>
      </c>
      <c r="B828" s="5">
        <v>10</v>
      </c>
      <c r="C828" s="2">
        <v>3</v>
      </c>
      <c r="D828" s="1">
        <v>15</v>
      </c>
      <c r="E828" s="7">
        <v>43878</v>
      </c>
      <c r="F828" s="1">
        <v>0</v>
      </c>
      <c r="G828" s="5">
        <f t="shared" si="57"/>
        <v>30</v>
      </c>
      <c r="H828" s="19">
        <f t="shared" si="58"/>
        <v>105</v>
      </c>
      <c r="I828" s="50">
        <v>100</v>
      </c>
      <c r="J828" s="50">
        <v>209.69791666666666</v>
      </c>
      <c r="K828" s="50">
        <v>28.137284190809854</v>
      </c>
      <c r="L828" s="50">
        <v>68.402777777777771</v>
      </c>
      <c r="M828" s="50">
        <v>31.597222222222229</v>
      </c>
      <c r="N828" s="50">
        <v>0</v>
      </c>
      <c r="O828" s="50">
        <v>100</v>
      </c>
      <c r="P828" s="50">
        <v>182.02604166666666</v>
      </c>
      <c r="Q828" s="50">
        <v>29.482790654462363</v>
      </c>
      <c r="R828" s="50">
        <v>52.604166666666664</v>
      </c>
      <c r="S828" s="50">
        <v>47.395833333333336</v>
      </c>
      <c r="T828" s="50">
        <v>0</v>
      </c>
      <c r="U828" s="50">
        <v>100</v>
      </c>
      <c r="V828" s="50">
        <v>265.04166666666669</v>
      </c>
      <c r="W828" s="50">
        <v>3.4627313126997894</v>
      </c>
      <c r="X828" s="50">
        <v>100</v>
      </c>
      <c r="Y828" s="50">
        <v>0</v>
      </c>
      <c r="Z828" s="50">
        <v>0</v>
      </c>
      <c r="AA828" s="2">
        <v>0</v>
      </c>
      <c r="AB828">
        <v>1</v>
      </c>
      <c r="AC828">
        <v>6</v>
      </c>
      <c r="AD828">
        <v>1</v>
      </c>
      <c r="AE828" s="16">
        <v>0</v>
      </c>
      <c r="AF828" t="s">
        <v>875</v>
      </c>
      <c r="AG828" t="s">
        <v>875</v>
      </c>
      <c r="AH828" t="s">
        <v>875</v>
      </c>
      <c r="AI828" t="s">
        <v>875</v>
      </c>
      <c r="AJ828" t="s">
        <v>875</v>
      </c>
      <c r="AK828" t="s">
        <v>875</v>
      </c>
      <c r="AL828" t="s">
        <v>875</v>
      </c>
      <c r="AM828" s="1" t="s">
        <v>903</v>
      </c>
      <c r="AN828" s="1" t="s">
        <v>903</v>
      </c>
      <c r="AO828" s="1" t="s">
        <v>903</v>
      </c>
      <c r="AP828" s="1" t="s">
        <v>903</v>
      </c>
      <c r="AQ828" s="1" t="s">
        <v>903</v>
      </c>
      <c r="AR828" s="1" t="s">
        <v>903</v>
      </c>
      <c r="AS828" s="1" t="s">
        <v>903</v>
      </c>
      <c r="AT828" s="1" t="s">
        <v>903</v>
      </c>
      <c r="AU828" s="1" t="s">
        <v>903</v>
      </c>
      <c r="AV828" s="1" t="s">
        <v>903</v>
      </c>
      <c r="AW828" s="1" t="s">
        <v>903</v>
      </c>
      <c r="AX828" s="1" t="s">
        <v>903</v>
      </c>
      <c r="AY828" s="1" t="s">
        <v>903</v>
      </c>
      <c r="AZ828" s="1" t="s">
        <v>903</v>
      </c>
      <c r="BA828" s="1" t="s">
        <v>875</v>
      </c>
      <c r="BB828" s="1" t="s">
        <v>875</v>
      </c>
      <c r="BC828" s="1" t="s">
        <v>875</v>
      </c>
      <c r="BD828" s="1" t="s">
        <v>875</v>
      </c>
      <c r="BE828" s="1" t="s">
        <v>875</v>
      </c>
      <c r="BF828" s="1" t="s">
        <v>875</v>
      </c>
      <c r="BG828" s="16">
        <v>30</v>
      </c>
      <c r="BH828">
        <v>2</v>
      </c>
      <c r="BI828">
        <v>3.5</v>
      </c>
      <c r="BJ828" s="1">
        <f t="shared" si="59"/>
        <v>105</v>
      </c>
      <c r="BK828" t="s">
        <v>26</v>
      </c>
      <c r="BL828" s="25">
        <v>0</v>
      </c>
      <c r="BM828" s="1">
        <v>0</v>
      </c>
      <c r="BN828" s="1">
        <v>0</v>
      </c>
      <c r="BO828" s="1">
        <v>0</v>
      </c>
      <c r="BP828" s="1">
        <v>0</v>
      </c>
      <c r="BQ828" s="12"/>
      <c r="BR828" s="12"/>
      <c r="BS828" s="12"/>
      <c r="BT828" s="12"/>
      <c r="BU828" s="12"/>
      <c r="BV828" s="12"/>
      <c r="BW828" s="12"/>
      <c r="BX828" s="12"/>
      <c r="BY828" s="12"/>
      <c r="BZ828" s="12"/>
      <c r="CA828" s="12"/>
      <c r="CB828" s="15"/>
      <c r="CC828" s="12"/>
      <c r="CD828" s="12"/>
      <c r="CE828" s="12"/>
      <c r="CF828" s="12"/>
      <c r="CG828" s="12"/>
      <c r="CH828" s="12"/>
      <c r="CI828" s="12"/>
      <c r="CJ828" s="15"/>
      <c r="CK828" s="12"/>
      <c r="CL828" s="12"/>
      <c r="CM828" s="12"/>
      <c r="CN828" s="12"/>
      <c r="CO828" s="12"/>
      <c r="CP828" s="12"/>
      <c r="CQ828" s="12"/>
      <c r="CR828" s="12"/>
      <c r="CS828" s="12"/>
      <c r="CT828" s="12"/>
      <c r="CU828" s="12"/>
      <c r="CV828" s="12"/>
      <c r="CW828" s="12"/>
      <c r="CX828" s="12"/>
      <c r="CY828" s="12"/>
      <c r="CZ828" s="12"/>
      <c r="DA828" s="12"/>
      <c r="DB828" s="12"/>
      <c r="DC828" s="12"/>
      <c r="DD828" s="1"/>
      <c r="DE828" s="34"/>
    </row>
    <row r="829" spans="1:109" customFormat="1" x14ac:dyDescent="0.2">
      <c r="A829" s="2">
        <v>828</v>
      </c>
      <c r="B829" s="5">
        <v>10</v>
      </c>
      <c r="C829" s="2">
        <v>3</v>
      </c>
      <c r="D829" s="1">
        <v>16</v>
      </c>
      <c r="E829" s="7">
        <v>43879</v>
      </c>
      <c r="F829" s="1">
        <v>0</v>
      </c>
      <c r="G829" s="5">
        <f t="shared" si="57"/>
        <v>0</v>
      </c>
      <c r="H829" s="19">
        <f t="shared" si="58"/>
        <v>0</v>
      </c>
      <c r="I829" s="50">
        <v>100</v>
      </c>
      <c r="J829" s="50">
        <v>238.86805555555554</v>
      </c>
      <c r="K829" s="50">
        <v>27.810110516133246</v>
      </c>
      <c r="L829" s="50">
        <v>69.097222222222229</v>
      </c>
      <c r="M829" s="50">
        <v>30.902777777777771</v>
      </c>
      <c r="N829" s="50">
        <v>0</v>
      </c>
      <c r="O829" s="50">
        <v>100</v>
      </c>
      <c r="P829" s="50">
        <v>205.36458333333334</v>
      </c>
      <c r="Q829" s="50">
        <v>19.533577065815784</v>
      </c>
      <c r="R829" s="50">
        <v>56.770833333333336</v>
      </c>
      <c r="S829" s="50">
        <v>43.229166666666664</v>
      </c>
      <c r="T829" s="50">
        <v>0</v>
      </c>
      <c r="U829" s="50">
        <v>100</v>
      </c>
      <c r="V829" s="50">
        <v>305.875</v>
      </c>
      <c r="W829" s="50">
        <v>18.753310076118908</v>
      </c>
      <c r="X829" s="50">
        <v>93.75</v>
      </c>
      <c r="Y829" s="50">
        <v>6.25</v>
      </c>
      <c r="Z829" s="50">
        <v>0</v>
      </c>
      <c r="AA829" s="2">
        <v>0</v>
      </c>
      <c r="AB829">
        <v>1</v>
      </c>
      <c r="AC829">
        <v>6</v>
      </c>
      <c r="AD829">
        <v>1</v>
      </c>
      <c r="AE829" s="16">
        <v>0</v>
      </c>
      <c r="AF829" s="12">
        <v>99</v>
      </c>
      <c r="AG829">
        <v>99</v>
      </c>
      <c r="AH829">
        <v>99</v>
      </c>
      <c r="AI829">
        <v>99</v>
      </c>
      <c r="AJ829">
        <v>99</v>
      </c>
      <c r="AK829">
        <v>99</v>
      </c>
      <c r="AL829">
        <v>99</v>
      </c>
      <c r="AM829" s="1">
        <v>99</v>
      </c>
      <c r="AN829" s="1">
        <v>99</v>
      </c>
      <c r="AO829" s="1">
        <v>1</v>
      </c>
      <c r="AP829" s="1">
        <v>99</v>
      </c>
      <c r="AQ829">
        <v>99</v>
      </c>
      <c r="AR829">
        <v>99</v>
      </c>
      <c r="AS829" s="1">
        <v>0</v>
      </c>
      <c r="AT829" s="1">
        <v>0</v>
      </c>
      <c r="AU829">
        <v>0</v>
      </c>
      <c r="AV829" s="1">
        <v>0</v>
      </c>
      <c r="AW829" s="1">
        <v>0</v>
      </c>
      <c r="AX829" s="1">
        <v>0</v>
      </c>
      <c r="AY829" s="1">
        <v>0</v>
      </c>
      <c r="AZ829" s="1">
        <v>0</v>
      </c>
      <c r="BA829" s="1">
        <v>0</v>
      </c>
      <c r="BB829" s="1">
        <v>1</v>
      </c>
      <c r="BC829" s="1">
        <v>0</v>
      </c>
      <c r="BD829" s="1">
        <v>0</v>
      </c>
      <c r="BE829" s="1">
        <v>0</v>
      </c>
      <c r="BF829" s="1">
        <f>SUM(AS829:BE829)</f>
        <v>1</v>
      </c>
      <c r="BG829" s="12">
        <v>0</v>
      </c>
      <c r="BH829" s="1">
        <v>0</v>
      </c>
      <c r="BI829" s="1">
        <v>0</v>
      </c>
      <c r="BJ829" s="1">
        <f t="shared" si="59"/>
        <v>0</v>
      </c>
      <c r="BK829" s="1">
        <v>0</v>
      </c>
      <c r="BL829" s="25">
        <v>0</v>
      </c>
      <c r="BM829" s="1">
        <v>0</v>
      </c>
      <c r="BN829" s="1">
        <v>0</v>
      </c>
      <c r="BO829" s="1">
        <v>0</v>
      </c>
      <c r="BP829" s="1">
        <v>0</v>
      </c>
      <c r="BQ829" s="12"/>
      <c r="BR829" s="12"/>
      <c r="BS829" s="12"/>
      <c r="BT829" s="12"/>
      <c r="BU829" s="12"/>
      <c r="BV829" s="12"/>
      <c r="BW829" s="12"/>
      <c r="BX829" s="12"/>
      <c r="BY829" s="12"/>
      <c r="BZ829" s="12"/>
      <c r="CA829" s="12"/>
      <c r="CB829" s="15"/>
      <c r="CC829" s="12"/>
      <c r="CD829" s="12"/>
      <c r="CE829" s="12"/>
      <c r="CF829" s="12"/>
      <c r="CG829" s="12"/>
      <c r="CH829" s="12"/>
      <c r="CI829" s="12"/>
      <c r="CJ829" s="15"/>
      <c r="CK829" s="12"/>
      <c r="CL829" s="12"/>
      <c r="CM829" s="12"/>
      <c r="CN829" s="12"/>
      <c r="CO829" s="12"/>
      <c r="CP829" s="12"/>
      <c r="CQ829" s="12"/>
      <c r="CR829" s="12"/>
      <c r="CS829" s="12"/>
      <c r="CT829" s="12"/>
      <c r="CU829" s="12"/>
      <c r="CV829" s="12"/>
      <c r="CW829" s="12"/>
      <c r="CX829" s="12"/>
      <c r="CY829" s="12"/>
      <c r="CZ829" s="12"/>
      <c r="DA829" s="12"/>
      <c r="DB829" s="12"/>
      <c r="DC829" s="12"/>
      <c r="DD829" s="1"/>
      <c r="DE829" s="34"/>
    </row>
    <row r="830" spans="1:109" customFormat="1" x14ac:dyDescent="0.2">
      <c r="A830" s="2">
        <v>829</v>
      </c>
      <c r="B830" s="5">
        <v>10</v>
      </c>
      <c r="C830" s="2">
        <v>3</v>
      </c>
      <c r="D830" s="1">
        <v>17</v>
      </c>
      <c r="E830" s="7">
        <v>43880</v>
      </c>
      <c r="F830" s="1">
        <v>0</v>
      </c>
      <c r="G830" s="5">
        <f t="shared" si="57"/>
        <v>35</v>
      </c>
      <c r="H830" s="19">
        <f t="shared" si="58"/>
        <v>122.5</v>
      </c>
      <c r="I830" s="50">
        <v>100</v>
      </c>
      <c r="J830" s="50">
        <v>235.58333333333334</v>
      </c>
      <c r="K830" s="50">
        <v>27.741682731695239</v>
      </c>
      <c r="L830" s="50">
        <v>79.166666666666671</v>
      </c>
      <c r="M830" s="50">
        <v>20.833333333333329</v>
      </c>
      <c r="N830" s="50">
        <v>0</v>
      </c>
      <c r="O830" s="50">
        <v>100</v>
      </c>
      <c r="P830" s="50">
        <v>235.359375</v>
      </c>
      <c r="Q830" s="50">
        <v>31.414908454749007</v>
      </c>
      <c r="R830" s="50">
        <v>72.395833333333329</v>
      </c>
      <c r="S830" s="50">
        <v>27.604166666666671</v>
      </c>
      <c r="T830" s="50">
        <v>0</v>
      </c>
      <c r="U830" s="50">
        <v>100</v>
      </c>
      <c r="V830" s="50">
        <v>236.03125</v>
      </c>
      <c r="W830" s="50">
        <v>18.526554048269279</v>
      </c>
      <c r="X830" s="50">
        <v>92.708333333333329</v>
      </c>
      <c r="Y830" s="50">
        <v>7.2916666666666714</v>
      </c>
      <c r="Z830" s="50">
        <v>0</v>
      </c>
      <c r="AA830" s="2">
        <v>0</v>
      </c>
      <c r="AB830">
        <v>1</v>
      </c>
      <c r="AC830">
        <v>7</v>
      </c>
      <c r="AD830">
        <v>1</v>
      </c>
      <c r="AE830" s="16">
        <v>0</v>
      </c>
      <c r="AF830" t="s">
        <v>875</v>
      </c>
      <c r="AG830" t="s">
        <v>875</v>
      </c>
      <c r="AH830" t="s">
        <v>875</v>
      </c>
      <c r="AI830" t="s">
        <v>875</v>
      </c>
      <c r="AJ830" t="s">
        <v>875</v>
      </c>
      <c r="AK830" t="s">
        <v>875</v>
      </c>
      <c r="AL830" t="s">
        <v>875</v>
      </c>
      <c r="AM830" s="1" t="s">
        <v>903</v>
      </c>
      <c r="AN830" s="1" t="s">
        <v>903</v>
      </c>
      <c r="AO830" s="1" t="s">
        <v>903</v>
      </c>
      <c r="AP830" s="1" t="s">
        <v>903</v>
      </c>
      <c r="AQ830" s="1" t="s">
        <v>903</v>
      </c>
      <c r="AR830" s="1" t="s">
        <v>903</v>
      </c>
      <c r="AS830" s="1" t="s">
        <v>903</v>
      </c>
      <c r="AT830" s="1" t="s">
        <v>903</v>
      </c>
      <c r="AU830" s="1" t="s">
        <v>903</v>
      </c>
      <c r="AV830" s="1" t="s">
        <v>903</v>
      </c>
      <c r="AW830" s="1" t="s">
        <v>903</v>
      </c>
      <c r="AX830" s="1" t="s">
        <v>903</v>
      </c>
      <c r="AY830" s="1" t="s">
        <v>903</v>
      </c>
      <c r="AZ830" s="1" t="s">
        <v>903</v>
      </c>
      <c r="BA830" s="1" t="s">
        <v>875</v>
      </c>
      <c r="BB830" s="1" t="s">
        <v>875</v>
      </c>
      <c r="BC830" s="1" t="s">
        <v>875</v>
      </c>
      <c r="BD830" s="1" t="s">
        <v>875</v>
      </c>
      <c r="BE830" s="1" t="s">
        <v>875</v>
      </c>
      <c r="BF830" s="1" t="s">
        <v>875</v>
      </c>
      <c r="BG830" s="16">
        <v>35</v>
      </c>
      <c r="BH830">
        <v>2</v>
      </c>
      <c r="BI830">
        <v>3.5</v>
      </c>
      <c r="BJ830" s="1">
        <f t="shared" si="59"/>
        <v>122.5</v>
      </c>
      <c r="BK830" t="s">
        <v>26</v>
      </c>
      <c r="BL830" s="25">
        <v>0</v>
      </c>
      <c r="BM830" s="1">
        <v>0</v>
      </c>
      <c r="BN830" s="1">
        <v>0</v>
      </c>
      <c r="BO830" s="1">
        <v>0</v>
      </c>
      <c r="BP830" s="1">
        <v>0</v>
      </c>
      <c r="BQ830" s="12"/>
      <c r="BR830" s="12"/>
      <c r="BS830" s="12"/>
      <c r="BT830" s="12"/>
      <c r="BU830" s="12"/>
      <c r="BV830" s="12"/>
      <c r="BW830" s="12"/>
      <c r="BX830" s="12"/>
      <c r="BY830" s="12"/>
      <c r="BZ830" s="12"/>
      <c r="CA830" s="12"/>
      <c r="CB830" s="15"/>
      <c r="CC830" s="12"/>
      <c r="CD830" s="12"/>
      <c r="CE830" s="12"/>
      <c r="CF830" s="12"/>
      <c r="CG830" s="12"/>
      <c r="CH830" s="12"/>
      <c r="CI830" s="12"/>
      <c r="CJ830" s="15"/>
      <c r="CK830" s="12"/>
      <c r="CL830" s="12"/>
      <c r="CM830" s="12"/>
      <c r="CN830" s="12"/>
      <c r="CO830" s="12"/>
      <c r="CP830" s="12"/>
      <c r="CQ830" s="12"/>
      <c r="CR830" s="12"/>
      <c r="CS830" s="12"/>
      <c r="CT830" s="12"/>
      <c r="CU830" s="12"/>
      <c r="CV830" s="12"/>
      <c r="CW830" s="12"/>
      <c r="CX830" s="12"/>
      <c r="CY830" s="12"/>
      <c r="CZ830" s="12"/>
      <c r="DA830" s="12"/>
      <c r="DB830" s="12"/>
      <c r="DC830" s="12"/>
      <c r="DD830" s="1"/>
      <c r="DE830" s="34"/>
    </row>
    <row r="831" spans="1:109" x14ac:dyDescent="0.2">
      <c r="A831" s="2">
        <v>830</v>
      </c>
      <c r="B831" s="5">
        <v>10</v>
      </c>
      <c r="C831" s="2">
        <v>3</v>
      </c>
      <c r="D831" s="1">
        <v>18</v>
      </c>
      <c r="E831" s="7">
        <v>43881</v>
      </c>
      <c r="F831" s="1">
        <v>0</v>
      </c>
      <c r="G831" s="5">
        <f t="shared" si="57"/>
        <v>45</v>
      </c>
      <c r="H831" s="19">
        <f t="shared" si="58"/>
        <v>157.5</v>
      </c>
      <c r="I831" s="50">
        <v>100</v>
      </c>
      <c r="J831" s="50">
        <v>250.05555555555554</v>
      </c>
      <c r="K831" s="50">
        <v>26.5294257029359</v>
      </c>
      <c r="L831" s="50">
        <v>91.666666666666671</v>
      </c>
      <c r="M831" s="50">
        <v>8.3333333333333286</v>
      </c>
      <c r="N831" s="50">
        <v>0</v>
      </c>
      <c r="O831" s="50">
        <v>100</v>
      </c>
      <c r="P831" s="50">
        <v>262.58333333333331</v>
      </c>
      <c r="Q831" s="50">
        <v>27.630611417646861</v>
      </c>
      <c r="R831" s="50">
        <v>96.354166666666671</v>
      </c>
      <c r="S831" s="50">
        <v>3.6458333333333286</v>
      </c>
      <c r="T831" s="50">
        <v>0</v>
      </c>
      <c r="U831" s="50">
        <v>100</v>
      </c>
      <c r="V831" s="50">
        <v>225</v>
      </c>
      <c r="W831" s="50">
        <v>18.645379117710235</v>
      </c>
      <c r="X831" s="50">
        <v>82.291666666666671</v>
      </c>
      <c r="Y831" s="50">
        <v>17.708333333333329</v>
      </c>
      <c r="Z831" s="50">
        <v>0</v>
      </c>
      <c r="AA831" s="2">
        <v>0</v>
      </c>
      <c r="AB831">
        <v>1</v>
      </c>
      <c r="AC831">
        <v>7</v>
      </c>
      <c r="AD831">
        <v>1</v>
      </c>
      <c r="AE831" s="16">
        <v>0</v>
      </c>
      <c r="AF831" t="s">
        <v>875</v>
      </c>
      <c r="AG831" t="s">
        <v>875</v>
      </c>
      <c r="AH831" t="s">
        <v>875</v>
      </c>
      <c r="AI831" t="s">
        <v>875</v>
      </c>
      <c r="AJ831" t="s">
        <v>875</v>
      </c>
      <c r="AK831" t="s">
        <v>875</v>
      </c>
      <c r="AL831" t="s">
        <v>875</v>
      </c>
      <c r="AM831" s="1" t="s">
        <v>903</v>
      </c>
      <c r="AN831" s="1" t="s">
        <v>903</v>
      </c>
      <c r="AO831" s="1" t="s">
        <v>903</v>
      </c>
      <c r="AP831" s="1" t="s">
        <v>903</v>
      </c>
      <c r="AQ831" s="1" t="s">
        <v>903</v>
      </c>
      <c r="AR831" s="1" t="s">
        <v>903</v>
      </c>
      <c r="AS831" s="1" t="s">
        <v>903</v>
      </c>
      <c r="AT831" s="1" t="s">
        <v>903</v>
      </c>
      <c r="AU831" s="1" t="s">
        <v>903</v>
      </c>
      <c r="AV831" s="1" t="s">
        <v>903</v>
      </c>
      <c r="AW831" s="1" t="s">
        <v>903</v>
      </c>
      <c r="AX831" s="1" t="s">
        <v>903</v>
      </c>
      <c r="AY831" s="1" t="s">
        <v>903</v>
      </c>
      <c r="AZ831" s="1" t="s">
        <v>903</v>
      </c>
      <c r="BA831" s="1" t="s">
        <v>875</v>
      </c>
      <c r="BB831" s="1" t="s">
        <v>875</v>
      </c>
      <c r="BC831" s="1" t="s">
        <v>875</v>
      </c>
      <c r="BD831" s="1" t="s">
        <v>875</v>
      </c>
      <c r="BE831" s="1" t="s">
        <v>875</v>
      </c>
      <c r="BF831" s="1" t="s">
        <v>875</v>
      </c>
      <c r="BG831" s="16">
        <v>45</v>
      </c>
      <c r="BH831">
        <v>2</v>
      </c>
      <c r="BI831">
        <v>3.5</v>
      </c>
      <c r="BJ831" s="1">
        <f t="shared" si="59"/>
        <v>157.5</v>
      </c>
      <c r="BK831" t="s">
        <v>26</v>
      </c>
      <c r="BL831" s="25">
        <v>0</v>
      </c>
      <c r="BM831" s="1">
        <v>0</v>
      </c>
      <c r="BN831" s="1">
        <v>0</v>
      </c>
      <c r="BO831" s="1">
        <v>0</v>
      </c>
      <c r="BP831" s="1">
        <v>0</v>
      </c>
      <c r="BQ831" s="12"/>
      <c r="BR831" s="12"/>
      <c r="BS831" s="12"/>
      <c r="BT831" s="12"/>
      <c r="BU831" s="12"/>
      <c r="BV831" s="12"/>
      <c r="BW831" s="12"/>
      <c r="BX831" s="12"/>
      <c r="BY831" s="12"/>
      <c r="BZ831" s="12"/>
      <c r="CA831" s="12"/>
      <c r="CB831" s="15"/>
      <c r="CC831" s="12"/>
      <c r="CD831" s="12"/>
      <c r="CE831" s="12"/>
      <c r="CF831" s="12"/>
      <c r="CG831" s="12"/>
      <c r="CH831" s="12"/>
      <c r="CI831" s="12"/>
      <c r="CJ831" s="15"/>
      <c r="CK831" s="12"/>
      <c r="CL831" s="12"/>
      <c r="CM831" s="12"/>
      <c r="CN831" s="12"/>
      <c r="CO831" s="12"/>
      <c r="CP831" s="12"/>
      <c r="CQ831" s="12"/>
      <c r="CR831" s="12"/>
      <c r="CS831" s="12"/>
      <c r="CT831" s="12"/>
      <c r="CU831" s="12"/>
      <c r="CV831" s="12"/>
      <c r="CW831" s="12"/>
      <c r="CX831" s="12"/>
      <c r="CY831" s="12"/>
      <c r="CZ831" s="12"/>
      <c r="DA831" s="12"/>
      <c r="DB831" s="12"/>
      <c r="DC831" s="12"/>
    </row>
    <row r="832" spans="1:109" x14ac:dyDescent="0.2">
      <c r="A832" s="2">
        <v>831</v>
      </c>
      <c r="B832" s="5">
        <v>10</v>
      </c>
      <c r="C832" s="2">
        <v>3</v>
      </c>
      <c r="D832" s="1">
        <v>19</v>
      </c>
      <c r="E832" s="7">
        <v>43882</v>
      </c>
      <c r="F832" s="1">
        <v>0</v>
      </c>
      <c r="G832" s="5">
        <f t="shared" si="57"/>
        <v>22</v>
      </c>
      <c r="H832" s="19">
        <f t="shared" si="58"/>
        <v>61.599999999999994</v>
      </c>
      <c r="I832" s="50">
        <v>100</v>
      </c>
      <c r="J832" s="50">
        <v>244.65625</v>
      </c>
      <c r="K832" s="50">
        <v>22.710987088807734</v>
      </c>
      <c r="L832" s="50">
        <v>86.458333333333329</v>
      </c>
      <c r="M832" s="50">
        <v>13.541666666666671</v>
      </c>
      <c r="N832" s="50">
        <v>0</v>
      </c>
      <c r="O832" s="50">
        <v>100</v>
      </c>
      <c r="P832" s="50">
        <v>226.33854166666666</v>
      </c>
      <c r="Q832" s="50">
        <v>25.339555912834857</v>
      </c>
      <c r="R832" s="50">
        <v>79.6875</v>
      </c>
      <c r="S832" s="50">
        <v>20.3125</v>
      </c>
      <c r="T832" s="50">
        <v>0</v>
      </c>
      <c r="U832" s="50">
        <v>100</v>
      </c>
      <c r="V832" s="50">
        <v>281.29166666666669</v>
      </c>
      <c r="W832" s="50">
        <v>9.2649144061064828</v>
      </c>
      <c r="X832" s="50">
        <v>100</v>
      </c>
      <c r="Y832" s="50">
        <v>0</v>
      </c>
      <c r="Z832" s="50">
        <v>0</v>
      </c>
      <c r="AA832" s="2">
        <v>0</v>
      </c>
      <c r="AB832">
        <v>1</v>
      </c>
      <c r="AC832">
        <v>7</v>
      </c>
      <c r="AD832">
        <v>1</v>
      </c>
      <c r="AE832" s="16">
        <v>0</v>
      </c>
      <c r="AF832" t="s">
        <v>875</v>
      </c>
      <c r="AG832" t="s">
        <v>875</v>
      </c>
      <c r="AH832" t="s">
        <v>875</v>
      </c>
      <c r="AI832" t="s">
        <v>875</v>
      </c>
      <c r="AJ832" t="s">
        <v>875</v>
      </c>
      <c r="AK832" t="s">
        <v>875</v>
      </c>
      <c r="AL832" t="s">
        <v>875</v>
      </c>
      <c r="AM832" s="1" t="s">
        <v>903</v>
      </c>
      <c r="AN832" s="1" t="s">
        <v>903</v>
      </c>
      <c r="AO832" s="1" t="s">
        <v>903</v>
      </c>
      <c r="AP832" s="1" t="s">
        <v>903</v>
      </c>
      <c r="AQ832" s="1" t="s">
        <v>903</v>
      </c>
      <c r="AR832" s="1" t="s">
        <v>903</v>
      </c>
      <c r="AS832" s="1" t="s">
        <v>903</v>
      </c>
      <c r="AT832" s="1" t="s">
        <v>903</v>
      </c>
      <c r="AU832" s="1" t="s">
        <v>903</v>
      </c>
      <c r="AV832" s="1" t="s">
        <v>903</v>
      </c>
      <c r="AW832" s="1" t="s">
        <v>903</v>
      </c>
      <c r="AX832" s="1" t="s">
        <v>903</v>
      </c>
      <c r="AY832" s="1" t="s">
        <v>903</v>
      </c>
      <c r="AZ832" s="1" t="s">
        <v>903</v>
      </c>
      <c r="BA832" s="1" t="s">
        <v>875</v>
      </c>
      <c r="BB832" s="1" t="s">
        <v>875</v>
      </c>
      <c r="BC832" s="1" t="s">
        <v>875</v>
      </c>
      <c r="BD832" s="1" t="s">
        <v>875</v>
      </c>
      <c r="BE832" s="1" t="s">
        <v>875</v>
      </c>
      <c r="BF832" s="1" t="s">
        <v>875</v>
      </c>
      <c r="BG832" s="16">
        <v>22</v>
      </c>
      <c r="BH832">
        <v>2</v>
      </c>
      <c r="BI832" s="1">
        <v>2.8</v>
      </c>
      <c r="BJ832" s="1">
        <f t="shared" si="59"/>
        <v>61.599999999999994</v>
      </c>
      <c r="BK832" s="1" t="s">
        <v>27</v>
      </c>
      <c r="BL832" s="25">
        <v>0</v>
      </c>
      <c r="BM832" s="1">
        <v>0</v>
      </c>
      <c r="BN832" s="1">
        <v>0</v>
      </c>
      <c r="BO832" s="1">
        <v>0</v>
      </c>
      <c r="BP832" s="1">
        <v>0</v>
      </c>
      <c r="BQ832" s="14">
        <v>43882.790693993054</v>
      </c>
      <c r="BR832" s="14" t="s">
        <v>352</v>
      </c>
      <c r="BS832" s="15">
        <v>21.016666666666666</v>
      </c>
      <c r="BT832" s="12" t="s">
        <v>177</v>
      </c>
      <c r="BU832" s="12">
        <v>1</v>
      </c>
      <c r="BV832" s="12"/>
      <c r="BW832" s="12" t="s">
        <v>98</v>
      </c>
      <c r="BX832" s="12"/>
      <c r="BY832" s="12" t="s">
        <v>98</v>
      </c>
      <c r="BZ832" s="12">
        <v>1</v>
      </c>
      <c r="CA832" s="12">
        <v>5</v>
      </c>
      <c r="CB832" s="15">
        <v>5.8</v>
      </c>
      <c r="CC832" s="12">
        <v>0</v>
      </c>
      <c r="CD832" s="12">
        <v>0</v>
      </c>
      <c r="CE832" s="12">
        <v>2</v>
      </c>
      <c r="CF832" s="12">
        <v>3</v>
      </c>
      <c r="CG832" s="12">
        <v>1</v>
      </c>
      <c r="CH832" s="12">
        <v>2</v>
      </c>
      <c r="CI832" s="12">
        <v>1</v>
      </c>
      <c r="CJ832" s="15">
        <v>2</v>
      </c>
      <c r="CK832" s="12">
        <v>1</v>
      </c>
      <c r="CL832" s="12">
        <v>3</v>
      </c>
      <c r="CM832" s="12">
        <v>1</v>
      </c>
      <c r="CN832" s="12">
        <v>2</v>
      </c>
      <c r="CO832" s="12">
        <v>1</v>
      </c>
      <c r="CP832" s="12" t="s">
        <v>83</v>
      </c>
      <c r="CQ832" s="12">
        <v>29</v>
      </c>
      <c r="CR832" s="12">
        <v>20</v>
      </c>
      <c r="CS832" s="12">
        <v>0</v>
      </c>
      <c r="CT832" s="12">
        <v>39</v>
      </c>
      <c r="CU832" s="12">
        <v>19</v>
      </c>
      <c r="CV832" s="12">
        <v>10.4</v>
      </c>
      <c r="CW832" s="12">
        <v>270</v>
      </c>
      <c r="CX832" s="12" t="b">
        <v>0</v>
      </c>
      <c r="CY832" s="12"/>
      <c r="CZ832" s="12">
        <v>0</v>
      </c>
      <c r="DA832" s="12">
        <v>122</v>
      </c>
      <c r="DB832" s="12">
        <v>103</v>
      </c>
      <c r="DC832" s="12">
        <v>84</v>
      </c>
    </row>
    <row r="833" spans="1:107" x14ac:dyDescent="0.2">
      <c r="A833" s="2">
        <v>832</v>
      </c>
      <c r="B833" s="5">
        <v>10</v>
      </c>
      <c r="C833" s="2">
        <v>3</v>
      </c>
      <c r="D833" s="1">
        <v>20</v>
      </c>
      <c r="E833" s="7">
        <v>43883</v>
      </c>
      <c r="F833" s="1">
        <v>0</v>
      </c>
      <c r="G833" s="5">
        <f t="shared" si="57"/>
        <v>22</v>
      </c>
      <c r="H833" s="19">
        <f t="shared" si="58"/>
        <v>61.599999999999994</v>
      </c>
      <c r="I833" s="50">
        <v>100</v>
      </c>
      <c r="J833" s="50">
        <v>206.20833333333334</v>
      </c>
      <c r="K833" s="50">
        <v>28.584799815160554</v>
      </c>
      <c r="L833" s="50">
        <v>61.111111111111114</v>
      </c>
      <c r="M833" s="50">
        <v>38.888888888888886</v>
      </c>
      <c r="N833" s="50">
        <v>0</v>
      </c>
      <c r="O833" s="50">
        <v>100</v>
      </c>
      <c r="P833" s="50">
        <v>209.828125</v>
      </c>
      <c r="Q833" s="50">
        <v>32.54218097811264</v>
      </c>
      <c r="R833" s="50">
        <v>64.0625</v>
      </c>
      <c r="S833" s="50">
        <v>35.9375</v>
      </c>
      <c r="T833" s="50">
        <v>0</v>
      </c>
      <c r="U833" s="50">
        <v>100</v>
      </c>
      <c r="V833" s="50">
        <v>198.96875</v>
      </c>
      <c r="W833" s="50">
        <v>16.230294255697448</v>
      </c>
      <c r="X833" s="50">
        <v>55.208333333333336</v>
      </c>
      <c r="Y833" s="50">
        <v>44.791666666666664</v>
      </c>
      <c r="Z833" s="50">
        <v>0</v>
      </c>
      <c r="AA833" s="25" t="s">
        <v>20</v>
      </c>
      <c r="AB833" t="s">
        <v>20</v>
      </c>
      <c r="AC833" t="s">
        <v>20</v>
      </c>
      <c r="AD833">
        <v>1</v>
      </c>
      <c r="AE833" s="16" t="s">
        <v>20</v>
      </c>
      <c r="AF833" s="16" t="s">
        <v>20</v>
      </c>
      <c r="AG833" s="16" t="s">
        <v>20</v>
      </c>
      <c r="AH833" s="16" t="s">
        <v>20</v>
      </c>
      <c r="AI833" s="16" t="s">
        <v>20</v>
      </c>
      <c r="AJ833" s="16" t="s">
        <v>20</v>
      </c>
      <c r="AK833" s="16" t="s">
        <v>20</v>
      </c>
      <c r="AL833" s="16" t="s">
        <v>20</v>
      </c>
      <c r="AM833" s="16" t="s">
        <v>20</v>
      </c>
      <c r="AN833" s="16" t="s">
        <v>20</v>
      </c>
      <c r="AO833" s="16" t="s">
        <v>20</v>
      </c>
      <c r="AP833" s="16" t="s">
        <v>20</v>
      </c>
      <c r="AQ833" s="16" t="s">
        <v>20</v>
      </c>
      <c r="AR833" s="16" t="s">
        <v>20</v>
      </c>
      <c r="AS833" t="s">
        <v>20</v>
      </c>
      <c r="AT833" t="s">
        <v>20</v>
      </c>
      <c r="AU833" t="s">
        <v>20</v>
      </c>
      <c r="AV833" t="s">
        <v>20</v>
      </c>
      <c r="AW833" t="s">
        <v>20</v>
      </c>
      <c r="AX833" t="s">
        <v>20</v>
      </c>
      <c r="AY833" t="s">
        <v>20</v>
      </c>
      <c r="AZ833" s="1" t="s">
        <v>20</v>
      </c>
      <c r="BA833" s="1" t="s">
        <v>20</v>
      </c>
      <c r="BB833" s="1" t="s">
        <v>20</v>
      </c>
      <c r="BC833" t="s">
        <v>20</v>
      </c>
      <c r="BD833" t="s">
        <v>20</v>
      </c>
      <c r="BE833" s="1" t="s">
        <v>20</v>
      </c>
      <c r="BF833" s="1" t="s">
        <v>20</v>
      </c>
      <c r="BG833" s="16">
        <v>22</v>
      </c>
      <c r="BH833">
        <v>2</v>
      </c>
      <c r="BI833" s="1">
        <v>2.8</v>
      </c>
      <c r="BJ833" s="1">
        <f t="shared" si="59"/>
        <v>61.599999999999994</v>
      </c>
      <c r="BK833" s="1" t="s">
        <v>27</v>
      </c>
      <c r="BL833" s="25">
        <v>0</v>
      </c>
      <c r="BM833" s="1">
        <v>0</v>
      </c>
      <c r="BN833" s="1">
        <v>0</v>
      </c>
      <c r="BO833" s="1">
        <v>0</v>
      </c>
      <c r="BP833" s="1">
        <v>0</v>
      </c>
      <c r="BQ833" s="14">
        <v>43883.668606377316</v>
      </c>
      <c r="BR833" s="14" t="s">
        <v>353</v>
      </c>
      <c r="BS833" s="15">
        <v>20.75</v>
      </c>
      <c r="BT833" s="12" t="s">
        <v>354</v>
      </c>
      <c r="BU833" s="12">
        <v>1</v>
      </c>
      <c r="BV833" s="12"/>
      <c r="BW833" s="12" t="s">
        <v>98</v>
      </c>
      <c r="BX833" s="12"/>
      <c r="BY833" s="12" t="s">
        <v>98</v>
      </c>
      <c r="BZ833" s="12">
        <v>1</v>
      </c>
      <c r="CA833" s="12">
        <v>5</v>
      </c>
      <c r="CB833" s="15">
        <v>7.25</v>
      </c>
      <c r="CC833" s="12">
        <v>0</v>
      </c>
      <c r="CD833" s="12">
        <v>0</v>
      </c>
      <c r="CE833" s="12">
        <v>1</v>
      </c>
      <c r="CF833" s="12">
        <v>3</v>
      </c>
      <c r="CG833" s="12">
        <v>1</v>
      </c>
      <c r="CH833" s="12">
        <v>2</v>
      </c>
      <c r="CI833" s="12">
        <v>1</v>
      </c>
      <c r="CJ833" s="15">
        <v>2</v>
      </c>
      <c r="CK833" s="12">
        <v>1</v>
      </c>
      <c r="CL833" s="12">
        <v>3</v>
      </c>
      <c r="CM833" s="12">
        <v>1</v>
      </c>
      <c r="CN833" s="12">
        <v>2</v>
      </c>
      <c r="CO833" s="12">
        <v>1</v>
      </c>
      <c r="CP833" s="12" t="s">
        <v>88</v>
      </c>
      <c r="CQ833" s="12">
        <v>41</v>
      </c>
      <c r="CR833" s="12">
        <v>33</v>
      </c>
      <c r="CS833" s="12">
        <v>0</v>
      </c>
      <c r="CT833" s="12">
        <v>39</v>
      </c>
      <c r="CU833" s="12">
        <v>32</v>
      </c>
      <c r="CV833" s="12">
        <v>16.100000000000001</v>
      </c>
      <c r="CW833" s="12">
        <v>248</v>
      </c>
      <c r="CX833" s="12" t="b">
        <v>0</v>
      </c>
      <c r="CY833" s="12"/>
      <c r="CZ833" s="12">
        <v>0</v>
      </c>
      <c r="DA833" s="12">
        <v>110</v>
      </c>
      <c r="DB833" s="12">
        <v>100</v>
      </c>
      <c r="DC833" s="12">
        <v>82</v>
      </c>
    </row>
    <row r="834" spans="1:107" x14ac:dyDescent="0.2">
      <c r="A834" s="2">
        <v>833</v>
      </c>
      <c r="B834" s="5">
        <v>10</v>
      </c>
      <c r="C834" s="2">
        <v>3</v>
      </c>
      <c r="D834" s="1">
        <v>21</v>
      </c>
      <c r="E834" s="7">
        <v>43884</v>
      </c>
      <c r="F834" s="1">
        <v>0</v>
      </c>
      <c r="G834" s="5">
        <f t="shared" si="57"/>
        <v>23</v>
      </c>
      <c r="H834" s="19">
        <f t="shared" si="58"/>
        <v>64.399999999999991</v>
      </c>
      <c r="I834" s="50">
        <v>100</v>
      </c>
      <c r="J834" s="50">
        <v>176.74652777777777</v>
      </c>
      <c r="K834" s="50">
        <v>19.340859392393913</v>
      </c>
      <c r="L834" s="50">
        <v>54.861111111111114</v>
      </c>
      <c r="M834" s="50">
        <v>45.138888888888886</v>
      </c>
      <c r="N834" s="50">
        <v>0</v>
      </c>
      <c r="O834" s="50">
        <v>100</v>
      </c>
      <c r="P834" s="50">
        <v>167.16666666666666</v>
      </c>
      <c r="Q834" s="50">
        <v>22.821164692810754</v>
      </c>
      <c r="R834" s="50">
        <v>32.291666666666664</v>
      </c>
      <c r="S834" s="50">
        <v>67.708333333333343</v>
      </c>
      <c r="T834" s="50">
        <v>0</v>
      </c>
      <c r="U834" s="50">
        <v>100</v>
      </c>
      <c r="V834" s="50">
        <v>195.90625</v>
      </c>
      <c r="W834" s="50">
        <v>3.5287858681594773</v>
      </c>
      <c r="X834" s="50">
        <v>100</v>
      </c>
      <c r="Y834" s="50">
        <v>0</v>
      </c>
      <c r="Z834" s="50">
        <v>0</v>
      </c>
      <c r="AA834" s="2">
        <v>0</v>
      </c>
      <c r="AB834">
        <v>1</v>
      </c>
      <c r="AC834">
        <v>7</v>
      </c>
      <c r="AD834" s="1" t="s">
        <v>20</v>
      </c>
      <c r="AE834" s="16">
        <v>0</v>
      </c>
      <c r="AF834" t="s">
        <v>875</v>
      </c>
      <c r="AG834" t="s">
        <v>875</v>
      </c>
      <c r="AH834" t="s">
        <v>875</v>
      </c>
      <c r="AI834" t="s">
        <v>875</v>
      </c>
      <c r="AJ834" t="s">
        <v>875</v>
      </c>
      <c r="AK834" t="s">
        <v>875</v>
      </c>
      <c r="AL834" t="s">
        <v>875</v>
      </c>
      <c r="AM834" s="1" t="s">
        <v>903</v>
      </c>
      <c r="AN834" s="1" t="s">
        <v>903</v>
      </c>
      <c r="AO834" s="1" t="s">
        <v>903</v>
      </c>
      <c r="AP834" s="1" t="s">
        <v>903</v>
      </c>
      <c r="AQ834" s="1" t="s">
        <v>903</v>
      </c>
      <c r="AR834" s="1" t="s">
        <v>903</v>
      </c>
      <c r="AS834" s="1" t="s">
        <v>903</v>
      </c>
      <c r="AT834" s="1" t="s">
        <v>903</v>
      </c>
      <c r="AU834" s="1" t="s">
        <v>903</v>
      </c>
      <c r="AV834" s="1" t="s">
        <v>903</v>
      </c>
      <c r="AW834" s="1" t="s">
        <v>903</v>
      </c>
      <c r="AX834" s="1" t="s">
        <v>903</v>
      </c>
      <c r="AY834" s="1" t="s">
        <v>903</v>
      </c>
      <c r="AZ834" s="1" t="s">
        <v>903</v>
      </c>
      <c r="BA834" s="1" t="s">
        <v>875</v>
      </c>
      <c r="BB834" s="1" t="s">
        <v>875</v>
      </c>
      <c r="BC834" s="1" t="s">
        <v>875</v>
      </c>
      <c r="BD834" s="1" t="s">
        <v>875</v>
      </c>
      <c r="BE834" s="1" t="s">
        <v>875</v>
      </c>
      <c r="BF834" s="1" t="s">
        <v>875</v>
      </c>
      <c r="BG834" s="16">
        <v>23</v>
      </c>
      <c r="BH834">
        <v>2</v>
      </c>
      <c r="BI834" s="1">
        <v>2.8</v>
      </c>
      <c r="BJ834" s="1">
        <f t="shared" si="59"/>
        <v>64.399999999999991</v>
      </c>
      <c r="BK834" s="1" t="s">
        <v>27</v>
      </c>
      <c r="BL834" s="25">
        <v>0</v>
      </c>
      <c r="BM834" s="1">
        <v>0</v>
      </c>
      <c r="BN834" s="1">
        <v>0</v>
      </c>
      <c r="BO834" s="1">
        <v>0</v>
      </c>
      <c r="BP834" s="1">
        <v>0</v>
      </c>
      <c r="BQ834" s="14">
        <v>43884.445531550926</v>
      </c>
      <c r="BR834" s="14" t="s">
        <v>355</v>
      </c>
      <c r="BS834" s="15">
        <v>22.083333333333332</v>
      </c>
      <c r="BT834" s="12" t="s">
        <v>210</v>
      </c>
      <c r="BU834" s="12">
        <v>1</v>
      </c>
      <c r="BV834" s="12"/>
      <c r="BW834" s="12" t="s">
        <v>98</v>
      </c>
      <c r="BX834" s="12"/>
      <c r="BY834" s="12" t="s">
        <v>98</v>
      </c>
      <c r="BZ834" s="12">
        <v>1</v>
      </c>
      <c r="CA834" s="12">
        <v>6</v>
      </c>
      <c r="CB834" s="15">
        <v>0</v>
      </c>
      <c r="CC834" s="12">
        <v>0</v>
      </c>
      <c r="CD834" s="12">
        <v>0</v>
      </c>
      <c r="CE834" s="12">
        <v>2</v>
      </c>
      <c r="CF834" s="12">
        <v>3</v>
      </c>
      <c r="CG834" s="12">
        <v>1</v>
      </c>
      <c r="CH834" s="12">
        <v>2</v>
      </c>
      <c r="CI834" s="12">
        <v>1</v>
      </c>
      <c r="CJ834" s="15">
        <v>2</v>
      </c>
      <c r="CK834" s="12">
        <v>2</v>
      </c>
      <c r="CL834" s="12">
        <v>3</v>
      </c>
      <c r="CM834" s="12">
        <v>1</v>
      </c>
      <c r="CN834" s="12">
        <v>2</v>
      </c>
      <c r="CO834" s="12">
        <v>1</v>
      </c>
      <c r="CP834" s="12" t="s">
        <v>88</v>
      </c>
      <c r="CQ834" s="12">
        <v>42</v>
      </c>
      <c r="CR834" s="12">
        <v>36</v>
      </c>
      <c r="CS834" s="12">
        <v>0</v>
      </c>
      <c r="CT834" s="12">
        <v>57</v>
      </c>
      <c r="CU834" s="12">
        <v>39</v>
      </c>
      <c r="CV834" s="12">
        <v>10.4</v>
      </c>
      <c r="CW834" s="12">
        <v>225</v>
      </c>
      <c r="CX834" s="12" t="b">
        <v>0</v>
      </c>
      <c r="CY834" s="12"/>
      <c r="CZ834" s="12">
        <v>0</v>
      </c>
      <c r="DA834" s="12">
        <v>117</v>
      </c>
      <c r="DB834" s="12">
        <v>100</v>
      </c>
      <c r="DC834" s="12">
        <v>81</v>
      </c>
    </row>
    <row r="835" spans="1:107" x14ac:dyDescent="0.2">
      <c r="A835" s="2">
        <v>834</v>
      </c>
      <c r="B835" s="5">
        <v>10</v>
      </c>
      <c r="C835" s="2">
        <v>3</v>
      </c>
      <c r="D835" s="1">
        <v>22</v>
      </c>
      <c r="E835" s="7">
        <v>43885</v>
      </c>
      <c r="F835" s="1">
        <v>0</v>
      </c>
      <c r="G835" s="5">
        <f t="shared" si="57"/>
        <v>0</v>
      </c>
      <c r="H835" s="19">
        <f t="shared" si="58"/>
        <v>0</v>
      </c>
      <c r="I835" s="50">
        <v>88.194444444444443</v>
      </c>
      <c r="J835" s="50">
        <v>216.02362204724409</v>
      </c>
      <c r="K835" s="50">
        <v>41.054179808036878</v>
      </c>
      <c r="L835" s="50">
        <v>55.118110236220474</v>
      </c>
      <c r="M835" s="50">
        <v>42.125984251968504</v>
      </c>
      <c r="N835" s="50">
        <v>2.7559055118110236</v>
      </c>
      <c r="O835" s="50">
        <v>82.291666666666671</v>
      </c>
      <c r="P835" s="50">
        <v>246.36075949367088</v>
      </c>
      <c r="Q835" s="50">
        <v>39.989695887418144</v>
      </c>
      <c r="R835" s="50">
        <v>74.683544303797461</v>
      </c>
      <c r="S835" s="50">
        <v>20.886075949367097</v>
      </c>
      <c r="T835" s="50">
        <v>4.4303797468354427</v>
      </c>
      <c r="U835" s="50">
        <v>100</v>
      </c>
      <c r="V835" s="50">
        <v>166.09375</v>
      </c>
      <c r="W835" s="50">
        <v>17.618304128118275</v>
      </c>
      <c r="X835" s="50">
        <v>22.916666666666668</v>
      </c>
      <c r="Y835" s="50">
        <v>77.083333333333329</v>
      </c>
      <c r="Z835" s="50">
        <v>0</v>
      </c>
      <c r="AA835" s="2">
        <v>1</v>
      </c>
      <c r="AB835">
        <v>2</v>
      </c>
      <c r="AC835">
        <v>7</v>
      </c>
      <c r="AD835">
        <v>1</v>
      </c>
      <c r="AE835" s="16">
        <v>0</v>
      </c>
      <c r="AF835" s="12">
        <v>99</v>
      </c>
      <c r="AG835">
        <v>99</v>
      </c>
      <c r="AH835">
        <v>1</v>
      </c>
      <c r="AI835">
        <v>99</v>
      </c>
      <c r="AJ835">
        <v>99</v>
      </c>
      <c r="AK835">
        <v>99</v>
      </c>
      <c r="AL835">
        <v>99</v>
      </c>
      <c r="AM835">
        <v>2</v>
      </c>
      <c r="AN835" s="1">
        <v>99</v>
      </c>
      <c r="AO835" s="1">
        <v>99</v>
      </c>
      <c r="AP835" s="1">
        <v>99</v>
      </c>
      <c r="AQ835" s="1">
        <v>99</v>
      </c>
      <c r="AR835" s="1">
        <v>99</v>
      </c>
      <c r="AS835" s="1">
        <v>0</v>
      </c>
      <c r="AT835" s="1">
        <v>0</v>
      </c>
      <c r="AU835" s="1">
        <v>1</v>
      </c>
      <c r="AV835" s="1">
        <v>0</v>
      </c>
      <c r="AW835" s="1">
        <v>0</v>
      </c>
      <c r="AX835" s="1">
        <v>0</v>
      </c>
      <c r="AY835" s="1">
        <v>0</v>
      </c>
      <c r="AZ835" s="1">
        <v>1</v>
      </c>
      <c r="BA835" s="1">
        <v>0</v>
      </c>
      <c r="BB835" s="1">
        <v>0</v>
      </c>
      <c r="BC835" s="1">
        <v>0</v>
      </c>
      <c r="BD835" s="1">
        <v>0</v>
      </c>
      <c r="BE835" s="1">
        <v>0</v>
      </c>
      <c r="BF835" s="1">
        <f>SUM(AS835:BE835)</f>
        <v>2</v>
      </c>
      <c r="BG835" s="12">
        <v>0</v>
      </c>
      <c r="BH835" s="1">
        <v>0</v>
      </c>
      <c r="BI835" s="1">
        <v>0</v>
      </c>
      <c r="BJ835" s="1">
        <f t="shared" si="59"/>
        <v>0</v>
      </c>
      <c r="BK835" s="1">
        <v>0</v>
      </c>
      <c r="BL835" s="25">
        <v>0</v>
      </c>
      <c r="BM835" s="1">
        <v>0</v>
      </c>
      <c r="BN835" s="1">
        <v>0</v>
      </c>
      <c r="BO835" s="1">
        <v>0</v>
      </c>
      <c r="BP835" s="1">
        <v>0</v>
      </c>
      <c r="BQ835" s="12"/>
      <c r="BR835" s="12"/>
      <c r="BS835" s="12"/>
      <c r="BT835" s="12"/>
      <c r="BU835" s="12"/>
      <c r="BV835" s="12"/>
      <c r="BW835" s="12"/>
      <c r="BX835" s="12"/>
      <c r="BY835" s="12"/>
      <c r="BZ835" s="12"/>
      <c r="CA835" s="12"/>
      <c r="CB835" s="15"/>
      <c r="CC835" s="12"/>
      <c r="CD835" s="12"/>
      <c r="CE835" s="12"/>
      <c r="CF835" s="12"/>
      <c r="CG835" s="12"/>
      <c r="CH835" s="12"/>
      <c r="CI835" s="12"/>
      <c r="CJ835" s="15"/>
      <c r="CK835" s="12"/>
      <c r="CL835" s="12"/>
      <c r="CM835" s="12"/>
      <c r="CN835" s="12"/>
      <c r="CO835" s="12"/>
      <c r="CP835" s="12"/>
      <c r="CQ835" s="12"/>
      <c r="CR835" s="12"/>
      <c r="CS835" s="12"/>
      <c r="CT835" s="12"/>
      <c r="CU835" s="12"/>
      <c r="CV835" s="12"/>
      <c r="CW835" s="12"/>
      <c r="CX835" s="12"/>
      <c r="CY835" s="12"/>
      <c r="CZ835" s="12"/>
      <c r="DA835" s="12"/>
      <c r="DB835" s="12"/>
      <c r="DC835" s="12"/>
    </row>
    <row r="836" spans="1:107" x14ac:dyDescent="0.2">
      <c r="A836" s="2">
        <v>835</v>
      </c>
      <c r="B836" s="5">
        <v>10</v>
      </c>
      <c r="C836" s="2">
        <v>3</v>
      </c>
      <c r="D836" s="1">
        <v>23</v>
      </c>
      <c r="E836" s="7">
        <v>43886</v>
      </c>
      <c r="F836" s="1">
        <v>0</v>
      </c>
      <c r="G836" s="5">
        <f t="shared" si="57"/>
        <v>22</v>
      </c>
      <c r="H836" s="19">
        <f t="shared" si="58"/>
        <v>61.599999999999994</v>
      </c>
      <c r="I836" s="50">
        <v>100</v>
      </c>
      <c r="J836" s="50">
        <v>189.73611111111111</v>
      </c>
      <c r="K836" s="50">
        <v>32.366199190277207</v>
      </c>
      <c r="L836" s="50">
        <v>45.833333333333336</v>
      </c>
      <c r="M836" s="50">
        <v>54.166666666666664</v>
      </c>
      <c r="N836" s="50">
        <v>0</v>
      </c>
      <c r="O836" s="50">
        <v>100</v>
      </c>
      <c r="P836" s="50">
        <v>182.19791666666666</v>
      </c>
      <c r="Q836" s="50">
        <v>36.379283399049683</v>
      </c>
      <c r="R836" s="50">
        <v>38.020833333333336</v>
      </c>
      <c r="S836" s="50">
        <v>61.979166666666664</v>
      </c>
      <c r="T836" s="50">
        <v>0</v>
      </c>
      <c r="U836" s="50">
        <v>100</v>
      </c>
      <c r="V836" s="50">
        <v>204.8125</v>
      </c>
      <c r="W836" s="50">
        <v>22.98221735149604</v>
      </c>
      <c r="X836" s="50">
        <v>61.458333333333336</v>
      </c>
      <c r="Y836" s="50">
        <v>38.541666666666664</v>
      </c>
      <c r="Z836" s="50">
        <v>0</v>
      </c>
      <c r="AA836" s="2">
        <v>0</v>
      </c>
      <c r="AB836">
        <v>1</v>
      </c>
      <c r="AC836">
        <v>7</v>
      </c>
      <c r="AD836">
        <v>1</v>
      </c>
      <c r="AE836" s="16">
        <v>0</v>
      </c>
      <c r="AF836" t="s">
        <v>875</v>
      </c>
      <c r="AG836" t="s">
        <v>875</v>
      </c>
      <c r="AH836" t="s">
        <v>875</v>
      </c>
      <c r="AI836" t="s">
        <v>875</v>
      </c>
      <c r="AJ836" t="s">
        <v>875</v>
      </c>
      <c r="AK836" t="s">
        <v>875</v>
      </c>
      <c r="AL836" t="s">
        <v>875</v>
      </c>
      <c r="AM836" s="1" t="s">
        <v>903</v>
      </c>
      <c r="AN836" s="1" t="s">
        <v>903</v>
      </c>
      <c r="AO836" s="1" t="s">
        <v>903</v>
      </c>
      <c r="AP836" s="1" t="s">
        <v>903</v>
      </c>
      <c r="AQ836" s="1" t="s">
        <v>903</v>
      </c>
      <c r="AR836" s="1" t="s">
        <v>903</v>
      </c>
      <c r="AS836" s="1" t="s">
        <v>903</v>
      </c>
      <c r="AT836" s="1" t="s">
        <v>903</v>
      </c>
      <c r="AU836" s="1" t="s">
        <v>903</v>
      </c>
      <c r="AV836" s="1" t="s">
        <v>903</v>
      </c>
      <c r="AW836" s="1" t="s">
        <v>903</v>
      </c>
      <c r="AX836" s="1" t="s">
        <v>903</v>
      </c>
      <c r="AY836" s="1" t="s">
        <v>903</v>
      </c>
      <c r="AZ836" s="1" t="s">
        <v>903</v>
      </c>
      <c r="BA836" s="1" t="s">
        <v>875</v>
      </c>
      <c r="BB836" s="1" t="s">
        <v>875</v>
      </c>
      <c r="BC836" s="1" t="s">
        <v>875</v>
      </c>
      <c r="BD836" s="1" t="s">
        <v>875</v>
      </c>
      <c r="BE836" s="1" t="s">
        <v>875</v>
      </c>
      <c r="BF836" s="1" t="s">
        <v>875</v>
      </c>
      <c r="BG836" s="16">
        <v>22</v>
      </c>
      <c r="BH836">
        <v>2</v>
      </c>
      <c r="BI836" s="1">
        <v>2.8</v>
      </c>
      <c r="BJ836" s="1">
        <f t="shared" si="59"/>
        <v>61.599999999999994</v>
      </c>
      <c r="BK836" s="1" t="s">
        <v>27</v>
      </c>
      <c r="BL836" s="25">
        <v>0</v>
      </c>
      <c r="BM836" s="1">
        <v>0</v>
      </c>
      <c r="BN836" s="1">
        <v>0</v>
      </c>
      <c r="BO836" s="1">
        <v>0</v>
      </c>
      <c r="BP836" s="1">
        <v>0</v>
      </c>
      <c r="BQ836" s="14">
        <v>43886.707946516202</v>
      </c>
      <c r="BR836" s="14" t="s">
        <v>356</v>
      </c>
      <c r="BS836" s="15">
        <v>22.016666666666666</v>
      </c>
      <c r="BT836" s="12" t="s">
        <v>210</v>
      </c>
      <c r="BU836" s="12">
        <v>1</v>
      </c>
      <c r="BV836" s="12"/>
      <c r="BW836" s="12" t="s">
        <v>98</v>
      </c>
      <c r="BX836" s="12"/>
      <c r="BY836" s="12" t="s">
        <v>98</v>
      </c>
      <c r="BZ836" s="12">
        <v>1</v>
      </c>
      <c r="CA836" s="12">
        <v>6</v>
      </c>
      <c r="CB836" s="15">
        <v>6.9</v>
      </c>
      <c r="CC836" s="12">
        <v>0</v>
      </c>
      <c r="CD836" s="12">
        <v>0</v>
      </c>
      <c r="CE836" s="12">
        <v>1</v>
      </c>
      <c r="CF836" s="12">
        <v>3</v>
      </c>
      <c r="CG836" s="12">
        <v>1</v>
      </c>
      <c r="CH836" s="12">
        <v>2</v>
      </c>
      <c r="CI836" s="12">
        <v>1</v>
      </c>
      <c r="CJ836" s="15">
        <v>2</v>
      </c>
      <c r="CK836" s="12">
        <v>1</v>
      </c>
      <c r="CL836" s="12">
        <v>3</v>
      </c>
      <c r="CM836" s="12">
        <v>1</v>
      </c>
      <c r="CN836" s="12">
        <v>2</v>
      </c>
      <c r="CO836" s="12">
        <v>1</v>
      </c>
      <c r="CP836" s="12" t="s">
        <v>99</v>
      </c>
      <c r="CQ836" s="12">
        <v>47</v>
      </c>
      <c r="CR836" s="12">
        <v>46</v>
      </c>
      <c r="CS836" s="12">
        <v>100</v>
      </c>
      <c r="CT836" s="12">
        <v>97</v>
      </c>
      <c r="CU836" s="12">
        <v>46</v>
      </c>
      <c r="CV836" s="12">
        <v>3.5</v>
      </c>
      <c r="CW836" s="12">
        <v>135</v>
      </c>
      <c r="CX836" s="12" t="b">
        <v>0</v>
      </c>
      <c r="CY836" s="12"/>
      <c r="CZ836" s="12">
        <v>0.01</v>
      </c>
      <c r="DA836" s="12">
        <v>121</v>
      </c>
      <c r="DB836" s="12">
        <v>105</v>
      </c>
      <c r="DC836" s="12">
        <v>89</v>
      </c>
    </row>
    <row r="837" spans="1:107" x14ac:dyDescent="0.2">
      <c r="A837" s="2">
        <v>836</v>
      </c>
      <c r="B837" s="5">
        <v>10</v>
      </c>
      <c r="C837" s="2">
        <v>3</v>
      </c>
      <c r="D837" s="1">
        <v>24</v>
      </c>
      <c r="E837" s="7">
        <v>43887</v>
      </c>
      <c r="F837" s="1">
        <v>0</v>
      </c>
      <c r="G837" s="5">
        <f t="shared" si="57"/>
        <v>29</v>
      </c>
      <c r="H837" s="19">
        <f t="shared" si="58"/>
        <v>81.199999999999989</v>
      </c>
      <c r="I837" s="50">
        <v>100</v>
      </c>
      <c r="J837" s="50">
        <v>134.13541666666666</v>
      </c>
      <c r="K837" s="50">
        <v>27.548894320432947</v>
      </c>
      <c r="L837" s="50">
        <v>12.152777777777779</v>
      </c>
      <c r="M837" s="50">
        <v>87.847222222222229</v>
      </c>
      <c r="N837" s="50">
        <v>0</v>
      </c>
      <c r="O837" s="50">
        <v>100</v>
      </c>
      <c r="P837" s="50">
        <v>147.296875</v>
      </c>
      <c r="Q837" s="50">
        <v>25.70556692107245</v>
      </c>
      <c r="R837" s="50">
        <v>18.229166666666668</v>
      </c>
      <c r="S837" s="50">
        <v>81.770833333333329</v>
      </c>
      <c r="T837" s="50">
        <v>0</v>
      </c>
      <c r="U837" s="50">
        <v>100</v>
      </c>
      <c r="V837" s="50">
        <v>107.8125</v>
      </c>
      <c r="W837" s="50">
        <v>12.872956720814289</v>
      </c>
      <c r="X837" s="50">
        <v>0</v>
      </c>
      <c r="Y837" s="50">
        <v>100</v>
      </c>
      <c r="Z837" s="50">
        <v>0</v>
      </c>
      <c r="AA837" s="2">
        <v>0</v>
      </c>
      <c r="AB837">
        <v>2</v>
      </c>
      <c r="AC837">
        <v>7</v>
      </c>
      <c r="AD837">
        <v>1</v>
      </c>
      <c r="AE837" s="16">
        <v>0</v>
      </c>
      <c r="AF837" t="s">
        <v>875</v>
      </c>
      <c r="AG837" t="s">
        <v>875</v>
      </c>
      <c r="AH837" t="s">
        <v>875</v>
      </c>
      <c r="AI837" t="s">
        <v>875</v>
      </c>
      <c r="AJ837" t="s">
        <v>875</v>
      </c>
      <c r="AK837" t="s">
        <v>875</v>
      </c>
      <c r="AL837" t="s">
        <v>875</v>
      </c>
      <c r="AM837" s="1" t="s">
        <v>903</v>
      </c>
      <c r="AN837" s="1" t="s">
        <v>903</v>
      </c>
      <c r="AO837" s="1" t="s">
        <v>903</v>
      </c>
      <c r="AP837" s="1" t="s">
        <v>903</v>
      </c>
      <c r="AQ837" s="1" t="s">
        <v>903</v>
      </c>
      <c r="AR837" s="1" t="s">
        <v>903</v>
      </c>
      <c r="AS837" s="1" t="s">
        <v>903</v>
      </c>
      <c r="AT837" s="1" t="s">
        <v>903</v>
      </c>
      <c r="AU837" s="1" t="s">
        <v>903</v>
      </c>
      <c r="AV837" s="1" t="s">
        <v>903</v>
      </c>
      <c r="AW837" s="1" t="s">
        <v>903</v>
      </c>
      <c r="AX837" s="1" t="s">
        <v>903</v>
      </c>
      <c r="AY837" s="1" t="s">
        <v>903</v>
      </c>
      <c r="AZ837" s="1" t="s">
        <v>903</v>
      </c>
      <c r="BA837" s="1" t="s">
        <v>875</v>
      </c>
      <c r="BB837" s="1" t="s">
        <v>875</v>
      </c>
      <c r="BC837" s="1" t="s">
        <v>875</v>
      </c>
      <c r="BD837" s="1" t="s">
        <v>875</v>
      </c>
      <c r="BE837" s="1" t="s">
        <v>875</v>
      </c>
      <c r="BF837" s="1" t="s">
        <v>875</v>
      </c>
      <c r="BG837" s="16">
        <v>29</v>
      </c>
      <c r="BH837">
        <v>2</v>
      </c>
      <c r="BI837" s="1">
        <v>2.8</v>
      </c>
      <c r="BJ837" s="1">
        <f t="shared" si="59"/>
        <v>81.199999999999989</v>
      </c>
      <c r="BK837" s="1" t="s">
        <v>27</v>
      </c>
      <c r="BL837" s="25">
        <v>0</v>
      </c>
      <c r="BM837" s="1">
        <v>0</v>
      </c>
      <c r="BN837" s="1">
        <v>0</v>
      </c>
      <c r="BO837" s="1">
        <v>0</v>
      </c>
      <c r="BP837" s="1">
        <v>0</v>
      </c>
      <c r="BQ837" s="14">
        <v>43887.78429210648</v>
      </c>
      <c r="BR837" s="14" t="s">
        <v>357</v>
      </c>
      <c r="BS837" s="15">
        <v>28.966666666666665</v>
      </c>
      <c r="BT837" s="12" t="s">
        <v>265</v>
      </c>
      <c r="BU837" s="12">
        <v>1</v>
      </c>
      <c r="BV837" s="12"/>
      <c r="BW837" s="12" t="s">
        <v>98</v>
      </c>
      <c r="BX837" s="12"/>
      <c r="BY837" s="12" t="s">
        <v>98</v>
      </c>
      <c r="BZ837" s="12">
        <v>1</v>
      </c>
      <c r="CA837" s="12">
        <v>5</v>
      </c>
      <c r="CB837" s="15">
        <v>9.6999999999999993</v>
      </c>
      <c r="CC837" s="12">
        <v>0</v>
      </c>
      <c r="CD837" s="12">
        <v>0</v>
      </c>
      <c r="CE837" s="12">
        <v>1</v>
      </c>
      <c r="CF837" s="12">
        <v>3</v>
      </c>
      <c r="CG837" s="12">
        <v>1</v>
      </c>
      <c r="CH837" s="12">
        <v>2</v>
      </c>
      <c r="CI837" s="12">
        <v>1</v>
      </c>
      <c r="CJ837" s="15">
        <v>2</v>
      </c>
      <c r="CK837" s="12">
        <v>1</v>
      </c>
      <c r="CL837" s="12">
        <v>3</v>
      </c>
      <c r="CM837" s="12">
        <v>1</v>
      </c>
      <c r="CN837" s="12">
        <v>2</v>
      </c>
      <c r="CO837" s="12">
        <v>1</v>
      </c>
      <c r="CP837" s="12" t="s">
        <v>99</v>
      </c>
      <c r="CQ837" s="12">
        <v>45</v>
      </c>
      <c r="CR837" s="12">
        <v>41</v>
      </c>
      <c r="CS837" s="12">
        <v>100</v>
      </c>
      <c r="CT837" s="12">
        <v>92</v>
      </c>
      <c r="CU837" s="12">
        <v>40</v>
      </c>
      <c r="CV837" s="12">
        <v>8.1</v>
      </c>
      <c r="CW837" s="12">
        <v>90</v>
      </c>
      <c r="CX837" s="12" t="b">
        <v>0</v>
      </c>
      <c r="CY837" s="12"/>
      <c r="CZ837" s="12">
        <v>0</v>
      </c>
      <c r="DA837" s="12">
        <v>122</v>
      </c>
      <c r="DB837" s="12">
        <v>101</v>
      </c>
      <c r="DC837" s="12">
        <v>90</v>
      </c>
    </row>
    <row r="838" spans="1:107" x14ac:dyDescent="0.2">
      <c r="A838" s="2">
        <v>837</v>
      </c>
      <c r="B838" s="5">
        <v>10</v>
      </c>
      <c r="C838" s="2">
        <v>3</v>
      </c>
      <c r="D838" s="1">
        <v>25</v>
      </c>
      <c r="E838" s="7">
        <v>43888</v>
      </c>
      <c r="F838" s="1">
        <v>0</v>
      </c>
      <c r="G838" s="5">
        <f t="shared" si="57"/>
        <v>22</v>
      </c>
      <c r="H838" s="19">
        <f t="shared" si="58"/>
        <v>61.599999999999994</v>
      </c>
      <c r="I838" s="50">
        <v>100</v>
      </c>
      <c r="J838" s="50">
        <v>213.73263888888889</v>
      </c>
      <c r="K838" s="50">
        <v>48.101948252696303</v>
      </c>
      <c r="L838" s="50">
        <v>44.791666666666664</v>
      </c>
      <c r="M838" s="50">
        <v>55.208333333333336</v>
      </c>
      <c r="N838" s="50">
        <v>0</v>
      </c>
      <c r="O838" s="50">
        <v>100</v>
      </c>
      <c r="P838" s="50">
        <v>158.55208333333334</v>
      </c>
      <c r="Q838" s="50">
        <v>29.31105755561612</v>
      </c>
      <c r="R838" s="50">
        <v>25.520833333333332</v>
      </c>
      <c r="S838" s="50">
        <v>74.479166666666671</v>
      </c>
      <c r="T838" s="50">
        <v>0</v>
      </c>
      <c r="U838" s="50">
        <v>100</v>
      </c>
      <c r="V838" s="50">
        <v>324.09375</v>
      </c>
      <c r="W838" s="50">
        <v>29.479302179539218</v>
      </c>
      <c r="X838" s="50">
        <v>83.333333333333329</v>
      </c>
      <c r="Y838" s="50">
        <v>16.666666666666671</v>
      </c>
      <c r="Z838" s="50">
        <v>0</v>
      </c>
      <c r="AA838" s="2">
        <v>1</v>
      </c>
      <c r="AB838">
        <v>1</v>
      </c>
      <c r="AC838">
        <v>7</v>
      </c>
      <c r="AD838">
        <v>2</v>
      </c>
      <c r="AE838" s="16">
        <v>0</v>
      </c>
      <c r="AF838" t="s">
        <v>875</v>
      </c>
      <c r="AG838" t="s">
        <v>875</v>
      </c>
      <c r="AH838" t="s">
        <v>875</v>
      </c>
      <c r="AI838" t="s">
        <v>875</v>
      </c>
      <c r="AJ838" t="s">
        <v>875</v>
      </c>
      <c r="AK838" t="s">
        <v>875</v>
      </c>
      <c r="AL838" t="s">
        <v>875</v>
      </c>
      <c r="AM838" s="1" t="s">
        <v>903</v>
      </c>
      <c r="AN838" s="1" t="s">
        <v>903</v>
      </c>
      <c r="AO838" s="1" t="s">
        <v>903</v>
      </c>
      <c r="AP838" s="1" t="s">
        <v>903</v>
      </c>
      <c r="AQ838" s="1" t="s">
        <v>903</v>
      </c>
      <c r="AR838" s="1" t="s">
        <v>903</v>
      </c>
      <c r="AS838" s="1" t="s">
        <v>903</v>
      </c>
      <c r="AT838" s="1" t="s">
        <v>903</v>
      </c>
      <c r="AU838" s="1" t="s">
        <v>903</v>
      </c>
      <c r="AV838" s="1" t="s">
        <v>903</v>
      </c>
      <c r="AW838" s="1" t="s">
        <v>903</v>
      </c>
      <c r="AX838" s="1" t="s">
        <v>903</v>
      </c>
      <c r="AY838" s="1" t="s">
        <v>903</v>
      </c>
      <c r="AZ838" s="1" t="s">
        <v>903</v>
      </c>
      <c r="BA838" s="1" t="s">
        <v>875</v>
      </c>
      <c r="BB838" s="1" t="s">
        <v>875</v>
      </c>
      <c r="BC838" s="1" t="s">
        <v>875</v>
      </c>
      <c r="BD838" s="1" t="s">
        <v>875</v>
      </c>
      <c r="BE838" s="1" t="s">
        <v>875</v>
      </c>
      <c r="BF838" s="1" t="s">
        <v>875</v>
      </c>
      <c r="BG838" s="16">
        <v>22</v>
      </c>
      <c r="BH838">
        <v>2</v>
      </c>
      <c r="BI838" s="1">
        <v>2.8</v>
      </c>
      <c r="BJ838" s="1">
        <f t="shared" si="59"/>
        <v>61.599999999999994</v>
      </c>
      <c r="BK838" s="1" t="s">
        <v>27</v>
      </c>
      <c r="BL838" s="25">
        <v>0</v>
      </c>
      <c r="BM838" s="1">
        <v>0</v>
      </c>
      <c r="BN838" s="1">
        <v>0</v>
      </c>
      <c r="BO838" s="1">
        <v>0</v>
      </c>
      <c r="BP838" s="1">
        <v>0</v>
      </c>
      <c r="BQ838" s="14">
        <v>43888.830834768516</v>
      </c>
      <c r="BR838" s="14" t="s">
        <v>358</v>
      </c>
      <c r="BS838" s="15">
        <v>22.016666666666666</v>
      </c>
      <c r="BT838" s="12" t="s">
        <v>210</v>
      </c>
      <c r="BU838" s="12">
        <v>1</v>
      </c>
      <c r="BV838" s="12"/>
      <c r="BW838" s="12" t="s">
        <v>98</v>
      </c>
      <c r="BX838" s="12"/>
      <c r="BY838" s="12" t="s">
        <v>98</v>
      </c>
      <c r="BZ838" s="12">
        <v>1</v>
      </c>
      <c r="CA838" s="12">
        <v>6</v>
      </c>
      <c r="CB838" s="15">
        <v>10.4</v>
      </c>
      <c r="CC838" s="12">
        <v>0</v>
      </c>
      <c r="CD838" s="12">
        <v>0</v>
      </c>
      <c r="CE838" s="12">
        <v>2</v>
      </c>
      <c r="CF838" s="12">
        <v>3</v>
      </c>
      <c r="CG838" s="12">
        <v>1</v>
      </c>
      <c r="CH838" s="12">
        <v>2</v>
      </c>
      <c r="CI838" s="12">
        <v>1</v>
      </c>
      <c r="CJ838" s="15">
        <v>2</v>
      </c>
      <c r="CK838" s="12">
        <v>2</v>
      </c>
      <c r="CL838" s="12">
        <v>3</v>
      </c>
      <c r="CM838" s="12">
        <v>1</v>
      </c>
      <c r="CN838" s="12">
        <v>2</v>
      </c>
      <c r="CO838" s="12">
        <v>1</v>
      </c>
      <c r="CP838" s="12" t="s">
        <v>94</v>
      </c>
      <c r="CQ838" s="12">
        <v>37</v>
      </c>
      <c r="CR838" s="12">
        <v>26</v>
      </c>
      <c r="CS838" s="12">
        <v>76</v>
      </c>
      <c r="CT838" s="12">
        <v>33</v>
      </c>
      <c r="CU838" s="12">
        <v>20</v>
      </c>
      <c r="CV838" s="12">
        <v>24.2</v>
      </c>
      <c r="CW838" s="12">
        <v>270</v>
      </c>
      <c r="CX838" s="12" t="b">
        <v>0</v>
      </c>
      <c r="CY838" s="12"/>
      <c r="CZ838" s="12">
        <v>0</v>
      </c>
      <c r="DA838" s="12">
        <v>119</v>
      </c>
      <c r="DB838" s="12">
        <v>101</v>
      </c>
      <c r="DC838" s="12">
        <v>87</v>
      </c>
    </row>
    <row r="839" spans="1:107" x14ac:dyDescent="0.2">
      <c r="A839" s="2">
        <v>838</v>
      </c>
      <c r="B839" s="5">
        <v>10</v>
      </c>
      <c r="C839" s="2">
        <v>3</v>
      </c>
      <c r="D839" s="1">
        <v>26</v>
      </c>
      <c r="E839" s="7">
        <v>43889</v>
      </c>
      <c r="F839" s="1">
        <v>0</v>
      </c>
      <c r="G839" s="5">
        <f t="shared" si="57"/>
        <v>23</v>
      </c>
      <c r="H839" s="19">
        <f t="shared" si="58"/>
        <v>64.399999999999991</v>
      </c>
      <c r="I839" s="50">
        <v>100</v>
      </c>
      <c r="J839" s="50">
        <v>164.61111111111111</v>
      </c>
      <c r="K839" s="50">
        <v>28.537670321235257</v>
      </c>
      <c r="L839" s="50">
        <v>35.763888888888886</v>
      </c>
      <c r="M839" s="50">
        <v>64.236111111111114</v>
      </c>
      <c r="N839" s="50">
        <v>0</v>
      </c>
      <c r="O839" s="50">
        <v>100</v>
      </c>
      <c r="P839" s="50">
        <v>164.328125</v>
      </c>
      <c r="Q839" s="50">
        <v>34.254029293290579</v>
      </c>
      <c r="R839" s="50">
        <v>41.666666666666664</v>
      </c>
      <c r="S839" s="50">
        <v>58.333333333333336</v>
      </c>
      <c r="T839" s="50">
        <v>0</v>
      </c>
      <c r="U839" s="50">
        <v>100</v>
      </c>
      <c r="V839" s="50">
        <v>165.17708333333334</v>
      </c>
      <c r="W839" s="50">
        <v>10.415880339013192</v>
      </c>
      <c r="X839" s="50">
        <v>23.958333333333332</v>
      </c>
      <c r="Y839" s="50">
        <v>76.041666666666671</v>
      </c>
      <c r="Z839" s="50">
        <v>0</v>
      </c>
      <c r="AA839" s="2">
        <v>0</v>
      </c>
      <c r="AB839">
        <v>1</v>
      </c>
      <c r="AC839">
        <v>7</v>
      </c>
      <c r="AD839">
        <v>2</v>
      </c>
      <c r="AE839" s="16">
        <v>0</v>
      </c>
      <c r="AF839" t="s">
        <v>875</v>
      </c>
      <c r="AG839" t="s">
        <v>875</v>
      </c>
      <c r="AH839" t="s">
        <v>875</v>
      </c>
      <c r="AI839" t="s">
        <v>875</v>
      </c>
      <c r="AJ839" t="s">
        <v>875</v>
      </c>
      <c r="AK839" t="s">
        <v>875</v>
      </c>
      <c r="AL839" t="s">
        <v>875</v>
      </c>
      <c r="AM839" s="1" t="s">
        <v>903</v>
      </c>
      <c r="AN839" s="1" t="s">
        <v>903</v>
      </c>
      <c r="AO839" s="1" t="s">
        <v>903</v>
      </c>
      <c r="AP839" s="1" t="s">
        <v>903</v>
      </c>
      <c r="AQ839" s="1" t="s">
        <v>903</v>
      </c>
      <c r="AR839" s="1" t="s">
        <v>903</v>
      </c>
      <c r="AS839" s="1" t="s">
        <v>903</v>
      </c>
      <c r="AT839" s="1" t="s">
        <v>903</v>
      </c>
      <c r="AU839" s="1" t="s">
        <v>903</v>
      </c>
      <c r="AV839" s="1" t="s">
        <v>903</v>
      </c>
      <c r="AW839" s="1" t="s">
        <v>903</v>
      </c>
      <c r="AX839" s="1" t="s">
        <v>903</v>
      </c>
      <c r="AY839" s="1" t="s">
        <v>903</v>
      </c>
      <c r="AZ839" s="1" t="s">
        <v>903</v>
      </c>
      <c r="BA839" s="1" t="s">
        <v>875</v>
      </c>
      <c r="BB839" s="1" t="s">
        <v>875</v>
      </c>
      <c r="BC839" s="1" t="s">
        <v>875</v>
      </c>
      <c r="BD839" s="1" t="s">
        <v>875</v>
      </c>
      <c r="BE839" s="1" t="s">
        <v>875</v>
      </c>
      <c r="BF839" s="1" t="s">
        <v>875</v>
      </c>
      <c r="BG839" s="27">
        <v>23</v>
      </c>
      <c r="BH839" s="6">
        <v>2</v>
      </c>
      <c r="BI839" s="1">
        <v>2.8</v>
      </c>
      <c r="BJ839" s="1">
        <f t="shared" si="59"/>
        <v>64.399999999999991</v>
      </c>
      <c r="BK839" s="1" t="s">
        <v>27</v>
      </c>
      <c r="BL839" s="25">
        <v>0</v>
      </c>
      <c r="BM839" s="1">
        <v>0</v>
      </c>
      <c r="BN839" s="1">
        <v>0</v>
      </c>
      <c r="BO839" s="1">
        <v>0</v>
      </c>
      <c r="BP839" s="1">
        <v>0</v>
      </c>
      <c r="BQ839" s="14">
        <v>43889.805266319447</v>
      </c>
      <c r="BR839" s="14" t="s">
        <v>359</v>
      </c>
      <c r="BS839" s="15">
        <v>21.85</v>
      </c>
      <c r="BT839" s="12" t="s">
        <v>80</v>
      </c>
      <c r="BU839" s="12">
        <v>1</v>
      </c>
      <c r="BV839" s="12"/>
      <c r="BW839" s="12" t="s">
        <v>98</v>
      </c>
      <c r="BX839" s="12"/>
      <c r="BY839" s="12" t="s">
        <v>98</v>
      </c>
      <c r="BZ839" s="12">
        <v>1</v>
      </c>
      <c r="CA839" s="12">
        <v>5</v>
      </c>
      <c r="CB839" s="15">
        <v>12.1</v>
      </c>
      <c r="CC839" s="12">
        <v>0</v>
      </c>
      <c r="CD839" s="12">
        <v>0</v>
      </c>
      <c r="CE839" s="12">
        <v>1</v>
      </c>
      <c r="CF839" s="12">
        <v>3</v>
      </c>
      <c r="CG839" s="12">
        <v>1</v>
      </c>
      <c r="CH839" s="12">
        <v>2</v>
      </c>
      <c r="CI839" s="12">
        <v>1</v>
      </c>
      <c r="CJ839" s="15">
        <v>2</v>
      </c>
      <c r="CK839" s="12">
        <v>2</v>
      </c>
      <c r="CL839" s="12">
        <v>3</v>
      </c>
      <c r="CM839" s="12">
        <v>1</v>
      </c>
      <c r="CN839" s="12">
        <v>2</v>
      </c>
      <c r="CO839" s="12">
        <v>1</v>
      </c>
      <c r="CP839" s="12" t="s">
        <v>83</v>
      </c>
      <c r="CQ839" s="12">
        <v>35</v>
      </c>
      <c r="CR839" s="12">
        <v>27</v>
      </c>
      <c r="CS839" s="12">
        <v>0</v>
      </c>
      <c r="CT839" s="12">
        <v>35</v>
      </c>
      <c r="CU839" s="12">
        <v>26</v>
      </c>
      <c r="CV839" s="12">
        <v>10.4</v>
      </c>
      <c r="CW839" s="12">
        <v>270</v>
      </c>
      <c r="CX839" s="12" t="b">
        <v>0</v>
      </c>
      <c r="CY839" s="12"/>
      <c r="CZ839" s="12">
        <v>0</v>
      </c>
      <c r="DA839" s="12">
        <v>132</v>
      </c>
      <c r="DB839" s="12">
        <v>113</v>
      </c>
      <c r="DC839" s="12">
        <v>97</v>
      </c>
    </row>
    <row r="840" spans="1:107" x14ac:dyDescent="0.2">
      <c r="A840" s="2">
        <v>839</v>
      </c>
      <c r="B840" s="5">
        <v>10</v>
      </c>
      <c r="C840" s="2">
        <v>3</v>
      </c>
      <c r="D840" s="1">
        <v>27</v>
      </c>
      <c r="E840" s="7">
        <v>43890</v>
      </c>
      <c r="F840" s="1">
        <v>0</v>
      </c>
      <c r="G840" s="5">
        <f t="shared" si="57"/>
        <v>22</v>
      </c>
      <c r="H840" s="19">
        <f t="shared" si="58"/>
        <v>61.599999999999994</v>
      </c>
      <c r="I840" s="50">
        <v>100</v>
      </c>
      <c r="J840" s="50">
        <v>152.74652777777777</v>
      </c>
      <c r="K840" s="50">
        <v>23.535183199386328</v>
      </c>
      <c r="L840" s="50">
        <v>16.319444444444443</v>
      </c>
      <c r="M840" s="50">
        <v>83.680555555555557</v>
      </c>
      <c r="N840" s="50">
        <v>0</v>
      </c>
      <c r="O840" s="50">
        <v>100</v>
      </c>
      <c r="P840" s="50">
        <v>148.32291666666666</v>
      </c>
      <c r="Q840" s="50">
        <v>27.681148042433986</v>
      </c>
      <c r="R840" s="50">
        <v>20.833333333333332</v>
      </c>
      <c r="S840" s="50">
        <v>79.166666666666671</v>
      </c>
      <c r="T840" s="50">
        <v>0</v>
      </c>
      <c r="U840" s="50">
        <v>100</v>
      </c>
      <c r="V840" s="50">
        <v>161.59375</v>
      </c>
      <c r="W840" s="50">
        <v>12.32108434646576</v>
      </c>
      <c r="X840" s="50">
        <v>7.291666666666667</v>
      </c>
      <c r="Y840" s="50">
        <v>92.708333333333329</v>
      </c>
      <c r="Z840" s="50">
        <v>0</v>
      </c>
      <c r="AA840" s="2">
        <v>0</v>
      </c>
      <c r="AB840">
        <v>2</v>
      </c>
      <c r="AC840">
        <v>8</v>
      </c>
      <c r="AD840">
        <v>1</v>
      </c>
      <c r="AE840" s="16">
        <v>0</v>
      </c>
      <c r="AF840" t="s">
        <v>875</v>
      </c>
      <c r="AG840" t="s">
        <v>875</v>
      </c>
      <c r="AH840" t="s">
        <v>875</v>
      </c>
      <c r="AI840" t="s">
        <v>875</v>
      </c>
      <c r="AJ840" t="s">
        <v>875</v>
      </c>
      <c r="AK840" t="s">
        <v>875</v>
      </c>
      <c r="AL840" t="s">
        <v>875</v>
      </c>
      <c r="AM840" s="1" t="s">
        <v>903</v>
      </c>
      <c r="AN840" s="1" t="s">
        <v>903</v>
      </c>
      <c r="AO840" s="1" t="s">
        <v>903</v>
      </c>
      <c r="AP840" s="1" t="s">
        <v>903</v>
      </c>
      <c r="AQ840" s="1" t="s">
        <v>903</v>
      </c>
      <c r="AR840" s="1" t="s">
        <v>903</v>
      </c>
      <c r="AS840" s="1" t="s">
        <v>903</v>
      </c>
      <c r="AT840" s="1" t="s">
        <v>903</v>
      </c>
      <c r="AU840" s="1" t="s">
        <v>903</v>
      </c>
      <c r="AV840" s="1" t="s">
        <v>903</v>
      </c>
      <c r="AW840" s="1" t="s">
        <v>903</v>
      </c>
      <c r="AX840" s="1" t="s">
        <v>903</v>
      </c>
      <c r="AY840" s="1" t="s">
        <v>903</v>
      </c>
      <c r="AZ840" s="1" t="s">
        <v>903</v>
      </c>
      <c r="BA840" s="1" t="s">
        <v>875</v>
      </c>
      <c r="BB840" s="1" t="s">
        <v>875</v>
      </c>
      <c r="BC840" s="1" t="s">
        <v>875</v>
      </c>
      <c r="BD840" s="1" t="s">
        <v>875</v>
      </c>
      <c r="BE840" s="1" t="s">
        <v>875</v>
      </c>
      <c r="BF840" s="1" t="s">
        <v>875</v>
      </c>
      <c r="BG840" s="27">
        <v>22</v>
      </c>
      <c r="BH840" s="6">
        <v>2</v>
      </c>
      <c r="BI840" s="1">
        <v>2.8</v>
      </c>
      <c r="BJ840" s="1">
        <f t="shared" si="59"/>
        <v>61.599999999999994</v>
      </c>
      <c r="BK840" s="1" t="s">
        <v>27</v>
      </c>
      <c r="BL840" s="25">
        <v>0</v>
      </c>
      <c r="BM840" s="1">
        <v>0</v>
      </c>
      <c r="BN840" s="1">
        <v>0</v>
      </c>
      <c r="BO840" s="1">
        <v>0</v>
      </c>
      <c r="BP840" s="1">
        <v>0</v>
      </c>
      <c r="BQ840" s="14">
        <v>43890.335313888892</v>
      </c>
      <c r="BR840" s="14" t="s">
        <v>360</v>
      </c>
      <c r="BS840" s="15">
        <v>21.516666666666666</v>
      </c>
      <c r="BT840" s="12" t="s">
        <v>80</v>
      </c>
      <c r="BU840" s="12">
        <v>1</v>
      </c>
      <c r="BV840" s="12"/>
      <c r="BW840" s="12" t="s">
        <v>98</v>
      </c>
      <c r="BX840" s="12"/>
      <c r="BY840" s="12" t="s">
        <v>98</v>
      </c>
      <c r="BZ840" s="12">
        <v>1</v>
      </c>
      <c r="CA840" s="12">
        <v>5</v>
      </c>
      <c r="CB840" s="15">
        <v>3.9</v>
      </c>
      <c r="CC840" s="12">
        <v>0</v>
      </c>
      <c r="CD840" s="12">
        <v>0</v>
      </c>
      <c r="CE840" s="12">
        <v>1</v>
      </c>
      <c r="CF840" s="12">
        <v>3</v>
      </c>
      <c r="CG840" s="12">
        <v>1</v>
      </c>
      <c r="CH840" s="12">
        <v>2</v>
      </c>
      <c r="CI840" s="12">
        <v>1</v>
      </c>
      <c r="CJ840" s="15">
        <v>2</v>
      </c>
      <c r="CK840" s="12">
        <v>1</v>
      </c>
      <c r="CL840" s="12">
        <v>3</v>
      </c>
      <c r="CM840" s="12">
        <v>1</v>
      </c>
      <c r="CN840" s="12">
        <v>2</v>
      </c>
      <c r="CO840" s="12">
        <v>1</v>
      </c>
      <c r="CP840" s="12" t="s">
        <v>163</v>
      </c>
      <c r="CQ840" s="12">
        <v>27</v>
      </c>
      <c r="CR840" s="12">
        <v>19</v>
      </c>
      <c r="CS840" s="12">
        <v>31</v>
      </c>
      <c r="CT840" s="12">
        <v>50</v>
      </c>
      <c r="CU840" s="12">
        <v>20</v>
      </c>
      <c r="CV840" s="12">
        <v>8.1</v>
      </c>
      <c r="CW840" s="12">
        <v>270</v>
      </c>
      <c r="CX840" s="12" t="b">
        <v>0</v>
      </c>
      <c r="CY840" s="12"/>
      <c r="CZ840" s="12">
        <v>0</v>
      </c>
      <c r="DA840" s="12">
        <v>123</v>
      </c>
      <c r="DB840" s="12">
        <v>103</v>
      </c>
      <c r="DC840" s="12">
        <v>86</v>
      </c>
    </row>
    <row r="841" spans="1:107" x14ac:dyDescent="0.2">
      <c r="A841" s="2">
        <v>840</v>
      </c>
      <c r="B841" s="5">
        <v>10</v>
      </c>
      <c r="C841" s="2">
        <v>3</v>
      </c>
      <c r="D841" s="1">
        <v>28</v>
      </c>
      <c r="E841" s="7">
        <v>43891</v>
      </c>
      <c r="F841" s="1">
        <v>0</v>
      </c>
      <c r="G841" s="5">
        <f t="shared" si="57"/>
        <v>21</v>
      </c>
      <c r="H841" s="19">
        <f t="shared" si="58"/>
        <v>58.8</v>
      </c>
      <c r="I841" s="50">
        <v>100</v>
      </c>
      <c r="J841" s="50">
        <v>196.67361111111111</v>
      </c>
      <c r="K841" s="50">
        <v>29.48026980895397</v>
      </c>
      <c r="L841" s="50">
        <v>52.777777777777779</v>
      </c>
      <c r="M841" s="50">
        <v>47.222222222222221</v>
      </c>
      <c r="N841" s="50">
        <v>0</v>
      </c>
      <c r="O841" s="50">
        <v>100</v>
      </c>
      <c r="P841" s="50">
        <v>205.78645833333334</v>
      </c>
      <c r="Q841" s="50">
        <v>32.459089365275958</v>
      </c>
      <c r="R841" s="50">
        <v>61.979166666666664</v>
      </c>
      <c r="S841" s="50">
        <v>38.020833333333336</v>
      </c>
      <c r="T841" s="50">
        <v>0</v>
      </c>
      <c r="U841" s="50">
        <v>100</v>
      </c>
      <c r="V841" s="50">
        <v>178.44791666666666</v>
      </c>
      <c r="W841" s="50">
        <v>14.63230653779487</v>
      </c>
      <c r="X841" s="50">
        <v>34.375</v>
      </c>
      <c r="Y841" s="50">
        <v>65.625</v>
      </c>
      <c r="Z841" s="50">
        <v>0</v>
      </c>
      <c r="AA841" s="2">
        <v>0</v>
      </c>
      <c r="AB841">
        <v>1</v>
      </c>
      <c r="AC841">
        <v>7</v>
      </c>
      <c r="AD841">
        <v>2</v>
      </c>
      <c r="AE841" s="16">
        <v>0</v>
      </c>
      <c r="AF841" t="s">
        <v>875</v>
      </c>
      <c r="AG841" t="s">
        <v>875</v>
      </c>
      <c r="AH841" t="s">
        <v>875</v>
      </c>
      <c r="AI841" t="s">
        <v>875</v>
      </c>
      <c r="AJ841" t="s">
        <v>875</v>
      </c>
      <c r="AK841" t="s">
        <v>875</v>
      </c>
      <c r="AL841" t="s">
        <v>875</v>
      </c>
      <c r="AM841" s="1" t="s">
        <v>903</v>
      </c>
      <c r="AN841" s="1" t="s">
        <v>903</v>
      </c>
      <c r="AO841" s="1" t="s">
        <v>903</v>
      </c>
      <c r="AP841" s="1" t="s">
        <v>903</v>
      </c>
      <c r="AQ841" s="1" t="s">
        <v>903</v>
      </c>
      <c r="AR841" s="1" t="s">
        <v>903</v>
      </c>
      <c r="AS841" s="1" t="s">
        <v>903</v>
      </c>
      <c r="AT841" s="1" t="s">
        <v>903</v>
      </c>
      <c r="AU841" s="1" t="s">
        <v>903</v>
      </c>
      <c r="AV841" s="1" t="s">
        <v>903</v>
      </c>
      <c r="AW841" s="1" t="s">
        <v>903</v>
      </c>
      <c r="AX841" s="1" t="s">
        <v>903</v>
      </c>
      <c r="AY841" s="1" t="s">
        <v>903</v>
      </c>
      <c r="AZ841" s="1" t="s">
        <v>903</v>
      </c>
      <c r="BA841" s="1" t="s">
        <v>875</v>
      </c>
      <c r="BB841" s="1" t="s">
        <v>875</v>
      </c>
      <c r="BC841" s="1" t="s">
        <v>875</v>
      </c>
      <c r="BD841" s="1" t="s">
        <v>875</v>
      </c>
      <c r="BE841" s="1" t="s">
        <v>875</v>
      </c>
      <c r="BF841" s="1" t="s">
        <v>875</v>
      </c>
      <c r="BG841" s="26">
        <v>21</v>
      </c>
      <c r="BH841" s="5">
        <v>2</v>
      </c>
      <c r="BI841" s="1">
        <v>2.8</v>
      </c>
      <c r="BJ841" s="1">
        <f t="shared" si="59"/>
        <v>58.8</v>
      </c>
      <c r="BK841" s="1" t="s">
        <v>27</v>
      </c>
      <c r="BL841" s="25">
        <v>0</v>
      </c>
      <c r="BM841" s="1">
        <v>0</v>
      </c>
      <c r="BN841" s="1">
        <v>0</v>
      </c>
      <c r="BO841" s="1">
        <v>0</v>
      </c>
      <c r="BP841" s="1">
        <v>0</v>
      </c>
      <c r="BQ841" s="14">
        <v>43891.366629259261</v>
      </c>
      <c r="BR841" s="14" t="s">
        <v>361</v>
      </c>
      <c r="BS841" s="15">
        <v>21.016666666666666</v>
      </c>
      <c r="BT841" s="12" t="s">
        <v>212</v>
      </c>
      <c r="BU841" s="12">
        <v>1</v>
      </c>
      <c r="BV841" s="12"/>
      <c r="BW841" s="12" t="s">
        <v>98</v>
      </c>
      <c r="BX841" s="12"/>
      <c r="BY841" s="12" t="s">
        <v>98</v>
      </c>
      <c r="BZ841" s="12">
        <v>1</v>
      </c>
      <c r="CA841" s="12">
        <v>5</v>
      </c>
      <c r="CB841" s="15">
        <v>2.0499999999999998</v>
      </c>
      <c r="CC841" s="12">
        <v>0</v>
      </c>
      <c r="CD841" s="12">
        <v>0</v>
      </c>
      <c r="CE841" s="12">
        <v>2</v>
      </c>
      <c r="CF841" s="12">
        <v>3</v>
      </c>
      <c r="CG841" s="12">
        <v>1</v>
      </c>
      <c r="CH841" s="12">
        <v>2</v>
      </c>
      <c r="CI841" s="12">
        <v>1</v>
      </c>
      <c r="CJ841" s="15">
        <v>2</v>
      </c>
      <c r="CK841" s="12">
        <v>2</v>
      </c>
      <c r="CL841" s="12">
        <v>3</v>
      </c>
      <c r="CM841" s="12">
        <v>1</v>
      </c>
      <c r="CN841" s="12">
        <v>2</v>
      </c>
      <c r="CO841" s="12">
        <v>1</v>
      </c>
      <c r="CP841" s="12" t="s">
        <v>94</v>
      </c>
      <c r="CQ841" s="12">
        <v>24</v>
      </c>
      <c r="CR841" s="12">
        <v>12</v>
      </c>
      <c r="CS841" s="12">
        <v>76</v>
      </c>
      <c r="CT841" s="12">
        <v>57</v>
      </c>
      <c r="CU841" s="12">
        <v>12</v>
      </c>
      <c r="CV841" s="12">
        <v>12.7</v>
      </c>
      <c r="CW841" s="12">
        <v>315</v>
      </c>
      <c r="CX841" s="12" t="b">
        <v>0</v>
      </c>
      <c r="CY841" s="12"/>
      <c r="CZ841" s="12">
        <v>0</v>
      </c>
      <c r="DA841" s="12">
        <v>117</v>
      </c>
      <c r="DB841" s="12">
        <v>103</v>
      </c>
      <c r="DC841" s="12">
        <v>85</v>
      </c>
    </row>
    <row r="842" spans="1:107" x14ac:dyDescent="0.2">
      <c r="A842" s="2">
        <v>841</v>
      </c>
      <c r="B842" s="5">
        <v>10</v>
      </c>
      <c r="C842" s="2">
        <v>3</v>
      </c>
      <c r="D842" s="1">
        <v>29</v>
      </c>
      <c r="E842" s="7">
        <v>43892</v>
      </c>
      <c r="F842" s="1">
        <v>1</v>
      </c>
      <c r="G842" s="5">
        <f t="shared" si="57"/>
        <v>19</v>
      </c>
      <c r="H842" s="19">
        <f t="shared" si="58"/>
        <v>53.199999999999996</v>
      </c>
      <c r="I842" s="50">
        <v>100</v>
      </c>
      <c r="J842" s="50">
        <v>189.58333333333334</v>
      </c>
      <c r="K842" s="50">
        <v>26.94644918687224</v>
      </c>
      <c r="L842" s="50">
        <v>56.597222222222221</v>
      </c>
      <c r="M842" s="50">
        <v>42.708333333333336</v>
      </c>
      <c r="N842" s="50">
        <v>0.69444444444444442</v>
      </c>
      <c r="O842" s="50">
        <v>100</v>
      </c>
      <c r="P842" s="50">
        <v>181.375</v>
      </c>
      <c r="Q842" s="50">
        <v>32.834136703984527</v>
      </c>
      <c r="R842" s="50">
        <v>39.0625</v>
      </c>
      <c r="S842" s="50">
        <v>59.895833333333336</v>
      </c>
      <c r="T842" s="50">
        <v>1.0416666666666667</v>
      </c>
      <c r="U842" s="50">
        <v>100</v>
      </c>
      <c r="V842" s="50">
        <v>206</v>
      </c>
      <c r="W842" s="50">
        <v>9.0208532381835838</v>
      </c>
      <c r="X842" s="50">
        <v>91.666666666666671</v>
      </c>
      <c r="Y842" s="50">
        <v>8.3333333333333286</v>
      </c>
      <c r="Z842" s="50">
        <v>0</v>
      </c>
      <c r="AA842" s="2">
        <v>1</v>
      </c>
      <c r="AB842">
        <v>1</v>
      </c>
      <c r="AC842">
        <v>8</v>
      </c>
      <c r="AD842">
        <v>1</v>
      </c>
      <c r="AE842" s="16">
        <v>0</v>
      </c>
      <c r="AF842" t="s">
        <v>875</v>
      </c>
      <c r="AG842" t="s">
        <v>875</v>
      </c>
      <c r="AH842" t="s">
        <v>875</v>
      </c>
      <c r="AI842" t="s">
        <v>875</v>
      </c>
      <c r="AJ842" t="s">
        <v>875</v>
      </c>
      <c r="AK842" t="s">
        <v>875</v>
      </c>
      <c r="AL842" t="s">
        <v>875</v>
      </c>
      <c r="AM842" s="1" t="s">
        <v>903</v>
      </c>
      <c r="AN842" s="1" t="s">
        <v>903</v>
      </c>
      <c r="AO842" s="1" t="s">
        <v>903</v>
      </c>
      <c r="AP842" s="1" t="s">
        <v>903</v>
      </c>
      <c r="AQ842" s="1" t="s">
        <v>903</v>
      </c>
      <c r="AR842" s="1" t="s">
        <v>903</v>
      </c>
      <c r="AS842" s="1" t="s">
        <v>903</v>
      </c>
      <c r="AT842" s="1" t="s">
        <v>903</v>
      </c>
      <c r="AU842" s="1" t="s">
        <v>903</v>
      </c>
      <c r="AV842" s="1" t="s">
        <v>903</v>
      </c>
      <c r="AW842" s="1" t="s">
        <v>903</v>
      </c>
      <c r="AX842" s="1" t="s">
        <v>903</v>
      </c>
      <c r="AY842" s="1" t="s">
        <v>903</v>
      </c>
      <c r="AZ842" s="1" t="s">
        <v>903</v>
      </c>
      <c r="BA842" s="1" t="s">
        <v>875</v>
      </c>
      <c r="BB842" s="1" t="s">
        <v>875</v>
      </c>
      <c r="BC842" s="1" t="s">
        <v>875</v>
      </c>
      <c r="BD842" s="1" t="s">
        <v>875</v>
      </c>
      <c r="BE842" s="1" t="s">
        <v>875</v>
      </c>
      <c r="BF842" s="1" t="s">
        <v>875</v>
      </c>
      <c r="BG842" s="26">
        <v>19</v>
      </c>
      <c r="BH842" s="5">
        <v>2</v>
      </c>
      <c r="BI842" s="1">
        <v>2.8</v>
      </c>
      <c r="BJ842" s="1">
        <f t="shared" si="59"/>
        <v>53.199999999999996</v>
      </c>
      <c r="BK842" s="1" t="s">
        <v>27</v>
      </c>
      <c r="BL842" s="25">
        <v>0</v>
      </c>
      <c r="BM842" s="1">
        <v>0</v>
      </c>
      <c r="BN842" s="1">
        <v>0</v>
      </c>
      <c r="BO842" s="1">
        <v>0</v>
      </c>
      <c r="BP842" s="1">
        <v>0</v>
      </c>
      <c r="BQ842" s="14">
        <v>43892.362181863427</v>
      </c>
      <c r="BR842" s="14" t="s">
        <v>362</v>
      </c>
      <c r="BS842" s="15">
        <v>18.466666666666665</v>
      </c>
      <c r="BT842" s="12" t="s">
        <v>363</v>
      </c>
      <c r="BU842" s="12">
        <v>1</v>
      </c>
      <c r="BV842" s="12"/>
      <c r="BW842" s="12" t="s">
        <v>98</v>
      </c>
      <c r="BX842" s="12"/>
      <c r="BY842" s="12" t="s">
        <v>98</v>
      </c>
      <c r="BZ842" s="12">
        <v>1</v>
      </c>
      <c r="CA842" s="12">
        <v>5</v>
      </c>
      <c r="CB842" s="15">
        <v>3.8</v>
      </c>
      <c r="CC842" s="12">
        <v>0</v>
      </c>
      <c r="CD842" s="12">
        <v>0</v>
      </c>
      <c r="CE842" s="12">
        <v>1</v>
      </c>
      <c r="CF842" s="12">
        <v>3</v>
      </c>
      <c r="CG842" s="12">
        <v>1</v>
      </c>
      <c r="CH842" s="12">
        <v>2</v>
      </c>
      <c r="CI842" s="12">
        <v>1</v>
      </c>
      <c r="CJ842" s="15">
        <v>2</v>
      </c>
      <c r="CK842" s="12">
        <v>1</v>
      </c>
      <c r="CL842" s="12">
        <v>3</v>
      </c>
      <c r="CM842" s="12">
        <v>1</v>
      </c>
      <c r="CN842" s="12">
        <v>2</v>
      </c>
      <c r="CO842" s="12">
        <v>1</v>
      </c>
      <c r="CP842" s="12" t="s">
        <v>141</v>
      </c>
      <c r="CQ842" s="12">
        <v>41</v>
      </c>
      <c r="CR842" s="12">
        <v>33</v>
      </c>
      <c r="CS842" s="12">
        <v>11</v>
      </c>
      <c r="CT842" s="12">
        <v>75</v>
      </c>
      <c r="CU842" s="12">
        <v>33</v>
      </c>
      <c r="CV842" s="12">
        <v>13.8</v>
      </c>
      <c r="CW842" s="12">
        <v>158</v>
      </c>
      <c r="CX842" s="12" t="b">
        <v>0</v>
      </c>
      <c r="CY842" s="12"/>
      <c r="CZ842" s="12">
        <v>0</v>
      </c>
      <c r="DA842" s="12">
        <v>129</v>
      </c>
      <c r="DB842" s="12">
        <v>110</v>
      </c>
      <c r="DC842" s="12">
        <v>61</v>
      </c>
    </row>
    <row r="843" spans="1:107" x14ac:dyDescent="0.2">
      <c r="A843" s="2">
        <v>842</v>
      </c>
      <c r="B843" s="5">
        <v>10</v>
      </c>
      <c r="C843" s="2">
        <v>3</v>
      </c>
      <c r="D843" s="1">
        <v>30</v>
      </c>
      <c r="E843" s="7">
        <v>43893</v>
      </c>
      <c r="F843" s="1">
        <v>0</v>
      </c>
      <c r="G843" s="5">
        <f t="shared" si="57"/>
        <v>29</v>
      </c>
      <c r="H843" s="19">
        <f t="shared" si="58"/>
        <v>110.19999999999999</v>
      </c>
      <c r="I843" s="50">
        <v>100</v>
      </c>
      <c r="J843" s="50">
        <v>186.77777777777777</v>
      </c>
      <c r="K843" s="50">
        <v>22.515373628999196</v>
      </c>
      <c r="L843" s="50">
        <v>64.236111111111114</v>
      </c>
      <c r="M843" s="50">
        <v>35.763888888888886</v>
      </c>
      <c r="N843" s="50">
        <v>0</v>
      </c>
      <c r="O843" s="50">
        <v>100</v>
      </c>
      <c r="P843" s="50">
        <v>185</v>
      </c>
      <c r="Q843" s="50">
        <v>27.258159839415182</v>
      </c>
      <c r="R843" s="50">
        <v>57.291666666666664</v>
      </c>
      <c r="S843" s="50">
        <v>42.708333333333336</v>
      </c>
      <c r="T843" s="50">
        <v>0</v>
      </c>
      <c r="U843" s="50">
        <v>100</v>
      </c>
      <c r="V843" s="50">
        <v>190.33333333333334</v>
      </c>
      <c r="W843" s="50">
        <v>7.6310912992413433</v>
      </c>
      <c r="X843" s="50">
        <v>78.125</v>
      </c>
      <c r="Y843" s="50">
        <v>21.875</v>
      </c>
      <c r="Z843" s="50">
        <v>0</v>
      </c>
      <c r="AA843" s="2">
        <v>0</v>
      </c>
      <c r="AB843">
        <v>1</v>
      </c>
      <c r="AC843">
        <v>7</v>
      </c>
      <c r="AD843">
        <v>1</v>
      </c>
      <c r="AE843" s="16">
        <v>0</v>
      </c>
      <c r="AF843" t="s">
        <v>875</v>
      </c>
      <c r="AG843" t="s">
        <v>875</v>
      </c>
      <c r="AH843" t="s">
        <v>875</v>
      </c>
      <c r="AI843" t="s">
        <v>875</v>
      </c>
      <c r="AJ843" t="s">
        <v>875</v>
      </c>
      <c r="AK843" t="s">
        <v>875</v>
      </c>
      <c r="AL843" t="s">
        <v>875</v>
      </c>
      <c r="AM843" s="1" t="s">
        <v>903</v>
      </c>
      <c r="AN843" s="1" t="s">
        <v>903</v>
      </c>
      <c r="AO843" s="1" t="s">
        <v>903</v>
      </c>
      <c r="AP843" s="1" t="s">
        <v>903</v>
      </c>
      <c r="AQ843" s="1" t="s">
        <v>903</v>
      </c>
      <c r="AR843" s="1" t="s">
        <v>903</v>
      </c>
      <c r="AS843" s="1" t="s">
        <v>903</v>
      </c>
      <c r="AT843" s="1" t="s">
        <v>903</v>
      </c>
      <c r="AU843" s="1" t="s">
        <v>903</v>
      </c>
      <c r="AV843" s="1" t="s">
        <v>903</v>
      </c>
      <c r="AW843" s="1" t="s">
        <v>903</v>
      </c>
      <c r="AX843" s="1" t="s">
        <v>903</v>
      </c>
      <c r="AY843" s="1" t="s">
        <v>903</v>
      </c>
      <c r="AZ843" s="1" t="s">
        <v>903</v>
      </c>
      <c r="BA843" s="1" t="s">
        <v>875</v>
      </c>
      <c r="BB843" s="1" t="s">
        <v>875</v>
      </c>
      <c r="BC843" s="1" t="s">
        <v>875</v>
      </c>
      <c r="BD843" s="1" t="s">
        <v>875</v>
      </c>
      <c r="BE843" s="1" t="s">
        <v>875</v>
      </c>
      <c r="BF843" s="1" t="s">
        <v>875</v>
      </c>
      <c r="BG843" s="26">
        <v>29</v>
      </c>
      <c r="BH843" s="5">
        <v>3</v>
      </c>
      <c r="BI843" s="1">
        <v>3.8</v>
      </c>
      <c r="BJ843" s="1">
        <f t="shared" si="59"/>
        <v>110.19999999999999</v>
      </c>
      <c r="BK843" s="1" t="s">
        <v>28</v>
      </c>
      <c r="BL843" s="25">
        <v>0</v>
      </c>
      <c r="BM843" s="1">
        <v>0</v>
      </c>
      <c r="BN843" s="1">
        <v>0</v>
      </c>
      <c r="BO843" s="1">
        <v>0</v>
      </c>
      <c r="BP843" s="1">
        <v>0</v>
      </c>
      <c r="BQ843" s="14">
        <v>43893.613798599537</v>
      </c>
      <c r="BR843" s="14" t="s">
        <v>364</v>
      </c>
      <c r="BS843" s="15">
        <v>28.516666666666666</v>
      </c>
      <c r="BT843" s="12" t="s">
        <v>113</v>
      </c>
      <c r="BU843" s="12">
        <v>2</v>
      </c>
      <c r="BV843" s="12"/>
      <c r="BW843" s="12" t="s">
        <v>98</v>
      </c>
      <c r="BX843" s="12"/>
      <c r="BY843" s="12" t="s">
        <v>98</v>
      </c>
      <c r="BZ843" s="12">
        <v>1</v>
      </c>
      <c r="CA843" s="12">
        <v>6</v>
      </c>
      <c r="CB843" s="15">
        <v>8.6</v>
      </c>
      <c r="CC843" s="12">
        <v>0</v>
      </c>
      <c r="CD843" s="12">
        <v>0</v>
      </c>
      <c r="CE843" s="12">
        <v>1</v>
      </c>
      <c r="CF843" s="12">
        <v>3</v>
      </c>
      <c r="CG843" s="12">
        <v>1</v>
      </c>
      <c r="CH843" s="12">
        <v>2</v>
      </c>
      <c r="CI843" s="12">
        <v>1</v>
      </c>
      <c r="CJ843" s="15">
        <v>3</v>
      </c>
      <c r="CK843" s="12">
        <v>1</v>
      </c>
      <c r="CL843" s="12">
        <v>3</v>
      </c>
      <c r="CM843" s="12">
        <v>1</v>
      </c>
      <c r="CN843" s="12">
        <v>2</v>
      </c>
      <c r="CO843" s="12">
        <v>2</v>
      </c>
      <c r="CP843" s="12" t="s">
        <v>99</v>
      </c>
      <c r="CQ843" s="12">
        <v>48</v>
      </c>
      <c r="CR843" s="12">
        <v>44</v>
      </c>
      <c r="CS843" s="12">
        <v>91</v>
      </c>
      <c r="CT843" s="12">
        <v>89</v>
      </c>
      <c r="CU843" s="12">
        <v>49</v>
      </c>
      <c r="CV843" s="12">
        <v>8.1</v>
      </c>
      <c r="CW843" s="12">
        <v>180</v>
      </c>
      <c r="CX843" s="12" t="b">
        <v>0</v>
      </c>
      <c r="CY843" s="12"/>
      <c r="CZ843" s="12">
        <v>0</v>
      </c>
      <c r="DA843" s="12">
        <v>144</v>
      </c>
      <c r="DB843" s="12">
        <v>114</v>
      </c>
      <c r="DC843" s="12">
        <v>95</v>
      </c>
    </row>
    <row r="844" spans="1:107" x14ac:dyDescent="0.2">
      <c r="A844" s="2">
        <v>843</v>
      </c>
      <c r="B844" s="5">
        <v>10</v>
      </c>
      <c r="C844" s="2">
        <v>3</v>
      </c>
      <c r="D844" s="1">
        <v>31</v>
      </c>
      <c r="E844" s="7">
        <v>43894</v>
      </c>
      <c r="F844" s="1">
        <v>0</v>
      </c>
      <c r="G844" s="5">
        <f t="shared" si="57"/>
        <v>0</v>
      </c>
      <c r="H844" s="19">
        <f t="shared" si="58"/>
        <v>0</v>
      </c>
      <c r="I844" s="50">
        <v>100</v>
      </c>
      <c r="J844" s="50">
        <v>202.83680555555554</v>
      </c>
      <c r="K844" s="50">
        <v>20.526364239254335</v>
      </c>
      <c r="L844" s="50">
        <v>69.097222222222229</v>
      </c>
      <c r="M844" s="50">
        <v>30.902777777777771</v>
      </c>
      <c r="N844" s="50">
        <v>0</v>
      </c>
      <c r="O844" s="50">
        <v>100</v>
      </c>
      <c r="P844" s="50">
        <v>210.76041666666666</v>
      </c>
      <c r="Q844" s="50">
        <v>20.661159430290713</v>
      </c>
      <c r="R844" s="50">
        <v>77.083333333333329</v>
      </c>
      <c r="S844" s="50">
        <v>22.916666666666671</v>
      </c>
      <c r="T844" s="50">
        <v>0</v>
      </c>
      <c r="U844" s="50">
        <v>100</v>
      </c>
      <c r="V844" s="50">
        <v>186.98958333333334</v>
      </c>
      <c r="W844" s="50">
        <v>17.278432799387964</v>
      </c>
      <c r="X844" s="50">
        <v>53.125</v>
      </c>
      <c r="Y844" s="50">
        <v>46.875</v>
      </c>
      <c r="Z844" s="50">
        <v>0</v>
      </c>
      <c r="AA844" s="2">
        <v>0</v>
      </c>
      <c r="AB844">
        <v>1</v>
      </c>
      <c r="AC844">
        <v>7</v>
      </c>
      <c r="AD844">
        <v>1</v>
      </c>
      <c r="AE844" s="16">
        <v>0</v>
      </c>
      <c r="AF844" s="12">
        <v>99</v>
      </c>
      <c r="AG844">
        <v>1</v>
      </c>
      <c r="AH844">
        <v>99</v>
      </c>
      <c r="AI844">
        <v>99</v>
      </c>
      <c r="AJ844">
        <v>99</v>
      </c>
      <c r="AK844">
        <v>99</v>
      </c>
      <c r="AL844">
        <v>99</v>
      </c>
      <c r="AM844" s="1">
        <v>99</v>
      </c>
      <c r="AN844" s="1">
        <v>99</v>
      </c>
      <c r="AO844" s="1">
        <v>99</v>
      </c>
      <c r="AP844" s="1">
        <v>99</v>
      </c>
      <c r="AQ844" s="1">
        <v>99</v>
      </c>
      <c r="AR844" s="1">
        <v>99</v>
      </c>
      <c r="AS844" s="1">
        <v>0</v>
      </c>
      <c r="AT844" s="1">
        <v>1</v>
      </c>
      <c r="AU844">
        <v>0</v>
      </c>
      <c r="AV844" s="1">
        <v>0</v>
      </c>
      <c r="AW844" s="1">
        <v>0</v>
      </c>
      <c r="AX844" s="1">
        <v>0</v>
      </c>
      <c r="AY844" s="1">
        <v>0</v>
      </c>
      <c r="AZ844" s="1">
        <v>0</v>
      </c>
      <c r="BA844" s="1">
        <v>0</v>
      </c>
      <c r="BB844" s="1">
        <v>0</v>
      </c>
      <c r="BC844" s="1">
        <v>0</v>
      </c>
      <c r="BD844" s="1">
        <v>0</v>
      </c>
      <c r="BE844" s="1">
        <v>0</v>
      </c>
      <c r="BF844" s="1">
        <f>SUM(AS844:BE844)</f>
        <v>1</v>
      </c>
      <c r="BG844" s="26">
        <v>0</v>
      </c>
      <c r="BH844" s="5">
        <v>0</v>
      </c>
      <c r="BI844" s="5">
        <v>0</v>
      </c>
      <c r="BJ844" s="1">
        <f t="shared" ref="BJ844:BJ875" si="60">BG844*BI844</f>
        <v>0</v>
      </c>
      <c r="BK844" s="5">
        <v>0</v>
      </c>
      <c r="BL844" s="25">
        <v>0</v>
      </c>
      <c r="BM844" s="1">
        <v>0</v>
      </c>
      <c r="BN844" s="1">
        <v>0</v>
      </c>
      <c r="BO844" s="1">
        <v>0</v>
      </c>
      <c r="BP844" s="1">
        <v>0</v>
      </c>
      <c r="BQ844" s="14">
        <v>43894.816154525462</v>
      </c>
      <c r="BR844" s="14" t="s">
        <v>365</v>
      </c>
      <c r="BS844" s="15">
        <v>1.4666666666666666</v>
      </c>
      <c r="BT844" s="12" t="s">
        <v>117</v>
      </c>
      <c r="BU844" s="12"/>
      <c r="BV844" s="12"/>
      <c r="BW844" s="12" t="s">
        <v>98</v>
      </c>
      <c r="BX844" s="12"/>
      <c r="BY844" s="12" t="s">
        <v>98</v>
      </c>
      <c r="BZ844" s="12">
        <v>0</v>
      </c>
      <c r="CA844" s="12">
        <v>0</v>
      </c>
      <c r="CB844" s="15">
        <v>8.3000000000000007</v>
      </c>
      <c r="CC844" s="12">
        <v>0</v>
      </c>
      <c r="CD844" s="12">
        <v>0</v>
      </c>
      <c r="CE844" s="12">
        <v>2</v>
      </c>
      <c r="CF844" s="12">
        <v>2</v>
      </c>
      <c r="CG844" s="12">
        <v>1</v>
      </c>
      <c r="CH844" s="12">
        <v>2</v>
      </c>
      <c r="CI844" s="12">
        <v>1</v>
      </c>
      <c r="CJ844" s="15">
        <v>1</v>
      </c>
      <c r="CK844" s="12">
        <v>1</v>
      </c>
      <c r="CL844" s="12">
        <v>2</v>
      </c>
      <c r="CM844" s="12">
        <v>1</v>
      </c>
      <c r="CN844" s="12">
        <v>1</v>
      </c>
      <c r="CO844" s="12">
        <v>1</v>
      </c>
      <c r="CP844" s="12" t="s">
        <v>83</v>
      </c>
      <c r="CQ844" s="12">
        <v>47</v>
      </c>
      <c r="CR844" s="12">
        <v>43</v>
      </c>
      <c r="CS844" s="12">
        <v>0</v>
      </c>
      <c r="CT844" s="12">
        <v>42</v>
      </c>
      <c r="CU844" s="12">
        <v>41</v>
      </c>
      <c r="CV844" s="12">
        <v>9.1999999999999993</v>
      </c>
      <c r="CW844" s="12">
        <v>270</v>
      </c>
      <c r="CX844" s="12" t="b">
        <v>0</v>
      </c>
      <c r="CY844" s="12"/>
      <c r="CZ844" s="12">
        <v>0</v>
      </c>
      <c r="DA844" s="12">
        <v>101</v>
      </c>
      <c r="DB844" s="12">
        <v>95</v>
      </c>
      <c r="DC844" s="12">
        <v>92</v>
      </c>
    </row>
    <row r="845" spans="1:107" x14ac:dyDescent="0.2">
      <c r="A845" s="2">
        <v>844</v>
      </c>
      <c r="B845" s="5">
        <v>10</v>
      </c>
      <c r="C845" s="2">
        <v>3</v>
      </c>
      <c r="D845" s="1">
        <v>32</v>
      </c>
      <c r="E845" s="7">
        <v>43895</v>
      </c>
      <c r="F845" s="1">
        <v>0</v>
      </c>
      <c r="G845" s="5">
        <f t="shared" si="57"/>
        <v>31</v>
      </c>
      <c r="H845" s="19">
        <f t="shared" si="58"/>
        <v>117.8</v>
      </c>
      <c r="I845" s="50">
        <v>91.666666666666671</v>
      </c>
      <c r="J845" s="50">
        <v>161.46969696969697</v>
      </c>
      <c r="K845" s="50">
        <v>34.092348611419723</v>
      </c>
      <c r="L845" s="50">
        <v>45.075757575757578</v>
      </c>
      <c r="M845" s="50">
        <v>50</v>
      </c>
      <c r="N845" s="50">
        <v>4.9242424242424239</v>
      </c>
      <c r="O845" s="50">
        <v>87.5</v>
      </c>
      <c r="P845" s="50">
        <v>177.78571428571428</v>
      </c>
      <c r="Q845" s="50">
        <v>27.370042677169277</v>
      </c>
      <c r="R845" s="50">
        <v>54.761904761904759</v>
      </c>
      <c r="S845" s="50">
        <v>45.238095238095241</v>
      </c>
      <c r="T845" s="50">
        <v>0</v>
      </c>
      <c r="U845" s="50">
        <v>100</v>
      </c>
      <c r="V845" s="50">
        <v>132.91666666666666</v>
      </c>
      <c r="W845" s="50">
        <v>40.740849975569951</v>
      </c>
      <c r="X845" s="50">
        <v>28.125</v>
      </c>
      <c r="Y845" s="50">
        <v>58.333333333333336</v>
      </c>
      <c r="Z845" s="50">
        <v>13.541666666666666</v>
      </c>
      <c r="AA845" s="2">
        <v>0</v>
      </c>
      <c r="AB845">
        <v>1</v>
      </c>
      <c r="AC845">
        <v>6</v>
      </c>
      <c r="AD845">
        <v>1</v>
      </c>
      <c r="AE845" s="16">
        <v>0</v>
      </c>
      <c r="AF845" t="s">
        <v>875</v>
      </c>
      <c r="AG845" t="s">
        <v>875</v>
      </c>
      <c r="AH845" t="s">
        <v>875</v>
      </c>
      <c r="AI845" t="s">
        <v>875</v>
      </c>
      <c r="AJ845" t="s">
        <v>875</v>
      </c>
      <c r="AK845" t="s">
        <v>875</v>
      </c>
      <c r="AL845" t="s">
        <v>875</v>
      </c>
      <c r="AM845" s="1" t="s">
        <v>903</v>
      </c>
      <c r="AN845" s="1" t="s">
        <v>903</v>
      </c>
      <c r="AO845" s="1" t="s">
        <v>903</v>
      </c>
      <c r="AP845" s="1" t="s">
        <v>903</v>
      </c>
      <c r="AQ845" s="1" t="s">
        <v>903</v>
      </c>
      <c r="AR845" s="1" t="s">
        <v>903</v>
      </c>
      <c r="AS845" s="1" t="s">
        <v>903</v>
      </c>
      <c r="AT845" s="1" t="s">
        <v>903</v>
      </c>
      <c r="AU845" s="1" t="s">
        <v>903</v>
      </c>
      <c r="AV845" s="1" t="s">
        <v>903</v>
      </c>
      <c r="AW845" s="1" t="s">
        <v>903</v>
      </c>
      <c r="AX845" s="1" t="s">
        <v>903</v>
      </c>
      <c r="AY845" s="1" t="s">
        <v>903</v>
      </c>
      <c r="AZ845" s="1" t="s">
        <v>903</v>
      </c>
      <c r="BA845" s="1" t="s">
        <v>875</v>
      </c>
      <c r="BB845" s="1" t="s">
        <v>875</v>
      </c>
      <c r="BC845" s="1" t="s">
        <v>875</v>
      </c>
      <c r="BD845" s="1" t="s">
        <v>875</v>
      </c>
      <c r="BE845" s="1" t="s">
        <v>875</v>
      </c>
      <c r="BF845" s="1" t="s">
        <v>875</v>
      </c>
      <c r="BG845" s="26">
        <v>31</v>
      </c>
      <c r="BH845" s="5">
        <v>3</v>
      </c>
      <c r="BI845" s="1">
        <v>3.8</v>
      </c>
      <c r="BJ845" s="1">
        <f t="shared" si="60"/>
        <v>117.8</v>
      </c>
      <c r="BK845" s="1" t="s">
        <v>28</v>
      </c>
      <c r="BL845" s="25">
        <v>0</v>
      </c>
      <c r="BM845" s="1">
        <v>0</v>
      </c>
      <c r="BN845" s="1">
        <v>0</v>
      </c>
      <c r="BO845" s="1">
        <v>0</v>
      </c>
      <c r="BP845" s="1">
        <v>0</v>
      </c>
      <c r="BQ845" s="14">
        <v>43895.785249837965</v>
      </c>
      <c r="BR845" s="14" t="s">
        <v>366</v>
      </c>
      <c r="BS845" s="15">
        <v>30.516666666666666</v>
      </c>
      <c r="BT845" s="12" t="s">
        <v>367</v>
      </c>
      <c r="BU845" s="12">
        <v>2</v>
      </c>
      <c r="BV845" s="12"/>
      <c r="BW845" s="12" t="s">
        <v>98</v>
      </c>
      <c r="BX845" s="12"/>
      <c r="BY845" s="12" t="s">
        <v>98</v>
      </c>
      <c r="BZ845" s="12">
        <v>1</v>
      </c>
      <c r="CA845" s="12">
        <v>5</v>
      </c>
      <c r="CB845" s="15">
        <v>6.5</v>
      </c>
      <c r="CC845" s="12">
        <v>0</v>
      </c>
      <c r="CD845" s="12">
        <v>0</v>
      </c>
      <c r="CE845" s="12">
        <v>1</v>
      </c>
      <c r="CF845" s="12">
        <v>3</v>
      </c>
      <c r="CG845" s="12">
        <v>1</v>
      </c>
      <c r="CH845" s="12">
        <v>2</v>
      </c>
      <c r="CI845" s="12">
        <v>1</v>
      </c>
      <c r="CJ845" s="15">
        <v>3</v>
      </c>
      <c r="CK845" s="12">
        <v>1</v>
      </c>
      <c r="CL845" s="12">
        <v>3</v>
      </c>
      <c r="CM845" s="12">
        <v>1</v>
      </c>
      <c r="CN845" s="12">
        <v>2</v>
      </c>
      <c r="CO845" s="12">
        <v>2</v>
      </c>
      <c r="CP845" s="12" t="s">
        <v>83</v>
      </c>
      <c r="CQ845" s="12">
        <v>41</v>
      </c>
      <c r="CR845" s="12">
        <v>36</v>
      </c>
      <c r="CS845" s="12">
        <v>0</v>
      </c>
      <c r="CT845" s="12">
        <v>70</v>
      </c>
      <c r="CU845" s="12">
        <v>37</v>
      </c>
      <c r="CV845" s="12">
        <v>6.9</v>
      </c>
      <c r="CW845" s="12">
        <v>248</v>
      </c>
      <c r="CX845" s="12" t="b">
        <v>0</v>
      </c>
      <c r="CY845" s="12"/>
      <c r="CZ845" s="12">
        <v>0</v>
      </c>
      <c r="DA845" s="12">
        <v>120</v>
      </c>
      <c r="DB845" s="12">
        <v>95</v>
      </c>
      <c r="DC845" s="12">
        <v>79</v>
      </c>
    </row>
    <row r="846" spans="1:107" x14ac:dyDescent="0.2">
      <c r="A846" s="2">
        <v>845</v>
      </c>
      <c r="B846" s="5">
        <v>10</v>
      </c>
      <c r="C846" s="2">
        <v>3</v>
      </c>
      <c r="D846" s="1">
        <v>33</v>
      </c>
      <c r="E846" s="7">
        <v>43896</v>
      </c>
      <c r="F846" s="1">
        <v>0</v>
      </c>
      <c r="G846" s="5">
        <f t="shared" si="57"/>
        <v>31</v>
      </c>
      <c r="H846" s="19">
        <f t="shared" si="58"/>
        <v>117.8</v>
      </c>
      <c r="I846" s="50">
        <v>100</v>
      </c>
      <c r="J846" s="50">
        <v>249.65277777777777</v>
      </c>
      <c r="K846" s="50">
        <v>25.677977295935534</v>
      </c>
      <c r="L846" s="50">
        <v>81.597222222222229</v>
      </c>
      <c r="M846" s="50">
        <v>18.402777777777771</v>
      </c>
      <c r="N846" s="50">
        <v>0</v>
      </c>
      <c r="O846" s="50">
        <v>100</v>
      </c>
      <c r="P846" s="50">
        <v>225.0625</v>
      </c>
      <c r="Q846" s="50">
        <v>26.520159564814119</v>
      </c>
      <c r="R846" s="50">
        <v>72.395833333333329</v>
      </c>
      <c r="S846" s="50">
        <v>27.604166666666671</v>
      </c>
      <c r="T846" s="50">
        <v>0</v>
      </c>
      <c r="U846" s="50">
        <v>100</v>
      </c>
      <c r="V846" s="50">
        <v>298.83333333333331</v>
      </c>
      <c r="W846" s="50">
        <v>13.328083519827505</v>
      </c>
      <c r="X846" s="50">
        <v>100</v>
      </c>
      <c r="Y846" s="50">
        <v>0</v>
      </c>
      <c r="Z846" s="50">
        <v>0</v>
      </c>
      <c r="AA846" s="2">
        <v>1</v>
      </c>
      <c r="AB846">
        <v>1</v>
      </c>
      <c r="AC846">
        <v>7</v>
      </c>
      <c r="AD846">
        <v>1</v>
      </c>
      <c r="AE846" s="16">
        <v>0</v>
      </c>
      <c r="AF846" t="s">
        <v>875</v>
      </c>
      <c r="AG846" t="s">
        <v>875</v>
      </c>
      <c r="AH846" t="s">
        <v>875</v>
      </c>
      <c r="AI846" t="s">
        <v>875</v>
      </c>
      <c r="AJ846" t="s">
        <v>875</v>
      </c>
      <c r="AK846" t="s">
        <v>875</v>
      </c>
      <c r="AL846" t="s">
        <v>875</v>
      </c>
      <c r="AM846" s="1" t="s">
        <v>903</v>
      </c>
      <c r="AN846" s="1" t="s">
        <v>903</v>
      </c>
      <c r="AO846" s="1" t="s">
        <v>903</v>
      </c>
      <c r="AP846" s="1" t="s">
        <v>903</v>
      </c>
      <c r="AQ846" s="1" t="s">
        <v>903</v>
      </c>
      <c r="AR846" s="1" t="s">
        <v>903</v>
      </c>
      <c r="AS846" s="1" t="s">
        <v>903</v>
      </c>
      <c r="AT846" s="1" t="s">
        <v>903</v>
      </c>
      <c r="AU846" s="1" t="s">
        <v>903</v>
      </c>
      <c r="AV846" s="1" t="s">
        <v>903</v>
      </c>
      <c r="AW846" s="1" t="s">
        <v>903</v>
      </c>
      <c r="AX846" s="1" t="s">
        <v>903</v>
      </c>
      <c r="AY846" s="1" t="s">
        <v>903</v>
      </c>
      <c r="AZ846" s="1" t="s">
        <v>903</v>
      </c>
      <c r="BA846" s="1" t="s">
        <v>875</v>
      </c>
      <c r="BB846" s="1" t="s">
        <v>875</v>
      </c>
      <c r="BC846" s="1" t="s">
        <v>875</v>
      </c>
      <c r="BD846" s="1" t="s">
        <v>875</v>
      </c>
      <c r="BE846" s="1" t="s">
        <v>875</v>
      </c>
      <c r="BF846" s="1" t="s">
        <v>875</v>
      </c>
      <c r="BG846" s="26">
        <v>31</v>
      </c>
      <c r="BH846" s="5">
        <v>3</v>
      </c>
      <c r="BI846" s="1">
        <v>3.8</v>
      </c>
      <c r="BJ846" s="1">
        <f t="shared" si="60"/>
        <v>117.8</v>
      </c>
      <c r="BK846" s="1" t="s">
        <v>28</v>
      </c>
      <c r="BL846" s="25">
        <v>0</v>
      </c>
      <c r="BM846" s="1">
        <v>0</v>
      </c>
      <c r="BN846" s="1">
        <v>0</v>
      </c>
      <c r="BO846" s="1">
        <v>0</v>
      </c>
      <c r="BP846" s="1">
        <v>0</v>
      </c>
      <c r="BQ846" s="14">
        <v>43896.818437928239</v>
      </c>
      <c r="BR846" s="14" t="s">
        <v>368</v>
      </c>
      <c r="BS846" s="15">
        <v>30.516666666666666</v>
      </c>
      <c r="BT846" s="12" t="s">
        <v>369</v>
      </c>
      <c r="BU846" s="12">
        <v>2</v>
      </c>
      <c r="BV846" s="12"/>
      <c r="BW846" s="12" t="s">
        <v>98</v>
      </c>
      <c r="BX846" s="12"/>
      <c r="BY846" s="12" t="s">
        <v>98</v>
      </c>
      <c r="BZ846" s="12">
        <v>1</v>
      </c>
      <c r="CA846" s="12">
        <v>5</v>
      </c>
      <c r="CB846" s="15">
        <v>9.9</v>
      </c>
      <c r="CC846" s="12">
        <v>0</v>
      </c>
      <c r="CD846" s="12">
        <v>0</v>
      </c>
      <c r="CE846" s="12">
        <v>1</v>
      </c>
      <c r="CF846" s="12">
        <v>3</v>
      </c>
      <c r="CG846" s="12">
        <v>2</v>
      </c>
      <c r="CH846" s="12">
        <v>2</v>
      </c>
      <c r="CI846" s="12">
        <v>1</v>
      </c>
      <c r="CJ846" s="15">
        <v>3</v>
      </c>
      <c r="CK846" s="12">
        <v>1</v>
      </c>
      <c r="CL846" s="12">
        <v>3</v>
      </c>
      <c r="CM846" s="12">
        <v>1</v>
      </c>
      <c r="CN846" s="12">
        <v>2</v>
      </c>
      <c r="CO846" s="12">
        <v>2</v>
      </c>
      <c r="CP846" s="12" t="s">
        <v>105</v>
      </c>
      <c r="CQ846" s="12">
        <v>41</v>
      </c>
      <c r="CR846" s="12">
        <v>30</v>
      </c>
      <c r="CS846" s="12">
        <v>100</v>
      </c>
      <c r="CT846" s="12">
        <v>50</v>
      </c>
      <c r="CU846" s="12">
        <v>24</v>
      </c>
      <c r="CV846" s="12">
        <v>28.8</v>
      </c>
      <c r="CW846" s="12">
        <v>45</v>
      </c>
      <c r="CX846" s="12" t="b">
        <v>1</v>
      </c>
      <c r="CY846" s="12" t="s">
        <v>106</v>
      </c>
      <c r="CZ846" s="12">
        <v>0.04</v>
      </c>
      <c r="DA846" s="12">
        <v>131</v>
      </c>
      <c r="DB846" s="12">
        <v>112</v>
      </c>
      <c r="DC846" s="12">
        <v>92</v>
      </c>
    </row>
    <row r="847" spans="1:107" x14ac:dyDescent="0.2">
      <c r="A847" s="2">
        <v>846</v>
      </c>
      <c r="B847" s="5">
        <v>10</v>
      </c>
      <c r="C847" s="2">
        <v>3</v>
      </c>
      <c r="D847" s="1">
        <v>34</v>
      </c>
      <c r="E847" s="7">
        <v>43897</v>
      </c>
      <c r="F847" s="1">
        <v>0</v>
      </c>
      <c r="G847" s="5">
        <f t="shared" si="57"/>
        <v>27</v>
      </c>
      <c r="H847" s="19">
        <f t="shared" si="58"/>
        <v>102.6</v>
      </c>
      <c r="I847" s="50">
        <v>100</v>
      </c>
      <c r="J847" s="50">
        <v>234.39583333333334</v>
      </c>
      <c r="K847" s="50">
        <v>38.139508583581993</v>
      </c>
      <c r="L847" s="50">
        <v>66.319444444444443</v>
      </c>
      <c r="M847" s="50">
        <v>33.680555555555557</v>
      </c>
      <c r="N847" s="50">
        <v>0</v>
      </c>
      <c r="O847" s="50">
        <v>100</v>
      </c>
      <c r="P847" s="50">
        <v>264.85416666666669</v>
      </c>
      <c r="Q847" s="50">
        <v>34.264569050431518</v>
      </c>
      <c r="R847" s="50">
        <v>76.5625</v>
      </c>
      <c r="S847" s="50">
        <v>23.4375</v>
      </c>
      <c r="T847" s="50">
        <v>0</v>
      </c>
      <c r="U847" s="50">
        <v>100</v>
      </c>
      <c r="V847" s="50">
        <v>173.47916666666666</v>
      </c>
      <c r="W847" s="50">
        <v>25.525618114597517</v>
      </c>
      <c r="X847" s="50">
        <v>45.833333333333336</v>
      </c>
      <c r="Y847" s="50">
        <v>54.166666666666664</v>
      </c>
      <c r="Z847" s="50">
        <v>0</v>
      </c>
      <c r="AA847" s="25" t="s">
        <v>20</v>
      </c>
      <c r="AB847" t="s">
        <v>20</v>
      </c>
      <c r="AC847" t="s">
        <v>20</v>
      </c>
      <c r="AD847">
        <v>1</v>
      </c>
      <c r="AE847" s="16" t="s">
        <v>20</v>
      </c>
      <c r="AF847" t="s">
        <v>875</v>
      </c>
      <c r="AG847" t="s">
        <v>875</v>
      </c>
      <c r="AH847" t="s">
        <v>875</v>
      </c>
      <c r="AI847" t="s">
        <v>875</v>
      </c>
      <c r="AJ847" t="s">
        <v>875</v>
      </c>
      <c r="AK847" t="s">
        <v>875</v>
      </c>
      <c r="AL847" t="s">
        <v>875</v>
      </c>
      <c r="AM847" s="1" t="s">
        <v>903</v>
      </c>
      <c r="AN847" s="1" t="s">
        <v>903</v>
      </c>
      <c r="AO847" s="1" t="s">
        <v>903</v>
      </c>
      <c r="AP847" s="1" t="s">
        <v>903</v>
      </c>
      <c r="AQ847" s="1" t="s">
        <v>903</v>
      </c>
      <c r="AR847" s="1" t="s">
        <v>903</v>
      </c>
      <c r="AS847" s="1" t="s">
        <v>903</v>
      </c>
      <c r="AT847" s="1" t="s">
        <v>903</v>
      </c>
      <c r="AU847" s="1" t="s">
        <v>903</v>
      </c>
      <c r="AV847" s="1" t="s">
        <v>903</v>
      </c>
      <c r="AW847" s="1" t="s">
        <v>903</v>
      </c>
      <c r="AX847" s="1" t="s">
        <v>903</v>
      </c>
      <c r="AY847" s="1" t="s">
        <v>903</v>
      </c>
      <c r="AZ847" s="1" t="s">
        <v>903</v>
      </c>
      <c r="BA847" s="1" t="s">
        <v>875</v>
      </c>
      <c r="BB847" s="1" t="s">
        <v>875</v>
      </c>
      <c r="BC847" s="1" t="s">
        <v>875</v>
      </c>
      <c r="BD847" s="1" t="s">
        <v>875</v>
      </c>
      <c r="BE847" s="1" t="s">
        <v>875</v>
      </c>
      <c r="BF847" s="1" t="s">
        <v>875</v>
      </c>
      <c r="BG847" s="26">
        <v>27</v>
      </c>
      <c r="BH847" s="5">
        <v>3</v>
      </c>
      <c r="BI847" s="1">
        <v>3.8</v>
      </c>
      <c r="BJ847" s="1">
        <f t="shared" si="60"/>
        <v>102.6</v>
      </c>
      <c r="BK847" s="1" t="s">
        <v>28</v>
      </c>
      <c r="BL847" s="25">
        <v>0</v>
      </c>
      <c r="BM847" s="1">
        <v>0</v>
      </c>
      <c r="BN847" s="1">
        <v>0</v>
      </c>
      <c r="BO847" s="1">
        <v>0</v>
      </c>
      <c r="BP847" s="1">
        <v>0</v>
      </c>
      <c r="BQ847" s="14">
        <v>43897.346871284724</v>
      </c>
      <c r="BR847" s="14" t="s">
        <v>370</v>
      </c>
      <c r="BS847" s="15">
        <v>27.016666666666666</v>
      </c>
      <c r="BT847" s="12" t="s">
        <v>318</v>
      </c>
      <c r="BU847" s="12">
        <v>2</v>
      </c>
      <c r="BV847" s="12"/>
      <c r="BW847" s="12" t="s">
        <v>98</v>
      </c>
      <c r="BX847" s="12"/>
      <c r="BY847" s="12" t="s">
        <v>98</v>
      </c>
      <c r="BZ847" s="12">
        <v>1</v>
      </c>
      <c r="CA847" s="12">
        <v>5</v>
      </c>
      <c r="CB847" s="15">
        <v>4</v>
      </c>
      <c r="CC847" s="12">
        <v>0</v>
      </c>
      <c r="CD847" s="12">
        <v>0</v>
      </c>
      <c r="CE847" s="12">
        <v>1</v>
      </c>
      <c r="CF847" s="12">
        <v>3</v>
      </c>
      <c r="CG847" s="12">
        <v>1</v>
      </c>
      <c r="CH847" s="12">
        <v>2</v>
      </c>
      <c r="CI847" s="12">
        <v>1</v>
      </c>
      <c r="CJ847" s="15">
        <v>3</v>
      </c>
      <c r="CK847" s="12">
        <v>1</v>
      </c>
      <c r="CL847" s="12">
        <v>3</v>
      </c>
      <c r="CM847" s="12">
        <v>1</v>
      </c>
      <c r="CN847" s="12">
        <v>2</v>
      </c>
      <c r="CO847" s="12">
        <v>2</v>
      </c>
      <c r="CP847" s="12" t="s">
        <v>94</v>
      </c>
      <c r="CQ847" s="12">
        <v>34</v>
      </c>
      <c r="CR847" s="12">
        <v>24</v>
      </c>
      <c r="CS847" s="12">
        <v>76</v>
      </c>
      <c r="CT847" s="12">
        <v>54</v>
      </c>
      <c r="CU847" s="12">
        <v>22</v>
      </c>
      <c r="CV847" s="12">
        <v>16.100000000000001</v>
      </c>
      <c r="CW847" s="12">
        <v>23</v>
      </c>
      <c r="CX847" s="12" t="b">
        <v>0</v>
      </c>
      <c r="CY847" s="12"/>
      <c r="CZ847" s="12">
        <v>0</v>
      </c>
      <c r="DA847" s="12">
        <v>140</v>
      </c>
      <c r="DB847" s="12">
        <v>117</v>
      </c>
      <c r="DC847" s="12">
        <v>62</v>
      </c>
    </row>
    <row r="848" spans="1:107" x14ac:dyDescent="0.2">
      <c r="A848" s="2">
        <v>847</v>
      </c>
      <c r="B848" s="5">
        <v>10</v>
      </c>
      <c r="C848" s="2">
        <v>3</v>
      </c>
      <c r="D848" s="1">
        <v>35</v>
      </c>
      <c r="E848" s="7">
        <v>43898</v>
      </c>
      <c r="F848" s="1">
        <v>0</v>
      </c>
      <c r="G848" s="5">
        <f t="shared" si="57"/>
        <v>31</v>
      </c>
      <c r="H848" s="19">
        <f t="shared" si="58"/>
        <v>117.8</v>
      </c>
      <c r="I848" s="50">
        <v>95.833333333333329</v>
      </c>
      <c r="J848" s="50">
        <v>244.70652173913044</v>
      </c>
      <c r="K848" s="50">
        <v>28.984006627025046</v>
      </c>
      <c r="L848" s="50">
        <v>76.449275362318843</v>
      </c>
      <c r="M848" s="50">
        <v>23.550724637681157</v>
      </c>
      <c r="N848" s="50">
        <v>0</v>
      </c>
      <c r="O848" s="50">
        <v>93.75</v>
      </c>
      <c r="P848" s="50">
        <v>237.93333333333334</v>
      </c>
      <c r="Q848" s="50">
        <v>34.181776775725446</v>
      </c>
      <c r="R848" s="50">
        <v>68.333333333333329</v>
      </c>
      <c r="S848" s="50">
        <v>31.666666666666671</v>
      </c>
      <c r="T848" s="50">
        <v>0</v>
      </c>
      <c r="U848" s="50">
        <v>100</v>
      </c>
      <c r="V848" s="50">
        <v>257.40625</v>
      </c>
      <c r="W848" s="50">
        <v>16.704072361592953</v>
      </c>
      <c r="X848" s="50">
        <v>91.666666666666671</v>
      </c>
      <c r="Y848" s="50">
        <v>8.3333333333333286</v>
      </c>
      <c r="Z848" s="50">
        <v>0</v>
      </c>
      <c r="AA848" s="2">
        <v>0</v>
      </c>
      <c r="AB848">
        <v>1</v>
      </c>
      <c r="AC848">
        <v>7</v>
      </c>
      <c r="AD848" s="1" t="s">
        <v>20</v>
      </c>
      <c r="AE848" s="16">
        <v>0</v>
      </c>
      <c r="AF848" t="s">
        <v>875</v>
      </c>
      <c r="AG848" t="s">
        <v>875</v>
      </c>
      <c r="AH848" t="s">
        <v>875</v>
      </c>
      <c r="AI848" t="s">
        <v>875</v>
      </c>
      <c r="AJ848" t="s">
        <v>875</v>
      </c>
      <c r="AK848" t="s">
        <v>875</v>
      </c>
      <c r="AL848" t="s">
        <v>875</v>
      </c>
      <c r="AM848" s="1" t="s">
        <v>903</v>
      </c>
      <c r="AN848" s="1" t="s">
        <v>903</v>
      </c>
      <c r="AO848" s="1" t="s">
        <v>903</v>
      </c>
      <c r="AP848" s="1" t="s">
        <v>903</v>
      </c>
      <c r="AQ848" s="1" t="s">
        <v>903</v>
      </c>
      <c r="AR848" s="1" t="s">
        <v>903</v>
      </c>
      <c r="AS848" s="1" t="s">
        <v>903</v>
      </c>
      <c r="AT848" s="1" t="s">
        <v>903</v>
      </c>
      <c r="AU848" s="1" t="s">
        <v>903</v>
      </c>
      <c r="AV848" s="1" t="s">
        <v>903</v>
      </c>
      <c r="AW848" s="1" t="s">
        <v>903</v>
      </c>
      <c r="AX848" s="1" t="s">
        <v>903</v>
      </c>
      <c r="AY848" s="1" t="s">
        <v>903</v>
      </c>
      <c r="AZ848" s="1" t="s">
        <v>903</v>
      </c>
      <c r="BA848" s="1" t="s">
        <v>875</v>
      </c>
      <c r="BB848" s="1" t="s">
        <v>875</v>
      </c>
      <c r="BC848" s="1" t="s">
        <v>875</v>
      </c>
      <c r="BD848" s="1" t="s">
        <v>875</v>
      </c>
      <c r="BE848" s="1" t="s">
        <v>875</v>
      </c>
      <c r="BF848" s="1" t="s">
        <v>875</v>
      </c>
      <c r="BG848" s="26">
        <v>31</v>
      </c>
      <c r="BH848" s="5">
        <v>3</v>
      </c>
      <c r="BI848" s="1">
        <v>3.8</v>
      </c>
      <c r="BJ848" s="1">
        <f t="shared" si="60"/>
        <v>117.8</v>
      </c>
      <c r="BK848" s="1" t="s">
        <v>28</v>
      </c>
      <c r="BL848" s="25">
        <v>0</v>
      </c>
      <c r="BM848" s="1">
        <v>0</v>
      </c>
      <c r="BN848" s="1">
        <v>0</v>
      </c>
      <c r="BO848" s="1">
        <v>0</v>
      </c>
      <c r="BP848" s="1">
        <v>0</v>
      </c>
      <c r="BQ848" s="14">
        <v>43898.392199548609</v>
      </c>
      <c r="BR848" s="14" t="s">
        <v>371</v>
      </c>
      <c r="BS848" s="15">
        <v>30.516666666666666</v>
      </c>
      <c r="BT848" s="12" t="s">
        <v>85</v>
      </c>
      <c r="BU848" s="12">
        <v>2</v>
      </c>
      <c r="BV848" s="12"/>
      <c r="BW848" s="12" t="s">
        <v>98</v>
      </c>
      <c r="BX848" s="12"/>
      <c r="BY848" s="12" t="s">
        <v>98</v>
      </c>
      <c r="BZ848" s="12">
        <v>1</v>
      </c>
      <c r="CA848" s="12">
        <v>6</v>
      </c>
      <c r="CB848" s="15">
        <v>2</v>
      </c>
      <c r="CC848" s="12">
        <v>0</v>
      </c>
      <c r="CD848" s="12">
        <v>0</v>
      </c>
      <c r="CE848" s="12">
        <v>1</v>
      </c>
      <c r="CF848" s="12">
        <v>3</v>
      </c>
      <c r="CG848" s="12">
        <v>1</v>
      </c>
      <c r="CH848" s="12">
        <v>2</v>
      </c>
      <c r="CI848" s="12">
        <v>1</v>
      </c>
      <c r="CJ848" s="15">
        <v>3</v>
      </c>
      <c r="CK848" s="12">
        <v>1</v>
      </c>
      <c r="CL848" s="12">
        <v>3</v>
      </c>
      <c r="CM848" s="12">
        <v>1</v>
      </c>
      <c r="CN848" s="12">
        <v>2</v>
      </c>
      <c r="CO848" s="12">
        <v>2</v>
      </c>
      <c r="CP848" s="12" t="s">
        <v>94</v>
      </c>
      <c r="CQ848" s="12">
        <v>35</v>
      </c>
      <c r="CR848" s="12">
        <v>30</v>
      </c>
      <c r="CS848" s="12">
        <v>76</v>
      </c>
      <c r="CT848" s="12">
        <v>33</v>
      </c>
      <c r="CU848" s="12">
        <v>37</v>
      </c>
      <c r="CV848" s="12">
        <v>5.8</v>
      </c>
      <c r="CW848" s="12">
        <v>270</v>
      </c>
      <c r="CX848" s="12" t="b">
        <v>0</v>
      </c>
      <c r="CY848" s="12"/>
      <c r="CZ848" s="12">
        <v>0</v>
      </c>
      <c r="DA848" s="12">
        <v>130</v>
      </c>
      <c r="DB848" s="12">
        <v>111</v>
      </c>
      <c r="DC848" s="12">
        <v>94</v>
      </c>
    </row>
    <row r="849" spans="1:107" x14ac:dyDescent="0.2">
      <c r="A849" s="2">
        <v>848</v>
      </c>
      <c r="B849" s="5">
        <v>10</v>
      </c>
      <c r="C849" s="2">
        <v>3</v>
      </c>
      <c r="D849" s="1">
        <v>36</v>
      </c>
      <c r="E849" s="7">
        <v>43899</v>
      </c>
      <c r="F849" s="1">
        <v>0</v>
      </c>
      <c r="G849" s="5">
        <f t="shared" si="57"/>
        <v>21</v>
      </c>
      <c r="H849" s="19">
        <f t="shared" si="58"/>
        <v>79.8</v>
      </c>
      <c r="I849" s="50">
        <v>99.652777777777771</v>
      </c>
      <c r="J849" s="50">
        <v>258.58536585365852</v>
      </c>
      <c r="K849" s="50">
        <v>24.466706355024201</v>
      </c>
      <c r="L849" s="50">
        <v>87.108013937282223</v>
      </c>
      <c r="M849" s="50">
        <v>12.891986062717777</v>
      </c>
      <c r="N849" s="50">
        <v>0</v>
      </c>
      <c r="O849" s="50">
        <v>100</v>
      </c>
      <c r="P849" s="50">
        <v>251.52083333333334</v>
      </c>
      <c r="Q849" s="50">
        <v>26.87526580612759</v>
      </c>
      <c r="R849" s="50">
        <v>80.729166666666671</v>
      </c>
      <c r="S849" s="50">
        <v>19.270833333333329</v>
      </c>
      <c r="T849" s="50">
        <v>0</v>
      </c>
      <c r="U849" s="50">
        <v>98.958333333333329</v>
      </c>
      <c r="V849" s="50">
        <v>272.86315789473684</v>
      </c>
      <c r="W849" s="50">
        <v>18.6371449451191</v>
      </c>
      <c r="X849" s="50">
        <v>100</v>
      </c>
      <c r="Y849" s="50">
        <v>0</v>
      </c>
      <c r="Z849" s="50">
        <v>0</v>
      </c>
      <c r="AA849" s="2">
        <v>0</v>
      </c>
      <c r="AB849">
        <v>1</v>
      </c>
      <c r="AC849">
        <v>7</v>
      </c>
      <c r="AD849">
        <v>1</v>
      </c>
      <c r="AE849" s="16">
        <v>0</v>
      </c>
      <c r="AF849" t="s">
        <v>875</v>
      </c>
      <c r="AG849" t="s">
        <v>875</v>
      </c>
      <c r="AH849" t="s">
        <v>875</v>
      </c>
      <c r="AI849" t="s">
        <v>875</v>
      </c>
      <c r="AJ849" t="s">
        <v>875</v>
      </c>
      <c r="AK849" t="s">
        <v>875</v>
      </c>
      <c r="AL849" t="s">
        <v>875</v>
      </c>
      <c r="AM849" s="1" t="s">
        <v>903</v>
      </c>
      <c r="AN849" s="1" t="s">
        <v>903</v>
      </c>
      <c r="AO849" s="1" t="s">
        <v>903</v>
      </c>
      <c r="AP849" s="1" t="s">
        <v>903</v>
      </c>
      <c r="AQ849" s="1" t="s">
        <v>903</v>
      </c>
      <c r="AR849" s="1" t="s">
        <v>903</v>
      </c>
      <c r="AS849" s="1" t="s">
        <v>903</v>
      </c>
      <c r="AT849" s="1" t="s">
        <v>903</v>
      </c>
      <c r="AU849" s="1" t="s">
        <v>903</v>
      </c>
      <c r="AV849" s="1" t="s">
        <v>903</v>
      </c>
      <c r="AW849" s="1" t="s">
        <v>903</v>
      </c>
      <c r="AX849" s="1" t="s">
        <v>903</v>
      </c>
      <c r="AY849" s="1" t="s">
        <v>903</v>
      </c>
      <c r="AZ849" s="1" t="s">
        <v>903</v>
      </c>
      <c r="BA849" s="1" t="s">
        <v>875</v>
      </c>
      <c r="BB849" s="1" t="s">
        <v>875</v>
      </c>
      <c r="BC849" s="1" t="s">
        <v>875</v>
      </c>
      <c r="BD849" s="1" t="s">
        <v>875</v>
      </c>
      <c r="BE849" s="1" t="s">
        <v>875</v>
      </c>
      <c r="BF849" s="1" t="s">
        <v>875</v>
      </c>
      <c r="BG849" s="26">
        <v>21</v>
      </c>
      <c r="BH849" s="26">
        <v>2</v>
      </c>
      <c r="BI849" s="1">
        <v>3.8</v>
      </c>
      <c r="BJ849" s="1">
        <f t="shared" si="60"/>
        <v>79.8</v>
      </c>
      <c r="BK849" s="1" t="s">
        <v>28</v>
      </c>
      <c r="BL849" s="25">
        <v>0</v>
      </c>
      <c r="BM849" s="1">
        <v>0</v>
      </c>
      <c r="BN849" s="1">
        <v>0</v>
      </c>
      <c r="BO849" s="1">
        <v>0</v>
      </c>
      <c r="BP849" s="1">
        <v>0</v>
      </c>
      <c r="BQ849" s="14">
        <v>43899.855418680556</v>
      </c>
      <c r="BR849" s="14" t="s">
        <v>372</v>
      </c>
      <c r="BS849" s="15">
        <v>20.016666666666666</v>
      </c>
      <c r="BT849" s="12" t="s">
        <v>108</v>
      </c>
      <c r="BU849" s="12">
        <v>2</v>
      </c>
      <c r="BV849" s="12"/>
      <c r="BW849" s="12" t="s">
        <v>98</v>
      </c>
      <c r="BX849" s="12"/>
      <c r="BY849" s="12" t="s">
        <v>98</v>
      </c>
      <c r="BZ849" s="12">
        <v>1</v>
      </c>
      <c r="CA849" s="12">
        <v>5</v>
      </c>
      <c r="CB849" s="15">
        <v>10.5</v>
      </c>
      <c r="CC849" s="12">
        <v>0</v>
      </c>
      <c r="CD849" s="12">
        <v>0</v>
      </c>
      <c r="CE849" s="12">
        <v>1</v>
      </c>
      <c r="CF849" s="12">
        <v>3</v>
      </c>
      <c r="CG849" s="12">
        <v>1</v>
      </c>
      <c r="CH849" s="12">
        <v>2</v>
      </c>
      <c r="CI849" s="12">
        <v>1</v>
      </c>
      <c r="CJ849" s="15">
        <v>2</v>
      </c>
      <c r="CK849" s="12">
        <v>2</v>
      </c>
      <c r="CL849" s="12">
        <v>3</v>
      </c>
      <c r="CM849" s="12">
        <v>1</v>
      </c>
      <c r="CN849" s="12">
        <v>2</v>
      </c>
      <c r="CO849" s="12">
        <v>1</v>
      </c>
      <c r="CP849" s="12" t="s">
        <v>83</v>
      </c>
      <c r="CQ849" s="12">
        <v>47</v>
      </c>
      <c r="CR849" s="12">
        <v>43</v>
      </c>
      <c r="CS849" s="12">
        <v>0</v>
      </c>
      <c r="CT849" s="12">
        <v>73</v>
      </c>
      <c r="CU849" s="12">
        <v>42</v>
      </c>
      <c r="CV849" s="12">
        <v>8.1</v>
      </c>
      <c r="CW849" s="12">
        <v>225</v>
      </c>
      <c r="CX849" s="12" t="b">
        <v>0</v>
      </c>
      <c r="CY849" s="12"/>
      <c r="CZ849" s="12">
        <v>0</v>
      </c>
      <c r="DA849" s="12">
        <v>127</v>
      </c>
      <c r="DB849" s="12">
        <v>101</v>
      </c>
      <c r="DC849" s="12">
        <v>39</v>
      </c>
    </row>
    <row r="850" spans="1:107" x14ac:dyDescent="0.2">
      <c r="A850" s="2">
        <v>849</v>
      </c>
      <c r="B850" s="5">
        <v>10</v>
      </c>
      <c r="C850" s="2">
        <v>3</v>
      </c>
      <c r="D850" s="1">
        <v>37</v>
      </c>
      <c r="E850" s="7">
        <v>43900</v>
      </c>
      <c r="F850" s="1">
        <v>0</v>
      </c>
      <c r="G850" s="5">
        <f t="shared" si="57"/>
        <v>27</v>
      </c>
      <c r="H850" s="19">
        <f t="shared" si="58"/>
        <v>102.6</v>
      </c>
      <c r="I850" s="50">
        <v>100</v>
      </c>
      <c r="J850" s="50">
        <v>246.92013888888889</v>
      </c>
      <c r="K850" s="50">
        <v>24.374628553296461</v>
      </c>
      <c r="L850" s="50">
        <v>89.930555555555557</v>
      </c>
      <c r="M850" s="50">
        <v>10.069444444444443</v>
      </c>
      <c r="N850" s="50">
        <v>0</v>
      </c>
      <c r="O850" s="50">
        <v>100</v>
      </c>
      <c r="P850" s="50">
        <v>235.05729166666666</v>
      </c>
      <c r="Q850" s="50">
        <v>27.413042305889324</v>
      </c>
      <c r="R850" s="50">
        <v>86.979166666666671</v>
      </c>
      <c r="S850" s="50">
        <v>13.020833333333329</v>
      </c>
      <c r="T850" s="50">
        <v>0</v>
      </c>
      <c r="U850" s="50">
        <v>100</v>
      </c>
      <c r="V850" s="50">
        <v>270.64583333333331</v>
      </c>
      <c r="W850" s="50">
        <v>15.422385002373248</v>
      </c>
      <c r="X850" s="50">
        <v>95.833333333333329</v>
      </c>
      <c r="Y850" s="50">
        <v>4.1666666666666714</v>
      </c>
      <c r="Z850" s="50">
        <v>0</v>
      </c>
      <c r="AA850" s="2">
        <v>0</v>
      </c>
      <c r="AB850">
        <v>1</v>
      </c>
      <c r="AC850">
        <v>7</v>
      </c>
      <c r="AD850">
        <v>1</v>
      </c>
      <c r="AE850" s="16">
        <v>0</v>
      </c>
      <c r="AF850" t="s">
        <v>875</v>
      </c>
      <c r="AG850" t="s">
        <v>875</v>
      </c>
      <c r="AH850" t="s">
        <v>875</v>
      </c>
      <c r="AI850" t="s">
        <v>875</v>
      </c>
      <c r="AJ850" t="s">
        <v>875</v>
      </c>
      <c r="AK850" t="s">
        <v>875</v>
      </c>
      <c r="AL850" t="s">
        <v>875</v>
      </c>
      <c r="AM850" s="1" t="s">
        <v>903</v>
      </c>
      <c r="AN850" s="1" t="s">
        <v>903</v>
      </c>
      <c r="AO850" s="1" t="s">
        <v>903</v>
      </c>
      <c r="AP850" s="1" t="s">
        <v>903</v>
      </c>
      <c r="AQ850" s="1" t="s">
        <v>903</v>
      </c>
      <c r="AR850" s="1" t="s">
        <v>903</v>
      </c>
      <c r="AS850" s="1" t="s">
        <v>903</v>
      </c>
      <c r="AT850" s="1" t="s">
        <v>903</v>
      </c>
      <c r="AU850" s="1" t="s">
        <v>903</v>
      </c>
      <c r="AV850" s="1" t="s">
        <v>903</v>
      </c>
      <c r="AW850" s="1" t="s">
        <v>903</v>
      </c>
      <c r="AX850" s="1" t="s">
        <v>903</v>
      </c>
      <c r="AY850" s="1" t="s">
        <v>903</v>
      </c>
      <c r="AZ850" s="1" t="s">
        <v>903</v>
      </c>
      <c r="BA850" s="1" t="s">
        <v>875</v>
      </c>
      <c r="BB850" s="1" t="s">
        <v>875</v>
      </c>
      <c r="BC850" s="1" t="s">
        <v>875</v>
      </c>
      <c r="BD850" s="1" t="s">
        <v>875</v>
      </c>
      <c r="BE850" s="1" t="s">
        <v>875</v>
      </c>
      <c r="BF850" s="1" t="s">
        <v>875</v>
      </c>
      <c r="BG850" s="26">
        <v>27</v>
      </c>
      <c r="BH850" s="5">
        <v>3</v>
      </c>
      <c r="BI850" s="1">
        <v>3.8</v>
      </c>
      <c r="BJ850" s="1">
        <f t="shared" si="60"/>
        <v>102.6</v>
      </c>
      <c r="BK850" s="1" t="s">
        <v>28</v>
      </c>
      <c r="BL850" s="25">
        <v>0</v>
      </c>
      <c r="BM850" s="1">
        <v>0</v>
      </c>
      <c r="BN850" s="1">
        <v>0</v>
      </c>
      <c r="BO850" s="1">
        <v>0</v>
      </c>
      <c r="BP850" s="1">
        <v>0</v>
      </c>
      <c r="BQ850" s="14">
        <v>43900.700132303238</v>
      </c>
      <c r="BR850" s="14" t="s">
        <v>373</v>
      </c>
      <c r="BS850" s="15">
        <v>27.016666666666666</v>
      </c>
      <c r="BT850" s="12" t="s">
        <v>318</v>
      </c>
      <c r="BU850" s="12">
        <v>2</v>
      </c>
      <c r="BV850" s="12"/>
      <c r="BW850" s="12" t="s">
        <v>98</v>
      </c>
      <c r="BX850" s="12"/>
      <c r="BY850" s="12" t="s">
        <v>98</v>
      </c>
      <c r="BZ850" s="12">
        <v>1</v>
      </c>
      <c r="CA850" s="12">
        <v>5</v>
      </c>
      <c r="CB850" s="15">
        <v>0</v>
      </c>
      <c r="CC850" s="12">
        <v>0</v>
      </c>
      <c r="CD850" s="12">
        <v>0</v>
      </c>
      <c r="CE850" s="12">
        <v>1</v>
      </c>
      <c r="CF850" s="12">
        <v>3</v>
      </c>
      <c r="CG850" s="12">
        <v>2</v>
      </c>
      <c r="CH850" s="12">
        <v>2</v>
      </c>
      <c r="CI850" s="12">
        <v>1</v>
      </c>
      <c r="CJ850" s="15">
        <v>3</v>
      </c>
      <c r="CK850" s="12">
        <v>1</v>
      </c>
      <c r="CL850" s="12">
        <v>3</v>
      </c>
      <c r="CM850" s="12">
        <v>2</v>
      </c>
      <c r="CN850" s="12">
        <v>2</v>
      </c>
      <c r="CO850" s="12">
        <v>2</v>
      </c>
      <c r="CP850" s="12" t="s">
        <v>99</v>
      </c>
      <c r="CQ850" s="12">
        <v>50</v>
      </c>
      <c r="CR850" s="12">
        <v>45</v>
      </c>
      <c r="CS850" s="12">
        <v>100</v>
      </c>
      <c r="CT850" s="12">
        <v>82</v>
      </c>
      <c r="CU850" s="12">
        <v>42</v>
      </c>
      <c r="CV850" s="12">
        <v>12.7</v>
      </c>
      <c r="CW850" s="12">
        <v>203</v>
      </c>
      <c r="CX850" s="12" t="b">
        <v>0</v>
      </c>
      <c r="CY850" s="12"/>
      <c r="CZ850" s="12">
        <v>0</v>
      </c>
      <c r="DA850" s="12">
        <v>123</v>
      </c>
      <c r="DB850" s="12">
        <v>103</v>
      </c>
      <c r="DC850" s="12">
        <v>51</v>
      </c>
    </row>
    <row r="851" spans="1:107" x14ac:dyDescent="0.2">
      <c r="A851" s="2">
        <v>850</v>
      </c>
      <c r="B851" s="5">
        <v>10</v>
      </c>
      <c r="C851" s="2">
        <v>3</v>
      </c>
      <c r="D851" s="1">
        <v>38</v>
      </c>
      <c r="E851" s="7">
        <v>43901</v>
      </c>
      <c r="F851" s="1">
        <v>0</v>
      </c>
      <c r="G851" s="5">
        <f t="shared" si="57"/>
        <v>30</v>
      </c>
      <c r="H851" s="19">
        <f t="shared" si="58"/>
        <v>114</v>
      </c>
      <c r="I851" s="50">
        <v>100</v>
      </c>
      <c r="J851" s="50">
        <v>248.03472222222223</v>
      </c>
      <c r="K851" s="50">
        <v>24.292232898412024</v>
      </c>
      <c r="L851" s="50">
        <v>83.333333333333329</v>
      </c>
      <c r="M851" s="50">
        <v>16.666666666666671</v>
      </c>
      <c r="N851" s="50">
        <v>0</v>
      </c>
      <c r="O851" s="50">
        <v>100</v>
      </c>
      <c r="P851" s="50">
        <v>241.484375</v>
      </c>
      <c r="Q851" s="50">
        <v>28.342701313039452</v>
      </c>
      <c r="R851" s="50">
        <v>75</v>
      </c>
      <c r="S851" s="50">
        <v>25</v>
      </c>
      <c r="T851" s="50">
        <v>0</v>
      </c>
      <c r="U851" s="50">
        <v>100</v>
      </c>
      <c r="V851" s="50">
        <v>261.13541666666669</v>
      </c>
      <c r="W851" s="50">
        <v>13.750591785033333</v>
      </c>
      <c r="X851" s="50">
        <v>100</v>
      </c>
      <c r="Y851" s="50">
        <v>0</v>
      </c>
      <c r="Z851" s="50">
        <v>0</v>
      </c>
      <c r="AA851" s="2">
        <v>0</v>
      </c>
      <c r="AB851">
        <v>1</v>
      </c>
      <c r="AC851">
        <v>7</v>
      </c>
      <c r="AD851">
        <v>1</v>
      </c>
      <c r="AE851" s="16">
        <v>0</v>
      </c>
      <c r="AF851" t="s">
        <v>875</v>
      </c>
      <c r="AG851" t="s">
        <v>875</v>
      </c>
      <c r="AH851" t="s">
        <v>875</v>
      </c>
      <c r="AI851" t="s">
        <v>875</v>
      </c>
      <c r="AJ851" t="s">
        <v>875</v>
      </c>
      <c r="AK851" t="s">
        <v>875</v>
      </c>
      <c r="AL851" t="s">
        <v>875</v>
      </c>
      <c r="AM851" s="1" t="s">
        <v>903</v>
      </c>
      <c r="AN851" s="1" t="s">
        <v>903</v>
      </c>
      <c r="AO851" s="1" t="s">
        <v>903</v>
      </c>
      <c r="AP851" s="1" t="s">
        <v>903</v>
      </c>
      <c r="AQ851" s="1" t="s">
        <v>903</v>
      </c>
      <c r="AR851" s="1" t="s">
        <v>903</v>
      </c>
      <c r="AS851" s="1" t="s">
        <v>903</v>
      </c>
      <c r="AT851" s="1" t="s">
        <v>903</v>
      </c>
      <c r="AU851" s="1" t="s">
        <v>903</v>
      </c>
      <c r="AV851" s="1" t="s">
        <v>903</v>
      </c>
      <c r="AW851" s="1" t="s">
        <v>903</v>
      </c>
      <c r="AX851" s="1" t="s">
        <v>903</v>
      </c>
      <c r="AY851" s="1" t="s">
        <v>903</v>
      </c>
      <c r="AZ851" s="1" t="s">
        <v>903</v>
      </c>
      <c r="BA851" s="1" t="s">
        <v>875</v>
      </c>
      <c r="BB851" s="1" t="s">
        <v>875</v>
      </c>
      <c r="BC851" s="1" t="s">
        <v>875</v>
      </c>
      <c r="BD851" s="1" t="s">
        <v>875</v>
      </c>
      <c r="BE851" s="1" t="s">
        <v>875</v>
      </c>
      <c r="BF851" s="1" t="s">
        <v>875</v>
      </c>
      <c r="BG851" s="26">
        <v>30</v>
      </c>
      <c r="BH851" s="5">
        <v>3</v>
      </c>
      <c r="BI851" s="1">
        <v>3.8</v>
      </c>
      <c r="BJ851" s="1">
        <f t="shared" si="60"/>
        <v>114</v>
      </c>
      <c r="BK851" s="1" t="s">
        <v>28</v>
      </c>
      <c r="BL851" s="25">
        <v>0</v>
      </c>
      <c r="BM851" s="1">
        <v>0</v>
      </c>
      <c r="BN851" s="1">
        <v>0</v>
      </c>
      <c r="BO851" s="1">
        <v>0</v>
      </c>
      <c r="BP851" s="1">
        <v>0</v>
      </c>
      <c r="BQ851" s="14">
        <v>43901.815491967594</v>
      </c>
      <c r="BR851" s="14" t="s">
        <v>374</v>
      </c>
      <c r="BS851" s="15">
        <v>28.366666666666667</v>
      </c>
      <c r="BT851" s="12" t="s">
        <v>113</v>
      </c>
      <c r="BU851" s="12">
        <v>2</v>
      </c>
      <c r="BV851" s="12"/>
      <c r="BW851" s="12" t="s">
        <v>98</v>
      </c>
      <c r="BX851" s="12"/>
      <c r="BY851" s="12" t="s">
        <v>98</v>
      </c>
      <c r="BZ851" s="12">
        <v>1</v>
      </c>
      <c r="CA851" s="12">
        <v>6</v>
      </c>
      <c r="CB851" s="15">
        <v>10.199999999999999</v>
      </c>
      <c r="CC851" s="12">
        <v>0</v>
      </c>
      <c r="CD851" s="12">
        <v>0</v>
      </c>
      <c r="CE851" s="12">
        <v>2</v>
      </c>
      <c r="CF851" s="12">
        <v>3</v>
      </c>
      <c r="CG851" s="12">
        <v>1</v>
      </c>
      <c r="CH851" s="12">
        <v>2</v>
      </c>
      <c r="CI851" s="12">
        <v>1</v>
      </c>
      <c r="CJ851" s="15">
        <v>3</v>
      </c>
      <c r="CK851" s="12">
        <v>2</v>
      </c>
      <c r="CL851" s="12">
        <v>3</v>
      </c>
      <c r="CM851" s="12">
        <v>1</v>
      </c>
      <c r="CN851" s="12">
        <v>2</v>
      </c>
      <c r="CO851" s="12">
        <v>2</v>
      </c>
      <c r="CP851" s="12" t="s">
        <v>99</v>
      </c>
      <c r="CQ851" s="12">
        <v>43</v>
      </c>
      <c r="CR851" s="12">
        <v>38</v>
      </c>
      <c r="CS851" s="12">
        <v>91</v>
      </c>
      <c r="CT851" s="12">
        <v>67</v>
      </c>
      <c r="CU851" s="12">
        <v>38</v>
      </c>
      <c r="CV851" s="12">
        <v>8.1</v>
      </c>
      <c r="CW851" s="12">
        <v>180</v>
      </c>
      <c r="CX851" s="12" t="b">
        <v>0</v>
      </c>
      <c r="CY851" s="12"/>
      <c r="CZ851" s="12">
        <v>0</v>
      </c>
      <c r="DA851" s="12">
        <v>134</v>
      </c>
      <c r="DB851" s="12">
        <v>114</v>
      </c>
      <c r="DC851" s="12">
        <v>87</v>
      </c>
    </row>
    <row r="852" spans="1:107" x14ac:dyDescent="0.2">
      <c r="A852" s="2">
        <v>851</v>
      </c>
      <c r="B852" s="5">
        <v>10</v>
      </c>
      <c r="C852" s="2">
        <v>3</v>
      </c>
      <c r="D852" s="1">
        <v>39</v>
      </c>
      <c r="E852" s="7">
        <v>43902</v>
      </c>
      <c r="F852" s="1">
        <v>0</v>
      </c>
      <c r="G852" s="5">
        <f t="shared" si="57"/>
        <v>30</v>
      </c>
      <c r="H852" s="19">
        <f t="shared" si="58"/>
        <v>114</v>
      </c>
      <c r="I852" s="50">
        <v>100</v>
      </c>
      <c r="J852" s="50">
        <v>195.26736111111111</v>
      </c>
      <c r="K852" s="50">
        <v>21.008891860908097</v>
      </c>
      <c r="L852" s="50">
        <v>60.069444444444443</v>
      </c>
      <c r="M852" s="50">
        <v>39.930555555555557</v>
      </c>
      <c r="N852" s="50">
        <v>0</v>
      </c>
      <c r="O852" s="50">
        <v>100</v>
      </c>
      <c r="P852" s="50">
        <v>195.58854166666666</v>
      </c>
      <c r="Q852" s="50">
        <v>23.033864143719292</v>
      </c>
      <c r="R852" s="50">
        <v>64.583333333333329</v>
      </c>
      <c r="S852" s="50">
        <v>35.416666666666671</v>
      </c>
      <c r="T852" s="50">
        <v>0</v>
      </c>
      <c r="U852" s="50">
        <v>100</v>
      </c>
      <c r="V852" s="50">
        <v>194.625</v>
      </c>
      <c r="W852" s="50">
        <v>16.271853571266849</v>
      </c>
      <c r="X852" s="50">
        <v>51.041666666666664</v>
      </c>
      <c r="Y852" s="50">
        <v>48.958333333333336</v>
      </c>
      <c r="Z852" s="50">
        <v>0</v>
      </c>
      <c r="AA852" s="2">
        <v>0</v>
      </c>
      <c r="AB852">
        <v>1</v>
      </c>
      <c r="AC852">
        <v>7</v>
      </c>
      <c r="AD852">
        <v>1</v>
      </c>
      <c r="AE852" s="16">
        <v>0</v>
      </c>
      <c r="AF852" t="s">
        <v>875</v>
      </c>
      <c r="AG852" t="s">
        <v>875</v>
      </c>
      <c r="AH852" t="s">
        <v>875</v>
      </c>
      <c r="AI852" t="s">
        <v>875</v>
      </c>
      <c r="AJ852" t="s">
        <v>875</v>
      </c>
      <c r="AK852" t="s">
        <v>875</v>
      </c>
      <c r="AL852" t="s">
        <v>875</v>
      </c>
      <c r="AM852" s="1" t="s">
        <v>903</v>
      </c>
      <c r="AN852" s="1" t="s">
        <v>903</v>
      </c>
      <c r="AO852" s="1" t="s">
        <v>903</v>
      </c>
      <c r="AP852" s="1" t="s">
        <v>903</v>
      </c>
      <c r="AQ852" s="1" t="s">
        <v>903</v>
      </c>
      <c r="AR852" s="1" t="s">
        <v>903</v>
      </c>
      <c r="AS852" s="1" t="s">
        <v>903</v>
      </c>
      <c r="AT852" s="1" t="s">
        <v>903</v>
      </c>
      <c r="AU852" s="1" t="s">
        <v>903</v>
      </c>
      <c r="AV852" s="1" t="s">
        <v>903</v>
      </c>
      <c r="AW852" s="1" t="s">
        <v>903</v>
      </c>
      <c r="AX852" s="1" t="s">
        <v>903</v>
      </c>
      <c r="AY852" s="1" t="s">
        <v>903</v>
      </c>
      <c r="AZ852" s="1" t="s">
        <v>903</v>
      </c>
      <c r="BA852" s="1" t="s">
        <v>875</v>
      </c>
      <c r="BB852" s="1" t="s">
        <v>875</v>
      </c>
      <c r="BC852" s="1" t="s">
        <v>875</v>
      </c>
      <c r="BD852" s="1" t="s">
        <v>875</v>
      </c>
      <c r="BE852" s="1" t="s">
        <v>875</v>
      </c>
      <c r="BF852" s="1" t="s">
        <v>875</v>
      </c>
      <c r="BG852" s="26">
        <v>30</v>
      </c>
      <c r="BH852" s="5">
        <v>3</v>
      </c>
      <c r="BI852" s="1">
        <v>3.8</v>
      </c>
      <c r="BJ852" s="1">
        <f t="shared" si="60"/>
        <v>114</v>
      </c>
      <c r="BK852" s="1" t="s">
        <v>28</v>
      </c>
      <c r="BL852" s="25">
        <v>0</v>
      </c>
      <c r="BM852" s="1">
        <v>0</v>
      </c>
      <c r="BN852" s="1">
        <v>0</v>
      </c>
      <c r="BO852" s="1">
        <v>0</v>
      </c>
      <c r="BP852" s="1">
        <v>0</v>
      </c>
      <c r="BQ852" s="14">
        <v>43902.795827071757</v>
      </c>
      <c r="BR852" s="14" t="s">
        <v>375</v>
      </c>
      <c r="BS852" s="15">
        <v>29.133333333333333</v>
      </c>
      <c r="BT852" s="12" t="s">
        <v>376</v>
      </c>
      <c r="BU852" s="12">
        <v>2</v>
      </c>
      <c r="BV852" s="12"/>
      <c r="BW852" s="12" t="s">
        <v>98</v>
      </c>
      <c r="BX852" s="12"/>
      <c r="BY852" s="12" t="s">
        <v>98</v>
      </c>
      <c r="BZ852" s="12">
        <v>1</v>
      </c>
      <c r="CA852" s="12">
        <v>6</v>
      </c>
      <c r="CB852" s="15">
        <v>9.9</v>
      </c>
      <c r="CC852" s="12">
        <v>0</v>
      </c>
      <c r="CD852" s="12">
        <v>0</v>
      </c>
      <c r="CE852" s="12">
        <v>1</v>
      </c>
      <c r="CF852" s="12">
        <v>3</v>
      </c>
      <c r="CG852" s="12">
        <v>1</v>
      </c>
      <c r="CH852" s="12">
        <v>2</v>
      </c>
      <c r="CI852" s="12">
        <v>1</v>
      </c>
      <c r="CJ852" s="15">
        <v>3</v>
      </c>
      <c r="CK852" s="12">
        <v>1</v>
      </c>
      <c r="CL852" s="12">
        <v>3</v>
      </c>
      <c r="CM852" s="12">
        <v>1</v>
      </c>
      <c r="CN852" s="12">
        <v>2</v>
      </c>
      <c r="CO852" s="12">
        <v>2</v>
      </c>
      <c r="CP852" s="12" t="s">
        <v>99</v>
      </c>
      <c r="CQ852" s="12">
        <v>43</v>
      </c>
      <c r="CR852" s="12">
        <v>37</v>
      </c>
      <c r="CS852" s="12">
        <v>91</v>
      </c>
      <c r="CT852" s="12">
        <v>85</v>
      </c>
      <c r="CU852" s="12">
        <v>36</v>
      </c>
      <c r="CV852" s="12">
        <v>10.4</v>
      </c>
      <c r="CW852" s="12">
        <v>113</v>
      </c>
      <c r="CX852" s="12" t="b">
        <v>0</v>
      </c>
      <c r="CY852" s="12"/>
      <c r="CZ852" s="12">
        <v>0</v>
      </c>
      <c r="DA852" s="12">
        <v>120</v>
      </c>
      <c r="DB852" s="12">
        <v>101</v>
      </c>
      <c r="DC852" s="12">
        <v>88</v>
      </c>
    </row>
    <row r="853" spans="1:107" x14ac:dyDescent="0.2">
      <c r="A853" s="2">
        <v>852</v>
      </c>
      <c r="B853" s="5">
        <v>10</v>
      </c>
      <c r="C853" s="2">
        <v>3</v>
      </c>
      <c r="D853" s="1">
        <v>40</v>
      </c>
      <c r="E853" s="7">
        <v>43903</v>
      </c>
      <c r="F853" s="1">
        <v>0</v>
      </c>
      <c r="G853" s="5">
        <f t="shared" si="57"/>
        <v>0</v>
      </c>
      <c r="H853" s="19">
        <f t="shared" si="58"/>
        <v>0</v>
      </c>
      <c r="I853" s="50">
        <v>100</v>
      </c>
      <c r="J853" s="50">
        <v>220.125</v>
      </c>
      <c r="K853" s="50">
        <v>19.844394785183798</v>
      </c>
      <c r="L853" s="50">
        <v>73.263888888888886</v>
      </c>
      <c r="M853" s="50">
        <v>26.736111111111114</v>
      </c>
      <c r="N853" s="50">
        <v>0</v>
      </c>
      <c r="O853" s="50">
        <v>100</v>
      </c>
      <c r="P853" s="50">
        <v>207.30729166666666</v>
      </c>
      <c r="Q853" s="50">
        <v>21.443093902321834</v>
      </c>
      <c r="R853" s="50">
        <v>59.895833333333336</v>
      </c>
      <c r="S853" s="50">
        <v>40.104166666666664</v>
      </c>
      <c r="T853" s="50">
        <v>0</v>
      </c>
      <c r="U853" s="50">
        <v>100</v>
      </c>
      <c r="V853" s="50">
        <v>245.76041666666666</v>
      </c>
      <c r="W853" s="50">
        <v>11.476844402865975</v>
      </c>
      <c r="X853" s="50">
        <v>100</v>
      </c>
      <c r="Y853" s="50">
        <v>0</v>
      </c>
      <c r="Z853" s="50">
        <v>0</v>
      </c>
      <c r="AA853" s="2">
        <v>0</v>
      </c>
      <c r="AB853">
        <v>1</v>
      </c>
      <c r="AC853">
        <v>7</v>
      </c>
      <c r="AD853">
        <v>1</v>
      </c>
      <c r="AE853" s="16">
        <v>0</v>
      </c>
      <c r="AF853" s="12">
        <v>99</v>
      </c>
      <c r="AG853">
        <v>1</v>
      </c>
      <c r="AH853">
        <v>99</v>
      </c>
      <c r="AI853">
        <v>99</v>
      </c>
      <c r="AJ853">
        <v>99</v>
      </c>
      <c r="AK853">
        <v>99</v>
      </c>
      <c r="AL853">
        <v>99</v>
      </c>
      <c r="AM853">
        <v>99</v>
      </c>
      <c r="AN853" s="1">
        <v>99</v>
      </c>
      <c r="AO853" s="1">
        <v>99</v>
      </c>
      <c r="AP853" s="1">
        <v>99</v>
      </c>
      <c r="AQ853" s="1">
        <v>99</v>
      </c>
      <c r="AR853" s="1">
        <v>99</v>
      </c>
      <c r="AS853" s="1">
        <v>0</v>
      </c>
      <c r="AT853">
        <v>1</v>
      </c>
      <c r="AU853">
        <v>0</v>
      </c>
      <c r="AV853" s="1">
        <v>0</v>
      </c>
      <c r="AW853" s="1">
        <v>0</v>
      </c>
      <c r="AX853" s="1">
        <v>0</v>
      </c>
      <c r="AY853" s="1">
        <v>0</v>
      </c>
      <c r="AZ853" s="1">
        <v>0</v>
      </c>
      <c r="BA853" s="1">
        <v>0</v>
      </c>
      <c r="BB853" s="1">
        <v>0</v>
      </c>
      <c r="BC853" s="1">
        <v>0</v>
      </c>
      <c r="BD853" s="1">
        <v>0</v>
      </c>
      <c r="BE853" s="1">
        <v>0</v>
      </c>
      <c r="BF853" s="1">
        <f>SUM(AS853:BE853)</f>
        <v>1</v>
      </c>
      <c r="BG853" s="12">
        <v>0</v>
      </c>
      <c r="BH853" s="1">
        <v>0</v>
      </c>
      <c r="BI853" s="1">
        <v>0</v>
      </c>
      <c r="BJ853" s="1">
        <f t="shared" si="60"/>
        <v>0</v>
      </c>
      <c r="BK853" s="1">
        <v>0</v>
      </c>
      <c r="BL853" s="25">
        <v>0</v>
      </c>
      <c r="BM853" s="1">
        <v>0</v>
      </c>
      <c r="BN853" s="1">
        <v>0</v>
      </c>
      <c r="BO853" s="1">
        <v>0</v>
      </c>
      <c r="BP853" s="1">
        <v>0</v>
      </c>
      <c r="BQ853" s="12"/>
      <c r="BR853" s="12"/>
      <c r="BS853" s="12"/>
      <c r="BT853" s="12"/>
      <c r="BU853" s="12"/>
      <c r="BV853" s="12"/>
      <c r="BW853" s="12"/>
      <c r="BX853" s="12"/>
      <c r="BY853" s="12"/>
      <c r="BZ853" s="12"/>
      <c r="CA853" s="12"/>
      <c r="CB853" s="15"/>
      <c r="CC853" s="12"/>
      <c r="CD853" s="12"/>
      <c r="CE853" s="12"/>
      <c r="CF853" s="12"/>
      <c r="CG853" s="12"/>
      <c r="CH853" s="12"/>
      <c r="CI853" s="12"/>
      <c r="CJ853" s="15"/>
      <c r="CK853" s="12"/>
      <c r="CL853" s="12"/>
      <c r="CM853" s="12"/>
      <c r="CN853" s="12"/>
      <c r="CO853" s="12"/>
      <c r="CP853" s="12"/>
      <c r="CQ853" s="12"/>
      <c r="CR853" s="12"/>
      <c r="CS853" s="12"/>
      <c r="CT853" s="12"/>
      <c r="CU853" s="12"/>
      <c r="CV853" s="12"/>
      <c r="CW853" s="12"/>
      <c r="CX853" s="12"/>
      <c r="CY853" s="12"/>
      <c r="CZ853" s="12"/>
      <c r="DA853" s="12"/>
      <c r="DB853" s="12"/>
      <c r="DC853" s="12"/>
    </row>
    <row r="854" spans="1:107" x14ac:dyDescent="0.2">
      <c r="A854" s="2">
        <v>853</v>
      </c>
      <c r="B854" s="5">
        <v>10</v>
      </c>
      <c r="C854" s="2">
        <v>3</v>
      </c>
      <c r="D854" s="1">
        <v>41</v>
      </c>
      <c r="E854" s="7">
        <v>43904</v>
      </c>
      <c r="F854" s="1">
        <v>0</v>
      </c>
      <c r="G854" s="5">
        <f t="shared" si="57"/>
        <v>27</v>
      </c>
      <c r="H854" s="19">
        <f t="shared" si="58"/>
        <v>102.6</v>
      </c>
      <c r="I854" s="50">
        <v>94.097222222222229</v>
      </c>
      <c r="J854" s="50">
        <v>255.3210332103321</v>
      </c>
      <c r="K854" s="50">
        <v>31.672277379832057</v>
      </c>
      <c r="L854" s="50">
        <v>81.549815498154985</v>
      </c>
      <c r="M854" s="50">
        <v>18.450184501845015</v>
      </c>
      <c r="N854" s="50">
        <v>0</v>
      </c>
      <c r="O854" s="50">
        <v>91.145833333333329</v>
      </c>
      <c r="P854" s="50">
        <v>269.15428571428572</v>
      </c>
      <c r="Q854" s="50">
        <v>31.344121140548779</v>
      </c>
      <c r="R854" s="50">
        <v>86.285714285714292</v>
      </c>
      <c r="S854" s="50">
        <v>13.714285714285708</v>
      </c>
      <c r="T854" s="50">
        <v>0</v>
      </c>
      <c r="U854" s="50">
        <v>100</v>
      </c>
      <c r="V854" s="50">
        <v>230.10416666666666</v>
      </c>
      <c r="W854" s="50">
        <v>29.328684742351314</v>
      </c>
      <c r="X854" s="50">
        <v>72.916666666666671</v>
      </c>
      <c r="Y854" s="50">
        <v>27.083333333333329</v>
      </c>
      <c r="Z854" s="50">
        <v>0</v>
      </c>
      <c r="AA854" s="2">
        <v>0</v>
      </c>
      <c r="AB854">
        <v>1</v>
      </c>
      <c r="AC854">
        <v>7</v>
      </c>
      <c r="AD854">
        <v>1</v>
      </c>
      <c r="AE854" s="16">
        <v>0</v>
      </c>
      <c r="AF854" t="s">
        <v>875</v>
      </c>
      <c r="AG854" t="s">
        <v>875</v>
      </c>
      <c r="AH854" t="s">
        <v>875</v>
      </c>
      <c r="AI854" t="s">
        <v>875</v>
      </c>
      <c r="AJ854" t="s">
        <v>875</v>
      </c>
      <c r="AK854" t="s">
        <v>875</v>
      </c>
      <c r="AL854" t="s">
        <v>875</v>
      </c>
      <c r="AM854" s="1" t="s">
        <v>903</v>
      </c>
      <c r="AN854" s="1" t="s">
        <v>903</v>
      </c>
      <c r="AO854" s="1" t="s">
        <v>903</v>
      </c>
      <c r="AP854" s="1" t="s">
        <v>903</v>
      </c>
      <c r="AQ854" s="1" t="s">
        <v>903</v>
      </c>
      <c r="AR854" s="1" t="s">
        <v>903</v>
      </c>
      <c r="AS854" s="1" t="s">
        <v>903</v>
      </c>
      <c r="AT854" s="1" t="s">
        <v>903</v>
      </c>
      <c r="AU854" s="1" t="s">
        <v>903</v>
      </c>
      <c r="AV854" s="1" t="s">
        <v>903</v>
      </c>
      <c r="AW854" s="1" t="s">
        <v>903</v>
      </c>
      <c r="AX854" s="1" t="s">
        <v>903</v>
      </c>
      <c r="AY854" s="1" t="s">
        <v>903</v>
      </c>
      <c r="AZ854" s="1" t="s">
        <v>903</v>
      </c>
      <c r="BA854" s="1" t="s">
        <v>875</v>
      </c>
      <c r="BB854" s="1" t="s">
        <v>875</v>
      </c>
      <c r="BC854" s="1" t="s">
        <v>875</v>
      </c>
      <c r="BD854" s="1" t="s">
        <v>875</v>
      </c>
      <c r="BE854" s="1" t="s">
        <v>875</v>
      </c>
      <c r="BF854" s="1" t="s">
        <v>875</v>
      </c>
      <c r="BG854" s="26">
        <v>27</v>
      </c>
      <c r="BH854" s="5">
        <v>3</v>
      </c>
      <c r="BI854" s="1">
        <v>3.8</v>
      </c>
      <c r="BJ854" s="1">
        <f t="shared" si="60"/>
        <v>102.6</v>
      </c>
      <c r="BK854" s="1" t="s">
        <v>28</v>
      </c>
      <c r="BL854" s="25">
        <v>0</v>
      </c>
      <c r="BM854" s="1">
        <v>0</v>
      </c>
      <c r="BN854" s="1">
        <v>0</v>
      </c>
      <c r="BO854" s="1">
        <v>0</v>
      </c>
      <c r="BP854" s="1">
        <v>0</v>
      </c>
      <c r="BQ854" s="14">
        <v>43904.354062465274</v>
      </c>
      <c r="BR854" s="14" t="s">
        <v>377</v>
      </c>
      <c r="BS854" s="15">
        <v>27.016666666666666</v>
      </c>
      <c r="BT854" s="12" t="s">
        <v>318</v>
      </c>
      <c r="BU854" s="12">
        <v>2</v>
      </c>
      <c r="BV854" s="12"/>
      <c r="BW854" s="12" t="s">
        <v>98</v>
      </c>
      <c r="BX854" s="12"/>
      <c r="BY854" s="12" t="s">
        <v>98</v>
      </c>
      <c r="BZ854" s="12">
        <v>1</v>
      </c>
      <c r="CA854" s="12">
        <v>5</v>
      </c>
      <c r="CB854" s="15">
        <v>2</v>
      </c>
      <c r="CC854" s="12">
        <v>0</v>
      </c>
      <c r="CD854" s="12">
        <v>0</v>
      </c>
      <c r="CE854" s="12">
        <v>1</v>
      </c>
      <c r="CF854" s="12">
        <v>3</v>
      </c>
      <c r="CG854" s="12">
        <v>1</v>
      </c>
      <c r="CH854" s="12">
        <v>2</v>
      </c>
      <c r="CI854" s="12">
        <v>1</v>
      </c>
      <c r="CJ854" s="15">
        <v>3</v>
      </c>
      <c r="CK854" s="12">
        <v>1</v>
      </c>
      <c r="CL854" s="12">
        <v>3</v>
      </c>
      <c r="CM854" s="12">
        <v>1</v>
      </c>
      <c r="CN854" s="12">
        <v>1</v>
      </c>
      <c r="CO854" s="12">
        <v>2</v>
      </c>
      <c r="CP854" s="12" t="s">
        <v>88</v>
      </c>
      <c r="CQ854" s="12">
        <v>41</v>
      </c>
      <c r="CR854" s="12">
        <v>35</v>
      </c>
      <c r="CS854" s="12">
        <v>0</v>
      </c>
      <c r="CT854" s="12">
        <v>52</v>
      </c>
      <c r="CU854" s="12">
        <v>36</v>
      </c>
      <c r="CV854" s="12">
        <v>10.4</v>
      </c>
      <c r="CW854" s="12">
        <v>270</v>
      </c>
      <c r="CX854" s="12" t="b">
        <v>0</v>
      </c>
      <c r="CY854" s="12"/>
      <c r="CZ854" s="12">
        <v>0</v>
      </c>
      <c r="DA854" s="12">
        <v>140</v>
      </c>
      <c r="DB854" s="12">
        <v>115</v>
      </c>
      <c r="DC854" s="12">
        <v>89</v>
      </c>
    </row>
    <row r="855" spans="1:107" x14ac:dyDescent="0.2">
      <c r="A855" s="2">
        <v>854</v>
      </c>
      <c r="B855" s="5">
        <v>10</v>
      </c>
      <c r="C855" s="2">
        <v>3</v>
      </c>
      <c r="D855" s="1">
        <v>42</v>
      </c>
      <c r="E855" s="7">
        <v>43905</v>
      </c>
      <c r="F855" s="1">
        <v>0</v>
      </c>
      <c r="G855" s="5">
        <f t="shared" si="57"/>
        <v>21</v>
      </c>
      <c r="H855" s="19">
        <f t="shared" si="58"/>
        <v>79.8</v>
      </c>
      <c r="I855" s="50">
        <v>92.013888888888886</v>
      </c>
      <c r="J855" s="50">
        <v>207.87924528301886</v>
      </c>
      <c r="K855" s="50">
        <v>24.893056489239218</v>
      </c>
      <c r="L855" s="50">
        <v>70.943396226415089</v>
      </c>
      <c r="M855" s="50">
        <v>29.056603773584911</v>
      </c>
      <c r="N855" s="50">
        <v>0</v>
      </c>
      <c r="O855" s="50">
        <v>88.020833333333329</v>
      </c>
      <c r="P855" s="50">
        <v>189.95266272189349</v>
      </c>
      <c r="Q855" s="50">
        <v>27.940554202429823</v>
      </c>
      <c r="R855" s="50">
        <v>54.437869822485204</v>
      </c>
      <c r="S855" s="50">
        <v>45.562130177514796</v>
      </c>
      <c r="T855" s="50">
        <v>0</v>
      </c>
      <c r="U855" s="50">
        <v>100</v>
      </c>
      <c r="V855" s="50">
        <v>239.4375</v>
      </c>
      <c r="W855" s="50">
        <v>12.403707533056131</v>
      </c>
      <c r="X855" s="50">
        <v>100</v>
      </c>
      <c r="Y855" s="50">
        <v>0</v>
      </c>
      <c r="Z855" s="50">
        <v>0</v>
      </c>
      <c r="AA855" s="2">
        <v>0</v>
      </c>
      <c r="AB855">
        <v>1</v>
      </c>
      <c r="AC855">
        <v>6</v>
      </c>
      <c r="AD855">
        <v>1</v>
      </c>
      <c r="AE855" s="16">
        <v>0</v>
      </c>
      <c r="AF855" t="s">
        <v>875</v>
      </c>
      <c r="AG855" t="s">
        <v>875</v>
      </c>
      <c r="AH855" t="s">
        <v>875</v>
      </c>
      <c r="AI855" t="s">
        <v>875</v>
      </c>
      <c r="AJ855" t="s">
        <v>875</v>
      </c>
      <c r="AK855" t="s">
        <v>875</v>
      </c>
      <c r="AL855" t="s">
        <v>875</v>
      </c>
      <c r="AM855" s="1" t="s">
        <v>903</v>
      </c>
      <c r="AN855" s="1" t="s">
        <v>903</v>
      </c>
      <c r="AO855" s="1" t="s">
        <v>903</v>
      </c>
      <c r="AP855" s="1" t="s">
        <v>903</v>
      </c>
      <c r="AQ855" s="1" t="s">
        <v>903</v>
      </c>
      <c r="AR855" s="1" t="s">
        <v>903</v>
      </c>
      <c r="AS855" s="1" t="s">
        <v>903</v>
      </c>
      <c r="AT855" s="1" t="s">
        <v>903</v>
      </c>
      <c r="AU855" s="1" t="s">
        <v>903</v>
      </c>
      <c r="AV855" s="1" t="s">
        <v>903</v>
      </c>
      <c r="AW855" s="1" t="s">
        <v>903</v>
      </c>
      <c r="AX855" s="1" t="s">
        <v>903</v>
      </c>
      <c r="AY855" s="1" t="s">
        <v>903</v>
      </c>
      <c r="AZ855" s="1" t="s">
        <v>903</v>
      </c>
      <c r="BA855" s="1" t="s">
        <v>875</v>
      </c>
      <c r="BB855" s="1" t="s">
        <v>875</v>
      </c>
      <c r="BC855" s="1" t="s">
        <v>875</v>
      </c>
      <c r="BD855" s="1" t="s">
        <v>875</v>
      </c>
      <c r="BE855" s="1" t="s">
        <v>875</v>
      </c>
      <c r="BF855" s="1" t="s">
        <v>875</v>
      </c>
      <c r="BG855" s="26">
        <v>21</v>
      </c>
      <c r="BH855" s="5">
        <v>2</v>
      </c>
      <c r="BI855" s="1">
        <v>3.8</v>
      </c>
      <c r="BJ855" s="1">
        <f t="shared" si="60"/>
        <v>79.8</v>
      </c>
      <c r="BK855" s="1" t="s">
        <v>28</v>
      </c>
      <c r="BL855" s="25">
        <v>0</v>
      </c>
      <c r="BM855" s="1">
        <v>0</v>
      </c>
      <c r="BN855" s="1">
        <v>0</v>
      </c>
      <c r="BO855" s="1">
        <v>0</v>
      </c>
      <c r="BP855" s="1">
        <v>0</v>
      </c>
      <c r="BQ855" s="14">
        <v>43905.818674895832</v>
      </c>
      <c r="BR855" s="14" t="s">
        <v>378</v>
      </c>
      <c r="BS855" s="15">
        <v>20.016666666666666</v>
      </c>
      <c r="BT855" s="12" t="s">
        <v>108</v>
      </c>
      <c r="BU855" s="12">
        <v>2</v>
      </c>
      <c r="BV855" s="12"/>
      <c r="BW855" s="12" t="s">
        <v>98</v>
      </c>
      <c r="BX855" s="12"/>
      <c r="BY855" s="12" t="s">
        <v>98</v>
      </c>
      <c r="BZ855" s="12">
        <v>1</v>
      </c>
      <c r="CA855" s="12">
        <v>5</v>
      </c>
      <c r="CB855" s="15">
        <v>8.6</v>
      </c>
      <c r="CC855" s="12">
        <v>0</v>
      </c>
      <c r="CD855" s="12">
        <v>0</v>
      </c>
      <c r="CE855" s="12">
        <v>2</v>
      </c>
      <c r="CF855" s="12">
        <v>3</v>
      </c>
      <c r="CG855" s="12">
        <v>1</v>
      </c>
      <c r="CH855" s="12">
        <v>2</v>
      </c>
      <c r="CI855" s="12">
        <v>1</v>
      </c>
      <c r="CJ855" s="15">
        <v>2</v>
      </c>
      <c r="CK855" s="12">
        <v>2</v>
      </c>
      <c r="CL855" s="12">
        <v>3</v>
      </c>
      <c r="CM855" s="12">
        <v>1</v>
      </c>
      <c r="CN855" s="12">
        <v>2</v>
      </c>
      <c r="CO855" s="12">
        <v>1</v>
      </c>
      <c r="CP855" s="12" t="s">
        <v>83</v>
      </c>
      <c r="CQ855" s="12">
        <v>42</v>
      </c>
      <c r="CR855" s="12">
        <v>39</v>
      </c>
      <c r="CS855" s="12">
        <v>0</v>
      </c>
      <c r="CT855" s="12">
        <v>64</v>
      </c>
      <c r="CU855" s="12">
        <v>41</v>
      </c>
      <c r="CV855" s="12">
        <v>4.5999999999999996</v>
      </c>
      <c r="CW855" s="12">
        <v>113</v>
      </c>
      <c r="CX855" s="12" t="b">
        <v>0</v>
      </c>
      <c r="CY855" s="12"/>
      <c r="CZ855" s="12">
        <v>0</v>
      </c>
      <c r="DA855" s="12">
        <v>146</v>
      </c>
      <c r="DB855" s="12">
        <v>112</v>
      </c>
      <c r="DC855" s="12">
        <v>85</v>
      </c>
    </row>
    <row r="856" spans="1:107" x14ac:dyDescent="0.2">
      <c r="A856" s="2">
        <v>855</v>
      </c>
      <c r="B856" s="5">
        <v>10</v>
      </c>
      <c r="C856" s="2">
        <v>3</v>
      </c>
      <c r="D856" s="1">
        <v>43</v>
      </c>
      <c r="E856" s="7">
        <v>43906</v>
      </c>
      <c r="F856" s="1">
        <v>0</v>
      </c>
      <c r="G856" s="5">
        <f t="shared" si="57"/>
        <v>29</v>
      </c>
      <c r="H856" s="19">
        <f t="shared" si="58"/>
        <v>110.19999999999999</v>
      </c>
      <c r="I856" s="50">
        <v>100</v>
      </c>
      <c r="J856" s="50">
        <v>163.63888888888889</v>
      </c>
      <c r="K856" s="50">
        <v>28.297581232529815</v>
      </c>
      <c r="L856" s="50">
        <v>28.125</v>
      </c>
      <c r="M856" s="50">
        <v>71.875</v>
      </c>
      <c r="N856" s="50">
        <v>0</v>
      </c>
      <c r="O856" s="50">
        <v>100</v>
      </c>
      <c r="P856" s="50">
        <v>169.22395833333334</v>
      </c>
      <c r="Q856" s="50">
        <v>31.682947932237745</v>
      </c>
      <c r="R856" s="50">
        <v>37.5</v>
      </c>
      <c r="S856" s="50">
        <v>62.5</v>
      </c>
      <c r="T856" s="50">
        <v>0</v>
      </c>
      <c r="U856" s="50">
        <v>100</v>
      </c>
      <c r="V856" s="50">
        <v>152.46875</v>
      </c>
      <c r="W856" s="50">
        <v>14.80126537863546</v>
      </c>
      <c r="X856" s="50">
        <v>9.375</v>
      </c>
      <c r="Y856" s="50">
        <v>90.625</v>
      </c>
      <c r="Z856" s="50">
        <v>0</v>
      </c>
      <c r="AA856" s="2">
        <v>0</v>
      </c>
      <c r="AB856">
        <v>1</v>
      </c>
      <c r="AC856">
        <v>8</v>
      </c>
      <c r="AD856">
        <v>1</v>
      </c>
      <c r="AE856" s="16">
        <v>0</v>
      </c>
      <c r="AF856" t="s">
        <v>875</v>
      </c>
      <c r="AG856" t="s">
        <v>875</v>
      </c>
      <c r="AH856" t="s">
        <v>875</v>
      </c>
      <c r="AI856" t="s">
        <v>875</v>
      </c>
      <c r="AJ856" t="s">
        <v>875</v>
      </c>
      <c r="AK856" t="s">
        <v>875</v>
      </c>
      <c r="AL856" t="s">
        <v>875</v>
      </c>
      <c r="AM856" s="1" t="s">
        <v>903</v>
      </c>
      <c r="AN856" s="1" t="s">
        <v>903</v>
      </c>
      <c r="AO856" s="1" t="s">
        <v>903</v>
      </c>
      <c r="AP856" s="1" t="s">
        <v>903</v>
      </c>
      <c r="AQ856" s="1" t="s">
        <v>903</v>
      </c>
      <c r="AR856" s="1" t="s">
        <v>903</v>
      </c>
      <c r="AS856" s="1" t="s">
        <v>903</v>
      </c>
      <c r="AT856" s="1" t="s">
        <v>903</v>
      </c>
      <c r="AU856" s="1" t="s">
        <v>903</v>
      </c>
      <c r="AV856" s="1" t="s">
        <v>903</v>
      </c>
      <c r="AW856" s="1" t="s">
        <v>903</v>
      </c>
      <c r="AX856" s="1" t="s">
        <v>903</v>
      </c>
      <c r="AY856" s="1" t="s">
        <v>903</v>
      </c>
      <c r="AZ856" s="1" t="s">
        <v>903</v>
      </c>
      <c r="BA856" s="1" t="s">
        <v>875</v>
      </c>
      <c r="BB856" s="1" t="s">
        <v>875</v>
      </c>
      <c r="BC856" s="1" t="s">
        <v>875</v>
      </c>
      <c r="BD856" s="1" t="s">
        <v>875</v>
      </c>
      <c r="BE856" s="1" t="s">
        <v>875</v>
      </c>
      <c r="BF856" s="1" t="s">
        <v>875</v>
      </c>
      <c r="BG856" s="26">
        <v>29</v>
      </c>
      <c r="BH856" s="5">
        <v>3</v>
      </c>
      <c r="BI856" s="1">
        <v>3.8</v>
      </c>
      <c r="BJ856" s="1">
        <f t="shared" si="60"/>
        <v>110.19999999999999</v>
      </c>
      <c r="BK856" s="1" t="s">
        <v>28</v>
      </c>
      <c r="BL856" s="25">
        <v>0</v>
      </c>
      <c r="BM856" s="1">
        <v>0</v>
      </c>
      <c r="BN856" s="1">
        <v>0</v>
      </c>
      <c r="BO856" s="1">
        <v>0</v>
      </c>
      <c r="BP856" s="1">
        <v>0</v>
      </c>
      <c r="BQ856" s="14">
        <v>43906.648036053244</v>
      </c>
      <c r="BR856" s="14" t="s">
        <v>379</v>
      </c>
      <c r="BS856" s="15">
        <v>28.5</v>
      </c>
      <c r="BT856" s="12" t="s">
        <v>113</v>
      </c>
      <c r="BU856" s="12">
        <v>2</v>
      </c>
      <c r="BV856" s="12"/>
      <c r="BW856" s="12" t="s">
        <v>98</v>
      </c>
      <c r="BX856" s="12"/>
      <c r="BY856" s="12" t="s">
        <v>98</v>
      </c>
      <c r="BZ856" s="12">
        <v>1</v>
      </c>
      <c r="CA856" s="12">
        <v>6</v>
      </c>
      <c r="CB856" s="15">
        <v>9.6</v>
      </c>
      <c r="CC856" s="12">
        <v>0</v>
      </c>
      <c r="CD856" s="12">
        <v>0</v>
      </c>
      <c r="CE856" s="12">
        <v>1</v>
      </c>
      <c r="CF856" s="12">
        <v>3</v>
      </c>
      <c r="CG856" s="12">
        <v>1</v>
      </c>
      <c r="CH856" s="12">
        <v>2</v>
      </c>
      <c r="CI856" s="12">
        <v>1</v>
      </c>
      <c r="CJ856" s="15">
        <v>3</v>
      </c>
      <c r="CK856" s="12">
        <v>1</v>
      </c>
      <c r="CL856" s="12">
        <v>3</v>
      </c>
      <c r="CM856" s="12">
        <v>1</v>
      </c>
      <c r="CN856" s="12">
        <v>2</v>
      </c>
      <c r="CO856" s="12">
        <v>2</v>
      </c>
      <c r="CP856" s="12"/>
      <c r="CQ856" s="12"/>
      <c r="CR856" s="12"/>
      <c r="CS856" s="12"/>
      <c r="CT856" s="12"/>
      <c r="CU856" s="12"/>
      <c r="CV856" s="12"/>
      <c r="CW856" s="12"/>
      <c r="CX856" s="12"/>
      <c r="CY856" s="12"/>
      <c r="CZ856" s="12"/>
      <c r="DA856" s="12">
        <v>141</v>
      </c>
      <c r="DB856" s="12">
        <v>109</v>
      </c>
      <c r="DC856" s="12">
        <v>79</v>
      </c>
    </row>
    <row r="857" spans="1:107" x14ac:dyDescent="0.2">
      <c r="A857" s="2">
        <v>856</v>
      </c>
      <c r="B857" s="5">
        <v>10</v>
      </c>
      <c r="C857" s="2">
        <v>3</v>
      </c>
      <c r="D857" s="1">
        <v>44</v>
      </c>
      <c r="E857" s="7">
        <v>43907</v>
      </c>
      <c r="F857" s="1">
        <v>0</v>
      </c>
      <c r="G857" s="5">
        <f t="shared" si="57"/>
        <v>21</v>
      </c>
      <c r="H857" s="19">
        <f t="shared" si="58"/>
        <v>79.8</v>
      </c>
      <c r="I857" s="50">
        <v>100</v>
      </c>
      <c r="J857" s="50">
        <v>219.61805555555554</v>
      </c>
      <c r="K857" s="50">
        <v>29.073548562200884</v>
      </c>
      <c r="L857" s="50">
        <v>71.180555555555557</v>
      </c>
      <c r="M857" s="50">
        <v>28.819444444444443</v>
      </c>
      <c r="N857" s="50">
        <v>0</v>
      </c>
      <c r="O857" s="50">
        <v>100</v>
      </c>
      <c r="P857" s="50">
        <v>224.0625</v>
      </c>
      <c r="Q857" s="50">
        <v>34.113191383929667</v>
      </c>
      <c r="R857" s="50">
        <v>60.9375</v>
      </c>
      <c r="S857" s="50">
        <v>39.0625</v>
      </c>
      <c r="T857" s="50">
        <v>0</v>
      </c>
      <c r="U857" s="50">
        <v>100</v>
      </c>
      <c r="V857" s="50">
        <v>210.72916666666666</v>
      </c>
      <c r="W857" s="50">
        <v>10.074923076273395</v>
      </c>
      <c r="X857" s="50">
        <v>91.666666666666671</v>
      </c>
      <c r="Y857" s="50">
        <v>8.3333333333333286</v>
      </c>
      <c r="Z857" s="50">
        <v>0</v>
      </c>
      <c r="AA857" s="2">
        <v>0</v>
      </c>
      <c r="AB857">
        <v>1</v>
      </c>
      <c r="AC857">
        <v>6</v>
      </c>
      <c r="AD857">
        <v>1</v>
      </c>
      <c r="AE857" s="16">
        <v>0</v>
      </c>
      <c r="AF857" t="s">
        <v>875</v>
      </c>
      <c r="AG857" t="s">
        <v>875</v>
      </c>
      <c r="AH857" t="s">
        <v>875</v>
      </c>
      <c r="AI857" t="s">
        <v>875</v>
      </c>
      <c r="AJ857" t="s">
        <v>875</v>
      </c>
      <c r="AK857" t="s">
        <v>875</v>
      </c>
      <c r="AL857" t="s">
        <v>875</v>
      </c>
      <c r="AM857" s="1" t="s">
        <v>903</v>
      </c>
      <c r="AN857" s="1" t="s">
        <v>903</v>
      </c>
      <c r="AO857" s="1" t="s">
        <v>903</v>
      </c>
      <c r="AP857" s="1" t="s">
        <v>903</v>
      </c>
      <c r="AQ857" s="1" t="s">
        <v>903</v>
      </c>
      <c r="AR857" s="1" t="s">
        <v>903</v>
      </c>
      <c r="AS857" s="1" t="s">
        <v>903</v>
      </c>
      <c r="AT857" s="1" t="s">
        <v>903</v>
      </c>
      <c r="AU857" s="1" t="s">
        <v>903</v>
      </c>
      <c r="AV857" s="1" t="s">
        <v>903</v>
      </c>
      <c r="AW857" s="1" t="s">
        <v>903</v>
      </c>
      <c r="AX857" s="1" t="s">
        <v>903</v>
      </c>
      <c r="AY857" s="1" t="s">
        <v>903</v>
      </c>
      <c r="AZ857" s="1" t="s">
        <v>903</v>
      </c>
      <c r="BA857" s="1" t="s">
        <v>875</v>
      </c>
      <c r="BB857" s="1" t="s">
        <v>875</v>
      </c>
      <c r="BC857" s="1" t="s">
        <v>875</v>
      </c>
      <c r="BD857" s="1" t="s">
        <v>875</v>
      </c>
      <c r="BE857" s="1" t="s">
        <v>875</v>
      </c>
      <c r="BF857" s="1" t="s">
        <v>875</v>
      </c>
      <c r="BG857" s="26">
        <v>21</v>
      </c>
      <c r="BH857" s="5">
        <v>3</v>
      </c>
      <c r="BI857" s="1">
        <v>3.8</v>
      </c>
      <c r="BJ857" s="1">
        <f t="shared" si="60"/>
        <v>79.8</v>
      </c>
      <c r="BK857" s="1" t="s">
        <v>28</v>
      </c>
      <c r="BL857" s="25">
        <v>0</v>
      </c>
      <c r="BM857" s="1">
        <v>0</v>
      </c>
      <c r="BN857" s="1">
        <v>0</v>
      </c>
      <c r="BO857" s="1">
        <v>0</v>
      </c>
      <c r="BP857" s="1">
        <v>0</v>
      </c>
      <c r="BQ857" s="14">
        <v>43907.780990752311</v>
      </c>
      <c r="BR857" s="14" t="s">
        <v>380</v>
      </c>
      <c r="BS857" s="15">
        <v>20.016666666666666</v>
      </c>
      <c r="BT857" s="12" t="s">
        <v>108</v>
      </c>
      <c r="BU857" s="12">
        <v>2</v>
      </c>
      <c r="BV857" s="12"/>
      <c r="BW857" s="12" t="s">
        <v>98</v>
      </c>
      <c r="BX857" s="12"/>
      <c r="BY857" s="12" t="s">
        <v>98</v>
      </c>
      <c r="BZ857" s="12">
        <v>1</v>
      </c>
      <c r="CA857" s="12">
        <v>5</v>
      </c>
      <c r="CB857" s="15">
        <v>6.9</v>
      </c>
      <c r="CC857" s="12">
        <v>0</v>
      </c>
      <c r="CD857" s="12">
        <v>0</v>
      </c>
      <c r="CE857" s="12">
        <v>1</v>
      </c>
      <c r="CF857" s="12">
        <v>3</v>
      </c>
      <c r="CG857" s="12">
        <v>1</v>
      </c>
      <c r="CH857" s="12">
        <v>2</v>
      </c>
      <c r="CI857" s="12">
        <v>1</v>
      </c>
      <c r="CJ857" s="15">
        <v>3</v>
      </c>
      <c r="CK857" s="12">
        <v>1</v>
      </c>
      <c r="CL857" s="12">
        <v>3</v>
      </c>
      <c r="CM857" s="12">
        <v>1</v>
      </c>
      <c r="CN857" s="12">
        <v>2</v>
      </c>
      <c r="CO857" s="12">
        <v>1</v>
      </c>
      <c r="CP857" s="12" t="s">
        <v>99</v>
      </c>
      <c r="CQ857" s="12">
        <v>43</v>
      </c>
      <c r="CR857" s="12">
        <v>38</v>
      </c>
      <c r="CS857" s="12">
        <v>100</v>
      </c>
      <c r="CT857" s="12">
        <v>96</v>
      </c>
      <c r="CU857" s="12">
        <v>38</v>
      </c>
      <c r="CV857" s="12">
        <v>8.1</v>
      </c>
      <c r="CW857" s="12">
        <v>248</v>
      </c>
      <c r="CX857" s="12" t="b">
        <v>0</v>
      </c>
      <c r="CY857" s="12"/>
      <c r="CZ857" s="12">
        <v>0</v>
      </c>
      <c r="DA857" s="12">
        <v>133</v>
      </c>
      <c r="DB857" s="12">
        <v>107</v>
      </c>
      <c r="DC857" s="12">
        <v>88</v>
      </c>
    </row>
    <row r="858" spans="1:107" x14ac:dyDescent="0.2">
      <c r="A858" s="2">
        <v>857</v>
      </c>
      <c r="B858" s="5">
        <v>10</v>
      </c>
      <c r="C858" s="2">
        <v>3</v>
      </c>
      <c r="D858" s="1">
        <v>45</v>
      </c>
      <c r="E858" s="7">
        <v>43908</v>
      </c>
      <c r="F858" s="1">
        <v>0</v>
      </c>
      <c r="G858" s="5">
        <f t="shared" si="57"/>
        <v>0</v>
      </c>
      <c r="H858" s="19">
        <f t="shared" si="58"/>
        <v>0</v>
      </c>
      <c r="I858" s="50">
        <v>83.333333333333329</v>
      </c>
      <c r="J858" s="50">
        <v>207.97083333333333</v>
      </c>
      <c r="K858" s="50">
        <v>17.042222702233197</v>
      </c>
      <c r="L858" s="50">
        <v>82.083333333333329</v>
      </c>
      <c r="M858" s="50">
        <v>17.916666666666671</v>
      </c>
      <c r="N858" s="50">
        <v>0</v>
      </c>
      <c r="O858" s="50">
        <v>81.25</v>
      </c>
      <c r="P858" s="50">
        <v>215.33333333333334</v>
      </c>
      <c r="Q858" s="50">
        <v>19.061561683194235</v>
      </c>
      <c r="R858" s="50">
        <v>82.692307692307693</v>
      </c>
      <c r="S858" s="50">
        <v>17.307692307692307</v>
      </c>
      <c r="T858" s="50">
        <v>0</v>
      </c>
      <c r="U858" s="50">
        <v>87.5</v>
      </c>
      <c r="V858" s="50">
        <v>194.29761904761904</v>
      </c>
      <c r="W858" s="50">
        <v>6.9031301259319209</v>
      </c>
      <c r="X858" s="50">
        <v>80.952380952380949</v>
      </c>
      <c r="Y858" s="50">
        <v>19.047619047619051</v>
      </c>
      <c r="Z858" s="50">
        <v>0</v>
      </c>
      <c r="AA858" s="2">
        <v>0</v>
      </c>
      <c r="AB858">
        <v>1</v>
      </c>
      <c r="AC858">
        <v>7</v>
      </c>
      <c r="AD858">
        <v>1</v>
      </c>
      <c r="AE858" s="16">
        <v>0</v>
      </c>
      <c r="AF858" s="12">
        <v>99</v>
      </c>
      <c r="AG858">
        <v>1</v>
      </c>
      <c r="AH858">
        <v>99</v>
      </c>
      <c r="AI858">
        <v>99</v>
      </c>
      <c r="AJ858">
        <v>99</v>
      </c>
      <c r="AK858">
        <v>99</v>
      </c>
      <c r="AL858">
        <v>99</v>
      </c>
      <c r="AM858" s="1">
        <v>99</v>
      </c>
      <c r="AN858" s="1">
        <v>99</v>
      </c>
      <c r="AO858" s="1">
        <v>99</v>
      </c>
      <c r="AP858" s="1">
        <v>99</v>
      </c>
      <c r="AQ858" s="1">
        <v>99</v>
      </c>
      <c r="AR858" s="1">
        <v>99</v>
      </c>
      <c r="AS858" s="1">
        <v>0</v>
      </c>
      <c r="AT858">
        <v>1</v>
      </c>
      <c r="AU858" s="1">
        <v>0</v>
      </c>
      <c r="AV858" s="1">
        <v>0</v>
      </c>
      <c r="AW858" s="1">
        <v>0</v>
      </c>
      <c r="AX858" s="1">
        <v>0</v>
      </c>
      <c r="AY858" s="1">
        <v>0</v>
      </c>
      <c r="AZ858" s="1">
        <v>0</v>
      </c>
      <c r="BA858" s="1">
        <v>0</v>
      </c>
      <c r="BB858" s="1">
        <v>0</v>
      </c>
      <c r="BC858" s="1">
        <v>0</v>
      </c>
      <c r="BD858" s="1">
        <v>0</v>
      </c>
      <c r="BE858" s="1">
        <v>0</v>
      </c>
      <c r="BF858" s="1">
        <f>SUM(AS858:BE858)</f>
        <v>1</v>
      </c>
      <c r="BG858" s="12">
        <v>0</v>
      </c>
      <c r="BH858" s="1">
        <v>0</v>
      </c>
      <c r="BI858" s="1">
        <v>0</v>
      </c>
      <c r="BJ858" s="1">
        <f t="shared" si="60"/>
        <v>0</v>
      </c>
      <c r="BK858" s="1">
        <v>0</v>
      </c>
      <c r="BL858" s="25">
        <v>0</v>
      </c>
      <c r="BM858" s="1">
        <v>0</v>
      </c>
      <c r="BN858" s="1">
        <v>0</v>
      </c>
      <c r="BO858" s="1">
        <v>0</v>
      </c>
      <c r="BP858" s="1">
        <v>0</v>
      </c>
      <c r="BQ858" s="12"/>
      <c r="BR858" s="12"/>
      <c r="BS858" s="12"/>
      <c r="BT858" s="12"/>
      <c r="BU858" s="12"/>
      <c r="BV858" s="12"/>
      <c r="BW858" s="12"/>
      <c r="BX858" s="12"/>
      <c r="BY858" s="12"/>
      <c r="BZ858" s="12"/>
      <c r="CA858" s="12"/>
      <c r="CB858" s="15"/>
      <c r="CC858" s="12"/>
      <c r="CD858" s="12"/>
      <c r="CE858" s="12"/>
      <c r="CF858" s="12"/>
      <c r="CG858" s="12"/>
      <c r="CH858" s="12"/>
      <c r="CI858" s="12"/>
      <c r="CJ858" s="15"/>
      <c r="CK858" s="12"/>
      <c r="CL858" s="12"/>
      <c r="CM858" s="12"/>
      <c r="CN858" s="12"/>
      <c r="CO858" s="12"/>
      <c r="CP858" s="12"/>
      <c r="CQ858" s="12"/>
      <c r="CR858" s="12"/>
      <c r="CS858" s="12"/>
      <c r="CT858" s="12"/>
      <c r="CU858" s="12"/>
      <c r="CV858" s="12"/>
      <c r="CW858" s="12"/>
      <c r="CX858" s="12"/>
      <c r="CY858" s="12"/>
      <c r="CZ858" s="12"/>
      <c r="DA858" s="12"/>
      <c r="DB858" s="12"/>
      <c r="DC858" s="12"/>
    </row>
    <row r="859" spans="1:107" x14ac:dyDescent="0.2">
      <c r="A859" s="2">
        <v>858</v>
      </c>
      <c r="B859" s="5">
        <v>10</v>
      </c>
      <c r="C859" s="2">
        <v>3</v>
      </c>
      <c r="D859" s="1">
        <v>46</v>
      </c>
      <c r="E859" s="7">
        <v>43909</v>
      </c>
      <c r="F859" s="1">
        <v>0</v>
      </c>
      <c r="G859" s="5">
        <f t="shared" si="57"/>
        <v>27</v>
      </c>
      <c r="H859" s="19">
        <f t="shared" si="58"/>
        <v>102.6</v>
      </c>
      <c r="I859" s="50">
        <v>100</v>
      </c>
      <c r="J859" s="50">
        <v>222.33333333333334</v>
      </c>
      <c r="K859" s="50">
        <v>28.499649225226047</v>
      </c>
      <c r="L859" s="50">
        <v>78.472222222222229</v>
      </c>
      <c r="M859" s="50">
        <v>21.527777777777771</v>
      </c>
      <c r="N859" s="50">
        <v>0</v>
      </c>
      <c r="O859" s="50">
        <v>100</v>
      </c>
      <c r="P859" s="50">
        <v>224.40104166666666</v>
      </c>
      <c r="Q859" s="50">
        <v>32.351424497695071</v>
      </c>
      <c r="R859" s="50">
        <v>76.5625</v>
      </c>
      <c r="S859" s="50">
        <v>23.4375</v>
      </c>
      <c r="T859" s="50">
        <v>0</v>
      </c>
      <c r="U859" s="50">
        <v>100</v>
      </c>
      <c r="V859" s="50">
        <v>218.19791666666666</v>
      </c>
      <c r="W859" s="50">
        <v>17.794602023649269</v>
      </c>
      <c r="X859" s="50">
        <v>82.291666666666671</v>
      </c>
      <c r="Y859" s="50">
        <v>17.708333333333329</v>
      </c>
      <c r="Z859" s="50">
        <v>0</v>
      </c>
      <c r="AA859" s="2">
        <v>0</v>
      </c>
      <c r="AB859">
        <v>1</v>
      </c>
      <c r="AC859">
        <v>7</v>
      </c>
      <c r="AD859">
        <v>1</v>
      </c>
      <c r="AE859" s="16">
        <v>0</v>
      </c>
      <c r="AF859" t="s">
        <v>875</v>
      </c>
      <c r="AG859" t="s">
        <v>875</v>
      </c>
      <c r="AH859" t="s">
        <v>875</v>
      </c>
      <c r="AI859" t="s">
        <v>875</v>
      </c>
      <c r="AJ859" t="s">
        <v>875</v>
      </c>
      <c r="AK859" t="s">
        <v>875</v>
      </c>
      <c r="AL859" t="s">
        <v>875</v>
      </c>
      <c r="AM859" s="1" t="s">
        <v>903</v>
      </c>
      <c r="AN859" s="1" t="s">
        <v>903</v>
      </c>
      <c r="AO859" s="1" t="s">
        <v>903</v>
      </c>
      <c r="AP859" s="1" t="s">
        <v>903</v>
      </c>
      <c r="AQ859" s="1" t="s">
        <v>903</v>
      </c>
      <c r="AR859" s="1" t="s">
        <v>903</v>
      </c>
      <c r="AS859" s="1" t="s">
        <v>903</v>
      </c>
      <c r="AT859" s="1" t="s">
        <v>903</v>
      </c>
      <c r="AU859" s="1" t="s">
        <v>903</v>
      </c>
      <c r="AV859" s="1" t="s">
        <v>903</v>
      </c>
      <c r="AW859" s="1" t="s">
        <v>903</v>
      </c>
      <c r="AX859" s="1" t="s">
        <v>903</v>
      </c>
      <c r="AY859" s="1" t="s">
        <v>903</v>
      </c>
      <c r="AZ859" s="1" t="s">
        <v>903</v>
      </c>
      <c r="BA859" s="1" t="s">
        <v>875</v>
      </c>
      <c r="BB859" s="1" t="s">
        <v>875</v>
      </c>
      <c r="BC859" s="1" t="s">
        <v>875</v>
      </c>
      <c r="BD859" s="1" t="s">
        <v>875</v>
      </c>
      <c r="BE859" s="1" t="s">
        <v>875</v>
      </c>
      <c r="BF859" s="1" t="s">
        <v>875</v>
      </c>
      <c r="BG859" s="26">
        <v>27</v>
      </c>
      <c r="BH859" s="5">
        <v>3</v>
      </c>
      <c r="BI859" s="1">
        <v>3.8</v>
      </c>
      <c r="BJ859" s="1">
        <f t="shared" si="60"/>
        <v>102.6</v>
      </c>
      <c r="BK859" s="1" t="s">
        <v>28</v>
      </c>
      <c r="BL859" s="25">
        <v>0</v>
      </c>
      <c r="BM859" s="1">
        <v>0</v>
      </c>
      <c r="BN859" s="1">
        <v>0</v>
      </c>
      <c r="BO859" s="1">
        <v>0</v>
      </c>
      <c r="BP859" s="1">
        <v>0</v>
      </c>
      <c r="BQ859" s="14">
        <v>43909.748879571758</v>
      </c>
      <c r="BR859" s="14" t="s">
        <v>381</v>
      </c>
      <c r="BS859" s="15">
        <v>27.016666666666666</v>
      </c>
      <c r="BT859" s="12" t="s">
        <v>318</v>
      </c>
      <c r="BU859" s="12">
        <v>2</v>
      </c>
      <c r="BV859" s="12"/>
      <c r="BW859" s="12" t="s">
        <v>98</v>
      </c>
      <c r="BX859" s="12"/>
      <c r="BY859" s="12" t="s">
        <v>98</v>
      </c>
      <c r="BZ859" s="12">
        <v>1</v>
      </c>
      <c r="CA859" s="12">
        <v>5</v>
      </c>
      <c r="CB859" s="15">
        <v>4.5</v>
      </c>
      <c r="CC859" s="12">
        <v>0</v>
      </c>
      <c r="CD859" s="12">
        <v>0</v>
      </c>
      <c r="CE859" s="12">
        <v>1</v>
      </c>
      <c r="CF859" s="12">
        <v>3</v>
      </c>
      <c r="CG859" s="12">
        <v>1</v>
      </c>
      <c r="CH859" s="12">
        <v>2</v>
      </c>
      <c r="CI859" s="12">
        <v>1</v>
      </c>
      <c r="CJ859" s="15">
        <v>3</v>
      </c>
      <c r="CK859" s="12">
        <v>1</v>
      </c>
      <c r="CL859" s="12">
        <v>3</v>
      </c>
      <c r="CM859" s="12">
        <v>1</v>
      </c>
      <c r="CN859" s="12">
        <v>2</v>
      </c>
      <c r="CO859" s="12">
        <v>2</v>
      </c>
      <c r="CP859" s="12" t="s">
        <v>99</v>
      </c>
      <c r="CQ859" s="12">
        <v>49</v>
      </c>
      <c r="CR859" s="12">
        <v>45</v>
      </c>
      <c r="CS859" s="12">
        <v>100</v>
      </c>
      <c r="CT859" s="12">
        <v>86</v>
      </c>
      <c r="CU859" s="12">
        <v>43</v>
      </c>
      <c r="CV859" s="12">
        <v>10.4</v>
      </c>
      <c r="CW859" s="12">
        <v>0</v>
      </c>
      <c r="CX859" s="12" t="b">
        <v>0</v>
      </c>
      <c r="CY859" s="12"/>
      <c r="CZ859" s="12">
        <v>0</v>
      </c>
      <c r="DA859" s="12">
        <v>128</v>
      </c>
      <c r="DB859" s="12">
        <v>110</v>
      </c>
      <c r="DC859" s="12">
        <v>84</v>
      </c>
    </row>
    <row r="860" spans="1:107" x14ac:dyDescent="0.2">
      <c r="A860" s="2">
        <v>859</v>
      </c>
      <c r="B860" s="5">
        <v>10</v>
      </c>
      <c r="C860" s="2">
        <v>3</v>
      </c>
      <c r="D860" s="1">
        <v>47</v>
      </c>
      <c r="E860" s="7">
        <v>43910</v>
      </c>
      <c r="F860" s="1">
        <v>0</v>
      </c>
      <c r="G860" s="5">
        <f t="shared" si="57"/>
        <v>0</v>
      </c>
      <c r="H860" s="19">
        <f t="shared" si="58"/>
        <v>0</v>
      </c>
      <c r="I860" s="50">
        <v>100</v>
      </c>
      <c r="J860" s="50">
        <v>280.21180555555554</v>
      </c>
      <c r="K860" s="50">
        <v>30.151053251985875</v>
      </c>
      <c r="L860" s="50">
        <v>83.333333333333329</v>
      </c>
      <c r="M860" s="50">
        <v>16.666666666666671</v>
      </c>
      <c r="N860" s="50">
        <v>0</v>
      </c>
      <c r="O860" s="50">
        <v>100</v>
      </c>
      <c r="P860" s="50">
        <v>252.83333333333334</v>
      </c>
      <c r="Q860" s="50">
        <v>35.364911940037288</v>
      </c>
      <c r="R860" s="50">
        <v>75</v>
      </c>
      <c r="S860" s="50">
        <v>25</v>
      </c>
      <c r="T860" s="50">
        <v>0</v>
      </c>
      <c r="U860" s="50">
        <v>100</v>
      </c>
      <c r="V860" s="50">
        <v>334.96875</v>
      </c>
      <c r="W860" s="50">
        <v>9.1797803785278624</v>
      </c>
      <c r="X860" s="50">
        <v>100</v>
      </c>
      <c r="Y860" s="50">
        <v>0</v>
      </c>
      <c r="Z860" s="50">
        <v>0</v>
      </c>
      <c r="AA860" s="2">
        <v>0</v>
      </c>
      <c r="AB860">
        <v>1</v>
      </c>
      <c r="AC860">
        <v>7</v>
      </c>
      <c r="AD860">
        <v>1</v>
      </c>
      <c r="AE860" s="16">
        <v>0</v>
      </c>
      <c r="AF860" s="12">
        <v>99</v>
      </c>
      <c r="AG860">
        <v>99</v>
      </c>
      <c r="AH860">
        <v>1</v>
      </c>
      <c r="AI860">
        <v>99</v>
      </c>
      <c r="AJ860">
        <v>99</v>
      </c>
      <c r="AK860">
        <v>2</v>
      </c>
      <c r="AL860">
        <v>99</v>
      </c>
      <c r="AM860" s="1">
        <v>99</v>
      </c>
      <c r="AN860" s="1">
        <v>99</v>
      </c>
      <c r="AO860" s="1">
        <v>99</v>
      </c>
      <c r="AP860" s="1">
        <v>99</v>
      </c>
      <c r="AQ860" s="1">
        <v>99</v>
      </c>
      <c r="AR860" s="1">
        <v>99</v>
      </c>
      <c r="AS860" s="1">
        <v>0</v>
      </c>
      <c r="AT860" s="1">
        <v>0</v>
      </c>
      <c r="AU860" s="1">
        <v>1</v>
      </c>
      <c r="AV860" s="1">
        <v>0</v>
      </c>
      <c r="AW860" s="1">
        <v>0</v>
      </c>
      <c r="AX860" s="1">
        <v>1</v>
      </c>
      <c r="AY860" s="1">
        <v>0</v>
      </c>
      <c r="AZ860" s="1">
        <v>0</v>
      </c>
      <c r="BA860" s="1">
        <v>0</v>
      </c>
      <c r="BB860" s="1">
        <v>0</v>
      </c>
      <c r="BC860" s="1">
        <v>0</v>
      </c>
      <c r="BD860" s="1">
        <v>0</v>
      </c>
      <c r="BE860" s="1">
        <v>0</v>
      </c>
      <c r="BF860" s="1">
        <f>SUM(AS860:BE860)</f>
        <v>2</v>
      </c>
      <c r="BG860" s="12">
        <v>0</v>
      </c>
      <c r="BH860" s="1">
        <v>0</v>
      </c>
      <c r="BI860" s="1">
        <v>0</v>
      </c>
      <c r="BJ860" s="1">
        <f t="shared" si="60"/>
        <v>0</v>
      </c>
      <c r="BK860" s="1">
        <v>0</v>
      </c>
      <c r="BL860" s="25">
        <v>0</v>
      </c>
      <c r="BM860" s="1">
        <v>0</v>
      </c>
      <c r="BN860" s="1">
        <v>0</v>
      </c>
      <c r="BO860" s="1">
        <v>0</v>
      </c>
      <c r="BP860" s="1">
        <v>0</v>
      </c>
      <c r="BQ860" s="12"/>
      <c r="BR860" s="12"/>
      <c r="BS860" s="12"/>
      <c r="BT860" s="12"/>
      <c r="BU860" s="12"/>
      <c r="BV860" s="12"/>
      <c r="BW860" s="12"/>
      <c r="BX860" s="12"/>
      <c r="BY860" s="12"/>
      <c r="BZ860" s="12"/>
      <c r="CA860" s="12"/>
      <c r="CB860" s="15"/>
      <c r="CC860" s="12"/>
      <c r="CD860" s="12"/>
      <c r="CE860" s="12"/>
      <c r="CF860" s="12"/>
      <c r="CG860" s="12"/>
      <c r="CH860" s="12"/>
      <c r="CI860" s="12"/>
      <c r="CJ860" s="15"/>
      <c r="CK860" s="12"/>
      <c r="CL860" s="12"/>
      <c r="CM860" s="12"/>
      <c r="CN860" s="12"/>
      <c r="CO860" s="12"/>
      <c r="CP860" s="12"/>
      <c r="CQ860" s="12"/>
      <c r="CR860" s="12"/>
      <c r="CS860" s="12"/>
      <c r="CT860" s="12"/>
      <c r="CU860" s="12"/>
      <c r="CV860" s="12"/>
      <c r="CW860" s="12"/>
      <c r="CX860" s="12"/>
      <c r="CY860" s="12"/>
      <c r="CZ860" s="12"/>
      <c r="DA860" s="12"/>
      <c r="DB860" s="12"/>
      <c r="DC860" s="12"/>
    </row>
    <row r="861" spans="1:107" x14ac:dyDescent="0.2">
      <c r="A861" s="2">
        <v>860</v>
      </c>
      <c r="B861" s="5">
        <v>10</v>
      </c>
      <c r="C861" s="2">
        <v>3</v>
      </c>
      <c r="D861" s="1">
        <v>48</v>
      </c>
      <c r="E861" s="7">
        <v>43911</v>
      </c>
      <c r="F861" s="1">
        <v>0</v>
      </c>
      <c r="G861" s="5">
        <f t="shared" si="57"/>
        <v>27</v>
      </c>
      <c r="H861" s="19">
        <f t="shared" si="58"/>
        <v>102.6</v>
      </c>
      <c r="I861" s="50">
        <v>100</v>
      </c>
      <c r="J861" s="50">
        <v>162.01041666666666</v>
      </c>
      <c r="K861" s="50">
        <v>35.525476202275108</v>
      </c>
      <c r="L861" s="50">
        <v>29.166666666666668</v>
      </c>
      <c r="M861" s="50">
        <v>70.833333333333329</v>
      </c>
      <c r="N861" s="50">
        <v>0</v>
      </c>
      <c r="O861" s="50">
        <v>100</v>
      </c>
      <c r="P861" s="50">
        <v>180.22916666666666</v>
      </c>
      <c r="Q861" s="50">
        <v>33.282666812944186</v>
      </c>
      <c r="R861" s="50">
        <v>43.229166666666664</v>
      </c>
      <c r="S861" s="50">
        <v>56.770833333333336</v>
      </c>
      <c r="T861" s="50">
        <v>0</v>
      </c>
      <c r="U861" s="50">
        <v>100</v>
      </c>
      <c r="V861" s="50">
        <v>125.57291666666667</v>
      </c>
      <c r="W861" s="50">
        <v>21.963506681255176</v>
      </c>
      <c r="X861" s="50">
        <v>1.0416666666666667</v>
      </c>
      <c r="Y861" s="50">
        <v>98.958333333333329</v>
      </c>
      <c r="Z861" s="50">
        <v>0</v>
      </c>
      <c r="AA861" s="2">
        <v>0</v>
      </c>
      <c r="AB861">
        <v>1</v>
      </c>
      <c r="AC861">
        <v>7</v>
      </c>
      <c r="AD861">
        <v>1</v>
      </c>
      <c r="AE861" s="16">
        <v>0</v>
      </c>
      <c r="AF861" t="s">
        <v>875</v>
      </c>
      <c r="AG861" t="s">
        <v>875</v>
      </c>
      <c r="AH861" t="s">
        <v>875</v>
      </c>
      <c r="AI861" t="s">
        <v>875</v>
      </c>
      <c r="AJ861" t="s">
        <v>875</v>
      </c>
      <c r="AK861" t="s">
        <v>875</v>
      </c>
      <c r="AL861" t="s">
        <v>875</v>
      </c>
      <c r="AM861" s="1" t="s">
        <v>903</v>
      </c>
      <c r="AN861" s="1" t="s">
        <v>903</v>
      </c>
      <c r="AO861" s="1" t="s">
        <v>903</v>
      </c>
      <c r="AP861" s="1" t="s">
        <v>903</v>
      </c>
      <c r="AQ861" s="1" t="s">
        <v>903</v>
      </c>
      <c r="AR861" s="1" t="s">
        <v>903</v>
      </c>
      <c r="AS861" s="1" t="s">
        <v>903</v>
      </c>
      <c r="AT861" s="1" t="s">
        <v>903</v>
      </c>
      <c r="AU861" s="1" t="s">
        <v>903</v>
      </c>
      <c r="AV861" s="1" t="s">
        <v>903</v>
      </c>
      <c r="AW861" s="1" t="s">
        <v>903</v>
      </c>
      <c r="AX861" s="1" t="s">
        <v>903</v>
      </c>
      <c r="AY861" s="1" t="s">
        <v>903</v>
      </c>
      <c r="AZ861" s="1" t="s">
        <v>903</v>
      </c>
      <c r="BA861" s="1" t="s">
        <v>875</v>
      </c>
      <c r="BB861" s="1" t="s">
        <v>875</v>
      </c>
      <c r="BC861" s="1" t="s">
        <v>875</v>
      </c>
      <c r="BD861" s="1" t="s">
        <v>875</v>
      </c>
      <c r="BE861" s="1" t="s">
        <v>875</v>
      </c>
      <c r="BF861" s="1" t="s">
        <v>875</v>
      </c>
      <c r="BG861" s="26">
        <v>27</v>
      </c>
      <c r="BH861" s="5">
        <v>3</v>
      </c>
      <c r="BI861" s="1">
        <v>3.8</v>
      </c>
      <c r="BJ861" s="1">
        <f t="shared" si="60"/>
        <v>102.6</v>
      </c>
      <c r="BK861" s="1" t="s">
        <v>28</v>
      </c>
      <c r="BL861" s="25">
        <v>0</v>
      </c>
      <c r="BM861" s="1">
        <v>0</v>
      </c>
      <c r="BN861" s="1">
        <v>0</v>
      </c>
      <c r="BO861" s="1">
        <v>0</v>
      </c>
      <c r="BP861" s="1">
        <v>0</v>
      </c>
      <c r="BQ861" s="14">
        <v>43911.466297025465</v>
      </c>
      <c r="BR861" s="14" t="s">
        <v>382</v>
      </c>
      <c r="BS861" s="15">
        <v>26.983333333333334</v>
      </c>
      <c r="BT861" s="12" t="s">
        <v>318</v>
      </c>
      <c r="BU861" s="12">
        <v>2</v>
      </c>
      <c r="BV861" s="12"/>
      <c r="BW861" s="12" t="s">
        <v>98</v>
      </c>
      <c r="BX861" s="12"/>
      <c r="BY861" s="12" t="s">
        <v>98</v>
      </c>
      <c r="BZ861" s="12">
        <v>1</v>
      </c>
      <c r="CA861" s="12">
        <v>5</v>
      </c>
      <c r="CB861" s="15">
        <v>4</v>
      </c>
      <c r="CC861" s="12">
        <v>0</v>
      </c>
      <c r="CD861" s="12">
        <v>0</v>
      </c>
      <c r="CE861" s="12">
        <v>1</v>
      </c>
      <c r="CF861" s="12">
        <v>3</v>
      </c>
      <c r="CG861" s="12">
        <v>1</v>
      </c>
      <c r="CH861" s="12">
        <v>2</v>
      </c>
      <c r="CI861" s="12">
        <v>1</v>
      </c>
      <c r="CJ861" s="15">
        <v>3</v>
      </c>
      <c r="CK861" s="12">
        <v>1</v>
      </c>
      <c r="CL861" s="12">
        <v>3</v>
      </c>
      <c r="CM861" s="12">
        <v>1</v>
      </c>
      <c r="CN861" s="12">
        <v>2</v>
      </c>
      <c r="CO861" s="12">
        <v>1</v>
      </c>
      <c r="CP861" s="12" t="s">
        <v>163</v>
      </c>
      <c r="CQ861" s="12">
        <v>45</v>
      </c>
      <c r="CR861" s="12">
        <v>38</v>
      </c>
      <c r="CS861" s="12">
        <v>31</v>
      </c>
      <c r="CT861" s="12">
        <v>49</v>
      </c>
      <c r="CU861" s="12">
        <v>41</v>
      </c>
      <c r="CV861" s="12">
        <v>15</v>
      </c>
      <c r="CW861" s="12">
        <v>0</v>
      </c>
      <c r="CX861" s="12" t="b">
        <v>0</v>
      </c>
      <c r="CY861" s="12"/>
      <c r="CZ861" s="12">
        <v>0</v>
      </c>
      <c r="DA861" s="12">
        <v>142</v>
      </c>
      <c r="DB861" s="12">
        <v>115</v>
      </c>
      <c r="DC861" s="12">
        <v>94</v>
      </c>
    </row>
    <row r="862" spans="1:107" x14ac:dyDescent="0.2">
      <c r="A862" s="2">
        <v>861</v>
      </c>
      <c r="B862" s="5">
        <v>10</v>
      </c>
      <c r="C862" s="2">
        <v>3</v>
      </c>
      <c r="D862" s="1">
        <v>49</v>
      </c>
      <c r="E862" s="7">
        <v>43912</v>
      </c>
      <c r="F862" s="1">
        <v>0</v>
      </c>
      <c r="G862" s="5">
        <f t="shared" si="57"/>
        <v>32</v>
      </c>
      <c r="H862" s="19">
        <f t="shared" si="58"/>
        <v>121.6</v>
      </c>
      <c r="I862" s="50">
        <v>100</v>
      </c>
      <c r="J862" s="50">
        <v>208.99305555555554</v>
      </c>
      <c r="K862" s="50">
        <v>41.018764540999129</v>
      </c>
      <c r="L862" s="50">
        <v>57.986111111111114</v>
      </c>
      <c r="M862" s="50">
        <v>42.013888888888886</v>
      </c>
      <c r="N862" s="50">
        <v>0</v>
      </c>
      <c r="O862" s="50">
        <v>100</v>
      </c>
      <c r="P862" s="50">
        <v>156.453125</v>
      </c>
      <c r="Q862" s="50">
        <v>29.292509170270264</v>
      </c>
      <c r="R862" s="50">
        <v>36.979166666666664</v>
      </c>
      <c r="S862" s="50">
        <v>63.020833333333336</v>
      </c>
      <c r="T862" s="50">
        <v>0</v>
      </c>
      <c r="U862" s="50">
        <v>100</v>
      </c>
      <c r="V862" s="50">
        <v>314.07291666666669</v>
      </c>
      <c r="W862" s="50">
        <v>11.221086029306797</v>
      </c>
      <c r="X862" s="50">
        <v>100</v>
      </c>
      <c r="Y862" s="50">
        <v>0</v>
      </c>
      <c r="Z862" s="50">
        <v>0</v>
      </c>
      <c r="AA862" s="2">
        <v>0</v>
      </c>
      <c r="AB862">
        <v>1</v>
      </c>
      <c r="AC862">
        <v>7</v>
      </c>
      <c r="AD862">
        <v>1</v>
      </c>
      <c r="AE862" s="16">
        <v>0</v>
      </c>
      <c r="AF862" t="s">
        <v>875</v>
      </c>
      <c r="AG862" t="s">
        <v>875</v>
      </c>
      <c r="AH862" t="s">
        <v>875</v>
      </c>
      <c r="AI862" t="s">
        <v>875</v>
      </c>
      <c r="AJ862" t="s">
        <v>875</v>
      </c>
      <c r="AK862" t="s">
        <v>875</v>
      </c>
      <c r="AL862" t="s">
        <v>875</v>
      </c>
      <c r="AM862" s="1" t="s">
        <v>903</v>
      </c>
      <c r="AN862" s="1" t="s">
        <v>903</v>
      </c>
      <c r="AO862" s="1" t="s">
        <v>903</v>
      </c>
      <c r="AP862" s="1" t="s">
        <v>903</v>
      </c>
      <c r="AQ862" s="1" t="s">
        <v>903</v>
      </c>
      <c r="AR862" s="1" t="s">
        <v>903</v>
      </c>
      <c r="AS862" s="1" t="s">
        <v>903</v>
      </c>
      <c r="AT862" s="1" t="s">
        <v>903</v>
      </c>
      <c r="AU862" s="1" t="s">
        <v>903</v>
      </c>
      <c r="AV862" s="1" t="s">
        <v>903</v>
      </c>
      <c r="AW862" s="1" t="s">
        <v>903</v>
      </c>
      <c r="AX862" s="1" t="s">
        <v>903</v>
      </c>
      <c r="AY862" s="1" t="s">
        <v>903</v>
      </c>
      <c r="AZ862" s="1" t="s">
        <v>903</v>
      </c>
      <c r="BA862" s="1" t="s">
        <v>875</v>
      </c>
      <c r="BB862" s="1" t="s">
        <v>875</v>
      </c>
      <c r="BC862" s="1" t="s">
        <v>875</v>
      </c>
      <c r="BD862" s="1" t="s">
        <v>875</v>
      </c>
      <c r="BE862" s="1" t="s">
        <v>875</v>
      </c>
      <c r="BF862" s="1" t="s">
        <v>875</v>
      </c>
      <c r="BG862" s="26">
        <v>32</v>
      </c>
      <c r="BH862" s="5">
        <v>3</v>
      </c>
      <c r="BI862" s="1">
        <v>3.8</v>
      </c>
      <c r="BJ862" s="1">
        <f t="shared" si="60"/>
        <v>121.6</v>
      </c>
      <c r="BK862" s="1" t="s">
        <v>28</v>
      </c>
      <c r="BL862" s="25">
        <v>0</v>
      </c>
      <c r="BM862" s="1">
        <v>0</v>
      </c>
      <c r="BN862" s="1">
        <v>0</v>
      </c>
      <c r="BO862" s="1">
        <v>0</v>
      </c>
      <c r="BP862" s="1">
        <v>0</v>
      </c>
      <c r="BQ862" s="14">
        <v>43912.339271226854</v>
      </c>
      <c r="BR862" s="14" t="s">
        <v>383</v>
      </c>
      <c r="BS862" s="15">
        <v>26.883333333333333</v>
      </c>
      <c r="BT862" s="12" t="s">
        <v>318</v>
      </c>
      <c r="BU862" s="12">
        <v>2</v>
      </c>
      <c r="BV862" s="12"/>
      <c r="BW862" s="12" t="s">
        <v>98</v>
      </c>
      <c r="BX862" s="12"/>
      <c r="BY862" s="12" t="s">
        <v>98</v>
      </c>
      <c r="BZ862" s="12">
        <v>1</v>
      </c>
      <c r="CA862" s="12">
        <v>5</v>
      </c>
      <c r="CB862" s="15">
        <v>6.1</v>
      </c>
      <c r="CC862" s="12">
        <v>0</v>
      </c>
      <c r="CD862" s="12">
        <v>0</v>
      </c>
      <c r="CE862" s="12">
        <v>1</v>
      </c>
      <c r="CF862" s="12">
        <v>3</v>
      </c>
      <c r="CG862" s="12">
        <v>1</v>
      </c>
      <c r="CH862" s="12">
        <v>2</v>
      </c>
      <c r="CI862" s="12">
        <v>1</v>
      </c>
      <c r="CJ862" s="15">
        <v>3</v>
      </c>
      <c r="CK862" s="12">
        <v>1</v>
      </c>
      <c r="CL862" s="12">
        <v>3</v>
      </c>
      <c r="CM862" s="12">
        <v>1</v>
      </c>
      <c r="CN862" s="12">
        <v>2</v>
      </c>
      <c r="CO862" s="12">
        <v>2</v>
      </c>
      <c r="CP862" s="12" t="s">
        <v>94</v>
      </c>
      <c r="CQ862" s="12">
        <v>29</v>
      </c>
      <c r="CR862" s="12">
        <v>19</v>
      </c>
      <c r="CS862" s="12">
        <v>90</v>
      </c>
      <c r="CT862" s="12">
        <v>39</v>
      </c>
      <c r="CU862" s="12">
        <v>19</v>
      </c>
      <c r="CV862" s="12">
        <v>11.5</v>
      </c>
      <c r="CW862" s="12">
        <v>0</v>
      </c>
      <c r="CX862" s="12" t="b">
        <v>0</v>
      </c>
      <c r="CY862" s="12"/>
      <c r="CZ862" s="12">
        <v>0</v>
      </c>
      <c r="DA862" s="12">
        <v>142</v>
      </c>
      <c r="DB862" s="12">
        <v>118</v>
      </c>
      <c r="DC862" s="12">
        <v>96</v>
      </c>
    </row>
    <row r="863" spans="1:107" x14ac:dyDescent="0.2">
      <c r="A863" s="2">
        <v>862</v>
      </c>
      <c r="B863" s="5">
        <v>10</v>
      </c>
      <c r="C863" s="2">
        <v>3</v>
      </c>
      <c r="D863" s="1">
        <v>50</v>
      </c>
      <c r="E863" s="7">
        <v>43913</v>
      </c>
      <c r="F863" s="1">
        <v>0</v>
      </c>
      <c r="G863" s="5">
        <f t="shared" si="57"/>
        <v>27</v>
      </c>
      <c r="H863" s="19">
        <f t="shared" si="58"/>
        <v>102.6</v>
      </c>
      <c r="I863" s="50">
        <v>100</v>
      </c>
      <c r="J863" s="50">
        <v>160.85416666666666</v>
      </c>
      <c r="K863" s="50">
        <v>29.864689753533039</v>
      </c>
      <c r="L863" s="50">
        <v>34.027777777777779</v>
      </c>
      <c r="M863" s="50">
        <v>65.972222222222229</v>
      </c>
      <c r="N863" s="50">
        <v>0</v>
      </c>
      <c r="O863" s="50">
        <v>100</v>
      </c>
      <c r="P863" s="50">
        <v>148.5</v>
      </c>
      <c r="Q863" s="50">
        <v>35.293455779860288</v>
      </c>
      <c r="R863" s="50">
        <v>25.520833333333332</v>
      </c>
      <c r="S863" s="50">
        <v>74.479166666666671</v>
      </c>
      <c r="T863" s="50">
        <v>0</v>
      </c>
      <c r="U863" s="50">
        <v>100</v>
      </c>
      <c r="V863" s="50">
        <v>185.5625</v>
      </c>
      <c r="W863" s="50">
        <v>12.331522446087178</v>
      </c>
      <c r="X863" s="50">
        <v>51.041666666666664</v>
      </c>
      <c r="Y863" s="50">
        <v>48.958333333333336</v>
      </c>
      <c r="Z863" s="50">
        <v>0</v>
      </c>
      <c r="AA863" s="2">
        <v>0</v>
      </c>
      <c r="AB863">
        <v>1</v>
      </c>
      <c r="AC863">
        <v>7</v>
      </c>
      <c r="AD863">
        <v>1</v>
      </c>
      <c r="AE863" s="16">
        <v>0</v>
      </c>
      <c r="AF863" t="s">
        <v>875</v>
      </c>
      <c r="AG863" t="s">
        <v>875</v>
      </c>
      <c r="AH863" t="s">
        <v>875</v>
      </c>
      <c r="AI863" t="s">
        <v>875</v>
      </c>
      <c r="AJ863" t="s">
        <v>875</v>
      </c>
      <c r="AK863" t="s">
        <v>875</v>
      </c>
      <c r="AL863" t="s">
        <v>875</v>
      </c>
      <c r="AM863" s="1" t="s">
        <v>903</v>
      </c>
      <c r="AN863" s="1" t="s">
        <v>903</v>
      </c>
      <c r="AO863" s="1" t="s">
        <v>903</v>
      </c>
      <c r="AP863" s="1" t="s">
        <v>903</v>
      </c>
      <c r="AQ863" s="1" t="s">
        <v>903</v>
      </c>
      <c r="AR863" s="1" t="s">
        <v>903</v>
      </c>
      <c r="AS863" s="1" t="s">
        <v>903</v>
      </c>
      <c r="AT863" s="1" t="s">
        <v>903</v>
      </c>
      <c r="AU863" s="1" t="s">
        <v>903</v>
      </c>
      <c r="AV863" s="1" t="s">
        <v>903</v>
      </c>
      <c r="AW863" s="1" t="s">
        <v>903</v>
      </c>
      <c r="AX863" s="1" t="s">
        <v>903</v>
      </c>
      <c r="AY863" s="1" t="s">
        <v>903</v>
      </c>
      <c r="AZ863" s="1" t="s">
        <v>903</v>
      </c>
      <c r="BA863" s="1" t="s">
        <v>875</v>
      </c>
      <c r="BB863" s="1" t="s">
        <v>875</v>
      </c>
      <c r="BC863" s="1" t="s">
        <v>875</v>
      </c>
      <c r="BD863" s="1" t="s">
        <v>875</v>
      </c>
      <c r="BE863" s="1" t="s">
        <v>875</v>
      </c>
      <c r="BF863" s="1" t="s">
        <v>875</v>
      </c>
      <c r="BG863" s="26">
        <v>27</v>
      </c>
      <c r="BH863" s="5">
        <v>3</v>
      </c>
      <c r="BI863" s="1">
        <v>3.8</v>
      </c>
      <c r="BJ863" s="1">
        <f t="shared" si="60"/>
        <v>102.6</v>
      </c>
      <c r="BK863" s="1" t="s">
        <v>28</v>
      </c>
      <c r="BL863" s="25">
        <v>0</v>
      </c>
      <c r="BM863" s="1">
        <v>0</v>
      </c>
      <c r="BN863" s="1">
        <v>0</v>
      </c>
      <c r="BO863" s="1">
        <v>0</v>
      </c>
      <c r="BP863" s="1">
        <v>0</v>
      </c>
      <c r="BQ863" s="14">
        <v>43913.368488136577</v>
      </c>
      <c r="BR863" s="14" t="s">
        <v>384</v>
      </c>
      <c r="BS863" s="15">
        <v>27.016666666666666</v>
      </c>
      <c r="BT863" s="12" t="s">
        <v>318</v>
      </c>
      <c r="BU863" s="12">
        <v>2</v>
      </c>
      <c r="BV863" s="12"/>
      <c r="BW863" s="12" t="s">
        <v>98</v>
      </c>
      <c r="BX863" s="12"/>
      <c r="BY863" s="12" t="s">
        <v>98</v>
      </c>
      <c r="BZ863" s="12">
        <v>1</v>
      </c>
      <c r="CA863" s="12">
        <v>5</v>
      </c>
      <c r="CB863" s="15">
        <v>2.1</v>
      </c>
      <c r="CC863" s="12">
        <v>0</v>
      </c>
      <c r="CD863" s="12">
        <v>0</v>
      </c>
      <c r="CE863" s="12">
        <v>1</v>
      </c>
      <c r="CF863" s="12">
        <v>3</v>
      </c>
      <c r="CG863" s="12">
        <v>1</v>
      </c>
      <c r="CH863" s="12">
        <v>2</v>
      </c>
      <c r="CI863" s="12">
        <v>1</v>
      </c>
      <c r="CJ863" s="15">
        <v>3</v>
      </c>
      <c r="CK863" s="12">
        <v>1</v>
      </c>
      <c r="CL863" s="12">
        <v>3</v>
      </c>
      <c r="CM863" s="12">
        <v>1</v>
      </c>
      <c r="CN863" s="12">
        <v>2</v>
      </c>
      <c r="CO863" s="12">
        <v>2</v>
      </c>
      <c r="CP863" s="12" t="s">
        <v>180</v>
      </c>
      <c r="CQ863" s="12">
        <v>35</v>
      </c>
      <c r="CR863" s="12">
        <v>26</v>
      </c>
      <c r="CS863" s="12">
        <v>100</v>
      </c>
      <c r="CT863" s="12">
        <v>72</v>
      </c>
      <c r="CU863" s="12">
        <v>24</v>
      </c>
      <c r="CV863" s="12">
        <v>13.8</v>
      </c>
      <c r="CW863" s="12">
        <v>113</v>
      </c>
      <c r="CX863" s="12" t="b">
        <v>1</v>
      </c>
      <c r="CY863" s="12" t="s">
        <v>181</v>
      </c>
      <c r="CZ863" s="12">
        <v>0</v>
      </c>
      <c r="DA863" s="12">
        <v>144</v>
      </c>
      <c r="DB863" s="12">
        <v>118</v>
      </c>
      <c r="DC863" s="12">
        <v>38</v>
      </c>
    </row>
    <row r="864" spans="1:107" x14ac:dyDescent="0.2">
      <c r="A864" s="2">
        <v>863</v>
      </c>
      <c r="B864" s="5">
        <v>10</v>
      </c>
      <c r="C864" s="2">
        <v>3</v>
      </c>
      <c r="D864" s="1">
        <v>51</v>
      </c>
      <c r="E864" s="7">
        <v>43914</v>
      </c>
      <c r="F864" s="1">
        <v>0</v>
      </c>
      <c r="G864" s="5">
        <f t="shared" si="57"/>
        <v>28</v>
      </c>
      <c r="H864" s="19">
        <f t="shared" si="58"/>
        <v>106.39999999999999</v>
      </c>
      <c r="I864" s="50">
        <v>100</v>
      </c>
      <c r="J864" s="50">
        <v>211.41666666666666</v>
      </c>
      <c r="K864" s="50">
        <v>39.887152539236773</v>
      </c>
      <c r="L864" s="50">
        <v>57.986111111111114</v>
      </c>
      <c r="M864" s="50">
        <v>40.277777777777771</v>
      </c>
      <c r="N864" s="50">
        <v>1.7361111111111112</v>
      </c>
      <c r="O864" s="50">
        <v>100</v>
      </c>
      <c r="P864" s="50">
        <v>181.60416666666666</v>
      </c>
      <c r="Q864" s="50">
        <v>40.708204429093719</v>
      </c>
      <c r="R864" s="50">
        <v>45.3125</v>
      </c>
      <c r="S864" s="50">
        <v>52.083333333333336</v>
      </c>
      <c r="T864" s="50">
        <v>2.6041666666666665</v>
      </c>
      <c r="U864" s="50">
        <v>100</v>
      </c>
      <c r="V864" s="50">
        <v>271.04166666666669</v>
      </c>
      <c r="W864" s="50">
        <v>26.364551434800788</v>
      </c>
      <c r="X864" s="50">
        <v>83.333333333333329</v>
      </c>
      <c r="Y864" s="50">
        <v>16.666666666666671</v>
      </c>
      <c r="Z864" s="50">
        <v>0</v>
      </c>
      <c r="AA864" s="2">
        <v>1</v>
      </c>
      <c r="AB864">
        <v>1</v>
      </c>
      <c r="AC864">
        <v>7</v>
      </c>
      <c r="AD864">
        <v>1</v>
      </c>
      <c r="AE864" s="16">
        <v>0</v>
      </c>
      <c r="AF864" t="s">
        <v>875</v>
      </c>
      <c r="AG864" t="s">
        <v>875</v>
      </c>
      <c r="AH864" t="s">
        <v>875</v>
      </c>
      <c r="AI864" t="s">
        <v>875</v>
      </c>
      <c r="AJ864" t="s">
        <v>875</v>
      </c>
      <c r="AK864" t="s">
        <v>875</v>
      </c>
      <c r="AL864" t="s">
        <v>875</v>
      </c>
      <c r="AM864" s="1" t="s">
        <v>903</v>
      </c>
      <c r="AN864" s="1" t="s">
        <v>903</v>
      </c>
      <c r="AO864" s="1" t="s">
        <v>903</v>
      </c>
      <c r="AP864" s="1" t="s">
        <v>903</v>
      </c>
      <c r="AQ864" s="1" t="s">
        <v>903</v>
      </c>
      <c r="AR864" s="1" t="s">
        <v>903</v>
      </c>
      <c r="AS864" s="1" t="s">
        <v>903</v>
      </c>
      <c r="AT864" s="1" t="s">
        <v>903</v>
      </c>
      <c r="AU864" s="1" t="s">
        <v>903</v>
      </c>
      <c r="AV864" s="1" t="s">
        <v>903</v>
      </c>
      <c r="AW864" s="1" t="s">
        <v>903</v>
      </c>
      <c r="AX864" s="1" t="s">
        <v>903</v>
      </c>
      <c r="AY864" s="1" t="s">
        <v>903</v>
      </c>
      <c r="AZ864" s="1" t="s">
        <v>903</v>
      </c>
      <c r="BA864" s="1" t="s">
        <v>875</v>
      </c>
      <c r="BB864" s="1" t="s">
        <v>875</v>
      </c>
      <c r="BC864" s="1" t="s">
        <v>875</v>
      </c>
      <c r="BD864" s="1" t="s">
        <v>875</v>
      </c>
      <c r="BE864" s="1" t="s">
        <v>875</v>
      </c>
      <c r="BF864" s="1" t="s">
        <v>875</v>
      </c>
      <c r="BG864" s="26">
        <v>28</v>
      </c>
      <c r="BH864" s="5">
        <v>3</v>
      </c>
      <c r="BI864" s="1">
        <v>3.8</v>
      </c>
      <c r="BJ864" s="1">
        <f t="shared" si="60"/>
        <v>106.39999999999999</v>
      </c>
      <c r="BK864" s="1" t="s">
        <v>28</v>
      </c>
      <c r="BL864" s="25">
        <v>0</v>
      </c>
      <c r="BM864" s="1">
        <v>0</v>
      </c>
      <c r="BN864" s="1">
        <v>0</v>
      </c>
      <c r="BO864" s="1">
        <v>0</v>
      </c>
      <c r="BP864" s="1">
        <v>0</v>
      </c>
      <c r="BQ864" s="14">
        <v>43914.355951215279</v>
      </c>
      <c r="BR864" s="14" t="s">
        <v>385</v>
      </c>
      <c r="BS864" s="15">
        <v>27.033333333333335</v>
      </c>
      <c r="BT864" s="12" t="s">
        <v>318</v>
      </c>
      <c r="BU864" s="12">
        <v>2</v>
      </c>
      <c r="BV864" s="12"/>
      <c r="BW864" s="12" t="s">
        <v>98</v>
      </c>
      <c r="BX864" s="12"/>
      <c r="BY864" s="12" t="s">
        <v>98</v>
      </c>
      <c r="BZ864" s="12">
        <v>1</v>
      </c>
      <c r="CA864" s="12">
        <v>5</v>
      </c>
      <c r="CB864" s="15">
        <v>7.2</v>
      </c>
      <c r="CC864" s="12">
        <v>0</v>
      </c>
      <c r="CD864" s="12">
        <v>0</v>
      </c>
      <c r="CE864" s="12">
        <v>1</v>
      </c>
      <c r="CF864" s="12">
        <v>3</v>
      </c>
      <c r="CG864" s="12">
        <v>1</v>
      </c>
      <c r="CH864" s="12">
        <v>2</v>
      </c>
      <c r="CI864" s="12">
        <v>1</v>
      </c>
      <c r="CJ864" s="15">
        <v>3</v>
      </c>
      <c r="CK864" s="12">
        <v>1</v>
      </c>
      <c r="CL864" s="12">
        <v>3</v>
      </c>
      <c r="CM864" s="12">
        <v>1</v>
      </c>
      <c r="CN864" s="12">
        <v>2</v>
      </c>
      <c r="CO864" s="12">
        <v>2</v>
      </c>
      <c r="CP864" s="12" t="s">
        <v>99</v>
      </c>
      <c r="CQ864" s="12">
        <v>37</v>
      </c>
      <c r="CR864" s="12">
        <v>29</v>
      </c>
      <c r="CS864" s="12">
        <v>100</v>
      </c>
      <c r="CT864" s="12">
        <v>92</v>
      </c>
      <c r="CU864" s="12">
        <v>28</v>
      </c>
      <c r="CV864" s="12">
        <v>11.5</v>
      </c>
      <c r="CW864" s="12">
        <v>338</v>
      </c>
      <c r="CX864" s="12" t="b">
        <v>0</v>
      </c>
      <c r="CY864" s="12"/>
      <c r="CZ864" s="12">
        <v>0</v>
      </c>
      <c r="DA864" s="12">
        <v>154</v>
      </c>
      <c r="DB864" s="12">
        <v>129</v>
      </c>
      <c r="DC864" s="12">
        <v>67</v>
      </c>
    </row>
    <row r="865" spans="1:107" x14ac:dyDescent="0.2">
      <c r="A865" s="2">
        <v>864</v>
      </c>
      <c r="B865" s="5">
        <v>10</v>
      </c>
      <c r="C865" s="2">
        <v>3</v>
      </c>
      <c r="D865" s="1">
        <v>52</v>
      </c>
      <c r="E865" s="7">
        <v>43915</v>
      </c>
      <c r="F865" s="1">
        <v>0</v>
      </c>
      <c r="G865" s="5">
        <f t="shared" si="57"/>
        <v>0</v>
      </c>
      <c r="H865" s="19">
        <f t="shared" si="58"/>
        <v>0</v>
      </c>
      <c r="I865" s="50">
        <v>91.319444444444443</v>
      </c>
      <c r="J865" s="50">
        <v>180.91634980988593</v>
      </c>
      <c r="K865" s="50">
        <v>15.411383812196243</v>
      </c>
      <c r="L865" s="50">
        <v>46.00760456273764</v>
      </c>
      <c r="M865" s="50">
        <v>53.99239543726236</v>
      </c>
      <c r="N865" s="50">
        <v>0</v>
      </c>
      <c r="O865" s="50">
        <v>86.979166666666671</v>
      </c>
      <c r="P865" s="50">
        <v>190.65868263473052</v>
      </c>
      <c r="Q865" s="50">
        <v>14.121913611859824</v>
      </c>
      <c r="R865" s="50">
        <v>67.06586826347305</v>
      </c>
      <c r="S865" s="50">
        <v>32.93413173652695</v>
      </c>
      <c r="T865" s="50">
        <v>0</v>
      </c>
      <c r="U865" s="50">
        <v>100</v>
      </c>
      <c r="V865" s="50">
        <v>163.96875</v>
      </c>
      <c r="W865" s="50">
        <v>12.50068430292951</v>
      </c>
      <c r="X865" s="50">
        <v>9.375</v>
      </c>
      <c r="Y865" s="50">
        <v>90.625</v>
      </c>
      <c r="Z865" s="50">
        <v>0</v>
      </c>
      <c r="AA865" s="2">
        <v>0</v>
      </c>
      <c r="AB865">
        <v>1</v>
      </c>
      <c r="AC865">
        <v>7</v>
      </c>
      <c r="AD865">
        <v>1</v>
      </c>
      <c r="AE865" s="16">
        <v>0</v>
      </c>
      <c r="AF865" s="12">
        <v>99</v>
      </c>
      <c r="AG865">
        <v>1</v>
      </c>
      <c r="AH865">
        <v>99</v>
      </c>
      <c r="AI865">
        <v>99</v>
      </c>
      <c r="AJ865">
        <v>99</v>
      </c>
      <c r="AK865">
        <v>99</v>
      </c>
      <c r="AL865">
        <v>99</v>
      </c>
      <c r="AM865">
        <v>99</v>
      </c>
      <c r="AN865" s="1">
        <v>99</v>
      </c>
      <c r="AO865" s="1">
        <v>99</v>
      </c>
      <c r="AP865" s="1">
        <v>99</v>
      </c>
      <c r="AQ865" s="1">
        <v>99</v>
      </c>
      <c r="AR865" s="1">
        <v>99</v>
      </c>
      <c r="AS865" s="1">
        <v>0</v>
      </c>
      <c r="AT865" s="1">
        <v>1</v>
      </c>
      <c r="AU865">
        <v>0</v>
      </c>
      <c r="AV865" s="1">
        <v>0</v>
      </c>
      <c r="AW865" s="1">
        <v>0</v>
      </c>
      <c r="AX865" s="1">
        <v>0</v>
      </c>
      <c r="AY865" s="1">
        <v>0</v>
      </c>
      <c r="AZ865" s="1">
        <v>0</v>
      </c>
      <c r="BA865" s="1">
        <v>0</v>
      </c>
      <c r="BB865" s="1">
        <v>0</v>
      </c>
      <c r="BC865" s="1">
        <v>0</v>
      </c>
      <c r="BD865" s="1">
        <v>0</v>
      </c>
      <c r="BE865" s="1">
        <v>0</v>
      </c>
      <c r="BF865" s="1">
        <f>SUM(AS865:BE865)</f>
        <v>1</v>
      </c>
      <c r="BG865" s="12">
        <v>0</v>
      </c>
      <c r="BH865" s="1">
        <v>0</v>
      </c>
      <c r="BI865" s="1">
        <v>0</v>
      </c>
      <c r="BJ865" s="1">
        <f t="shared" si="60"/>
        <v>0</v>
      </c>
      <c r="BK865" s="1">
        <v>0</v>
      </c>
      <c r="BL865" s="25">
        <v>0</v>
      </c>
      <c r="BM865" s="1">
        <v>0</v>
      </c>
      <c r="BN865" s="1">
        <v>0</v>
      </c>
      <c r="BO865" s="1">
        <v>0</v>
      </c>
      <c r="BP865" s="1">
        <v>0</v>
      </c>
      <c r="BQ865" s="12"/>
      <c r="BR865" s="12"/>
      <c r="BS865" s="12"/>
      <c r="BT865" s="12"/>
      <c r="BU865" s="12"/>
      <c r="BV865" s="12"/>
      <c r="BW865" s="12"/>
      <c r="BX865" s="12"/>
      <c r="BY865" s="12"/>
      <c r="BZ865" s="12"/>
      <c r="CA865" s="12"/>
      <c r="CB865" s="15"/>
      <c r="CC865" s="12"/>
      <c r="CD865" s="12"/>
      <c r="CE865" s="12"/>
      <c r="CF865" s="12"/>
      <c r="CG865" s="12"/>
      <c r="CH865" s="12"/>
      <c r="CI865" s="12"/>
      <c r="CJ865" s="15"/>
      <c r="CK865" s="12"/>
      <c r="CL865" s="12"/>
      <c r="CM865" s="12"/>
      <c r="CN865" s="12"/>
      <c r="CO865" s="12"/>
      <c r="CP865" s="12"/>
      <c r="CQ865" s="12"/>
      <c r="CR865" s="12"/>
      <c r="CS865" s="12"/>
      <c r="CT865" s="12"/>
      <c r="CU865" s="12"/>
      <c r="CV865" s="12"/>
      <c r="CW865" s="12"/>
      <c r="CX865" s="12"/>
      <c r="CY865" s="12"/>
      <c r="CZ865" s="12"/>
      <c r="DA865" s="12"/>
      <c r="DB865" s="12"/>
      <c r="DC865" s="12"/>
    </row>
    <row r="866" spans="1:107" x14ac:dyDescent="0.2">
      <c r="A866" s="2">
        <v>865</v>
      </c>
      <c r="B866" s="5">
        <v>10</v>
      </c>
      <c r="C866" s="2">
        <v>3</v>
      </c>
      <c r="D866" s="1">
        <v>53</v>
      </c>
      <c r="E866" s="7">
        <v>43916</v>
      </c>
      <c r="F866" s="1">
        <v>0</v>
      </c>
      <c r="G866" s="5">
        <f t="shared" si="57"/>
        <v>27</v>
      </c>
      <c r="H866" s="19">
        <f t="shared" si="58"/>
        <v>102.6</v>
      </c>
      <c r="I866" s="50">
        <v>100</v>
      </c>
      <c r="J866" s="50">
        <v>160.23263888888889</v>
      </c>
      <c r="K866" s="50">
        <v>37.62786992803678</v>
      </c>
      <c r="L866" s="50">
        <v>29.166666666666668</v>
      </c>
      <c r="M866" s="50">
        <v>65.972222222222214</v>
      </c>
      <c r="N866" s="50">
        <v>4.8611111111111107</v>
      </c>
      <c r="O866" s="50">
        <v>100</v>
      </c>
      <c r="P866" s="50">
        <v>173.58333333333334</v>
      </c>
      <c r="Q866" s="50">
        <v>36.929954131552101</v>
      </c>
      <c r="R866" s="50">
        <v>35.9375</v>
      </c>
      <c r="S866" s="50">
        <v>59.895833333333336</v>
      </c>
      <c r="T866" s="50">
        <v>4.166666666666667</v>
      </c>
      <c r="U866" s="50">
        <v>100</v>
      </c>
      <c r="V866" s="50">
        <v>133.53125</v>
      </c>
      <c r="W866" s="50">
        <v>30.321039255372085</v>
      </c>
      <c r="X866" s="50">
        <v>15.625</v>
      </c>
      <c r="Y866" s="50">
        <v>78.125</v>
      </c>
      <c r="Z866" s="50">
        <v>6.25</v>
      </c>
      <c r="AA866" s="2">
        <v>2</v>
      </c>
      <c r="AB866">
        <v>1</v>
      </c>
      <c r="AC866">
        <v>5</v>
      </c>
      <c r="AD866">
        <v>1</v>
      </c>
      <c r="AE866" s="16">
        <v>0</v>
      </c>
      <c r="AF866" t="s">
        <v>875</v>
      </c>
      <c r="AG866" t="s">
        <v>875</v>
      </c>
      <c r="AH866" t="s">
        <v>875</v>
      </c>
      <c r="AI866" t="s">
        <v>875</v>
      </c>
      <c r="AJ866" t="s">
        <v>875</v>
      </c>
      <c r="AK866" t="s">
        <v>875</v>
      </c>
      <c r="AL866" t="s">
        <v>875</v>
      </c>
      <c r="AM866" s="1" t="s">
        <v>903</v>
      </c>
      <c r="AN866" s="1" t="s">
        <v>903</v>
      </c>
      <c r="AO866" s="1" t="s">
        <v>903</v>
      </c>
      <c r="AP866" s="1" t="s">
        <v>903</v>
      </c>
      <c r="AQ866" s="1" t="s">
        <v>903</v>
      </c>
      <c r="AR866" s="1" t="s">
        <v>903</v>
      </c>
      <c r="AS866" s="1" t="s">
        <v>903</v>
      </c>
      <c r="AT866" s="1" t="s">
        <v>903</v>
      </c>
      <c r="AU866" s="1" t="s">
        <v>903</v>
      </c>
      <c r="AV866" s="1" t="s">
        <v>903</v>
      </c>
      <c r="AW866" s="1" t="s">
        <v>903</v>
      </c>
      <c r="AX866" s="1" t="s">
        <v>903</v>
      </c>
      <c r="AY866" s="1" t="s">
        <v>903</v>
      </c>
      <c r="AZ866" s="1" t="s">
        <v>903</v>
      </c>
      <c r="BA866" s="1" t="s">
        <v>875</v>
      </c>
      <c r="BB866" s="1" t="s">
        <v>875</v>
      </c>
      <c r="BC866" s="1" t="s">
        <v>875</v>
      </c>
      <c r="BD866" s="1" t="s">
        <v>875</v>
      </c>
      <c r="BE866" s="1" t="s">
        <v>875</v>
      </c>
      <c r="BF866" s="1" t="s">
        <v>875</v>
      </c>
      <c r="BG866" s="26">
        <v>27</v>
      </c>
      <c r="BH866" s="5">
        <v>3</v>
      </c>
      <c r="BI866" s="1">
        <v>3.8</v>
      </c>
      <c r="BJ866" s="1">
        <f t="shared" si="60"/>
        <v>102.6</v>
      </c>
      <c r="BK866" s="1" t="s">
        <v>28</v>
      </c>
      <c r="BL866" s="25">
        <v>0</v>
      </c>
      <c r="BM866" s="1">
        <v>0</v>
      </c>
      <c r="BN866" s="1">
        <v>0</v>
      </c>
      <c r="BO866" s="1">
        <v>0</v>
      </c>
      <c r="BP866" s="1">
        <v>0</v>
      </c>
      <c r="BQ866" s="14">
        <v>43916.636307094908</v>
      </c>
      <c r="BR866" s="14" t="s">
        <v>386</v>
      </c>
      <c r="BS866" s="15">
        <v>26.983333333333334</v>
      </c>
      <c r="BT866" s="12" t="s">
        <v>318</v>
      </c>
      <c r="BU866" s="12">
        <v>2</v>
      </c>
      <c r="BV866" s="12"/>
      <c r="BW866" s="12" t="s">
        <v>98</v>
      </c>
      <c r="BX866" s="12"/>
      <c r="BY866" s="12" t="s">
        <v>98</v>
      </c>
      <c r="BZ866" s="12">
        <v>1</v>
      </c>
      <c r="CA866" s="12">
        <v>5</v>
      </c>
      <c r="CB866" s="15">
        <v>7.3</v>
      </c>
      <c r="CC866" s="12">
        <v>0</v>
      </c>
      <c r="CD866" s="12">
        <v>0</v>
      </c>
      <c r="CE866" s="12">
        <v>2</v>
      </c>
      <c r="CF866" s="12">
        <v>3</v>
      </c>
      <c r="CG866" s="12">
        <v>1</v>
      </c>
      <c r="CH866" s="12">
        <v>2</v>
      </c>
      <c r="CI866" s="12">
        <v>1</v>
      </c>
      <c r="CJ866" s="15">
        <v>3</v>
      </c>
      <c r="CK866" s="12">
        <v>2</v>
      </c>
      <c r="CL866" s="12">
        <v>3</v>
      </c>
      <c r="CM866" s="12">
        <v>1</v>
      </c>
      <c r="CN866" s="12">
        <v>2</v>
      </c>
      <c r="CO866" s="12">
        <v>2</v>
      </c>
      <c r="CP866" s="12" t="s">
        <v>88</v>
      </c>
      <c r="CQ866" s="12">
        <v>52</v>
      </c>
      <c r="CR866" s="12">
        <v>52</v>
      </c>
      <c r="CS866" s="12">
        <v>10</v>
      </c>
      <c r="CT866" s="12">
        <v>50</v>
      </c>
      <c r="CU866" s="12">
        <v>52</v>
      </c>
      <c r="CV866" s="12">
        <v>9.6</v>
      </c>
      <c r="CW866" s="12">
        <v>248</v>
      </c>
      <c r="CX866" s="12" t="b">
        <v>0</v>
      </c>
      <c r="CY866" s="12"/>
      <c r="CZ866" s="12">
        <v>0</v>
      </c>
      <c r="DA866" s="12">
        <v>144</v>
      </c>
      <c r="DB866" s="12">
        <v>122</v>
      </c>
      <c r="DC866" s="12">
        <v>37</v>
      </c>
    </row>
    <row r="867" spans="1:107" x14ac:dyDescent="0.2">
      <c r="A867" s="2">
        <v>866</v>
      </c>
      <c r="B867" s="5">
        <v>10</v>
      </c>
      <c r="C867" s="2">
        <v>3</v>
      </c>
      <c r="D867" s="1">
        <v>54</v>
      </c>
      <c r="E867" s="7">
        <v>43917</v>
      </c>
      <c r="F867" s="1">
        <v>0</v>
      </c>
      <c r="G867" s="5">
        <f t="shared" si="57"/>
        <v>27</v>
      </c>
      <c r="H867" s="19">
        <f t="shared" si="58"/>
        <v>102.6</v>
      </c>
      <c r="I867" s="50">
        <v>100</v>
      </c>
      <c r="J867" s="50">
        <v>203.21875</v>
      </c>
      <c r="K867" s="50">
        <v>34.124069300518883</v>
      </c>
      <c r="L867" s="50">
        <v>60.069444444444443</v>
      </c>
      <c r="M867" s="50">
        <v>38.541666666666671</v>
      </c>
      <c r="N867" s="50">
        <v>1.3888888888888888</v>
      </c>
      <c r="O867" s="50">
        <v>100</v>
      </c>
      <c r="P867" s="50">
        <v>172.72916666666666</v>
      </c>
      <c r="Q867" s="50">
        <v>33.816096777780963</v>
      </c>
      <c r="R867" s="50">
        <v>45.3125</v>
      </c>
      <c r="S867" s="50">
        <v>52.604166666666664</v>
      </c>
      <c r="T867" s="50">
        <v>2.0833333333333335</v>
      </c>
      <c r="U867" s="50">
        <v>100</v>
      </c>
      <c r="V867" s="50">
        <v>264.19791666666669</v>
      </c>
      <c r="W867" s="50">
        <v>17.063037838517772</v>
      </c>
      <c r="X867" s="50">
        <v>89.583333333333329</v>
      </c>
      <c r="Y867" s="50">
        <v>10.416666666666671</v>
      </c>
      <c r="Z867" s="50">
        <v>0</v>
      </c>
      <c r="AA867" s="2">
        <v>1</v>
      </c>
      <c r="AB867">
        <v>1</v>
      </c>
      <c r="AC867">
        <v>7</v>
      </c>
      <c r="AD867">
        <v>1</v>
      </c>
      <c r="AE867" s="16">
        <v>0</v>
      </c>
      <c r="AF867" t="s">
        <v>875</v>
      </c>
      <c r="AG867" t="s">
        <v>875</v>
      </c>
      <c r="AH867" t="s">
        <v>875</v>
      </c>
      <c r="AI867" t="s">
        <v>875</v>
      </c>
      <c r="AJ867" t="s">
        <v>875</v>
      </c>
      <c r="AK867" t="s">
        <v>875</v>
      </c>
      <c r="AL867" t="s">
        <v>875</v>
      </c>
      <c r="AM867" s="1" t="s">
        <v>903</v>
      </c>
      <c r="AN867" s="1" t="s">
        <v>903</v>
      </c>
      <c r="AO867" s="1" t="s">
        <v>903</v>
      </c>
      <c r="AP867" s="1" t="s">
        <v>903</v>
      </c>
      <c r="AQ867" s="1" t="s">
        <v>903</v>
      </c>
      <c r="AR867" s="1" t="s">
        <v>903</v>
      </c>
      <c r="AS867" s="1" t="s">
        <v>903</v>
      </c>
      <c r="AT867" s="1" t="s">
        <v>903</v>
      </c>
      <c r="AU867" s="1" t="s">
        <v>903</v>
      </c>
      <c r="AV867" s="1" t="s">
        <v>903</v>
      </c>
      <c r="AW867" s="1" t="s">
        <v>903</v>
      </c>
      <c r="AX867" s="1" t="s">
        <v>903</v>
      </c>
      <c r="AY867" s="1" t="s">
        <v>903</v>
      </c>
      <c r="AZ867" s="1" t="s">
        <v>903</v>
      </c>
      <c r="BA867" s="1" t="s">
        <v>875</v>
      </c>
      <c r="BB867" s="1" t="s">
        <v>875</v>
      </c>
      <c r="BC867" s="1" t="s">
        <v>875</v>
      </c>
      <c r="BD867" s="1" t="s">
        <v>875</v>
      </c>
      <c r="BE867" s="1" t="s">
        <v>875</v>
      </c>
      <c r="BF867" s="1" t="s">
        <v>875</v>
      </c>
      <c r="BG867" s="26">
        <v>27</v>
      </c>
      <c r="BH867" s="1">
        <v>3</v>
      </c>
      <c r="BI867" s="1">
        <v>3.8</v>
      </c>
      <c r="BJ867" s="1">
        <f t="shared" si="60"/>
        <v>102.6</v>
      </c>
      <c r="BK867" s="1" t="s">
        <v>28</v>
      </c>
      <c r="BL867" s="25">
        <v>0</v>
      </c>
      <c r="BM867" s="1">
        <v>0</v>
      </c>
      <c r="BN867" s="1">
        <v>0</v>
      </c>
      <c r="BO867" s="1">
        <v>0</v>
      </c>
      <c r="BP867" s="1">
        <v>0</v>
      </c>
      <c r="BQ867" s="14">
        <v>43917.645982488422</v>
      </c>
      <c r="BR867" s="14" t="s">
        <v>387</v>
      </c>
      <c r="BS867" s="15">
        <v>27.016666666666666</v>
      </c>
      <c r="BT867" s="12" t="s">
        <v>318</v>
      </c>
      <c r="BU867" s="12">
        <v>2</v>
      </c>
      <c r="BV867" s="12"/>
      <c r="BW867" s="12" t="s">
        <v>98</v>
      </c>
      <c r="BX867" s="12"/>
      <c r="BY867" s="12" t="s">
        <v>98</v>
      </c>
      <c r="BZ867" s="12">
        <v>1</v>
      </c>
      <c r="CA867" s="12">
        <v>5</v>
      </c>
      <c r="CB867" s="15">
        <v>6.5</v>
      </c>
      <c r="CC867" s="12">
        <v>0</v>
      </c>
      <c r="CD867" s="12">
        <v>0</v>
      </c>
      <c r="CE867" s="12">
        <v>2</v>
      </c>
      <c r="CF867" s="12">
        <v>3</v>
      </c>
      <c r="CG867" s="12">
        <v>1</v>
      </c>
      <c r="CH867" s="12">
        <v>2</v>
      </c>
      <c r="CI867" s="12">
        <v>1</v>
      </c>
      <c r="CJ867" s="15">
        <v>3</v>
      </c>
      <c r="CK867" s="12">
        <v>2</v>
      </c>
      <c r="CL867" s="12">
        <v>3</v>
      </c>
      <c r="CM867" s="12">
        <v>1</v>
      </c>
      <c r="CN867" s="12">
        <v>1</v>
      </c>
      <c r="CO867" s="12">
        <v>1</v>
      </c>
      <c r="CP867" s="12" t="s">
        <v>88</v>
      </c>
      <c r="CQ867" s="12">
        <v>61</v>
      </c>
      <c r="CR867" s="12">
        <v>61</v>
      </c>
      <c r="CS867" s="12">
        <v>10</v>
      </c>
      <c r="CT867" s="12">
        <v>28</v>
      </c>
      <c r="CU867" s="12">
        <v>60</v>
      </c>
      <c r="CV867" s="12">
        <v>13.4</v>
      </c>
      <c r="CW867" s="12">
        <v>338</v>
      </c>
      <c r="CX867" s="12" t="b">
        <v>0</v>
      </c>
      <c r="CY867" s="12"/>
      <c r="CZ867" s="12">
        <v>0</v>
      </c>
      <c r="DA867" s="12">
        <v>143</v>
      </c>
      <c r="DB867" s="12">
        <v>118</v>
      </c>
      <c r="DC867" s="12">
        <v>89</v>
      </c>
    </row>
    <row r="868" spans="1:107" x14ac:dyDescent="0.2">
      <c r="A868" s="2">
        <v>867</v>
      </c>
      <c r="B868" s="5">
        <v>10</v>
      </c>
      <c r="C868" s="2">
        <v>3</v>
      </c>
      <c r="D868" s="1">
        <v>55</v>
      </c>
      <c r="E868" s="7">
        <v>43918</v>
      </c>
      <c r="F868" s="1">
        <v>0</v>
      </c>
      <c r="G868" s="5">
        <f t="shared" si="57"/>
        <v>32</v>
      </c>
      <c r="H868" s="19">
        <f t="shared" si="58"/>
        <v>256</v>
      </c>
      <c r="I868" s="50">
        <v>100</v>
      </c>
      <c r="J868" s="50">
        <v>143.78472222222223</v>
      </c>
      <c r="K868" s="50">
        <v>37.503214710466757</v>
      </c>
      <c r="L868" s="50">
        <v>15.277777777777779</v>
      </c>
      <c r="M868" s="50">
        <v>84.722222222222229</v>
      </c>
      <c r="N868" s="50">
        <v>0</v>
      </c>
      <c r="O868" s="50">
        <v>100</v>
      </c>
      <c r="P868" s="50">
        <v>140.625</v>
      </c>
      <c r="Q868" s="50">
        <v>42.765122006929865</v>
      </c>
      <c r="R868" s="50">
        <v>15.104166666666666</v>
      </c>
      <c r="S868" s="50">
        <v>84.895833333333329</v>
      </c>
      <c r="T868" s="50">
        <v>0</v>
      </c>
      <c r="U868" s="50">
        <v>100</v>
      </c>
      <c r="V868" s="50">
        <v>150.10416666666666</v>
      </c>
      <c r="W868" s="50">
        <v>25.391943418174975</v>
      </c>
      <c r="X868" s="50">
        <v>15.625</v>
      </c>
      <c r="Y868" s="50">
        <v>84.375</v>
      </c>
      <c r="Z868" s="50">
        <v>0</v>
      </c>
      <c r="AA868" s="2">
        <v>0</v>
      </c>
      <c r="AB868">
        <v>1</v>
      </c>
      <c r="AC868">
        <v>7</v>
      </c>
      <c r="AD868">
        <v>1</v>
      </c>
      <c r="AE868" s="16">
        <v>0</v>
      </c>
      <c r="AF868" t="s">
        <v>875</v>
      </c>
      <c r="AG868" t="s">
        <v>875</v>
      </c>
      <c r="AH868" t="s">
        <v>875</v>
      </c>
      <c r="AI868" t="s">
        <v>875</v>
      </c>
      <c r="AJ868" t="s">
        <v>875</v>
      </c>
      <c r="AK868" t="s">
        <v>875</v>
      </c>
      <c r="AL868" t="s">
        <v>875</v>
      </c>
      <c r="AM868" s="1" t="s">
        <v>903</v>
      </c>
      <c r="AN868" s="1" t="s">
        <v>903</v>
      </c>
      <c r="AO868" s="1" t="s">
        <v>903</v>
      </c>
      <c r="AP868" s="1" t="s">
        <v>903</v>
      </c>
      <c r="AQ868" s="1" t="s">
        <v>903</v>
      </c>
      <c r="AR868" s="1" t="s">
        <v>903</v>
      </c>
      <c r="AS868" s="1" t="s">
        <v>903</v>
      </c>
      <c r="AT868" s="1" t="s">
        <v>903</v>
      </c>
      <c r="AU868" s="1" t="s">
        <v>903</v>
      </c>
      <c r="AV868" s="1" t="s">
        <v>903</v>
      </c>
      <c r="AW868" s="1" t="s">
        <v>903</v>
      </c>
      <c r="AX868" s="1" t="s">
        <v>903</v>
      </c>
      <c r="AY868" s="1" t="s">
        <v>903</v>
      </c>
      <c r="AZ868" s="1" t="s">
        <v>903</v>
      </c>
      <c r="BA868" s="1" t="s">
        <v>875</v>
      </c>
      <c r="BB868" s="1" t="s">
        <v>875</v>
      </c>
      <c r="BC868" s="1" t="s">
        <v>875</v>
      </c>
      <c r="BD868" s="1" t="s">
        <v>875</v>
      </c>
      <c r="BE868" s="1" t="s">
        <v>875</v>
      </c>
      <c r="BF868" s="1" t="s">
        <v>875</v>
      </c>
      <c r="BG868" s="26">
        <v>32</v>
      </c>
      <c r="BH868" s="5">
        <v>2</v>
      </c>
      <c r="BI868" s="5">
        <v>8</v>
      </c>
      <c r="BJ868" s="1">
        <f t="shared" si="60"/>
        <v>256</v>
      </c>
      <c r="BK868" s="1" t="s">
        <v>29</v>
      </c>
      <c r="BL868" s="25">
        <v>0</v>
      </c>
      <c r="BM868" s="1">
        <v>0</v>
      </c>
      <c r="BN868" s="1">
        <v>0</v>
      </c>
      <c r="BO868" s="1">
        <v>0</v>
      </c>
      <c r="BP868" s="1">
        <v>0</v>
      </c>
      <c r="BQ868" s="14">
        <v>43918.788402708335</v>
      </c>
      <c r="BR868" s="14" t="s">
        <v>388</v>
      </c>
      <c r="BS868" s="15">
        <v>32.016666666666666</v>
      </c>
      <c r="BT868" s="12" t="s">
        <v>389</v>
      </c>
      <c r="BU868" s="12">
        <v>2</v>
      </c>
      <c r="BV868" s="12"/>
      <c r="BW868" s="12" t="s">
        <v>98</v>
      </c>
      <c r="BX868" s="12"/>
      <c r="BY868" s="12" t="s">
        <v>98</v>
      </c>
      <c r="BZ868" s="12">
        <v>1</v>
      </c>
      <c r="CA868" s="12">
        <v>6</v>
      </c>
      <c r="CB868" s="15">
        <v>7.1</v>
      </c>
      <c r="CC868" s="12">
        <v>0</v>
      </c>
      <c r="CD868" s="12">
        <v>0</v>
      </c>
      <c r="CE868" s="12">
        <v>2</v>
      </c>
      <c r="CF868" s="12">
        <v>3</v>
      </c>
      <c r="CG868" s="12">
        <v>1</v>
      </c>
      <c r="CH868" s="12">
        <v>2</v>
      </c>
      <c r="CI868" s="12">
        <v>1</v>
      </c>
      <c r="CJ868" s="15">
        <v>3</v>
      </c>
      <c r="CK868" s="12">
        <v>2</v>
      </c>
      <c r="CL868" s="12">
        <v>3</v>
      </c>
      <c r="CM868" s="12">
        <v>1</v>
      </c>
      <c r="CN868" s="12">
        <v>2</v>
      </c>
      <c r="CO868" s="12">
        <v>2</v>
      </c>
      <c r="CP868" s="12" t="s">
        <v>105</v>
      </c>
      <c r="CQ868" s="12">
        <v>46</v>
      </c>
      <c r="CR868" s="12">
        <v>42</v>
      </c>
      <c r="CS868" s="12">
        <v>100</v>
      </c>
      <c r="CT868" s="12">
        <v>85</v>
      </c>
      <c r="CU868" s="12">
        <v>40</v>
      </c>
      <c r="CV868" s="12">
        <v>8.1</v>
      </c>
      <c r="CW868" s="12">
        <v>90</v>
      </c>
      <c r="CX868" s="12" t="b">
        <v>1</v>
      </c>
      <c r="CY868" s="12" t="s">
        <v>106</v>
      </c>
      <c r="CZ868" s="12">
        <v>0</v>
      </c>
      <c r="DA868" s="12">
        <v>133</v>
      </c>
      <c r="DB868" s="12">
        <v>107</v>
      </c>
      <c r="DC868" s="12">
        <v>53</v>
      </c>
    </row>
    <row r="869" spans="1:107" x14ac:dyDescent="0.2">
      <c r="A869" s="2">
        <v>868</v>
      </c>
      <c r="B869" s="5">
        <v>10</v>
      </c>
      <c r="C869" s="2">
        <v>3</v>
      </c>
      <c r="D869" s="1">
        <v>56</v>
      </c>
      <c r="E869" s="7">
        <v>43919</v>
      </c>
      <c r="F869" s="1">
        <v>0</v>
      </c>
      <c r="G869" s="5">
        <f t="shared" si="57"/>
        <v>29</v>
      </c>
      <c r="H869" s="19">
        <f t="shared" si="58"/>
        <v>110.19999999999999</v>
      </c>
      <c r="I869" s="50">
        <v>100</v>
      </c>
      <c r="J869" s="50">
        <v>192.68402777777777</v>
      </c>
      <c r="K869" s="50">
        <v>23.421133738564226</v>
      </c>
      <c r="L869" s="50">
        <v>62.847222222222221</v>
      </c>
      <c r="M869" s="50">
        <v>37.152777777777779</v>
      </c>
      <c r="N869" s="50">
        <v>0</v>
      </c>
      <c r="O869" s="50">
        <v>100</v>
      </c>
      <c r="P869" s="50">
        <v>186.546875</v>
      </c>
      <c r="Q869" s="50">
        <v>28.616724483124635</v>
      </c>
      <c r="R869" s="50">
        <v>47.916666666666664</v>
      </c>
      <c r="S869" s="50">
        <v>52.083333333333336</v>
      </c>
      <c r="T869" s="50">
        <v>0</v>
      </c>
      <c r="U869" s="50">
        <v>100</v>
      </c>
      <c r="V869" s="50">
        <v>204.95833333333334</v>
      </c>
      <c r="W869" s="50">
        <v>6.8082116368770631</v>
      </c>
      <c r="X869" s="50">
        <v>92.708333333333329</v>
      </c>
      <c r="Y869" s="50">
        <v>7.2916666666666714</v>
      </c>
      <c r="Z869" s="50">
        <v>0</v>
      </c>
      <c r="AA869" s="2">
        <v>0</v>
      </c>
      <c r="AB869">
        <v>1</v>
      </c>
      <c r="AC869">
        <v>7</v>
      </c>
      <c r="AD869">
        <v>1</v>
      </c>
      <c r="AE869" s="16">
        <v>0</v>
      </c>
      <c r="AF869" t="s">
        <v>875</v>
      </c>
      <c r="AG869" t="s">
        <v>875</v>
      </c>
      <c r="AH869" t="s">
        <v>875</v>
      </c>
      <c r="AI869" t="s">
        <v>875</v>
      </c>
      <c r="AJ869" t="s">
        <v>875</v>
      </c>
      <c r="AK869" t="s">
        <v>875</v>
      </c>
      <c r="AL869" t="s">
        <v>875</v>
      </c>
      <c r="AM869" s="1" t="s">
        <v>903</v>
      </c>
      <c r="AN869" s="1" t="s">
        <v>903</v>
      </c>
      <c r="AO869" s="1" t="s">
        <v>903</v>
      </c>
      <c r="AP869" s="1" t="s">
        <v>903</v>
      </c>
      <c r="AQ869" s="1" t="s">
        <v>903</v>
      </c>
      <c r="AR869" s="1" t="s">
        <v>903</v>
      </c>
      <c r="AS869" s="1" t="s">
        <v>903</v>
      </c>
      <c r="AT869" s="1" t="s">
        <v>903</v>
      </c>
      <c r="AU869" s="1" t="s">
        <v>903</v>
      </c>
      <c r="AV869" s="1" t="s">
        <v>903</v>
      </c>
      <c r="AW869" s="1" t="s">
        <v>903</v>
      </c>
      <c r="AX869" s="1" t="s">
        <v>903</v>
      </c>
      <c r="AY869" s="1" t="s">
        <v>903</v>
      </c>
      <c r="AZ869" s="1" t="s">
        <v>903</v>
      </c>
      <c r="BA869" s="1" t="s">
        <v>875</v>
      </c>
      <c r="BB869" s="1" t="s">
        <v>875</v>
      </c>
      <c r="BC869" s="1" t="s">
        <v>875</v>
      </c>
      <c r="BD869" s="1" t="s">
        <v>875</v>
      </c>
      <c r="BE869" s="1" t="s">
        <v>875</v>
      </c>
      <c r="BF869" s="1" t="s">
        <v>875</v>
      </c>
      <c r="BG869" s="26">
        <v>29</v>
      </c>
      <c r="BH869" s="1">
        <v>3</v>
      </c>
      <c r="BI869" s="1">
        <v>3.8</v>
      </c>
      <c r="BJ869" s="1">
        <f t="shared" si="60"/>
        <v>110.19999999999999</v>
      </c>
      <c r="BK869" s="1" t="s">
        <v>28</v>
      </c>
      <c r="BL869" s="25">
        <v>0</v>
      </c>
      <c r="BM869" s="1">
        <v>0</v>
      </c>
      <c r="BN869" s="1">
        <v>0</v>
      </c>
      <c r="BO869" s="1">
        <v>0</v>
      </c>
      <c r="BP869" s="1">
        <v>0</v>
      </c>
      <c r="BQ869" s="14">
        <v>43919.385922326386</v>
      </c>
      <c r="BR869" s="14" t="s">
        <v>390</v>
      </c>
      <c r="BS869" s="15">
        <v>28.516666666666666</v>
      </c>
      <c r="BT869" s="12" t="s">
        <v>113</v>
      </c>
      <c r="BU869" s="12">
        <v>2</v>
      </c>
      <c r="BV869" s="12"/>
      <c r="BW869" s="12" t="s">
        <v>98</v>
      </c>
      <c r="BX869" s="12"/>
      <c r="BY869" s="12" t="s">
        <v>98</v>
      </c>
      <c r="BZ869" s="12">
        <v>1</v>
      </c>
      <c r="CA869" s="12">
        <v>6</v>
      </c>
      <c r="CB869" s="15">
        <v>8</v>
      </c>
      <c r="CC869" s="12">
        <v>0</v>
      </c>
      <c r="CD869" s="12">
        <v>0</v>
      </c>
      <c r="CE869" s="12">
        <v>1</v>
      </c>
      <c r="CF869" s="12">
        <v>3</v>
      </c>
      <c r="CG869" s="12">
        <v>1</v>
      </c>
      <c r="CH869" s="12">
        <v>2</v>
      </c>
      <c r="CI869" s="12">
        <v>1</v>
      </c>
      <c r="CJ869" s="15">
        <v>3</v>
      </c>
      <c r="CK869" s="12">
        <v>1</v>
      </c>
      <c r="CL869" s="12">
        <v>3</v>
      </c>
      <c r="CM869" s="12">
        <v>1</v>
      </c>
      <c r="CN869" s="12">
        <v>2</v>
      </c>
      <c r="CO869" s="12">
        <v>2</v>
      </c>
      <c r="CP869" s="12" t="s">
        <v>99</v>
      </c>
      <c r="CQ869" s="12">
        <v>45</v>
      </c>
      <c r="CR869" s="12">
        <v>37</v>
      </c>
      <c r="CS869" s="12">
        <v>100</v>
      </c>
      <c r="CT869" s="12">
        <v>100</v>
      </c>
      <c r="CU869" s="12">
        <v>28</v>
      </c>
      <c r="CV869" s="12">
        <v>20.7</v>
      </c>
      <c r="CW869" s="12">
        <v>90</v>
      </c>
      <c r="CX869" s="12" t="b">
        <v>0</v>
      </c>
      <c r="CY869" s="12"/>
      <c r="CZ869" s="12">
        <v>0.01</v>
      </c>
      <c r="DA869" s="12">
        <v>138</v>
      </c>
      <c r="DB869" s="12">
        <v>116</v>
      </c>
      <c r="DC869" s="12">
        <v>88</v>
      </c>
    </row>
    <row r="870" spans="1:107" x14ac:dyDescent="0.2">
      <c r="A870" s="2">
        <v>869</v>
      </c>
      <c r="B870" s="5">
        <v>10</v>
      </c>
      <c r="C870" s="2">
        <v>3</v>
      </c>
      <c r="D870" s="1">
        <v>57</v>
      </c>
      <c r="E870" s="7">
        <v>43920</v>
      </c>
      <c r="F870" s="1">
        <v>1</v>
      </c>
      <c r="G870" s="5">
        <f t="shared" si="57"/>
        <v>31</v>
      </c>
      <c r="H870" s="19">
        <f t="shared" si="58"/>
        <v>117.8</v>
      </c>
      <c r="I870" s="50">
        <v>100</v>
      </c>
      <c r="J870" s="50">
        <v>232.00694444444446</v>
      </c>
      <c r="K870" s="50">
        <v>17.270161070309662</v>
      </c>
      <c r="L870" s="50">
        <v>88.194444444444443</v>
      </c>
      <c r="M870" s="50">
        <v>11.805555555555557</v>
      </c>
      <c r="N870" s="50">
        <v>0</v>
      </c>
      <c r="O870" s="50">
        <v>100</v>
      </c>
      <c r="P870" s="50">
        <v>229.47916666666666</v>
      </c>
      <c r="Q870" s="50">
        <v>20.243744215542026</v>
      </c>
      <c r="R870" s="50">
        <v>82.291666666666671</v>
      </c>
      <c r="S870" s="50">
        <v>17.708333333333329</v>
      </c>
      <c r="T870" s="50">
        <v>0</v>
      </c>
      <c r="U870" s="50">
        <v>100</v>
      </c>
      <c r="V870" s="50">
        <v>237.0625</v>
      </c>
      <c r="W870" s="50">
        <v>9.1693521266739335</v>
      </c>
      <c r="X870" s="50">
        <v>100</v>
      </c>
      <c r="Y870" s="50">
        <v>0</v>
      </c>
      <c r="Z870" s="50">
        <v>0</v>
      </c>
      <c r="AA870" s="2">
        <v>0</v>
      </c>
      <c r="AB870">
        <v>1</v>
      </c>
      <c r="AC870">
        <v>7</v>
      </c>
      <c r="AD870">
        <v>1</v>
      </c>
      <c r="AE870" s="16">
        <v>0</v>
      </c>
      <c r="AF870" t="s">
        <v>875</v>
      </c>
      <c r="AG870" t="s">
        <v>875</v>
      </c>
      <c r="AH870" t="s">
        <v>875</v>
      </c>
      <c r="AI870" t="s">
        <v>875</v>
      </c>
      <c r="AJ870" t="s">
        <v>875</v>
      </c>
      <c r="AK870" t="s">
        <v>875</v>
      </c>
      <c r="AL870" t="s">
        <v>875</v>
      </c>
      <c r="AM870" s="1" t="s">
        <v>903</v>
      </c>
      <c r="AN870" s="1" t="s">
        <v>903</v>
      </c>
      <c r="AO870" s="1" t="s">
        <v>903</v>
      </c>
      <c r="AP870" s="1" t="s">
        <v>903</v>
      </c>
      <c r="AQ870" s="1" t="s">
        <v>903</v>
      </c>
      <c r="AR870" s="1" t="s">
        <v>903</v>
      </c>
      <c r="AS870" s="1" t="s">
        <v>903</v>
      </c>
      <c r="AT870" s="1" t="s">
        <v>903</v>
      </c>
      <c r="AU870" s="1" t="s">
        <v>903</v>
      </c>
      <c r="AV870" s="1" t="s">
        <v>903</v>
      </c>
      <c r="AW870" s="1" t="s">
        <v>903</v>
      </c>
      <c r="AX870" s="1" t="s">
        <v>903</v>
      </c>
      <c r="AY870" s="1" t="s">
        <v>903</v>
      </c>
      <c r="AZ870" s="1" t="s">
        <v>903</v>
      </c>
      <c r="BA870" s="1" t="s">
        <v>875</v>
      </c>
      <c r="BB870" s="1" t="s">
        <v>875</v>
      </c>
      <c r="BC870" s="1" t="s">
        <v>875</v>
      </c>
      <c r="BD870" s="1" t="s">
        <v>875</v>
      </c>
      <c r="BE870" s="1" t="s">
        <v>875</v>
      </c>
      <c r="BF870" s="1" t="s">
        <v>875</v>
      </c>
      <c r="BG870" s="26">
        <v>31</v>
      </c>
      <c r="BH870" s="5">
        <v>3</v>
      </c>
      <c r="BI870" s="1">
        <v>3.8</v>
      </c>
      <c r="BJ870" s="1">
        <f t="shared" si="60"/>
        <v>117.8</v>
      </c>
      <c r="BK870" s="1" t="s">
        <v>28</v>
      </c>
      <c r="BL870" s="25">
        <v>0</v>
      </c>
      <c r="BM870" s="1">
        <v>0</v>
      </c>
      <c r="BN870" s="1">
        <v>0</v>
      </c>
      <c r="BO870" s="1">
        <v>0</v>
      </c>
      <c r="BP870" s="1">
        <v>0</v>
      </c>
      <c r="BQ870" s="14">
        <v>43920.312733634259</v>
      </c>
      <c r="BR870" s="14" t="s">
        <v>391</v>
      </c>
      <c r="BS870" s="15">
        <v>27.083333333333332</v>
      </c>
      <c r="BT870" s="12" t="s">
        <v>318</v>
      </c>
      <c r="BU870" s="12">
        <v>2</v>
      </c>
      <c r="BV870" s="12"/>
      <c r="BW870" s="12" t="s">
        <v>98</v>
      </c>
      <c r="BX870" s="12"/>
      <c r="BY870" s="12" t="s">
        <v>98</v>
      </c>
      <c r="BZ870" s="12">
        <v>1</v>
      </c>
      <c r="CA870" s="12">
        <v>5</v>
      </c>
      <c r="CB870" s="15">
        <v>1.3</v>
      </c>
      <c r="CC870" s="12">
        <v>0</v>
      </c>
      <c r="CD870" s="12">
        <v>0</v>
      </c>
      <c r="CE870" s="12">
        <v>1</v>
      </c>
      <c r="CF870" s="12">
        <v>3</v>
      </c>
      <c r="CG870" s="12">
        <v>1</v>
      </c>
      <c r="CH870" s="12">
        <v>2</v>
      </c>
      <c r="CI870" s="12">
        <v>1</v>
      </c>
      <c r="CJ870" s="15">
        <v>3</v>
      </c>
      <c r="CK870" s="12">
        <v>1</v>
      </c>
      <c r="CL870" s="12">
        <v>3</v>
      </c>
      <c r="CM870" s="12">
        <v>1</v>
      </c>
      <c r="CN870" s="12">
        <v>2</v>
      </c>
      <c r="CO870" s="12">
        <v>2</v>
      </c>
      <c r="CP870" s="12" t="s">
        <v>99</v>
      </c>
      <c r="CQ870" s="12">
        <v>40</v>
      </c>
      <c r="CR870" s="12">
        <v>32</v>
      </c>
      <c r="CS870" s="12">
        <v>100</v>
      </c>
      <c r="CT870" s="12">
        <v>96</v>
      </c>
      <c r="CU870" s="12">
        <v>31</v>
      </c>
      <c r="CV870" s="12">
        <v>12.7</v>
      </c>
      <c r="CW870" s="12">
        <v>0</v>
      </c>
      <c r="CX870" s="12" t="b">
        <v>0</v>
      </c>
      <c r="CY870" s="12"/>
      <c r="CZ870" s="12">
        <v>0</v>
      </c>
      <c r="DA870" s="12">
        <v>146</v>
      </c>
      <c r="DB870" s="12">
        <v>125</v>
      </c>
      <c r="DC870" s="12">
        <v>99</v>
      </c>
    </row>
    <row r="871" spans="1:107" x14ac:dyDescent="0.2">
      <c r="A871" s="2">
        <v>870</v>
      </c>
      <c r="B871" s="5">
        <v>10</v>
      </c>
      <c r="C871" s="2">
        <v>3</v>
      </c>
      <c r="D871" s="1">
        <v>58</v>
      </c>
      <c r="E871" s="7">
        <v>43921</v>
      </c>
      <c r="F871" s="1">
        <v>0</v>
      </c>
      <c r="G871" s="5">
        <f t="shared" si="57"/>
        <v>30</v>
      </c>
      <c r="H871" s="19">
        <f t="shared" si="58"/>
        <v>114</v>
      </c>
      <c r="I871" s="50">
        <v>100</v>
      </c>
      <c r="J871" s="50">
        <v>170.08333333333334</v>
      </c>
      <c r="K871" s="50">
        <v>33.208679588589831</v>
      </c>
      <c r="L871" s="50">
        <v>42.361111111111114</v>
      </c>
      <c r="M871" s="50">
        <v>54.861111111111107</v>
      </c>
      <c r="N871" s="50">
        <v>2.7777777777777777</v>
      </c>
      <c r="O871" s="50">
        <v>100</v>
      </c>
      <c r="P871" s="50">
        <v>148.015625</v>
      </c>
      <c r="Q871" s="50">
        <v>32.502504786631874</v>
      </c>
      <c r="R871" s="50">
        <v>23.958333333333332</v>
      </c>
      <c r="S871" s="50">
        <v>71.875</v>
      </c>
      <c r="T871" s="50">
        <v>4.166666666666667</v>
      </c>
      <c r="U871" s="50">
        <v>100</v>
      </c>
      <c r="V871" s="50">
        <v>214.21875</v>
      </c>
      <c r="W871" s="50">
        <v>21.042972020442715</v>
      </c>
      <c r="X871" s="50">
        <v>79.166666666666671</v>
      </c>
      <c r="Y871" s="50">
        <v>20.833333333333329</v>
      </c>
      <c r="Z871" s="50">
        <v>0</v>
      </c>
      <c r="AA871" s="2">
        <v>1</v>
      </c>
      <c r="AB871">
        <v>1</v>
      </c>
      <c r="AC871">
        <v>7</v>
      </c>
      <c r="AD871">
        <v>1</v>
      </c>
      <c r="AE871" s="16">
        <v>0</v>
      </c>
      <c r="AF871" t="s">
        <v>875</v>
      </c>
      <c r="AG871" t="s">
        <v>875</v>
      </c>
      <c r="AH871" t="s">
        <v>875</v>
      </c>
      <c r="AI871" t="s">
        <v>875</v>
      </c>
      <c r="AJ871" t="s">
        <v>875</v>
      </c>
      <c r="AK871" t="s">
        <v>875</v>
      </c>
      <c r="AL871" t="s">
        <v>875</v>
      </c>
      <c r="AM871" s="1" t="s">
        <v>903</v>
      </c>
      <c r="AN871" s="1" t="s">
        <v>903</v>
      </c>
      <c r="AO871" s="1" t="s">
        <v>903</v>
      </c>
      <c r="AP871" s="1" t="s">
        <v>903</v>
      </c>
      <c r="AQ871" s="1" t="s">
        <v>903</v>
      </c>
      <c r="AR871" s="1" t="s">
        <v>903</v>
      </c>
      <c r="AS871" s="1" t="s">
        <v>903</v>
      </c>
      <c r="AT871" s="1" t="s">
        <v>903</v>
      </c>
      <c r="AU871" s="1" t="s">
        <v>903</v>
      </c>
      <c r="AV871" s="1" t="s">
        <v>903</v>
      </c>
      <c r="AW871" s="1" t="s">
        <v>903</v>
      </c>
      <c r="AX871" s="1" t="s">
        <v>903</v>
      </c>
      <c r="AY871" s="1" t="s">
        <v>903</v>
      </c>
      <c r="AZ871" s="1" t="s">
        <v>903</v>
      </c>
      <c r="BA871" s="1" t="s">
        <v>875</v>
      </c>
      <c r="BB871" s="1" t="s">
        <v>875</v>
      </c>
      <c r="BC871" s="1" t="s">
        <v>875</v>
      </c>
      <c r="BD871" s="1" t="s">
        <v>875</v>
      </c>
      <c r="BE871" s="1" t="s">
        <v>875</v>
      </c>
      <c r="BF871" s="1" t="s">
        <v>875</v>
      </c>
      <c r="BG871" s="26">
        <v>30</v>
      </c>
      <c r="BH871" s="1">
        <v>3</v>
      </c>
      <c r="BI871" s="1">
        <v>3.8</v>
      </c>
      <c r="BJ871" s="1">
        <f t="shared" si="60"/>
        <v>114</v>
      </c>
      <c r="BK871" s="1" t="s">
        <v>28</v>
      </c>
      <c r="BL871" s="25">
        <v>0</v>
      </c>
      <c r="BM871" s="1">
        <v>0</v>
      </c>
      <c r="BN871" s="1">
        <v>0</v>
      </c>
      <c r="BO871" s="1">
        <v>0</v>
      </c>
      <c r="BP871" s="1">
        <v>0</v>
      </c>
      <c r="BQ871" s="14">
        <v>43921.338253761576</v>
      </c>
      <c r="BR871" s="14" t="s">
        <v>392</v>
      </c>
      <c r="BS871" s="15">
        <v>28.8</v>
      </c>
      <c r="BT871" s="12" t="s">
        <v>113</v>
      </c>
      <c r="BU871" s="12">
        <v>2</v>
      </c>
      <c r="BV871" s="12"/>
      <c r="BW871" s="12" t="s">
        <v>98</v>
      </c>
      <c r="BX871" s="12"/>
      <c r="BY871" s="12" t="s">
        <v>98</v>
      </c>
      <c r="BZ871" s="12">
        <v>1</v>
      </c>
      <c r="CA871" s="12">
        <v>6</v>
      </c>
      <c r="CB871" s="15">
        <v>9</v>
      </c>
      <c r="CC871" s="12">
        <v>0</v>
      </c>
      <c r="CD871" s="12">
        <v>0</v>
      </c>
      <c r="CE871" s="12">
        <v>1</v>
      </c>
      <c r="CF871" s="12">
        <v>3</v>
      </c>
      <c r="CG871" s="12">
        <v>1</v>
      </c>
      <c r="CH871" s="12">
        <v>2</v>
      </c>
      <c r="CI871" s="12">
        <v>1</v>
      </c>
      <c r="CJ871" s="15">
        <v>3</v>
      </c>
      <c r="CK871" s="12">
        <v>1</v>
      </c>
      <c r="CL871" s="12">
        <v>3</v>
      </c>
      <c r="CM871" s="12">
        <v>1</v>
      </c>
      <c r="CN871" s="12">
        <v>2</v>
      </c>
      <c r="CO871" s="12">
        <v>2</v>
      </c>
      <c r="CP871" s="12" t="s">
        <v>99</v>
      </c>
      <c r="CQ871" s="12">
        <v>37</v>
      </c>
      <c r="CR871" s="12">
        <v>32</v>
      </c>
      <c r="CS871" s="12">
        <v>100</v>
      </c>
      <c r="CT871" s="12">
        <v>95</v>
      </c>
      <c r="CU871" s="12">
        <v>30</v>
      </c>
      <c r="CV871" s="12">
        <v>6.9</v>
      </c>
      <c r="CW871" s="12">
        <v>0</v>
      </c>
      <c r="CX871" s="12" t="b">
        <v>0</v>
      </c>
      <c r="CY871" s="12"/>
      <c r="CZ871" s="12">
        <v>0.01</v>
      </c>
      <c r="DA871" s="12">
        <v>156</v>
      </c>
      <c r="DB871" s="12">
        <v>134</v>
      </c>
      <c r="DC871" s="12">
        <v>114</v>
      </c>
    </row>
    <row r="872" spans="1:107" x14ac:dyDescent="0.2">
      <c r="A872" s="2">
        <v>871</v>
      </c>
      <c r="B872" s="5">
        <v>10</v>
      </c>
      <c r="C872" s="2">
        <v>3</v>
      </c>
      <c r="D872" s="1">
        <v>59</v>
      </c>
      <c r="E872" s="7">
        <v>43922</v>
      </c>
      <c r="F872" s="1">
        <v>0</v>
      </c>
      <c r="G872" s="5">
        <f t="shared" ref="G872:G935" si="61">SUM(BG872,BL872)</f>
        <v>0</v>
      </c>
      <c r="H872" s="19">
        <f t="shared" ref="H872:H935" si="62">SUM(BJ872,BO872)</f>
        <v>0</v>
      </c>
      <c r="I872" s="50">
        <v>100</v>
      </c>
      <c r="J872" s="50">
        <v>259.8125</v>
      </c>
      <c r="K872" s="50">
        <v>38.538588067895766</v>
      </c>
      <c r="L872" s="50">
        <v>76.041666666666671</v>
      </c>
      <c r="M872" s="50">
        <v>22.569444444444439</v>
      </c>
      <c r="N872" s="50">
        <v>1.3888888888888888</v>
      </c>
      <c r="O872" s="50">
        <v>100</v>
      </c>
      <c r="P872" s="50">
        <v>204.27083333333334</v>
      </c>
      <c r="Q872" s="50">
        <v>32.732901989196549</v>
      </c>
      <c r="R872" s="50">
        <v>64.0625</v>
      </c>
      <c r="S872" s="50">
        <v>33.854166666666664</v>
      </c>
      <c r="T872" s="50">
        <v>2.0833333333333335</v>
      </c>
      <c r="U872" s="50">
        <v>100</v>
      </c>
      <c r="V872" s="50">
        <v>370.89583333333331</v>
      </c>
      <c r="W872" s="50">
        <v>13.735345569430763</v>
      </c>
      <c r="X872" s="50">
        <v>100</v>
      </c>
      <c r="Y872" s="50">
        <v>0</v>
      </c>
      <c r="Z872" s="50">
        <v>0</v>
      </c>
      <c r="AA872" s="2">
        <v>1</v>
      </c>
      <c r="AB872">
        <v>1</v>
      </c>
      <c r="AC872">
        <v>7</v>
      </c>
      <c r="AD872">
        <v>1</v>
      </c>
      <c r="AE872" s="16">
        <v>0</v>
      </c>
      <c r="AF872" s="12">
        <v>99</v>
      </c>
      <c r="AG872">
        <v>1</v>
      </c>
      <c r="AH872">
        <v>99</v>
      </c>
      <c r="AI872">
        <v>99</v>
      </c>
      <c r="AJ872">
        <v>99</v>
      </c>
      <c r="AK872">
        <v>99</v>
      </c>
      <c r="AL872">
        <v>99</v>
      </c>
      <c r="AM872" s="1">
        <v>99</v>
      </c>
      <c r="AN872" s="1">
        <v>99</v>
      </c>
      <c r="AO872" s="1">
        <v>99</v>
      </c>
      <c r="AP872" s="1">
        <v>99</v>
      </c>
      <c r="AQ872" s="1">
        <v>99</v>
      </c>
      <c r="AR872" s="1">
        <v>99</v>
      </c>
      <c r="AS872" s="1">
        <v>0</v>
      </c>
      <c r="AT872">
        <v>1</v>
      </c>
      <c r="AU872">
        <v>0</v>
      </c>
      <c r="AV872" s="1">
        <v>0</v>
      </c>
      <c r="AW872" s="1">
        <v>0</v>
      </c>
      <c r="AX872" s="1">
        <v>0</v>
      </c>
      <c r="AY872" s="1">
        <v>0</v>
      </c>
      <c r="AZ872" s="1">
        <v>0</v>
      </c>
      <c r="BA872" s="1">
        <v>0</v>
      </c>
      <c r="BB872" s="1">
        <v>0</v>
      </c>
      <c r="BC872" s="1">
        <v>0</v>
      </c>
      <c r="BD872" s="1">
        <v>0</v>
      </c>
      <c r="BE872" s="1">
        <v>0</v>
      </c>
      <c r="BF872" s="1">
        <f>SUM(AS872:BE872)</f>
        <v>1</v>
      </c>
      <c r="BG872" s="12">
        <v>0</v>
      </c>
      <c r="BH872" s="1">
        <v>0</v>
      </c>
      <c r="BI872" s="1">
        <v>0</v>
      </c>
      <c r="BJ872" s="1">
        <f t="shared" si="60"/>
        <v>0</v>
      </c>
      <c r="BK872" s="1">
        <v>0</v>
      </c>
      <c r="BL872" s="25">
        <v>0</v>
      </c>
      <c r="BM872" s="1">
        <v>0</v>
      </c>
      <c r="BN872" s="1">
        <v>0</v>
      </c>
      <c r="BO872" s="1">
        <v>0</v>
      </c>
      <c r="BP872" s="1">
        <v>0</v>
      </c>
      <c r="BQ872" s="12"/>
      <c r="BR872" s="12"/>
      <c r="BS872" s="12"/>
      <c r="BT872" s="12"/>
      <c r="BU872" s="12"/>
      <c r="BV872" s="12"/>
      <c r="BW872" s="12"/>
      <c r="BX872" s="12"/>
      <c r="BY872" s="12"/>
      <c r="BZ872" s="12"/>
      <c r="CA872" s="12"/>
      <c r="CB872" s="15"/>
      <c r="CC872" s="12"/>
      <c r="CD872" s="12"/>
      <c r="CE872" s="12"/>
      <c r="CF872" s="12"/>
      <c r="CG872" s="12"/>
      <c r="CH872" s="12"/>
      <c r="CI872" s="12"/>
      <c r="CJ872" s="15"/>
      <c r="CK872" s="12"/>
      <c r="CL872" s="12"/>
      <c r="CM872" s="12"/>
      <c r="CN872" s="12"/>
      <c r="CO872" s="12"/>
      <c r="CP872" s="12"/>
      <c r="CQ872" s="12"/>
      <c r="CR872" s="12"/>
      <c r="CS872" s="12"/>
      <c r="CT872" s="12"/>
      <c r="CU872" s="12"/>
      <c r="CV872" s="12"/>
      <c r="CW872" s="12"/>
      <c r="CX872" s="12"/>
      <c r="CY872" s="12"/>
      <c r="CZ872" s="12"/>
      <c r="DA872" s="12"/>
      <c r="DB872" s="12"/>
      <c r="DC872" s="12"/>
    </row>
    <row r="873" spans="1:107" x14ac:dyDescent="0.2">
      <c r="A873" s="2">
        <v>872</v>
      </c>
      <c r="B873" s="5">
        <v>10</v>
      </c>
      <c r="C873" s="2">
        <v>3</v>
      </c>
      <c r="D873" s="1">
        <v>60</v>
      </c>
      <c r="E873" s="7">
        <v>43923</v>
      </c>
      <c r="F873" s="1">
        <v>0</v>
      </c>
      <c r="G873" s="5">
        <f t="shared" si="61"/>
        <v>20</v>
      </c>
      <c r="H873" s="19">
        <f t="shared" si="62"/>
        <v>76</v>
      </c>
      <c r="I873" s="50">
        <v>100</v>
      </c>
      <c r="J873" s="50">
        <v>175.85763888888889</v>
      </c>
      <c r="K873" s="50">
        <v>30.431581266703049</v>
      </c>
      <c r="L873" s="50">
        <v>42.708333333333336</v>
      </c>
      <c r="M873" s="50">
        <v>57.291666666666664</v>
      </c>
      <c r="N873" s="50">
        <v>0</v>
      </c>
      <c r="O873" s="50">
        <v>100</v>
      </c>
      <c r="P873" s="50">
        <v>186.78645833333334</v>
      </c>
      <c r="Q873" s="50">
        <v>32.136680841890858</v>
      </c>
      <c r="R873" s="50">
        <v>53.125</v>
      </c>
      <c r="S873" s="50">
        <v>46.875</v>
      </c>
      <c r="T873" s="50">
        <v>0</v>
      </c>
      <c r="U873" s="50">
        <v>100</v>
      </c>
      <c r="V873" s="50">
        <v>154</v>
      </c>
      <c r="W873" s="50">
        <v>16.978802407862187</v>
      </c>
      <c r="X873" s="50">
        <v>21.875</v>
      </c>
      <c r="Y873" s="50">
        <v>78.125</v>
      </c>
      <c r="Z873" s="50">
        <v>0</v>
      </c>
      <c r="AA873" s="2">
        <v>0</v>
      </c>
      <c r="AB873">
        <v>1</v>
      </c>
      <c r="AC873">
        <v>7</v>
      </c>
      <c r="AD873">
        <v>1</v>
      </c>
      <c r="AE873" s="16">
        <v>0</v>
      </c>
      <c r="AF873" t="s">
        <v>875</v>
      </c>
      <c r="AG873" t="s">
        <v>875</v>
      </c>
      <c r="AH873" t="s">
        <v>875</v>
      </c>
      <c r="AI873" t="s">
        <v>875</v>
      </c>
      <c r="AJ873" t="s">
        <v>875</v>
      </c>
      <c r="AK873" t="s">
        <v>875</v>
      </c>
      <c r="AL873" t="s">
        <v>875</v>
      </c>
      <c r="AM873" s="1" t="s">
        <v>903</v>
      </c>
      <c r="AN873" s="1" t="s">
        <v>903</v>
      </c>
      <c r="AO873" s="1" t="s">
        <v>903</v>
      </c>
      <c r="AP873" s="1" t="s">
        <v>903</v>
      </c>
      <c r="AQ873" s="1" t="s">
        <v>903</v>
      </c>
      <c r="AR873" s="1" t="s">
        <v>903</v>
      </c>
      <c r="AS873" s="1" t="s">
        <v>903</v>
      </c>
      <c r="AT873" s="1" t="s">
        <v>903</v>
      </c>
      <c r="AU873" s="1" t="s">
        <v>903</v>
      </c>
      <c r="AV873" s="1" t="s">
        <v>903</v>
      </c>
      <c r="AW873" s="1" t="s">
        <v>903</v>
      </c>
      <c r="AX873" s="1" t="s">
        <v>903</v>
      </c>
      <c r="AY873" s="1" t="s">
        <v>903</v>
      </c>
      <c r="AZ873" s="1" t="s">
        <v>903</v>
      </c>
      <c r="BA873" s="1" t="s">
        <v>875</v>
      </c>
      <c r="BB873" s="1" t="s">
        <v>875</v>
      </c>
      <c r="BC873" s="1" t="s">
        <v>875</v>
      </c>
      <c r="BD873" s="1" t="s">
        <v>875</v>
      </c>
      <c r="BE873" s="1" t="s">
        <v>875</v>
      </c>
      <c r="BF873" s="1" t="s">
        <v>875</v>
      </c>
      <c r="BG873" s="26">
        <v>20</v>
      </c>
      <c r="BH873" s="1">
        <v>2</v>
      </c>
      <c r="BI873" s="1">
        <v>3.8</v>
      </c>
      <c r="BJ873" s="1">
        <f t="shared" si="60"/>
        <v>76</v>
      </c>
      <c r="BK873" s="1" t="s">
        <v>28</v>
      </c>
      <c r="BL873" s="25">
        <v>0</v>
      </c>
      <c r="BM873" s="1">
        <v>0</v>
      </c>
      <c r="BN873" s="1">
        <v>0</v>
      </c>
      <c r="BO873" s="1">
        <v>0</v>
      </c>
      <c r="BP873" s="1">
        <v>0</v>
      </c>
      <c r="BQ873" s="14">
        <v>43923.772354756948</v>
      </c>
      <c r="BR873" s="14" t="s">
        <v>393</v>
      </c>
      <c r="BS873" s="15">
        <v>20.016666666666666</v>
      </c>
      <c r="BT873" s="12" t="s">
        <v>108</v>
      </c>
      <c r="BU873" s="12">
        <v>2</v>
      </c>
      <c r="BV873" s="12"/>
      <c r="BW873" s="12" t="s">
        <v>98</v>
      </c>
      <c r="BX873" s="12"/>
      <c r="BY873" s="12" t="s">
        <v>98</v>
      </c>
      <c r="BZ873" s="12">
        <v>1</v>
      </c>
      <c r="CA873" s="12">
        <v>5</v>
      </c>
      <c r="CB873" s="15">
        <v>7.7</v>
      </c>
      <c r="CC873" s="12">
        <v>0</v>
      </c>
      <c r="CD873" s="12">
        <v>0</v>
      </c>
      <c r="CE873" s="12">
        <v>1</v>
      </c>
      <c r="CF873" s="12">
        <v>3</v>
      </c>
      <c r="CG873" s="12">
        <v>1</v>
      </c>
      <c r="CH873" s="12">
        <v>2</v>
      </c>
      <c r="CI873" s="12">
        <v>1</v>
      </c>
      <c r="CJ873" s="15">
        <v>2</v>
      </c>
      <c r="CK873" s="12">
        <v>1</v>
      </c>
      <c r="CL873" s="12">
        <v>1</v>
      </c>
      <c r="CM873" s="12">
        <v>1</v>
      </c>
      <c r="CN873" s="12">
        <v>2</v>
      </c>
      <c r="CO873" s="12">
        <v>2</v>
      </c>
      <c r="CP873" s="12" t="s">
        <v>99</v>
      </c>
      <c r="CQ873" s="12">
        <v>48</v>
      </c>
      <c r="CR873" s="12">
        <v>44</v>
      </c>
      <c r="CS873" s="12">
        <v>100</v>
      </c>
      <c r="CT873" s="12">
        <v>59</v>
      </c>
      <c r="CU873" s="12">
        <v>42</v>
      </c>
      <c r="CV873" s="12">
        <v>9.9</v>
      </c>
      <c r="CW873" s="12">
        <v>338</v>
      </c>
      <c r="CX873" s="12" t="b">
        <v>0</v>
      </c>
      <c r="CY873" s="12"/>
      <c r="CZ873" s="12">
        <v>0</v>
      </c>
      <c r="DA873" s="12">
        <v>131</v>
      </c>
      <c r="DB873" s="12">
        <v>112</v>
      </c>
      <c r="DC873" s="12">
        <v>93</v>
      </c>
    </row>
    <row r="874" spans="1:107" x14ac:dyDescent="0.2">
      <c r="A874" s="2">
        <v>873</v>
      </c>
      <c r="B874" s="5">
        <v>10</v>
      </c>
      <c r="C874" s="2">
        <v>3</v>
      </c>
      <c r="D874" s="1">
        <v>61</v>
      </c>
      <c r="E874" s="7">
        <v>43924</v>
      </c>
      <c r="F874" s="1">
        <v>0</v>
      </c>
      <c r="G874" s="5">
        <f t="shared" si="61"/>
        <v>0</v>
      </c>
      <c r="H874" s="19">
        <f t="shared" si="62"/>
        <v>0</v>
      </c>
      <c r="I874" s="50">
        <v>100</v>
      </c>
      <c r="J874" s="50">
        <v>238.26388888888889</v>
      </c>
      <c r="K874" s="50">
        <v>27.777223837316285</v>
      </c>
      <c r="L874" s="50">
        <v>74.305555555555557</v>
      </c>
      <c r="M874" s="50">
        <v>25.694444444444443</v>
      </c>
      <c r="N874" s="50">
        <v>0</v>
      </c>
      <c r="O874" s="50">
        <v>100</v>
      </c>
      <c r="P874" s="50">
        <v>203.11458333333334</v>
      </c>
      <c r="Q874" s="50">
        <v>25.51589644602824</v>
      </c>
      <c r="R874" s="50">
        <v>61.458333333333336</v>
      </c>
      <c r="S874" s="50">
        <v>38.541666666666664</v>
      </c>
      <c r="T874" s="50">
        <v>0</v>
      </c>
      <c r="U874" s="50">
        <v>100</v>
      </c>
      <c r="V874" s="50">
        <v>308.5625</v>
      </c>
      <c r="W874" s="50">
        <v>5.9907359931223798</v>
      </c>
      <c r="X874" s="50">
        <v>100</v>
      </c>
      <c r="Y874" s="50">
        <v>0</v>
      </c>
      <c r="Z874" s="50">
        <v>0</v>
      </c>
      <c r="AA874" s="2">
        <v>0</v>
      </c>
      <c r="AB874">
        <v>1</v>
      </c>
      <c r="AC874">
        <v>7</v>
      </c>
      <c r="AD874">
        <v>1</v>
      </c>
      <c r="AE874" s="16">
        <v>0</v>
      </c>
      <c r="AF874" s="12">
        <v>99</v>
      </c>
      <c r="AG874">
        <v>1</v>
      </c>
      <c r="AH874">
        <v>99</v>
      </c>
      <c r="AI874">
        <v>99</v>
      </c>
      <c r="AJ874">
        <v>99</v>
      </c>
      <c r="AK874">
        <v>99</v>
      </c>
      <c r="AL874">
        <v>99</v>
      </c>
      <c r="AM874">
        <v>99</v>
      </c>
      <c r="AN874" s="1">
        <v>99</v>
      </c>
      <c r="AO874" s="1">
        <v>99</v>
      </c>
      <c r="AP874" s="1">
        <v>99</v>
      </c>
      <c r="AQ874" s="1">
        <v>99</v>
      </c>
      <c r="AR874" s="1">
        <v>99</v>
      </c>
      <c r="AS874" s="1">
        <v>0</v>
      </c>
      <c r="AT874">
        <v>1</v>
      </c>
      <c r="AU874" s="1">
        <v>0</v>
      </c>
      <c r="AV874" s="1">
        <v>0</v>
      </c>
      <c r="AW874" s="1">
        <v>0</v>
      </c>
      <c r="AX874" s="1">
        <v>0</v>
      </c>
      <c r="AY874" s="1">
        <v>0</v>
      </c>
      <c r="AZ874" s="1">
        <v>0</v>
      </c>
      <c r="BA874" s="1">
        <v>0</v>
      </c>
      <c r="BB874" s="1">
        <v>0</v>
      </c>
      <c r="BC874" s="1">
        <v>0</v>
      </c>
      <c r="BD874" s="1">
        <v>0</v>
      </c>
      <c r="BE874" s="1">
        <v>0</v>
      </c>
      <c r="BF874" s="1">
        <f>SUM(AS874:BE874)</f>
        <v>1</v>
      </c>
      <c r="BG874" s="12">
        <v>0</v>
      </c>
      <c r="BH874" s="12">
        <v>0</v>
      </c>
      <c r="BI874" s="1">
        <v>0</v>
      </c>
      <c r="BJ874" s="1">
        <f t="shared" si="60"/>
        <v>0</v>
      </c>
      <c r="BK874" s="1">
        <v>0</v>
      </c>
      <c r="BL874" s="25">
        <v>0</v>
      </c>
      <c r="BM874" s="1">
        <v>0</v>
      </c>
      <c r="BN874" s="1">
        <v>0</v>
      </c>
      <c r="BO874" s="1">
        <v>0</v>
      </c>
      <c r="BP874" s="1">
        <v>0</v>
      </c>
      <c r="BQ874" s="12"/>
      <c r="BR874" s="12"/>
      <c r="BS874" s="12"/>
      <c r="BT874" s="12"/>
      <c r="BU874" s="12"/>
      <c r="BV874" s="12"/>
      <c r="BW874" s="12"/>
      <c r="BX874" s="12"/>
      <c r="BY874" s="12"/>
      <c r="BZ874" s="12"/>
      <c r="CA874" s="12"/>
      <c r="CB874" s="15"/>
      <c r="CC874" s="12"/>
      <c r="CD874" s="12"/>
      <c r="CE874" s="12"/>
      <c r="CF874" s="12"/>
      <c r="CG874" s="12"/>
      <c r="CH874" s="12"/>
      <c r="CI874" s="12"/>
      <c r="CJ874" s="15"/>
      <c r="CK874" s="12"/>
      <c r="CL874" s="12"/>
      <c r="CM874" s="12"/>
      <c r="CN874" s="12"/>
      <c r="CO874" s="12"/>
      <c r="CP874" s="12"/>
      <c r="CQ874" s="12"/>
      <c r="CR874" s="12"/>
      <c r="CS874" s="12"/>
      <c r="CT874" s="12"/>
      <c r="CU874" s="12"/>
      <c r="CV874" s="12"/>
      <c r="CW874" s="12"/>
      <c r="CX874" s="12"/>
      <c r="CY874" s="12"/>
      <c r="CZ874" s="12"/>
      <c r="DA874" s="12"/>
      <c r="DB874" s="12"/>
      <c r="DC874" s="12"/>
    </row>
    <row r="875" spans="1:107" x14ac:dyDescent="0.2">
      <c r="A875" s="2">
        <v>874</v>
      </c>
      <c r="B875" s="5">
        <v>10</v>
      </c>
      <c r="C875" s="2">
        <v>3</v>
      </c>
      <c r="D875" s="1">
        <v>62</v>
      </c>
      <c r="E875" s="7">
        <v>43925</v>
      </c>
      <c r="F875" s="1">
        <v>0</v>
      </c>
      <c r="G875" s="5">
        <f t="shared" si="61"/>
        <v>20</v>
      </c>
      <c r="H875" s="19">
        <f t="shared" si="62"/>
        <v>76</v>
      </c>
      <c r="I875" s="50">
        <v>91.319444444444443</v>
      </c>
      <c r="J875" s="50">
        <v>170.11026615969581</v>
      </c>
      <c r="K875" s="50">
        <v>32.520216455196461</v>
      </c>
      <c r="L875" s="50">
        <v>55.133079847908746</v>
      </c>
      <c r="M875" s="50">
        <v>42.585551330798481</v>
      </c>
      <c r="N875" s="50">
        <v>2.2813688212927756</v>
      </c>
      <c r="O875" s="50">
        <v>86.979166666666671</v>
      </c>
      <c r="P875" s="50">
        <v>161.79640718562874</v>
      </c>
      <c r="Q875" s="50">
        <v>34.85108738155116</v>
      </c>
      <c r="R875" s="50">
        <v>47.904191616766468</v>
      </c>
      <c r="S875" s="50">
        <v>48.50299401197605</v>
      </c>
      <c r="T875" s="50">
        <v>3.5928143712574849</v>
      </c>
      <c r="U875" s="50">
        <v>100</v>
      </c>
      <c r="V875" s="50">
        <v>184.57291666666666</v>
      </c>
      <c r="W875" s="50">
        <v>27.365978929683862</v>
      </c>
      <c r="X875" s="50">
        <v>67.708333333333329</v>
      </c>
      <c r="Y875" s="50">
        <v>32.291666666666671</v>
      </c>
      <c r="Z875" s="50">
        <v>0</v>
      </c>
      <c r="AA875" s="2">
        <v>1</v>
      </c>
      <c r="AB875">
        <v>1</v>
      </c>
      <c r="AC875">
        <v>7</v>
      </c>
      <c r="AD875">
        <v>1</v>
      </c>
      <c r="AE875" s="16">
        <v>0</v>
      </c>
      <c r="AF875" t="s">
        <v>875</v>
      </c>
      <c r="AG875" t="s">
        <v>875</v>
      </c>
      <c r="AH875" t="s">
        <v>875</v>
      </c>
      <c r="AI875" t="s">
        <v>875</v>
      </c>
      <c r="AJ875" t="s">
        <v>875</v>
      </c>
      <c r="AK875" t="s">
        <v>875</v>
      </c>
      <c r="AL875" t="s">
        <v>875</v>
      </c>
      <c r="AM875" s="1" t="s">
        <v>903</v>
      </c>
      <c r="AN875" s="1" t="s">
        <v>903</v>
      </c>
      <c r="AO875" s="1" t="s">
        <v>903</v>
      </c>
      <c r="AP875" s="1" t="s">
        <v>903</v>
      </c>
      <c r="AQ875" s="1" t="s">
        <v>903</v>
      </c>
      <c r="AR875" s="1" t="s">
        <v>903</v>
      </c>
      <c r="AS875" s="1" t="s">
        <v>903</v>
      </c>
      <c r="AT875" s="1" t="s">
        <v>903</v>
      </c>
      <c r="AU875" s="1" t="s">
        <v>903</v>
      </c>
      <c r="AV875" s="1" t="s">
        <v>903</v>
      </c>
      <c r="AW875" s="1" t="s">
        <v>903</v>
      </c>
      <c r="AX875" s="1" t="s">
        <v>903</v>
      </c>
      <c r="AY875" s="1" t="s">
        <v>903</v>
      </c>
      <c r="AZ875" s="1" t="s">
        <v>903</v>
      </c>
      <c r="BA875" s="1" t="s">
        <v>875</v>
      </c>
      <c r="BB875" s="1" t="s">
        <v>875</v>
      </c>
      <c r="BC875" s="1" t="s">
        <v>875</v>
      </c>
      <c r="BD875" s="1" t="s">
        <v>875</v>
      </c>
      <c r="BE875" s="1" t="s">
        <v>875</v>
      </c>
      <c r="BF875" s="1" t="s">
        <v>875</v>
      </c>
      <c r="BG875" s="26">
        <v>20</v>
      </c>
      <c r="BH875" s="1">
        <v>2</v>
      </c>
      <c r="BI875" s="1">
        <v>3.8</v>
      </c>
      <c r="BJ875" s="1">
        <f t="shared" si="60"/>
        <v>76</v>
      </c>
      <c r="BK875" s="1" t="s">
        <v>28</v>
      </c>
      <c r="BL875" s="25">
        <v>0</v>
      </c>
      <c r="BM875" s="1">
        <v>0</v>
      </c>
      <c r="BN875" s="1">
        <v>0</v>
      </c>
      <c r="BO875" s="1">
        <v>0</v>
      </c>
      <c r="BP875" s="1">
        <v>0</v>
      </c>
      <c r="BQ875" s="14">
        <v>43925.842173113429</v>
      </c>
      <c r="BR875" s="14" t="s">
        <v>394</v>
      </c>
      <c r="BS875" s="15">
        <v>19.983333333333334</v>
      </c>
      <c r="BT875" s="12" t="s">
        <v>108</v>
      </c>
      <c r="BU875" s="12">
        <v>2</v>
      </c>
      <c r="BV875" s="12"/>
      <c r="BW875" s="12" t="s">
        <v>98</v>
      </c>
      <c r="BX875" s="12"/>
      <c r="BY875" s="12" t="s">
        <v>98</v>
      </c>
      <c r="BZ875" s="12">
        <v>1</v>
      </c>
      <c r="CA875" s="12">
        <v>5</v>
      </c>
      <c r="CB875" s="15">
        <v>7.4</v>
      </c>
      <c r="CC875" s="12">
        <v>0</v>
      </c>
      <c r="CD875" s="12">
        <v>0</v>
      </c>
      <c r="CE875" s="12">
        <v>2</v>
      </c>
      <c r="CF875" s="12">
        <v>3</v>
      </c>
      <c r="CG875" s="12">
        <v>1</v>
      </c>
      <c r="CH875" s="12">
        <v>1</v>
      </c>
      <c r="CI875" s="12">
        <v>1</v>
      </c>
      <c r="CJ875" s="15">
        <v>2</v>
      </c>
      <c r="CK875" s="12">
        <v>2</v>
      </c>
      <c r="CL875" s="12">
        <v>3</v>
      </c>
      <c r="CM875" s="12">
        <v>1</v>
      </c>
      <c r="CN875" s="12">
        <v>1</v>
      </c>
      <c r="CO875" s="12">
        <v>1</v>
      </c>
      <c r="CP875" s="12" t="s">
        <v>94</v>
      </c>
      <c r="CQ875" s="12">
        <v>43</v>
      </c>
      <c r="CR875" s="12">
        <v>40</v>
      </c>
      <c r="CS875" s="12">
        <v>76</v>
      </c>
      <c r="CT875" s="12">
        <v>92</v>
      </c>
      <c r="CU875" s="12">
        <v>42</v>
      </c>
      <c r="CV875" s="12">
        <v>4.5999999999999996</v>
      </c>
      <c r="CW875" s="12">
        <v>180</v>
      </c>
      <c r="CX875" s="12" t="b">
        <v>0</v>
      </c>
      <c r="CY875" s="12"/>
      <c r="CZ875" s="12">
        <v>0</v>
      </c>
      <c r="DA875" s="12">
        <v>134</v>
      </c>
      <c r="DB875" s="12">
        <v>108</v>
      </c>
      <c r="DC875" s="12">
        <v>77</v>
      </c>
    </row>
    <row r="876" spans="1:107" x14ac:dyDescent="0.2">
      <c r="A876" s="2">
        <v>875</v>
      </c>
      <c r="B876" s="5">
        <v>10</v>
      </c>
      <c r="C876" s="2">
        <v>3</v>
      </c>
      <c r="D876" s="1">
        <v>63</v>
      </c>
      <c r="E876" s="7">
        <v>43926</v>
      </c>
      <c r="F876" s="1">
        <v>0</v>
      </c>
      <c r="G876" s="5">
        <f t="shared" si="61"/>
        <v>32</v>
      </c>
      <c r="H876" s="19">
        <f t="shared" si="62"/>
        <v>121.6</v>
      </c>
      <c r="I876" s="50">
        <v>100</v>
      </c>
      <c r="J876" s="50">
        <v>196.10069444444446</v>
      </c>
      <c r="K876" s="50">
        <v>20.744107689507821</v>
      </c>
      <c r="L876" s="50">
        <v>53.472222222222221</v>
      </c>
      <c r="M876" s="50">
        <v>46.527777777777779</v>
      </c>
      <c r="N876" s="50">
        <v>0</v>
      </c>
      <c r="O876" s="50">
        <v>100</v>
      </c>
      <c r="P876" s="50">
        <v>214.36458333333334</v>
      </c>
      <c r="Q876" s="50">
        <v>17.414337703314171</v>
      </c>
      <c r="R876" s="50">
        <v>80.208333333333329</v>
      </c>
      <c r="S876" s="50">
        <v>19.791666666666671</v>
      </c>
      <c r="T876" s="50">
        <v>0</v>
      </c>
      <c r="U876" s="50">
        <v>100</v>
      </c>
      <c r="V876" s="50">
        <v>159.57291666666666</v>
      </c>
      <c r="W876" s="50">
        <v>8.2907220683836691</v>
      </c>
      <c r="X876" s="50">
        <v>0</v>
      </c>
      <c r="Y876" s="50">
        <v>100</v>
      </c>
      <c r="Z876" s="50">
        <v>0</v>
      </c>
      <c r="AA876" s="2">
        <v>0</v>
      </c>
      <c r="AB876">
        <v>1</v>
      </c>
      <c r="AC876">
        <v>8</v>
      </c>
      <c r="AD876">
        <v>1</v>
      </c>
      <c r="AE876" s="16">
        <v>0</v>
      </c>
      <c r="AF876" t="s">
        <v>875</v>
      </c>
      <c r="AG876" t="s">
        <v>875</v>
      </c>
      <c r="AH876" t="s">
        <v>875</v>
      </c>
      <c r="AI876" t="s">
        <v>875</v>
      </c>
      <c r="AJ876" t="s">
        <v>875</v>
      </c>
      <c r="AK876" t="s">
        <v>875</v>
      </c>
      <c r="AL876" t="s">
        <v>875</v>
      </c>
      <c r="AM876" s="1" t="s">
        <v>903</v>
      </c>
      <c r="AN876" s="1" t="s">
        <v>903</v>
      </c>
      <c r="AO876" s="1" t="s">
        <v>903</v>
      </c>
      <c r="AP876" s="1" t="s">
        <v>903</v>
      </c>
      <c r="AQ876" s="1" t="s">
        <v>903</v>
      </c>
      <c r="AR876" s="1" t="s">
        <v>903</v>
      </c>
      <c r="AS876" s="1" t="s">
        <v>903</v>
      </c>
      <c r="AT876" s="1" t="s">
        <v>903</v>
      </c>
      <c r="AU876" s="1" t="s">
        <v>903</v>
      </c>
      <c r="AV876" s="1" t="s">
        <v>903</v>
      </c>
      <c r="AW876" s="1" t="s">
        <v>903</v>
      </c>
      <c r="AX876" s="1" t="s">
        <v>903</v>
      </c>
      <c r="AY876" s="1" t="s">
        <v>903</v>
      </c>
      <c r="AZ876" s="1" t="s">
        <v>903</v>
      </c>
      <c r="BA876" s="1" t="s">
        <v>875</v>
      </c>
      <c r="BB876" s="1" t="s">
        <v>875</v>
      </c>
      <c r="BC876" s="1" t="s">
        <v>875</v>
      </c>
      <c r="BD876" s="1" t="s">
        <v>875</v>
      </c>
      <c r="BE876" s="1" t="s">
        <v>875</v>
      </c>
      <c r="BF876" s="1" t="s">
        <v>875</v>
      </c>
      <c r="BG876" s="12">
        <v>32</v>
      </c>
      <c r="BH876" s="1">
        <v>3</v>
      </c>
      <c r="BI876" s="1">
        <v>3.8</v>
      </c>
      <c r="BJ876" s="1">
        <f t="shared" ref="BJ876:BJ907" si="63">BG876*BI876</f>
        <v>121.6</v>
      </c>
      <c r="BK876" s="1" t="s">
        <v>28</v>
      </c>
      <c r="BL876" s="25">
        <v>0</v>
      </c>
      <c r="BM876" s="1">
        <v>0</v>
      </c>
      <c r="BN876" s="1">
        <v>0</v>
      </c>
      <c r="BO876" s="1">
        <v>0</v>
      </c>
      <c r="BP876" s="1">
        <v>0</v>
      </c>
      <c r="BQ876" s="14">
        <v>43926.59867748843</v>
      </c>
      <c r="BR876" s="14" t="s">
        <v>395</v>
      </c>
      <c r="BS876" s="15">
        <v>31.816666666666666</v>
      </c>
      <c r="BT876" s="12" t="s">
        <v>389</v>
      </c>
      <c r="BU876" s="12">
        <v>2</v>
      </c>
      <c r="BV876" s="12"/>
      <c r="BW876" s="12" t="s">
        <v>98</v>
      </c>
      <c r="BX876" s="12"/>
      <c r="BY876" s="12" t="s">
        <v>98</v>
      </c>
      <c r="BZ876" s="12">
        <v>1</v>
      </c>
      <c r="CA876" s="12">
        <v>6</v>
      </c>
      <c r="CB876" s="15">
        <v>7</v>
      </c>
      <c r="CC876" s="12">
        <v>0</v>
      </c>
      <c r="CD876" s="12">
        <v>0</v>
      </c>
      <c r="CE876" s="12">
        <v>1</v>
      </c>
      <c r="CF876" s="12">
        <v>3</v>
      </c>
      <c r="CG876" s="12">
        <v>1</v>
      </c>
      <c r="CH876" s="12">
        <v>2</v>
      </c>
      <c r="CI876" s="12">
        <v>1</v>
      </c>
      <c r="CJ876" s="15">
        <v>3</v>
      </c>
      <c r="CK876" s="12">
        <v>1</v>
      </c>
      <c r="CL876" s="12">
        <v>3</v>
      </c>
      <c r="CM876" s="12">
        <v>1</v>
      </c>
      <c r="CN876" s="12">
        <v>2</v>
      </c>
      <c r="CO876" s="12">
        <v>2</v>
      </c>
      <c r="CP876" s="12" t="s">
        <v>99</v>
      </c>
      <c r="CQ876" s="12">
        <v>46</v>
      </c>
      <c r="CR876" s="12">
        <v>42</v>
      </c>
      <c r="CS876" s="12">
        <v>100</v>
      </c>
      <c r="CT876" s="12">
        <v>82</v>
      </c>
      <c r="CU876" s="12">
        <v>43</v>
      </c>
      <c r="CV876" s="12">
        <v>8.1</v>
      </c>
      <c r="CW876" s="12">
        <v>158</v>
      </c>
      <c r="CX876" s="12" t="b">
        <v>0</v>
      </c>
      <c r="CY876" s="12"/>
      <c r="CZ876" s="12">
        <v>0</v>
      </c>
      <c r="DA876" s="12">
        <v>124</v>
      </c>
      <c r="DB876" s="12">
        <v>104</v>
      </c>
      <c r="DC876" s="12">
        <v>86</v>
      </c>
    </row>
    <row r="877" spans="1:107" x14ac:dyDescent="0.2">
      <c r="A877" s="2">
        <v>876</v>
      </c>
      <c r="B877" s="5">
        <v>10</v>
      </c>
      <c r="C877" s="2">
        <v>3</v>
      </c>
      <c r="D877" s="1">
        <v>64</v>
      </c>
      <c r="E877" s="7">
        <v>43927</v>
      </c>
      <c r="F877" s="1">
        <v>0</v>
      </c>
      <c r="G877" s="5">
        <f t="shared" si="61"/>
        <v>21</v>
      </c>
      <c r="H877" s="19">
        <f t="shared" si="62"/>
        <v>58.8</v>
      </c>
      <c r="I877" s="50">
        <v>100</v>
      </c>
      <c r="J877" s="50">
        <v>250.375</v>
      </c>
      <c r="K877" s="50">
        <v>24.845626626730798</v>
      </c>
      <c r="L877" s="50">
        <v>87.847222222222229</v>
      </c>
      <c r="M877" s="50">
        <v>10.763888888888882</v>
      </c>
      <c r="N877" s="50">
        <v>1.3888888888888888</v>
      </c>
      <c r="O877" s="50">
        <v>100</v>
      </c>
      <c r="P877" s="50">
        <v>253.54166666666666</v>
      </c>
      <c r="Q877" s="50">
        <v>29.801736245473329</v>
      </c>
      <c r="R877" s="50">
        <v>81.770833333333329</v>
      </c>
      <c r="S877" s="50">
        <v>16.145833333333339</v>
      </c>
      <c r="T877" s="50">
        <v>2.0833333333333335</v>
      </c>
      <c r="U877" s="50">
        <v>100</v>
      </c>
      <c r="V877" s="50">
        <v>244.04166666666666</v>
      </c>
      <c r="W877" s="50">
        <v>5.0389451018958491</v>
      </c>
      <c r="X877" s="50">
        <v>100</v>
      </c>
      <c r="Y877" s="50">
        <v>0</v>
      </c>
      <c r="Z877" s="50">
        <v>0</v>
      </c>
      <c r="AA877" s="2">
        <v>1</v>
      </c>
      <c r="AB877">
        <v>1</v>
      </c>
      <c r="AC877">
        <v>7</v>
      </c>
      <c r="AD877">
        <v>1</v>
      </c>
      <c r="AE877" s="16">
        <v>0</v>
      </c>
      <c r="AF877" t="s">
        <v>875</v>
      </c>
      <c r="AG877" t="s">
        <v>875</v>
      </c>
      <c r="AH877" t="s">
        <v>875</v>
      </c>
      <c r="AI877" t="s">
        <v>875</v>
      </c>
      <c r="AJ877" t="s">
        <v>875</v>
      </c>
      <c r="AK877" t="s">
        <v>875</v>
      </c>
      <c r="AL877" t="s">
        <v>875</v>
      </c>
      <c r="AM877" s="1" t="s">
        <v>903</v>
      </c>
      <c r="AN877" s="1" t="s">
        <v>903</v>
      </c>
      <c r="AO877" s="1" t="s">
        <v>903</v>
      </c>
      <c r="AP877" s="1" t="s">
        <v>903</v>
      </c>
      <c r="AQ877" s="1" t="s">
        <v>903</v>
      </c>
      <c r="AR877" s="1" t="s">
        <v>903</v>
      </c>
      <c r="AS877" s="1" t="s">
        <v>903</v>
      </c>
      <c r="AT877" s="1" t="s">
        <v>903</v>
      </c>
      <c r="AU877" s="1" t="s">
        <v>903</v>
      </c>
      <c r="AV877" s="1" t="s">
        <v>903</v>
      </c>
      <c r="AW877" s="1" t="s">
        <v>903</v>
      </c>
      <c r="AX877" s="1" t="s">
        <v>903</v>
      </c>
      <c r="AY877" s="1" t="s">
        <v>903</v>
      </c>
      <c r="AZ877" s="1" t="s">
        <v>903</v>
      </c>
      <c r="BA877" s="1" t="s">
        <v>875</v>
      </c>
      <c r="BB877" s="1" t="s">
        <v>875</v>
      </c>
      <c r="BC877" s="1" t="s">
        <v>875</v>
      </c>
      <c r="BD877" s="1" t="s">
        <v>875</v>
      </c>
      <c r="BE877" s="1" t="s">
        <v>875</v>
      </c>
      <c r="BF877" s="1" t="s">
        <v>875</v>
      </c>
      <c r="BG877" s="26">
        <v>21</v>
      </c>
      <c r="BH877" s="1">
        <v>2</v>
      </c>
      <c r="BI877" s="1">
        <v>2.8</v>
      </c>
      <c r="BJ877" s="1">
        <f t="shared" si="63"/>
        <v>58.8</v>
      </c>
      <c r="BK877" s="1" t="s">
        <v>27</v>
      </c>
      <c r="BL877" s="25">
        <v>0</v>
      </c>
      <c r="BM877" s="1">
        <v>0</v>
      </c>
      <c r="BN877" s="1">
        <v>0</v>
      </c>
      <c r="BO877" s="1">
        <v>0</v>
      </c>
      <c r="BP877" s="1">
        <v>0</v>
      </c>
      <c r="BQ877" s="14">
        <v>43927.351982118053</v>
      </c>
      <c r="BR877" s="14" t="s">
        <v>396</v>
      </c>
      <c r="BS877" s="15">
        <v>21.016666666666666</v>
      </c>
      <c r="BT877" s="12" t="s">
        <v>229</v>
      </c>
      <c r="BU877" s="12">
        <v>1</v>
      </c>
      <c r="BV877" s="12"/>
      <c r="BW877" s="12" t="s">
        <v>98</v>
      </c>
      <c r="BX877" s="12"/>
      <c r="BY877" s="12" t="s">
        <v>98</v>
      </c>
      <c r="BZ877" s="12">
        <v>1</v>
      </c>
      <c r="CA877" s="12">
        <v>5</v>
      </c>
      <c r="CB877" s="15">
        <v>8.6</v>
      </c>
      <c r="CC877" s="12">
        <v>0</v>
      </c>
      <c r="CD877" s="12">
        <v>0</v>
      </c>
      <c r="CE877" s="12">
        <v>1</v>
      </c>
      <c r="CF877" s="12">
        <v>1</v>
      </c>
      <c r="CG877" s="12">
        <v>1</v>
      </c>
      <c r="CH877" s="12">
        <v>1</v>
      </c>
      <c r="CI877" s="12">
        <v>1</v>
      </c>
      <c r="CJ877" s="15">
        <v>2</v>
      </c>
      <c r="CK877" s="12">
        <v>1</v>
      </c>
      <c r="CL877" s="12">
        <v>3</v>
      </c>
      <c r="CM877" s="12">
        <v>1</v>
      </c>
      <c r="CN877" s="12">
        <v>2</v>
      </c>
      <c r="CO877" s="12">
        <v>1</v>
      </c>
      <c r="CP877" s="12" t="s">
        <v>94</v>
      </c>
      <c r="CQ877" s="12">
        <v>47</v>
      </c>
      <c r="CR877" s="12">
        <v>42</v>
      </c>
      <c r="CS877" s="12">
        <v>90</v>
      </c>
      <c r="CT877" s="12">
        <v>79</v>
      </c>
      <c r="CU877" s="12">
        <v>40</v>
      </c>
      <c r="CV877" s="12">
        <v>11.5</v>
      </c>
      <c r="CW877" s="12">
        <v>0</v>
      </c>
      <c r="CX877" s="12" t="b">
        <v>0</v>
      </c>
      <c r="CY877" s="12"/>
      <c r="CZ877" s="12">
        <v>0</v>
      </c>
      <c r="DA877" s="12">
        <v>123</v>
      </c>
      <c r="DB877" s="12">
        <v>105</v>
      </c>
      <c r="DC877" s="12">
        <v>91</v>
      </c>
    </row>
    <row r="878" spans="1:107" x14ac:dyDescent="0.2">
      <c r="A878" s="2">
        <v>877</v>
      </c>
      <c r="B878" s="5">
        <v>10</v>
      </c>
      <c r="C878" s="2">
        <v>3</v>
      </c>
      <c r="D878" s="1">
        <v>65</v>
      </c>
      <c r="E878" s="7">
        <v>43928</v>
      </c>
      <c r="F878" s="1">
        <v>0</v>
      </c>
      <c r="G878" s="5">
        <f t="shared" si="61"/>
        <v>0</v>
      </c>
      <c r="H878" s="19">
        <f t="shared" si="62"/>
        <v>0</v>
      </c>
      <c r="I878" s="50">
        <v>100</v>
      </c>
      <c r="J878" s="50">
        <v>244.12152777777777</v>
      </c>
      <c r="K878" s="50">
        <v>21.449236967501221</v>
      </c>
      <c r="L878" s="50">
        <v>88.194444444444443</v>
      </c>
      <c r="M878" s="50">
        <v>11.805555555555557</v>
      </c>
      <c r="N878" s="50">
        <v>0</v>
      </c>
      <c r="O878" s="50">
        <v>100</v>
      </c>
      <c r="P878" s="50">
        <v>254.70833333333334</v>
      </c>
      <c r="Q878" s="50">
        <v>21.667285265563589</v>
      </c>
      <c r="R878" s="50">
        <v>91.145833333333329</v>
      </c>
      <c r="S878" s="50">
        <v>8.8541666666666714</v>
      </c>
      <c r="T878" s="50">
        <v>0</v>
      </c>
      <c r="U878" s="50">
        <v>100</v>
      </c>
      <c r="V878" s="50">
        <v>222.94791666666666</v>
      </c>
      <c r="W878" s="50">
        <v>17.255418333324872</v>
      </c>
      <c r="X878" s="50">
        <v>82.291666666666671</v>
      </c>
      <c r="Y878" s="50">
        <v>17.708333333333329</v>
      </c>
      <c r="Z878" s="50">
        <v>0</v>
      </c>
      <c r="AA878" s="2">
        <v>0</v>
      </c>
      <c r="AB878">
        <v>1</v>
      </c>
      <c r="AC878">
        <v>7</v>
      </c>
      <c r="AD878">
        <v>1</v>
      </c>
      <c r="AE878" s="16">
        <v>0</v>
      </c>
      <c r="AF878" s="12">
        <v>99</v>
      </c>
      <c r="AG878">
        <v>1</v>
      </c>
      <c r="AH878">
        <v>99</v>
      </c>
      <c r="AI878">
        <v>99</v>
      </c>
      <c r="AJ878">
        <v>99</v>
      </c>
      <c r="AK878">
        <v>99</v>
      </c>
      <c r="AL878">
        <v>99</v>
      </c>
      <c r="AM878" s="1">
        <v>99</v>
      </c>
      <c r="AN878" s="1">
        <v>99</v>
      </c>
      <c r="AO878" s="1">
        <v>99</v>
      </c>
      <c r="AP878" s="1">
        <v>99</v>
      </c>
      <c r="AQ878" s="1">
        <v>99</v>
      </c>
      <c r="AR878" s="1">
        <v>99</v>
      </c>
      <c r="AS878" s="1">
        <v>0</v>
      </c>
      <c r="AT878" s="1">
        <v>1</v>
      </c>
      <c r="AU878">
        <v>0</v>
      </c>
      <c r="AV878" s="1">
        <v>0</v>
      </c>
      <c r="AW878" s="1">
        <v>0</v>
      </c>
      <c r="AX878" s="1">
        <v>0</v>
      </c>
      <c r="AY878" s="1">
        <v>0</v>
      </c>
      <c r="AZ878" s="1">
        <v>0</v>
      </c>
      <c r="BA878" s="1">
        <v>0</v>
      </c>
      <c r="BB878" s="1">
        <v>0</v>
      </c>
      <c r="BC878" s="1">
        <v>0</v>
      </c>
      <c r="BD878" s="1">
        <v>0</v>
      </c>
      <c r="BE878" s="1">
        <v>0</v>
      </c>
      <c r="BF878" s="1">
        <f>SUM(AS878:BE878)</f>
        <v>1</v>
      </c>
      <c r="BG878" s="12">
        <v>0</v>
      </c>
      <c r="BH878" s="1">
        <v>0</v>
      </c>
      <c r="BI878" s="1">
        <v>0</v>
      </c>
      <c r="BJ878" s="1">
        <f t="shared" si="63"/>
        <v>0</v>
      </c>
      <c r="BK878" s="1">
        <v>0</v>
      </c>
      <c r="BL878" s="25">
        <v>0</v>
      </c>
      <c r="BM878" s="1">
        <v>0</v>
      </c>
      <c r="BN878" s="1">
        <v>0</v>
      </c>
      <c r="BO878" s="1">
        <v>0</v>
      </c>
      <c r="BP878" s="1">
        <v>0</v>
      </c>
      <c r="BQ878" s="12"/>
      <c r="BR878" s="12"/>
      <c r="BS878" s="12"/>
      <c r="BT878" s="12"/>
      <c r="BU878" s="12"/>
      <c r="BV878" s="12"/>
      <c r="BW878" s="12"/>
      <c r="BX878" s="12"/>
      <c r="BY878" s="12"/>
      <c r="BZ878" s="12"/>
      <c r="CA878" s="12"/>
      <c r="CB878" s="15"/>
      <c r="CC878" s="12"/>
      <c r="CD878" s="12"/>
      <c r="CE878" s="12"/>
      <c r="CF878" s="12"/>
      <c r="CG878" s="12"/>
      <c r="CH878" s="12"/>
      <c r="CI878" s="12"/>
      <c r="CJ878" s="15"/>
      <c r="CK878" s="12"/>
      <c r="CL878" s="12"/>
      <c r="CM878" s="12"/>
      <c r="CN878" s="12"/>
      <c r="CO878" s="12"/>
      <c r="CP878" s="12"/>
      <c r="CQ878" s="12"/>
      <c r="CR878" s="12"/>
      <c r="CS878" s="12"/>
      <c r="CT878" s="12"/>
      <c r="CU878" s="12"/>
      <c r="CV878" s="12"/>
      <c r="CW878" s="12"/>
      <c r="CX878" s="12"/>
      <c r="CY878" s="12"/>
      <c r="CZ878" s="12"/>
      <c r="DA878" s="12"/>
      <c r="DB878" s="12"/>
      <c r="DC878" s="12"/>
    </row>
    <row r="879" spans="1:107" x14ac:dyDescent="0.2">
      <c r="A879" s="2">
        <v>878</v>
      </c>
      <c r="B879" s="5">
        <v>10</v>
      </c>
      <c r="C879" s="2">
        <v>3</v>
      </c>
      <c r="D879" s="1">
        <v>66</v>
      </c>
      <c r="E879" s="7">
        <v>43929</v>
      </c>
      <c r="F879" s="1">
        <v>0</v>
      </c>
      <c r="G879" s="5">
        <f t="shared" si="61"/>
        <v>20</v>
      </c>
      <c r="H879" s="19">
        <f t="shared" si="62"/>
        <v>76</v>
      </c>
      <c r="I879" s="50">
        <v>100</v>
      </c>
      <c r="J879" s="50">
        <v>266.17361111111109</v>
      </c>
      <c r="K879" s="50">
        <v>32.266156356436525</v>
      </c>
      <c r="L879" s="50">
        <v>86.458333333333329</v>
      </c>
      <c r="M879" s="50">
        <v>13.541666666666671</v>
      </c>
      <c r="N879" s="50">
        <v>0</v>
      </c>
      <c r="O879" s="50">
        <v>100</v>
      </c>
      <c r="P879" s="50">
        <v>215.640625</v>
      </c>
      <c r="Q879" s="50">
        <v>21.70335523988102</v>
      </c>
      <c r="R879" s="50">
        <v>79.6875</v>
      </c>
      <c r="S879" s="50">
        <v>20.3125</v>
      </c>
      <c r="T879" s="50">
        <v>0</v>
      </c>
      <c r="U879" s="50">
        <v>100</v>
      </c>
      <c r="V879" s="50">
        <v>367.23958333333331</v>
      </c>
      <c r="W879" s="50">
        <v>13.33144941279498</v>
      </c>
      <c r="X879" s="50">
        <v>100</v>
      </c>
      <c r="Y879" s="50">
        <v>0</v>
      </c>
      <c r="Z879" s="50">
        <v>0</v>
      </c>
      <c r="AA879" s="2">
        <v>0</v>
      </c>
      <c r="AB879">
        <v>1</v>
      </c>
      <c r="AC879">
        <v>7</v>
      </c>
      <c r="AD879">
        <v>1</v>
      </c>
      <c r="AE879" s="16">
        <v>0</v>
      </c>
      <c r="AF879" t="s">
        <v>875</v>
      </c>
      <c r="AG879" t="s">
        <v>875</v>
      </c>
      <c r="AH879" t="s">
        <v>875</v>
      </c>
      <c r="AI879" t="s">
        <v>875</v>
      </c>
      <c r="AJ879" t="s">
        <v>875</v>
      </c>
      <c r="AK879" t="s">
        <v>875</v>
      </c>
      <c r="AL879" t="s">
        <v>875</v>
      </c>
      <c r="AM879" s="1" t="s">
        <v>903</v>
      </c>
      <c r="AN879" s="1" t="s">
        <v>903</v>
      </c>
      <c r="AO879" s="1" t="s">
        <v>903</v>
      </c>
      <c r="AP879" s="1" t="s">
        <v>903</v>
      </c>
      <c r="AQ879" s="1" t="s">
        <v>903</v>
      </c>
      <c r="AR879" s="1" t="s">
        <v>903</v>
      </c>
      <c r="AS879" s="1" t="s">
        <v>903</v>
      </c>
      <c r="AT879" s="1" t="s">
        <v>903</v>
      </c>
      <c r="AU879" s="1" t="s">
        <v>903</v>
      </c>
      <c r="AV879" s="1" t="s">
        <v>903</v>
      </c>
      <c r="AW879" s="1" t="s">
        <v>903</v>
      </c>
      <c r="AX879" s="1" t="s">
        <v>903</v>
      </c>
      <c r="AY879" s="1" t="s">
        <v>903</v>
      </c>
      <c r="AZ879" s="1" t="s">
        <v>903</v>
      </c>
      <c r="BA879" s="1" t="s">
        <v>875</v>
      </c>
      <c r="BB879" s="1" t="s">
        <v>875</v>
      </c>
      <c r="BC879" s="1" t="s">
        <v>875</v>
      </c>
      <c r="BD879" s="1" t="s">
        <v>875</v>
      </c>
      <c r="BE879" s="1" t="s">
        <v>875</v>
      </c>
      <c r="BF879" s="1" t="s">
        <v>875</v>
      </c>
      <c r="BG879" s="26">
        <v>20</v>
      </c>
      <c r="BH879" s="1">
        <v>2</v>
      </c>
      <c r="BI879" s="1">
        <v>3.8</v>
      </c>
      <c r="BJ879" s="1">
        <f t="shared" si="63"/>
        <v>76</v>
      </c>
      <c r="BK879" s="1" t="s">
        <v>28</v>
      </c>
      <c r="BL879" s="25">
        <v>0</v>
      </c>
      <c r="BM879" s="1">
        <v>0</v>
      </c>
      <c r="BN879" s="1">
        <v>0</v>
      </c>
      <c r="BO879" s="1">
        <v>0</v>
      </c>
      <c r="BP879" s="1">
        <v>0</v>
      </c>
      <c r="BQ879" s="14">
        <v>43929.671081909721</v>
      </c>
      <c r="BR879" s="14" t="s">
        <v>397</v>
      </c>
      <c r="BS879" s="15">
        <v>20.016666666666666</v>
      </c>
      <c r="BT879" s="12" t="s">
        <v>108</v>
      </c>
      <c r="BU879" s="12">
        <v>2</v>
      </c>
      <c r="BV879" s="12"/>
      <c r="BW879" s="12" t="s">
        <v>98</v>
      </c>
      <c r="BX879" s="12"/>
      <c r="BY879" s="12" t="s">
        <v>98</v>
      </c>
      <c r="BZ879" s="12">
        <v>1</v>
      </c>
      <c r="CA879" s="12">
        <v>5</v>
      </c>
      <c r="CB879" s="15">
        <v>0.3</v>
      </c>
      <c r="CC879" s="12">
        <v>0</v>
      </c>
      <c r="CD879" s="12">
        <v>0</v>
      </c>
      <c r="CE879" s="12">
        <v>2</v>
      </c>
      <c r="CF879" s="12">
        <v>3</v>
      </c>
      <c r="CG879" s="12">
        <v>1</v>
      </c>
      <c r="CH879" s="12">
        <v>2</v>
      </c>
      <c r="CI879" s="12">
        <v>1</v>
      </c>
      <c r="CJ879" s="15">
        <v>2</v>
      </c>
      <c r="CK879" s="12">
        <v>1</v>
      </c>
      <c r="CL879" s="12">
        <v>3</v>
      </c>
      <c r="CM879" s="12">
        <v>1</v>
      </c>
      <c r="CN879" s="12">
        <v>2</v>
      </c>
      <c r="CO879" s="12">
        <v>1</v>
      </c>
      <c r="CP879" s="12" t="s">
        <v>99</v>
      </c>
      <c r="CQ879" s="12">
        <v>55</v>
      </c>
      <c r="CR879" s="12">
        <v>55</v>
      </c>
      <c r="CS879" s="12">
        <v>100</v>
      </c>
      <c r="CT879" s="12">
        <v>68</v>
      </c>
      <c r="CU879" s="12">
        <v>52</v>
      </c>
      <c r="CV879" s="12">
        <v>8.4</v>
      </c>
      <c r="CW879" s="12">
        <v>23</v>
      </c>
      <c r="CX879" s="12" t="b">
        <v>0</v>
      </c>
      <c r="CY879" s="12"/>
      <c r="CZ879" s="12">
        <v>0</v>
      </c>
      <c r="DA879" s="12">
        <v>140</v>
      </c>
      <c r="DB879" s="12">
        <v>111</v>
      </c>
      <c r="DC879" s="12">
        <v>78</v>
      </c>
    </row>
    <row r="880" spans="1:107" x14ac:dyDescent="0.2">
      <c r="A880" s="2">
        <v>879</v>
      </c>
      <c r="B880" s="5">
        <v>10</v>
      </c>
      <c r="C880" s="2">
        <v>3</v>
      </c>
      <c r="D880" s="1">
        <v>67</v>
      </c>
      <c r="E880" s="7">
        <v>43930</v>
      </c>
      <c r="F880" s="1">
        <v>0</v>
      </c>
      <c r="G880" s="5">
        <f t="shared" si="61"/>
        <v>20</v>
      </c>
      <c r="H880" s="19">
        <f t="shared" si="62"/>
        <v>76</v>
      </c>
      <c r="I880" s="50">
        <v>100</v>
      </c>
      <c r="J880" s="50">
        <v>239.78125</v>
      </c>
      <c r="K880" s="50">
        <v>25.175996809166946</v>
      </c>
      <c r="L880" s="50">
        <v>82.986111111111114</v>
      </c>
      <c r="M880" s="50">
        <v>17.013888888888886</v>
      </c>
      <c r="N880" s="50">
        <v>0</v>
      </c>
      <c r="O880" s="50">
        <v>100</v>
      </c>
      <c r="P880" s="50">
        <v>232.78645833333334</v>
      </c>
      <c r="Q880" s="50">
        <v>30.737304183863504</v>
      </c>
      <c r="R880" s="50">
        <v>75</v>
      </c>
      <c r="S880" s="50">
        <v>25</v>
      </c>
      <c r="T880" s="50">
        <v>0</v>
      </c>
      <c r="U880" s="50">
        <v>100</v>
      </c>
      <c r="V880" s="50">
        <v>253.77083333333334</v>
      </c>
      <c r="W880" s="50">
        <v>8.0695715885199064</v>
      </c>
      <c r="X880" s="50">
        <v>98.958333333333329</v>
      </c>
      <c r="Y880" s="50">
        <v>1.0416666666666714</v>
      </c>
      <c r="Z880" s="50">
        <v>0</v>
      </c>
      <c r="AA880" s="2">
        <v>0</v>
      </c>
      <c r="AB880">
        <v>1</v>
      </c>
      <c r="AC880">
        <v>7</v>
      </c>
      <c r="AD880">
        <v>1</v>
      </c>
      <c r="AE880" s="16">
        <v>0</v>
      </c>
      <c r="AF880" t="s">
        <v>875</v>
      </c>
      <c r="AG880" t="s">
        <v>875</v>
      </c>
      <c r="AH880" t="s">
        <v>875</v>
      </c>
      <c r="AI880" t="s">
        <v>875</v>
      </c>
      <c r="AJ880" t="s">
        <v>875</v>
      </c>
      <c r="AK880" t="s">
        <v>875</v>
      </c>
      <c r="AL880" t="s">
        <v>875</v>
      </c>
      <c r="AM880" s="1" t="s">
        <v>903</v>
      </c>
      <c r="AN880" s="1" t="s">
        <v>903</v>
      </c>
      <c r="AO880" s="1" t="s">
        <v>903</v>
      </c>
      <c r="AP880" s="1" t="s">
        <v>903</v>
      </c>
      <c r="AQ880" s="1" t="s">
        <v>903</v>
      </c>
      <c r="AR880" s="1" t="s">
        <v>903</v>
      </c>
      <c r="AS880" s="1" t="s">
        <v>903</v>
      </c>
      <c r="AT880" s="1" t="s">
        <v>903</v>
      </c>
      <c r="AU880" s="1" t="s">
        <v>903</v>
      </c>
      <c r="AV880" s="1" t="s">
        <v>903</v>
      </c>
      <c r="AW880" s="1" t="s">
        <v>903</v>
      </c>
      <c r="AX880" s="1" t="s">
        <v>903</v>
      </c>
      <c r="AY880" s="1" t="s">
        <v>903</v>
      </c>
      <c r="AZ880" s="1" t="s">
        <v>903</v>
      </c>
      <c r="BA880" s="1" t="s">
        <v>875</v>
      </c>
      <c r="BB880" s="1" t="s">
        <v>875</v>
      </c>
      <c r="BC880" s="1" t="s">
        <v>875</v>
      </c>
      <c r="BD880" s="1" t="s">
        <v>875</v>
      </c>
      <c r="BE880" s="1" t="s">
        <v>875</v>
      </c>
      <c r="BF880" s="1" t="s">
        <v>875</v>
      </c>
      <c r="BG880" s="12">
        <v>20</v>
      </c>
      <c r="BH880" s="1">
        <v>3</v>
      </c>
      <c r="BI880" s="1">
        <v>3.8</v>
      </c>
      <c r="BJ880" s="1">
        <f t="shared" si="63"/>
        <v>76</v>
      </c>
      <c r="BK880" s="1" t="s">
        <v>28</v>
      </c>
      <c r="BL880" s="25">
        <v>0</v>
      </c>
      <c r="BM880" s="1">
        <v>0</v>
      </c>
      <c r="BN880" s="1">
        <v>0</v>
      </c>
      <c r="BO880" s="1">
        <v>0</v>
      </c>
      <c r="BP880" s="1">
        <v>0</v>
      </c>
      <c r="BQ880" s="14">
        <v>43930.665677280092</v>
      </c>
      <c r="BR880" s="14" t="s">
        <v>398</v>
      </c>
      <c r="BS880" s="15">
        <v>20.016666666666666</v>
      </c>
      <c r="BT880" s="12" t="s">
        <v>108</v>
      </c>
      <c r="BU880" s="12">
        <v>2</v>
      </c>
      <c r="BV880" s="12"/>
      <c r="BW880" s="12" t="s">
        <v>98</v>
      </c>
      <c r="BX880" s="12"/>
      <c r="BY880" s="12" t="s">
        <v>98</v>
      </c>
      <c r="BZ880" s="12">
        <v>1</v>
      </c>
      <c r="CA880" s="12">
        <v>5</v>
      </c>
      <c r="CB880" s="15">
        <v>8.1</v>
      </c>
      <c r="CC880" s="12">
        <v>0</v>
      </c>
      <c r="CD880" s="12">
        <v>0</v>
      </c>
      <c r="CE880" s="12">
        <v>1</v>
      </c>
      <c r="CF880" s="12">
        <v>3</v>
      </c>
      <c r="CG880" s="12">
        <v>1</v>
      </c>
      <c r="CH880" s="12">
        <v>2</v>
      </c>
      <c r="CI880" s="12">
        <v>1</v>
      </c>
      <c r="CJ880" s="15">
        <v>3</v>
      </c>
      <c r="CK880" s="12">
        <v>4</v>
      </c>
      <c r="CL880" s="12">
        <v>3</v>
      </c>
      <c r="CM880" s="12">
        <v>1</v>
      </c>
      <c r="CN880" s="12">
        <v>2</v>
      </c>
      <c r="CO880" s="12">
        <v>1</v>
      </c>
      <c r="CP880" s="12" t="s">
        <v>106</v>
      </c>
      <c r="CQ880" s="12">
        <v>52</v>
      </c>
      <c r="CR880" s="12">
        <v>52</v>
      </c>
      <c r="CS880" s="12">
        <v>100</v>
      </c>
      <c r="CT880" s="12">
        <v>90</v>
      </c>
      <c r="CU880" s="12">
        <v>44</v>
      </c>
      <c r="CV880" s="12">
        <v>7.3</v>
      </c>
      <c r="CW880" s="12">
        <v>248</v>
      </c>
      <c r="CX880" s="12" t="b">
        <v>1</v>
      </c>
      <c r="CY880" s="12" t="s">
        <v>106</v>
      </c>
      <c r="CZ880" s="12">
        <v>0.27</v>
      </c>
      <c r="DA880" s="12">
        <v>142</v>
      </c>
      <c r="DB880" s="12">
        <v>113</v>
      </c>
      <c r="DC880" s="12">
        <v>93</v>
      </c>
    </row>
    <row r="881" spans="1:109" x14ac:dyDescent="0.2">
      <c r="A881" s="2">
        <v>880</v>
      </c>
      <c r="B881" s="5">
        <v>10</v>
      </c>
      <c r="C881" s="2">
        <v>3</v>
      </c>
      <c r="D881" s="1">
        <v>68</v>
      </c>
      <c r="E881" s="7">
        <v>43931</v>
      </c>
      <c r="F881" s="1">
        <v>0</v>
      </c>
      <c r="G881" s="5">
        <f t="shared" si="61"/>
        <v>32</v>
      </c>
      <c r="H881" s="19">
        <f t="shared" si="62"/>
        <v>121.6</v>
      </c>
      <c r="I881" s="50">
        <v>100</v>
      </c>
      <c r="J881" s="50">
        <v>187.20833333333334</v>
      </c>
      <c r="K881" s="50">
        <v>39.157998584215356</v>
      </c>
      <c r="L881" s="50">
        <v>45.833333333333336</v>
      </c>
      <c r="M881" s="50">
        <v>54.166666666666664</v>
      </c>
      <c r="N881" s="50">
        <v>0</v>
      </c>
      <c r="O881" s="50">
        <v>100</v>
      </c>
      <c r="P881" s="50">
        <v>182.796875</v>
      </c>
      <c r="Q881" s="50">
        <v>36.715067101139134</v>
      </c>
      <c r="R881" s="50">
        <v>41.145833333333336</v>
      </c>
      <c r="S881" s="50">
        <v>58.854166666666664</v>
      </c>
      <c r="T881" s="50">
        <v>0</v>
      </c>
      <c r="U881" s="50">
        <v>100</v>
      </c>
      <c r="V881" s="50">
        <v>196.03125</v>
      </c>
      <c r="W881" s="50">
        <v>42.865231785771236</v>
      </c>
      <c r="X881" s="50">
        <v>55.208333333333336</v>
      </c>
      <c r="Y881" s="50">
        <v>44.791666666666664</v>
      </c>
      <c r="Z881" s="50">
        <v>0</v>
      </c>
      <c r="AA881" s="2">
        <v>0</v>
      </c>
      <c r="AB881">
        <v>2</v>
      </c>
      <c r="AC881">
        <v>7</v>
      </c>
      <c r="AD881">
        <v>1</v>
      </c>
      <c r="AE881" s="16">
        <v>0</v>
      </c>
      <c r="AF881" t="s">
        <v>875</v>
      </c>
      <c r="AG881" t="s">
        <v>875</v>
      </c>
      <c r="AH881" t="s">
        <v>875</v>
      </c>
      <c r="AI881" t="s">
        <v>875</v>
      </c>
      <c r="AJ881" t="s">
        <v>875</v>
      </c>
      <c r="AK881" t="s">
        <v>875</v>
      </c>
      <c r="AL881" t="s">
        <v>875</v>
      </c>
      <c r="AM881" s="1" t="s">
        <v>903</v>
      </c>
      <c r="AN881" s="1" t="s">
        <v>903</v>
      </c>
      <c r="AO881" s="1" t="s">
        <v>903</v>
      </c>
      <c r="AP881" s="1" t="s">
        <v>903</v>
      </c>
      <c r="AQ881" s="1" t="s">
        <v>903</v>
      </c>
      <c r="AR881" s="1" t="s">
        <v>903</v>
      </c>
      <c r="AS881" s="1" t="s">
        <v>903</v>
      </c>
      <c r="AT881" s="1" t="s">
        <v>903</v>
      </c>
      <c r="AU881" s="1" t="s">
        <v>903</v>
      </c>
      <c r="AV881" s="1" t="s">
        <v>903</v>
      </c>
      <c r="AW881" s="1" t="s">
        <v>903</v>
      </c>
      <c r="AX881" s="1" t="s">
        <v>903</v>
      </c>
      <c r="AY881" s="1" t="s">
        <v>903</v>
      </c>
      <c r="AZ881" s="1" t="s">
        <v>903</v>
      </c>
      <c r="BA881" s="1" t="s">
        <v>875</v>
      </c>
      <c r="BB881" s="1" t="s">
        <v>875</v>
      </c>
      <c r="BC881" s="1" t="s">
        <v>875</v>
      </c>
      <c r="BD881" s="1" t="s">
        <v>875</v>
      </c>
      <c r="BE881" s="1" t="s">
        <v>875</v>
      </c>
      <c r="BF881" s="1" t="s">
        <v>875</v>
      </c>
      <c r="BG881" s="26">
        <v>32</v>
      </c>
      <c r="BH881" s="1">
        <v>3</v>
      </c>
      <c r="BI881" s="1">
        <v>3.8</v>
      </c>
      <c r="BJ881" s="1">
        <f t="shared" si="63"/>
        <v>121.6</v>
      </c>
      <c r="BK881" s="1" t="s">
        <v>28</v>
      </c>
      <c r="BL881" s="25">
        <v>0</v>
      </c>
      <c r="BM881" s="1">
        <v>0</v>
      </c>
      <c r="BN881" s="1">
        <v>0</v>
      </c>
      <c r="BO881" s="1">
        <v>0</v>
      </c>
      <c r="BP881" s="1">
        <v>0</v>
      </c>
      <c r="BQ881" s="14">
        <v>43931.692194884257</v>
      </c>
      <c r="BR881" s="14" t="s">
        <v>399</v>
      </c>
      <c r="BS881" s="15">
        <v>32.016666666666666</v>
      </c>
      <c r="BT881" s="12" t="s">
        <v>389</v>
      </c>
      <c r="BU881" s="12">
        <v>2</v>
      </c>
      <c r="BV881" s="12"/>
      <c r="BW881" s="12" t="s">
        <v>98</v>
      </c>
      <c r="BX881" s="12"/>
      <c r="BY881" s="12" t="s">
        <v>98</v>
      </c>
      <c r="BZ881" s="12">
        <v>1</v>
      </c>
      <c r="CA881" s="12">
        <v>6</v>
      </c>
      <c r="CB881" s="15">
        <v>1.5</v>
      </c>
      <c r="CC881" s="12">
        <v>0</v>
      </c>
      <c r="CD881" s="12">
        <v>0</v>
      </c>
      <c r="CE881" s="12">
        <v>1</v>
      </c>
      <c r="CF881" s="12">
        <v>3</v>
      </c>
      <c r="CG881" s="12">
        <v>1</v>
      </c>
      <c r="CH881" s="12">
        <v>2</v>
      </c>
      <c r="CI881" s="12">
        <v>1</v>
      </c>
      <c r="CJ881" s="15">
        <v>3</v>
      </c>
      <c r="CK881" s="12">
        <v>1</v>
      </c>
      <c r="CL881" s="12">
        <v>3</v>
      </c>
      <c r="CM881" s="12">
        <v>1</v>
      </c>
      <c r="CN881" s="12">
        <v>2</v>
      </c>
      <c r="CO881" s="12">
        <v>1</v>
      </c>
      <c r="CP881" s="12" t="s">
        <v>94</v>
      </c>
      <c r="CQ881" s="12">
        <v>48</v>
      </c>
      <c r="CR881" s="12">
        <v>40</v>
      </c>
      <c r="CS881" s="12">
        <v>90</v>
      </c>
      <c r="CT881" s="12">
        <v>37</v>
      </c>
      <c r="CU881" s="12">
        <v>36</v>
      </c>
      <c r="CV881" s="12">
        <v>25.3</v>
      </c>
      <c r="CW881" s="12">
        <v>293</v>
      </c>
      <c r="CX881" s="12" t="b">
        <v>0</v>
      </c>
      <c r="CY881" s="12"/>
      <c r="CZ881" s="12">
        <v>0</v>
      </c>
      <c r="DA881" s="12">
        <v>127</v>
      </c>
      <c r="DB881" s="12">
        <v>101</v>
      </c>
      <c r="DC881" s="12">
        <v>83</v>
      </c>
    </row>
    <row r="882" spans="1:109" x14ac:dyDescent="0.2">
      <c r="A882" s="2">
        <v>881</v>
      </c>
      <c r="B882" s="5">
        <v>10</v>
      </c>
      <c r="C882" s="2">
        <v>3</v>
      </c>
      <c r="D882" s="1">
        <v>69</v>
      </c>
      <c r="E882" s="7">
        <v>43932</v>
      </c>
      <c r="F882" s="1">
        <v>0</v>
      </c>
      <c r="G882" s="5">
        <f t="shared" si="61"/>
        <v>31</v>
      </c>
      <c r="H882" s="19">
        <f t="shared" si="62"/>
        <v>117.8</v>
      </c>
      <c r="I882" s="50">
        <v>100</v>
      </c>
      <c r="J882" s="50">
        <v>217.54513888888889</v>
      </c>
      <c r="K882" s="50">
        <v>40.66406712800444</v>
      </c>
      <c r="L882" s="50">
        <v>56.944444444444443</v>
      </c>
      <c r="M882" s="50">
        <v>43.055555555555557</v>
      </c>
      <c r="N882" s="50">
        <v>0</v>
      </c>
      <c r="O882" s="50">
        <v>100</v>
      </c>
      <c r="P882" s="50">
        <v>257.33333333333331</v>
      </c>
      <c r="Q882" s="50">
        <v>31.090354744323218</v>
      </c>
      <c r="R882" s="50">
        <v>78.645833333333329</v>
      </c>
      <c r="S882" s="50">
        <v>21.354166666666671</v>
      </c>
      <c r="T882" s="50">
        <v>0</v>
      </c>
      <c r="U882" s="50">
        <v>100</v>
      </c>
      <c r="V882" s="50">
        <v>137.96875</v>
      </c>
      <c r="W882" s="50">
        <v>24.832921977702028</v>
      </c>
      <c r="X882" s="50">
        <v>13.541666666666666</v>
      </c>
      <c r="Y882" s="50">
        <v>86.458333333333329</v>
      </c>
      <c r="Z882" s="50">
        <v>0</v>
      </c>
      <c r="AA882" s="2">
        <v>0</v>
      </c>
      <c r="AB882">
        <v>1</v>
      </c>
      <c r="AC882">
        <v>8</v>
      </c>
      <c r="AD882">
        <v>1</v>
      </c>
      <c r="AE882" s="16">
        <v>0</v>
      </c>
      <c r="AF882" t="s">
        <v>875</v>
      </c>
      <c r="AG882" t="s">
        <v>875</v>
      </c>
      <c r="AH882" t="s">
        <v>875</v>
      </c>
      <c r="AI882" t="s">
        <v>875</v>
      </c>
      <c r="AJ882" t="s">
        <v>875</v>
      </c>
      <c r="AK882" t="s">
        <v>875</v>
      </c>
      <c r="AL882" t="s">
        <v>875</v>
      </c>
      <c r="AM882" s="1" t="s">
        <v>903</v>
      </c>
      <c r="AN882" s="1" t="s">
        <v>903</v>
      </c>
      <c r="AO882" s="1" t="s">
        <v>903</v>
      </c>
      <c r="AP882" s="1" t="s">
        <v>903</v>
      </c>
      <c r="AQ882" s="1" t="s">
        <v>903</v>
      </c>
      <c r="AR882" s="1" t="s">
        <v>903</v>
      </c>
      <c r="AS882" s="1" t="s">
        <v>903</v>
      </c>
      <c r="AT882" s="1" t="s">
        <v>903</v>
      </c>
      <c r="AU882" s="1" t="s">
        <v>903</v>
      </c>
      <c r="AV882" s="1" t="s">
        <v>903</v>
      </c>
      <c r="AW882" s="1" t="s">
        <v>903</v>
      </c>
      <c r="AX882" s="1" t="s">
        <v>903</v>
      </c>
      <c r="AY882" s="1" t="s">
        <v>903</v>
      </c>
      <c r="AZ882" s="1" t="s">
        <v>903</v>
      </c>
      <c r="BA882" s="1" t="s">
        <v>875</v>
      </c>
      <c r="BB882" s="1" t="s">
        <v>875</v>
      </c>
      <c r="BC882" s="1" t="s">
        <v>875</v>
      </c>
      <c r="BD882" s="1" t="s">
        <v>875</v>
      </c>
      <c r="BE882" s="1" t="s">
        <v>875</v>
      </c>
      <c r="BF882" s="1" t="s">
        <v>875</v>
      </c>
      <c r="BG882" s="12">
        <v>31</v>
      </c>
      <c r="BH882" s="1">
        <v>3</v>
      </c>
      <c r="BI882" s="1">
        <v>3.8</v>
      </c>
      <c r="BJ882" s="1">
        <f t="shared" si="63"/>
        <v>117.8</v>
      </c>
      <c r="BK882" s="1" t="s">
        <v>28</v>
      </c>
      <c r="BL882" s="25">
        <v>0</v>
      </c>
      <c r="BM882" s="1">
        <v>0</v>
      </c>
      <c r="BN882" s="1">
        <v>0</v>
      </c>
      <c r="BO882" s="1">
        <v>0</v>
      </c>
      <c r="BP882" s="1">
        <v>0</v>
      </c>
      <c r="BQ882" s="14">
        <v>43932.82252303241</v>
      </c>
      <c r="BR882" s="14" t="s">
        <v>400</v>
      </c>
      <c r="BS882" s="15">
        <v>30.6</v>
      </c>
      <c r="BT882" s="12" t="s">
        <v>85</v>
      </c>
      <c r="BU882" s="12">
        <v>2</v>
      </c>
      <c r="BV882" s="12"/>
      <c r="BW882" s="12" t="s">
        <v>98</v>
      </c>
      <c r="BX882" s="12"/>
      <c r="BY882" s="12" t="s">
        <v>98</v>
      </c>
      <c r="BZ882" s="12">
        <v>1</v>
      </c>
      <c r="CA882" s="12">
        <v>6</v>
      </c>
      <c r="CB882" s="15">
        <v>0.8</v>
      </c>
      <c r="CC882" s="12">
        <v>0</v>
      </c>
      <c r="CD882" s="12">
        <v>0</v>
      </c>
      <c r="CE882" s="12">
        <v>2</v>
      </c>
      <c r="CF882" s="12">
        <v>3</v>
      </c>
      <c r="CG882" s="12">
        <v>1</v>
      </c>
      <c r="CH882" s="12">
        <v>2</v>
      </c>
      <c r="CI882" s="12">
        <v>1</v>
      </c>
      <c r="CJ882" s="15">
        <v>3</v>
      </c>
      <c r="CK882" s="12">
        <v>2</v>
      </c>
      <c r="CL882" s="12">
        <v>3</v>
      </c>
      <c r="CM882" s="12">
        <v>1</v>
      </c>
      <c r="CN882" s="12">
        <v>2</v>
      </c>
      <c r="CO882" s="12">
        <v>2</v>
      </c>
      <c r="CP882" s="12" t="s">
        <v>83</v>
      </c>
      <c r="CQ882" s="12">
        <v>48</v>
      </c>
      <c r="CR882" s="12">
        <v>42</v>
      </c>
      <c r="CS882" s="12">
        <v>0</v>
      </c>
      <c r="CT882" s="12">
        <v>31</v>
      </c>
      <c r="CU882" s="12">
        <v>38</v>
      </c>
      <c r="CV882" s="12">
        <v>16.100000000000001</v>
      </c>
      <c r="CW882" s="12">
        <v>315</v>
      </c>
      <c r="CX882" s="12" t="b">
        <v>0</v>
      </c>
      <c r="CY882" s="12"/>
      <c r="CZ882" s="12">
        <v>0</v>
      </c>
      <c r="DA882" s="12">
        <v>127</v>
      </c>
      <c r="DB882" s="12">
        <v>104</v>
      </c>
      <c r="DC882" s="12">
        <v>89</v>
      </c>
    </row>
    <row r="883" spans="1:109" x14ac:dyDescent="0.2">
      <c r="A883" s="2">
        <v>882</v>
      </c>
      <c r="B883" s="5">
        <v>10</v>
      </c>
      <c r="C883" s="2">
        <v>3</v>
      </c>
      <c r="D883" s="1">
        <v>70</v>
      </c>
      <c r="E883" s="7">
        <v>43933</v>
      </c>
      <c r="F883" s="1">
        <v>0</v>
      </c>
      <c r="G883" s="5">
        <f t="shared" si="61"/>
        <v>29</v>
      </c>
      <c r="H883" s="19">
        <f t="shared" si="62"/>
        <v>110.19999999999999</v>
      </c>
      <c r="I883" s="50">
        <v>100</v>
      </c>
      <c r="J883" s="50">
        <v>175.82638888888889</v>
      </c>
      <c r="K883" s="50">
        <v>35.832817109623313</v>
      </c>
      <c r="L883" s="50">
        <v>29.861111111111111</v>
      </c>
      <c r="M883" s="50">
        <v>70.138888888888886</v>
      </c>
      <c r="N883" s="50">
        <v>0</v>
      </c>
      <c r="O883" s="50">
        <v>100</v>
      </c>
      <c r="P883" s="50">
        <v>186.78125</v>
      </c>
      <c r="Q883" s="50">
        <v>39.580086995614074</v>
      </c>
      <c r="R883" s="50">
        <v>44.791666666666664</v>
      </c>
      <c r="S883" s="50">
        <v>55.208333333333336</v>
      </c>
      <c r="T883" s="50">
        <v>0</v>
      </c>
      <c r="U883" s="50">
        <v>100</v>
      </c>
      <c r="V883" s="50">
        <v>153.91666666666666</v>
      </c>
      <c r="W883" s="50">
        <v>10.79352670573426</v>
      </c>
      <c r="X883" s="50">
        <v>0</v>
      </c>
      <c r="Y883" s="50">
        <v>100</v>
      </c>
      <c r="Z883" s="50">
        <v>0</v>
      </c>
      <c r="AA883" s="2">
        <v>0</v>
      </c>
      <c r="AB883">
        <v>1</v>
      </c>
      <c r="AC883">
        <v>7</v>
      </c>
      <c r="AD883">
        <v>1</v>
      </c>
      <c r="AE883" s="16">
        <v>0</v>
      </c>
      <c r="AF883" t="s">
        <v>875</v>
      </c>
      <c r="AG883" t="s">
        <v>875</v>
      </c>
      <c r="AH883" t="s">
        <v>875</v>
      </c>
      <c r="AI883" t="s">
        <v>875</v>
      </c>
      <c r="AJ883" t="s">
        <v>875</v>
      </c>
      <c r="AK883" t="s">
        <v>875</v>
      </c>
      <c r="AL883" t="s">
        <v>875</v>
      </c>
      <c r="AM883" s="1" t="s">
        <v>903</v>
      </c>
      <c r="AN883" s="1" t="s">
        <v>903</v>
      </c>
      <c r="AO883" s="1" t="s">
        <v>903</v>
      </c>
      <c r="AP883" s="1" t="s">
        <v>903</v>
      </c>
      <c r="AQ883" s="1" t="s">
        <v>903</v>
      </c>
      <c r="AR883" s="1" t="s">
        <v>903</v>
      </c>
      <c r="AS883" s="1" t="s">
        <v>903</v>
      </c>
      <c r="AT883" s="1" t="s">
        <v>903</v>
      </c>
      <c r="AU883" s="1" t="s">
        <v>903</v>
      </c>
      <c r="AV883" s="1" t="s">
        <v>903</v>
      </c>
      <c r="AW883" s="1" t="s">
        <v>903</v>
      </c>
      <c r="AX883" s="1" t="s">
        <v>903</v>
      </c>
      <c r="AY883" s="1" t="s">
        <v>903</v>
      </c>
      <c r="AZ883" s="1" t="s">
        <v>903</v>
      </c>
      <c r="BA883" s="1" t="s">
        <v>875</v>
      </c>
      <c r="BB883" s="1" t="s">
        <v>875</v>
      </c>
      <c r="BC883" s="1" t="s">
        <v>875</v>
      </c>
      <c r="BD883" s="1" t="s">
        <v>875</v>
      </c>
      <c r="BE883" s="1" t="s">
        <v>875</v>
      </c>
      <c r="BF883" s="1" t="s">
        <v>875</v>
      </c>
      <c r="BG883" s="26">
        <v>29</v>
      </c>
      <c r="BH883" s="1">
        <v>3</v>
      </c>
      <c r="BI883" s="1">
        <v>3.8</v>
      </c>
      <c r="BJ883" s="1">
        <f t="shared" si="63"/>
        <v>110.19999999999999</v>
      </c>
      <c r="BK883" s="1" t="s">
        <v>28</v>
      </c>
      <c r="BL883" s="25">
        <v>0</v>
      </c>
      <c r="BM883" s="1">
        <v>0</v>
      </c>
      <c r="BN883" s="1">
        <v>0</v>
      </c>
      <c r="BO883" s="1">
        <v>0</v>
      </c>
      <c r="BP883" s="1">
        <v>0</v>
      </c>
      <c r="BQ883" s="14">
        <v>43933.342271597219</v>
      </c>
      <c r="BR883" s="14" t="s">
        <v>401</v>
      </c>
      <c r="BS883" s="15">
        <v>28.466666666666665</v>
      </c>
      <c r="BT883" s="12" t="s">
        <v>113</v>
      </c>
      <c r="BU883" s="12">
        <v>2</v>
      </c>
      <c r="BV883" s="12"/>
      <c r="BW883" s="12" t="s">
        <v>98</v>
      </c>
      <c r="BX883" s="12"/>
      <c r="BY883" s="12" t="s">
        <v>98</v>
      </c>
      <c r="BZ883" s="12">
        <v>1</v>
      </c>
      <c r="CA883" s="12">
        <v>6</v>
      </c>
      <c r="CB883" s="15">
        <v>5.5</v>
      </c>
      <c r="CC883" s="12">
        <v>0</v>
      </c>
      <c r="CD883" s="12">
        <v>0</v>
      </c>
      <c r="CE883" s="12">
        <v>1</v>
      </c>
      <c r="CF883" s="12">
        <v>3</v>
      </c>
      <c r="CG883" s="12">
        <v>1</v>
      </c>
      <c r="CH883" s="12">
        <v>2</v>
      </c>
      <c r="CI883" s="12">
        <v>1</v>
      </c>
      <c r="CJ883" s="15">
        <v>3</v>
      </c>
      <c r="CK883" s="12">
        <v>1</v>
      </c>
      <c r="CL883" s="12">
        <v>3</v>
      </c>
      <c r="CM883" s="12">
        <v>1</v>
      </c>
      <c r="CN883" s="12">
        <v>2</v>
      </c>
      <c r="CO883" s="12">
        <v>2</v>
      </c>
      <c r="CP883" s="12" t="s">
        <v>88</v>
      </c>
      <c r="CQ883" s="12">
        <v>39</v>
      </c>
      <c r="CR883" s="12">
        <v>39</v>
      </c>
      <c r="CS883" s="12">
        <v>0</v>
      </c>
      <c r="CT883" s="12">
        <v>75</v>
      </c>
      <c r="CU883" s="12">
        <v>48</v>
      </c>
      <c r="CV883" s="12">
        <v>0</v>
      </c>
      <c r="CW883" s="12">
        <v>0</v>
      </c>
      <c r="CX883" s="12" t="b">
        <v>0</v>
      </c>
      <c r="CY883" s="12"/>
      <c r="CZ883" s="12">
        <v>0</v>
      </c>
      <c r="DA883" s="12">
        <v>150</v>
      </c>
      <c r="DB883" s="12">
        <v>122</v>
      </c>
      <c r="DC883" s="12">
        <v>93</v>
      </c>
    </row>
    <row r="884" spans="1:109" x14ac:dyDescent="0.2">
      <c r="A884" s="2">
        <v>883</v>
      </c>
      <c r="B884" s="2">
        <v>11</v>
      </c>
      <c r="C884" s="2">
        <v>1</v>
      </c>
      <c r="D884">
        <v>1</v>
      </c>
      <c r="E884" s="52">
        <v>43939</v>
      </c>
      <c r="F884" s="1">
        <v>0</v>
      </c>
      <c r="G884" s="5">
        <f t="shared" si="61"/>
        <v>40</v>
      </c>
      <c r="H884" s="19">
        <f t="shared" si="62"/>
        <v>320</v>
      </c>
      <c r="I884">
        <v>98.958333333333329</v>
      </c>
      <c r="J884">
        <v>117.58947368421053</v>
      </c>
      <c r="K884">
        <v>23.035002357265171</v>
      </c>
      <c r="L884">
        <v>3.1578947368421053</v>
      </c>
      <c r="M884">
        <v>96.84210526315789</v>
      </c>
      <c r="N884">
        <v>0</v>
      </c>
      <c r="O884">
        <v>98.958333333333329</v>
      </c>
      <c r="P884">
        <v>117.58947368421053</v>
      </c>
      <c r="Q884">
        <v>23.035002357265171</v>
      </c>
      <c r="R884">
        <v>3.1578947368421053</v>
      </c>
      <c r="S884">
        <v>96.84210526315789</v>
      </c>
      <c r="T884">
        <v>0</v>
      </c>
      <c r="U884">
        <v>100</v>
      </c>
      <c r="V884">
        <v>122.203125</v>
      </c>
      <c r="W884">
        <v>23.525707925632034</v>
      </c>
      <c r="X884">
        <v>4.6875</v>
      </c>
      <c r="Y884">
        <v>95.3125</v>
      </c>
      <c r="Z884">
        <v>0</v>
      </c>
      <c r="AA884" s="2" t="s">
        <v>878</v>
      </c>
      <c r="AB884" t="s">
        <v>878</v>
      </c>
      <c r="AC884" t="s">
        <v>878</v>
      </c>
      <c r="AD884" t="s">
        <v>878</v>
      </c>
      <c r="AE884" t="s">
        <v>878</v>
      </c>
      <c r="AF884" t="s">
        <v>878</v>
      </c>
      <c r="AG884" t="s">
        <v>878</v>
      </c>
      <c r="AH884" t="s">
        <v>878</v>
      </c>
      <c r="AI884" t="s">
        <v>878</v>
      </c>
      <c r="AJ884" t="s">
        <v>878</v>
      </c>
      <c r="AK884" t="s">
        <v>878</v>
      </c>
      <c r="AL884" t="s">
        <v>878</v>
      </c>
      <c r="AM884" t="s">
        <v>878</v>
      </c>
      <c r="AN884" t="s">
        <v>878</v>
      </c>
      <c r="AO884" t="s">
        <v>878</v>
      </c>
      <c r="AP884" t="s">
        <v>878</v>
      </c>
      <c r="AQ884" t="s">
        <v>878</v>
      </c>
      <c r="AR884" t="s">
        <v>878</v>
      </c>
      <c r="AS884" t="s">
        <v>878</v>
      </c>
      <c r="AT884" t="s">
        <v>878</v>
      </c>
      <c r="AU884" t="s">
        <v>878</v>
      </c>
      <c r="AV884" t="s">
        <v>878</v>
      </c>
      <c r="AW884" t="s">
        <v>878</v>
      </c>
      <c r="AX884" t="s">
        <v>878</v>
      </c>
      <c r="AY884" t="s">
        <v>878</v>
      </c>
      <c r="AZ884" t="s">
        <v>878</v>
      </c>
      <c r="BA884" t="s">
        <v>878</v>
      </c>
      <c r="BB884" t="s">
        <v>878</v>
      </c>
      <c r="BC884" t="s">
        <v>878</v>
      </c>
      <c r="BD884" t="s">
        <v>878</v>
      </c>
      <c r="BE884" t="s">
        <v>878</v>
      </c>
      <c r="BF884" t="s">
        <v>878</v>
      </c>
      <c r="BG884">
        <v>40</v>
      </c>
      <c r="BH884">
        <v>5</v>
      </c>
      <c r="BI884">
        <v>8</v>
      </c>
      <c r="BJ884">
        <f t="shared" si="63"/>
        <v>320</v>
      </c>
      <c r="BK884" t="s">
        <v>26</v>
      </c>
      <c r="BL884" s="25">
        <v>0</v>
      </c>
      <c r="BM884" s="1">
        <v>0</v>
      </c>
      <c r="BN884" s="1">
        <v>0</v>
      </c>
      <c r="BO884" s="1">
        <v>0</v>
      </c>
      <c r="BP884" s="1">
        <v>0</v>
      </c>
      <c r="BQ884"/>
      <c r="BR884"/>
      <c r="BS884"/>
      <c r="BT884"/>
      <c r="BU884"/>
      <c r="BV884"/>
      <c r="BW884"/>
      <c r="BX884"/>
      <c r="BY884"/>
      <c r="BZ884"/>
      <c r="CA884"/>
      <c r="CB884"/>
      <c r="CC884"/>
      <c r="CD884"/>
      <c r="CE884"/>
      <c r="CF884"/>
      <c r="CG884"/>
      <c r="CH884"/>
      <c r="CI884"/>
      <c r="CJ884"/>
      <c r="CK884"/>
      <c r="CL884"/>
      <c r="CM884"/>
      <c r="CN884"/>
      <c r="CO884"/>
      <c r="CP884"/>
      <c r="CQ884"/>
      <c r="CR884"/>
      <c r="CS884"/>
      <c r="CT884"/>
      <c r="CU884"/>
      <c r="CV884"/>
      <c r="CW884"/>
      <c r="CX884"/>
      <c r="CY884"/>
      <c r="CZ884"/>
      <c r="DA884"/>
      <c r="DB884"/>
      <c r="DC884"/>
      <c r="DD884"/>
      <c r="DE884"/>
    </row>
    <row r="885" spans="1:109" x14ac:dyDescent="0.2">
      <c r="A885" s="2">
        <v>884</v>
      </c>
      <c r="B885" s="2">
        <v>11</v>
      </c>
      <c r="C885" s="2">
        <v>1</v>
      </c>
      <c r="D885">
        <v>2</v>
      </c>
      <c r="E885" s="52">
        <v>43940</v>
      </c>
      <c r="F885" s="1">
        <v>0</v>
      </c>
      <c r="G885" s="5">
        <f t="shared" si="61"/>
        <v>0</v>
      </c>
      <c r="H885" s="19">
        <f t="shared" si="62"/>
        <v>0</v>
      </c>
      <c r="I885">
        <v>89.583333333333329</v>
      </c>
      <c r="J885">
        <v>119.54651162790698</v>
      </c>
      <c r="K885">
        <v>19.874201908438625</v>
      </c>
      <c r="L885">
        <v>1.1627906976744187</v>
      </c>
      <c r="M885">
        <v>98.837209302325576</v>
      </c>
      <c r="N885">
        <v>0</v>
      </c>
      <c r="O885">
        <v>89.583333333333329</v>
      </c>
      <c r="P885">
        <v>119.54651162790698</v>
      </c>
      <c r="Q885">
        <v>19.874201908438625</v>
      </c>
      <c r="R885">
        <v>1.1627906976744187</v>
      </c>
      <c r="S885">
        <v>98.837209302325576</v>
      </c>
      <c r="T885">
        <v>0</v>
      </c>
      <c r="U885">
        <v>100</v>
      </c>
      <c r="V885">
        <v>117.3125</v>
      </c>
      <c r="W885">
        <v>22.661625439438879</v>
      </c>
      <c r="X885">
        <v>1.5625</v>
      </c>
      <c r="Y885">
        <v>98.4375</v>
      </c>
      <c r="Z885">
        <v>0</v>
      </c>
      <c r="AA885" s="2" t="s">
        <v>878</v>
      </c>
      <c r="AB885" t="s">
        <v>878</v>
      </c>
      <c r="AC885" t="s">
        <v>878</v>
      </c>
      <c r="AD885" t="s">
        <v>878</v>
      </c>
      <c r="AE885" t="s">
        <v>878</v>
      </c>
      <c r="AF885" t="s">
        <v>878</v>
      </c>
      <c r="AG885" t="s">
        <v>878</v>
      </c>
      <c r="AH885" t="s">
        <v>878</v>
      </c>
      <c r="AI885" t="s">
        <v>878</v>
      </c>
      <c r="AJ885" t="s">
        <v>878</v>
      </c>
      <c r="AK885" t="s">
        <v>878</v>
      </c>
      <c r="AL885" t="s">
        <v>878</v>
      </c>
      <c r="AM885" t="s">
        <v>878</v>
      </c>
      <c r="AN885" t="s">
        <v>878</v>
      </c>
      <c r="AO885" t="s">
        <v>878</v>
      </c>
      <c r="AP885" t="s">
        <v>878</v>
      </c>
      <c r="AQ885" t="s">
        <v>878</v>
      </c>
      <c r="AR885" t="s">
        <v>878</v>
      </c>
      <c r="AS885" t="s">
        <v>878</v>
      </c>
      <c r="AT885" t="s">
        <v>878</v>
      </c>
      <c r="AU885" t="s">
        <v>878</v>
      </c>
      <c r="AV885" t="s">
        <v>878</v>
      </c>
      <c r="AW885" t="s">
        <v>878</v>
      </c>
      <c r="AX885" t="s">
        <v>878</v>
      </c>
      <c r="AY885" t="s">
        <v>878</v>
      </c>
      <c r="AZ885" t="s">
        <v>878</v>
      </c>
      <c r="BA885" t="s">
        <v>878</v>
      </c>
      <c r="BB885" t="s">
        <v>878</v>
      </c>
      <c r="BC885" t="s">
        <v>878</v>
      </c>
      <c r="BD885" t="s">
        <v>878</v>
      </c>
      <c r="BE885" t="s">
        <v>878</v>
      </c>
      <c r="BF885" t="s">
        <v>878</v>
      </c>
      <c r="BG885">
        <v>0</v>
      </c>
      <c r="BH885">
        <v>0</v>
      </c>
      <c r="BI885">
        <v>0</v>
      </c>
      <c r="BJ885">
        <f t="shared" si="63"/>
        <v>0</v>
      </c>
      <c r="BK885">
        <v>0</v>
      </c>
      <c r="BL885" s="25">
        <v>0</v>
      </c>
      <c r="BM885" s="1">
        <v>0</v>
      </c>
      <c r="BN885" s="1">
        <v>0</v>
      </c>
      <c r="BO885" s="1">
        <v>0</v>
      </c>
      <c r="BP885" s="1">
        <v>0</v>
      </c>
      <c r="BQ885"/>
      <c r="BR885"/>
      <c r="BS885"/>
      <c r="BT885"/>
      <c r="BU885"/>
      <c r="BV885"/>
      <c r="BW885"/>
      <c r="BX885"/>
      <c r="BY885"/>
      <c r="BZ885"/>
      <c r="CA885"/>
      <c r="CB885"/>
      <c r="CC885"/>
      <c r="CD885"/>
      <c r="CE885"/>
      <c r="CF885"/>
      <c r="CG885"/>
      <c r="CH885"/>
      <c r="CI885"/>
      <c r="CJ885"/>
      <c r="CK885"/>
      <c r="CL885"/>
      <c r="CM885"/>
      <c r="CN885"/>
      <c r="CO885"/>
      <c r="CP885"/>
      <c r="CQ885"/>
      <c r="CR885"/>
      <c r="CS885"/>
      <c r="CT885"/>
      <c r="CU885"/>
      <c r="CV885"/>
      <c r="CW885"/>
      <c r="CX885"/>
      <c r="CY885"/>
      <c r="CZ885"/>
      <c r="DA885"/>
      <c r="DB885"/>
      <c r="DC885"/>
      <c r="DD885"/>
      <c r="DE885"/>
    </row>
    <row r="886" spans="1:109" x14ac:dyDescent="0.2">
      <c r="A886" s="2">
        <v>885</v>
      </c>
      <c r="B886" s="2">
        <v>11</v>
      </c>
      <c r="C886" s="2">
        <v>1</v>
      </c>
      <c r="D886">
        <v>3</v>
      </c>
      <c r="E886" s="52">
        <v>43941</v>
      </c>
      <c r="F886" s="1">
        <v>0</v>
      </c>
      <c r="G886" s="5">
        <f t="shared" si="61"/>
        <v>0</v>
      </c>
      <c r="H886" s="19">
        <f t="shared" si="62"/>
        <v>0</v>
      </c>
      <c r="I886">
        <v>100</v>
      </c>
      <c r="J886">
        <v>121.29166666666667</v>
      </c>
      <c r="K886">
        <v>30.590337245168001</v>
      </c>
      <c r="L886">
        <v>6.25</v>
      </c>
      <c r="M886">
        <v>92.708333333333329</v>
      </c>
      <c r="N886">
        <v>1.0416666666666667</v>
      </c>
      <c r="O886">
        <v>100</v>
      </c>
      <c r="P886">
        <v>121.29166666666667</v>
      </c>
      <c r="Q886">
        <v>30.590337245168001</v>
      </c>
      <c r="R886">
        <v>6.25</v>
      </c>
      <c r="S886">
        <v>92.708333333333329</v>
      </c>
      <c r="T886">
        <v>1.0416666666666667</v>
      </c>
      <c r="U886">
        <v>100</v>
      </c>
      <c r="V886">
        <v>128.46875</v>
      </c>
      <c r="W886">
        <v>32.702178684566711</v>
      </c>
      <c r="X886">
        <v>9.375</v>
      </c>
      <c r="Y886">
        <v>89.0625</v>
      </c>
      <c r="Z886">
        <v>1.5625</v>
      </c>
      <c r="AA886" s="2" t="s">
        <v>878</v>
      </c>
      <c r="AB886" t="s">
        <v>878</v>
      </c>
      <c r="AC886" t="s">
        <v>878</v>
      </c>
      <c r="AD886" t="s">
        <v>878</v>
      </c>
      <c r="AE886" t="s">
        <v>878</v>
      </c>
      <c r="AF886" t="s">
        <v>878</v>
      </c>
      <c r="AG886" t="s">
        <v>878</v>
      </c>
      <c r="AH886" t="s">
        <v>878</v>
      </c>
      <c r="AI886" t="s">
        <v>878</v>
      </c>
      <c r="AJ886" t="s">
        <v>878</v>
      </c>
      <c r="AK886" t="s">
        <v>878</v>
      </c>
      <c r="AL886" t="s">
        <v>878</v>
      </c>
      <c r="AM886" t="s">
        <v>878</v>
      </c>
      <c r="AN886" t="s">
        <v>878</v>
      </c>
      <c r="AO886" t="s">
        <v>878</v>
      </c>
      <c r="AP886" t="s">
        <v>878</v>
      </c>
      <c r="AQ886" t="s">
        <v>878</v>
      </c>
      <c r="AR886" t="s">
        <v>878</v>
      </c>
      <c r="AS886" t="s">
        <v>878</v>
      </c>
      <c r="AT886" t="s">
        <v>878</v>
      </c>
      <c r="AU886" t="s">
        <v>878</v>
      </c>
      <c r="AV886" t="s">
        <v>878</v>
      </c>
      <c r="AW886" t="s">
        <v>878</v>
      </c>
      <c r="AX886" t="s">
        <v>878</v>
      </c>
      <c r="AY886" t="s">
        <v>878</v>
      </c>
      <c r="AZ886" t="s">
        <v>878</v>
      </c>
      <c r="BA886" t="s">
        <v>878</v>
      </c>
      <c r="BB886" t="s">
        <v>878</v>
      </c>
      <c r="BC886" t="s">
        <v>878</v>
      </c>
      <c r="BD886" t="s">
        <v>878</v>
      </c>
      <c r="BE886" t="s">
        <v>878</v>
      </c>
      <c r="BF886" t="s">
        <v>878</v>
      </c>
      <c r="BG886">
        <v>0</v>
      </c>
      <c r="BH886">
        <v>0</v>
      </c>
      <c r="BI886">
        <v>0</v>
      </c>
      <c r="BJ886">
        <f t="shared" si="63"/>
        <v>0</v>
      </c>
      <c r="BK886">
        <f>BH886*BJ886</f>
        <v>0</v>
      </c>
      <c r="BL886" s="25">
        <v>0</v>
      </c>
      <c r="BM886" s="1">
        <v>0</v>
      </c>
      <c r="BN886" s="1">
        <v>0</v>
      </c>
      <c r="BO886" s="1">
        <v>0</v>
      </c>
      <c r="BP886" s="1">
        <v>0</v>
      </c>
      <c r="BQ886"/>
      <c r="BR886"/>
      <c r="BS886"/>
      <c r="BT886"/>
      <c r="BU886"/>
      <c r="BV886"/>
      <c r="BW886"/>
      <c r="BX886"/>
      <c r="BY886"/>
      <c r="BZ886"/>
      <c r="CA886"/>
      <c r="CB886"/>
      <c r="CC886"/>
      <c r="CD886"/>
      <c r="CE886"/>
      <c r="CF886"/>
      <c r="CG886"/>
      <c r="CH886"/>
      <c r="CI886"/>
      <c r="CJ886"/>
      <c r="CK886"/>
      <c r="CL886"/>
      <c r="CM886"/>
      <c r="CN886"/>
      <c r="CO886"/>
      <c r="CP886"/>
      <c r="CQ886"/>
      <c r="CR886"/>
      <c r="CS886"/>
      <c r="CT886"/>
      <c r="CU886"/>
      <c r="CV886"/>
      <c r="CW886"/>
      <c r="CX886"/>
      <c r="CY886"/>
      <c r="CZ886"/>
      <c r="DA886"/>
      <c r="DB886"/>
      <c r="DC886"/>
      <c r="DD886"/>
      <c r="DE886"/>
    </row>
    <row r="887" spans="1:109" x14ac:dyDescent="0.2">
      <c r="A887" s="2">
        <v>886</v>
      </c>
      <c r="B887" s="2">
        <v>11</v>
      </c>
      <c r="C887" s="2">
        <v>1</v>
      </c>
      <c r="D887">
        <v>4</v>
      </c>
      <c r="E887" s="52">
        <v>43942</v>
      </c>
      <c r="F887" s="1">
        <v>0</v>
      </c>
      <c r="G887" s="5">
        <f t="shared" si="61"/>
        <v>0</v>
      </c>
      <c r="H887" s="19">
        <f t="shared" si="62"/>
        <v>0</v>
      </c>
      <c r="I887">
        <v>95.833333333333329</v>
      </c>
      <c r="J887">
        <v>123.27173913043478</v>
      </c>
      <c r="K887">
        <v>24.883358039525461</v>
      </c>
      <c r="L887">
        <v>7.6086956521739131</v>
      </c>
      <c r="M887">
        <v>92.391304347826093</v>
      </c>
      <c r="N887">
        <v>0</v>
      </c>
      <c r="O887">
        <v>95.833333333333329</v>
      </c>
      <c r="P887">
        <v>123.27173913043478</v>
      </c>
      <c r="Q887">
        <v>24.883358039525461</v>
      </c>
      <c r="R887">
        <v>7.6086956521739131</v>
      </c>
      <c r="S887">
        <v>92.391304347826093</v>
      </c>
      <c r="T887">
        <v>0</v>
      </c>
      <c r="U887">
        <v>100</v>
      </c>
      <c r="V887">
        <v>132.828125</v>
      </c>
      <c r="W887">
        <v>22.541141917522502</v>
      </c>
      <c r="X887">
        <v>10.9375</v>
      </c>
      <c r="Y887">
        <v>89.0625</v>
      </c>
      <c r="Z887">
        <v>0</v>
      </c>
      <c r="AA887" s="2" t="s">
        <v>878</v>
      </c>
      <c r="AB887" t="s">
        <v>878</v>
      </c>
      <c r="AC887" t="s">
        <v>878</v>
      </c>
      <c r="AD887" t="s">
        <v>878</v>
      </c>
      <c r="AE887" t="s">
        <v>878</v>
      </c>
      <c r="AF887" t="s">
        <v>878</v>
      </c>
      <c r="AG887" t="s">
        <v>878</v>
      </c>
      <c r="AH887" t="s">
        <v>878</v>
      </c>
      <c r="AI887" t="s">
        <v>878</v>
      </c>
      <c r="AJ887" t="s">
        <v>878</v>
      </c>
      <c r="AK887" t="s">
        <v>878</v>
      </c>
      <c r="AL887" t="s">
        <v>878</v>
      </c>
      <c r="AM887" t="s">
        <v>878</v>
      </c>
      <c r="AN887" t="s">
        <v>878</v>
      </c>
      <c r="AO887" t="s">
        <v>878</v>
      </c>
      <c r="AP887" t="s">
        <v>878</v>
      </c>
      <c r="AQ887" t="s">
        <v>878</v>
      </c>
      <c r="AR887" t="s">
        <v>878</v>
      </c>
      <c r="AS887" t="s">
        <v>878</v>
      </c>
      <c r="AT887" t="s">
        <v>878</v>
      </c>
      <c r="AU887" t="s">
        <v>878</v>
      </c>
      <c r="AV887" t="s">
        <v>878</v>
      </c>
      <c r="AW887" t="s">
        <v>878</v>
      </c>
      <c r="AX887" t="s">
        <v>878</v>
      </c>
      <c r="AY887" t="s">
        <v>878</v>
      </c>
      <c r="AZ887" t="s">
        <v>878</v>
      </c>
      <c r="BA887" t="s">
        <v>878</v>
      </c>
      <c r="BB887" t="s">
        <v>878</v>
      </c>
      <c r="BC887" t="s">
        <v>878</v>
      </c>
      <c r="BD887" t="s">
        <v>878</v>
      </c>
      <c r="BE887" t="s">
        <v>878</v>
      </c>
      <c r="BF887" t="s">
        <v>878</v>
      </c>
      <c r="BG887">
        <v>0</v>
      </c>
      <c r="BH887">
        <v>0</v>
      </c>
      <c r="BI887">
        <v>0</v>
      </c>
      <c r="BJ887">
        <f t="shared" si="63"/>
        <v>0</v>
      </c>
      <c r="BK887">
        <f>BH887*BJ887</f>
        <v>0</v>
      </c>
      <c r="BL887" s="25">
        <v>0</v>
      </c>
      <c r="BM887" s="1">
        <v>0</v>
      </c>
      <c r="BN887" s="1">
        <v>0</v>
      </c>
      <c r="BO887" s="1">
        <v>0</v>
      </c>
      <c r="BP887" s="1">
        <v>0</v>
      </c>
      <c r="BQ887"/>
      <c r="BR887"/>
      <c r="BS887"/>
      <c r="BT887"/>
      <c r="BU887"/>
      <c r="BV887"/>
      <c r="BW887"/>
      <c r="BX887"/>
      <c r="BY887"/>
      <c r="BZ887"/>
      <c r="CA887"/>
      <c r="CB887"/>
      <c r="CC887"/>
      <c r="CD887"/>
      <c r="CE887"/>
      <c r="CF887"/>
      <c r="CG887"/>
      <c r="CH887"/>
      <c r="CI887"/>
      <c r="CJ887"/>
      <c r="CK887"/>
      <c r="CL887"/>
      <c r="CM887"/>
      <c r="CN887"/>
      <c r="CO887"/>
      <c r="CP887"/>
      <c r="CQ887"/>
      <c r="CR887"/>
      <c r="CS887"/>
      <c r="CT887"/>
      <c r="CU887"/>
      <c r="CV887"/>
      <c r="CW887"/>
      <c r="CX887"/>
      <c r="CY887"/>
      <c r="CZ887"/>
      <c r="DA887"/>
      <c r="DB887"/>
      <c r="DC887"/>
      <c r="DD887"/>
      <c r="DE887"/>
    </row>
    <row r="888" spans="1:109" x14ac:dyDescent="0.2">
      <c r="A888" s="2">
        <v>887</v>
      </c>
      <c r="B888" s="2">
        <v>11</v>
      </c>
      <c r="C888" s="2">
        <v>1</v>
      </c>
      <c r="D888">
        <v>5</v>
      </c>
      <c r="E888" s="52">
        <v>43943</v>
      </c>
      <c r="F888" s="1">
        <v>0</v>
      </c>
      <c r="G888" s="5">
        <f t="shared" si="61"/>
        <v>0</v>
      </c>
      <c r="H888" s="19">
        <f t="shared" si="62"/>
        <v>0</v>
      </c>
      <c r="I888">
        <v>87.5</v>
      </c>
      <c r="J888">
        <v>106.28571428571429</v>
      </c>
      <c r="K888">
        <v>34.714287743002956</v>
      </c>
      <c r="L888">
        <v>5.9523809523809526</v>
      </c>
      <c r="M888">
        <v>84.523809523809533</v>
      </c>
      <c r="N888">
        <v>9.5238095238095237</v>
      </c>
      <c r="O888">
        <v>87.5</v>
      </c>
      <c r="P888">
        <v>106.28571428571429</v>
      </c>
      <c r="Q888">
        <v>34.714287743002956</v>
      </c>
      <c r="R888">
        <v>5.9523809523809526</v>
      </c>
      <c r="S888">
        <v>84.523809523809533</v>
      </c>
      <c r="T888">
        <v>9.5238095238095237</v>
      </c>
      <c r="U888">
        <v>81.25</v>
      </c>
      <c r="V888">
        <v>120.19230769230769</v>
      </c>
      <c r="W888">
        <v>31.630180514384495</v>
      </c>
      <c r="X888">
        <v>9.615384615384615</v>
      </c>
      <c r="Y888">
        <v>90.384615384615387</v>
      </c>
      <c r="Z888">
        <v>0</v>
      </c>
      <c r="AA888" s="2" t="s">
        <v>878</v>
      </c>
      <c r="AB888" t="s">
        <v>878</v>
      </c>
      <c r="AC888" t="s">
        <v>878</v>
      </c>
      <c r="AD888" t="s">
        <v>878</v>
      </c>
      <c r="AE888" t="s">
        <v>878</v>
      </c>
      <c r="AF888" t="s">
        <v>878</v>
      </c>
      <c r="AG888" t="s">
        <v>878</v>
      </c>
      <c r="AH888" t="s">
        <v>878</v>
      </c>
      <c r="AI888" t="s">
        <v>878</v>
      </c>
      <c r="AJ888" t="s">
        <v>878</v>
      </c>
      <c r="AK888" t="s">
        <v>878</v>
      </c>
      <c r="AL888" t="s">
        <v>878</v>
      </c>
      <c r="AM888" t="s">
        <v>878</v>
      </c>
      <c r="AN888" t="s">
        <v>878</v>
      </c>
      <c r="AO888" t="s">
        <v>878</v>
      </c>
      <c r="AP888" t="s">
        <v>878</v>
      </c>
      <c r="AQ888" t="s">
        <v>878</v>
      </c>
      <c r="AR888" t="s">
        <v>878</v>
      </c>
      <c r="AS888" t="s">
        <v>878</v>
      </c>
      <c r="AT888" t="s">
        <v>878</v>
      </c>
      <c r="AU888" t="s">
        <v>878</v>
      </c>
      <c r="AV888" t="s">
        <v>878</v>
      </c>
      <c r="AW888" t="s">
        <v>878</v>
      </c>
      <c r="AX888" t="s">
        <v>878</v>
      </c>
      <c r="AY888" t="s">
        <v>878</v>
      </c>
      <c r="AZ888" t="s">
        <v>878</v>
      </c>
      <c r="BA888" t="s">
        <v>878</v>
      </c>
      <c r="BB888" t="s">
        <v>878</v>
      </c>
      <c r="BC888" t="s">
        <v>878</v>
      </c>
      <c r="BD888" t="s">
        <v>878</v>
      </c>
      <c r="BE888" t="s">
        <v>878</v>
      </c>
      <c r="BF888" t="s">
        <v>878</v>
      </c>
      <c r="BG888">
        <v>0</v>
      </c>
      <c r="BH888">
        <v>0</v>
      </c>
      <c r="BI888">
        <v>0</v>
      </c>
      <c r="BJ888">
        <f t="shared" si="63"/>
        <v>0</v>
      </c>
      <c r="BK888">
        <f>BH888*BJ888</f>
        <v>0</v>
      </c>
      <c r="BL888" s="25">
        <v>0</v>
      </c>
      <c r="BM888" s="1">
        <v>0</v>
      </c>
      <c r="BN888" s="1">
        <v>0</v>
      </c>
      <c r="BO888" s="1">
        <v>0</v>
      </c>
      <c r="BP888" s="1">
        <v>0</v>
      </c>
      <c r="BQ888"/>
      <c r="BR888"/>
      <c r="BS888"/>
      <c r="BT888"/>
      <c r="BU888"/>
      <c r="BV888"/>
      <c r="BW888"/>
      <c r="BX888"/>
      <c r="BY888"/>
      <c r="BZ888"/>
      <c r="CA888"/>
      <c r="CB888"/>
      <c r="CC888"/>
      <c r="CD888"/>
      <c r="CE888"/>
      <c r="CF888"/>
      <c r="CG888"/>
      <c r="CH888"/>
      <c r="CI888"/>
      <c r="CJ888"/>
      <c r="CK888"/>
      <c r="CL888"/>
      <c r="CM888"/>
      <c r="CN888"/>
      <c r="CO888"/>
      <c r="CP888"/>
      <c r="CQ888"/>
      <c r="CR888"/>
      <c r="CS888"/>
      <c r="CT888"/>
      <c r="CU888"/>
      <c r="CV888"/>
      <c r="CW888"/>
      <c r="CX888"/>
      <c r="CY888"/>
      <c r="CZ888"/>
      <c r="DA888"/>
      <c r="DB888"/>
      <c r="DC888"/>
      <c r="DD888"/>
      <c r="DE888"/>
    </row>
    <row r="889" spans="1:109" x14ac:dyDescent="0.2">
      <c r="A889" s="2">
        <v>888</v>
      </c>
      <c r="B889" s="2">
        <v>11</v>
      </c>
      <c r="C889" s="2">
        <v>1</v>
      </c>
      <c r="D889">
        <v>6</v>
      </c>
      <c r="E889" s="52">
        <v>43944</v>
      </c>
      <c r="F889" s="1">
        <v>0</v>
      </c>
      <c r="G889" s="5">
        <f t="shared" si="61"/>
        <v>0</v>
      </c>
      <c r="H889" s="19">
        <f t="shared" si="62"/>
        <v>0</v>
      </c>
      <c r="I889">
        <v>96.875</v>
      </c>
      <c r="J889">
        <v>107.76344086021506</v>
      </c>
      <c r="K889">
        <v>18.168955099046602</v>
      </c>
      <c r="L889">
        <v>0</v>
      </c>
      <c r="M889">
        <v>100</v>
      </c>
      <c r="N889">
        <v>0</v>
      </c>
      <c r="O889">
        <v>96.875</v>
      </c>
      <c r="P889">
        <v>107.76344086021506</v>
      </c>
      <c r="Q889">
        <v>18.168955099046602</v>
      </c>
      <c r="R889">
        <v>0</v>
      </c>
      <c r="S889">
        <v>100</v>
      </c>
      <c r="T889">
        <v>0</v>
      </c>
      <c r="U889">
        <v>100</v>
      </c>
      <c r="V889">
        <v>104.109375</v>
      </c>
      <c r="W889">
        <v>18.462743951928122</v>
      </c>
      <c r="X889">
        <v>0</v>
      </c>
      <c r="Y889">
        <v>100</v>
      </c>
      <c r="Z889">
        <v>0</v>
      </c>
      <c r="AA889" s="2" t="s">
        <v>878</v>
      </c>
      <c r="AB889" t="s">
        <v>878</v>
      </c>
      <c r="AC889" t="s">
        <v>878</v>
      </c>
      <c r="AD889" t="s">
        <v>878</v>
      </c>
      <c r="AE889" t="s">
        <v>878</v>
      </c>
      <c r="AF889" t="s">
        <v>878</v>
      </c>
      <c r="AG889" t="s">
        <v>878</v>
      </c>
      <c r="AH889" t="s">
        <v>878</v>
      </c>
      <c r="AI889" t="s">
        <v>878</v>
      </c>
      <c r="AJ889" t="s">
        <v>878</v>
      </c>
      <c r="AK889" t="s">
        <v>878</v>
      </c>
      <c r="AL889" t="s">
        <v>878</v>
      </c>
      <c r="AM889" t="s">
        <v>878</v>
      </c>
      <c r="AN889" t="s">
        <v>878</v>
      </c>
      <c r="AO889" t="s">
        <v>878</v>
      </c>
      <c r="AP889" t="s">
        <v>878</v>
      </c>
      <c r="AQ889" t="s">
        <v>878</v>
      </c>
      <c r="AR889" t="s">
        <v>878</v>
      </c>
      <c r="AS889" t="s">
        <v>878</v>
      </c>
      <c r="AT889" t="s">
        <v>878</v>
      </c>
      <c r="AU889" t="s">
        <v>878</v>
      </c>
      <c r="AV889" t="s">
        <v>878</v>
      </c>
      <c r="AW889" t="s">
        <v>878</v>
      </c>
      <c r="AX889" t="s">
        <v>878</v>
      </c>
      <c r="AY889" t="s">
        <v>878</v>
      </c>
      <c r="AZ889" t="s">
        <v>878</v>
      </c>
      <c r="BA889" t="s">
        <v>878</v>
      </c>
      <c r="BB889" t="s">
        <v>878</v>
      </c>
      <c r="BC889" t="s">
        <v>878</v>
      </c>
      <c r="BD889" t="s">
        <v>878</v>
      </c>
      <c r="BE889" t="s">
        <v>878</v>
      </c>
      <c r="BF889" t="s">
        <v>878</v>
      </c>
      <c r="BG889">
        <v>0</v>
      </c>
      <c r="BH889">
        <v>0</v>
      </c>
      <c r="BI889">
        <v>0</v>
      </c>
      <c r="BJ889">
        <f t="shared" si="63"/>
        <v>0</v>
      </c>
      <c r="BK889">
        <f>BH889*BJ889</f>
        <v>0</v>
      </c>
      <c r="BL889" s="25">
        <v>0</v>
      </c>
      <c r="BM889" s="1">
        <v>0</v>
      </c>
      <c r="BN889" s="1">
        <v>0</v>
      </c>
      <c r="BO889" s="1">
        <v>0</v>
      </c>
      <c r="BP889" s="1">
        <v>0</v>
      </c>
      <c r="BQ889"/>
      <c r="BR889"/>
      <c r="BS889"/>
      <c r="BT889"/>
      <c r="BU889"/>
      <c r="BV889"/>
      <c r="BW889"/>
      <c r="BX889"/>
      <c r="BY889"/>
      <c r="BZ889"/>
      <c r="CA889"/>
      <c r="CB889"/>
      <c r="CC889"/>
      <c r="CD889"/>
      <c r="CE889"/>
      <c r="CF889"/>
      <c r="CG889"/>
      <c r="CH889"/>
      <c r="CI889"/>
      <c r="CJ889"/>
      <c r="CK889"/>
      <c r="CL889"/>
      <c r="CM889"/>
      <c r="CN889"/>
      <c r="CO889"/>
      <c r="CP889"/>
      <c r="CQ889"/>
      <c r="CR889"/>
      <c r="CS889"/>
      <c r="CT889"/>
      <c r="CU889"/>
      <c r="CV889"/>
      <c r="CW889"/>
      <c r="CX889"/>
      <c r="CY889"/>
      <c r="CZ889"/>
      <c r="DA889"/>
      <c r="DB889"/>
      <c r="DC889"/>
      <c r="DD889"/>
      <c r="DE889"/>
    </row>
    <row r="890" spans="1:109" x14ac:dyDescent="0.2">
      <c r="A890" s="2">
        <v>889</v>
      </c>
      <c r="B890" s="2">
        <v>11</v>
      </c>
      <c r="C890" s="2">
        <v>1</v>
      </c>
      <c r="D890">
        <v>7</v>
      </c>
      <c r="E890" s="52">
        <v>43945</v>
      </c>
      <c r="F890" s="1">
        <v>0</v>
      </c>
      <c r="G890" s="5">
        <f t="shared" si="61"/>
        <v>0</v>
      </c>
      <c r="H890" s="19">
        <f t="shared" si="62"/>
        <v>0</v>
      </c>
      <c r="I890">
        <v>98.958333333333329</v>
      </c>
      <c r="J890">
        <v>108.72631578947369</v>
      </c>
      <c r="K890">
        <v>18.845463249857808</v>
      </c>
      <c r="L890">
        <v>0</v>
      </c>
      <c r="M890">
        <v>100</v>
      </c>
      <c r="N890">
        <v>0</v>
      </c>
      <c r="O890">
        <v>98.958333333333329</v>
      </c>
      <c r="P890">
        <v>108.72631578947369</v>
      </c>
      <c r="Q890">
        <v>18.845463249857808</v>
      </c>
      <c r="R890">
        <v>0</v>
      </c>
      <c r="S890">
        <v>100</v>
      </c>
      <c r="T890">
        <v>0</v>
      </c>
      <c r="U890">
        <v>98.4375</v>
      </c>
      <c r="V890">
        <v>108.36507936507937</v>
      </c>
      <c r="W890">
        <v>21.561171136015652</v>
      </c>
      <c r="X890">
        <v>0</v>
      </c>
      <c r="Y890">
        <v>100</v>
      </c>
      <c r="Z890">
        <v>0</v>
      </c>
      <c r="AA890" s="2" t="s">
        <v>878</v>
      </c>
      <c r="AB890" t="s">
        <v>878</v>
      </c>
      <c r="AC890" t="s">
        <v>878</v>
      </c>
      <c r="AD890" t="s">
        <v>878</v>
      </c>
      <c r="AE890" t="s">
        <v>878</v>
      </c>
      <c r="AF890" t="s">
        <v>878</v>
      </c>
      <c r="AG890" t="s">
        <v>878</v>
      </c>
      <c r="AH890" t="s">
        <v>878</v>
      </c>
      <c r="AI890" t="s">
        <v>878</v>
      </c>
      <c r="AJ890" t="s">
        <v>878</v>
      </c>
      <c r="AK890" t="s">
        <v>878</v>
      </c>
      <c r="AL890" t="s">
        <v>878</v>
      </c>
      <c r="AM890" t="s">
        <v>878</v>
      </c>
      <c r="AN890" t="s">
        <v>878</v>
      </c>
      <c r="AO890" t="s">
        <v>878</v>
      </c>
      <c r="AP890" t="s">
        <v>878</v>
      </c>
      <c r="AQ890" t="s">
        <v>878</v>
      </c>
      <c r="AR890" t="s">
        <v>878</v>
      </c>
      <c r="AS890" t="s">
        <v>878</v>
      </c>
      <c r="AT890" t="s">
        <v>878</v>
      </c>
      <c r="AU890" t="s">
        <v>878</v>
      </c>
      <c r="AV890" t="s">
        <v>878</v>
      </c>
      <c r="AW890" t="s">
        <v>878</v>
      </c>
      <c r="AX890" t="s">
        <v>878</v>
      </c>
      <c r="AY890" t="s">
        <v>878</v>
      </c>
      <c r="AZ890" t="s">
        <v>878</v>
      </c>
      <c r="BA890" t="s">
        <v>878</v>
      </c>
      <c r="BB890" t="s">
        <v>878</v>
      </c>
      <c r="BC890" t="s">
        <v>878</v>
      </c>
      <c r="BD890" t="s">
        <v>878</v>
      </c>
      <c r="BE890" t="s">
        <v>878</v>
      </c>
      <c r="BF890" t="s">
        <v>878</v>
      </c>
      <c r="BG890">
        <v>0</v>
      </c>
      <c r="BH890">
        <v>0</v>
      </c>
      <c r="BI890">
        <v>0</v>
      </c>
      <c r="BJ890">
        <f t="shared" si="63"/>
        <v>0</v>
      </c>
      <c r="BK890">
        <f>BH890*BJ890</f>
        <v>0</v>
      </c>
      <c r="BL890" s="25">
        <v>0</v>
      </c>
      <c r="BM890" s="1">
        <v>0</v>
      </c>
      <c r="BN890" s="1">
        <v>0</v>
      </c>
      <c r="BO890" s="1">
        <v>0</v>
      </c>
      <c r="BP890" s="1">
        <v>0</v>
      </c>
      <c r="BQ890"/>
      <c r="BR890"/>
      <c r="BS890"/>
      <c r="BT890"/>
      <c r="BU890"/>
      <c r="BV890"/>
      <c r="BW890"/>
      <c r="BX890"/>
      <c r="BY890"/>
      <c r="BZ890"/>
      <c r="CA890"/>
      <c r="CB890"/>
      <c r="CC890"/>
      <c r="CD890"/>
      <c r="CE890"/>
      <c r="CF890"/>
      <c r="CG890"/>
      <c r="CH890"/>
      <c r="CI890"/>
      <c r="CJ890"/>
      <c r="CK890"/>
      <c r="CL890"/>
      <c r="CM890"/>
      <c r="CN890"/>
      <c r="CO890"/>
      <c r="CP890"/>
      <c r="CQ890"/>
      <c r="CR890"/>
      <c r="CS890"/>
      <c r="CT890"/>
      <c r="CU890"/>
      <c r="CV890"/>
      <c r="CW890"/>
      <c r="CX890"/>
      <c r="CY890"/>
      <c r="CZ890"/>
      <c r="DA890"/>
      <c r="DB890"/>
      <c r="DC890"/>
      <c r="DD890"/>
      <c r="DE890"/>
    </row>
    <row r="891" spans="1:109" x14ac:dyDescent="0.2">
      <c r="A891" s="2">
        <v>890</v>
      </c>
      <c r="B891" s="2">
        <v>11</v>
      </c>
      <c r="C891" s="2">
        <v>1</v>
      </c>
      <c r="D891">
        <v>8</v>
      </c>
      <c r="E891" s="52">
        <v>43946</v>
      </c>
      <c r="F891" s="1">
        <v>0</v>
      </c>
      <c r="G891" s="5">
        <f t="shared" si="61"/>
        <v>20</v>
      </c>
      <c r="H891" s="19">
        <f t="shared" si="62"/>
        <v>220</v>
      </c>
      <c r="I891">
        <v>89.583333333333329</v>
      </c>
      <c r="J891">
        <v>119.48837209302326</v>
      </c>
      <c r="K891">
        <v>18.831211480841375</v>
      </c>
      <c r="L891">
        <v>0</v>
      </c>
      <c r="M891">
        <v>100</v>
      </c>
      <c r="N891">
        <v>0</v>
      </c>
      <c r="O891">
        <v>89.583333333333329</v>
      </c>
      <c r="P891">
        <v>119.48837209302326</v>
      </c>
      <c r="Q891">
        <v>18.831211480841375</v>
      </c>
      <c r="R891">
        <v>0</v>
      </c>
      <c r="S891">
        <v>100</v>
      </c>
      <c r="T891">
        <v>0</v>
      </c>
      <c r="U891">
        <v>95.3125</v>
      </c>
      <c r="V891">
        <v>111.62295081967213</v>
      </c>
      <c r="W891">
        <v>19.32482533357933</v>
      </c>
      <c r="X891">
        <v>0</v>
      </c>
      <c r="Y891">
        <v>100</v>
      </c>
      <c r="Z891">
        <v>0</v>
      </c>
      <c r="AA891" s="2" t="s">
        <v>878</v>
      </c>
      <c r="AB891" t="s">
        <v>878</v>
      </c>
      <c r="AC891" t="s">
        <v>878</v>
      </c>
      <c r="AD891" t="s">
        <v>878</v>
      </c>
      <c r="AE891" t="s">
        <v>878</v>
      </c>
      <c r="AF891" t="s">
        <v>878</v>
      </c>
      <c r="AG891" t="s">
        <v>878</v>
      </c>
      <c r="AH891" t="s">
        <v>878</v>
      </c>
      <c r="AI891" t="s">
        <v>878</v>
      </c>
      <c r="AJ891" t="s">
        <v>878</v>
      </c>
      <c r="AK891" t="s">
        <v>878</v>
      </c>
      <c r="AL891" t="s">
        <v>878</v>
      </c>
      <c r="AM891" t="s">
        <v>878</v>
      </c>
      <c r="AN891" t="s">
        <v>878</v>
      </c>
      <c r="AO891" t="s">
        <v>878</v>
      </c>
      <c r="AP891" t="s">
        <v>878</v>
      </c>
      <c r="AQ891" t="s">
        <v>878</v>
      </c>
      <c r="AR891" t="s">
        <v>878</v>
      </c>
      <c r="AS891" t="s">
        <v>878</v>
      </c>
      <c r="AT891" t="s">
        <v>878</v>
      </c>
      <c r="AU891" t="s">
        <v>878</v>
      </c>
      <c r="AV891" t="s">
        <v>878</v>
      </c>
      <c r="AW891" t="s">
        <v>878</v>
      </c>
      <c r="AX891" t="s">
        <v>878</v>
      </c>
      <c r="AY891" t="s">
        <v>878</v>
      </c>
      <c r="AZ891" t="s">
        <v>878</v>
      </c>
      <c r="BA891" t="s">
        <v>878</v>
      </c>
      <c r="BB891" t="s">
        <v>878</v>
      </c>
      <c r="BC891" t="s">
        <v>878</v>
      </c>
      <c r="BD891" t="s">
        <v>878</v>
      </c>
      <c r="BE891" t="s">
        <v>878</v>
      </c>
      <c r="BF891" t="s">
        <v>878</v>
      </c>
      <c r="BG891">
        <v>20</v>
      </c>
      <c r="BH891">
        <v>5</v>
      </c>
      <c r="BI891">
        <v>11</v>
      </c>
      <c r="BJ891">
        <f t="shared" si="63"/>
        <v>220</v>
      </c>
      <c r="BK891" t="s">
        <v>24</v>
      </c>
      <c r="BL891" s="25">
        <v>0</v>
      </c>
      <c r="BM891" s="1">
        <v>0</v>
      </c>
      <c r="BN891" s="1">
        <v>0</v>
      </c>
      <c r="BO891" s="1">
        <v>0</v>
      </c>
      <c r="BP891" s="1">
        <v>0</v>
      </c>
      <c r="BQ891"/>
      <c r="BR891"/>
      <c r="BS891"/>
      <c r="BT891"/>
      <c r="BU891"/>
      <c r="BV891"/>
      <c r="BW891"/>
      <c r="BX891"/>
      <c r="BY891"/>
      <c r="BZ891"/>
      <c r="CA891"/>
      <c r="CB891"/>
      <c r="CC891"/>
      <c r="CD891"/>
      <c r="CE891"/>
      <c r="CF891"/>
      <c r="CG891"/>
      <c r="CH891"/>
      <c r="CI891"/>
      <c r="CJ891"/>
      <c r="CK891"/>
      <c r="CL891"/>
      <c r="CM891"/>
      <c r="CN891"/>
      <c r="CO891"/>
      <c r="CP891"/>
      <c r="CQ891"/>
      <c r="CR891"/>
      <c r="CS891"/>
      <c r="CT891"/>
      <c r="CU891"/>
      <c r="CV891"/>
      <c r="CW891"/>
      <c r="CX891"/>
      <c r="CY891"/>
      <c r="CZ891"/>
      <c r="DA891"/>
      <c r="DB891"/>
      <c r="DC891"/>
      <c r="DD891"/>
      <c r="DE891"/>
    </row>
    <row r="892" spans="1:109" x14ac:dyDescent="0.2">
      <c r="A892" s="2">
        <v>891</v>
      </c>
      <c r="B892" s="2">
        <v>11</v>
      </c>
      <c r="C892" s="2">
        <v>1</v>
      </c>
      <c r="D892">
        <v>9</v>
      </c>
      <c r="E892" s="52">
        <v>43947</v>
      </c>
      <c r="F892" s="1">
        <v>0</v>
      </c>
      <c r="G892" s="5">
        <f t="shared" si="61"/>
        <v>120</v>
      </c>
      <c r="H892" s="19">
        <f t="shared" si="62"/>
        <v>960</v>
      </c>
      <c r="I892">
        <v>95.833333333333329</v>
      </c>
      <c r="J892">
        <v>107.6304347826087</v>
      </c>
      <c r="K892">
        <v>19.468484227053171</v>
      </c>
      <c r="L892">
        <v>0</v>
      </c>
      <c r="M892">
        <v>94.565217391304344</v>
      </c>
      <c r="N892">
        <v>5.4347826086956523</v>
      </c>
      <c r="O892">
        <v>95.833333333333329</v>
      </c>
      <c r="P892">
        <v>107.6304347826087</v>
      </c>
      <c r="Q892">
        <v>19.468484227053171</v>
      </c>
      <c r="R892">
        <v>0</v>
      </c>
      <c r="S892">
        <v>94.565217391304344</v>
      </c>
      <c r="T892">
        <v>5.4347826086956523</v>
      </c>
      <c r="U892">
        <v>100</v>
      </c>
      <c r="V892">
        <v>105.4375</v>
      </c>
      <c r="W892">
        <v>20.299996152408497</v>
      </c>
      <c r="X892">
        <v>0</v>
      </c>
      <c r="Y892">
        <v>92.1875</v>
      </c>
      <c r="Z892">
        <v>7.8125</v>
      </c>
      <c r="AA892" s="2" t="s">
        <v>878</v>
      </c>
      <c r="AB892" t="s">
        <v>878</v>
      </c>
      <c r="AC892" t="s">
        <v>878</v>
      </c>
      <c r="AD892" t="s">
        <v>878</v>
      </c>
      <c r="AE892" t="s">
        <v>878</v>
      </c>
      <c r="AF892" t="s">
        <v>878</v>
      </c>
      <c r="AG892" t="s">
        <v>878</v>
      </c>
      <c r="AH892" t="s">
        <v>878</v>
      </c>
      <c r="AI892" t="s">
        <v>878</v>
      </c>
      <c r="AJ892" t="s">
        <v>878</v>
      </c>
      <c r="AK892" t="s">
        <v>878</v>
      </c>
      <c r="AL892" t="s">
        <v>878</v>
      </c>
      <c r="AM892" t="s">
        <v>878</v>
      </c>
      <c r="AN892" t="s">
        <v>878</v>
      </c>
      <c r="AO892" t="s">
        <v>878</v>
      </c>
      <c r="AP892" t="s">
        <v>878</v>
      </c>
      <c r="AQ892" t="s">
        <v>878</v>
      </c>
      <c r="AR892" t="s">
        <v>878</v>
      </c>
      <c r="AS892" t="s">
        <v>878</v>
      </c>
      <c r="AT892" t="s">
        <v>878</v>
      </c>
      <c r="AU892" t="s">
        <v>878</v>
      </c>
      <c r="AV892" t="s">
        <v>878</v>
      </c>
      <c r="AW892" t="s">
        <v>878</v>
      </c>
      <c r="AX892" t="s">
        <v>878</v>
      </c>
      <c r="AY892" t="s">
        <v>878</v>
      </c>
      <c r="AZ892" t="s">
        <v>878</v>
      </c>
      <c r="BA892" t="s">
        <v>878</v>
      </c>
      <c r="BB892" t="s">
        <v>878</v>
      </c>
      <c r="BC892" t="s">
        <v>878</v>
      </c>
      <c r="BD892" t="s">
        <v>878</v>
      </c>
      <c r="BE892" t="s">
        <v>878</v>
      </c>
      <c r="BF892" t="s">
        <v>878</v>
      </c>
      <c r="BG892">
        <v>120</v>
      </c>
      <c r="BH892">
        <v>8</v>
      </c>
      <c r="BI892">
        <v>8</v>
      </c>
      <c r="BJ892">
        <f t="shared" si="63"/>
        <v>960</v>
      </c>
      <c r="BK892" t="s">
        <v>26</v>
      </c>
      <c r="BL892" s="25">
        <v>0</v>
      </c>
      <c r="BM892" s="1">
        <v>0</v>
      </c>
      <c r="BN892" s="1">
        <v>0</v>
      </c>
      <c r="BO892" s="1">
        <v>0</v>
      </c>
      <c r="BP892" s="1">
        <v>0</v>
      </c>
      <c r="BQ892"/>
      <c r="BR892"/>
      <c r="BS892"/>
      <c r="BT892"/>
      <c r="BU892"/>
      <c r="BV892"/>
      <c r="BW892"/>
      <c r="BX892"/>
      <c r="BY892"/>
      <c r="BZ892"/>
      <c r="CA892"/>
      <c r="CB892"/>
      <c r="CC892"/>
      <c r="CD892"/>
      <c r="CE892"/>
      <c r="CF892"/>
      <c r="CG892"/>
      <c r="CH892"/>
      <c r="CI892"/>
      <c r="CJ892"/>
      <c r="CK892"/>
      <c r="CL892"/>
      <c r="CM892"/>
      <c r="CN892"/>
      <c r="CO892"/>
      <c r="CP892"/>
      <c r="CQ892"/>
      <c r="CR892"/>
      <c r="CS892"/>
      <c r="CT892"/>
      <c r="CU892"/>
      <c r="CV892"/>
      <c r="CW892"/>
      <c r="CX892"/>
      <c r="CY892"/>
      <c r="CZ892"/>
      <c r="DA892"/>
      <c r="DB892"/>
      <c r="DC892"/>
      <c r="DD892"/>
      <c r="DE892"/>
    </row>
    <row r="893" spans="1:109" x14ac:dyDescent="0.2">
      <c r="A893" s="2">
        <v>892</v>
      </c>
      <c r="B893" s="2">
        <v>11</v>
      </c>
      <c r="C893" s="2">
        <v>1</v>
      </c>
      <c r="D893">
        <v>10</v>
      </c>
      <c r="E893" s="52">
        <v>43948</v>
      </c>
      <c r="F893" s="1">
        <v>0</v>
      </c>
      <c r="G893" s="5">
        <f t="shared" si="61"/>
        <v>0</v>
      </c>
      <c r="H893" s="19">
        <f t="shared" si="62"/>
        <v>0</v>
      </c>
      <c r="I893">
        <v>98.958333333333329</v>
      </c>
      <c r="J893">
        <v>108.81052631578947</v>
      </c>
      <c r="K893">
        <v>16.809389390944606</v>
      </c>
      <c r="L893">
        <v>0</v>
      </c>
      <c r="M893">
        <v>100</v>
      </c>
      <c r="N893">
        <v>0</v>
      </c>
      <c r="O893">
        <v>98.958333333333329</v>
      </c>
      <c r="P893">
        <v>108.81052631578947</v>
      </c>
      <c r="Q893">
        <v>16.809389390944606</v>
      </c>
      <c r="R893">
        <v>0</v>
      </c>
      <c r="S893">
        <v>100</v>
      </c>
      <c r="T893">
        <v>0</v>
      </c>
      <c r="U893">
        <v>100</v>
      </c>
      <c r="V893">
        <v>111.453125</v>
      </c>
      <c r="W893">
        <v>17.58433502304807</v>
      </c>
      <c r="X893">
        <v>0</v>
      </c>
      <c r="Y893">
        <v>100</v>
      </c>
      <c r="Z893">
        <v>0</v>
      </c>
      <c r="AA893" s="2" t="s">
        <v>878</v>
      </c>
      <c r="AB893" t="s">
        <v>878</v>
      </c>
      <c r="AC893" t="s">
        <v>878</v>
      </c>
      <c r="AD893" t="s">
        <v>878</v>
      </c>
      <c r="AE893" t="s">
        <v>878</v>
      </c>
      <c r="AF893" t="s">
        <v>878</v>
      </c>
      <c r="AG893" t="s">
        <v>878</v>
      </c>
      <c r="AH893" t="s">
        <v>878</v>
      </c>
      <c r="AI893" t="s">
        <v>878</v>
      </c>
      <c r="AJ893" t="s">
        <v>878</v>
      </c>
      <c r="AK893" t="s">
        <v>878</v>
      </c>
      <c r="AL893" t="s">
        <v>878</v>
      </c>
      <c r="AM893" t="s">
        <v>878</v>
      </c>
      <c r="AN893" t="s">
        <v>878</v>
      </c>
      <c r="AO893" t="s">
        <v>878</v>
      </c>
      <c r="AP893" t="s">
        <v>878</v>
      </c>
      <c r="AQ893" t="s">
        <v>878</v>
      </c>
      <c r="AR893" t="s">
        <v>878</v>
      </c>
      <c r="AS893" t="s">
        <v>878</v>
      </c>
      <c r="AT893" t="s">
        <v>878</v>
      </c>
      <c r="AU893" t="s">
        <v>878</v>
      </c>
      <c r="AV893" t="s">
        <v>878</v>
      </c>
      <c r="AW893" t="s">
        <v>878</v>
      </c>
      <c r="AX893" t="s">
        <v>878</v>
      </c>
      <c r="AY893" t="s">
        <v>878</v>
      </c>
      <c r="AZ893" t="s">
        <v>878</v>
      </c>
      <c r="BA893" t="s">
        <v>878</v>
      </c>
      <c r="BB893" t="s">
        <v>878</v>
      </c>
      <c r="BC893" t="s">
        <v>878</v>
      </c>
      <c r="BD893" t="s">
        <v>878</v>
      </c>
      <c r="BE893" t="s">
        <v>878</v>
      </c>
      <c r="BF893" t="s">
        <v>878</v>
      </c>
      <c r="BG893">
        <v>0</v>
      </c>
      <c r="BH893">
        <v>0</v>
      </c>
      <c r="BI893">
        <v>0</v>
      </c>
      <c r="BJ893">
        <f t="shared" si="63"/>
        <v>0</v>
      </c>
      <c r="BK893">
        <f t="shared" ref="BK893:BK904" si="64">BH893*BJ893</f>
        <v>0</v>
      </c>
      <c r="BL893" s="25">
        <v>0</v>
      </c>
      <c r="BM893" s="1">
        <v>0</v>
      </c>
      <c r="BN893" s="1">
        <v>0</v>
      </c>
      <c r="BO893" s="1">
        <v>0</v>
      </c>
      <c r="BP893" s="1">
        <v>0</v>
      </c>
      <c r="BQ893"/>
      <c r="BR893"/>
      <c r="BS893"/>
      <c r="BT893"/>
      <c r="BU893"/>
      <c r="BV893"/>
      <c r="BW893"/>
      <c r="BX893"/>
      <c r="BY893"/>
      <c r="BZ893"/>
      <c r="CA893"/>
      <c r="CB893"/>
      <c r="CC893"/>
      <c r="CD893"/>
      <c r="CE893"/>
      <c r="CF893"/>
      <c r="CG893"/>
      <c r="CH893"/>
      <c r="CI893"/>
      <c r="CJ893"/>
      <c r="CK893"/>
      <c r="CL893"/>
      <c r="CM893"/>
      <c r="CN893"/>
      <c r="CO893"/>
      <c r="CP893"/>
      <c r="CQ893"/>
      <c r="CR893"/>
      <c r="CS893"/>
      <c r="CT893"/>
      <c r="CU893"/>
      <c r="CV893"/>
      <c r="CW893"/>
      <c r="CX893"/>
      <c r="CY893"/>
      <c r="CZ893"/>
      <c r="DA893"/>
      <c r="DB893"/>
      <c r="DC893"/>
      <c r="DD893"/>
      <c r="DE893"/>
    </row>
    <row r="894" spans="1:109" x14ac:dyDescent="0.2">
      <c r="A894" s="2">
        <v>893</v>
      </c>
      <c r="B894" s="2">
        <v>11</v>
      </c>
      <c r="C894" s="2">
        <v>1</v>
      </c>
      <c r="D894">
        <v>11</v>
      </c>
      <c r="E894" s="52">
        <v>43949</v>
      </c>
      <c r="F894" s="1">
        <v>0</v>
      </c>
      <c r="G894" s="5">
        <f t="shared" si="61"/>
        <v>0</v>
      </c>
      <c r="H894" s="19">
        <f t="shared" si="62"/>
        <v>0</v>
      </c>
      <c r="I894">
        <v>96.875</v>
      </c>
      <c r="J894">
        <v>125.6774193548387</v>
      </c>
      <c r="K894">
        <v>18.2138113165941</v>
      </c>
      <c r="L894">
        <v>0</v>
      </c>
      <c r="M894">
        <v>98.924731182795696</v>
      </c>
      <c r="N894">
        <v>1.075268817204301</v>
      </c>
      <c r="O894">
        <v>96.875</v>
      </c>
      <c r="P894">
        <v>125.6774193548387</v>
      </c>
      <c r="Q894">
        <v>18.2138113165941</v>
      </c>
      <c r="R894">
        <v>0</v>
      </c>
      <c r="S894">
        <v>98.924731182795696</v>
      </c>
      <c r="T894">
        <v>1.075268817204301</v>
      </c>
      <c r="U894">
        <v>100</v>
      </c>
      <c r="V894">
        <v>117.953125</v>
      </c>
      <c r="W894">
        <v>19.29750073295164</v>
      </c>
      <c r="X894">
        <v>0</v>
      </c>
      <c r="Y894">
        <v>98.4375</v>
      </c>
      <c r="Z894">
        <v>1.5625</v>
      </c>
      <c r="AA894" s="2" t="s">
        <v>878</v>
      </c>
      <c r="AB894" t="s">
        <v>878</v>
      </c>
      <c r="AC894" t="s">
        <v>878</v>
      </c>
      <c r="AD894" t="s">
        <v>878</v>
      </c>
      <c r="AE894" t="s">
        <v>878</v>
      </c>
      <c r="AF894" t="s">
        <v>878</v>
      </c>
      <c r="AG894" t="s">
        <v>878</v>
      </c>
      <c r="AH894" t="s">
        <v>878</v>
      </c>
      <c r="AI894" t="s">
        <v>878</v>
      </c>
      <c r="AJ894" t="s">
        <v>878</v>
      </c>
      <c r="AK894" t="s">
        <v>878</v>
      </c>
      <c r="AL894" t="s">
        <v>878</v>
      </c>
      <c r="AM894" t="s">
        <v>878</v>
      </c>
      <c r="AN894" t="s">
        <v>878</v>
      </c>
      <c r="AO894" t="s">
        <v>878</v>
      </c>
      <c r="AP894" t="s">
        <v>878</v>
      </c>
      <c r="AQ894" t="s">
        <v>878</v>
      </c>
      <c r="AR894" t="s">
        <v>878</v>
      </c>
      <c r="AS894" t="s">
        <v>878</v>
      </c>
      <c r="AT894" t="s">
        <v>878</v>
      </c>
      <c r="AU894" t="s">
        <v>878</v>
      </c>
      <c r="AV894" t="s">
        <v>878</v>
      </c>
      <c r="AW894" t="s">
        <v>878</v>
      </c>
      <c r="AX894" t="s">
        <v>878</v>
      </c>
      <c r="AY894" t="s">
        <v>878</v>
      </c>
      <c r="AZ894" t="s">
        <v>878</v>
      </c>
      <c r="BA894" t="s">
        <v>878</v>
      </c>
      <c r="BB894" t="s">
        <v>878</v>
      </c>
      <c r="BC894" t="s">
        <v>878</v>
      </c>
      <c r="BD894" t="s">
        <v>878</v>
      </c>
      <c r="BE894" t="s">
        <v>878</v>
      </c>
      <c r="BF894" t="s">
        <v>878</v>
      </c>
      <c r="BG894">
        <v>0</v>
      </c>
      <c r="BH894">
        <v>0</v>
      </c>
      <c r="BI894">
        <v>0</v>
      </c>
      <c r="BJ894">
        <f t="shared" si="63"/>
        <v>0</v>
      </c>
      <c r="BK894">
        <f t="shared" si="64"/>
        <v>0</v>
      </c>
      <c r="BL894" s="25">
        <v>0</v>
      </c>
      <c r="BM894" s="1">
        <v>0</v>
      </c>
      <c r="BN894" s="1">
        <v>0</v>
      </c>
      <c r="BO894" s="1">
        <v>0</v>
      </c>
      <c r="BP894" s="1">
        <v>0</v>
      </c>
      <c r="BQ894"/>
      <c r="BR894"/>
      <c r="BS894"/>
      <c r="BT894"/>
      <c r="BU894"/>
      <c r="BV894"/>
      <c r="BW894"/>
      <c r="BX894"/>
      <c r="BY894"/>
      <c r="BZ894"/>
      <c r="CA894"/>
      <c r="CB894"/>
      <c r="CC894"/>
      <c r="CD894"/>
      <c r="CE894"/>
      <c r="CF894"/>
      <c r="CG894"/>
      <c r="CH894"/>
      <c r="CI894"/>
      <c r="CJ894"/>
      <c r="CK894"/>
      <c r="CL894"/>
      <c r="CM894"/>
      <c r="CN894"/>
      <c r="CO894"/>
      <c r="CP894"/>
      <c r="CQ894"/>
      <c r="CR894"/>
      <c r="CS894"/>
      <c r="CT894"/>
      <c r="CU894"/>
      <c r="CV894"/>
      <c r="CW894"/>
      <c r="CX894"/>
      <c r="CY894"/>
      <c r="CZ894"/>
      <c r="DA894"/>
      <c r="DB894"/>
      <c r="DC894"/>
      <c r="DD894"/>
      <c r="DE894"/>
    </row>
    <row r="895" spans="1:109" x14ac:dyDescent="0.2">
      <c r="A895" s="2">
        <v>894</v>
      </c>
      <c r="B895" s="2">
        <v>11</v>
      </c>
      <c r="C895" s="2">
        <v>1</v>
      </c>
      <c r="D895">
        <v>12</v>
      </c>
      <c r="E895" s="52">
        <v>43950</v>
      </c>
      <c r="F895" s="1">
        <v>0</v>
      </c>
      <c r="G895" s="5">
        <f t="shared" si="61"/>
        <v>0</v>
      </c>
      <c r="H895" s="19">
        <f t="shared" si="62"/>
        <v>0</v>
      </c>
      <c r="I895">
        <v>93.75</v>
      </c>
      <c r="J895">
        <v>112.61111111111111</v>
      </c>
      <c r="K895">
        <v>21.298433348523634</v>
      </c>
      <c r="L895">
        <v>2.2222222222222223</v>
      </c>
      <c r="M895">
        <v>94.444444444444443</v>
      </c>
      <c r="N895">
        <v>3.3333333333333335</v>
      </c>
      <c r="O895">
        <v>93.75</v>
      </c>
      <c r="P895">
        <v>112.61111111111111</v>
      </c>
      <c r="Q895">
        <v>21.298433348523634</v>
      </c>
      <c r="R895">
        <v>2.2222222222222223</v>
      </c>
      <c r="S895">
        <v>94.444444444444443</v>
      </c>
      <c r="T895">
        <v>3.3333333333333335</v>
      </c>
      <c r="U895">
        <v>96.875</v>
      </c>
      <c r="V895">
        <v>110.58064516129032</v>
      </c>
      <c r="W895">
        <v>25.102094445227426</v>
      </c>
      <c r="X895">
        <v>3.225806451612903</v>
      </c>
      <c r="Y895">
        <v>91.935483870967744</v>
      </c>
      <c r="Z895">
        <v>4.838709677419355</v>
      </c>
      <c r="AA895" s="2" t="s">
        <v>878</v>
      </c>
      <c r="AB895" t="s">
        <v>878</v>
      </c>
      <c r="AC895" t="s">
        <v>878</v>
      </c>
      <c r="AD895" t="s">
        <v>878</v>
      </c>
      <c r="AE895" t="s">
        <v>878</v>
      </c>
      <c r="AF895" t="s">
        <v>878</v>
      </c>
      <c r="AG895" t="s">
        <v>878</v>
      </c>
      <c r="AH895" t="s">
        <v>878</v>
      </c>
      <c r="AI895" t="s">
        <v>878</v>
      </c>
      <c r="AJ895" t="s">
        <v>878</v>
      </c>
      <c r="AK895" t="s">
        <v>878</v>
      </c>
      <c r="AL895" t="s">
        <v>878</v>
      </c>
      <c r="AM895" t="s">
        <v>878</v>
      </c>
      <c r="AN895" t="s">
        <v>878</v>
      </c>
      <c r="AO895" t="s">
        <v>878</v>
      </c>
      <c r="AP895" t="s">
        <v>878</v>
      </c>
      <c r="AQ895" t="s">
        <v>878</v>
      </c>
      <c r="AR895" t="s">
        <v>878</v>
      </c>
      <c r="AS895" t="s">
        <v>878</v>
      </c>
      <c r="AT895" t="s">
        <v>878</v>
      </c>
      <c r="AU895" t="s">
        <v>878</v>
      </c>
      <c r="AV895" t="s">
        <v>878</v>
      </c>
      <c r="AW895" t="s">
        <v>878</v>
      </c>
      <c r="AX895" t="s">
        <v>878</v>
      </c>
      <c r="AY895" t="s">
        <v>878</v>
      </c>
      <c r="AZ895" t="s">
        <v>878</v>
      </c>
      <c r="BA895" t="s">
        <v>878</v>
      </c>
      <c r="BB895" t="s">
        <v>878</v>
      </c>
      <c r="BC895" t="s">
        <v>878</v>
      </c>
      <c r="BD895" t="s">
        <v>878</v>
      </c>
      <c r="BE895" t="s">
        <v>878</v>
      </c>
      <c r="BF895" t="s">
        <v>878</v>
      </c>
      <c r="BG895">
        <v>0</v>
      </c>
      <c r="BH895">
        <v>0</v>
      </c>
      <c r="BI895">
        <v>0</v>
      </c>
      <c r="BJ895">
        <f t="shared" si="63"/>
        <v>0</v>
      </c>
      <c r="BK895">
        <f t="shared" si="64"/>
        <v>0</v>
      </c>
      <c r="BL895" s="25">
        <v>0</v>
      </c>
      <c r="BM895" s="1">
        <v>0</v>
      </c>
      <c r="BN895" s="1">
        <v>0</v>
      </c>
      <c r="BO895" s="1">
        <v>0</v>
      </c>
      <c r="BP895" s="1">
        <v>0</v>
      </c>
      <c r="BQ895"/>
      <c r="BR895"/>
      <c r="BS895"/>
      <c r="BT895"/>
      <c r="BU895"/>
      <c r="BV895" s="16"/>
      <c r="BW895" s="16"/>
      <c r="BX895"/>
      <c r="BY895"/>
      <c r="BZ895"/>
      <c r="CA895"/>
      <c r="CB895"/>
      <c r="CC895"/>
      <c r="CD895"/>
      <c r="CE895"/>
      <c r="CF895"/>
      <c r="CG895"/>
      <c r="CH895"/>
      <c r="CI895"/>
      <c r="CJ895"/>
      <c r="CK895"/>
      <c r="CL895"/>
      <c r="CM895"/>
      <c r="CN895"/>
      <c r="CO895"/>
      <c r="CP895"/>
      <c r="CQ895"/>
      <c r="CR895"/>
      <c r="CS895"/>
      <c r="CT895"/>
      <c r="CU895"/>
      <c r="CV895"/>
      <c r="CW895"/>
      <c r="CX895"/>
      <c r="CY895"/>
      <c r="CZ895"/>
      <c r="DA895"/>
      <c r="DB895"/>
      <c r="DC895"/>
      <c r="DD895"/>
      <c r="DE895"/>
    </row>
    <row r="896" spans="1:109" x14ac:dyDescent="0.2">
      <c r="A896" s="2">
        <v>895</v>
      </c>
      <c r="B896" s="2">
        <v>11</v>
      </c>
      <c r="C896" s="2">
        <v>1</v>
      </c>
      <c r="D896">
        <v>13</v>
      </c>
      <c r="E896" s="52">
        <v>43951</v>
      </c>
      <c r="F896" s="1">
        <v>0</v>
      </c>
      <c r="G896" s="5">
        <f t="shared" si="61"/>
        <v>0</v>
      </c>
      <c r="H896" s="19">
        <f t="shared" si="62"/>
        <v>0</v>
      </c>
      <c r="I896">
        <v>89.583333333333329</v>
      </c>
      <c r="J896">
        <v>113.44186046511628</v>
      </c>
      <c r="K896">
        <v>20.422556803218868</v>
      </c>
      <c r="L896">
        <v>2.3255813953488373</v>
      </c>
      <c r="M896">
        <v>97.674418604651166</v>
      </c>
      <c r="N896">
        <v>0</v>
      </c>
      <c r="O896">
        <v>89.583333333333329</v>
      </c>
      <c r="P896">
        <v>113.44186046511628</v>
      </c>
      <c r="Q896">
        <v>20.422556803218868</v>
      </c>
      <c r="R896">
        <v>2.3255813953488373</v>
      </c>
      <c r="S896">
        <v>97.674418604651166</v>
      </c>
      <c r="T896">
        <v>0</v>
      </c>
      <c r="U896">
        <v>98.4375</v>
      </c>
      <c r="V896">
        <v>117.84126984126983</v>
      </c>
      <c r="W896">
        <v>21.292691714747438</v>
      </c>
      <c r="X896">
        <v>3.1746031746031744</v>
      </c>
      <c r="Y896">
        <v>96.825396825396822</v>
      </c>
      <c r="Z896">
        <v>0</v>
      </c>
      <c r="AA896" s="2" t="s">
        <v>878</v>
      </c>
      <c r="AB896" t="s">
        <v>878</v>
      </c>
      <c r="AC896" t="s">
        <v>878</v>
      </c>
      <c r="AD896" t="s">
        <v>878</v>
      </c>
      <c r="AE896" t="s">
        <v>878</v>
      </c>
      <c r="AF896" t="s">
        <v>878</v>
      </c>
      <c r="AG896" t="s">
        <v>878</v>
      </c>
      <c r="AH896" t="s">
        <v>878</v>
      </c>
      <c r="AI896" t="s">
        <v>878</v>
      </c>
      <c r="AJ896" t="s">
        <v>878</v>
      </c>
      <c r="AK896" t="s">
        <v>878</v>
      </c>
      <c r="AL896" t="s">
        <v>878</v>
      </c>
      <c r="AM896" t="s">
        <v>878</v>
      </c>
      <c r="AN896" t="s">
        <v>878</v>
      </c>
      <c r="AO896" t="s">
        <v>878</v>
      </c>
      <c r="AP896" t="s">
        <v>878</v>
      </c>
      <c r="AQ896" t="s">
        <v>878</v>
      </c>
      <c r="AR896" t="s">
        <v>878</v>
      </c>
      <c r="AS896" t="s">
        <v>878</v>
      </c>
      <c r="AT896" t="s">
        <v>878</v>
      </c>
      <c r="AU896" t="s">
        <v>878</v>
      </c>
      <c r="AV896" t="s">
        <v>878</v>
      </c>
      <c r="AW896" t="s">
        <v>878</v>
      </c>
      <c r="AX896" t="s">
        <v>878</v>
      </c>
      <c r="AY896" t="s">
        <v>878</v>
      </c>
      <c r="AZ896" t="s">
        <v>878</v>
      </c>
      <c r="BA896" t="s">
        <v>878</v>
      </c>
      <c r="BB896" t="s">
        <v>878</v>
      </c>
      <c r="BC896" t="s">
        <v>878</v>
      </c>
      <c r="BD896" t="s">
        <v>878</v>
      </c>
      <c r="BE896" t="s">
        <v>878</v>
      </c>
      <c r="BF896" t="s">
        <v>878</v>
      </c>
      <c r="BG896">
        <v>0</v>
      </c>
      <c r="BH896">
        <v>0</v>
      </c>
      <c r="BI896">
        <v>0</v>
      </c>
      <c r="BJ896">
        <f t="shared" si="63"/>
        <v>0</v>
      </c>
      <c r="BK896">
        <f t="shared" si="64"/>
        <v>0</v>
      </c>
      <c r="BL896" s="25">
        <v>0</v>
      </c>
      <c r="BM896" s="1">
        <v>0</v>
      </c>
      <c r="BN896" s="1">
        <v>0</v>
      </c>
      <c r="BO896" s="1">
        <v>0</v>
      </c>
      <c r="BP896" s="1">
        <v>0</v>
      </c>
      <c r="BQ896"/>
      <c r="BR896"/>
      <c r="BS896"/>
      <c r="BT896"/>
      <c r="BU896"/>
      <c r="BV896"/>
      <c r="BW896"/>
      <c r="BX896"/>
      <c r="BY896"/>
      <c r="BZ896"/>
      <c r="CA896"/>
      <c r="CB896"/>
      <c r="CC896"/>
      <c r="CD896"/>
      <c r="CE896"/>
      <c r="CF896"/>
      <c r="CG896"/>
      <c r="CH896"/>
      <c r="CI896"/>
      <c r="CJ896"/>
      <c r="CK896"/>
      <c r="CL896"/>
      <c r="CM896"/>
      <c r="CN896"/>
      <c r="CO896"/>
      <c r="CP896"/>
      <c r="CQ896"/>
      <c r="CR896"/>
      <c r="CS896"/>
      <c r="CT896"/>
      <c r="CU896"/>
      <c r="CV896"/>
      <c r="CW896"/>
      <c r="CX896"/>
      <c r="CY896"/>
      <c r="CZ896"/>
      <c r="DA896"/>
      <c r="DB896"/>
      <c r="DC896"/>
      <c r="DD896"/>
      <c r="DE896"/>
    </row>
    <row r="897" spans="1:109" x14ac:dyDescent="0.2">
      <c r="A897" s="2">
        <v>896</v>
      </c>
      <c r="B897" s="2">
        <v>11</v>
      </c>
      <c r="C897" s="2">
        <v>1</v>
      </c>
      <c r="D897">
        <v>14</v>
      </c>
      <c r="E897" s="52">
        <v>43952</v>
      </c>
      <c r="F897" s="1">
        <v>0</v>
      </c>
      <c r="G897" s="5">
        <f t="shared" si="61"/>
        <v>0</v>
      </c>
      <c r="H897" s="19">
        <f t="shared" si="62"/>
        <v>0</v>
      </c>
      <c r="I897">
        <v>100</v>
      </c>
      <c r="J897">
        <v>114.76041666666667</v>
      </c>
      <c r="K897">
        <v>20.762679189505903</v>
      </c>
      <c r="L897">
        <v>0</v>
      </c>
      <c r="M897">
        <v>100</v>
      </c>
      <c r="N897">
        <v>0</v>
      </c>
      <c r="O897">
        <v>100</v>
      </c>
      <c r="P897">
        <v>114.76041666666667</v>
      </c>
      <c r="Q897">
        <v>20.762679189505903</v>
      </c>
      <c r="R897">
        <v>0</v>
      </c>
      <c r="S897">
        <v>100</v>
      </c>
      <c r="T897">
        <v>0</v>
      </c>
      <c r="U897">
        <v>100</v>
      </c>
      <c r="V897">
        <v>127.03125</v>
      </c>
      <c r="W897">
        <v>14.315444321276653</v>
      </c>
      <c r="X897">
        <v>0</v>
      </c>
      <c r="Y897">
        <v>100</v>
      </c>
      <c r="Z897">
        <v>0</v>
      </c>
      <c r="AA897" s="2" t="s">
        <v>878</v>
      </c>
      <c r="AB897" t="s">
        <v>878</v>
      </c>
      <c r="AC897" t="s">
        <v>878</v>
      </c>
      <c r="AD897" t="s">
        <v>878</v>
      </c>
      <c r="AE897" t="s">
        <v>878</v>
      </c>
      <c r="AF897" t="s">
        <v>878</v>
      </c>
      <c r="AG897" t="s">
        <v>878</v>
      </c>
      <c r="AH897" t="s">
        <v>878</v>
      </c>
      <c r="AI897" t="s">
        <v>878</v>
      </c>
      <c r="AJ897" t="s">
        <v>878</v>
      </c>
      <c r="AK897" t="s">
        <v>878</v>
      </c>
      <c r="AL897" t="s">
        <v>878</v>
      </c>
      <c r="AM897" t="s">
        <v>878</v>
      </c>
      <c r="AN897" t="s">
        <v>878</v>
      </c>
      <c r="AO897" t="s">
        <v>878</v>
      </c>
      <c r="AP897" t="s">
        <v>878</v>
      </c>
      <c r="AQ897" t="s">
        <v>878</v>
      </c>
      <c r="AR897" t="s">
        <v>878</v>
      </c>
      <c r="AS897" t="s">
        <v>878</v>
      </c>
      <c r="AT897" t="s">
        <v>878</v>
      </c>
      <c r="AU897" t="s">
        <v>878</v>
      </c>
      <c r="AV897" t="s">
        <v>878</v>
      </c>
      <c r="AW897" t="s">
        <v>878</v>
      </c>
      <c r="AX897" t="s">
        <v>878</v>
      </c>
      <c r="AY897" t="s">
        <v>878</v>
      </c>
      <c r="AZ897" t="s">
        <v>878</v>
      </c>
      <c r="BA897" t="s">
        <v>878</v>
      </c>
      <c r="BB897" t="s">
        <v>878</v>
      </c>
      <c r="BC897" t="s">
        <v>878</v>
      </c>
      <c r="BD897" t="s">
        <v>878</v>
      </c>
      <c r="BE897" t="s">
        <v>878</v>
      </c>
      <c r="BF897" t="s">
        <v>878</v>
      </c>
      <c r="BG897">
        <v>0</v>
      </c>
      <c r="BH897">
        <v>0</v>
      </c>
      <c r="BI897">
        <v>0</v>
      </c>
      <c r="BJ897">
        <f t="shared" si="63"/>
        <v>0</v>
      </c>
      <c r="BK897">
        <f t="shared" si="64"/>
        <v>0</v>
      </c>
      <c r="BL897" s="25">
        <v>0</v>
      </c>
      <c r="BM897" s="1">
        <v>0</v>
      </c>
      <c r="BN897" s="1">
        <v>0</v>
      </c>
      <c r="BO897" s="1">
        <v>0</v>
      </c>
      <c r="BP897" s="1">
        <v>0</v>
      </c>
      <c r="BQ897"/>
      <c r="BR897"/>
      <c r="BS897"/>
      <c r="BT897"/>
      <c r="BU897"/>
      <c r="BV897"/>
      <c r="BW897"/>
      <c r="BX897"/>
      <c r="BY897"/>
      <c r="BZ897"/>
      <c r="CA897"/>
      <c r="CB897"/>
      <c r="CC897"/>
      <c r="CD897"/>
      <c r="CE897"/>
      <c r="CF897"/>
      <c r="CG897"/>
      <c r="CH897"/>
      <c r="CI897"/>
      <c r="CJ897"/>
      <c r="CK897"/>
      <c r="CL897"/>
      <c r="CM897"/>
      <c r="CN897"/>
      <c r="CO897"/>
      <c r="CP897"/>
      <c r="CQ897"/>
      <c r="CR897"/>
      <c r="CS897"/>
      <c r="CT897"/>
      <c r="CU897"/>
      <c r="CV897"/>
      <c r="CW897"/>
      <c r="CX897"/>
      <c r="CY897"/>
      <c r="CZ897"/>
      <c r="DA897"/>
      <c r="DB897"/>
      <c r="DC897"/>
      <c r="DD897"/>
      <c r="DE897"/>
    </row>
    <row r="898" spans="1:109" x14ac:dyDescent="0.2">
      <c r="A898" s="2">
        <v>897</v>
      </c>
      <c r="B898" s="2">
        <v>11</v>
      </c>
      <c r="C898" s="2">
        <v>2</v>
      </c>
      <c r="D898">
        <v>1</v>
      </c>
      <c r="E898" s="52">
        <v>43953</v>
      </c>
      <c r="F898" s="1">
        <v>0</v>
      </c>
      <c r="G898" s="5">
        <f t="shared" si="61"/>
        <v>0</v>
      </c>
      <c r="H898" s="19">
        <f t="shared" si="62"/>
        <v>0</v>
      </c>
      <c r="I898">
        <v>93.75</v>
      </c>
      <c r="J898">
        <v>118.22222222222223</v>
      </c>
      <c r="K898">
        <v>22.180943330788384</v>
      </c>
      <c r="L898">
        <v>0</v>
      </c>
      <c r="M898">
        <v>96.666666666666671</v>
      </c>
      <c r="N898">
        <v>3.3333333333333335</v>
      </c>
      <c r="O898">
        <v>93.75</v>
      </c>
      <c r="P898">
        <v>118.22222222222223</v>
      </c>
      <c r="Q898">
        <v>22.180943330788384</v>
      </c>
      <c r="R898">
        <v>0</v>
      </c>
      <c r="S898">
        <v>96.666666666666671</v>
      </c>
      <c r="T898">
        <v>3.3333333333333335</v>
      </c>
      <c r="U898">
        <v>98.4375</v>
      </c>
      <c r="V898">
        <v>114.31746031746032</v>
      </c>
      <c r="W898">
        <v>24.107107230556366</v>
      </c>
      <c r="X898">
        <v>0</v>
      </c>
      <c r="Y898">
        <v>96.825396825396822</v>
      </c>
      <c r="Z898">
        <v>3.1746031746031744</v>
      </c>
      <c r="AA898" s="2">
        <v>1</v>
      </c>
      <c r="AB898">
        <v>2</v>
      </c>
      <c r="AC898">
        <v>9</v>
      </c>
      <c r="AD898">
        <v>1</v>
      </c>
      <c r="AE898" s="16">
        <v>0</v>
      </c>
      <c r="AF898" t="s">
        <v>879</v>
      </c>
      <c r="AG898" t="s">
        <v>879</v>
      </c>
      <c r="AH898" t="s">
        <v>879</v>
      </c>
      <c r="AI898" t="s">
        <v>879</v>
      </c>
      <c r="AJ898" t="s">
        <v>879</v>
      </c>
      <c r="AK898" t="s">
        <v>879</v>
      </c>
      <c r="AL898" t="s">
        <v>878</v>
      </c>
      <c r="AM898" t="s">
        <v>878</v>
      </c>
      <c r="AN898" t="s">
        <v>878</v>
      </c>
      <c r="AO898" t="s">
        <v>878</v>
      </c>
      <c r="AP898" t="s">
        <v>878</v>
      </c>
      <c r="AQ898" t="s">
        <v>878</v>
      </c>
      <c r="AR898" t="s">
        <v>878</v>
      </c>
      <c r="AS898" t="s">
        <v>879</v>
      </c>
      <c r="AT898" t="s">
        <v>879</v>
      </c>
      <c r="AU898" t="s">
        <v>879</v>
      </c>
      <c r="AV898" t="s">
        <v>879</v>
      </c>
      <c r="AW898" t="s">
        <v>879</v>
      </c>
      <c r="AX898" t="s">
        <v>879</v>
      </c>
      <c r="AY898" t="s">
        <v>879</v>
      </c>
      <c r="AZ898" t="s">
        <v>878</v>
      </c>
      <c r="BA898" t="s">
        <v>878</v>
      </c>
      <c r="BB898" t="s">
        <v>878</v>
      </c>
      <c r="BC898" t="s">
        <v>878</v>
      </c>
      <c r="BD898" t="s">
        <v>878</v>
      </c>
      <c r="BE898" t="s">
        <v>878</v>
      </c>
      <c r="BF898" t="s">
        <v>878</v>
      </c>
      <c r="BG898">
        <v>0</v>
      </c>
      <c r="BH898">
        <v>0</v>
      </c>
      <c r="BI898">
        <v>0</v>
      </c>
      <c r="BJ898">
        <f t="shared" si="63"/>
        <v>0</v>
      </c>
      <c r="BK898">
        <f t="shared" si="64"/>
        <v>0</v>
      </c>
      <c r="BL898" s="25">
        <v>0</v>
      </c>
      <c r="BM898" s="1">
        <v>0</v>
      </c>
      <c r="BN898" s="1">
        <v>0</v>
      </c>
      <c r="BO898" s="1">
        <v>0</v>
      </c>
      <c r="BP898" s="1">
        <v>0</v>
      </c>
      <c r="BQ898"/>
      <c r="BR898"/>
      <c r="BS898"/>
      <c r="BT898"/>
      <c r="BU898"/>
      <c r="BV898" s="16"/>
      <c r="BW898" s="16"/>
      <c r="BX898"/>
      <c r="BY898"/>
      <c r="BZ898"/>
      <c r="CA898"/>
      <c r="CB898"/>
      <c r="CC898"/>
      <c r="CD898"/>
      <c r="CE898"/>
      <c r="CF898"/>
      <c r="CG898"/>
      <c r="CH898"/>
      <c r="CI898"/>
      <c r="CJ898"/>
      <c r="CK898"/>
      <c r="CL898"/>
      <c r="CM898"/>
      <c r="CN898"/>
      <c r="CO898"/>
      <c r="CP898"/>
      <c r="CQ898"/>
      <c r="CR898"/>
      <c r="CS898"/>
      <c r="CT898"/>
      <c r="CU898"/>
      <c r="CV898"/>
      <c r="CW898"/>
      <c r="CX898"/>
      <c r="CY898"/>
      <c r="CZ898"/>
      <c r="DA898"/>
      <c r="DB898"/>
      <c r="DC898"/>
      <c r="DD898"/>
      <c r="DE898"/>
    </row>
    <row r="899" spans="1:109" x14ac:dyDescent="0.2">
      <c r="A899" s="2">
        <v>898</v>
      </c>
      <c r="B899" s="2">
        <v>11</v>
      </c>
      <c r="C899" s="2">
        <v>2</v>
      </c>
      <c r="D899">
        <v>2</v>
      </c>
      <c r="E899" s="52">
        <v>43954</v>
      </c>
      <c r="F899" s="1">
        <v>0</v>
      </c>
      <c r="G899" s="5">
        <f t="shared" si="61"/>
        <v>0</v>
      </c>
      <c r="H899" s="19">
        <f t="shared" si="62"/>
        <v>0</v>
      </c>
      <c r="I899">
        <v>90.625</v>
      </c>
      <c r="J899">
        <v>111.86206896551724</v>
      </c>
      <c r="K899">
        <v>18.197105621936519</v>
      </c>
      <c r="L899">
        <v>0</v>
      </c>
      <c r="M899">
        <v>100</v>
      </c>
      <c r="N899">
        <v>0</v>
      </c>
      <c r="O899">
        <v>90.625</v>
      </c>
      <c r="P899">
        <v>111.86206896551724</v>
      </c>
      <c r="Q899">
        <v>18.197105621936519</v>
      </c>
      <c r="R899">
        <v>0</v>
      </c>
      <c r="S899">
        <v>100</v>
      </c>
      <c r="T899">
        <v>0</v>
      </c>
      <c r="U899">
        <v>93.75</v>
      </c>
      <c r="V899">
        <v>109.91666666666667</v>
      </c>
      <c r="W899">
        <v>20.971012756920047</v>
      </c>
      <c r="X899">
        <v>0</v>
      </c>
      <c r="Y899">
        <v>100</v>
      </c>
      <c r="Z899">
        <v>0</v>
      </c>
      <c r="AA899" s="2">
        <v>0</v>
      </c>
      <c r="AB899">
        <v>2</v>
      </c>
      <c r="AC899">
        <v>6</v>
      </c>
      <c r="AD899">
        <v>4</v>
      </c>
      <c r="AE899" s="16">
        <v>0</v>
      </c>
      <c r="AF899" t="s">
        <v>879</v>
      </c>
      <c r="AG899" t="s">
        <v>879</v>
      </c>
      <c r="AH899" t="s">
        <v>879</v>
      </c>
      <c r="AI899" t="s">
        <v>879</v>
      </c>
      <c r="AJ899" t="s">
        <v>879</v>
      </c>
      <c r="AK899" t="s">
        <v>879</v>
      </c>
      <c r="AL899" t="s">
        <v>878</v>
      </c>
      <c r="AM899" t="s">
        <v>878</v>
      </c>
      <c r="AN899" t="s">
        <v>878</v>
      </c>
      <c r="AO899" t="s">
        <v>878</v>
      </c>
      <c r="AP899" t="s">
        <v>878</v>
      </c>
      <c r="AQ899" t="s">
        <v>878</v>
      </c>
      <c r="AR899" t="s">
        <v>878</v>
      </c>
      <c r="AS899" t="s">
        <v>879</v>
      </c>
      <c r="AT899" t="s">
        <v>879</v>
      </c>
      <c r="AU899" t="s">
        <v>879</v>
      </c>
      <c r="AV899" t="s">
        <v>879</v>
      </c>
      <c r="AW899" t="s">
        <v>879</v>
      </c>
      <c r="AX899" t="s">
        <v>879</v>
      </c>
      <c r="AY899" t="s">
        <v>879</v>
      </c>
      <c r="AZ899" t="s">
        <v>878</v>
      </c>
      <c r="BA899" t="s">
        <v>878</v>
      </c>
      <c r="BB899" t="s">
        <v>878</v>
      </c>
      <c r="BC899" t="s">
        <v>878</v>
      </c>
      <c r="BD899" t="s">
        <v>878</v>
      </c>
      <c r="BE899" t="s">
        <v>878</v>
      </c>
      <c r="BF899" t="s">
        <v>878</v>
      </c>
      <c r="BG899">
        <v>0</v>
      </c>
      <c r="BH899">
        <v>0</v>
      </c>
      <c r="BI899">
        <v>0</v>
      </c>
      <c r="BJ899">
        <f t="shared" si="63"/>
        <v>0</v>
      </c>
      <c r="BK899">
        <f t="shared" si="64"/>
        <v>0</v>
      </c>
      <c r="BL899" s="25">
        <v>0</v>
      </c>
      <c r="BM899" s="1">
        <v>0</v>
      </c>
      <c r="BN899" s="1">
        <v>0</v>
      </c>
      <c r="BO899" s="1">
        <v>0</v>
      </c>
      <c r="BP899" s="1">
        <v>0</v>
      </c>
      <c r="BQ899"/>
      <c r="BR899"/>
      <c r="BS899"/>
      <c r="BT899"/>
      <c r="BU899"/>
      <c r="BV899"/>
      <c r="BW899"/>
      <c r="BX899"/>
      <c r="BY899"/>
      <c r="BZ899"/>
      <c r="CA899"/>
      <c r="CB899"/>
      <c r="CC899"/>
      <c r="CD899"/>
      <c r="CE899"/>
      <c r="CF899"/>
      <c r="CG899"/>
      <c r="CH899"/>
      <c r="CI899"/>
      <c r="CJ899"/>
      <c r="CK899"/>
      <c r="CL899"/>
      <c r="CM899"/>
      <c r="CN899"/>
      <c r="CO899"/>
      <c r="CP899"/>
      <c r="CQ899"/>
      <c r="CR899"/>
      <c r="CS899"/>
      <c r="CT899"/>
      <c r="CU899"/>
      <c r="CV899"/>
      <c r="CW899"/>
      <c r="CX899"/>
      <c r="CY899"/>
      <c r="CZ899"/>
      <c r="DA899"/>
      <c r="DB899"/>
      <c r="DC899"/>
      <c r="DD899"/>
      <c r="DE899"/>
    </row>
    <row r="900" spans="1:109" customFormat="1" x14ac:dyDescent="0.2">
      <c r="A900" s="2">
        <v>899</v>
      </c>
      <c r="B900" s="2">
        <v>11</v>
      </c>
      <c r="C900" s="2">
        <v>2</v>
      </c>
      <c r="D900">
        <v>3</v>
      </c>
      <c r="E900" s="52">
        <v>43955</v>
      </c>
      <c r="F900" s="1">
        <v>0</v>
      </c>
      <c r="G900" s="5">
        <f t="shared" si="61"/>
        <v>0</v>
      </c>
      <c r="H900" s="19">
        <f t="shared" si="62"/>
        <v>0</v>
      </c>
      <c r="I900">
        <v>95.833333333333329</v>
      </c>
      <c r="J900">
        <v>116.81521739130434</v>
      </c>
      <c r="K900">
        <v>24.442538074207132</v>
      </c>
      <c r="L900">
        <v>0</v>
      </c>
      <c r="M900">
        <v>95.652173913043484</v>
      </c>
      <c r="N900">
        <v>4.3478260869565215</v>
      </c>
      <c r="O900">
        <v>95.833333333333329</v>
      </c>
      <c r="P900">
        <v>116.81521739130434</v>
      </c>
      <c r="Q900">
        <v>24.442538074207132</v>
      </c>
      <c r="R900">
        <v>0</v>
      </c>
      <c r="S900">
        <v>95.652173913043484</v>
      </c>
      <c r="T900">
        <v>4.3478260869565215</v>
      </c>
      <c r="U900">
        <v>93.75</v>
      </c>
      <c r="V900">
        <v>113.03333333333333</v>
      </c>
      <c r="W900">
        <v>21.282578013020462</v>
      </c>
      <c r="X900">
        <v>0</v>
      </c>
      <c r="Y900">
        <v>95</v>
      </c>
      <c r="Z900">
        <v>5</v>
      </c>
      <c r="AA900" s="2">
        <v>1</v>
      </c>
      <c r="AB900">
        <v>2</v>
      </c>
      <c r="AC900">
        <v>7</v>
      </c>
      <c r="AD900">
        <v>2</v>
      </c>
      <c r="AE900" s="16">
        <v>0</v>
      </c>
      <c r="AF900" t="s">
        <v>879</v>
      </c>
      <c r="AG900" t="s">
        <v>879</v>
      </c>
      <c r="AH900" t="s">
        <v>879</v>
      </c>
      <c r="AI900" t="s">
        <v>879</v>
      </c>
      <c r="AJ900" t="s">
        <v>879</v>
      </c>
      <c r="AK900" t="s">
        <v>879</v>
      </c>
      <c r="AL900" t="s">
        <v>878</v>
      </c>
      <c r="AM900" t="s">
        <v>878</v>
      </c>
      <c r="AN900" t="s">
        <v>878</v>
      </c>
      <c r="AO900" t="s">
        <v>878</v>
      </c>
      <c r="AP900" t="s">
        <v>878</v>
      </c>
      <c r="AQ900" t="s">
        <v>878</v>
      </c>
      <c r="AR900" t="s">
        <v>878</v>
      </c>
      <c r="AS900" t="s">
        <v>879</v>
      </c>
      <c r="AT900" t="s">
        <v>879</v>
      </c>
      <c r="AU900" t="s">
        <v>879</v>
      </c>
      <c r="AV900" t="s">
        <v>879</v>
      </c>
      <c r="AW900" t="s">
        <v>879</v>
      </c>
      <c r="AX900" t="s">
        <v>879</v>
      </c>
      <c r="AY900" t="s">
        <v>879</v>
      </c>
      <c r="AZ900" t="s">
        <v>878</v>
      </c>
      <c r="BA900" t="s">
        <v>878</v>
      </c>
      <c r="BB900" t="s">
        <v>878</v>
      </c>
      <c r="BC900" t="s">
        <v>878</v>
      </c>
      <c r="BD900" t="s">
        <v>878</v>
      </c>
      <c r="BE900" t="s">
        <v>878</v>
      </c>
      <c r="BF900" t="s">
        <v>878</v>
      </c>
      <c r="BG900">
        <v>0</v>
      </c>
      <c r="BH900">
        <v>0</v>
      </c>
      <c r="BI900">
        <v>0</v>
      </c>
      <c r="BJ900">
        <f t="shared" si="63"/>
        <v>0</v>
      </c>
      <c r="BK900">
        <f t="shared" si="64"/>
        <v>0</v>
      </c>
      <c r="BL900" s="25">
        <v>0</v>
      </c>
      <c r="BM900" s="1">
        <v>0</v>
      </c>
      <c r="BN900" s="1">
        <v>0</v>
      </c>
      <c r="BO900" s="1">
        <v>0</v>
      </c>
      <c r="BP900" s="1">
        <v>0</v>
      </c>
    </row>
    <row r="901" spans="1:109" customFormat="1" x14ac:dyDescent="0.2">
      <c r="A901" s="2">
        <v>900</v>
      </c>
      <c r="B901" s="2">
        <v>11</v>
      </c>
      <c r="C901" s="2">
        <v>2</v>
      </c>
      <c r="D901">
        <v>4</v>
      </c>
      <c r="E901" s="52">
        <v>43956</v>
      </c>
      <c r="F901" s="1">
        <v>0</v>
      </c>
      <c r="G901" s="5">
        <f t="shared" si="61"/>
        <v>0</v>
      </c>
      <c r="H901" s="19">
        <f t="shared" si="62"/>
        <v>0</v>
      </c>
      <c r="I901">
        <v>91.666666666666671</v>
      </c>
      <c r="J901">
        <v>117.45454545454545</v>
      </c>
      <c r="K901">
        <v>23.69454388921757</v>
      </c>
      <c r="L901">
        <v>2.2727272727272729</v>
      </c>
      <c r="M901">
        <v>97.727272727272734</v>
      </c>
      <c r="N901">
        <v>0</v>
      </c>
      <c r="O901">
        <v>91.666666666666671</v>
      </c>
      <c r="P901">
        <v>117.45454545454545</v>
      </c>
      <c r="Q901">
        <v>23.69454388921757</v>
      </c>
      <c r="R901">
        <v>2.2727272727272729</v>
      </c>
      <c r="S901">
        <v>97.727272727272734</v>
      </c>
      <c r="T901">
        <v>0</v>
      </c>
      <c r="U901">
        <v>98.4375</v>
      </c>
      <c r="V901">
        <v>126.3015873015873</v>
      </c>
      <c r="W901">
        <v>21.461255494187927</v>
      </c>
      <c r="X901">
        <v>3.1746031746031744</v>
      </c>
      <c r="Y901">
        <v>96.825396825396822</v>
      </c>
      <c r="Z901">
        <v>0</v>
      </c>
      <c r="AA901" s="2">
        <v>0</v>
      </c>
      <c r="AB901">
        <v>2</v>
      </c>
      <c r="AC901">
        <v>6</v>
      </c>
      <c r="AD901">
        <v>2</v>
      </c>
      <c r="AE901" s="16">
        <v>0</v>
      </c>
      <c r="AF901" t="s">
        <v>879</v>
      </c>
      <c r="AG901" t="s">
        <v>879</v>
      </c>
      <c r="AH901" t="s">
        <v>879</v>
      </c>
      <c r="AI901" t="s">
        <v>879</v>
      </c>
      <c r="AJ901" t="s">
        <v>879</v>
      </c>
      <c r="AK901" t="s">
        <v>879</v>
      </c>
      <c r="AL901" t="s">
        <v>878</v>
      </c>
      <c r="AM901" t="s">
        <v>878</v>
      </c>
      <c r="AN901" t="s">
        <v>878</v>
      </c>
      <c r="AO901" t="s">
        <v>878</v>
      </c>
      <c r="AP901" t="s">
        <v>878</v>
      </c>
      <c r="AQ901" t="s">
        <v>878</v>
      </c>
      <c r="AR901" t="s">
        <v>878</v>
      </c>
      <c r="AS901" t="s">
        <v>879</v>
      </c>
      <c r="AT901" t="s">
        <v>879</v>
      </c>
      <c r="AU901" t="s">
        <v>879</v>
      </c>
      <c r="AV901" t="s">
        <v>879</v>
      </c>
      <c r="AW901" t="s">
        <v>879</v>
      </c>
      <c r="AX901" t="s">
        <v>879</v>
      </c>
      <c r="AY901" t="s">
        <v>879</v>
      </c>
      <c r="AZ901" t="s">
        <v>878</v>
      </c>
      <c r="BA901" t="s">
        <v>878</v>
      </c>
      <c r="BB901" t="s">
        <v>878</v>
      </c>
      <c r="BC901" t="s">
        <v>878</v>
      </c>
      <c r="BD901" t="s">
        <v>878</v>
      </c>
      <c r="BE901" t="s">
        <v>878</v>
      </c>
      <c r="BF901" t="s">
        <v>878</v>
      </c>
      <c r="BG901">
        <v>0</v>
      </c>
      <c r="BH901">
        <v>0</v>
      </c>
      <c r="BI901">
        <v>0</v>
      </c>
      <c r="BJ901">
        <f t="shared" si="63"/>
        <v>0</v>
      </c>
      <c r="BK901">
        <f t="shared" si="64"/>
        <v>0</v>
      </c>
      <c r="BL901" s="25">
        <v>0</v>
      </c>
      <c r="BM901" s="1">
        <v>0</v>
      </c>
      <c r="BN901" s="1">
        <v>0</v>
      </c>
      <c r="BO901" s="1">
        <v>0</v>
      </c>
      <c r="BP901" s="1">
        <v>0</v>
      </c>
    </row>
    <row r="902" spans="1:109" x14ac:dyDescent="0.2">
      <c r="A902" s="2">
        <v>901</v>
      </c>
      <c r="B902" s="2">
        <v>11</v>
      </c>
      <c r="C902" s="2">
        <v>2</v>
      </c>
      <c r="D902">
        <v>5</v>
      </c>
      <c r="E902" s="52">
        <v>43957</v>
      </c>
      <c r="F902" s="1">
        <v>0</v>
      </c>
      <c r="G902" s="5">
        <f t="shared" si="61"/>
        <v>0</v>
      </c>
      <c r="H902" s="19">
        <f t="shared" si="62"/>
        <v>0</v>
      </c>
      <c r="I902">
        <v>91.666666666666671</v>
      </c>
      <c r="J902">
        <v>132.36363636363637</v>
      </c>
      <c r="K902">
        <v>24.734678242843113</v>
      </c>
      <c r="L902">
        <v>10.227272727272727</v>
      </c>
      <c r="M902">
        <v>89.77272727272728</v>
      </c>
      <c r="N902">
        <v>0</v>
      </c>
      <c r="O902">
        <v>91.666666666666671</v>
      </c>
      <c r="P902">
        <v>132.36363636363637</v>
      </c>
      <c r="Q902">
        <v>24.734678242843113</v>
      </c>
      <c r="R902">
        <v>10.227272727272727</v>
      </c>
      <c r="S902">
        <v>89.77272727272728</v>
      </c>
      <c r="T902">
        <v>0</v>
      </c>
      <c r="U902">
        <v>87.5</v>
      </c>
      <c r="V902">
        <v>121.80357142857143</v>
      </c>
      <c r="W902">
        <v>27.584518226366828</v>
      </c>
      <c r="X902">
        <v>8.9285714285714288</v>
      </c>
      <c r="Y902">
        <v>91.071428571428569</v>
      </c>
      <c r="Z902">
        <v>0</v>
      </c>
      <c r="AA902" s="2">
        <v>0</v>
      </c>
      <c r="AB902">
        <v>3</v>
      </c>
      <c r="AC902">
        <v>5</v>
      </c>
      <c r="AD902">
        <v>2</v>
      </c>
      <c r="AE902" s="16">
        <v>0</v>
      </c>
      <c r="AF902" t="s">
        <v>879</v>
      </c>
      <c r="AG902" t="s">
        <v>879</v>
      </c>
      <c r="AH902" t="s">
        <v>879</v>
      </c>
      <c r="AI902" t="s">
        <v>879</v>
      </c>
      <c r="AJ902" t="s">
        <v>879</v>
      </c>
      <c r="AK902" t="s">
        <v>879</v>
      </c>
      <c r="AL902" t="s">
        <v>878</v>
      </c>
      <c r="AM902" t="s">
        <v>878</v>
      </c>
      <c r="AN902" t="s">
        <v>878</v>
      </c>
      <c r="AO902" t="s">
        <v>878</v>
      </c>
      <c r="AP902" t="s">
        <v>878</v>
      </c>
      <c r="AQ902" t="s">
        <v>878</v>
      </c>
      <c r="AR902" t="s">
        <v>878</v>
      </c>
      <c r="AS902" t="s">
        <v>879</v>
      </c>
      <c r="AT902" t="s">
        <v>879</v>
      </c>
      <c r="AU902" t="s">
        <v>879</v>
      </c>
      <c r="AV902" t="s">
        <v>879</v>
      </c>
      <c r="AW902" t="s">
        <v>879</v>
      </c>
      <c r="AX902" t="s">
        <v>879</v>
      </c>
      <c r="AY902" t="s">
        <v>879</v>
      </c>
      <c r="AZ902" t="s">
        <v>878</v>
      </c>
      <c r="BA902" t="s">
        <v>878</v>
      </c>
      <c r="BB902" t="s">
        <v>878</v>
      </c>
      <c r="BC902" t="s">
        <v>878</v>
      </c>
      <c r="BD902" t="s">
        <v>878</v>
      </c>
      <c r="BE902" t="s">
        <v>878</v>
      </c>
      <c r="BF902" t="s">
        <v>878</v>
      </c>
      <c r="BG902">
        <v>0</v>
      </c>
      <c r="BH902">
        <v>0</v>
      </c>
      <c r="BI902">
        <v>0</v>
      </c>
      <c r="BJ902">
        <f t="shared" si="63"/>
        <v>0</v>
      </c>
      <c r="BK902">
        <f t="shared" si="64"/>
        <v>0</v>
      </c>
      <c r="BL902" s="25">
        <v>0</v>
      </c>
      <c r="BM902" s="1">
        <v>0</v>
      </c>
      <c r="BN902" s="1">
        <v>0</v>
      </c>
      <c r="BO902" s="1">
        <v>0</v>
      </c>
      <c r="BP902" s="1">
        <v>0</v>
      </c>
      <c r="BQ902"/>
      <c r="BR902"/>
      <c r="BS902"/>
      <c r="BT902"/>
      <c r="BU902"/>
      <c r="BV902"/>
      <c r="BW902"/>
      <c r="BX902"/>
      <c r="BY902"/>
      <c r="BZ902"/>
      <c r="CA902"/>
      <c r="CB902"/>
      <c r="CC902"/>
      <c r="CD902"/>
      <c r="CE902"/>
      <c r="CF902"/>
      <c r="CG902"/>
      <c r="CH902"/>
      <c r="CI902"/>
      <c r="CJ902"/>
      <c r="CK902"/>
      <c r="CL902"/>
      <c r="CM902"/>
      <c r="CN902"/>
      <c r="CO902"/>
      <c r="CP902"/>
      <c r="CQ902"/>
      <c r="CR902"/>
      <c r="CS902"/>
      <c r="CT902"/>
      <c r="CU902"/>
      <c r="CV902"/>
      <c r="CW902"/>
      <c r="CX902"/>
      <c r="CY902"/>
      <c r="CZ902"/>
      <c r="DA902"/>
      <c r="DB902"/>
      <c r="DC902"/>
      <c r="DD902"/>
      <c r="DE902"/>
    </row>
    <row r="903" spans="1:109" x14ac:dyDescent="0.2">
      <c r="A903" s="2">
        <v>902</v>
      </c>
      <c r="B903" s="2">
        <v>11</v>
      </c>
      <c r="C903" s="2">
        <v>2</v>
      </c>
      <c r="D903">
        <v>6</v>
      </c>
      <c r="E903" s="52">
        <v>43958</v>
      </c>
      <c r="F903" s="1">
        <v>0</v>
      </c>
      <c r="G903" s="5">
        <f t="shared" si="61"/>
        <v>0</v>
      </c>
      <c r="H903" s="19">
        <f t="shared" si="62"/>
        <v>0</v>
      </c>
      <c r="I903">
        <v>100</v>
      </c>
      <c r="J903">
        <v>130.76041666666666</v>
      </c>
      <c r="K903">
        <v>23.593791118471174</v>
      </c>
      <c r="L903">
        <v>8.3333333333333339</v>
      </c>
      <c r="M903">
        <v>91.666666666666671</v>
      </c>
      <c r="N903">
        <v>0</v>
      </c>
      <c r="O903">
        <v>100</v>
      </c>
      <c r="P903">
        <v>130.76041666666666</v>
      </c>
      <c r="Q903">
        <v>23.593791118471174</v>
      </c>
      <c r="R903">
        <v>8.3333333333333339</v>
      </c>
      <c r="S903">
        <v>91.666666666666671</v>
      </c>
      <c r="T903">
        <v>0</v>
      </c>
      <c r="U903">
        <v>100</v>
      </c>
      <c r="V903">
        <v>141.5</v>
      </c>
      <c r="W903">
        <v>19.237472523792871</v>
      </c>
      <c r="X903">
        <v>12.5</v>
      </c>
      <c r="Y903">
        <v>87.5</v>
      </c>
      <c r="Z903">
        <v>0</v>
      </c>
      <c r="AA903" s="2">
        <v>0</v>
      </c>
      <c r="AB903">
        <v>3</v>
      </c>
      <c r="AC903">
        <v>5</v>
      </c>
      <c r="AD903">
        <v>2</v>
      </c>
      <c r="AE903" s="16">
        <v>0</v>
      </c>
      <c r="AF903" t="s">
        <v>879</v>
      </c>
      <c r="AG903" t="s">
        <v>879</v>
      </c>
      <c r="AH903" t="s">
        <v>879</v>
      </c>
      <c r="AI903" t="s">
        <v>879</v>
      </c>
      <c r="AJ903" t="s">
        <v>879</v>
      </c>
      <c r="AK903" t="s">
        <v>879</v>
      </c>
      <c r="AL903" t="s">
        <v>878</v>
      </c>
      <c r="AM903" t="s">
        <v>878</v>
      </c>
      <c r="AN903" t="s">
        <v>878</v>
      </c>
      <c r="AO903" t="s">
        <v>878</v>
      </c>
      <c r="AP903" t="s">
        <v>878</v>
      </c>
      <c r="AQ903" t="s">
        <v>878</v>
      </c>
      <c r="AR903" t="s">
        <v>878</v>
      </c>
      <c r="AS903" t="s">
        <v>879</v>
      </c>
      <c r="AT903" t="s">
        <v>879</v>
      </c>
      <c r="AU903" t="s">
        <v>879</v>
      </c>
      <c r="AV903" t="s">
        <v>879</v>
      </c>
      <c r="AW903" t="s">
        <v>879</v>
      </c>
      <c r="AX903" t="s">
        <v>879</v>
      </c>
      <c r="AY903" t="s">
        <v>879</v>
      </c>
      <c r="AZ903" t="s">
        <v>878</v>
      </c>
      <c r="BA903" t="s">
        <v>878</v>
      </c>
      <c r="BB903" t="s">
        <v>878</v>
      </c>
      <c r="BC903" t="s">
        <v>878</v>
      </c>
      <c r="BD903" t="s">
        <v>878</v>
      </c>
      <c r="BE903" t="s">
        <v>878</v>
      </c>
      <c r="BF903" t="s">
        <v>878</v>
      </c>
      <c r="BG903">
        <v>0</v>
      </c>
      <c r="BH903">
        <v>0</v>
      </c>
      <c r="BI903">
        <v>0</v>
      </c>
      <c r="BJ903">
        <f t="shared" si="63"/>
        <v>0</v>
      </c>
      <c r="BK903">
        <f t="shared" si="64"/>
        <v>0</v>
      </c>
      <c r="BL903" s="25">
        <v>0</v>
      </c>
      <c r="BM903" s="1">
        <v>0</v>
      </c>
      <c r="BN903" s="1">
        <v>0</v>
      </c>
      <c r="BO903" s="1">
        <v>0</v>
      </c>
      <c r="BP903" s="1">
        <v>0</v>
      </c>
      <c r="BQ903"/>
      <c r="BR903"/>
      <c r="BS903"/>
      <c r="BT903"/>
      <c r="BU903"/>
      <c r="BV903"/>
      <c r="BW903"/>
      <c r="BX903"/>
      <c r="BY903"/>
      <c r="BZ903"/>
      <c r="CA903"/>
      <c r="CB903"/>
      <c r="CC903"/>
      <c r="CD903"/>
      <c r="CE903"/>
      <c r="CF903"/>
      <c r="CG903"/>
      <c r="CH903"/>
      <c r="CI903"/>
      <c r="CJ903"/>
      <c r="CK903"/>
      <c r="CL903"/>
      <c r="CM903"/>
      <c r="CN903"/>
      <c r="CO903"/>
      <c r="CP903"/>
      <c r="CQ903"/>
      <c r="CR903"/>
      <c r="CS903"/>
      <c r="CT903"/>
      <c r="CU903"/>
      <c r="CV903"/>
      <c r="CW903"/>
      <c r="CX903"/>
      <c r="CY903"/>
      <c r="CZ903"/>
      <c r="DA903"/>
      <c r="DB903"/>
      <c r="DC903"/>
      <c r="DD903"/>
      <c r="DE903"/>
    </row>
    <row r="904" spans="1:109" x14ac:dyDescent="0.2">
      <c r="A904" s="2">
        <v>903</v>
      </c>
      <c r="B904" s="2">
        <v>11</v>
      </c>
      <c r="C904" s="2">
        <v>2</v>
      </c>
      <c r="D904">
        <v>7</v>
      </c>
      <c r="E904" s="52">
        <v>43959</v>
      </c>
      <c r="F904" s="1">
        <v>0</v>
      </c>
      <c r="G904" s="5">
        <f t="shared" si="61"/>
        <v>0</v>
      </c>
      <c r="H904" s="19">
        <f t="shared" si="62"/>
        <v>0</v>
      </c>
      <c r="I904">
        <v>96.875</v>
      </c>
      <c r="J904">
        <v>125.24731182795699</v>
      </c>
      <c r="K904">
        <v>22.819491149896127</v>
      </c>
      <c r="L904">
        <v>4.301075268817204</v>
      </c>
      <c r="M904">
        <v>95.6989247311828</v>
      </c>
      <c r="N904">
        <v>0</v>
      </c>
      <c r="O904">
        <v>96.875</v>
      </c>
      <c r="P904">
        <v>125.24731182795699</v>
      </c>
      <c r="Q904">
        <v>22.819491149896127</v>
      </c>
      <c r="R904">
        <v>4.301075268817204</v>
      </c>
      <c r="S904">
        <v>95.6989247311828</v>
      </c>
      <c r="T904">
        <v>0</v>
      </c>
      <c r="U904">
        <v>98.4375</v>
      </c>
      <c r="V904">
        <v>134.53968253968253</v>
      </c>
      <c r="W904">
        <v>21.815422373888495</v>
      </c>
      <c r="X904">
        <v>6.3492063492063489</v>
      </c>
      <c r="Y904">
        <v>93.650793650793645</v>
      </c>
      <c r="Z904">
        <v>0</v>
      </c>
      <c r="AA904" s="2">
        <v>0</v>
      </c>
      <c r="AB904">
        <v>3</v>
      </c>
      <c r="AC904">
        <v>9</v>
      </c>
      <c r="AD904">
        <v>3</v>
      </c>
      <c r="AE904" s="16">
        <v>0</v>
      </c>
      <c r="AF904" t="s">
        <v>879</v>
      </c>
      <c r="AG904" t="s">
        <v>879</v>
      </c>
      <c r="AH904" t="s">
        <v>879</v>
      </c>
      <c r="AI904" t="s">
        <v>879</v>
      </c>
      <c r="AJ904" t="s">
        <v>879</v>
      </c>
      <c r="AK904" t="s">
        <v>879</v>
      </c>
      <c r="AL904" t="s">
        <v>878</v>
      </c>
      <c r="AM904" t="s">
        <v>878</v>
      </c>
      <c r="AN904" t="s">
        <v>878</v>
      </c>
      <c r="AO904" t="s">
        <v>878</v>
      </c>
      <c r="AP904" t="s">
        <v>878</v>
      </c>
      <c r="AQ904" t="s">
        <v>878</v>
      </c>
      <c r="AR904" t="s">
        <v>878</v>
      </c>
      <c r="AS904" t="s">
        <v>879</v>
      </c>
      <c r="AT904" t="s">
        <v>879</v>
      </c>
      <c r="AU904" t="s">
        <v>879</v>
      </c>
      <c r="AV904" t="s">
        <v>879</v>
      </c>
      <c r="AW904" t="s">
        <v>879</v>
      </c>
      <c r="AX904" t="s">
        <v>879</v>
      </c>
      <c r="AY904" t="s">
        <v>879</v>
      </c>
      <c r="AZ904" t="s">
        <v>878</v>
      </c>
      <c r="BA904" t="s">
        <v>878</v>
      </c>
      <c r="BB904" t="s">
        <v>878</v>
      </c>
      <c r="BC904" t="s">
        <v>878</v>
      </c>
      <c r="BD904" t="s">
        <v>878</v>
      </c>
      <c r="BE904" t="s">
        <v>878</v>
      </c>
      <c r="BF904" t="s">
        <v>878</v>
      </c>
      <c r="BG904">
        <v>0</v>
      </c>
      <c r="BH904">
        <v>0</v>
      </c>
      <c r="BI904">
        <v>0</v>
      </c>
      <c r="BJ904">
        <f t="shared" si="63"/>
        <v>0</v>
      </c>
      <c r="BK904">
        <f t="shared" si="64"/>
        <v>0</v>
      </c>
      <c r="BL904" s="25">
        <v>0</v>
      </c>
      <c r="BM904" s="1">
        <v>0</v>
      </c>
      <c r="BN904" s="1">
        <v>0</v>
      </c>
      <c r="BO904" s="1">
        <v>0</v>
      </c>
      <c r="BP904" s="1">
        <v>0</v>
      </c>
      <c r="BQ904"/>
      <c r="BR904"/>
      <c r="BS904"/>
      <c r="BT904"/>
      <c r="BU904"/>
      <c r="BV904"/>
      <c r="BW904"/>
      <c r="BX904"/>
      <c r="BY904"/>
      <c r="BZ904"/>
      <c r="CA904"/>
      <c r="CB904"/>
      <c r="CC904"/>
      <c r="CD904"/>
      <c r="CE904"/>
      <c r="CF904"/>
      <c r="CG904"/>
      <c r="CH904"/>
      <c r="CI904"/>
      <c r="CJ904"/>
      <c r="CK904"/>
      <c r="CL904"/>
      <c r="CM904"/>
      <c r="CN904"/>
      <c r="CO904"/>
      <c r="CP904"/>
      <c r="CQ904"/>
      <c r="CR904"/>
      <c r="CS904"/>
      <c r="CT904"/>
      <c r="CU904"/>
      <c r="CV904"/>
      <c r="CW904"/>
      <c r="CX904"/>
      <c r="CY904"/>
      <c r="CZ904"/>
      <c r="DA904"/>
      <c r="DB904"/>
      <c r="DC904"/>
      <c r="DD904"/>
      <c r="DE904"/>
    </row>
    <row r="905" spans="1:109" customFormat="1" x14ac:dyDescent="0.2">
      <c r="A905" s="2">
        <v>904</v>
      </c>
      <c r="B905" s="2">
        <v>11</v>
      </c>
      <c r="C905" s="2">
        <v>2</v>
      </c>
      <c r="D905">
        <v>8</v>
      </c>
      <c r="E905" s="52">
        <v>43960</v>
      </c>
      <c r="F905" s="1">
        <v>0</v>
      </c>
      <c r="G905" s="5">
        <f t="shared" si="61"/>
        <v>40</v>
      </c>
      <c r="H905" s="19">
        <f t="shared" si="62"/>
        <v>212</v>
      </c>
      <c r="I905">
        <v>100</v>
      </c>
      <c r="J905">
        <v>116.70833333333333</v>
      </c>
      <c r="K905">
        <v>18.700138461953628</v>
      </c>
      <c r="L905">
        <v>0</v>
      </c>
      <c r="M905">
        <v>98.958333333333329</v>
      </c>
      <c r="N905">
        <v>1.0416666666666667</v>
      </c>
      <c r="O905">
        <v>100</v>
      </c>
      <c r="P905">
        <v>116.70833333333333</v>
      </c>
      <c r="Q905">
        <v>18.700138461953628</v>
      </c>
      <c r="R905">
        <v>0</v>
      </c>
      <c r="S905">
        <v>98.958333333333329</v>
      </c>
      <c r="T905">
        <v>1.0416666666666667</v>
      </c>
      <c r="U905">
        <v>100</v>
      </c>
      <c r="V905">
        <v>122.28125</v>
      </c>
      <c r="W905">
        <v>18.961970405676642</v>
      </c>
      <c r="X905">
        <v>0</v>
      </c>
      <c r="Y905">
        <v>98.4375</v>
      </c>
      <c r="Z905">
        <v>1.5625</v>
      </c>
      <c r="AA905" s="2">
        <v>1</v>
      </c>
      <c r="AB905">
        <v>2</v>
      </c>
      <c r="AC905">
        <v>9</v>
      </c>
      <c r="AD905">
        <v>1</v>
      </c>
      <c r="AE905" s="16">
        <v>0</v>
      </c>
      <c r="AF905" t="s">
        <v>879</v>
      </c>
      <c r="AG905" t="s">
        <v>879</v>
      </c>
      <c r="AH905" t="s">
        <v>879</v>
      </c>
      <c r="AI905" t="s">
        <v>879</v>
      </c>
      <c r="AJ905" t="s">
        <v>879</v>
      </c>
      <c r="AK905" t="s">
        <v>879</v>
      </c>
      <c r="AL905" t="s">
        <v>878</v>
      </c>
      <c r="AM905" t="s">
        <v>878</v>
      </c>
      <c r="AN905" t="s">
        <v>878</v>
      </c>
      <c r="AO905" t="s">
        <v>878</v>
      </c>
      <c r="AP905" t="s">
        <v>878</v>
      </c>
      <c r="AQ905" t="s">
        <v>878</v>
      </c>
      <c r="AR905" t="s">
        <v>878</v>
      </c>
      <c r="AS905" t="s">
        <v>879</v>
      </c>
      <c r="AT905" t="s">
        <v>879</v>
      </c>
      <c r="AU905" t="s">
        <v>879</v>
      </c>
      <c r="AV905" t="s">
        <v>879</v>
      </c>
      <c r="AW905" t="s">
        <v>879</v>
      </c>
      <c r="AX905" t="s">
        <v>879</v>
      </c>
      <c r="AY905" t="s">
        <v>879</v>
      </c>
      <c r="AZ905" t="s">
        <v>878</v>
      </c>
      <c r="BA905" t="s">
        <v>878</v>
      </c>
      <c r="BB905" t="s">
        <v>878</v>
      </c>
      <c r="BC905" t="s">
        <v>878</v>
      </c>
      <c r="BD905" t="s">
        <v>878</v>
      </c>
      <c r="BE905" t="s">
        <v>878</v>
      </c>
      <c r="BF905" t="s">
        <v>878</v>
      </c>
      <c r="BG905">
        <v>40</v>
      </c>
      <c r="BH905">
        <v>3</v>
      </c>
      <c r="BI905">
        <v>5.3</v>
      </c>
      <c r="BJ905">
        <f t="shared" si="63"/>
        <v>212</v>
      </c>
      <c r="BK905" t="s">
        <v>887</v>
      </c>
      <c r="BL905" s="25">
        <v>0</v>
      </c>
      <c r="BM905" s="1">
        <v>0</v>
      </c>
      <c r="BN905" s="1">
        <v>0</v>
      </c>
      <c r="BO905" s="1">
        <v>0</v>
      </c>
      <c r="BP905" s="1">
        <v>0</v>
      </c>
    </row>
    <row r="906" spans="1:109" customFormat="1" x14ac:dyDescent="0.2">
      <c r="A906" s="2">
        <v>905</v>
      </c>
      <c r="B906" s="2">
        <v>11</v>
      </c>
      <c r="C906" s="2">
        <v>2</v>
      </c>
      <c r="D906">
        <v>9</v>
      </c>
      <c r="E906" s="52">
        <v>43961</v>
      </c>
      <c r="F906" s="1">
        <v>0</v>
      </c>
      <c r="G906" s="5">
        <f t="shared" si="61"/>
        <v>0</v>
      </c>
      <c r="H906" s="19">
        <f t="shared" si="62"/>
        <v>0</v>
      </c>
      <c r="I906">
        <v>94.791666666666671</v>
      </c>
      <c r="J906">
        <v>124.26373626373626</v>
      </c>
      <c r="K906">
        <v>21.137713323595495</v>
      </c>
      <c r="L906">
        <v>7.6923076923076925</v>
      </c>
      <c r="M906">
        <v>92.307692307692307</v>
      </c>
      <c r="N906">
        <v>0</v>
      </c>
      <c r="O906">
        <v>94.791666666666671</v>
      </c>
      <c r="P906">
        <v>124.26373626373626</v>
      </c>
      <c r="Q906">
        <v>21.137713323595495</v>
      </c>
      <c r="R906">
        <v>7.6923076923076925</v>
      </c>
      <c r="S906">
        <v>92.307692307692307</v>
      </c>
      <c r="T906">
        <v>0</v>
      </c>
      <c r="U906">
        <v>98.4375</v>
      </c>
      <c r="V906">
        <v>126.74603174603175</v>
      </c>
      <c r="W906">
        <v>23.894386381983466</v>
      </c>
      <c r="X906">
        <v>11.111111111111111</v>
      </c>
      <c r="Y906">
        <v>88.888888888888886</v>
      </c>
      <c r="Z906">
        <v>0</v>
      </c>
      <c r="AA906" s="2">
        <v>0</v>
      </c>
      <c r="AB906">
        <v>2</v>
      </c>
      <c r="AC906">
        <v>8</v>
      </c>
      <c r="AD906">
        <v>2</v>
      </c>
      <c r="AE906" s="16">
        <v>0</v>
      </c>
      <c r="AF906" t="s">
        <v>879</v>
      </c>
      <c r="AG906" t="s">
        <v>879</v>
      </c>
      <c r="AH906" t="s">
        <v>879</v>
      </c>
      <c r="AI906" t="s">
        <v>879</v>
      </c>
      <c r="AJ906" t="s">
        <v>879</v>
      </c>
      <c r="AK906" t="s">
        <v>879</v>
      </c>
      <c r="AL906" t="s">
        <v>878</v>
      </c>
      <c r="AM906" t="s">
        <v>878</v>
      </c>
      <c r="AN906" t="s">
        <v>878</v>
      </c>
      <c r="AO906" t="s">
        <v>878</v>
      </c>
      <c r="AP906" t="s">
        <v>878</v>
      </c>
      <c r="AQ906" t="s">
        <v>878</v>
      </c>
      <c r="AR906" t="s">
        <v>878</v>
      </c>
      <c r="AS906" t="s">
        <v>879</v>
      </c>
      <c r="AT906" t="s">
        <v>879</v>
      </c>
      <c r="AU906" t="s">
        <v>879</v>
      </c>
      <c r="AV906" t="s">
        <v>879</v>
      </c>
      <c r="AW906" t="s">
        <v>879</v>
      </c>
      <c r="AX906" t="s">
        <v>879</v>
      </c>
      <c r="AY906" t="s">
        <v>879</v>
      </c>
      <c r="AZ906" t="s">
        <v>878</v>
      </c>
      <c r="BA906" t="s">
        <v>878</v>
      </c>
      <c r="BB906" t="s">
        <v>878</v>
      </c>
      <c r="BC906" t="s">
        <v>878</v>
      </c>
      <c r="BD906" t="s">
        <v>878</v>
      </c>
      <c r="BE906" t="s">
        <v>878</v>
      </c>
      <c r="BF906" t="s">
        <v>878</v>
      </c>
      <c r="BG906">
        <v>0</v>
      </c>
      <c r="BH906">
        <v>0</v>
      </c>
      <c r="BI906">
        <v>0</v>
      </c>
      <c r="BJ906">
        <f t="shared" si="63"/>
        <v>0</v>
      </c>
      <c r="BK906">
        <f>BH906*BJ906</f>
        <v>0</v>
      </c>
      <c r="BL906" s="25">
        <v>0</v>
      </c>
      <c r="BM906" s="1">
        <v>0</v>
      </c>
      <c r="BN906" s="1">
        <v>0</v>
      </c>
      <c r="BO906" s="1">
        <v>0</v>
      </c>
      <c r="BP906" s="1">
        <v>0</v>
      </c>
    </row>
    <row r="907" spans="1:109" customFormat="1" x14ac:dyDescent="0.2">
      <c r="A907" s="2">
        <v>906</v>
      </c>
      <c r="B907" s="2">
        <v>11</v>
      </c>
      <c r="C907" s="2">
        <v>2</v>
      </c>
      <c r="D907">
        <v>10</v>
      </c>
      <c r="E907" s="52">
        <v>43962</v>
      </c>
      <c r="F907" s="1">
        <v>0</v>
      </c>
      <c r="G907" s="5">
        <f t="shared" si="61"/>
        <v>20</v>
      </c>
      <c r="H907" s="19">
        <f t="shared" si="62"/>
        <v>106</v>
      </c>
      <c r="I907">
        <v>86.458333333333329</v>
      </c>
      <c r="J907">
        <v>118.50602409638554</v>
      </c>
      <c r="K907">
        <v>27.153050803850586</v>
      </c>
      <c r="L907">
        <v>6.024096385542169</v>
      </c>
      <c r="M907">
        <v>93.975903614457835</v>
      </c>
      <c r="N907">
        <v>0</v>
      </c>
      <c r="O907">
        <v>86.458333333333329</v>
      </c>
      <c r="P907">
        <v>118.50602409638554</v>
      </c>
      <c r="Q907">
        <v>27.153050803850586</v>
      </c>
      <c r="R907">
        <v>6.024096385542169</v>
      </c>
      <c r="S907">
        <v>93.975903614457835</v>
      </c>
      <c r="T907">
        <v>0</v>
      </c>
      <c r="U907">
        <v>82.8125</v>
      </c>
      <c r="V907">
        <v>133.58490566037736</v>
      </c>
      <c r="W907">
        <v>22.987590129469186</v>
      </c>
      <c r="X907">
        <v>9.433962264150944</v>
      </c>
      <c r="Y907">
        <v>90.566037735849051</v>
      </c>
      <c r="Z907">
        <v>0</v>
      </c>
      <c r="AA907" s="2">
        <v>0</v>
      </c>
      <c r="AB907">
        <v>3</v>
      </c>
      <c r="AC907">
        <v>7</v>
      </c>
      <c r="AD907">
        <v>2</v>
      </c>
      <c r="AE907" s="16">
        <v>0</v>
      </c>
      <c r="AF907" t="s">
        <v>879</v>
      </c>
      <c r="AG907" t="s">
        <v>879</v>
      </c>
      <c r="AH907" t="s">
        <v>879</v>
      </c>
      <c r="AI907" t="s">
        <v>879</v>
      </c>
      <c r="AJ907" t="s">
        <v>879</v>
      </c>
      <c r="AK907" t="s">
        <v>879</v>
      </c>
      <c r="AL907" t="s">
        <v>878</v>
      </c>
      <c r="AM907" t="s">
        <v>878</v>
      </c>
      <c r="AN907" t="s">
        <v>878</v>
      </c>
      <c r="AO907" t="s">
        <v>878</v>
      </c>
      <c r="AP907" t="s">
        <v>878</v>
      </c>
      <c r="AQ907" t="s">
        <v>878</v>
      </c>
      <c r="AR907" t="s">
        <v>878</v>
      </c>
      <c r="AS907" t="s">
        <v>879</v>
      </c>
      <c r="AT907" t="s">
        <v>879</v>
      </c>
      <c r="AU907" t="s">
        <v>879</v>
      </c>
      <c r="AV907" t="s">
        <v>879</v>
      </c>
      <c r="AW907" t="s">
        <v>879</v>
      </c>
      <c r="AX907" t="s">
        <v>879</v>
      </c>
      <c r="AY907" t="s">
        <v>879</v>
      </c>
      <c r="AZ907" t="s">
        <v>878</v>
      </c>
      <c r="BA907" t="s">
        <v>878</v>
      </c>
      <c r="BB907" t="s">
        <v>878</v>
      </c>
      <c r="BC907" t="s">
        <v>878</v>
      </c>
      <c r="BD907" t="s">
        <v>878</v>
      </c>
      <c r="BE907" t="s">
        <v>878</v>
      </c>
      <c r="BF907" t="s">
        <v>878</v>
      </c>
      <c r="BG907">
        <v>20</v>
      </c>
      <c r="BH907">
        <v>3</v>
      </c>
      <c r="BI907">
        <v>5.3</v>
      </c>
      <c r="BJ907">
        <f t="shared" si="63"/>
        <v>106</v>
      </c>
      <c r="BK907" t="s">
        <v>887</v>
      </c>
      <c r="BL907" s="25">
        <v>0</v>
      </c>
      <c r="BM907" s="1">
        <v>0</v>
      </c>
      <c r="BN907" s="1">
        <v>0</v>
      </c>
      <c r="BO907" s="1">
        <v>0</v>
      </c>
      <c r="BP907" s="1">
        <v>0</v>
      </c>
    </row>
    <row r="908" spans="1:109" customFormat="1" x14ac:dyDescent="0.2">
      <c r="A908" s="2">
        <v>907</v>
      </c>
      <c r="B908" s="2">
        <v>11</v>
      </c>
      <c r="C908" s="2">
        <v>2</v>
      </c>
      <c r="D908">
        <v>11</v>
      </c>
      <c r="E908" s="52">
        <v>43963</v>
      </c>
      <c r="F908" s="1">
        <v>0</v>
      </c>
      <c r="G908" s="5">
        <f t="shared" si="61"/>
        <v>0</v>
      </c>
      <c r="H908" s="19">
        <f t="shared" si="62"/>
        <v>0</v>
      </c>
      <c r="I908">
        <v>90.625</v>
      </c>
      <c r="J908">
        <v>118.83908045977012</v>
      </c>
      <c r="K908">
        <v>18.481658857024573</v>
      </c>
      <c r="L908">
        <v>0</v>
      </c>
      <c r="M908">
        <v>100</v>
      </c>
      <c r="N908">
        <v>0</v>
      </c>
      <c r="O908">
        <v>90.625</v>
      </c>
      <c r="P908">
        <v>118.83908045977012</v>
      </c>
      <c r="Q908">
        <v>18.481658857024573</v>
      </c>
      <c r="R908">
        <v>0</v>
      </c>
      <c r="S908">
        <v>100</v>
      </c>
      <c r="T908">
        <v>0</v>
      </c>
      <c r="U908">
        <v>98.4375</v>
      </c>
      <c r="V908">
        <v>118.53968253968254</v>
      </c>
      <c r="W908">
        <v>19.576422376219671</v>
      </c>
      <c r="X908">
        <v>0</v>
      </c>
      <c r="Y908">
        <v>100</v>
      </c>
      <c r="Z908">
        <v>0</v>
      </c>
      <c r="AA908" s="2">
        <v>1</v>
      </c>
      <c r="AB908">
        <v>2</v>
      </c>
      <c r="AC908">
        <v>7</v>
      </c>
      <c r="AD908">
        <v>2</v>
      </c>
      <c r="AE908" s="16">
        <v>0</v>
      </c>
      <c r="AF908" t="s">
        <v>879</v>
      </c>
      <c r="AG908" t="s">
        <v>879</v>
      </c>
      <c r="AH908" t="s">
        <v>879</v>
      </c>
      <c r="AI908" t="s">
        <v>879</v>
      </c>
      <c r="AJ908" t="s">
        <v>879</v>
      </c>
      <c r="AK908" t="s">
        <v>879</v>
      </c>
      <c r="AL908" t="s">
        <v>878</v>
      </c>
      <c r="AM908" t="s">
        <v>878</v>
      </c>
      <c r="AN908" t="s">
        <v>878</v>
      </c>
      <c r="AO908" t="s">
        <v>878</v>
      </c>
      <c r="AP908" t="s">
        <v>878</v>
      </c>
      <c r="AQ908" t="s">
        <v>878</v>
      </c>
      <c r="AR908" t="s">
        <v>878</v>
      </c>
      <c r="AS908" t="s">
        <v>879</v>
      </c>
      <c r="AT908" t="s">
        <v>879</v>
      </c>
      <c r="AU908" t="s">
        <v>879</v>
      </c>
      <c r="AV908" t="s">
        <v>879</v>
      </c>
      <c r="AW908" t="s">
        <v>879</v>
      </c>
      <c r="AX908" t="s">
        <v>879</v>
      </c>
      <c r="AY908" t="s">
        <v>879</v>
      </c>
      <c r="AZ908" t="s">
        <v>878</v>
      </c>
      <c r="BA908" t="s">
        <v>878</v>
      </c>
      <c r="BB908" t="s">
        <v>878</v>
      </c>
      <c r="BC908" t="s">
        <v>878</v>
      </c>
      <c r="BD908" t="s">
        <v>878</v>
      </c>
      <c r="BE908" t="s">
        <v>878</v>
      </c>
      <c r="BF908" t="s">
        <v>878</v>
      </c>
      <c r="BG908">
        <v>0</v>
      </c>
      <c r="BH908">
        <v>0</v>
      </c>
      <c r="BI908">
        <v>0</v>
      </c>
      <c r="BJ908">
        <f t="shared" ref="BJ908:BJ939" si="65">BG908*BI908</f>
        <v>0</v>
      </c>
      <c r="BK908">
        <f>BH908*BJ908</f>
        <v>0</v>
      </c>
      <c r="BL908" s="25">
        <v>0</v>
      </c>
      <c r="BM908" s="1">
        <v>0</v>
      </c>
      <c r="BN908" s="1">
        <v>0</v>
      </c>
      <c r="BO908" s="1">
        <v>0</v>
      </c>
      <c r="BP908" s="1">
        <v>0</v>
      </c>
    </row>
    <row r="909" spans="1:109" customFormat="1" x14ac:dyDescent="0.2">
      <c r="A909" s="2">
        <v>908</v>
      </c>
      <c r="B909" s="2">
        <v>11</v>
      </c>
      <c r="C909" s="2">
        <v>2</v>
      </c>
      <c r="D909">
        <v>12</v>
      </c>
      <c r="E909" s="52">
        <v>43964</v>
      </c>
      <c r="F909" s="1">
        <v>0</v>
      </c>
      <c r="G909" s="5">
        <f t="shared" si="61"/>
        <v>0</v>
      </c>
      <c r="H909" s="19">
        <f t="shared" si="62"/>
        <v>0</v>
      </c>
      <c r="I909">
        <v>98.958333333333329</v>
      </c>
      <c r="J909">
        <v>114.70526315789473</v>
      </c>
      <c r="K909">
        <v>27.728065698441984</v>
      </c>
      <c r="L909">
        <v>3.1578947368421053</v>
      </c>
      <c r="M909">
        <v>90.526315789473685</v>
      </c>
      <c r="N909">
        <v>6.3157894736842106</v>
      </c>
      <c r="O909">
        <v>98.958333333333329</v>
      </c>
      <c r="P909">
        <v>114.70526315789473</v>
      </c>
      <c r="Q909">
        <v>27.728065698441984</v>
      </c>
      <c r="R909">
        <v>3.1578947368421053</v>
      </c>
      <c r="S909">
        <v>90.526315789473685</v>
      </c>
      <c r="T909">
        <v>6.3157894736842106</v>
      </c>
      <c r="U909">
        <v>100</v>
      </c>
      <c r="V909">
        <v>130.796875</v>
      </c>
      <c r="W909">
        <v>19.120731057026127</v>
      </c>
      <c r="X909">
        <v>4.6875</v>
      </c>
      <c r="Y909">
        <v>95.3125</v>
      </c>
      <c r="Z909">
        <v>0</v>
      </c>
      <c r="AA909" s="2">
        <v>0</v>
      </c>
      <c r="AB909">
        <v>3</v>
      </c>
      <c r="AC909">
        <v>3</v>
      </c>
      <c r="AD909">
        <v>2</v>
      </c>
      <c r="AE909" s="16">
        <v>0</v>
      </c>
      <c r="AF909" t="s">
        <v>879</v>
      </c>
      <c r="AG909" t="s">
        <v>879</v>
      </c>
      <c r="AH909" t="s">
        <v>879</v>
      </c>
      <c r="AI909" t="s">
        <v>879</v>
      </c>
      <c r="AJ909" t="s">
        <v>879</v>
      </c>
      <c r="AK909" t="s">
        <v>879</v>
      </c>
      <c r="AL909" t="s">
        <v>878</v>
      </c>
      <c r="AM909" t="s">
        <v>878</v>
      </c>
      <c r="AN909" t="s">
        <v>878</v>
      </c>
      <c r="AO909" t="s">
        <v>878</v>
      </c>
      <c r="AP909" t="s">
        <v>878</v>
      </c>
      <c r="AQ909" t="s">
        <v>878</v>
      </c>
      <c r="AR909" t="s">
        <v>878</v>
      </c>
      <c r="AS909" t="s">
        <v>879</v>
      </c>
      <c r="AT909" t="s">
        <v>879</v>
      </c>
      <c r="AU909" t="s">
        <v>879</v>
      </c>
      <c r="AV909" t="s">
        <v>879</v>
      </c>
      <c r="AW909" t="s">
        <v>879</v>
      </c>
      <c r="AX909" t="s">
        <v>879</v>
      </c>
      <c r="AY909" t="s">
        <v>879</v>
      </c>
      <c r="AZ909" t="s">
        <v>878</v>
      </c>
      <c r="BA909" t="s">
        <v>878</v>
      </c>
      <c r="BB909" t="s">
        <v>878</v>
      </c>
      <c r="BC909" t="s">
        <v>878</v>
      </c>
      <c r="BD909" t="s">
        <v>878</v>
      </c>
      <c r="BE909" t="s">
        <v>878</v>
      </c>
      <c r="BF909" t="s">
        <v>878</v>
      </c>
      <c r="BG909">
        <v>0</v>
      </c>
      <c r="BH909">
        <v>0</v>
      </c>
      <c r="BI909">
        <v>0</v>
      </c>
      <c r="BJ909">
        <f t="shared" si="65"/>
        <v>0</v>
      </c>
      <c r="BK909">
        <f>BH909*BJ909</f>
        <v>0</v>
      </c>
      <c r="BL909" s="25">
        <v>0</v>
      </c>
      <c r="BM909" s="1">
        <v>0</v>
      </c>
      <c r="BN909" s="1">
        <v>0</v>
      </c>
      <c r="BO909" s="1">
        <v>0</v>
      </c>
      <c r="BP909" s="1">
        <v>0</v>
      </c>
    </row>
    <row r="910" spans="1:109" customFormat="1" x14ac:dyDescent="0.2">
      <c r="A910" s="2">
        <v>909</v>
      </c>
      <c r="B910" s="2">
        <v>11</v>
      </c>
      <c r="C910" s="2">
        <v>2</v>
      </c>
      <c r="D910">
        <v>13</v>
      </c>
      <c r="E910" s="52">
        <v>43965</v>
      </c>
      <c r="F910" s="1">
        <v>0</v>
      </c>
      <c r="G910" s="5">
        <f t="shared" si="61"/>
        <v>0</v>
      </c>
      <c r="H910" s="19">
        <f t="shared" si="62"/>
        <v>0</v>
      </c>
      <c r="I910">
        <v>88.541666666666671</v>
      </c>
      <c r="J910">
        <v>118.2235294117647</v>
      </c>
      <c r="K910">
        <v>15.47364666166866</v>
      </c>
      <c r="L910">
        <v>0</v>
      </c>
      <c r="M910">
        <v>100</v>
      </c>
      <c r="N910">
        <v>0</v>
      </c>
      <c r="O910">
        <v>88.541666666666671</v>
      </c>
      <c r="P910">
        <v>118.2235294117647</v>
      </c>
      <c r="Q910">
        <v>15.47364666166866</v>
      </c>
      <c r="R910">
        <v>0</v>
      </c>
      <c r="S910">
        <v>100</v>
      </c>
      <c r="T910">
        <v>0</v>
      </c>
      <c r="U910">
        <v>96.875</v>
      </c>
      <c r="V910">
        <v>116.35483870967742</v>
      </c>
      <c r="W910">
        <v>16.644145317706489</v>
      </c>
      <c r="X910">
        <v>0</v>
      </c>
      <c r="Y910">
        <v>100</v>
      </c>
      <c r="Z910">
        <v>0</v>
      </c>
      <c r="AA910" s="2">
        <v>1</v>
      </c>
      <c r="AB910">
        <v>2</v>
      </c>
      <c r="AC910">
        <v>8</v>
      </c>
      <c r="AD910">
        <v>2</v>
      </c>
      <c r="AE910" s="16">
        <v>0</v>
      </c>
      <c r="AF910" t="s">
        <v>879</v>
      </c>
      <c r="AG910" t="s">
        <v>879</v>
      </c>
      <c r="AH910" t="s">
        <v>879</v>
      </c>
      <c r="AI910" t="s">
        <v>879</v>
      </c>
      <c r="AJ910" t="s">
        <v>879</v>
      </c>
      <c r="AK910" t="s">
        <v>879</v>
      </c>
      <c r="AL910" t="s">
        <v>878</v>
      </c>
      <c r="AM910" t="s">
        <v>878</v>
      </c>
      <c r="AN910" t="s">
        <v>878</v>
      </c>
      <c r="AO910" t="s">
        <v>878</v>
      </c>
      <c r="AP910" t="s">
        <v>878</v>
      </c>
      <c r="AQ910" t="s">
        <v>878</v>
      </c>
      <c r="AR910" t="s">
        <v>878</v>
      </c>
      <c r="AS910" t="s">
        <v>879</v>
      </c>
      <c r="AT910" t="s">
        <v>879</v>
      </c>
      <c r="AU910" t="s">
        <v>879</v>
      </c>
      <c r="AV910" t="s">
        <v>879</v>
      </c>
      <c r="AW910" t="s">
        <v>879</v>
      </c>
      <c r="AX910" t="s">
        <v>879</v>
      </c>
      <c r="AY910" t="s">
        <v>879</v>
      </c>
      <c r="AZ910" t="s">
        <v>878</v>
      </c>
      <c r="BA910" t="s">
        <v>878</v>
      </c>
      <c r="BB910" t="s">
        <v>878</v>
      </c>
      <c r="BC910" t="s">
        <v>878</v>
      </c>
      <c r="BD910" t="s">
        <v>878</v>
      </c>
      <c r="BE910" t="s">
        <v>878</v>
      </c>
      <c r="BF910" t="s">
        <v>878</v>
      </c>
      <c r="BG910">
        <v>0</v>
      </c>
      <c r="BH910">
        <v>0</v>
      </c>
      <c r="BI910">
        <v>0</v>
      </c>
      <c r="BJ910">
        <f t="shared" si="65"/>
        <v>0</v>
      </c>
      <c r="BK910">
        <f>BH910*BJ910</f>
        <v>0</v>
      </c>
      <c r="BL910" s="25">
        <v>0</v>
      </c>
      <c r="BM910" s="1">
        <v>0</v>
      </c>
      <c r="BN910" s="1">
        <v>0</v>
      </c>
      <c r="BO910" s="1">
        <v>0</v>
      </c>
      <c r="BP910" s="1">
        <v>0</v>
      </c>
      <c r="BV910" s="16"/>
      <c r="BW910" s="16"/>
    </row>
    <row r="911" spans="1:109" customFormat="1" x14ac:dyDescent="0.2">
      <c r="A911" s="2">
        <v>910</v>
      </c>
      <c r="B911" s="2">
        <v>11</v>
      </c>
      <c r="C911" s="2">
        <v>2</v>
      </c>
      <c r="D911">
        <v>14</v>
      </c>
      <c r="E911" s="52">
        <v>43966</v>
      </c>
      <c r="F911" s="1">
        <v>0</v>
      </c>
      <c r="G911" s="5">
        <f t="shared" si="61"/>
        <v>0</v>
      </c>
      <c r="H911" s="19">
        <f t="shared" si="62"/>
        <v>0</v>
      </c>
      <c r="I911">
        <v>100</v>
      </c>
      <c r="J911">
        <v>105.20833333333333</v>
      </c>
      <c r="K911">
        <v>14.506983870409048</v>
      </c>
      <c r="L911">
        <v>0</v>
      </c>
      <c r="M911">
        <v>98.958333333333329</v>
      </c>
      <c r="N911">
        <v>1.0416666666666667</v>
      </c>
      <c r="O911">
        <v>100</v>
      </c>
      <c r="P911">
        <v>105.20833333333333</v>
      </c>
      <c r="Q911">
        <v>14.506983870409048</v>
      </c>
      <c r="R911">
        <v>0</v>
      </c>
      <c r="S911">
        <v>98.958333333333329</v>
      </c>
      <c r="T911">
        <v>1.0416666666666667</v>
      </c>
      <c r="U911">
        <v>100</v>
      </c>
      <c r="V911">
        <v>109.296875</v>
      </c>
      <c r="W911">
        <v>15.008049243467099</v>
      </c>
      <c r="X911">
        <v>0</v>
      </c>
      <c r="Y911">
        <v>98.4375</v>
      </c>
      <c r="Z911">
        <v>1.5625</v>
      </c>
      <c r="AA911" s="2">
        <v>0</v>
      </c>
      <c r="AB911">
        <v>2</v>
      </c>
      <c r="AC911">
        <v>7</v>
      </c>
      <c r="AD911">
        <v>2</v>
      </c>
      <c r="AE911" s="16">
        <v>0</v>
      </c>
      <c r="AF911" t="s">
        <v>879</v>
      </c>
      <c r="AG911" t="s">
        <v>879</v>
      </c>
      <c r="AH911" t="s">
        <v>879</v>
      </c>
      <c r="AI911" t="s">
        <v>879</v>
      </c>
      <c r="AJ911" t="s">
        <v>879</v>
      </c>
      <c r="AK911" t="s">
        <v>879</v>
      </c>
      <c r="AL911" t="s">
        <v>878</v>
      </c>
      <c r="AM911" t="s">
        <v>878</v>
      </c>
      <c r="AN911" t="s">
        <v>878</v>
      </c>
      <c r="AO911" t="s">
        <v>878</v>
      </c>
      <c r="AP911" t="s">
        <v>878</v>
      </c>
      <c r="AQ911" t="s">
        <v>878</v>
      </c>
      <c r="AR911" t="s">
        <v>878</v>
      </c>
      <c r="AS911" t="s">
        <v>879</v>
      </c>
      <c r="AT911" t="s">
        <v>879</v>
      </c>
      <c r="AU911" t="s">
        <v>879</v>
      </c>
      <c r="AV911" t="s">
        <v>879</v>
      </c>
      <c r="AW911" t="s">
        <v>879</v>
      </c>
      <c r="AX911" t="s">
        <v>879</v>
      </c>
      <c r="AY911" t="s">
        <v>879</v>
      </c>
      <c r="AZ911" t="s">
        <v>878</v>
      </c>
      <c r="BA911" t="s">
        <v>878</v>
      </c>
      <c r="BB911" t="s">
        <v>878</v>
      </c>
      <c r="BC911" t="s">
        <v>878</v>
      </c>
      <c r="BD911" t="s">
        <v>878</v>
      </c>
      <c r="BE911" t="s">
        <v>878</v>
      </c>
      <c r="BF911" t="s">
        <v>878</v>
      </c>
      <c r="BG911">
        <v>0</v>
      </c>
      <c r="BH911">
        <v>0</v>
      </c>
      <c r="BI911">
        <v>0</v>
      </c>
      <c r="BJ911">
        <f t="shared" si="65"/>
        <v>0</v>
      </c>
      <c r="BK911">
        <f>BH911*BJ911</f>
        <v>0</v>
      </c>
      <c r="BL911" s="25">
        <v>0</v>
      </c>
      <c r="BM911" s="1">
        <v>0</v>
      </c>
      <c r="BN911" s="1">
        <v>0</v>
      </c>
      <c r="BO911" s="1">
        <v>0</v>
      </c>
      <c r="BP911" s="1">
        <v>0</v>
      </c>
    </row>
    <row r="912" spans="1:109" customFormat="1" x14ac:dyDescent="0.2">
      <c r="A912" s="2">
        <v>911</v>
      </c>
      <c r="B912" s="5">
        <v>11</v>
      </c>
      <c r="C912" s="5">
        <v>3</v>
      </c>
      <c r="D912" s="1">
        <v>1</v>
      </c>
      <c r="E912" s="7">
        <v>43969</v>
      </c>
      <c r="F912" s="1">
        <v>0</v>
      </c>
      <c r="G912" s="5">
        <f t="shared" si="61"/>
        <v>0</v>
      </c>
      <c r="H912" s="19">
        <f t="shared" si="62"/>
        <v>0</v>
      </c>
      <c r="I912">
        <v>98.958333333333329</v>
      </c>
      <c r="J912">
        <v>107.21052631578948</v>
      </c>
      <c r="K912">
        <v>23.546469178851094</v>
      </c>
      <c r="L912">
        <v>1.0526315789473684</v>
      </c>
      <c r="M912">
        <v>91.578947368421055</v>
      </c>
      <c r="N912">
        <v>7.3684210526315788</v>
      </c>
      <c r="O912">
        <v>98.4375</v>
      </c>
      <c r="P912">
        <v>111.2063492063492</v>
      </c>
      <c r="Q912">
        <v>20.378080162024272</v>
      </c>
      <c r="R912">
        <v>0</v>
      </c>
      <c r="S912">
        <v>100</v>
      </c>
      <c r="T912">
        <v>0</v>
      </c>
      <c r="U912">
        <v>100</v>
      </c>
      <c r="V912">
        <v>99.606060606060609</v>
      </c>
      <c r="W912">
        <v>28.145385067013773</v>
      </c>
      <c r="X912">
        <v>3.0303030303030303</v>
      </c>
      <c r="Y912">
        <v>75.757575757575751</v>
      </c>
      <c r="Z912">
        <v>21.212121212121211</v>
      </c>
      <c r="AA912" s="2">
        <v>0</v>
      </c>
      <c r="AB912">
        <v>1</v>
      </c>
      <c r="AC912">
        <v>5</v>
      </c>
      <c r="AD912" s="1" t="s">
        <v>20</v>
      </c>
      <c r="AE912" s="16">
        <v>0</v>
      </c>
      <c r="AF912" s="12">
        <v>99</v>
      </c>
      <c r="AG912">
        <v>1</v>
      </c>
      <c r="AH912">
        <v>99</v>
      </c>
      <c r="AI912">
        <v>99</v>
      </c>
      <c r="AJ912">
        <v>99</v>
      </c>
      <c r="AK912">
        <v>99</v>
      </c>
      <c r="AL912">
        <v>99</v>
      </c>
      <c r="AM912">
        <v>99</v>
      </c>
      <c r="AN912" s="1">
        <v>99</v>
      </c>
      <c r="AO912" s="1">
        <v>99</v>
      </c>
      <c r="AP912" s="1">
        <v>99</v>
      </c>
      <c r="AQ912" s="1">
        <v>99</v>
      </c>
      <c r="AR912" s="1">
        <v>99</v>
      </c>
      <c r="AS912" s="1">
        <v>0</v>
      </c>
      <c r="AT912" s="1">
        <v>1</v>
      </c>
      <c r="AU912">
        <v>0</v>
      </c>
      <c r="AV912" s="1">
        <v>0</v>
      </c>
      <c r="AW912" s="1">
        <v>0</v>
      </c>
      <c r="AX912" s="1">
        <v>0</v>
      </c>
      <c r="AY912" s="1">
        <v>0</v>
      </c>
      <c r="AZ912" s="1">
        <v>0</v>
      </c>
      <c r="BA912" s="1">
        <v>0</v>
      </c>
      <c r="BB912" s="1">
        <v>0</v>
      </c>
      <c r="BC912" s="1">
        <v>0</v>
      </c>
      <c r="BD912" s="1">
        <v>0</v>
      </c>
      <c r="BE912" s="1">
        <v>0</v>
      </c>
      <c r="BF912" s="1">
        <f>SUM(AS912:BE912)</f>
        <v>1</v>
      </c>
      <c r="BG912">
        <v>0</v>
      </c>
      <c r="BH912" s="16">
        <v>0</v>
      </c>
      <c r="BI912">
        <v>0</v>
      </c>
      <c r="BJ912">
        <f t="shared" si="65"/>
        <v>0</v>
      </c>
      <c r="BK912">
        <v>0</v>
      </c>
      <c r="BL912" s="2">
        <v>0</v>
      </c>
      <c r="BM912">
        <v>0</v>
      </c>
      <c r="BN912">
        <v>0</v>
      </c>
      <c r="BO912">
        <v>0</v>
      </c>
      <c r="BP912">
        <v>0</v>
      </c>
      <c r="BQ912" s="12"/>
      <c r="BR912" s="12"/>
      <c r="BS912" s="12"/>
      <c r="BT912" s="12"/>
      <c r="BU912" s="12"/>
      <c r="BV912" s="12"/>
      <c r="BW912" s="12"/>
      <c r="BX912" s="12"/>
      <c r="BY912" s="12"/>
      <c r="BZ912" s="12"/>
      <c r="CA912" s="12"/>
      <c r="CB912" s="15"/>
      <c r="CC912" s="12"/>
      <c r="CD912" s="12"/>
      <c r="CE912" s="12"/>
      <c r="CF912" s="12"/>
      <c r="CG912" s="12"/>
      <c r="CH912" s="12"/>
      <c r="CI912" s="12"/>
      <c r="CJ912" s="15"/>
      <c r="CK912" s="12"/>
      <c r="CL912" s="12"/>
      <c r="CM912" s="12"/>
      <c r="CN912" s="12"/>
      <c r="CO912" s="12"/>
      <c r="CP912" s="12"/>
      <c r="CQ912" s="12"/>
      <c r="CR912" s="12"/>
      <c r="CS912" s="12"/>
      <c r="CT912" s="12"/>
      <c r="CU912" s="12"/>
      <c r="CV912" s="12"/>
      <c r="CW912" s="12"/>
      <c r="CX912" s="12"/>
      <c r="CY912" s="12"/>
      <c r="CZ912" s="12"/>
      <c r="DA912" s="12"/>
      <c r="DB912" s="12"/>
      <c r="DC912" s="12"/>
      <c r="DE912" s="35"/>
    </row>
    <row r="913" spans="1:109" customFormat="1" x14ac:dyDescent="0.2">
      <c r="A913" s="2">
        <v>912</v>
      </c>
      <c r="B913" s="5">
        <v>11</v>
      </c>
      <c r="C913" s="5">
        <v>3</v>
      </c>
      <c r="D913" s="1">
        <v>2</v>
      </c>
      <c r="E913" s="7">
        <v>43970</v>
      </c>
      <c r="F913" s="1">
        <v>0</v>
      </c>
      <c r="G913" s="5">
        <f t="shared" si="61"/>
        <v>45</v>
      </c>
      <c r="H913" s="19">
        <f t="shared" si="62"/>
        <v>238.5</v>
      </c>
      <c r="I913">
        <v>96.875</v>
      </c>
      <c r="J913">
        <v>117.55913978494624</v>
      </c>
      <c r="K913">
        <v>19.665449366539907</v>
      </c>
      <c r="L913">
        <v>1.075268817204301</v>
      </c>
      <c r="M913">
        <v>97.849462365591393</v>
      </c>
      <c r="N913">
        <v>1.075268817204301</v>
      </c>
      <c r="O913">
        <v>98.4375</v>
      </c>
      <c r="P913">
        <v>121.0952380952381</v>
      </c>
      <c r="Q913">
        <v>21.885091888323522</v>
      </c>
      <c r="R913">
        <v>1.5873015873015872</v>
      </c>
      <c r="S913">
        <v>96.825396825396837</v>
      </c>
      <c r="T913">
        <v>1.5873015873015872</v>
      </c>
      <c r="U913">
        <v>93.75</v>
      </c>
      <c r="V913">
        <v>110.13333333333334</v>
      </c>
      <c r="W913">
        <v>9.5133258083723948</v>
      </c>
      <c r="X913">
        <v>0</v>
      </c>
      <c r="Y913">
        <v>100</v>
      </c>
      <c r="Z913">
        <v>0</v>
      </c>
      <c r="AA913" s="2">
        <v>2</v>
      </c>
      <c r="AB913">
        <v>2</v>
      </c>
      <c r="AC913">
        <v>8</v>
      </c>
      <c r="AD913">
        <v>1</v>
      </c>
      <c r="AE913" s="16">
        <v>0</v>
      </c>
      <c r="AF913" t="s">
        <v>875</v>
      </c>
      <c r="AG913" t="s">
        <v>875</v>
      </c>
      <c r="AH913" t="s">
        <v>875</v>
      </c>
      <c r="AI913" t="s">
        <v>875</v>
      </c>
      <c r="AJ913" t="s">
        <v>875</v>
      </c>
      <c r="AK913" t="s">
        <v>875</v>
      </c>
      <c r="AL913" t="s">
        <v>875</v>
      </c>
      <c r="AM913" s="1" t="s">
        <v>903</v>
      </c>
      <c r="AN913" s="1" t="s">
        <v>903</v>
      </c>
      <c r="AO913" s="1" t="s">
        <v>903</v>
      </c>
      <c r="AP913" s="1" t="s">
        <v>903</v>
      </c>
      <c r="AQ913" s="1" t="s">
        <v>903</v>
      </c>
      <c r="AR913" s="1" t="s">
        <v>903</v>
      </c>
      <c r="AS913" s="1" t="s">
        <v>903</v>
      </c>
      <c r="AT913" s="1" t="s">
        <v>903</v>
      </c>
      <c r="AU913" s="1" t="s">
        <v>903</v>
      </c>
      <c r="AV913" s="1" t="s">
        <v>903</v>
      </c>
      <c r="AW913" s="1" t="s">
        <v>903</v>
      </c>
      <c r="AX913" s="1" t="s">
        <v>903</v>
      </c>
      <c r="AY913" s="1" t="s">
        <v>903</v>
      </c>
      <c r="AZ913" s="1" t="s">
        <v>903</v>
      </c>
      <c r="BA913" s="1" t="s">
        <v>875</v>
      </c>
      <c r="BB913" s="1" t="s">
        <v>875</v>
      </c>
      <c r="BC913" s="1" t="s">
        <v>875</v>
      </c>
      <c r="BD913" s="1" t="s">
        <v>875</v>
      </c>
      <c r="BE913" s="1" t="s">
        <v>875</v>
      </c>
      <c r="BF913" s="1" t="s">
        <v>875</v>
      </c>
      <c r="BG913">
        <v>45</v>
      </c>
      <c r="BH913">
        <v>3</v>
      </c>
      <c r="BI913">
        <v>5.3</v>
      </c>
      <c r="BJ913">
        <f t="shared" si="65"/>
        <v>238.5</v>
      </c>
      <c r="BK913" t="s">
        <v>887</v>
      </c>
      <c r="BL913" s="2">
        <v>0</v>
      </c>
      <c r="BM913">
        <v>0</v>
      </c>
      <c r="BN913">
        <v>0</v>
      </c>
      <c r="BO913">
        <v>0</v>
      </c>
      <c r="BP913">
        <v>0</v>
      </c>
      <c r="BQ913" s="12"/>
      <c r="BR913" s="12"/>
      <c r="BS913" s="12"/>
      <c r="BT913" s="12"/>
      <c r="BU913" s="12"/>
      <c r="BV913" s="12"/>
      <c r="BW913" s="12"/>
      <c r="BX913" s="12"/>
      <c r="BY913" s="12"/>
      <c r="BZ913" s="12"/>
      <c r="CA913" s="12"/>
      <c r="CB913" s="15"/>
      <c r="CC913" s="12"/>
      <c r="CD913" s="12"/>
      <c r="CE913" s="12"/>
      <c r="CF913" s="12"/>
      <c r="CG913" s="12"/>
      <c r="CH913" s="12"/>
      <c r="CI913" s="12"/>
      <c r="CJ913" s="15"/>
      <c r="CK913" s="12"/>
      <c r="CL913" s="12"/>
      <c r="CM913" s="12"/>
      <c r="CN913" s="12"/>
      <c r="CO913" s="12"/>
      <c r="CP913" s="12"/>
      <c r="CQ913" s="12"/>
      <c r="CR913" s="12"/>
      <c r="CS913" s="12"/>
      <c r="CT913" s="12"/>
      <c r="CU913" s="12"/>
      <c r="CV913" s="12"/>
      <c r="CW913" s="12"/>
      <c r="CX913" s="12"/>
      <c r="CY913" s="12"/>
      <c r="CZ913" s="12"/>
      <c r="DA913" s="12"/>
      <c r="DB913" s="12"/>
      <c r="DC913" s="12"/>
      <c r="DE913" s="35"/>
    </row>
    <row r="914" spans="1:109" customFormat="1" x14ac:dyDescent="0.2">
      <c r="A914" s="2">
        <v>913</v>
      </c>
      <c r="B914" s="5">
        <v>11</v>
      </c>
      <c r="C914" s="5">
        <v>3</v>
      </c>
      <c r="D914" s="1">
        <v>3</v>
      </c>
      <c r="E914" s="7">
        <v>43971</v>
      </c>
      <c r="F914" s="1">
        <v>0</v>
      </c>
      <c r="G914" s="5">
        <f t="shared" si="61"/>
        <v>0</v>
      </c>
      <c r="H914" s="19">
        <f t="shared" si="62"/>
        <v>0</v>
      </c>
      <c r="I914">
        <v>86.458333333333329</v>
      </c>
      <c r="J914">
        <v>117.96385542168674</v>
      </c>
      <c r="K914">
        <v>20.339806537331036</v>
      </c>
      <c r="L914">
        <v>0</v>
      </c>
      <c r="M914">
        <v>100</v>
      </c>
      <c r="N914">
        <v>0</v>
      </c>
      <c r="O914">
        <v>89.0625</v>
      </c>
      <c r="P914">
        <v>116.68421052631579</v>
      </c>
      <c r="Q914">
        <v>18.061424742837428</v>
      </c>
      <c r="R914">
        <v>0</v>
      </c>
      <c r="S914">
        <v>100</v>
      </c>
      <c r="T914">
        <v>0</v>
      </c>
      <c r="U914">
        <v>81.25</v>
      </c>
      <c r="V914">
        <v>119.44444444444444</v>
      </c>
      <c r="W914">
        <v>25.045696888797192</v>
      </c>
      <c r="X914">
        <v>0</v>
      </c>
      <c r="Y914">
        <v>100</v>
      </c>
      <c r="Z914">
        <v>0</v>
      </c>
      <c r="AA914" s="2">
        <v>0</v>
      </c>
      <c r="AB914">
        <v>2</v>
      </c>
      <c r="AC914">
        <v>6</v>
      </c>
      <c r="AD914">
        <v>1</v>
      </c>
      <c r="AE914" s="16">
        <v>0</v>
      </c>
      <c r="AF914" s="12">
        <v>99</v>
      </c>
      <c r="AG914">
        <v>99</v>
      </c>
      <c r="AH914">
        <v>1</v>
      </c>
      <c r="AI914">
        <v>99</v>
      </c>
      <c r="AJ914">
        <v>99</v>
      </c>
      <c r="AK914">
        <v>2</v>
      </c>
      <c r="AL914">
        <v>99</v>
      </c>
      <c r="AM914">
        <v>99</v>
      </c>
      <c r="AN914" s="1">
        <v>99</v>
      </c>
      <c r="AO914" s="1">
        <v>99</v>
      </c>
      <c r="AP914" s="1">
        <v>99</v>
      </c>
      <c r="AQ914" s="1">
        <v>99</v>
      </c>
      <c r="AR914" s="1">
        <v>99</v>
      </c>
      <c r="AS914" s="1">
        <v>0</v>
      </c>
      <c r="AT914" s="1">
        <v>0</v>
      </c>
      <c r="AU914" s="1">
        <v>1</v>
      </c>
      <c r="AV914" s="1">
        <v>0</v>
      </c>
      <c r="AW914" s="1">
        <v>0</v>
      </c>
      <c r="AX914" s="1">
        <v>1</v>
      </c>
      <c r="AY914" s="1">
        <v>0</v>
      </c>
      <c r="AZ914" s="1">
        <v>0</v>
      </c>
      <c r="BA914" s="1">
        <v>0</v>
      </c>
      <c r="BB914" s="1">
        <v>0</v>
      </c>
      <c r="BC914" s="1">
        <v>0</v>
      </c>
      <c r="BD914" s="1">
        <v>0</v>
      </c>
      <c r="BE914" s="1">
        <v>0</v>
      </c>
      <c r="BF914" s="1">
        <f>SUM(AS914:BE914)</f>
        <v>2</v>
      </c>
      <c r="BG914">
        <v>0</v>
      </c>
      <c r="BH914">
        <v>0</v>
      </c>
      <c r="BI914">
        <v>0</v>
      </c>
      <c r="BJ914">
        <f t="shared" si="65"/>
        <v>0</v>
      </c>
      <c r="BK914">
        <v>0</v>
      </c>
      <c r="BL914" s="2">
        <v>0</v>
      </c>
      <c r="BM914">
        <v>0</v>
      </c>
      <c r="BN914">
        <v>0</v>
      </c>
      <c r="BO914">
        <v>0</v>
      </c>
      <c r="BP914">
        <v>0</v>
      </c>
      <c r="BQ914" s="12"/>
      <c r="BR914" s="12"/>
      <c r="BS914" s="12"/>
      <c r="BT914" s="12"/>
      <c r="BU914" s="12"/>
      <c r="BV914" s="12"/>
      <c r="BW914" s="12"/>
      <c r="BX914" s="12"/>
      <c r="BY914" s="12"/>
      <c r="BZ914" s="12"/>
      <c r="CA914" s="12"/>
      <c r="CB914" s="15"/>
      <c r="CC914" s="12"/>
      <c r="CD914" s="12"/>
      <c r="CE914" s="12"/>
      <c r="CF914" s="12"/>
      <c r="CG914" s="12"/>
      <c r="CH914" s="12"/>
      <c r="CI914" s="12"/>
      <c r="CJ914" s="15"/>
      <c r="CK914" s="12"/>
      <c r="CL914" s="12"/>
      <c r="CM914" s="12"/>
      <c r="CN914" s="12"/>
      <c r="CO914" s="12"/>
      <c r="CP914" s="12"/>
      <c r="CQ914" s="12"/>
      <c r="CR914" s="12"/>
      <c r="CS914" s="12"/>
      <c r="CT914" s="12"/>
      <c r="CU914" s="12"/>
      <c r="CV914" s="12"/>
      <c r="CW914" s="12"/>
      <c r="CX914" s="12"/>
      <c r="CY914" s="12"/>
      <c r="CZ914" s="12"/>
      <c r="DA914" s="12"/>
      <c r="DB914" s="12"/>
      <c r="DC914" s="12"/>
      <c r="DE914" s="35"/>
    </row>
    <row r="915" spans="1:109" customFormat="1" x14ac:dyDescent="0.2">
      <c r="A915" s="2">
        <v>914</v>
      </c>
      <c r="B915" s="5">
        <v>11</v>
      </c>
      <c r="C915" s="5">
        <v>3</v>
      </c>
      <c r="D915" s="1">
        <v>4</v>
      </c>
      <c r="E915" s="7">
        <v>43972</v>
      </c>
      <c r="F915" s="1">
        <v>0</v>
      </c>
      <c r="G915" s="5">
        <f t="shared" si="61"/>
        <v>28</v>
      </c>
      <c r="H915" s="19">
        <f t="shared" si="62"/>
        <v>78.399999999999991</v>
      </c>
      <c r="I915">
        <v>90.625</v>
      </c>
      <c r="J915">
        <v>103.2183908045977</v>
      </c>
      <c r="K915">
        <v>24.014324295448155</v>
      </c>
      <c r="L915">
        <v>1.1494252873563218</v>
      </c>
      <c r="M915">
        <v>91.954022988505741</v>
      </c>
      <c r="N915">
        <v>6.8965517241379306</v>
      </c>
      <c r="O915">
        <v>90.625</v>
      </c>
      <c r="P915">
        <v>115.94827586206897</v>
      </c>
      <c r="Q915">
        <v>16.864565936583265</v>
      </c>
      <c r="R915">
        <v>1.7241379310344827</v>
      </c>
      <c r="S915">
        <v>98.275862068965523</v>
      </c>
      <c r="T915">
        <v>0</v>
      </c>
      <c r="U915">
        <v>90.625</v>
      </c>
      <c r="V915">
        <v>77.758620689655174</v>
      </c>
      <c r="W915">
        <v>12.968502766381798</v>
      </c>
      <c r="X915">
        <v>0</v>
      </c>
      <c r="Y915">
        <v>79.310344827586206</v>
      </c>
      <c r="Z915">
        <v>20.689655172413794</v>
      </c>
      <c r="AA915" s="25" t="s">
        <v>20</v>
      </c>
      <c r="AB915" t="s">
        <v>20</v>
      </c>
      <c r="AC915" t="s">
        <v>20</v>
      </c>
      <c r="AD915">
        <v>1</v>
      </c>
      <c r="AE915" s="16" t="s">
        <v>20</v>
      </c>
      <c r="AF915" t="s">
        <v>875</v>
      </c>
      <c r="AG915" t="s">
        <v>875</v>
      </c>
      <c r="AH915" t="s">
        <v>875</v>
      </c>
      <c r="AI915" t="s">
        <v>875</v>
      </c>
      <c r="AJ915" t="s">
        <v>875</v>
      </c>
      <c r="AK915" t="s">
        <v>875</v>
      </c>
      <c r="AL915" t="s">
        <v>875</v>
      </c>
      <c r="AM915" s="1" t="s">
        <v>903</v>
      </c>
      <c r="AN915" s="1" t="s">
        <v>903</v>
      </c>
      <c r="AO915" s="1" t="s">
        <v>903</v>
      </c>
      <c r="AP915" s="1" t="s">
        <v>903</v>
      </c>
      <c r="AQ915" s="1" t="s">
        <v>903</v>
      </c>
      <c r="AR915" s="1" t="s">
        <v>903</v>
      </c>
      <c r="AS915" s="1" t="s">
        <v>903</v>
      </c>
      <c r="AT915" s="1" t="s">
        <v>903</v>
      </c>
      <c r="AU915" s="1" t="s">
        <v>903</v>
      </c>
      <c r="AV915" s="1" t="s">
        <v>903</v>
      </c>
      <c r="AW915" s="1" t="s">
        <v>903</v>
      </c>
      <c r="AX915" s="1" t="s">
        <v>903</v>
      </c>
      <c r="AY915" s="1" t="s">
        <v>903</v>
      </c>
      <c r="AZ915" s="1" t="s">
        <v>903</v>
      </c>
      <c r="BA915" s="1" t="s">
        <v>875</v>
      </c>
      <c r="BB915" s="1" t="s">
        <v>875</v>
      </c>
      <c r="BC915" s="1" t="s">
        <v>875</v>
      </c>
      <c r="BD915" s="1" t="s">
        <v>875</v>
      </c>
      <c r="BE915" s="1" t="s">
        <v>875</v>
      </c>
      <c r="BF915" s="1" t="s">
        <v>875</v>
      </c>
      <c r="BG915">
        <v>28</v>
      </c>
      <c r="BH915">
        <v>4</v>
      </c>
      <c r="BI915">
        <v>2.8</v>
      </c>
      <c r="BJ915">
        <f t="shared" si="65"/>
        <v>78.399999999999991</v>
      </c>
      <c r="BK915" t="s">
        <v>27</v>
      </c>
      <c r="BL915" s="2">
        <v>0</v>
      </c>
      <c r="BM915">
        <v>0</v>
      </c>
      <c r="BN915">
        <v>0</v>
      </c>
      <c r="BO915">
        <v>0</v>
      </c>
      <c r="BP915">
        <v>0</v>
      </c>
      <c r="BQ915" s="14">
        <v>43972.763851354168</v>
      </c>
      <c r="BR915" s="14" t="s">
        <v>402</v>
      </c>
      <c r="BS915" s="15">
        <v>24.216666666666665</v>
      </c>
      <c r="BT915" s="12" t="s">
        <v>143</v>
      </c>
      <c r="BU915" s="12">
        <v>1</v>
      </c>
      <c r="BV915" s="12"/>
      <c r="BW915" s="12" t="s">
        <v>98</v>
      </c>
      <c r="BX915" s="12"/>
      <c r="BY915" s="12" t="s">
        <v>98</v>
      </c>
      <c r="BZ915" s="12">
        <v>1</v>
      </c>
      <c r="CA915" s="12">
        <v>6</v>
      </c>
      <c r="CB915" s="15">
        <v>0</v>
      </c>
      <c r="CC915" s="12">
        <v>0</v>
      </c>
      <c r="CD915" s="12">
        <v>0</v>
      </c>
      <c r="CE915" s="12">
        <v>1</v>
      </c>
      <c r="CF915" s="12">
        <v>5</v>
      </c>
      <c r="CG915" s="12">
        <v>2</v>
      </c>
      <c r="CH915" s="12">
        <v>3</v>
      </c>
      <c r="CI915" s="12">
        <v>2</v>
      </c>
      <c r="CJ915" s="15">
        <v>4</v>
      </c>
      <c r="CK915" s="12">
        <v>1</v>
      </c>
      <c r="CL915" s="12">
        <v>5</v>
      </c>
      <c r="CM915" s="12">
        <v>1</v>
      </c>
      <c r="CN915" s="12">
        <v>4</v>
      </c>
      <c r="CO915" s="12">
        <v>1</v>
      </c>
      <c r="CP915" s="12" t="s">
        <v>88</v>
      </c>
      <c r="CQ915" s="12">
        <v>65</v>
      </c>
      <c r="CR915" s="12">
        <v>65</v>
      </c>
      <c r="CS915" s="12">
        <v>0</v>
      </c>
      <c r="CT915" s="12">
        <v>54</v>
      </c>
      <c r="CU915" s="12">
        <v>67</v>
      </c>
      <c r="CV915" s="12">
        <v>3.8</v>
      </c>
      <c r="CW915" s="12">
        <v>180</v>
      </c>
      <c r="CX915" s="12" t="b">
        <v>0</v>
      </c>
      <c r="CY915" s="12"/>
      <c r="CZ915" s="12">
        <v>0</v>
      </c>
      <c r="DA915" s="12"/>
      <c r="DB915" s="12"/>
      <c r="DC915" s="12"/>
      <c r="DE915" s="35"/>
    </row>
    <row r="916" spans="1:109" customFormat="1" x14ac:dyDescent="0.2">
      <c r="A916" s="2">
        <v>915</v>
      </c>
      <c r="B916" s="5">
        <v>11</v>
      </c>
      <c r="C916" s="5">
        <v>3</v>
      </c>
      <c r="D916" s="1">
        <v>5</v>
      </c>
      <c r="E916" s="7">
        <v>43973</v>
      </c>
      <c r="F916" s="1">
        <v>0</v>
      </c>
      <c r="G916" s="5">
        <f t="shared" si="61"/>
        <v>26</v>
      </c>
      <c r="H916" s="19">
        <f t="shared" si="62"/>
        <v>72.8</v>
      </c>
      <c r="I916">
        <v>94.791666666666671</v>
      </c>
      <c r="J916">
        <v>107.20879120879121</v>
      </c>
      <c r="K916">
        <v>20.565652895904904</v>
      </c>
      <c r="L916">
        <v>1.098901098901099</v>
      </c>
      <c r="M916">
        <v>97.80219780219781</v>
      </c>
      <c r="N916">
        <v>1.098901098901099</v>
      </c>
      <c r="O916">
        <v>98.4375</v>
      </c>
      <c r="P916">
        <v>107.82539682539682</v>
      </c>
      <c r="Q916">
        <v>20.77230948004815</v>
      </c>
      <c r="R916">
        <v>0</v>
      </c>
      <c r="S916">
        <v>98.412698412698418</v>
      </c>
      <c r="T916">
        <v>1.5873015873015872</v>
      </c>
      <c r="U916">
        <v>87.5</v>
      </c>
      <c r="V916">
        <v>105.06896551724138</v>
      </c>
      <c r="W916">
        <v>20.53129944797838</v>
      </c>
      <c r="X916">
        <v>3.4482758620689653</v>
      </c>
      <c r="Y916">
        <v>96.551724137931032</v>
      </c>
      <c r="Z916">
        <v>0</v>
      </c>
      <c r="AA916" s="2">
        <v>3</v>
      </c>
      <c r="AB916">
        <v>2</v>
      </c>
      <c r="AC916">
        <v>8</v>
      </c>
      <c r="AD916" s="1" t="s">
        <v>20</v>
      </c>
      <c r="AE916" s="16">
        <v>0</v>
      </c>
      <c r="AF916" t="s">
        <v>875</v>
      </c>
      <c r="AG916" t="s">
        <v>875</v>
      </c>
      <c r="AH916" t="s">
        <v>875</v>
      </c>
      <c r="AI916" t="s">
        <v>875</v>
      </c>
      <c r="AJ916" t="s">
        <v>875</v>
      </c>
      <c r="AK916" t="s">
        <v>875</v>
      </c>
      <c r="AL916" t="s">
        <v>875</v>
      </c>
      <c r="AM916" s="1" t="s">
        <v>903</v>
      </c>
      <c r="AN916" s="1" t="s">
        <v>903</v>
      </c>
      <c r="AO916" s="1" t="s">
        <v>903</v>
      </c>
      <c r="AP916" s="1" t="s">
        <v>903</v>
      </c>
      <c r="AQ916" s="1" t="s">
        <v>903</v>
      </c>
      <c r="AR916" s="1" t="s">
        <v>903</v>
      </c>
      <c r="AS916" s="1" t="s">
        <v>903</v>
      </c>
      <c r="AT916" s="1" t="s">
        <v>903</v>
      </c>
      <c r="AU916" s="1" t="s">
        <v>903</v>
      </c>
      <c r="AV916" s="1" t="s">
        <v>903</v>
      </c>
      <c r="AW916" s="1" t="s">
        <v>903</v>
      </c>
      <c r="AX916" s="1" t="s">
        <v>903</v>
      </c>
      <c r="AY916" s="1" t="s">
        <v>903</v>
      </c>
      <c r="AZ916" s="1" t="s">
        <v>903</v>
      </c>
      <c r="BA916" s="1" t="s">
        <v>875</v>
      </c>
      <c r="BB916" s="1" t="s">
        <v>875</v>
      </c>
      <c r="BC916" s="1" t="s">
        <v>875</v>
      </c>
      <c r="BD916" s="1" t="s">
        <v>875</v>
      </c>
      <c r="BE916" s="1" t="s">
        <v>875</v>
      </c>
      <c r="BF916" s="1" t="s">
        <v>875</v>
      </c>
      <c r="BG916">
        <v>26</v>
      </c>
      <c r="BH916">
        <v>3</v>
      </c>
      <c r="BI916">
        <v>2.8</v>
      </c>
      <c r="BJ916">
        <f t="shared" si="65"/>
        <v>72.8</v>
      </c>
      <c r="BK916" t="s">
        <v>27</v>
      </c>
      <c r="BL916" s="2">
        <v>0</v>
      </c>
      <c r="BM916">
        <v>0</v>
      </c>
      <c r="BN916">
        <v>0</v>
      </c>
      <c r="BO916">
        <v>0</v>
      </c>
      <c r="BP916">
        <v>0</v>
      </c>
      <c r="BQ916" s="14">
        <v>43973.396740983793</v>
      </c>
      <c r="BR916" s="14" t="s">
        <v>403</v>
      </c>
      <c r="BS916" s="15">
        <v>22.283333333333335</v>
      </c>
      <c r="BT916" s="12" t="s">
        <v>218</v>
      </c>
      <c r="BU916" s="12">
        <v>1</v>
      </c>
      <c r="BV916" s="12"/>
      <c r="BW916" s="12" t="s">
        <v>98</v>
      </c>
      <c r="BX916" s="12"/>
      <c r="BY916" s="12" t="s">
        <v>98</v>
      </c>
      <c r="BZ916" s="12">
        <v>1</v>
      </c>
      <c r="CA916" s="12">
        <v>6</v>
      </c>
      <c r="CB916" s="15">
        <v>0</v>
      </c>
      <c r="CC916" s="12">
        <v>0</v>
      </c>
      <c r="CD916" s="12">
        <v>0</v>
      </c>
      <c r="CE916" s="12">
        <v>2</v>
      </c>
      <c r="CF916" s="12">
        <v>5</v>
      </c>
      <c r="CG916" s="12">
        <v>1</v>
      </c>
      <c r="CH916" s="12">
        <v>4</v>
      </c>
      <c r="CI916" s="12">
        <v>1</v>
      </c>
      <c r="CJ916" s="15">
        <v>3</v>
      </c>
      <c r="CK916" s="12">
        <v>3</v>
      </c>
      <c r="CL916" s="12">
        <v>3</v>
      </c>
      <c r="CM916" s="12">
        <v>3</v>
      </c>
      <c r="CN916" s="12">
        <v>3</v>
      </c>
      <c r="CO916" s="12">
        <v>2</v>
      </c>
      <c r="CP916" s="12" t="s">
        <v>88</v>
      </c>
      <c r="CQ916" s="12">
        <v>67</v>
      </c>
      <c r="CR916" s="12">
        <v>67</v>
      </c>
      <c r="CS916" s="12">
        <v>0</v>
      </c>
      <c r="CT916" s="12">
        <v>71</v>
      </c>
      <c r="CU916" s="12">
        <v>75</v>
      </c>
      <c r="CV916" s="12">
        <v>2.2999999999999998</v>
      </c>
      <c r="CW916" s="12">
        <v>203</v>
      </c>
      <c r="CX916" s="12" t="b">
        <v>0</v>
      </c>
      <c r="CY916" s="12"/>
      <c r="CZ916" s="12">
        <v>0</v>
      </c>
      <c r="DA916" s="12"/>
      <c r="DB916" s="12"/>
      <c r="DC916" s="12"/>
      <c r="DE916" s="35"/>
    </row>
    <row r="917" spans="1:109" customFormat="1" x14ac:dyDescent="0.2">
      <c r="A917" s="2">
        <v>916</v>
      </c>
      <c r="B917" s="5">
        <v>11</v>
      </c>
      <c r="C917" s="5">
        <v>3</v>
      </c>
      <c r="D917" s="1">
        <v>6</v>
      </c>
      <c r="E917" s="7">
        <v>43974</v>
      </c>
      <c r="F917" s="1">
        <v>0</v>
      </c>
      <c r="G917" s="5">
        <f t="shared" si="61"/>
        <v>0</v>
      </c>
      <c r="H917" s="19">
        <f t="shared" si="62"/>
        <v>0</v>
      </c>
      <c r="I917">
        <v>93.75</v>
      </c>
      <c r="J917">
        <v>118.91111111111111</v>
      </c>
      <c r="K917">
        <v>19.913878197493471</v>
      </c>
      <c r="L917">
        <v>1.1111111111111112</v>
      </c>
      <c r="M917">
        <v>98.888888888888886</v>
      </c>
      <c r="N917">
        <v>0</v>
      </c>
      <c r="O917">
        <v>93.75</v>
      </c>
      <c r="P917">
        <v>114.05</v>
      </c>
      <c r="Q917">
        <v>22.097190863083569</v>
      </c>
      <c r="R917">
        <v>0</v>
      </c>
      <c r="S917">
        <v>100</v>
      </c>
      <c r="T917">
        <v>0</v>
      </c>
      <c r="U917">
        <v>93.75</v>
      </c>
      <c r="V917">
        <v>128.63333333333333</v>
      </c>
      <c r="W917">
        <v>13.055595812368434</v>
      </c>
      <c r="X917">
        <v>3.3333333333333335</v>
      </c>
      <c r="Y917">
        <v>96.666666666666671</v>
      </c>
      <c r="Z917">
        <v>0</v>
      </c>
      <c r="AA917" s="2">
        <v>0</v>
      </c>
      <c r="AB917">
        <v>2</v>
      </c>
      <c r="AC917">
        <v>8</v>
      </c>
      <c r="AD917">
        <v>1</v>
      </c>
      <c r="AE917" s="16">
        <v>0</v>
      </c>
      <c r="AF917" s="12">
        <v>99</v>
      </c>
      <c r="AG917">
        <v>1</v>
      </c>
      <c r="AH917">
        <v>99</v>
      </c>
      <c r="AI917">
        <v>99</v>
      </c>
      <c r="AJ917">
        <v>99</v>
      </c>
      <c r="AK917">
        <v>99</v>
      </c>
      <c r="AL917">
        <v>99</v>
      </c>
      <c r="AM917">
        <v>99</v>
      </c>
      <c r="AN917" s="1">
        <v>99</v>
      </c>
      <c r="AO917">
        <v>2</v>
      </c>
      <c r="AP917">
        <v>99</v>
      </c>
      <c r="AQ917">
        <v>99</v>
      </c>
      <c r="AR917">
        <v>99</v>
      </c>
      <c r="AS917" s="1">
        <v>0</v>
      </c>
      <c r="AT917">
        <v>1</v>
      </c>
      <c r="AU917">
        <v>0</v>
      </c>
      <c r="AV917" s="1">
        <v>0</v>
      </c>
      <c r="AW917" s="1">
        <v>0</v>
      </c>
      <c r="AX917" s="1">
        <v>0</v>
      </c>
      <c r="AY917" s="1">
        <v>0</v>
      </c>
      <c r="AZ917" s="1">
        <v>0</v>
      </c>
      <c r="BA917" s="1">
        <v>0</v>
      </c>
      <c r="BB917" s="1">
        <v>1</v>
      </c>
      <c r="BC917" s="1">
        <v>0</v>
      </c>
      <c r="BD917" s="1">
        <v>0</v>
      </c>
      <c r="BE917" s="1">
        <v>0</v>
      </c>
      <c r="BF917" s="1">
        <f>SUM(AS917:BE917)</f>
        <v>2</v>
      </c>
      <c r="BG917">
        <v>0</v>
      </c>
      <c r="BH917">
        <v>0</v>
      </c>
      <c r="BI917">
        <v>0</v>
      </c>
      <c r="BJ917">
        <f t="shared" si="65"/>
        <v>0</v>
      </c>
      <c r="BK917">
        <v>0</v>
      </c>
      <c r="BL917" s="2">
        <v>0</v>
      </c>
      <c r="BM917">
        <v>0</v>
      </c>
      <c r="BN917">
        <v>0</v>
      </c>
      <c r="BO917">
        <v>0</v>
      </c>
      <c r="BP917">
        <v>0</v>
      </c>
      <c r="BQ917" s="12"/>
      <c r="BR917" s="12"/>
      <c r="BS917" s="12"/>
      <c r="BT917" s="12"/>
      <c r="BU917" s="12"/>
      <c r="BV917" s="12"/>
      <c r="BW917" s="12"/>
      <c r="BX917" s="12"/>
      <c r="BY917" s="12"/>
      <c r="BZ917" s="12"/>
      <c r="CA917" s="12"/>
      <c r="CB917" s="15"/>
      <c r="CC917" s="12"/>
      <c r="CD917" s="12"/>
      <c r="CE917" s="12"/>
      <c r="CF917" s="12"/>
      <c r="CG917" s="12"/>
      <c r="CH917" s="12"/>
      <c r="CI917" s="12"/>
      <c r="CJ917" s="15"/>
      <c r="CK917" s="12"/>
      <c r="CL917" s="12"/>
      <c r="CM917" s="12"/>
      <c r="CN917" s="12"/>
      <c r="CO917" s="12"/>
      <c r="CP917" s="12"/>
      <c r="CQ917" s="12"/>
      <c r="CR917" s="12"/>
      <c r="CS917" s="12"/>
      <c r="CT917" s="12"/>
      <c r="CU917" s="12"/>
      <c r="CV917" s="12"/>
      <c r="CW917" s="12"/>
      <c r="CX917" s="12"/>
      <c r="CY917" s="12"/>
      <c r="CZ917" s="12"/>
      <c r="DA917" s="12"/>
      <c r="DB917" s="12"/>
      <c r="DC917" s="12"/>
      <c r="DE917" s="35"/>
    </row>
    <row r="918" spans="1:109" customFormat="1" x14ac:dyDescent="0.2">
      <c r="A918" s="2">
        <v>917</v>
      </c>
      <c r="B918" s="5">
        <v>11</v>
      </c>
      <c r="C918" s="5">
        <v>3</v>
      </c>
      <c r="D918" s="1">
        <v>7</v>
      </c>
      <c r="E918" s="7">
        <v>43975</v>
      </c>
      <c r="F918" s="1">
        <v>0</v>
      </c>
      <c r="G918" s="5">
        <f t="shared" si="61"/>
        <v>0</v>
      </c>
      <c r="H918" s="19">
        <f t="shared" si="62"/>
        <v>0</v>
      </c>
      <c r="I918">
        <v>92.708333333333329</v>
      </c>
      <c r="J918">
        <v>107.75280898876404</v>
      </c>
      <c r="K918">
        <v>26.55551796148066</v>
      </c>
      <c r="L918">
        <v>2.2471910112359552</v>
      </c>
      <c r="M918">
        <v>87.640449438202239</v>
      </c>
      <c r="N918">
        <v>10.112359550561798</v>
      </c>
      <c r="O918">
        <v>98.4375</v>
      </c>
      <c r="P918">
        <v>117.04761904761905</v>
      </c>
      <c r="Q918">
        <v>18.461087596179173</v>
      </c>
      <c r="R918">
        <v>1.5873015873015872</v>
      </c>
      <c r="S918">
        <v>95.238095238095241</v>
      </c>
      <c r="T918">
        <v>3.1746031746031744</v>
      </c>
      <c r="U918">
        <v>81.25</v>
      </c>
      <c r="V918">
        <v>85.111111111111114</v>
      </c>
      <c r="W918">
        <v>36.054246666839056</v>
      </c>
      <c r="X918">
        <v>3.7037037037037037</v>
      </c>
      <c r="Y918">
        <v>70.370370370370367</v>
      </c>
      <c r="Z918">
        <v>25.925925925925927</v>
      </c>
      <c r="AA918" s="2">
        <v>1</v>
      </c>
      <c r="AB918">
        <v>1</v>
      </c>
      <c r="AC918">
        <v>8</v>
      </c>
      <c r="AD918">
        <v>1</v>
      </c>
      <c r="AE918" s="16">
        <v>0</v>
      </c>
      <c r="AF918" s="12">
        <v>99</v>
      </c>
      <c r="AG918">
        <v>1</v>
      </c>
      <c r="AH918">
        <v>99</v>
      </c>
      <c r="AI918">
        <v>99</v>
      </c>
      <c r="AJ918">
        <v>99</v>
      </c>
      <c r="AK918">
        <v>99</v>
      </c>
      <c r="AL918">
        <v>99</v>
      </c>
      <c r="AM918">
        <v>99</v>
      </c>
      <c r="AN918">
        <v>99</v>
      </c>
      <c r="AO918" s="1">
        <v>99</v>
      </c>
      <c r="AP918" s="1">
        <v>99</v>
      </c>
      <c r="AQ918">
        <v>99</v>
      </c>
      <c r="AR918" s="1">
        <v>99</v>
      </c>
      <c r="AS918" s="1">
        <v>0</v>
      </c>
      <c r="AT918">
        <v>1</v>
      </c>
      <c r="AU918" s="1">
        <v>0</v>
      </c>
      <c r="AV918" s="1">
        <v>0</v>
      </c>
      <c r="AW918" s="1">
        <v>0</v>
      </c>
      <c r="AX918" s="1">
        <v>0</v>
      </c>
      <c r="AY918" s="1">
        <v>0</v>
      </c>
      <c r="AZ918" s="1">
        <v>0</v>
      </c>
      <c r="BA918" s="1">
        <v>0</v>
      </c>
      <c r="BB918" s="1">
        <v>0</v>
      </c>
      <c r="BC918" s="1">
        <v>0</v>
      </c>
      <c r="BD918" s="1">
        <v>0</v>
      </c>
      <c r="BE918" s="1">
        <v>0</v>
      </c>
      <c r="BF918" s="1">
        <f>SUM(AS918:BE918)</f>
        <v>1</v>
      </c>
      <c r="BG918">
        <v>0</v>
      </c>
      <c r="BH918">
        <v>0</v>
      </c>
      <c r="BI918">
        <v>0</v>
      </c>
      <c r="BJ918">
        <f t="shared" si="65"/>
        <v>0</v>
      </c>
      <c r="BK918">
        <v>0</v>
      </c>
      <c r="BL918" s="2">
        <v>0</v>
      </c>
      <c r="BM918">
        <v>0</v>
      </c>
      <c r="BN918">
        <v>0</v>
      </c>
      <c r="BO918">
        <v>0</v>
      </c>
      <c r="BP918">
        <v>0</v>
      </c>
      <c r="BQ918" s="12"/>
      <c r="BR918" s="12"/>
      <c r="BS918" s="12"/>
      <c r="BT918" s="12"/>
      <c r="BU918" s="12"/>
      <c r="BV918" s="12"/>
      <c r="BW918" s="12"/>
      <c r="BX918" s="12"/>
      <c r="BY918" s="12"/>
      <c r="BZ918" s="12"/>
      <c r="CA918" s="12"/>
      <c r="CB918" s="15"/>
      <c r="CC918" s="12"/>
      <c r="CD918" s="12"/>
      <c r="CE918" s="12"/>
      <c r="CF918" s="12"/>
      <c r="CG918" s="12"/>
      <c r="CH918" s="12"/>
      <c r="CI918" s="12"/>
      <c r="CJ918" s="15"/>
      <c r="CK918" s="12"/>
      <c r="CL918" s="12"/>
      <c r="CM918" s="12"/>
      <c r="CN918" s="12"/>
      <c r="CO918" s="12"/>
      <c r="CP918" s="12"/>
      <c r="CQ918" s="12"/>
      <c r="CR918" s="12"/>
      <c r="CS918" s="12"/>
      <c r="CT918" s="12"/>
      <c r="CU918" s="12"/>
      <c r="CV918" s="12"/>
      <c r="CW918" s="12"/>
      <c r="CX918" s="12"/>
      <c r="CY918" s="12"/>
      <c r="CZ918" s="12"/>
      <c r="DA918" s="12"/>
      <c r="DB918" s="12"/>
      <c r="DC918" s="12"/>
      <c r="DE918" s="35"/>
    </row>
    <row r="919" spans="1:109" customFormat="1" x14ac:dyDescent="0.2">
      <c r="A919" s="2">
        <v>918</v>
      </c>
      <c r="B919" s="5">
        <v>11</v>
      </c>
      <c r="C919" s="5">
        <v>3</v>
      </c>
      <c r="D919" s="1">
        <v>8</v>
      </c>
      <c r="E919" s="7">
        <v>43976</v>
      </c>
      <c r="F919" s="1">
        <v>0</v>
      </c>
      <c r="G919" s="5">
        <f t="shared" si="61"/>
        <v>23</v>
      </c>
      <c r="H919" s="19">
        <f t="shared" si="62"/>
        <v>64.399999999999991</v>
      </c>
      <c r="I919">
        <v>100</v>
      </c>
      <c r="J919">
        <v>104.27083333333333</v>
      </c>
      <c r="K919">
        <v>23.780991285673736</v>
      </c>
      <c r="L919">
        <v>0</v>
      </c>
      <c r="M919">
        <v>92.708333333333329</v>
      </c>
      <c r="N919">
        <v>7.291666666666667</v>
      </c>
      <c r="O919">
        <v>100</v>
      </c>
      <c r="P919">
        <v>107.828125</v>
      </c>
      <c r="Q919">
        <v>22.643510157581986</v>
      </c>
      <c r="R919">
        <v>0</v>
      </c>
      <c r="S919">
        <v>100</v>
      </c>
      <c r="T919">
        <v>0</v>
      </c>
      <c r="U919">
        <v>100</v>
      </c>
      <c r="V919">
        <v>97.63636363636364</v>
      </c>
      <c r="W919">
        <v>24.73895463352893</v>
      </c>
      <c r="X919">
        <v>0</v>
      </c>
      <c r="Y919">
        <v>78.787878787878782</v>
      </c>
      <c r="Z919">
        <v>21.212121212121211</v>
      </c>
      <c r="AA919" s="2">
        <v>3</v>
      </c>
      <c r="AB919">
        <v>2</v>
      </c>
      <c r="AC919">
        <v>7</v>
      </c>
      <c r="AD919">
        <v>2</v>
      </c>
      <c r="AE919" s="16">
        <v>0</v>
      </c>
      <c r="AF919" t="s">
        <v>875</v>
      </c>
      <c r="AG919" t="s">
        <v>875</v>
      </c>
      <c r="AH919" t="s">
        <v>875</v>
      </c>
      <c r="AI919" t="s">
        <v>875</v>
      </c>
      <c r="AJ919" t="s">
        <v>875</v>
      </c>
      <c r="AK919" t="s">
        <v>875</v>
      </c>
      <c r="AL919" t="s">
        <v>875</v>
      </c>
      <c r="AM919" s="1" t="s">
        <v>903</v>
      </c>
      <c r="AN919" s="1" t="s">
        <v>903</v>
      </c>
      <c r="AO919" s="1" t="s">
        <v>903</v>
      </c>
      <c r="AP919" s="1" t="s">
        <v>903</v>
      </c>
      <c r="AQ919" s="1" t="s">
        <v>903</v>
      </c>
      <c r="AR919" s="1" t="s">
        <v>903</v>
      </c>
      <c r="AS919" s="1" t="s">
        <v>903</v>
      </c>
      <c r="AT919" s="1" t="s">
        <v>903</v>
      </c>
      <c r="AU919" s="1" t="s">
        <v>903</v>
      </c>
      <c r="AV919" s="1" t="s">
        <v>903</v>
      </c>
      <c r="AW919" s="1" t="s">
        <v>903</v>
      </c>
      <c r="AX919" s="1" t="s">
        <v>903</v>
      </c>
      <c r="AY919" s="1" t="s">
        <v>903</v>
      </c>
      <c r="AZ919" s="1" t="s">
        <v>903</v>
      </c>
      <c r="BA919" s="1" t="s">
        <v>875</v>
      </c>
      <c r="BB919" s="1" t="s">
        <v>875</v>
      </c>
      <c r="BC919" s="1" t="s">
        <v>875</v>
      </c>
      <c r="BD919" s="1" t="s">
        <v>875</v>
      </c>
      <c r="BE919" s="1" t="s">
        <v>875</v>
      </c>
      <c r="BF919" s="1" t="s">
        <v>875</v>
      </c>
      <c r="BG919">
        <v>23</v>
      </c>
      <c r="BH919">
        <v>2</v>
      </c>
      <c r="BI919">
        <v>2.8</v>
      </c>
      <c r="BJ919">
        <f t="shared" si="65"/>
        <v>64.399999999999991</v>
      </c>
      <c r="BK919" t="s">
        <v>27</v>
      </c>
      <c r="BL919" s="2">
        <v>0</v>
      </c>
      <c r="BM919">
        <v>0</v>
      </c>
      <c r="BN919">
        <v>0</v>
      </c>
      <c r="BO919">
        <v>0</v>
      </c>
      <c r="BP919">
        <v>0</v>
      </c>
      <c r="BQ919" s="14">
        <v>43976.664485393521</v>
      </c>
      <c r="BR919" s="14" t="s">
        <v>404</v>
      </c>
      <c r="BS919" s="15">
        <v>21.016666666666666</v>
      </c>
      <c r="BT919" s="12" t="s">
        <v>220</v>
      </c>
      <c r="BU919" s="12">
        <v>1</v>
      </c>
      <c r="BV919" s="12"/>
      <c r="BW919" s="12" t="s">
        <v>98</v>
      </c>
      <c r="BX919" s="12"/>
      <c r="BY919" s="12" t="s">
        <v>98</v>
      </c>
      <c r="BZ919" s="12">
        <v>1</v>
      </c>
      <c r="CA919" s="12">
        <v>6</v>
      </c>
      <c r="CB919" s="15">
        <v>0</v>
      </c>
      <c r="CC919" s="12">
        <v>0</v>
      </c>
      <c r="CD919" s="12">
        <v>0</v>
      </c>
      <c r="CE919" s="12">
        <v>1</v>
      </c>
      <c r="CF919" s="12">
        <v>3</v>
      </c>
      <c r="CG919" s="12">
        <v>2</v>
      </c>
      <c r="CH919" s="12">
        <v>3</v>
      </c>
      <c r="CI919" s="12">
        <v>2</v>
      </c>
      <c r="CJ919" s="15">
        <v>2</v>
      </c>
      <c r="CK919" s="12">
        <v>2</v>
      </c>
      <c r="CL919" s="12">
        <v>3</v>
      </c>
      <c r="CM919" s="12">
        <v>2</v>
      </c>
      <c r="CN919" s="12">
        <v>4</v>
      </c>
      <c r="CO919" s="12">
        <v>1</v>
      </c>
      <c r="CP919" s="12" t="s">
        <v>99</v>
      </c>
      <c r="CQ919" s="12">
        <v>68</v>
      </c>
      <c r="CR919" s="12">
        <v>68</v>
      </c>
      <c r="CS919" s="12">
        <v>100</v>
      </c>
      <c r="CT919" s="12">
        <v>78</v>
      </c>
      <c r="CU919" s="12">
        <v>69</v>
      </c>
      <c r="CV919" s="12">
        <v>2.8</v>
      </c>
      <c r="CW919" s="12">
        <v>158</v>
      </c>
      <c r="CX919" s="12" t="b">
        <v>0</v>
      </c>
      <c r="CY919" s="12"/>
      <c r="CZ919" s="12">
        <v>0</v>
      </c>
      <c r="DA919" s="12"/>
      <c r="DB919" s="12"/>
      <c r="DC919" s="12"/>
      <c r="DE919" s="35"/>
    </row>
    <row r="920" spans="1:109" customFormat="1" x14ac:dyDescent="0.2">
      <c r="A920" s="2">
        <v>919</v>
      </c>
      <c r="B920" s="5">
        <v>11</v>
      </c>
      <c r="C920" s="5">
        <v>3</v>
      </c>
      <c r="D920" s="1">
        <v>9</v>
      </c>
      <c r="E920" s="7">
        <v>43977</v>
      </c>
      <c r="F920" s="1">
        <v>0</v>
      </c>
      <c r="G920" s="5">
        <f t="shared" si="61"/>
        <v>0</v>
      </c>
      <c r="H920" s="19">
        <f t="shared" si="62"/>
        <v>0</v>
      </c>
      <c r="I920">
        <v>94.791666666666671</v>
      </c>
      <c r="J920">
        <v>103.4065934065934</v>
      </c>
      <c r="K920">
        <v>19.101628515694557</v>
      </c>
      <c r="L920">
        <v>0</v>
      </c>
      <c r="M920">
        <v>98.901098901098905</v>
      </c>
      <c r="N920">
        <v>1.098901098901099</v>
      </c>
      <c r="O920">
        <v>96.875</v>
      </c>
      <c r="P920">
        <v>102</v>
      </c>
      <c r="Q920">
        <v>20.134364394455147</v>
      </c>
      <c r="R920">
        <v>0</v>
      </c>
      <c r="S920">
        <v>98.387096774193552</v>
      </c>
      <c r="T920">
        <v>1.6129032258064515</v>
      </c>
      <c r="U920">
        <v>90.625</v>
      </c>
      <c r="V920">
        <v>106.41379310344827</v>
      </c>
      <c r="W920">
        <v>16.848811565687051</v>
      </c>
      <c r="X920">
        <v>0</v>
      </c>
      <c r="Y920">
        <v>100</v>
      </c>
      <c r="Z920">
        <v>0</v>
      </c>
      <c r="AA920" s="2">
        <v>3</v>
      </c>
      <c r="AB920">
        <v>2</v>
      </c>
      <c r="AC920">
        <v>6</v>
      </c>
      <c r="AD920">
        <v>2</v>
      </c>
      <c r="AE920" s="16">
        <v>0</v>
      </c>
      <c r="AF920" s="12">
        <v>99</v>
      </c>
      <c r="AG920">
        <v>1</v>
      </c>
      <c r="AH920">
        <v>99</v>
      </c>
      <c r="AI920">
        <v>99</v>
      </c>
      <c r="AJ920">
        <v>99</v>
      </c>
      <c r="AK920">
        <v>99</v>
      </c>
      <c r="AL920">
        <v>99</v>
      </c>
      <c r="AM920" s="1">
        <v>2</v>
      </c>
      <c r="AN920" s="1">
        <v>99</v>
      </c>
      <c r="AO920" s="1">
        <v>99</v>
      </c>
      <c r="AP920">
        <v>99</v>
      </c>
      <c r="AQ920">
        <v>99</v>
      </c>
      <c r="AR920">
        <v>99</v>
      </c>
      <c r="AS920" s="1">
        <v>0</v>
      </c>
      <c r="AT920" s="1">
        <v>1</v>
      </c>
      <c r="AU920">
        <v>0</v>
      </c>
      <c r="AV920" s="1">
        <v>0</v>
      </c>
      <c r="AW920" s="1">
        <v>0</v>
      </c>
      <c r="AX920" s="1">
        <v>0</v>
      </c>
      <c r="AY920" s="1">
        <v>0</v>
      </c>
      <c r="AZ920" s="1">
        <v>1</v>
      </c>
      <c r="BA920" s="1">
        <v>0</v>
      </c>
      <c r="BB920" s="1">
        <v>0</v>
      </c>
      <c r="BC920" s="1">
        <v>0</v>
      </c>
      <c r="BD920" s="1">
        <v>0</v>
      </c>
      <c r="BE920" s="1">
        <v>0</v>
      </c>
      <c r="BF920" s="1">
        <f>SUM(AS920:BE920)</f>
        <v>2</v>
      </c>
      <c r="BG920">
        <v>0</v>
      </c>
      <c r="BH920">
        <v>0</v>
      </c>
      <c r="BI920">
        <v>0</v>
      </c>
      <c r="BJ920">
        <f t="shared" si="65"/>
        <v>0</v>
      </c>
      <c r="BK920">
        <v>0</v>
      </c>
      <c r="BL920" s="2">
        <v>0</v>
      </c>
      <c r="BM920">
        <v>0</v>
      </c>
      <c r="BN920">
        <v>0</v>
      </c>
      <c r="BO920">
        <v>0</v>
      </c>
      <c r="BP920">
        <v>0</v>
      </c>
      <c r="BQ920" s="12"/>
      <c r="BR920" s="12"/>
      <c r="BS920" s="12"/>
      <c r="BT920" s="12"/>
      <c r="BU920" s="12"/>
      <c r="BV920" s="12"/>
      <c r="BW920" s="12"/>
      <c r="BX920" s="12"/>
      <c r="BY920" s="12"/>
      <c r="BZ920" s="12"/>
      <c r="CA920" s="12"/>
      <c r="CB920" s="15"/>
      <c r="CC920" s="12"/>
      <c r="CD920" s="12"/>
      <c r="CE920" s="12"/>
      <c r="CF920" s="12"/>
      <c r="CG920" s="12"/>
      <c r="CH920" s="12"/>
      <c r="CI920" s="12"/>
      <c r="CJ920" s="15"/>
      <c r="CK920" s="12"/>
      <c r="CL920" s="12"/>
      <c r="CM920" s="12"/>
      <c r="CN920" s="12"/>
      <c r="CO920" s="12"/>
      <c r="CP920" s="12"/>
      <c r="CQ920" s="12"/>
      <c r="CR920" s="12"/>
      <c r="CS920" s="12"/>
      <c r="CT920" s="12"/>
      <c r="CU920" s="12"/>
      <c r="CV920" s="12"/>
      <c r="CW920" s="12"/>
      <c r="CX920" s="12"/>
      <c r="CY920" s="12"/>
      <c r="CZ920" s="12"/>
      <c r="DA920" s="12"/>
      <c r="DB920" s="12"/>
      <c r="DC920" s="12"/>
      <c r="DE920" s="35"/>
    </row>
    <row r="921" spans="1:109" customFormat="1" x14ac:dyDescent="0.2">
      <c r="A921" s="2">
        <v>920</v>
      </c>
      <c r="B921" s="5">
        <v>11</v>
      </c>
      <c r="C921" s="5">
        <v>3</v>
      </c>
      <c r="D921" s="1">
        <v>10</v>
      </c>
      <c r="E921" s="7">
        <v>43978</v>
      </c>
      <c r="F921" s="1">
        <v>0</v>
      </c>
      <c r="G921" s="5">
        <f t="shared" si="61"/>
        <v>27</v>
      </c>
      <c r="H921" s="19">
        <f t="shared" si="62"/>
        <v>75.599999999999994</v>
      </c>
      <c r="I921">
        <v>96.875</v>
      </c>
      <c r="J921">
        <v>138.24731182795699</v>
      </c>
      <c r="K921">
        <v>31.850180225113817</v>
      </c>
      <c r="L921">
        <v>20.43010752688172</v>
      </c>
      <c r="M921">
        <v>76.344086021505376</v>
      </c>
      <c r="N921">
        <v>3.225806451612903</v>
      </c>
      <c r="O921">
        <v>96.875</v>
      </c>
      <c r="P921">
        <v>113.48387096774194</v>
      </c>
      <c r="Q921">
        <v>23.811844178048503</v>
      </c>
      <c r="R921">
        <v>0</v>
      </c>
      <c r="S921">
        <v>95.161290322580641</v>
      </c>
      <c r="T921">
        <v>4.838709677419355</v>
      </c>
      <c r="U921">
        <v>96.875</v>
      </c>
      <c r="V921">
        <v>187.7741935483871</v>
      </c>
      <c r="W921">
        <v>13.670312892940309</v>
      </c>
      <c r="X921">
        <v>61.29032258064516</v>
      </c>
      <c r="Y921">
        <v>38.70967741935484</v>
      </c>
      <c r="Z921">
        <v>0</v>
      </c>
      <c r="AA921" s="2">
        <v>1</v>
      </c>
      <c r="AB921">
        <v>2</v>
      </c>
      <c r="AC921">
        <v>6</v>
      </c>
      <c r="AD921">
        <v>2</v>
      </c>
      <c r="AE921" s="16">
        <v>0</v>
      </c>
      <c r="AF921" t="s">
        <v>875</v>
      </c>
      <c r="AG921" t="s">
        <v>875</v>
      </c>
      <c r="AH921" t="s">
        <v>875</v>
      </c>
      <c r="AI921" t="s">
        <v>875</v>
      </c>
      <c r="AJ921" t="s">
        <v>875</v>
      </c>
      <c r="AK921" t="s">
        <v>875</v>
      </c>
      <c r="AL921" t="s">
        <v>875</v>
      </c>
      <c r="AM921" s="1" t="s">
        <v>903</v>
      </c>
      <c r="AN921" s="1" t="s">
        <v>903</v>
      </c>
      <c r="AO921" s="1" t="s">
        <v>903</v>
      </c>
      <c r="AP921" s="1" t="s">
        <v>903</v>
      </c>
      <c r="AQ921" s="1" t="s">
        <v>903</v>
      </c>
      <c r="AR921" s="1" t="s">
        <v>903</v>
      </c>
      <c r="AS921" s="1" t="s">
        <v>903</v>
      </c>
      <c r="AT921" s="1" t="s">
        <v>903</v>
      </c>
      <c r="AU921" s="1" t="s">
        <v>903</v>
      </c>
      <c r="AV921" s="1" t="s">
        <v>903</v>
      </c>
      <c r="AW921" s="1" t="s">
        <v>903</v>
      </c>
      <c r="AX921" s="1" t="s">
        <v>903</v>
      </c>
      <c r="AY921" s="1" t="s">
        <v>903</v>
      </c>
      <c r="AZ921" s="1" t="s">
        <v>903</v>
      </c>
      <c r="BA921" s="1" t="s">
        <v>875</v>
      </c>
      <c r="BB921" s="1" t="s">
        <v>875</v>
      </c>
      <c r="BC921" s="1" t="s">
        <v>875</v>
      </c>
      <c r="BD921" s="1" t="s">
        <v>875</v>
      </c>
      <c r="BE921" s="1" t="s">
        <v>875</v>
      </c>
      <c r="BF921" s="1" t="s">
        <v>875</v>
      </c>
      <c r="BG921">
        <v>27</v>
      </c>
      <c r="BH921">
        <v>3</v>
      </c>
      <c r="BI921">
        <v>2.8</v>
      </c>
      <c r="BJ921">
        <f t="shared" si="65"/>
        <v>75.599999999999994</v>
      </c>
      <c r="BK921" t="s">
        <v>27</v>
      </c>
      <c r="BL921" s="2">
        <v>0</v>
      </c>
      <c r="BM921">
        <v>0</v>
      </c>
      <c r="BN921">
        <v>0</v>
      </c>
      <c r="BO921">
        <v>0</v>
      </c>
      <c r="BP921">
        <v>0</v>
      </c>
      <c r="BQ921" s="14">
        <v>43978.362325138885</v>
      </c>
      <c r="BR921" s="14" t="s">
        <v>405</v>
      </c>
      <c r="BS921" s="15">
        <v>22.316666666666666</v>
      </c>
      <c r="BT921" s="12" t="s">
        <v>222</v>
      </c>
      <c r="BU921" s="12">
        <v>1</v>
      </c>
      <c r="BV921" s="12"/>
      <c r="BW921" s="12" t="s">
        <v>98</v>
      </c>
      <c r="BX921" s="12"/>
      <c r="BY921" s="12" t="s">
        <v>98</v>
      </c>
      <c r="BZ921" s="12">
        <v>1</v>
      </c>
      <c r="CA921" s="12">
        <v>6</v>
      </c>
      <c r="CB921" s="15">
        <v>0</v>
      </c>
      <c r="CC921" s="12">
        <v>0</v>
      </c>
      <c r="CD921" s="12">
        <v>0</v>
      </c>
      <c r="CE921" s="12">
        <v>2</v>
      </c>
      <c r="CF921" s="12">
        <v>2</v>
      </c>
      <c r="CG921" s="12">
        <v>4</v>
      </c>
      <c r="CH921" s="12">
        <v>2</v>
      </c>
      <c r="CI921" s="12">
        <v>2</v>
      </c>
      <c r="CJ921" s="15">
        <v>3</v>
      </c>
      <c r="CK921" s="12">
        <v>2</v>
      </c>
      <c r="CL921" s="12">
        <v>2</v>
      </c>
      <c r="CM921" s="12">
        <v>2</v>
      </c>
      <c r="CN921" s="12">
        <v>2</v>
      </c>
      <c r="CO921" s="12">
        <v>2</v>
      </c>
      <c r="CP921" s="12"/>
      <c r="CQ921" s="12"/>
      <c r="CR921" s="12"/>
      <c r="CS921" s="12"/>
      <c r="CT921" s="12"/>
      <c r="CU921" s="12"/>
      <c r="CV921" s="12"/>
      <c r="CW921" s="12"/>
      <c r="CX921" s="12"/>
      <c r="CY921" s="12"/>
      <c r="CZ921" s="12"/>
      <c r="DA921" s="12"/>
      <c r="DB921" s="12"/>
      <c r="DC921" s="12"/>
      <c r="DE921" s="35"/>
    </row>
    <row r="922" spans="1:109" customFormat="1" x14ac:dyDescent="0.2">
      <c r="A922" s="2">
        <v>921</v>
      </c>
      <c r="B922" s="5">
        <v>11</v>
      </c>
      <c r="C922" s="5">
        <v>3</v>
      </c>
      <c r="D922" s="1">
        <v>11</v>
      </c>
      <c r="E922" s="7">
        <v>43979</v>
      </c>
      <c r="F922" s="1">
        <v>0</v>
      </c>
      <c r="G922" s="5">
        <f t="shared" si="61"/>
        <v>0</v>
      </c>
      <c r="H922" s="19">
        <f t="shared" si="62"/>
        <v>0</v>
      </c>
      <c r="I922">
        <v>100</v>
      </c>
      <c r="J922">
        <v>130.09375</v>
      </c>
      <c r="K922">
        <v>32.06036572676549</v>
      </c>
      <c r="L922">
        <v>12.5</v>
      </c>
      <c r="M922">
        <v>83.333333333333329</v>
      </c>
      <c r="N922">
        <v>4.166666666666667</v>
      </c>
      <c r="O922">
        <v>100</v>
      </c>
      <c r="P922">
        <v>140.640625</v>
      </c>
      <c r="Q922">
        <v>33.744666309434194</v>
      </c>
      <c r="R922">
        <v>18.75</v>
      </c>
      <c r="S922">
        <v>75</v>
      </c>
      <c r="T922">
        <v>6.25</v>
      </c>
      <c r="U922">
        <v>100</v>
      </c>
      <c r="V922">
        <v>108.48484848484848</v>
      </c>
      <c r="W922">
        <v>7.7948352537874781</v>
      </c>
      <c r="X922">
        <v>0</v>
      </c>
      <c r="Y922">
        <v>100</v>
      </c>
      <c r="Z922">
        <v>0</v>
      </c>
      <c r="AA922" s="2">
        <v>1</v>
      </c>
      <c r="AB922">
        <v>2</v>
      </c>
      <c r="AC922">
        <v>7</v>
      </c>
      <c r="AD922">
        <v>2</v>
      </c>
      <c r="AE922" s="16">
        <v>0</v>
      </c>
      <c r="AF922" s="12">
        <v>99</v>
      </c>
      <c r="AG922">
        <v>1</v>
      </c>
      <c r="AH922">
        <v>99</v>
      </c>
      <c r="AI922">
        <v>99</v>
      </c>
      <c r="AJ922">
        <v>99</v>
      </c>
      <c r="AK922">
        <v>99</v>
      </c>
      <c r="AL922">
        <v>99</v>
      </c>
      <c r="AM922">
        <v>99</v>
      </c>
      <c r="AN922">
        <v>99</v>
      </c>
      <c r="AO922" s="1">
        <v>2</v>
      </c>
      <c r="AP922">
        <v>99</v>
      </c>
      <c r="AQ922">
        <v>99</v>
      </c>
      <c r="AR922">
        <v>99</v>
      </c>
      <c r="AS922" s="1">
        <v>0</v>
      </c>
      <c r="AT922">
        <v>1</v>
      </c>
      <c r="AU922">
        <v>0</v>
      </c>
      <c r="AV922" s="1">
        <v>0</v>
      </c>
      <c r="AW922" s="1">
        <v>0</v>
      </c>
      <c r="AX922" s="1">
        <v>0</v>
      </c>
      <c r="AY922" s="1">
        <v>0</v>
      </c>
      <c r="AZ922" s="1">
        <v>0</v>
      </c>
      <c r="BA922" s="1">
        <v>0</v>
      </c>
      <c r="BB922" s="1">
        <v>1</v>
      </c>
      <c r="BC922" s="1">
        <v>0</v>
      </c>
      <c r="BD922" s="1">
        <v>0</v>
      </c>
      <c r="BE922" s="1">
        <v>0</v>
      </c>
      <c r="BF922" s="1">
        <f>SUM(AS922:BE922)</f>
        <v>2</v>
      </c>
      <c r="BG922">
        <v>0</v>
      </c>
      <c r="BH922">
        <v>0</v>
      </c>
      <c r="BI922">
        <v>0</v>
      </c>
      <c r="BJ922">
        <f t="shared" si="65"/>
        <v>0</v>
      </c>
      <c r="BK922">
        <v>0</v>
      </c>
      <c r="BL922" s="2">
        <v>0</v>
      </c>
      <c r="BM922">
        <v>0</v>
      </c>
      <c r="BN922">
        <v>0</v>
      </c>
      <c r="BO922">
        <v>0</v>
      </c>
      <c r="BP922">
        <v>0</v>
      </c>
      <c r="BQ922" s="12"/>
      <c r="BR922" s="12"/>
      <c r="BS922" s="12"/>
      <c r="BT922" s="12"/>
      <c r="BU922" s="12"/>
      <c r="BV922" s="12"/>
      <c r="BW922" s="12"/>
      <c r="BX922" s="12"/>
      <c r="BY922" s="12"/>
      <c r="BZ922" s="12"/>
      <c r="CA922" s="12"/>
      <c r="CB922" s="15"/>
      <c r="CC922" s="12"/>
      <c r="CD922" s="12"/>
      <c r="CE922" s="12"/>
      <c r="CF922" s="12"/>
      <c r="CG922" s="12"/>
      <c r="CH922" s="12"/>
      <c r="CI922" s="12"/>
      <c r="CJ922" s="15"/>
      <c r="CK922" s="12"/>
      <c r="CL922" s="12"/>
      <c r="CM922" s="12"/>
      <c r="CN922" s="12"/>
      <c r="CO922" s="12"/>
      <c r="CP922" s="12"/>
      <c r="CQ922" s="12"/>
      <c r="CR922" s="12"/>
      <c r="CS922" s="12"/>
      <c r="CT922" s="12"/>
      <c r="CU922" s="12"/>
      <c r="CV922" s="12"/>
      <c r="CW922" s="12"/>
      <c r="CX922" s="12"/>
      <c r="CY922" s="12"/>
      <c r="CZ922" s="12"/>
      <c r="DA922" s="12"/>
      <c r="DB922" s="12"/>
      <c r="DC922" s="12"/>
      <c r="DE922" s="35"/>
    </row>
    <row r="923" spans="1:109" customFormat="1" x14ac:dyDescent="0.2">
      <c r="A923" s="2">
        <v>922</v>
      </c>
      <c r="B923" s="5">
        <v>11</v>
      </c>
      <c r="C923" s="5">
        <v>3</v>
      </c>
      <c r="D923" s="1">
        <v>12</v>
      </c>
      <c r="E923" s="7">
        <v>43980</v>
      </c>
      <c r="F923" s="1">
        <v>0</v>
      </c>
      <c r="G923" s="5">
        <f t="shared" si="61"/>
        <v>0</v>
      </c>
      <c r="H923" s="19">
        <f t="shared" si="62"/>
        <v>0</v>
      </c>
      <c r="I923">
        <v>95.833333333333329</v>
      </c>
      <c r="J923">
        <v>110.58695652173913</v>
      </c>
      <c r="K923">
        <v>24.556333936072022</v>
      </c>
      <c r="L923">
        <v>0</v>
      </c>
      <c r="M923">
        <v>95.652173913043484</v>
      </c>
      <c r="N923">
        <v>4.3478260869565215</v>
      </c>
      <c r="O923">
        <v>98.4375</v>
      </c>
      <c r="P923">
        <v>120.66666666666667</v>
      </c>
      <c r="Q923">
        <v>20.530786343626581</v>
      </c>
      <c r="R923">
        <v>0</v>
      </c>
      <c r="S923">
        <v>95.238095238095241</v>
      </c>
      <c r="T923">
        <v>4.7619047619047619</v>
      </c>
      <c r="U923">
        <v>90.625</v>
      </c>
      <c r="V923">
        <v>91.3</v>
      </c>
      <c r="W923">
        <v>24.641554600256306</v>
      </c>
      <c r="X923">
        <v>0</v>
      </c>
      <c r="Y923">
        <v>96.666666666666671</v>
      </c>
      <c r="Z923">
        <v>3.3333333333333335</v>
      </c>
      <c r="AA923" s="2">
        <v>1</v>
      </c>
      <c r="AB923">
        <v>2</v>
      </c>
      <c r="AC923">
        <v>8</v>
      </c>
      <c r="AD923">
        <v>2</v>
      </c>
      <c r="AE923" s="16">
        <v>0</v>
      </c>
      <c r="AF923" s="12">
        <v>99</v>
      </c>
      <c r="AG923">
        <v>99</v>
      </c>
      <c r="AH923">
        <v>1</v>
      </c>
      <c r="AI923">
        <v>99</v>
      </c>
      <c r="AJ923">
        <v>99</v>
      </c>
      <c r="AK923">
        <v>99</v>
      </c>
      <c r="AL923">
        <v>99</v>
      </c>
      <c r="AM923" s="1">
        <v>99</v>
      </c>
      <c r="AN923" s="1">
        <v>99</v>
      </c>
      <c r="AO923" s="1">
        <v>99</v>
      </c>
      <c r="AP923" s="1">
        <v>99</v>
      </c>
      <c r="AQ923" s="1">
        <v>99</v>
      </c>
      <c r="AR923" s="1">
        <v>99</v>
      </c>
      <c r="AS923" s="1">
        <v>0</v>
      </c>
      <c r="AT923" s="1">
        <v>0</v>
      </c>
      <c r="AU923" s="1">
        <v>1</v>
      </c>
      <c r="AV923" s="1">
        <v>0</v>
      </c>
      <c r="AW923" s="1">
        <v>0</v>
      </c>
      <c r="AX923" s="1">
        <v>0</v>
      </c>
      <c r="AY923" s="1">
        <v>0</v>
      </c>
      <c r="AZ923" s="1">
        <v>0</v>
      </c>
      <c r="BA923" s="1">
        <v>0</v>
      </c>
      <c r="BB923" s="1">
        <v>0</v>
      </c>
      <c r="BC923" s="1">
        <v>0</v>
      </c>
      <c r="BD923" s="1">
        <v>0</v>
      </c>
      <c r="BE923" s="1">
        <v>0</v>
      </c>
      <c r="BF923" s="1">
        <f>SUM(AS923:BE923)</f>
        <v>1</v>
      </c>
      <c r="BG923">
        <v>0</v>
      </c>
      <c r="BH923">
        <v>0</v>
      </c>
      <c r="BI923">
        <v>0</v>
      </c>
      <c r="BJ923">
        <f t="shared" si="65"/>
        <v>0</v>
      </c>
      <c r="BK923">
        <v>0</v>
      </c>
      <c r="BL923" s="2">
        <v>0</v>
      </c>
      <c r="BM923">
        <v>0</v>
      </c>
      <c r="BN923">
        <v>0</v>
      </c>
      <c r="BO923">
        <v>0</v>
      </c>
      <c r="BP923">
        <v>0</v>
      </c>
      <c r="BQ923" s="12"/>
      <c r="BR923" s="12"/>
      <c r="BS923" s="12"/>
      <c r="BT923" s="12"/>
      <c r="BU923" s="12"/>
      <c r="BV923" s="12"/>
      <c r="BW923" s="12"/>
      <c r="BX923" s="12"/>
      <c r="BY923" s="12"/>
      <c r="BZ923" s="12"/>
      <c r="CA923" s="12"/>
      <c r="CB923" s="15"/>
      <c r="CC923" s="12"/>
      <c r="CD923" s="12"/>
      <c r="CE923" s="12"/>
      <c r="CF923" s="12"/>
      <c r="CG923" s="12"/>
      <c r="CH923" s="12"/>
      <c r="CI923" s="12"/>
      <c r="CJ923" s="15"/>
      <c r="CK923" s="12"/>
      <c r="CL923" s="12"/>
      <c r="CM923" s="12"/>
      <c r="CN923" s="12"/>
      <c r="CO923" s="12"/>
      <c r="CP923" s="12"/>
      <c r="CQ923" s="12"/>
      <c r="CR923" s="12"/>
      <c r="CS923" s="12"/>
      <c r="CT923" s="12"/>
      <c r="CU923" s="12"/>
      <c r="CV923" s="12"/>
      <c r="CW923" s="12"/>
      <c r="CX923" s="12"/>
      <c r="CY923" s="12"/>
      <c r="CZ923" s="12"/>
      <c r="DA923" s="12"/>
      <c r="DB923" s="12"/>
      <c r="DC923" s="12"/>
      <c r="DE923" s="35"/>
    </row>
    <row r="924" spans="1:109" customFormat="1" x14ac:dyDescent="0.2">
      <c r="A924" s="2">
        <v>923</v>
      </c>
      <c r="B924" s="5">
        <v>11</v>
      </c>
      <c r="C924" s="5">
        <v>3</v>
      </c>
      <c r="D924" s="1">
        <v>13</v>
      </c>
      <c r="E924" s="7">
        <v>43981</v>
      </c>
      <c r="F924" s="1">
        <v>0</v>
      </c>
      <c r="G924" s="5">
        <f t="shared" si="61"/>
        <v>64</v>
      </c>
      <c r="H924" s="19">
        <f t="shared" si="62"/>
        <v>339.2</v>
      </c>
      <c r="I924">
        <v>100</v>
      </c>
      <c r="J924">
        <v>124.38541666666667</v>
      </c>
      <c r="K924">
        <v>26.38460321079377</v>
      </c>
      <c r="L924">
        <v>3.125</v>
      </c>
      <c r="M924">
        <v>96.875</v>
      </c>
      <c r="N924">
        <v>0</v>
      </c>
      <c r="O924">
        <v>100</v>
      </c>
      <c r="P924">
        <v>112.734375</v>
      </c>
      <c r="Q924">
        <v>27.989292052671782</v>
      </c>
      <c r="R924">
        <v>3.125</v>
      </c>
      <c r="S924">
        <v>96.875</v>
      </c>
      <c r="T924">
        <v>0</v>
      </c>
      <c r="U924">
        <v>100</v>
      </c>
      <c r="V924">
        <v>146.96969696969697</v>
      </c>
      <c r="W924">
        <v>14.270914361220258</v>
      </c>
      <c r="X924">
        <v>3.0303030303030303</v>
      </c>
      <c r="Y924">
        <v>96.969696969696969</v>
      </c>
      <c r="Z924">
        <v>0</v>
      </c>
      <c r="AA924" s="2">
        <v>2</v>
      </c>
      <c r="AB924">
        <v>3</v>
      </c>
      <c r="AC924">
        <v>8</v>
      </c>
      <c r="AD924">
        <v>2</v>
      </c>
      <c r="AE924" s="16">
        <v>0</v>
      </c>
      <c r="AF924" t="s">
        <v>875</v>
      </c>
      <c r="AG924" t="s">
        <v>875</v>
      </c>
      <c r="AH924" t="s">
        <v>875</v>
      </c>
      <c r="AI924" t="s">
        <v>875</v>
      </c>
      <c r="AJ924" t="s">
        <v>875</v>
      </c>
      <c r="AK924" t="s">
        <v>875</v>
      </c>
      <c r="AL924" t="s">
        <v>875</v>
      </c>
      <c r="AM924" s="1" t="s">
        <v>903</v>
      </c>
      <c r="AN924" s="1" t="s">
        <v>903</v>
      </c>
      <c r="AO924" s="1" t="s">
        <v>903</v>
      </c>
      <c r="AP924" s="1" t="s">
        <v>903</v>
      </c>
      <c r="AQ924" s="1" t="s">
        <v>903</v>
      </c>
      <c r="AR924" s="1" t="s">
        <v>903</v>
      </c>
      <c r="AS924" s="1" t="s">
        <v>903</v>
      </c>
      <c r="AT924" s="1" t="s">
        <v>903</v>
      </c>
      <c r="AU924" s="1" t="s">
        <v>903</v>
      </c>
      <c r="AV924" s="1" t="s">
        <v>903</v>
      </c>
      <c r="AW924" s="1" t="s">
        <v>903</v>
      </c>
      <c r="AX924" s="1" t="s">
        <v>903</v>
      </c>
      <c r="AY924" s="1" t="s">
        <v>903</v>
      </c>
      <c r="AZ924" s="1" t="s">
        <v>903</v>
      </c>
      <c r="BA924" s="1" t="s">
        <v>875</v>
      </c>
      <c r="BB924" s="1" t="s">
        <v>875</v>
      </c>
      <c r="BC924" s="1" t="s">
        <v>875</v>
      </c>
      <c r="BD924" s="1" t="s">
        <v>875</v>
      </c>
      <c r="BE924" s="1" t="s">
        <v>875</v>
      </c>
      <c r="BF924" s="1" t="s">
        <v>875</v>
      </c>
      <c r="BG924">
        <v>64</v>
      </c>
      <c r="BH924">
        <v>4</v>
      </c>
      <c r="BI924">
        <v>5.3</v>
      </c>
      <c r="BJ924">
        <f t="shared" si="65"/>
        <v>339.2</v>
      </c>
      <c r="BK924" t="s">
        <v>887</v>
      </c>
      <c r="BL924" s="2">
        <v>0</v>
      </c>
      <c r="BM924">
        <v>0</v>
      </c>
      <c r="BN924">
        <v>0</v>
      </c>
      <c r="BO924">
        <v>0</v>
      </c>
      <c r="BP924">
        <v>0</v>
      </c>
      <c r="BQ924" s="12"/>
      <c r="BR924" s="12"/>
      <c r="BS924" s="12"/>
      <c r="BT924" s="12"/>
      <c r="BU924" s="12"/>
      <c r="BV924" s="12"/>
      <c r="BW924" s="12"/>
      <c r="BX924" s="12"/>
      <c r="BY924" s="12"/>
      <c r="BZ924" s="12"/>
      <c r="CA924" s="12"/>
      <c r="CB924" s="15"/>
      <c r="CC924" s="12"/>
      <c r="CD924" s="12"/>
      <c r="CE924" s="12"/>
      <c r="CF924" s="12"/>
      <c r="CG924" s="12"/>
      <c r="CH924" s="12"/>
      <c r="CI924" s="12"/>
      <c r="CJ924" s="15"/>
      <c r="CK924" s="12"/>
      <c r="CL924" s="12"/>
      <c r="CM924" s="12"/>
      <c r="CN924" s="12"/>
      <c r="CO924" s="12"/>
      <c r="CP924" s="12"/>
      <c r="CQ924" s="12"/>
      <c r="CR924" s="12"/>
      <c r="CS924" s="12"/>
      <c r="CT924" s="12"/>
      <c r="CU924" s="12"/>
      <c r="CV924" s="12"/>
      <c r="CW924" s="12"/>
      <c r="CX924" s="12"/>
      <c r="CY924" s="12"/>
      <c r="CZ924" s="12"/>
      <c r="DA924" s="12"/>
      <c r="DB924" s="12"/>
      <c r="DC924" s="12"/>
      <c r="DE924" s="35"/>
    </row>
    <row r="925" spans="1:109" customFormat="1" x14ac:dyDescent="0.2">
      <c r="A925" s="2">
        <v>924</v>
      </c>
      <c r="B925" s="5">
        <v>11</v>
      </c>
      <c r="C925" s="5">
        <v>3</v>
      </c>
      <c r="D925" s="1">
        <v>14</v>
      </c>
      <c r="E925" s="7">
        <v>43982</v>
      </c>
      <c r="F925" s="1">
        <v>0</v>
      </c>
      <c r="G925" s="5">
        <f t="shared" si="61"/>
        <v>94</v>
      </c>
      <c r="H925" s="19">
        <f t="shared" si="62"/>
        <v>498.2</v>
      </c>
      <c r="I925">
        <v>89.583333333333329</v>
      </c>
      <c r="J925">
        <v>136.66279069767441</v>
      </c>
      <c r="K925">
        <v>19.014202648866963</v>
      </c>
      <c r="L925">
        <v>3.4883720930232558</v>
      </c>
      <c r="M925">
        <v>94.186046511627907</v>
      </c>
      <c r="N925">
        <v>2.3255813953488373</v>
      </c>
      <c r="O925">
        <v>98.4375</v>
      </c>
      <c r="P925">
        <v>134.01587301587301</v>
      </c>
      <c r="Q925">
        <v>22.047270483224313</v>
      </c>
      <c r="R925">
        <v>4.7619047619047619</v>
      </c>
      <c r="S925">
        <v>92.063492063492063</v>
      </c>
      <c r="T925">
        <v>3.1746031746031744</v>
      </c>
      <c r="U925">
        <v>71.875</v>
      </c>
      <c r="V925">
        <v>143.91304347826087</v>
      </c>
      <c r="W925">
        <v>5.9587397630898256</v>
      </c>
      <c r="X925">
        <v>0</v>
      </c>
      <c r="Y925">
        <v>100</v>
      </c>
      <c r="Z925">
        <v>0</v>
      </c>
      <c r="AA925" s="2">
        <v>1</v>
      </c>
      <c r="AB925">
        <v>2</v>
      </c>
      <c r="AC925">
        <v>7</v>
      </c>
      <c r="AD925">
        <v>2</v>
      </c>
      <c r="AE925" s="16">
        <v>0</v>
      </c>
      <c r="AF925" t="s">
        <v>875</v>
      </c>
      <c r="AG925" t="s">
        <v>875</v>
      </c>
      <c r="AH925" t="s">
        <v>875</v>
      </c>
      <c r="AI925" t="s">
        <v>875</v>
      </c>
      <c r="AJ925" t="s">
        <v>875</v>
      </c>
      <c r="AK925" t="s">
        <v>875</v>
      </c>
      <c r="AL925" t="s">
        <v>875</v>
      </c>
      <c r="AM925" s="1" t="s">
        <v>903</v>
      </c>
      <c r="AN925" s="1" t="s">
        <v>903</v>
      </c>
      <c r="AO925" s="1" t="s">
        <v>903</v>
      </c>
      <c r="AP925" s="1" t="s">
        <v>903</v>
      </c>
      <c r="AQ925" s="1" t="s">
        <v>903</v>
      </c>
      <c r="AR925" s="1" t="s">
        <v>903</v>
      </c>
      <c r="AS925" s="1" t="s">
        <v>903</v>
      </c>
      <c r="AT925" s="1" t="s">
        <v>903</v>
      </c>
      <c r="AU925" s="1" t="s">
        <v>903</v>
      </c>
      <c r="AV925" s="1" t="s">
        <v>903</v>
      </c>
      <c r="AW925" s="1" t="s">
        <v>903</v>
      </c>
      <c r="AX925" s="1" t="s">
        <v>903</v>
      </c>
      <c r="AY925" s="1" t="s">
        <v>903</v>
      </c>
      <c r="AZ925" s="1" t="s">
        <v>903</v>
      </c>
      <c r="BA925" s="1" t="s">
        <v>875</v>
      </c>
      <c r="BB925" s="1" t="s">
        <v>875</v>
      </c>
      <c r="BC925" s="1" t="s">
        <v>875</v>
      </c>
      <c r="BD925" s="1" t="s">
        <v>875</v>
      </c>
      <c r="BE925" s="1" t="s">
        <v>875</v>
      </c>
      <c r="BF925" s="1" t="s">
        <v>875</v>
      </c>
      <c r="BG925">
        <v>94</v>
      </c>
      <c r="BH925">
        <v>4</v>
      </c>
      <c r="BI925">
        <v>5.3</v>
      </c>
      <c r="BJ925">
        <f t="shared" si="65"/>
        <v>498.2</v>
      </c>
      <c r="BK925" t="s">
        <v>887</v>
      </c>
      <c r="BL925" s="2">
        <v>0</v>
      </c>
      <c r="BM925">
        <v>0</v>
      </c>
      <c r="BN925">
        <v>0</v>
      </c>
      <c r="BO925">
        <v>0</v>
      </c>
      <c r="BP925">
        <v>0</v>
      </c>
      <c r="BQ925" s="12"/>
      <c r="BR925" s="12"/>
      <c r="BS925" s="12"/>
      <c r="BT925" s="12"/>
      <c r="BU925" s="12"/>
      <c r="BV925" s="12"/>
      <c r="BW925" s="12"/>
      <c r="BX925" s="12"/>
      <c r="BY925" s="12"/>
      <c r="BZ925" s="12"/>
      <c r="CA925" s="12"/>
      <c r="CB925" s="15"/>
      <c r="CC925" s="12"/>
      <c r="CD925" s="12"/>
      <c r="CE925" s="12"/>
      <c r="CF925" s="12"/>
      <c r="CG925" s="12"/>
      <c r="CH925" s="12"/>
      <c r="CI925" s="12"/>
      <c r="CJ925" s="15"/>
      <c r="CK925" s="12"/>
      <c r="CL925" s="12"/>
      <c r="CM925" s="12"/>
      <c r="CN925" s="12"/>
      <c r="CO925" s="12"/>
      <c r="CP925" s="12"/>
      <c r="CQ925" s="12"/>
      <c r="CR925" s="12"/>
      <c r="CS925" s="12"/>
      <c r="CT925" s="12"/>
      <c r="CU925" s="12"/>
      <c r="CV925" s="12"/>
      <c r="CW925" s="12"/>
      <c r="CX925" s="12"/>
      <c r="CY925" s="12"/>
      <c r="CZ925" s="12"/>
      <c r="DA925" s="12"/>
      <c r="DB925" s="12"/>
      <c r="DC925" s="12"/>
      <c r="DE925" s="35"/>
    </row>
    <row r="926" spans="1:109" customFormat="1" x14ac:dyDescent="0.2">
      <c r="A926" s="2">
        <v>925</v>
      </c>
      <c r="B926" s="5">
        <v>11</v>
      </c>
      <c r="C926" s="5">
        <v>3</v>
      </c>
      <c r="D926" s="1">
        <v>15</v>
      </c>
      <c r="E926" s="7">
        <v>43983</v>
      </c>
      <c r="F926" s="1">
        <v>0</v>
      </c>
      <c r="G926" s="5">
        <f t="shared" si="61"/>
        <v>0</v>
      </c>
      <c r="H926" s="19">
        <f t="shared" si="62"/>
        <v>0</v>
      </c>
      <c r="I926">
        <v>100</v>
      </c>
      <c r="J926">
        <v>128.55208333333334</v>
      </c>
      <c r="K926">
        <v>22.31947346255269</v>
      </c>
      <c r="L926">
        <v>6.25</v>
      </c>
      <c r="M926">
        <v>93.75</v>
      </c>
      <c r="N926">
        <v>0</v>
      </c>
      <c r="O926">
        <v>100</v>
      </c>
      <c r="P926">
        <v>137.96875</v>
      </c>
      <c r="Q926">
        <v>21.721404490958466</v>
      </c>
      <c r="R926">
        <v>9.375</v>
      </c>
      <c r="S926">
        <v>90.625</v>
      </c>
      <c r="T926">
        <v>0</v>
      </c>
      <c r="U926">
        <v>100</v>
      </c>
      <c r="V926">
        <v>110.84848484848484</v>
      </c>
      <c r="W926">
        <v>12.299560119710145</v>
      </c>
      <c r="X926">
        <v>0</v>
      </c>
      <c r="Y926">
        <v>100</v>
      </c>
      <c r="Z926">
        <v>0</v>
      </c>
      <c r="AA926" s="2">
        <v>0</v>
      </c>
      <c r="AB926">
        <v>2</v>
      </c>
      <c r="AC926">
        <v>8</v>
      </c>
      <c r="AD926">
        <v>2</v>
      </c>
      <c r="AE926" s="16">
        <v>0</v>
      </c>
      <c r="AF926" s="12">
        <v>99</v>
      </c>
      <c r="AG926">
        <v>1</v>
      </c>
      <c r="AH926">
        <v>99</v>
      </c>
      <c r="AI926">
        <v>99</v>
      </c>
      <c r="AJ926">
        <v>99</v>
      </c>
      <c r="AK926">
        <v>99</v>
      </c>
      <c r="AL926">
        <v>99</v>
      </c>
      <c r="AM926" s="1">
        <v>99</v>
      </c>
      <c r="AN926" s="1">
        <v>1</v>
      </c>
      <c r="AO926" s="1">
        <v>99</v>
      </c>
      <c r="AP926" s="1">
        <v>99</v>
      </c>
      <c r="AQ926">
        <v>99</v>
      </c>
      <c r="AR926">
        <v>99</v>
      </c>
      <c r="AS926" s="1">
        <v>0</v>
      </c>
      <c r="AT926">
        <v>1</v>
      </c>
      <c r="AU926" s="1">
        <v>0</v>
      </c>
      <c r="AV926" s="1">
        <v>0</v>
      </c>
      <c r="AW926" s="1">
        <v>0</v>
      </c>
      <c r="AX926" s="1">
        <v>0</v>
      </c>
      <c r="AY926" s="1">
        <v>0</v>
      </c>
      <c r="AZ926" s="1">
        <v>0</v>
      </c>
      <c r="BA926" s="1">
        <v>1</v>
      </c>
      <c r="BB926" s="1">
        <v>0</v>
      </c>
      <c r="BC926" s="1">
        <v>0</v>
      </c>
      <c r="BD926" s="1">
        <v>0</v>
      </c>
      <c r="BE926" s="1">
        <v>0</v>
      </c>
      <c r="BF926" s="1">
        <f>SUM(AS926:BE926)</f>
        <v>2</v>
      </c>
      <c r="BG926">
        <v>0</v>
      </c>
      <c r="BH926">
        <v>0</v>
      </c>
      <c r="BI926">
        <v>0</v>
      </c>
      <c r="BJ926">
        <f t="shared" si="65"/>
        <v>0</v>
      </c>
      <c r="BK926">
        <v>0</v>
      </c>
      <c r="BL926" s="2">
        <v>0</v>
      </c>
      <c r="BM926">
        <v>0</v>
      </c>
      <c r="BN926">
        <v>0</v>
      </c>
      <c r="BO926">
        <v>0</v>
      </c>
      <c r="BP926">
        <v>0</v>
      </c>
      <c r="BQ926" s="12"/>
      <c r="BR926" s="12"/>
      <c r="BS926" s="12"/>
      <c r="BT926" s="12"/>
      <c r="BU926" s="12"/>
      <c r="BV926" s="12"/>
      <c r="BW926" s="12"/>
      <c r="BX926" s="12"/>
      <c r="BY926" s="12"/>
      <c r="BZ926" s="12"/>
      <c r="CA926" s="12"/>
      <c r="CB926" s="15"/>
      <c r="CC926" s="12"/>
      <c r="CD926" s="12"/>
      <c r="CE926" s="12"/>
      <c r="CF926" s="12"/>
      <c r="CG926" s="12"/>
      <c r="CH926" s="12"/>
      <c r="CI926" s="12"/>
      <c r="CJ926" s="15"/>
      <c r="CK926" s="12"/>
      <c r="CL926" s="12"/>
      <c r="CM926" s="12"/>
      <c r="CN926" s="12"/>
      <c r="CO926" s="12"/>
      <c r="CP926" s="12"/>
      <c r="CQ926" s="12"/>
      <c r="CR926" s="12"/>
      <c r="CS926" s="12"/>
      <c r="CT926" s="12"/>
      <c r="CU926" s="12"/>
      <c r="CV926" s="12"/>
      <c r="CW926" s="12"/>
      <c r="CX926" s="12"/>
      <c r="CY926" s="12"/>
      <c r="CZ926" s="12"/>
      <c r="DA926" s="12"/>
      <c r="DB926" s="12"/>
      <c r="DC926" s="12"/>
      <c r="DE926" s="35"/>
    </row>
    <row r="927" spans="1:109" customFormat="1" x14ac:dyDescent="0.2">
      <c r="A927" s="2">
        <v>926</v>
      </c>
      <c r="B927" s="5">
        <v>11</v>
      </c>
      <c r="C927" s="5">
        <v>3</v>
      </c>
      <c r="D927" s="1">
        <v>16</v>
      </c>
      <c r="E927" s="7">
        <v>43984</v>
      </c>
      <c r="F927" s="1">
        <v>0</v>
      </c>
      <c r="G927" s="5">
        <f t="shared" si="61"/>
        <v>25</v>
      </c>
      <c r="H927" s="19">
        <f t="shared" si="62"/>
        <v>70</v>
      </c>
      <c r="I927">
        <v>100</v>
      </c>
      <c r="J927">
        <v>122.0625</v>
      </c>
      <c r="K927">
        <v>17.769643997163861</v>
      </c>
      <c r="L927">
        <v>0</v>
      </c>
      <c r="M927">
        <v>100</v>
      </c>
      <c r="N927">
        <v>0</v>
      </c>
      <c r="O927">
        <v>100</v>
      </c>
      <c r="P927">
        <v>126.78125</v>
      </c>
      <c r="Q927">
        <v>10.838165491552202</v>
      </c>
      <c r="R927">
        <v>0</v>
      </c>
      <c r="S927">
        <v>100</v>
      </c>
      <c r="T927">
        <v>0</v>
      </c>
      <c r="U927">
        <v>100</v>
      </c>
      <c r="V927">
        <v>113.72727272727273</v>
      </c>
      <c r="W927">
        <v>26.835902705434453</v>
      </c>
      <c r="X927">
        <v>0</v>
      </c>
      <c r="Y927">
        <v>100</v>
      </c>
      <c r="Z927">
        <v>0</v>
      </c>
      <c r="AA927" s="2">
        <v>0</v>
      </c>
      <c r="AB927">
        <v>2</v>
      </c>
      <c r="AC927">
        <v>5</v>
      </c>
      <c r="AD927">
        <v>1</v>
      </c>
      <c r="AE927" s="16">
        <v>0</v>
      </c>
      <c r="AF927" t="s">
        <v>875</v>
      </c>
      <c r="AG927" t="s">
        <v>875</v>
      </c>
      <c r="AH927" t="s">
        <v>875</v>
      </c>
      <c r="AI927" t="s">
        <v>875</v>
      </c>
      <c r="AJ927" t="s">
        <v>875</v>
      </c>
      <c r="AK927" t="s">
        <v>875</v>
      </c>
      <c r="AL927" t="s">
        <v>875</v>
      </c>
      <c r="AM927" s="1" t="s">
        <v>903</v>
      </c>
      <c r="AN927" s="1" t="s">
        <v>903</v>
      </c>
      <c r="AO927" s="1" t="s">
        <v>903</v>
      </c>
      <c r="AP927" s="1" t="s">
        <v>903</v>
      </c>
      <c r="AQ927" s="1" t="s">
        <v>903</v>
      </c>
      <c r="AR927" s="1" t="s">
        <v>903</v>
      </c>
      <c r="AS927" s="1" t="s">
        <v>903</v>
      </c>
      <c r="AT927" s="1" t="s">
        <v>903</v>
      </c>
      <c r="AU927" s="1" t="s">
        <v>903</v>
      </c>
      <c r="AV927" s="1" t="s">
        <v>903</v>
      </c>
      <c r="AW927" s="1" t="s">
        <v>903</v>
      </c>
      <c r="AX927" s="1" t="s">
        <v>903</v>
      </c>
      <c r="AY927" s="1" t="s">
        <v>903</v>
      </c>
      <c r="AZ927" s="1" t="s">
        <v>903</v>
      </c>
      <c r="BA927" s="1" t="s">
        <v>875</v>
      </c>
      <c r="BB927" s="1" t="s">
        <v>875</v>
      </c>
      <c r="BC927" s="1" t="s">
        <v>875</v>
      </c>
      <c r="BD927" s="1" t="s">
        <v>875</v>
      </c>
      <c r="BE927" s="1" t="s">
        <v>875</v>
      </c>
      <c r="BF927" s="1" t="s">
        <v>875</v>
      </c>
      <c r="BG927">
        <v>25</v>
      </c>
      <c r="BH927">
        <v>2</v>
      </c>
      <c r="BI927">
        <v>2.8</v>
      </c>
      <c r="BJ927">
        <f t="shared" si="65"/>
        <v>70</v>
      </c>
      <c r="BK927" t="s">
        <v>27</v>
      </c>
      <c r="BL927" s="2">
        <v>0</v>
      </c>
      <c r="BM927">
        <v>0</v>
      </c>
      <c r="BN927">
        <v>0</v>
      </c>
      <c r="BO927">
        <v>0</v>
      </c>
      <c r="BP927">
        <v>0</v>
      </c>
      <c r="BQ927" s="14">
        <v>43984.454773761572</v>
      </c>
      <c r="BR927" s="14" t="s">
        <v>406</v>
      </c>
      <c r="BS927" s="15">
        <v>23.266666666666666</v>
      </c>
      <c r="BT927" s="12" t="s">
        <v>225</v>
      </c>
      <c r="BU927" s="12">
        <v>1</v>
      </c>
      <c r="BV927" s="12"/>
      <c r="BW927" s="12" t="s">
        <v>98</v>
      </c>
      <c r="BX927" s="12"/>
      <c r="BY927" s="12" t="s">
        <v>98</v>
      </c>
      <c r="BZ927" s="12">
        <v>1</v>
      </c>
      <c r="CA927" s="12">
        <v>6</v>
      </c>
      <c r="CB927" s="15">
        <v>0</v>
      </c>
      <c r="CC927" s="12">
        <v>0</v>
      </c>
      <c r="CD927" s="12">
        <v>0</v>
      </c>
      <c r="CE927" s="12">
        <v>1</v>
      </c>
      <c r="CF927" s="12">
        <v>3</v>
      </c>
      <c r="CG927" s="12">
        <v>1</v>
      </c>
      <c r="CH927" s="12">
        <v>2</v>
      </c>
      <c r="CI927" s="12">
        <v>2</v>
      </c>
      <c r="CJ927" s="15">
        <v>2</v>
      </c>
      <c r="CK927" s="12">
        <v>1</v>
      </c>
      <c r="CL927" s="12">
        <v>4</v>
      </c>
      <c r="CM927" s="12">
        <v>2</v>
      </c>
      <c r="CN927" s="12">
        <v>2</v>
      </c>
      <c r="CO927" s="12">
        <v>1</v>
      </c>
      <c r="CP927" s="12" t="s">
        <v>99</v>
      </c>
      <c r="CQ927" s="12">
        <v>69</v>
      </c>
      <c r="CR927" s="12">
        <v>69</v>
      </c>
      <c r="CS927" s="12">
        <v>100</v>
      </c>
      <c r="CT927" s="12">
        <v>54</v>
      </c>
      <c r="CU927" s="12">
        <v>72</v>
      </c>
      <c r="CV927" s="12">
        <v>1.8</v>
      </c>
      <c r="CW927" s="12">
        <v>203</v>
      </c>
      <c r="CX927" s="12" t="b">
        <v>0</v>
      </c>
      <c r="CY927" s="12"/>
      <c r="CZ927" s="12">
        <v>0</v>
      </c>
      <c r="DA927" s="12"/>
      <c r="DB927" s="12"/>
      <c r="DC927" s="12"/>
      <c r="DE927" s="35"/>
    </row>
    <row r="928" spans="1:109" customFormat="1" x14ac:dyDescent="0.2">
      <c r="A928" s="2">
        <v>927</v>
      </c>
      <c r="B928" s="5">
        <v>11</v>
      </c>
      <c r="C928" s="5">
        <v>3</v>
      </c>
      <c r="D928" s="1">
        <v>17</v>
      </c>
      <c r="E928" s="7">
        <v>43985</v>
      </c>
      <c r="F928" s="1">
        <v>0</v>
      </c>
      <c r="G928" s="5">
        <f t="shared" si="61"/>
        <v>0</v>
      </c>
      <c r="H928" s="19">
        <f t="shared" si="62"/>
        <v>0</v>
      </c>
      <c r="I928">
        <v>67.708333333333329</v>
      </c>
      <c r="J928">
        <v>111.4</v>
      </c>
      <c r="K928">
        <v>23.706394686903479</v>
      </c>
      <c r="L928">
        <v>0</v>
      </c>
      <c r="M928">
        <v>100</v>
      </c>
      <c r="N928">
        <v>0</v>
      </c>
      <c r="O928">
        <v>98.4375</v>
      </c>
      <c r="P928">
        <v>110.63492063492063</v>
      </c>
      <c r="Q928">
        <v>23.179077459047612</v>
      </c>
      <c r="R928">
        <v>0</v>
      </c>
      <c r="S928">
        <v>100</v>
      </c>
      <c r="T928">
        <v>0</v>
      </c>
      <c r="U928">
        <v>6.25</v>
      </c>
      <c r="V928">
        <v>122.66666666666667</v>
      </c>
      <c r="W928">
        <v>34.838821763807665</v>
      </c>
      <c r="X928">
        <v>0</v>
      </c>
      <c r="Y928">
        <v>100</v>
      </c>
      <c r="Z928">
        <v>0</v>
      </c>
      <c r="AA928" s="2">
        <v>1</v>
      </c>
      <c r="AB928">
        <v>2</v>
      </c>
      <c r="AC928">
        <v>6</v>
      </c>
      <c r="AD928">
        <v>1</v>
      </c>
      <c r="AE928" s="16">
        <v>0</v>
      </c>
      <c r="AF928" s="12">
        <v>99</v>
      </c>
      <c r="AG928">
        <v>1</v>
      </c>
      <c r="AH928">
        <v>2</v>
      </c>
      <c r="AI928">
        <v>99</v>
      </c>
      <c r="AJ928">
        <v>99</v>
      </c>
      <c r="AK928">
        <v>99</v>
      </c>
      <c r="AL928">
        <v>99</v>
      </c>
      <c r="AM928" s="1">
        <v>99</v>
      </c>
      <c r="AN928" s="1">
        <v>99</v>
      </c>
      <c r="AO928" s="1">
        <v>99</v>
      </c>
      <c r="AP928" s="1">
        <v>99</v>
      </c>
      <c r="AQ928" s="1">
        <v>99</v>
      </c>
      <c r="AR928" s="1">
        <v>99</v>
      </c>
      <c r="AS928" s="1">
        <v>0</v>
      </c>
      <c r="AT928" s="1">
        <v>1</v>
      </c>
      <c r="AU928" s="1">
        <v>1</v>
      </c>
      <c r="AV928" s="1">
        <v>0</v>
      </c>
      <c r="AW928" s="1">
        <v>0</v>
      </c>
      <c r="AX928" s="1">
        <v>0</v>
      </c>
      <c r="AY928" s="1">
        <v>0</v>
      </c>
      <c r="AZ928" s="1">
        <v>0</v>
      </c>
      <c r="BA928" s="1">
        <v>0</v>
      </c>
      <c r="BB928" s="1">
        <v>0</v>
      </c>
      <c r="BC928" s="1">
        <v>0</v>
      </c>
      <c r="BD928" s="1">
        <v>0</v>
      </c>
      <c r="BE928" s="1">
        <v>0</v>
      </c>
      <c r="BF928" s="1">
        <f>SUM(AS928:BE928)</f>
        <v>2</v>
      </c>
      <c r="BG928">
        <v>0</v>
      </c>
      <c r="BH928">
        <v>0</v>
      </c>
      <c r="BI928">
        <v>0</v>
      </c>
      <c r="BJ928">
        <f t="shared" si="65"/>
        <v>0</v>
      </c>
      <c r="BK928">
        <v>0</v>
      </c>
      <c r="BL928" s="2">
        <v>0</v>
      </c>
      <c r="BM928">
        <v>0</v>
      </c>
      <c r="BN928">
        <v>0</v>
      </c>
      <c r="BO928">
        <v>0</v>
      </c>
      <c r="BP928">
        <v>0</v>
      </c>
      <c r="BQ928" s="12"/>
      <c r="BR928" s="12"/>
      <c r="BS928" s="12"/>
      <c r="BT928" s="12"/>
      <c r="BU928" s="12"/>
      <c r="BV928" s="12"/>
      <c r="BW928" s="12"/>
      <c r="BX928" s="12"/>
      <c r="BY928" s="12"/>
      <c r="BZ928" s="12"/>
      <c r="CA928" s="12"/>
      <c r="CB928" s="15"/>
      <c r="CC928" s="12"/>
      <c r="CD928" s="12"/>
      <c r="CE928" s="12"/>
      <c r="CF928" s="12"/>
      <c r="CG928" s="12"/>
      <c r="CH928" s="12"/>
      <c r="CI928" s="12"/>
      <c r="CJ928" s="15"/>
      <c r="CK928" s="12"/>
      <c r="CL928" s="12"/>
      <c r="CM928" s="12"/>
      <c r="CN928" s="12"/>
      <c r="CO928" s="12"/>
      <c r="CP928" s="12"/>
      <c r="CQ928" s="12"/>
      <c r="CR928" s="12"/>
      <c r="CS928" s="12"/>
      <c r="CT928" s="12"/>
      <c r="CU928" s="12"/>
      <c r="CV928" s="12"/>
      <c r="CW928" s="12"/>
      <c r="CX928" s="12"/>
      <c r="CY928" s="12"/>
      <c r="CZ928" s="12"/>
      <c r="DA928" s="12"/>
      <c r="DB928" s="12"/>
      <c r="DC928" s="12"/>
      <c r="DE928" s="35"/>
    </row>
    <row r="929" spans="1:109" customFormat="1" x14ac:dyDescent="0.2">
      <c r="A929" s="2">
        <v>928</v>
      </c>
      <c r="B929" s="5">
        <v>11</v>
      </c>
      <c r="C929" s="5">
        <v>3</v>
      </c>
      <c r="D929" s="1">
        <v>18</v>
      </c>
      <c r="E929" s="7">
        <v>43986</v>
      </c>
      <c r="F929" s="1">
        <v>0</v>
      </c>
      <c r="G929" s="5">
        <f t="shared" si="61"/>
        <v>0</v>
      </c>
      <c r="H929" s="19">
        <f t="shared" si="62"/>
        <v>0</v>
      </c>
      <c r="I929">
        <v>82.291666666666671</v>
      </c>
      <c r="J929">
        <v>106.41772151898734</v>
      </c>
      <c r="K929">
        <v>15.939741694433952</v>
      </c>
      <c r="L929">
        <v>0</v>
      </c>
      <c r="M929">
        <v>100</v>
      </c>
      <c r="N929">
        <v>0</v>
      </c>
      <c r="O929">
        <v>73.4375</v>
      </c>
      <c r="P929">
        <v>110.42553191489361</v>
      </c>
      <c r="Q929">
        <v>11.766193839200151</v>
      </c>
      <c r="R929">
        <v>0</v>
      </c>
      <c r="S929">
        <v>100</v>
      </c>
      <c r="T929">
        <v>0</v>
      </c>
      <c r="U929">
        <v>100</v>
      </c>
      <c r="V929">
        <v>100.66666666666667</v>
      </c>
      <c r="W929">
        <v>19.893402054135603</v>
      </c>
      <c r="X929">
        <v>0</v>
      </c>
      <c r="Y929">
        <v>100</v>
      </c>
      <c r="Z929">
        <v>0</v>
      </c>
      <c r="AA929" s="2">
        <v>0</v>
      </c>
      <c r="AB929">
        <v>2</v>
      </c>
      <c r="AC929">
        <v>4</v>
      </c>
      <c r="AD929">
        <v>2</v>
      </c>
      <c r="AE929" s="16">
        <v>0</v>
      </c>
      <c r="AF929" s="12">
        <v>99</v>
      </c>
      <c r="AG929">
        <v>99</v>
      </c>
      <c r="AH929">
        <v>99</v>
      </c>
      <c r="AI929">
        <v>99</v>
      </c>
      <c r="AJ929">
        <v>99</v>
      </c>
      <c r="AK929">
        <v>2</v>
      </c>
      <c r="AL929">
        <v>1</v>
      </c>
      <c r="AM929" s="1">
        <v>99</v>
      </c>
      <c r="AN929" s="1">
        <v>99</v>
      </c>
      <c r="AO929" s="1">
        <v>99</v>
      </c>
      <c r="AP929" s="1">
        <v>99</v>
      </c>
      <c r="AQ929" s="1">
        <v>99</v>
      </c>
      <c r="AR929" s="1">
        <v>99</v>
      </c>
      <c r="AS929" s="1">
        <v>0</v>
      </c>
      <c r="AT929" s="1">
        <v>0</v>
      </c>
      <c r="AU929">
        <v>0</v>
      </c>
      <c r="AV929" s="1">
        <v>0</v>
      </c>
      <c r="AW929" s="1">
        <v>0</v>
      </c>
      <c r="AX929" s="1">
        <v>1</v>
      </c>
      <c r="AY929" s="1">
        <v>1</v>
      </c>
      <c r="AZ929" s="1">
        <v>0</v>
      </c>
      <c r="BA929" s="1">
        <v>0</v>
      </c>
      <c r="BB929" s="1">
        <v>0</v>
      </c>
      <c r="BC929" s="1">
        <v>0</v>
      </c>
      <c r="BD929" s="1">
        <v>0</v>
      </c>
      <c r="BE929" s="1">
        <v>0</v>
      </c>
      <c r="BF929" s="1">
        <f>SUM(AS929:BE929)</f>
        <v>2</v>
      </c>
      <c r="BG929">
        <v>0</v>
      </c>
      <c r="BH929">
        <v>0</v>
      </c>
      <c r="BI929">
        <v>0</v>
      </c>
      <c r="BJ929">
        <f t="shared" si="65"/>
        <v>0</v>
      </c>
      <c r="BK929">
        <v>0</v>
      </c>
      <c r="BL929" s="2">
        <v>0</v>
      </c>
      <c r="BM929">
        <v>0</v>
      </c>
      <c r="BN929">
        <v>0</v>
      </c>
      <c r="BO929">
        <v>0</v>
      </c>
      <c r="BP929">
        <v>0</v>
      </c>
      <c r="BQ929" s="12"/>
      <c r="BR929" s="12"/>
      <c r="BS929" s="12"/>
      <c r="BT929" s="12"/>
      <c r="BU929" s="12"/>
      <c r="BV929" s="12"/>
      <c r="BW929" s="12"/>
      <c r="BX929" s="12"/>
      <c r="BY929" s="12"/>
      <c r="BZ929" s="12"/>
      <c r="CA929" s="12"/>
      <c r="CB929" s="15"/>
      <c r="CC929" s="12"/>
      <c r="CD929" s="12"/>
      <c r="CE929" s="12"/>
      <c r="CF929" s="12"/>
      <c r="CG929" s="12"/>
      <c r="CH929" s="12"/>
      <c r="CI929" s="12"/>
      <c r="CJ929" s="15"/>
      <c r="CK929" s="12"/>
      <c r="CL929" s="12"/>
      <c r="CM929" s="12"/>
      <c r="CN929" s="12"/>
      <c r="CO929" s="12"/>
      <c r="CP929" s="12"/>
      <c r="CQ929" s="12"/>
      <c r="CR929" s="12"/>
      <c r="CS929" s="12"/>
      <c r="CT929" s="12"/>
      <c r="CU929" s="12"/>
      <c r="CV929" s="12"/>
      <c r="CW929" s="12"/>
      <c r="CX929" s="12"/>
      <c r="CY929" s="12"/>
      <c r="CZ929" s="12"/>
      <c r="DA929" s="12"/>
      <c r="DB929" s="12"/>
      <c r="DC929" s="12"/>
      <c r="DE929" s="35"/>
    </row>
    <row r="930" spans="1:109" customFormat="1" x14ac:dyDescent="0.2">
      <c r="A930" s="2">
        <v>929</v>
      </c>
      <c r="B930" s="5">
        <v>11</v>
      </c>
      <c r="C930" s="5">
        <v>3</v>
      </c>
      <c r="D930" s="1">
        <v>19</v>
      </c>
      <c r="E930" s="7">
        <v>43987</v>
      </c>
      <c r="F930" s="1">
        <v>0</v>
      </c>
      <c r="G930" s="5">
        <f t="shared" si="61"/>
        <v>45</v>
      </c>
      <c r="H930" s="19">
        <f t="shared" si="62"/>
        <v>238.5</v>
      </c>
      <c r="I930">
        <v>91.666666666666671</v>
      </c>
      <c r="J930">
        <v>95.318181818181813</v>
      </c>
      <c r="K930">
        <v>23.552928896163202</v>
      </c>
      <c r="L930">
        <v>0</v>
      </c>
      <c r="M930">
        <v>95.454545454545453</v>
      </c>
      <c r="N930">
        <v>4.5454545454545459</v>
      </c>
      <c r="O930">
        <v>98.4375</v>
      </c>
      <c r="P930">
        <v>91.873015873015873</v>
      </c>
      <c r="Q930">
        <v>22.983101998009918</v>
      </c>
      <c r="R930">
        <v>0</v>
      </c>
      <c r="S930">
        <v>96.825396825396822</v>
      </c>
      <c r="T930">
        <v>3.1746031746031744</v>
      </c>
      <c r="U930">
        <v>78.125</v>
      </c>
      <c r="V930">
        <v>102.23076923076923</v>
      </c>
      <c r="W930">
        <v>24.441652016971243</v>
      </c>
      <c r="X930">
        <v>0</v>
      </c>
      <c r="Y930">
        <v>88.461538461538467</v>
      </c>
      <c r="Z930">
        <v>11.538461538461538</v>
      </c>
      <c r="AA930" s="2">
        <v>1</v>
      </c>
      <c r="AB930">
        <v>2</v>
      </c>
      <c r="AC930">
        <v>6</v>
      </c>
      <c r="AD930">
        <v>2</v>
      </c>
      <c r="AE930" s="16">
        <v>0</v>
      </c>
      <c r="AF930" t="s">
        <v>875</v>
      </c>
      <c r="AG930" t="s">
        <v>875</v>
      </c>
      <c r="AH930" t="s">
        <v>875</v>
      </c>
      <c r="AI930" t="s">
        <v>875</v>
      </c>
      <c r="AJ930" t="s">
        <v>875</v>
      </c>
      <c r="AK930" t="s">
        <v>875</v>
      </c>
      <c r="AL930" t="s">
        <v>875</v>
      </c>
      <c r="AM930" s="1" t="s">
        <v>903</v>
      </c>
      <c r="AN930" s="1" t="s">
        <v>903</v>
      </c>
      <c r="AO930" s="1" t="s">
        <v>903</v>
      </c>
      <c r="AP930" s="1" t="s">
        <v>903</v>
      </c>
      <c r="AQ930" s="1" t="s">
        <v>903</v>
      </c>
      <c r="AR930" s="1" t="s">
        <v>903</v>
      </c>
      <c r="AS930" s="1" t="s">
        <v>903</v>
      </c>
      <c r="AT930" s="1" t="s">
        <v>903</v>
      </c>
      <c r="AU930" s="1" t="s">
        <v>903</v>
      </c>
      <c r="AV930" s="1" t="s">
        <v>903</v>
      </c>
      <c r="AW930" s="1" t="s">
        <v>903</v>
      </c>
      <c r="AX930" s="1" t="s">
        <v>903</v>
      </c>
      <c r="AY930" s="1" t="s">
        <v>903</v>
      </c>
      <c r="AZ930" s="1" t="s">
        <v>903</v>
      </c>
      <c r="BA930" s="1" t="s">
        <v>875</v>
      </c>
      <c r="BB930" s="1" t="s">
        <v>875</v>
      </c>
      <c r="BC930" s="1" t="s">
        <v>875</v>
      </c>
      <c r="BD930" s="1" t="s">
        <v>875</v>
      </c>
      <c r="BE930" s="1" t="s">
        <v>875</v>
      </c>
      <c r="BF930" s="1" t="s">
        <v>875</v>
      </c>
      <c r="BG930">
        <v>45</v>
      </c>
      <c r="BH930">
        <v>3</v>
      </c>
      <c r="BI930">
        <v>5.3</v>
      </c>
      <c r="BJ930">
        <f t="shared" si="65"/>
        <v>238.5</v>
      </c>
      <c r="BK930" t="s">
        <v>887</v>
      </c>
      <c r="BL930" s="2">
        <v>0</v>
      </c>
      <c r="BM930">
        <v>0</v>
      </c>
      <c r="BN930">
        <v>0</v>
      </c>
      <c r="BO930">
        <v>0</v>
      </c>
      <c r="BP930">
        <v>0</v>
      </c>
      <c r="BQ930" s="12"/>
      <c r="BR930" s="12"/>
      <c r="BS930" s="12"/>
      <c r="BT930" s="12"/>
      <c r="BU930" s="12"/>
      <c r="BV930" s="12"/>
      <c r="BW930" s="12"/>
      <c r="BX930" s="12"/>
      <c r="BY930" s="12"/>
      <c r="BZ930" s="12"/>
      <c r="CA930" s="12"/>
      <c r="CB930" s="15"/>
      <c r="CC930" s="12"/>
      <c r="CD930" s="12"/>
      <c r="CE930" s="12"/>
      <c r="CF930" s="12"/>
      <c r="CG930" s="12"/>
      <c r="CH930" s="12"/>
      <c r="CI930" s="12"/>
      <c r="CJ930" s="15"/>
      <c r="CK930" s="12"/>
      <c r="CL930" s="12"/>
      <c r="CM930" s="12"/>
      <c r="CN930" s="12"/>
      <c r="CO930" s="12"/>
      <c r="CP930" s="12"/>
      <c r="CQ930" s="12"/>
      <c r="CR930" s="12"/>
      <c r="CS930" s="12"/>
      <c r="CT930" s="12"/>
      <c r="CU930" s="12"/>
      <c r="CV930" s="12"/>
      <c r="CW930" s="12"/>
      <c r="CX930" s="12"/>
      <c r="CY930" s="12"/>
      <c r="CZ930" s="12"/>
      <c r="DA930" s="12"/>
      <c r="DB930" s="12"/>
      <c r="DC930" s="12"/>
      <c r="DE930" s="35"/>
    </row>
    <row r="931" spans="1:109" customFormat="1" x14ac:dyDescent="0.2">
      <c r="A931" s="2">
        <v>930</v>
      </c>
      <c r="B931" s="5">
        <v>11</v>
      </c>
      <c r="C931" s="5">
        <v>3</v>
      </c>
      <c r="D931" s="1">
        <v>20</v>
      </c>
      <c r="E931" s="7">
        <v>43988</v>
      </c>
      <c r="F931" s="1">
        <v>0</v>
      </c>
      <c r="G931" s="5">
        <f t="shared" si="61"/>
        <v>0</v>
      </c>
      <c r="H931" s="19">
        <f t="shared" si="62"/>
        <v>0</v>
      </c>
      <c r="I931">
        <v>91.666666666666671</v>
      </c>
      <c r="J931">
        <v>116.72727272727273</v>
      </c>
      <c r="K931">
        <v>23.053476650036668</v>
      </c>
      <c r="L931">
        <v>1.1363636363636365</v>
      </c>
      <c r="M931">
        <v>97.72727272727272</v>
      </c>
      <c r="N931">
        <v>1.1363636363636365</v>
      </c>
      <c r="O931">
        <v>100</v>
      </c>
      <c r="P931">
        <v>107.28125</v>
      </c>
      <c r="Q931">
        <v>21.415783518879554</v>
      </c>
      <c r="R931">
        <v>1.5625</v>
      </c>
      <c r="S931">
        <v>96.875</v>
      </c>
      <c r="T931">
        <v>1.5625</v>
      </c>
      <c r="U931">
        <v>75</v>
      </c>
      <c r="V931">
        <v>139.88</v>
      </c>
      <c r="W931">
        <v>15.508684177687391</v>
      </c>
      <c r="X931">
        <v>0</v>
      </c>
      <c r="Y931">
        <v>100</v>
      </c>
      <c r="Z931">
        <v>0</v>
      </c>
      <c r="AA931" s="2">
        <v>1</v>
      </c>
      <c r="AB931">
        <v>2</v>
      </c>
      <c r="AC931">
        <v>8</v>
      </c>
      <c r="AD931">
        <v>1</v>
      </c>
      <c r="AE931" s="16">
        <v>0</v>
      </c>
      <c r="AF931" s="12">
        <v>99</v>
      </c>
      <c r="AG931">
        <v>99</v>
      </c>
      <c r="AH931">
        <v>1</v>
      </c>
      <c r="AI931">
        <v>99</v>
      </c>
      <c r="AJ931">
        <v>99</v>
      </c>
      <c r="AK931">
        <v>99</v>
      </c>
      <c r="AL931">
        <v>99</v>
      </c>
      <c r="AM931">
        <v>99</v>
      </c>
      <c r="AN931" s="1">
        <v>99</v>
      </c>
      <c r="AO931" s="1">
        <v>99</v>
      </c>
      <c r="AP931" s="1">
        <v>99</v>
      </c>
      <c r="AQ931" s="1">
        <v>99</v>
      </c>
      <c r="AR931" s="1">
        <v>99</v>
      </c>
      <c r="AS931" s="1">
        <v>0</v>
      </c>
      <c r="AT931" s="1">
        <v>0</v>
      </c>
      <c r="AU931" s="1">
        <v>1</v>
      </c>
      <c r="AV931" s="1">
        <v>0</v>
      </c>
      <c r="AW931" s="1">
        <v>0</v>
      </c>
      <c r="AX931" s="1">
        <v>0</v>
      </c>
      <c r="AY931" s="1">
        <v>0</v>
      </c>
      <c r="AZ931" s="1">
        <v>0</v>
      </c>
      <c r="BA931" s="1">
        <v>0</v>
      </c>
      <c r="BB931" s="1">
        <v>0</v>
      </c>
      <c r="BC931" s="1">
        <v>0</v>
      </c>
      <c r="BD931" s="1">
        <v>0</v>
      </c>
      <c r="BE931" s="1">
        <v>0</v>
      </c>
      <c r="BF931" s="1">
        <f>SUM(AS931:BE931)</f>
        <v>1</v>
      </c>
      <c r="BG931">
        <v>0</v>
      </c>
      <c r="BH931">
        <v>0</v>
      </c>
      <c r="BI931">
        <v>0</v>
      </c>
      <c r="BJ931">
        <f t="shared" si="65"/>
        <v>0</v>
      </c>
      <c r="BK931">
        <v>0</v>
      </c>
      <c r="BL931" s="2">
        <v>0</v>
      </c>
      <c r="BM931">
        <v>0</v>
      </c>
      <c r="BN931">
        <v>0</v>
      </c>
      <c r="BO931">
        <v>0</v>
      </c>
      <c r="BP931">
        <v>0</v>
      </c>
      <c r="BQ931" s="12"/>
      <c r="BR931" s="12"/>
      <c r="BS931" s="12"/>
      <c r="BT931" s="12"/>
      <c r="BU931" s="12"/>
      <c r="BV931" s="12"/>
      <c r="BW931" s="12"/>
      <c r="BX931" s="12"/>
      <c r="BY931" s="12"/>
      <c r="BZ931" s="12"/>
      <c r="CA931" s="12"/>
      <c r="CB931" s="15"/>
      <c r="CC931" s="12"/>
      <c r="CD931" s="12"/>
      <c r="CE931" s="12"/>
      <c r="CF931" s="12"/>
      <c r="CG931" s="12"/>
      <c r="CH931" s="12"/>
      <c r="CI931" s="12"/>
      <c r="CJ931" s="15"/>
      <c r="CK931" s="12"/>
      <c r="CL931" s="12"/>
      <c r="CM931" s="12"/>
      <c r="CN931" s="12"/>
      <c r="CO931" s="12"/>
      <c r="CP931" s="12"/>
      <c r="CQ931" s="12"/>
      <c r="CR931" s="12"/>
      <c r="CS931" s="12"/>
      <c r="CT931" s="12"/>
      <c r="CU931" s="12"/>
      <c r="CV931" s="12"/>
      <c r="CW931" s="12"/>
      <c r="CX931" s="12"/>
      <c r="CY931" s="12"/>
      <c r="CZ931" s="12"/>
      <c r="DA931" s="12"/>
      <c r="DB931" s="12"/>
      <c r="DC931" s="12"/>
      <c r="DE931" s="35"/>
    </row>
    <row r="932" spans="1:109" customFormat="1" x14ac:dyDescent="0.2">
      <c r="A932" s="2">
        <v>931</v>
      </c>
      <c r="B932" s="5">
        <v>11</v>
      </c>
      <c r="C932" s="5">
        <v>3</v>
      </c>
      <c r="D932" s="1">
        <v>21</v>
      </c>
      <c r="E932" s="7">
        <v>43989</v>
      </c>
      <c r="F932" s="1">
        <v>0</v>
      </c>
      <c r="G932" s="5">
        <f t="shared" si="61"/>
        <v>22</v>
      </c>
      <c r="H932" s="19">
        <f t="shared" si="62"/>
        <v>61.599999999999994</v>
      </c>
      <c r="I932">
        <v>97.916666666666671</v>
      </c>
      <c r="J932">
        <v>122.59574468085107</v>
      </c>
      <c r="K932">
        <v>24.061247836783107</v>
      </c>
      <c r="L932">
        <v>4.2553191489361701</v>
      </c>
      <c r="M932">
        <v>93.61702127659575</v>
      </c>
      <c r="N932">
        <v>2.1276595744680851</v>
      </c>
      <c r="O932">
        <v>100</v>
      </c>
      <c r="P932">
        <v>118.96875</v>
      </c>
      <c r="Q932">
        <v>28.305273769149785</v>
      </c>
      <c r="R932">
        <v>6.25</v>
      </c>
      <c r="S932">
        <v>90.625</v>
      </c>
      <c r="T932">
        <v>3.125</v>
      </c>
      <c r="U932">
        <v>93.75</v>
      </c>
      <c r="V932">
        <v>128.93548387096774</v>
      </c>
      <c r="W932">
        <v>13.178706110543683</v>
      </c>
      <c r="X932">
        <v>0</v>
      </c>
      <c r="Y932">
        <v>100</v>
      </c>
      <c r="Z932">
        <v>0</v>
      </c>
      <c r="AA932" s="2">
        <v>2</v>
      </c>
      <c r="AB932">
        <v>2</v>
      </c>
      <c r="AC932">
        <v>7</v>
      </c>
      <c r="AD932">
        <v>2</v>
      </c>
      <c r="AE932" s="16">
        <v>0</v>
      </c>
      <c r="AF932" t="s">
        <v>875</v>
      </c>
      <c r="AG932" t="s">
        <v>875</v>
      </c>
      <c r="AH932" t="s">
        <v>875</v>
      </c>
      <c r="AI932" t="s">
        <v>875</v>
      </c>
      <c r="AJ932" t="s">
        <v>875</v>
      </c>
      <c r="AK932" t="s">
        <v>875</v>
      </c>
      <c r="AL932" t="s">
        <v>875</v>
      </c>
      <c r="AM932" s="1" t="s">
        <v>903</v>
      </c>
      <c r="AN932" s="1" t="s">
        <v>903</v>
      </c>
      <c r="AO932" s="1" t="s">
        <v>903</v>
      </c>
      <c r="AP932" s="1" t="s">
        <v>903</v>
      </c>
      <c r="AQ932" s="1" t="s">
        <v>903</v>
      </c>
      <c r="AR932" s="1" t="s">
        <v>903</v>
      </c>
      <c r="AS932" s="1" t="s">
        <v>903</v>
      </c>
      <c r="AT932" s="1" t="s">
        <v>903</v>
      </c>
      <c r="AU932" s="1" t="s">
        <v>903</v>
      </c>
      <c r="AV932" s="1" t="s">
        <v>903</v>
      </c>
      <c r="AW932" s="1" t="s">
        <v>903</v>
      </c>
      <c r="AX932" s="1" t="s">
        <v>903</v>
      </c>
      <c r="AY932" s="1" t="s">
        <v>903</v>
      </c>
      <c r="AZ932" s="1" t="s">
        <v>903</v>
      </c>
      <c r="BA932" s="1" t="s">
        <v>875</v>
      </c>
      <c r="BB932" s="1" t="s">
        <v>875</v>
      </c>
      <c r="BC932" s="1" t="s">
        <v>875</v>
      </c>
      <c r="BD932" s="1" t="s">
        <v>875</v>
      </c>
      <c r="BE932" s="1" t="s">
        <v>875</v>
      </c>
      <c r="BF932" s="1" t="s">
        <v>875</v>
      </c>
      <c r="BG932">
        <v>22</v>
      </c>
      <c r="BH932">
        <v>2</v>
      </c>
      <c r="BI932">
        <v>2.8</v>
      </c>
      <c r="BJ932">
        <f t="shared" si="65"/>
        <v>61.599999999999994</v>
      </c>
      <c r="BK932" t="s">
        <v>27</v>
      </c>
      <c r="BL932" s="2">
        <v>0</v>
      </c>
      <c r="BM932">
        <v>0</v>
      </c>
      <c r="BN932">
        <v>0</v>
      </c>
      <c r="BO932">
        <v>0</v>
      </c>
      <c r="BP932">
        <v>0</v>
      </c>
      <c r="BQ932" s="14">
        <v>43989.771776944443</v>
      </c>
      <c r="BR932" s="14" t="s">
        <v>407</v>
      </c>
      <c r="BS932" s="15">
        <v>21.466666666666665</v>
      </c>
      <c r="BT932" s="12" t="s">
        <v>230</v>
      </c>
      <c r="BU932" s="12">
        <v>1</v>
      </c>
      <c r="BV932" s="12"/>
      <c r="BW932" s="12" t="s">
        <v>98</v>
      </c>
      <c r="BX932" s="12"/>
      <c r="BY932" s="12" t="s">
        <v>98</v>
      </c>
      <c r="BZ932" s="12">
        <v>1</v>
      </c>
      <c r="CA932" s="12">
        <v>6</v>
      </c>
      <c r="CB932" s="15">
        <v>0</v>
      </c>
      <c r="CC932" s="12">
        <v>0</v>
      </c>
      <c r="CD932" s="12">
        <v>0</v>
      </c>
      <c r="CE932" s="12">
        <v>1</v>
      </c>
      <c r="CF932" s="12">
        <v>3</v>
      </c>
      <c r="CG932" s="12">
        <v>2</v>
      </c>
      <c r="CH932" s="12">
        <v>3</v>
      </c>
      <c r="CI932" s="12">
        <v>1</v>
      </c>
      <c r="CJ932" s="15">
        <v>2</v>
      </c>
      <c r="CK932" s="12">
        <v>3</v>
      </c>
      <c r="CL932" s="12">
        <v>2</v>
      </c>
      <c r="CM932" s="12">
        <v>2</v>
      </c>
      <c r="CN932" s="12">
        <v>2</v>
      </c>
      <c r="CO932" s="12">
        <v>2</v>
      </c>
      <c r="CP932" s="12" t="s">
        <v>94</v>
      </c>
      <c r="CQ932" s="12">
        <v>71</v>
      </c>
      <c r="CR932" s="12">
        <v>71</v>
      </c>
      <c r="CS932" s="12">
        <v>76</v>
      </c>
      <c r="CT932" s="12">
        <v>42</v>
      </c>
      <c r="CU932" s="12">
        <v>71</v>
      </c>
      <c r="CV932" s="12">
        <v>4.3</v>
      </c>
      <c r="CW932" s="12">
        <v>338</v>
      </c>
      <c r="CX932" s="12" t="b">
        <v>0</v>
      </c>
      <c r="CY932" s="12"/>
      <c r="CZ932" s="12">
        <v>0</v>
      </c>
      <c r="DA932" s="12"/>
      <c r="DB932" s="12"/>
      <c r="DC932" s="12"/>
      <c r="DE932" s="35"/>
    </row>
    <row r="933" spans="1:109" x14ac:dyDescent="0.2">
      <c r="A933" s="2">
        <v>932</v>
      </c>
      <c r="B933" s="5">
        <v>11</v>
      </c>
      <c r="C933" s="5">
        <v>3</v>
      </c>
      <c r="D933" s="1">
        <v>22</v>
      </c>
      <c r="E933" s="7">
        <v>43990</v>
      </c>
      <c r="F933" s="1">
        <v>0</v>
      </c>
      <c r="G933" s="5">
        <f t="shared" si="61"/>
        <v>0</v>
      </c>
      <c r="H933" s="19">
        <f t="shared" si="62"/>
        <v>0</v>
      </c>
      <c r="I933">
        <v>91.666666666666671</v>
      </c>
      <c r="J933">
        <v>137.34090909090909</v>
      </c>
      <c r="K933">
        <v>19.242558753695921</v>
      </c>
      <c r="L933">
        <v>4.5454545454545459</v>
      </c>
      <c r="M933">
        <v>95.454545454545453</v>
      </c>
      <c r="N933">
        <v>0</v>
      </c>
      <c r="O933">
        <v>100</v>
      </c>
      <c r="P933">
        <v>126.328125</v>
      </c>
      <c r="Q933">
        <v>14.923056475880172</v>
      </c>
      <c r="R933">
        <v>0</v>
      </c>
      <c r="S933">
        <v>100</v>
      </c>
      <c r="T933">
        <v>0</v>
      </c>
      <c r="U933">
        <v>75</v>
      </c>
      <c r="V933">
        <v>164.56</v>
      </c>
      <c r="W933">
        <v>13.969044937891129</v>
      </c>
      <c r="X933">
        <v>16</v>
      </c>
      <c r="Y933">
        <v>84</v>
      </c>
      <c r="Z933">
        <v>0</v>
      </c>
      <c r="AA933" s="2">
        <v>0</v>
      </c>
      <c r="AB933">
        <v>2</v>
      </c>
      <c r="AC933">
        <v>8</v>
      </c>
      <c r="AD933">
        <v>2</v>
      </c>
      <c r="AE933" s="16">
        <v>0</v>
      </c>
      <c r="AF933" s="12">
        <v>99</v>
      </c>
      <c r="AG933">
        <v>1</v>
      </c>
      <c r="AH933">
        <v>99</v>
      </c>
      <c r="AI933">
        <v>99</v>
      </c>
      <c r="AJ933">
        <v>99</v>
      </c>
      <c r="AK933">
        <v>99</v>
      </c>
      <c r="AL933">
        <v>99</v>
      </c>
      <c r="AM933">
        <v>99</v>
      </c>
      <c r="AN933" s="1">
        <v>99</v>
      </c>
      <c r="AO933" s="1">
        <v>99</v>
      </c>
      <c r="AP933" s="1">
        <v>99</v>
      </c>
      <c r="AQ933" s="1">
        <v>99</v>
      </c>
      <c r="AR933" s="1">
        <v>99</v>
      </c>
      <c r="AS933" s="1">
        <v>0</v>
      </c>
      <c r="AT933">
        <v>1</v>
      </c>
      <c r="AU933">
        <v>0</v>
      </c>
      <c r="AV933" s="1">
        <v>0</v>
      </c>
      <c r="AW933" s="1">
        <v>0</v>
      </c>
      <c r="AX933" s="1">
        <v>0</v>
      </c>
      <c r="AY933" s="1">
        <v>0</v>
      </c>
      <c r="AZ933" s="1">
        <v>0</v>
      </c>
      <c r="BA933" s="1">
        <v>0</v>
      </c>
      <c r="BB933" s="1">
        <v>0</v>
      </c>
      <c r="BC933" s="1">
        <v>0</v>
      </c>
      <c r="BD933" s="1">
        <v>0</v>
      </c>
      <c r="BE933" s="1">
        <v>0</v>
      </c>
      <c r="BF933" s="1">
        <f>SUM(AS933:BE933)</f>
        <v>1</v>
      </c>
      <c r="BG933">
        <v>0</v>
      </c>
      <c r="BH933" s="16">
        <v>0</v>
      </c>
      <c r="BI933">
        <v>0</v>
      </c>
      <c r="BJ933">
        <f t="shared" si="65"/>
        <v>0</v>
      </c>
      <c r="BK933">
        <v>0</v>
      </c>
      <c r="BL933" s="2">
        <v>0</v>
      </c>
      <c r="BM933">
        <v>0</v>
      </c>
      <c r="BN933">
        <v>0</v>
      </c>
      <c r="BO933">
        <v>0</v>
      </c>
      <c r="BP933">
        <v>0</v>
      </c>
      <c r="BQ933" s="12"/>
      <c r="BR933" s="12"/>
      <c r="BS933" s="12"/>
      <c r="BT933" s="12"/>
      <c r="BU933" s="12"/>
      <c r="BV933" s="12"/>
      <c r="BW933" s="12"/>
      <c r="BX933" s="12"/>
      <c r="BY933" s="12"/>
      <c r="BZ933" s="12"/>
      <c r="CA933" s="12"/>
      <c r="CB933" s="15"/>
      <c r="CC933" s="12"/>
      <c r="CD933" s="12"/>
      <c r="CE933" s="12"/>
      <c r="CF933" s="12"/>
      <c r="CG933" s="12"/>
      <c r="CH933" s="12"/>
      <c r="CI933" s="12"/>
      <c r="CJ933" s="15"/>
      <c r="CK933" s="12"/>
      <c r="CL933" s="12"/>
      <c r="CM933" s="12"/>
      <c r="CN933" s="12"/>
      <c r="CO933" s="12"/>
      <c r="CP933" s="12"/>
      <c r="CQ933" s="12"/>
      <c r="CR933" s="12"/>
      <c r="CS933" s="12"/>
      <c r="CT933" s="12"/>
      <c r="CU933" s="12"/>
      <c r="CV933" s="12"/>
      <c r="CW933" s="12"/>
      <c r="CX933" s="12"/>
      <c r="CY933" s="12"/>
      <c r="CZ933" s="12"/>
      <c r="DA933" s="12"/>
      <c r="DB933" s="12"/>
      <c r="DC933" s="12"/>
      <c r="DD933"/>
      <c r="DE933" s="35"/>
    </row>
    <row r="934" spans="1:109" x14ac:dyDescent="0.2">
      <c r="A934" s="2">
        <v>933</v>
      </c>
      <c r="B934" s="5">
        <v>11</v>
      </c>
      <c r="C934" s="5">
        <v>3</v>
      </c>
      <c r="D934" s="1">
        <v>23</v>
      </c>
      <c r="E934" s="7">
        <v>43991</v>
      </c>
      <c r="F934" s="1">
        <v>0</v>
      </c>
      <c r="G934" s="5">
        <f t="shared" si="61"/>
        <v>14</v>
      </c>
      <c r="H934" s="19">
        <f t="shared" si="62"/>
        <v>154</v>
      </c>
      <c r="I934">
        <v>97.916666666666671</v>
      </c>
      <c r="J934">
        <v>119.95744680851064</v>
      </c>
      <c r="K934">
        <v>30.134116449928964</v>
      </c>
      <c r="L934">
        <v>8.5106382978723403</v>
      </c>
      <c r="M934">
        <v>89.361702127659584</v>
      </c>
      <c r="N934">
        <v>2.1276595744680851</v>
      </c>
      <c r="O934">
        <v>100</v>
      </c>
      <c r="P934">
        <v>130.484375</v>
      </c>
      <c r="Q934">
        <v>26.525531824831386</v>
      </c>
      <c r="R934">
        <v>12.5</v>
      </c>
      <c r="S934">
        <v>84.375</v>
      </c>
      <c r="T934">
        <v>3.125</v>
      </c>
      <c r="U934">
        <v>93.75</v>
      </c>
      <c r="V934">
        <v>98.032258064516128</v>
      </c>
      <c r="W934">
        <v>28.906631720583228</v>
      </c>
      <c r="X934">
        <v>0</v>
      </c>
      <c r="Y934">
        <v>100</v>
      </c>
      <c r="Z934">
        <v>0</v>
      </c>
      <c r="AA934" s="2">
        <v>2</v>
      </c>
      <c r="AB934">
        <v>2</v>
      </c>
      <c r="AC934">
        <v>7</v>
      </c>
      <c r="AD934">
        <v>1</v>
      </c>
      <c r="AE934" s="16">
        <v>0</v>
      </c>
      <c r="AF934" t="s">
        <v>875</v>
      </c>
      <c r="AG934" t="s">
        <v>875</v>
      </c>
      <c r="AH934" t="s">
        <v>875</v>
      </c>
      <c r="AI934" t="s">
        <v>875</v>
      </c>
      <c r="AJ934" t="s">
        <v>875</v>
      </c>
      <c r="AK934" t="s">
        <v>875</v>
      </c>
      <c r="AL934" t="s">
        <v>875</v>
      </c>
      <c r="AM934" s="1" t="s">
        <v>903</v>
      </c>
      <c r="AN934" s="1" t="s">
        <v>903</v>
      </c>
      <c r="AO934" s="1" t="s">
        <v>903</v>
      </c>
      <c r="AP934" s="1" t="s">
        <v>903</v>
      </c>
      <c r="AQ934" s="1" t="s">
        <v>903</v>
      </c>
      <c r="AR934" s="1" t="s">
        <v>903</v>
      </c>
      <c r="AS934" s="1" t="s">
        <v>903</v>
      </c>
      <c r="AT934" s="1" t="s">
        <v>903</v>
      </c>
      <c r="AU934" s="1" t="s">
        <v>903</v>
      </c>
      <c r="AV934" s="1" t="s">
        <v>903</v>
      </c>
      <c r="AW934" s="1" t="s">
        <v>903</v>
      </c>
      <c r="AX934" s="1" t="s">
        <v>903</v>
      </c>
      <c r="AY934" s="1" t="s">
        <v>903</v>
      </c>
      <c r="AZ934" s="1" t="s">
        <v>903</v>
      </c>
      <c r="BA934" s="1" t="s">
        <v>875</v>
      </c>
      <c r="BB934" s="1" t="s">
        <v>875</v>
      </c>
      <c r="BC934" s="1" t="s">
        <v>875</v>
      </c>
      <c r="BD934" s="1" t="s">
        <v>875</v>
      </c>
      <c r="BE934" s="1" t="s">
        <v>875</v>
      </c>
      <c r="BF934" s="1" t="s">
        <v>875</v>
      </c>
      <c r="BG934">
        <v>14</v>
      </c>
      <c r="BH934">
        <v>5</v>
      </c>
      <c r="BI934">
        <v>11</v>
      </c>
      <c r="BJ934">
        <f t="shared" si="65"/>
        <v>154</v>
      </c>
      <c r="BK934" t="s">
        <v>888</v>
      </c>
      <c r="BL934" s="2">
        <v>0</v>
      </c>
      <c r="BM934">
        <v>0</v>
      </c>
      <c r="BN934">
        <v>0</v>
      </c>
      <c r="BO934">
        <v>0</v>
      </c>
      <c r="BP934">
        <v>0</v>
      </c>
      <c r="BQ934" s="12"/>
      <c r="BR934" s="12"/>
      <c r="BS934" s="12"/>
      <c r="BT934" s="12"/>
      <c r="BU934" s="12"/>
      <c r="BV934" s="12"/>
      <c r="BW934" s="12"/>
      <c r="BX934" s="12"/>
      <c r="BY934" s="12"/>
      <c r="BZ934" s="12"/>
      <c r="CA934" s="12"/>
      <c r="CB934" s="15"/>
      <c r="CC934" s="12"/>
      <c r="CD934" s="12"/>
      <c r="CE934" s="12"/>
      <c r="CF934" s="12"/>
      <c r="CG934" s="12"/>
      <c r="CH934" s="12"/>
      <c r="CI934" s="12"/>
      <c r="CJ934" s="15"/>
      <c r="CK934" s="12"/>
      <c r="CL934" s="12"/>
      <c r="CM934" s="12"/>
      <c r="CN934" s="12"/>
      <c r="CO934" s="12"/>
      <c r="CP934" s="12"/>
      <c r="CQ934" s="12"/>
      <c r="CR934" s="12"/>
      <c r="CS934" s="12"/>
      <c r="CT934" s="12"/>
      <c r="CU934" s="12"/>
      <c r="CV934" s="12"/>
      <c r="CW934" s="12"/>
      <c r="CX934" s="12"/>
      <c r="CY934" s="12"/>
      <c r="CZ934" s="12"/>
      <c r="DA934" s="12"/>
      <c r="DB934" s="12"/>
      <c r="DC934" s="12"/>
      <c r="DD934"/>
      <c r="DE934" s="35"/>
    </row>
    <row r="935" spans="1:109" x14ac:dyDescent="0.2">
      <c r="A935" s="2">
        <v>934</v>
      </c>
      <c r="B935" s="5">
        <v>11</v>
      </c>
      <c r="C935" s="5">
        <v>3</v>
      </c>
      <c r="D935" s="1">
        <v>24</v>
      </c>
      <c r="E935" s="7">
        <v>43992</v>
      </c>
      <c r="F935" s="1">
        <v>0</v>
      </c>
      <c r="G935" s="5">
        <f t="shared" si="61"/>
        <v>0</v>
      </c>
      <c r="H935" s="19">
        <f t="shared" si="62"/>
        <v>0</v>
      </c>
      <c r="I935">
        <v>86.458333333333329</v>
      </c>
      <c r="J935">
        <v>106.48192771084338</v>
      </c>
      <c r="K935">
        <v>26.228523952149352</v>
      </c>
      <c r="L935">
        <v>0</v>
      </c>
      <c r="M935">
        <v>96.385542168674704</v>
      </c>
      <c r="N935">
        <v>3.6144578313253013</v>
      </c>
      <c r="O935">
        <v>89.0625</v>
      </c>
      <c r="P935">
        <v>110.63157894736842</v>
      </c>
      <c r="Q935">
        <v>29.434651968042111</v>
      </c>
      <c r="R935">
        <v>0</v>
      </c>
      <c r="S935">
        <v>94.73684210526315</v>
      </c>
      <c r="T935">
        <v>5.2631578947368425</v>
      </c>
      <c r="U935">
        <v>81.25</v>
      </c>
      <c r="V935">
        <v>97.384615384615387</v>
      </c>
      <c r="W935">
        <v>7.8045231451592256</v>
      </c>
      <c r="X935">
        <v>0</v>
      </c>
      <c r="Y935">
        <v>100</v>
      </c>
      <c r="Z935">
        <v>0</v>
      </c>
      <c r="AA935" s="2">
        <v>2</v>
      </c>
      <c r="AB935">
        <v>2</v>
      </c>
      <c r="AC935">
        <v>6</v>
      </c>
      <c r="AD935">
        <v>2</v>
      </c>
      <c r="AE935" s="16">
        <v>0</v>
      </c>
      <c r="AF935" s="12">
        <v>99</v>
      </c>
      <c r="AG935">
        <v>1</v>
      </c>
      <c r="AH935">
        <v>99</v>
      </c>
      <c r="AI935">
        <v>2</v>
      </c>
      <c r="AJ935">
        <v>99</v>
      </c>
      <c r="AK935">
        <v>99</v>
      </c>
      <c r="AL935">
        <v>99</v>
      </c>
      <c r="AM935" s="1">
        <v>99</v>
      </c>
      <c r="AN935" s="1">
        <v>99</v>
      </c>
      <c r="AO935" s="1">
        <v>99</v>
      </c>
      <c r="AP935" s="1">
        <v>99</v>
      </c>
      <c r="AQ935" s="1">
        <v>99</v>
      </c>
      <c r="AR935" s="1">
        <v>99</v>
      </c>
      <c r="AS935" s="1">
        <v>0</v>
      </c>
      <c r="AT935">
        <v>1</v>
      </c>
      <c r="AU935">
        <v>0</v>
      </c>
      <c r="AV935" s="1">
        <v>1</v>
      </c>
      <c r="AW935" s="1">
        <v>0</v>
      </c>
      <c r="AX935" s="1">
        <v>0</v>
      </c>
      <c r="AY935" s="1">
        <v>0</v>
      </c>
      <c r="AZ935" s="1">
        <v>0</v>
      </c>
      <c r="BA935" s="1">
        <v>0</v>
      </c>
      <c r="BB935" s="1">
        <v>0</v>
      </c>
      <c r="BC935" s="1">
        <v>0</v>
      </c>
      <c r="BD935" s="1">
        <v>0</v>
      </c>
      <c r="BE935" s="1">
        <v>0</v>
      </c>
      <c r="BF935" s="1">
        <f>SUM(AS935:BE935)</f>
        <v>2</v>
      </c>
      <c r="BG935">
        <v>0</v>
      </c>
      <c r="BH935">
        <v>0</v>
      </c>
      <c r="BI935">
        <v>0</v>
      </c>
      <c r="BJ935">
        <f t="shared" si="65"/>
        <v>0</v>
      </c>
      <c r="BK935">
        <v>0</v>
      </c>
      <c r="BL935" s="2">
        <v>0</v>
      </c>
      <c r="BM935">
        <v>0</v>
      </c>
      <c r="BN935">
        <v>0</v>
      </c>
      <c r="BO935">
        <v>0</v>
      </c>
      <c r="BP935">
        <v>0</v>
      </c>
      <c r="BQ935" s="12"/>
      <c r="BR935" s="12"/>
      <c r="BS935" s="12"/>
      <c r="BT935" s="12"/>
      <c r="BU935" s="12"/>
      <c r="BV935" s="12"/>
      <c r="BW935" s="12"/>
      <c r="BX935" s="12"/>
      <c r="BY935" s="12"/>
      <c r="BZ935" s="12"/>
      <c r="CA935" s="12"/>
      <c r="CB935" s="15"/>
      <c r="CC935" s="12"/>
      <c r="CD935" s="12"/>
      <c r="CE935" s="12"/>
      <c r="CF935" s="12"/>
      <c r="CG935" s="12"/>
      <c r="CH935" s="12"/>
      <c r="CI935" s="12"/>
      <c r="CJ935" s="15"/>
      <c r="CK935" s="12"/>
      <c r="CL935" s="12"/>
      <c r="CM935" s="12"/>
      <c r="CN935" s="12"/>
      <c r="CO935" s="12"/>
      <c r="CP935" s="12"/>
      <c r="CQ935" s="12"/>
      <c r="CR935" s="12"/>
      <c r="CS935" s="12"/>
      <c r="CT935" s="12"/>
      <c r="CU935" s="12"/>
      <c r="CV935" s="12"/>
      <c r="CW935" s="12"/>
      <c r="CX935" s="12"/>
      <c r="CY935" s="12"/>
      <c r="CZ935" s="12"/>
      <c r="DA935" s="12"/>
      <c r="DB935" s="12"/>
      <c r="DC935" s="12"/>
      <c r="DD935"/>
      <c r="DE935" s="35"/>
    </row>
    <row r="936" spans="1:109" x14ac:dyDescent="0.2">
      <c r="A936" s="2">
        <v>935</v>
      </c>
      <c r="B936" s="5">
        <v>11</v>
      </c>
      <c r="C936" s="5">
        <v>3</v>
      </c>
      <c r="D936" s="1">
        <v>25</v>
      </c>
      <c r="E936" s="7">
        <v>43993</v>
      </c>
      <c r="F936" s="1">
        <v>0</v>
      </c>
      <c r="G936" s="5">
        <f t="shared" ref="G936:G999" si="66">SUM(BG936,BL936)</f>
        <v>0</v>
      </c>
      <c r="H936" s="19">
        <f t="shared" ref="H936:H999" si="67">SUM(BJ936,BO936)</f>
        <v>0</v>
      </c>
      <c r="I936">
        <v>93.75</v>
      </c>
      <c r="J936">
        <v>109.27777777777777</v>
      </c>
      <c r="K936">
        <v>28.274228208671115</v>
      </c>
      <c r="L936">
        <v>3.3333333333333335</v>
      </c>
      <c r="M936">
        <v>88.8888888888889</v>
      </c>
      <c r="N936">
        <v>7.7777777777777777</v>
      </c>
      <c r="O936">
        <v>96.875</v>
      </c>
      <c r="P936">
        <v>114.7258064516129</v>
      </c>
      <c r="Q936">
        <v>30.754205305647876</v>
      </c>
      <c r="R936">
        <v>4.838709677419355</v>
      </c>
      <c r="S936">
        <v>83.870967741935473</v>
      </c>
      <c r="T936">
        <v>11.290322580645162</v>
      </c>
      <c r="U936">
        <v>87.5</v>
      </c>
      <c r="V936">
        <v>97.214285714285708</v>
      </c>
      <c r="W936">
        <v>11.041246104705163</v>
      </c>
      <c r="X936">
        <v>0</v>
      </c>
      <c r="Y936">
        <v>100</v>
      </c>
      <c r="Z936">
        <v>0</v>
      </c>
      <c r="AA936" s="2">
        <v>1</v>
      </c>
      <c r="AB936">
        <v>2</v>
      </c>
      <c r="AC936">
        <v>7</v>
      </c>
      <c r="AD936">
        <v>2</v>
      </c>
      <c r="AE936" s="16">
        <v>0</v>
      </c>
      <c r="AF936" s="12">
        <v>99</v>
      </c>
      <c r="AG936">
        <v>99</v>
      </c>
      <c r="AH936">
        <v>1</v>
      </c>
      <c r="AI936">
        <v>99</v>
      </c>
      <c r="AJ936">
        <v>2</v>
      </c>
      <c r="AK936">
        <v>99</v>
      </c>
      <c r="AL936">
        <v>99</v>
      </c>
      <c r="AM936">
        <v>99</v>
      </c>
      <c r="AN936" s="1">
        <v>99</v>
      </c>
      <c r="AO936" s="1">
        <v>99</v>
      </c>
      <c r="AP936" s="1">
        <v>99</v>
      </c>
      <c r="AQ936" s="1">
        <v>99</v>
      </c>
      <c r="AR936" s="1">
        <v>99</v>
      </c>
      <c r="AS936" s="1">
        <v>0</v>
      </c>
      <c r="AT936" s="1">
        <v>0</v>
      </c>
      <c r="AU936" s="1">
        <v>1</v>
      </c>
      <c r="AV936" s="1">
        <v>0</v>
      </c>
      <c r="AW936" s="1">
        <v>1</v>
      </c>
      <c r="AX936" s="1">
        <v>0</v>
      </c>
      <c r="AY936" s="1">
        <v>0</v>
      </c>
      <c r="AZ936" s="1">
        <v>0</v>
      </c>
      <c r="BA936" s="1">
        <v>0</v>
      </c>
      <c r="BB936" s="1">
        <v>0</v>
      </c>
      <c r="BC936" s="1">
        <v>0</v>
      </c>
      <c r="BD936" s="1">
        <v>0</v>
      </c>
      <c r="BE936" s="1">
        <v>0</v>
      </c>
      <c r="BF936" s="1">
        <f>SUM(AS936:BE936)</f>
        <v>2</v>
      </c>
      <c r="BG936">
        <v>0</v>
      </c>
      <c r="BH936">
        <v>0</v>
      </c>
      <c r="BI936">
        <v>0</v>
      </c>
      <c r="BJ936">
        <f t="shared" si="65"/>
        <v>0</v>
      </c>
      <c r="BK936">
        <v>0</v>
      </c>
      <c r="BL936" s="2">
        <v>0</v>
      </c>
      <c r="BM936">
        <v>0</v>
      </c>
      <c r="BN936">
        <v>0</v>
      </c>
      <c r="BO936">
        <v>0</v>
      </c>
      <c r="BP936">
        <v>0</v>
      </c>
      <c r="BQ936" s="12"/>
      <c r="BR936" s="12"/>
      <c r="BS936" s="12"/>
      <c r="BT936" s="12"/>
      <c r="BU936" s="12"/>
      <c r="BV936" s="12"/>
      <c r="BW936" s="12"/>
      <c r="BX936" s="12"/>
      <c r="BY936" s="12"/>
      <c r="BZ936" s="12"/>
      <c r="CA936" s="12"/>
      <c r="CB936" s="15"/>
      <c r="CC936" s="12"/>
      <c r="CD936" s="12"/>
      <c r="CE936" s="12"/>
      <c r="CF936" s="12"/>
      <c r="CG936" s="12"/>
      <c r="CH936" s="12"/>
      <c r="CI936" s="12"/>
      <c r="CJ936" s="15"/>
      <c r="CK936" s="12"/>
      <c r="CL936" s="12"/>
      <c r="CM936" s="12"/>
      <c r="CN936" s="12"/>
      <c r="CO936" s="12"/>
      <c r="CP936" s="12"/>
      <c r="CQ936" s="12"/>
      <c r="CR936" s="12"/>
      <c r="CS936" s="12"/>
      <c r="CT936" s="12"/>
      <c r="CU936" s="12"/>
      <c r="CV936" s="12"/>
      <c r="CW936" s="12"/>
      <c r="CX936" s="12"/>
      <c r="CY936" s="12"/>
      <c r="CZ936" s="12"/>
      <c r="DA936" s="12"/>
      <c r="DB936" s="12"/>
      <c r="DC936" s="12"/>
      <c r="DD936"/>
      <c r="DE936" s="35"/>
    </row>
    <row r="937" spans="1:109" x14ac:dyDescent="0.2">
      <c r="A937" s="2">
        <v>936</v>
      </c>
      <c r="B937" s="5">
        <v>11</v>
      </c>
      <c r="C937" s="5">
        <v>3</v>
      </c>
      <c r="D937" s="1">
        <v>26</v>
      </c>
      <c r="E937" s="7">
        <v>43994</v>
      </c>
      <c r="F937" s="1">
        <v>0</v>
      </c>
      <c r="G937" s="5">
        <f t="shared" si="66"/>
        <v>0</v>
      </c>
      <c r="H937" s="19">
        <f t="shared" si="67"/>
        <v>0</v>
      </c>
      <c r="I937">
        <v>92.708333333333329</v>
      </c>
      <c r="J937">
        <v>141.02247191011236</v>
      </c>
      <c r="K937">
        <v>42.078618908883115</v>
      </c>
      <c r="L937">
        <v>28.089887640449437</v>
      </c>
      <c r="M937">
        <v>67.415730337078656</v>
      </c>
      <c r="N937">
        <v>4.4943820224719104</v>
      </c>
      <c r="O937">
        <v>98.4375</v>
      </c>
      <c r="P937">
        <v>107.41269841269842</v>
      </c>
      <c r="Q937">
        <v>27.445265688713377</v>
      </c>
      <c r="R937">
        <v>0</v>
      </c>
      <c r="S937">
        <v>93.650793650793645</v>
      </c>
      <c r="T937">
        <v>6.3492063492063489</v>
      </c>
      <c r="U937">
        <v>81.25</v>
      </c>
      <c r="V937">
        <v>222.46153846153845</v>
      </c>
      <c r="W937">
        <v>10.004920077727936</v>
      </c>
      <c r="X937">
        <v>96.15384615384616</v>
      </c>
      <c r="Y937">
        <v>3.8461538461538396</v>
      </c>
      <c r="Z937">
        <v>0</v>
      </c>
      <c r="AA937" s="2">
        <v>1</v>
      </c>
      <c r="AB937">
        <v>2</v>
      </c>
      <c r="AC937">
        <v>7</v>
      </c>
      <c r="AD937">
        <v>2</v>
      </c>
      <c r="AE937" s="16">
        <v>0</v>
      </c>
      <c r="AF937" s="12">
        <v>99</v>
      </c>
      <c r="AG937">
        <v>99</v>
      </c>
      <c r="AH937">
        <v>99</v>
      </c>
      <c r="AI937">
        <v>99</v>
      </c>
      <c r="AJ937">
        <v>99</v>
      </c>
      <c r="AK937">
        <v>1</v>
      </c>
      <c r="AL937">
        <v>99</v>
      </c>
      <c r="AM937" s="1">
        <v>99</v>
      </c>
      <c r="AN937" s="1">
        <v>99</v>
      </c>
      <c r="AO937" s="1">
        <v>99</v>
      </c>
      <c r="AP937" s="1">
        <v>99</v>
      </c>
      <c r="AQ937" s="1">
        <v>99</v>
      </c>
      <c r="AR937" s="1">
        <v>99</v>
      </c>
      <c r="AS937" s="1">
        <v>0</v>
      </c>
      <c r="AT937" s="1">
        <v>0</v>
      </c>
      <c r="AU937" s="1">
        <v>0</v>
      </c>
      <c r="AV937" s="1">
        <v>0</v>
      </c>
      <c r="AW937" s="1">
        <v>0</v>
      </c>
      <c r="AX937" s="1">
        <v>1</v>
      </c>
      <c r="AY937" s="1">
        <v>0</v>
      </c>
      <c r="AZ937" s="1">
        <v>0</v>
      </c>
      <c r="BA937" s="1">
        <v>0</v>
      </c>
      <c r="BB937" s="1">
        <v>0</v>
      </c>
      <c r="BC937" s="1">
        <v>0</v>
      </c>
      <c r="BD937" s="1">
        <v>0</v>
      </c>
      <c r="BE937" s="1">
        <v>0</v>
      </c>
      <c r="BF937" s="1">
        <f>SUM(AS937:BE937)</f>
        <v>1</v>
      </c>
      <c r="BG937">
        <v>0</v>
      </c>
      <c r="BH937">
        <v>0</v>
      </c>
      <c r="BI937">
        <v>0</v>
      </c>
      <c r="BJ937">
        <f t="shared" si="65"/>
        <v>0</v>
      </c>
      <c r="BK937">
        <v>0</v>
      </c>
      <c r="BL937" s="2">
        <v>0</v>
      </c>
      <c r="BM937">
        <v>0</v>
      </c>
      <c r="BN937">
        <v>0</v>
      </c>
      <c r="BO937">
        <v>0</v>
      </c>
      <c r="BP937">
        <v>0</v>
      </c>
      <c r="BQ937" s="12"/>
      <c r="BR937" s="12"/>
      <c r="BS937" s="12"/>
      <c r="BT937" s="12"/>
      <c r="BU937" s="12"/>
      <c r="BV937" s="12"/>
      <c r="BW937" s="12"/>
      <c r="BX937" s="12"/>
      <c r="BY937" s="12"/>
      <c r="BZ937" s="12"/>
      <c r="CA937" s="12"/>
      <c r="CB937" s="15"/>
      <c r="CC937" s="12"/>
      <c r="CD937" s="12"/>
      <c r="CE937" s="12"/>
      <c r="CF937" s="12"/>
      <c r="CG937" s="12"/>
      <c r="CH937" s="12"/>
      <c r="CI937" s="12"/>
      <c r="CJ937" s="15"/>
      <c r="CK937" s="12"/>
      <c r="CL937" s="12"/>
      <c r="CM937" s="12"/>
      <c r="CN937" s="12"/>
      <c r="CO937" s="12"/>
      <c r="CP937" s="12"/>
      <c r="CQ937" s="12"/>
      <c r="CR937" s="12"/>
      <c r="CS937" s="12"/>
      <c r="CT937" s="12"/>
      <c r="CU937" s="12"/>
      <c r="CV937" s="12"/>
      <c r="CW937" s="12"/>
      <c r="CX937" s="12"/>
      <c r="CY937" s="12"/>
      <c r="CZ937" s="12"/>
      <c r="DA937" s="12"/>
      <c r="DB937" s="12"/>
      <c r="DC937" s="12"/>
      <c r="DD937"/>
      <c r="DE937" s="35"/>
    </row>
    <row r="938" spans="1:109" x14ac:dyDescent="0.2">
      <c r="A938" s="2">
        <v>937</v>
      </c>
      <c r="B938" s="5">
        <v>11</v>
      </c>
      <c r="C938" s="5">
        <v>3</v>
      </c>
      <c r="D938" s="1">
        <v>27</v>
      </c>
      <c r="E938" s="7">
        <v>43995</v>
      </c>
      <c r="F938" s="1">
        <v>0</v>
      </c>
      <c r="G938" s="5">
        <f t="shared" si="66"/>
        <v>45</v>
      </c>
      <c r="H938" s="19">
        <f t="shared" si="67"/>
        <v>238.5</v>
      </c>
      <c r="I938">
        <v>87.5</v>
      </c>
      <c r="J938">
        <v>141.47619047619048</v>
      </c>
      <c r="K938">
        <v>30.643112081021478</v>
      </c>
      <c r="L938">
        <v>23.80952380952381</v>
      </c>
      <c r="M938">
        <v>71.428571428571431</v>
      </c>
      <c r="N938">
        <v>4.7619047619047619</v>
      </c>
      <c r="O938">
        <v>100</v>
      </c>
      <c r="P938">
        <v>125.453125</v>
      </c>
      <c r="Q938">
        <v>27.797980656383988</v>
      </c>
      <c r="R938">
        <v>7.8125</v>
      </c>
      <c r="S938">
        <v>85.9375</v>
      </c>
      <c r="T938">
        <v>6.25</v>
      </c>
      <c r="U938">
        <v>62.5</v>
      </c>
      <c r="V938">
        <v>189.04761904761904</v>
      </c>
      <c r="W938">
        <v>15.018829111287049</v>
      </c>
      <c r="X938">
        <v>71.428571428571431</v>
      </c>
      <c r="Y938">
        <v>28.571428571428569</v>
      </c>
      <c r="Z938">
        <v>0</v>
      </c>
      <c r="AA938" s="2">
        <v>2</v>
      </c>
      <c r="AB938">
        <v>2</v>
      </c>
      <c r="AC938">
        <v>10</v>
      </c>
      <c r="AD938">
        <v>2</v>
      </c>
      <c r="AE938" s="16">
        <v>0</v>
      </c>
      <c r="AF938" t="s">
        <v>875</v>
      </c>
      <c r="AG938" t="s">
        <v>875</v>
      </c>
      <c r="AH938" t="s">
        <v>875</v>
      </c>
      <c r="AI938" t="s">
        <v>875</v>
      </c>
      <c r="AJ938" t="s">
        <v>875</v>
      </c>
      <c r="AK938" t="s">
        <v>875</v>
      </c>
      <c r="AL938" t="s">
        <v>875</v>
      </c>
      <c r="AM938" s="1" t="s">
        <v>903</v>
      </c>
      <c r="AN938" s="1" t="s">
        <v>903</v>
      </c>
      <c r="AO938" s="1" t="s">
        <v>903</v>
      </c>
      <c r="AP938" s="1" t="s">
        <v>903</v>
      </c>
      <c r="AQ938" s="1" t="s">
        <v>903</v>
      </c>
      <c r="AR938" s="1" t="s">
        <v>903</v>
      </c>
      <c r="AS938" s="1" t="s">
        <v>903</v>
      </c>
      <c r="AT938" s="1" t="s">
        <v>903</v>
      </c>
      <c r="AU938" s="1" t="s">
        <v>903</v>
      </c>
      <c r="AV938" s="1" t="s">
        <v>903</v>
      </c>
      <c r="AW938" s="1" t="s">
        <v>903</v>
      </c>
      <c r="AX938" s="1" t="s">
        <v>903</v>
      </c>
      <c r="AY938" s="1" t="s">
        <v>903</v>
      </c>
      <c r="AZ938" s="1" t="s">
        <v>903</v>
      </c>
      <c r="BA938" s="1" t="s">
        <v>875</v>
      </c>
      <c r="BB938" s="1" t="s">
        <v>875</v>
      </c>
      <c r="BC938" s="1" t="s">
        <v>875</v>
      </c>
      <c r="BD938" s="1" t="s">
        <v>875</v>
      </c>
      <c r="BE938" s="1" t="s">
        <v>875</v>
      </c>
      <c r="BF938" s="1" t="s">
        <v>875</v>
      </c>
      <c r="BG938">
        <v>45</v>
      </c>
      <c r="BH938">
        <v>3</v>
      </c>
      <c r="BI938">
        <v>5.3</v>
      </c>
      <c r="BJ938">
        <f t="shared" si="65"/>
        <v>238.5</v>
      </c>
      <c r="BK938" t="s">
        <v>887</v>
      </c>
      <c r="BL938" s="2">
        <v>0</v>
      </c>
      <c r="BM938">
        <v>0</v>
      </c>
      <c r="BN938">
        <v>0</v>
      </c>
      <c r="BO938">
        <v>0</v>
      </c>
      <c r="BP938">
        <v>0</v>
      </c>
      <c r="BQ938" s="12"/>
      <c r="BR938" s="12"/>
      <c r="BS938" s="12"/>
      <c r="BT938" s="12"/>
      <c r="BU938" s="12"/>
      <c r="BV938" s="12"/>
      <c r="BW938" s="12"/>
      <c r="BX938" s="12"/>
      <c r="BY938" s="12"/>
      <c r="BZ938" s="12"/>
      <c r="CA938" s="12"/>
      <c r="CB938" s="15"/>
      <c r="CC938" s="12"/>
      <c r="CD938" s="12"/>
      <c r="CE938" s="12"/>
      <c r="CF938" s="12"/>
      <c r="CG938" s="12"/>
      <c r="CH938" s="12"/>
      <c r="CI938" s="12"/>
      <c r="CJ938" s="15"/>
      <c r="CK938" s="12"/>
      <c r="CL938" s="12"/>
      <c r="CM938" s="12"/>
      <c r="CN938" s="12"/>
      <c r="CO938" s="12"/>
      <c r="CP938" s="12"/>
      <c r="CQ938" s="12"/>
      <c r="CR938" s="12"/>
      <c r="CS938" s="12"/>
      <c r="CT938" s="12"/>
      <c r="CU938" s="12"/>
      <c r="CV938" s="12"/>
      <c r="CW938" s="12"/>
      <c r="CX938" s="12"/>
      <c r="CY938" s="12"/>
      <c r="CZ938" s="12"/>
      <c r="DA938" s="12"/>
      <c r="DB938" s="12"/>
      <c r="DC938" s="12"/>
      <c r="DD938"/>
      <c r="DE938" s="35"/>
    </row>
    <row r="939" spans="1:109" x14ac:dyDescent="0.2">
      <c r="A939" s="2">
        <v>938</v>
      </c>
      <c r="B939" s="5">
        <v>11</v>
      </c>
      <c r="C939" s="5">
        <v>3</v>
      </c>
      <c r="D939" s="1">
        <v>28</v>
      </c>
      <c r="E939" s="7">
        <v>43996</v>
      </c>
      <c r="F939" s="1">
        <v>0</v>
      </c>
      <c r="G939" s="5">
        <f t="shared" si="66"/>
        <v>0</v>
      </c>
      <c r="H939" s="19">
        <f t="shared" si="67"/>
        <v>0</v>
      </c>
      <c r="I939">
        <v>100</v>
      </c>
      <c r="J939">
        <v>147.79166666666666</v>
      </c>
      <c r="K939">
        <v>25.206061116724158</v>
      </c>
      <c r="L939">
        <v>22.916666666666668</v>
      </c>
      <c r="M939">
        <v>77.083333333333329</v>
      </c>
      <c r="N939">
        <v>0</v>
      </c>
      <c r="O939">
        <v>100</v>
      </c>
      <c r="P939">
        <v>135.234375</v>
      </c>
      <c r="Q939">
        <v>24.016407337591986</v>
      </c>
      <c r="R939">
        <v>7.8125</v>
      </c>
      <c r="S939">
        <v>92.1875</v>
      </c>
      <c r="T939">
        <v>0</v>
      </c>
      <c r="U939">
        <v>100</v>
      </c>
      <c r="V939">
        <v>172.33333333333334</v>
      </c>
      <c r="W939">
        <v>19.313990317111561</v>
      </c>
      <c r="X939">
        <v>51.515151515151516</v>
      </c>
      <c r="Y939">
        <v>48.484848484848484</v>
      </c>
      <c r="Z939">
        <v>0</v>
      </c>
      <c r="AA939" s="2">
        <v>0</v>
      </c>
      <c r="AB939">
        <v>2</v>
      </c>
      <c r="AC939">
        <v>7</v>
      </c>
      <c r="AD939">
        <v>2</v>
      </c>
      <c r="AE939" s="16">
        <v>0</v>
      </c>
      <c r="AF939" s="12">
        <v>99</v>
      </c>
      <c r="AG939">
        <v>1</v>
      </c>
      <c r="AH939">
        <v>99</v>
      </c>
      <c r="AI939">
        <v>99</v>
      </c>
      <c r="AJ939">
        <v>99</v>
      </c>
      <c r="AK939">
        <v>99</v>
      </c>
      <c r="AL939">
        <v>99</v>
      </c>
      <c r="AM939" s="1">
        <v>99</v>
      </c>
      <c r="AN939" s="1">
        <v>99</v>
      </c>
      <c r="AO939" s="1">
        <v>99</v>
      </c>
      <c r="AP939" s="1">
        <v>99</v>
      </c>
      <c r="AQ939" s="1">
        <v>99</v>
      </c>
      <c r="AR939" s="1">
        <v>99</v>
      </c>
      <c r="AS939" s="1">
        <v>0</v>
      </c>
      <c r="AT939" s="1">
        <v>1</v>
      </c>
      <c r="AU939" s="1">
        <v>0</v>
      </c>
      <c r="AV939" s="1">
        <v>0</v>
      </c>
      <c r="AW939" s="1">
        <v>0</v>
      </c>
      <c r="AX939" s="1">
        <v>0</v>
      </c>
      <c r="AY939" s="1">
        <v>0</v>
      </c>
      <c r="AZ939" s="1">
        <v>0</v>
      </c>
      <c r="BA939" s="1">
        <v>0</v>
      </c>
      <c r="BB939" s="1">
        <v>0</v>
      </c>
      <c r="BC939" s="1">
        <v>0</v>
      </c>
      <c r="BD939" s="1">
        <v>0</v>
      </c>
      <c r="BE939" s="1">
        <v>0</v>
      </c>
      <c r="BF939" s="1">
        <f t="shared" ref="BF939:BF945" si="68">SUM(AS939:BE939)</f>
        <v>1</v>
      </c>
      <c r="BG939">
        <v>0</v>
      </c>
      <c r="BH939">
        <v>0</v>
      </c>
      <c r="BI939">
        <v>0</v>
      </c>
      <c r="BJ939">
        <f t="shared" si="65"/>
        <v>0</v>
      </c>
      <c r="BK939">
        <v>0</v>
      </c>
      <c r="BL939" s="2">
        <v>0</v>
      </c>
      <c r="BM939">
        <v>0</v>
      </c>
      <c r="BN939">
        <v>0</v>
      </c>
      <c r="BO939">
        <v>0</v>
      </c>
      <c r="BP939">
        <v>0</v>
      </c>
      <c r="BQ939" s="12"/>
      <c r="BR939" s="12"/>
      <c r="BS939" s="12"/>
      <c r="BT939" s="12"/>
      <c r="BU939" s="12"/>
      <c r="BV939" s="12"/>
      <c r="BW939" s="12"/>
      <c r="BX939" s="12"/>
      <c r="BY939" s="12"/>
      <c r="BZ939" s="12"/>
      <c r="CA939" s="12"/>
      <c r="CB939" s="15"/>
      <c r="CC939" s="12"/>
      <c r="CD939" s="12"/>
      <c r="CE939" s="12"/>
      <c r="CF939" s="12"/>
      <c r="CG939" s="12"/>
      <c r="CH939" s="12"/>
      <c r="CI939" s="12"/>
      <c r="CJ939" s="15"/>
      <c r="CK939" s="12"/>
      <c r="CL939" s="12"/>
      <c r="CM939" s="12"/>
      <c r="CN939" s="12"/>
      <c r="CO939" s="12"/>
      <c r="CP939" s="12"/>
      <c r="CQ939" s="12"/>
      <c r="CR939" s="12"/>
      <c r="CS939" s="12"/>
      <c r="CT939" s="12"/>
      <c r="CU939" s="12"/>
      <c r="CV939" s="12"/>
      <c r="CW939" s="12"/>
      <c r="CX939" s="12"/>
      <c r="CY939" s="12"/>
      <c r="CZ939" s="12"/>
      <c r="DA939" s="12"/>
      <c r="DB939" s="12"/>
      <c r="DC939" s="12"/>
      <c r="DD939"/>
      <c r="DE939" s="35"/>
    </row>
    <row r="940" spans="1:109" x14ac:dyDescent="0.2">
      <c r="A940" s="2">
        <v>939</v>
      </c>
      <c r="B940" s="5">
        <v>11</v>
      </c>
      <c r="C940" s="5">
        <v>3</v>
      </c>
      <c r="D940" s="1">
        <v>29</v>
      </c>
      <c r="E940" s="7">
        <v>43997</v>
      </c>
      <c r="F940" s="1">
        <v>1</v>
      </c>
      <c r="G940" s="5">
        <f t="shared" si="66"/>
        <v>0</v>
      </c>
      <c r="H940" s="19">
        <f t="shared" si="67"/>
        <v>0</v>
      </c>
      <c r="I940">
        <v>100</v>
      </c>
      <c r="J940">
        <v>132.15625</v>
      </c>
      <c r="K940">
        <v>32.666063953811125</v>
      </c>
      <c r="L940">
        <v>15.625</v>
      </c>
      <c r="M940">
        <v>81.25</v>
      </c>
      <c r="N940">
        <v>3.125</v>
      </c>
      <c r="O940">
        <v>100</v>
      </c>
      <c r="P940">
        <v>150.046875</v>
      </c>
      <c r="Q940">
        <v>28.149844136057929</v>
      </c>
      <c r="R940">
        <v>23.4375</v>
      </c>
      <c r="S940">
        <v>71.875</v>
      </c>
      <c r="T940">
        <v>4.6875</v>
      </c>
      <c r="U940">
        <v>100</v>
      </c>
      <c r="V940">
        <v>96.030303030303031</v>
      </c>
      <c r="W940">
        <v>10.614769241814439</v>
      </c>
      <c r="X940">
        <v>0</v>
      </c>
      <c r="Y940">
        <v>100</v>
      </c>
      <c r="Z940">
        <v>0</v>
      </c>
      <c r="AA940" s="2">
        <v>1</v>
      </c>
      <c r="AB940">
        <v>2</v>
      </c>
      <c r="AC940">
        <v>7</v>
      </c>
      <c r="AD940">
        <v>1</v>
      </c>
      <c r="AE940" s="16">
        <v>0</v>
      </c>
      <c r="AF940" s="12">
        <v>99</v>
      </c>
      <c r="AG940">
        <v>99</v>
      </c>
      <c r="AH940">
        <v>1</v>
      </c>
      <c r="AI940">
        <v>99</v>
      </c>
      <c r="AJ940">
        <v>99</v>
      </c>
      <c r="AK940">
        <v>99</v>
      </c>
      <c r="AL940">
        <v>99</v>
      </c>
      <c r="AM940" s="1">
        <v>2</v>
      </c>
      <c r="AN940">
        <v>99</v>
      </c>
      <c r="AO940" s="1">
        <v>99</v>
      </c>
      <c r="AP940" s="1">
        <v>99</v>
      </c>
      <c r="AQ940">
        <v>99</v>
      </c>
      <c r="AR940">
        <v>99</v>
      </c>
      <c r="AS940" s="1">
        <v>0</v>
      </c>
      <c r="AT940" s="1">
        <v>0</v>
      </c>
      <c r="AU940" s="1">
        <v>1</v>
      </c>
      <c r="AV940" s="1">
        <v>0</v>
      </c>
      <c r="AW940" s="1">
        <v>0</v>
      </c>
      <c r="AX940" s="1">
        <v>0</v>
      </c>
      <c r="AY940" s="1">
        <v>0</v>
      </c>
      <c r="AZ940" s="1">
        <v>1</v>
      </c>
      <c r="BA940" s="1">
        <v>0</v>
      </c>
      <c r="BB940" s="1">
        <v>0</v>
      </c>
      <c r="BC940" s="1">
        <v>0</v>
      </c>
      <c r="BD940" s="1">
        <v>0</v>
      </c>
      <c r="BE940" s="1">
        <v>0</v>
      </c>
      <c r="BF940" s="1">
        <f t="shared" si="68"/>
        <v>2</v>
      </c>
      <c r="BG940">
        <v>0</v>
      </c>
      <c r="BH940">
        <v>0</v>
      </c>
      <c r="BI940">
        <v>0</v>
      </c>
      <c r="BJ940">
        <f t="shared" ref="BJ940:BJ971" si="69">BG940*BI940</f>
        <v>0</v>
      </c>
      <c r="BK940">
        <v>0</v>
      </c>
      <c r="BL940" s="2">
        <v>0</v>
      </c>
      <c r="BM940">
        <v>0</v>
      </c>
      <c r="BN940">
        <v>0</v>
      </c>
      <c r="BO940">
        <v>0</v>
      </c>
      <c r="BP940">
        <v>0</v>
      </c>
      <c r="BQ940" s="12"/>
      <c r="BR940" s="12"/>
      <c r="BS940" s="12"/>
      <c r="BT940" s="12"/>
      <c r="BU940" s="12"/>
      <c r="BV940" s="12"/>
      <c r="BW940" s="12"/>
      <c r="BX940" s="12"/>
      <c r="BY940" s="12"/>
      <c r="BZ940" s="12"/>
      <c r="CA940" s="12"/>
      <c r="CB940" s="15"/>
      <c r="CC940" s="12"/>
      <c r="CD940" s="12"/>
      <c r="CE940" s="12"/>
      <c r="CF940" s="12"/>
      <c r="CG940" s="12"/>
      <c r="CH940" s="12"/>
      <c r="CI940" s="12"/>
      <c r="CJ940" s="15"/>
      <c r="CK940" s="12"/>
      <c r="CL940" s="12"/>
      <c r="CM940" s="12"/>
      <c r="CN940" s="12"/>
      <c r="CO940" s="12"/>
      <c r="CP940" s="12"/>
      <c r="CQ940" s="12"/>
      <c r="CR940" s="12"/>
      <c r="CS940" s="12"/>
      <c r="CT940" s="12"/>
      <c r="CU940" s="12"/>
      <c r="CV940" s="12"/>
      <c r="CW940" s="12"/>
      <c r="CX940" s="12"/>
      <c r="CY940" s="12"/>
      <c r="CZ940" s="12"/>
      <c r="DA940" s="12"/>
      <c r="DB940" s="12"/>
      <c r="DC940" s="12"/>
      <c r="DD940"/>
      <c r="DE940" s="35"/>
    </row>
    <row r="941" spans="1:109" x14ac:dyDescent="0.2">
      <c r="A941" s="2">
        <v>940</v>
      </c>
      <c r="B941" s="5">
        <v>11</v>
      </c>
      <c r="C941" s="5">
        <v>3</v>
      </c>
      <c r="D941" s="1">
        <v>30</v>
      </c>
      <c r="E941" s="7">
        <v>43998</v>
      </c>
      <c r="F941" s="1">
        <v>0</v>
      </c>
      <c r="G941" s="5">
        <f t="shared" si="66"/>
        <v>0</v>
      </c>
      <c r="H941" s="19">
        <f t="shared" si="67"/>
        <v>0</v>
      </c>
      <c r="I941">
        <v>92.708333333333329</v>
      </c>
      <c r="J941">
        <v>116.78651685393258</v>
      </c>
      <c r="K941">
        <v>28.762112295296468</v>
      </c>
      <c r="L941">
        <v>2.2471910112359552</v>
      </c>
      <c r="M941">
        <v>97.752808988764045</v>
      </c>
      <c r="N941">
        <v>0</v>
      </c>
      <c r="O941">
        <v>95.3125</v>
      </c>
      <c r="P941">
        <v>128.21311475409837</v>
      </c>
      <c r="Q941">
        <v>26.291850451411456</v>
      </c>
      <c r="R941">
        <v>3.278688524590164</v>
      </c>
      <c r="S941">
        <v>96.721311475409834</v>
      </c>
      <c r="T941">
        <v>0</v>
      </c>
      <c r="U941">
        <v>87.5</v>
      </c>
      <c r="V941">
        <v>91.892857142857139</v>
      </c>
      <c r="W941">
        <v>15.942302242840265</v>
      </c>
      <c r="X941">
        <v>0</v>
      </c>
      <c r="Y941">
        <v>100</v>
      </c>
      <c r="Z941">
        <v>0</v>
      </c>
      <c r="AA941" s="2">
        <v>0</v>
      </c>
      <c r="AB941">
        <v>2</v>
      </c>
      <c r="AC941">
        <v>6</v>
      </c>
      <c r="AD941">
        <v>1</v>
      </c>
      <c r="AE941" s="16">
        <v>0</v>
      </c>
      <c r="AF941" s="12">
        <v>99</v>
      </c>
      <c r="AG941">
        <v>99</v>
      </c>
      <c r="AH941">
        <v>1</v>
      </c>
      <c r="AI941">
        <v>99</v>
      </c>
      <c r="AJ941">
        <v>99</v>
      </c>
      <c r="AK941">
        <v>99</v>
      </c>
      <c r="AL941">
        <v>99</v>
      </c>
      <c r="AM941">
        <v>99</v>
      </c>
      <c r="AN941" s="1">
        <v>99</v>
      </c>
      <c r="AO941" s="1">
        <v>99</v>
      </c>
      <c r="AP941" s="1">
        <v>99</v>
      </c>
      <c r="AQ941" s="1">
        <v>99</v>
      </c>
      <c r="AR941" s="1">
        <v>99</v>
      </c>
      <c r="AS941" s="1">
        <v>0</v>
      </c>
      <c r="AT941" s="1">
        <v>0</v>
      </c>
      <c r="AU941" s="1">
        <v>1</v>
      </c>
      <c r="AV941" s="1">
        <v>0</v>
      </c>
      <c r="AW941" s="1">
        <v>0</v>
      </c>
      <c r="AX941" s="1">
        <v>0</v>
      </c>
      <c r="AY941" s="1">
        <v>0</v>
      </c>
      <c r="AZ941" s="1">
        <v>0</v>
      </c>
      <c r="BA941" s="1">
        <v>0</v>
      </c>
      <c r="BB941" s="1">
        <v>0</v>
      </c>
      <c r="BC941" s="1">
        <v>0</v>
      </c>
      <c r="BD941" s="1">
        <v>0</v>
      </c>
      <c r="BE941" s="1">
        <v>0</v>
      </c>
      <c r="BF941" s="1">
        <f t="shared" si="68"/>
        <v>1</v>
      </c>
      <c r="BG941">
        <v>0</v>
      </c>
      <c r="BH941">
        <v>0</v>
      </c>
      <c r="BI941">
        <v>0</v>
      </c>
      <c r="BJ941">
        <f t="shared" si="69"/>
        <v>0</v>
      </c>
      <c r="BK941">
        <v>0</v>
      </c>
      <c r="BL941" s="2">
        <v>0</v>
      </c>
      <c r="BM941">
        <v>0</v>
      </c>
      <c r="BN941">
        <v>0</v>
      </c>
      <c r="BO941">
        <v>0</v>
      </c>
      <c r="BP941">
        <v>0</v>
      </c>
      <c r="BQ941" s="12"/>
      <c r="BR941" s="12"/>
      <c r="BS941" s="12"/>
      <c r="BT941" s="12"/>
      <c r="BU941" s="12"/>
      <c r="BV941" s="12"/>
      <c r="BW941" s="12"/>
      <c r="BX941" s="12"/>
      <c r="BY941" s="12"/>
      <c r="BZ941" s="12"/>
      <c r="CA941" s="12"/>
      <c r="CB941" s="15"/>
      <c r="CC941" s="12"/>
      <c r="CD941" s="12"/>
      <c r="CE941" s="12"/>
      <c r="CF941" s="12"/>
      <c r="CG941" s="12"/>
      <c r="CH941" s="12"/>
      <c r="CI941" s="12"/>
      <c r="CJ941" s="15"/>
      <c r="CK941" s="12"/>
      <c r="CL941" s="12"/>
      <c r="CM941" s="12"/>
      <c r="CN941" s="12"/>
      <c r="CO941" s="12"/>
      <c r="CP941" s="12"/>
      <c r="CQ941" s="12"/>
      <c r="CR941" s="12"/>
      <c r="CS941" s="12"/>
      <c r="CT941" s="12"/>
      <c r="CU941" s="12"/>
      <c r="CV941" s="12"/>
      <c r="CW941" s="12"/>
      <c r="CX941" s="12"/>
      <c r="CY941" s="12"/>
      <c r="CZ941" s="12"/>
      <c r="DA941" s="12"/>
      <c r="DB941" s="12"/>
      <c r="DC941" s="12"/>
      <c r="DD941"/>
      <c r="DE941" s="35"/>
    </row>
    <row r="942" spans="1:109" x14ac:dyDescent="0.2">
      <c r="A942" s="2">
        <v>941</v>
      </c>
      <c r="B942" s="5">
        <v>11</v>
      </c>
      <c r="C942" s="5">
        <v>3</v>
      </c>
      <c r="D942" s="1">
        <v>31</v>
      </c>
      <c r="E942" s="7">
        <v>43999</v>
      </c>
      <c r="F942" s="1">
        <v>0</v>
      </c>
      <c r="G942" s="5">
        <f t="shared" si="66"/>
        <v>0</v>
      </c>
      <c r="H942" s="19">
        <f t="shared" si="67"/>
        <v>0</v>
      </c>
      <c r="I942">
        <v>91.666666666666671</v>
      </c>
      <c r="J942">
        <v>97.681818181818187</v>
      </c>
      <c r="K942">
        <v>15.362289638087285</v>
      </c>
      <c r="L942">
        <v>0</v>
      </c>
      <c r="M942">
        <v>97.727272727272734</v>
      </c>
      <c r="N942">
        <v>2.2727272727272729</v>
      </c>
      <c r="O942">
        <v>95.3125</v>
      </c>
      <c r="P942">
        <v>100.1311475409836</v>
      </c>
      <c r="Q942">
        <v>16.359911242542974</v>
      </c>
      <c r="R942">
        <v>0</v>
      </c>
      <c r="S942">
        <v>96.721311475409834</v>
      </c>
      <c r="T942">
        <v>3.278688524590164</v>
      </c>
      <c r="U942">
        <v>84.375</v>
      </c>
      <c r="V942">
        <v>92.148148148148152</v>
      </c>
      <c r="W942">
        <v>10.201069881206935</v>
      </c>
      <c r="X942">
        <v>0</v>
      </c>
      <c r="Y942">
        <v>100</v>
      </c>
      <c r="Z942">
        <v>0</v>
      </c>
      <c r="AA942" s="2">
        <v>1</v>
      </c>
      <c r="AB942">
        <v>2</v>
      </c>
      <c r="AC942">
        <v>7</v>
      </c>
      <c r="AD942">
        <v>2</v>
      </c>
      <c r="AE942" s="16">
        <v>0</v>
      </c>
      <c r="AF942" s="12">
        <v>99</v>
      </c>
      <c r="AG942">
        <v>99</v>
      </c>
      <c r="AH942">
        <v>99</v>
      </c>
      <c r="AI942">
        <v>99</v>
      </c>
      <c r="AJ942">
        <v>99</v>
      </c>
      <c r="AK942">
        <v>99</v>
      </c>
      <c r="AL942">
        <v>99</v>
      </c>
      <c r="AM942" s="1">
        <v>99</v>
      </c>
      <c r="AN942" s="1">
        <v>1</v>
      </c>
      <c r="AO942">
        <v>99</v>
      </c>
      <c r="AP942">
        <v>99</v>
      </c>
      <c r="AQ942">
        <v>99</v>
      </c>
      <c r="AR942">
        <v>99</v>
      </c>
      <c r="AS942" s="1">
        <v>0</v>
      </c>
      <c r="AT942" s="1">
        <v>0</v>
      </c>
      <c r="AU942">
        <v>0</v>
      </c>
      <c r="AV942" s="1">
        <v>0</v>
      </c>
      <c r="AW942" s="1">
        <v>0</v>
      </c>
      <c r="AX942" s="1">
        <v>0</v>
      </c>
      <c r="AY942" s="1">
        <v>0</v>
      </c>
      <c r="AZ942" s="1">
        <v>0</v>
      </c>
      <c r="BA942" s="1">
        <v>1</v>
      </c>
      <c r="BB942" s="1">
        <v>0</v>
      </c>
      <c r="BC942" s="1">
        <v>0</v>
      </c>
      <c r="BD942" s="1">
        <v>0</v>
      </c>
      <c r="BE942" s="1">
        <v>0</v>
      </c>
      <c r="BF942" s="1">
        <f t="shared" si="68"/>
        <v>1</v>
      </c>
      <c r="BG942">
        <v>0</v>
      </c>
      <c r="BH942">
        <v>0</v>
      </c>
      <c r="BI942">
        <v>0</v>
      </c>
      <c r="BJ942">
        <f t="shared" si="69"/>
        <v>0</v>
      </c>
      <c r="BK942">
        <v>0</v>
      </c>
      <c r="BL942" s="2">
        <v>0</v>
      </c>
      <c r="BM942">
        <v>0</v>
      </c>
      <c r="BN942">
        <v>0</v>
      </c>
      <c r="BO942">
        <v>0</v>
      </c>
      <c r="BP942">
        <v>0</v>
      </c>
      <c r="BQ942" s="12"/>
      <c r="BR942" s="12"/>
      <c r="BS942" s="12"/>
      <c r="BT942" s="12"/>
      <c r="BU942" s="12"/>
      <c r="BV942" s="12"/>
      <c r="BW942" s="12"/>
      <c r="BX942" s="12"/>
      <c r="BY942" s="12"/>
      <c r="BZ942" s="12"/>
      <c r="CA942" s="12"/>
      <c r="CB942" s="15"/>
      <c r="CC942" s="12"/>
      <c r="CD942" s="12"/>
      <c r="CE942" s="12"/>
      <c r="CF942" s="12"/>
      <c r="CG942" s="12"/>
      <c r="CH942" s="12"/>
      <c r="CI942" s="12"/>
      <c r="CJ942" s="15"/>
      <c r="CK942" s="12"/>
      <c r="CL942" s="12"/>
      <c r="CM942" s="12"/>
      <c r="CN942" s="12"/>
      <c r="CO942" s="12"/>
      <c r="CP942" s="12"/>
      <c r="CQ942" s="12"/>
      <c r="CR942" s="12"/>
      <c r="CS942" s="12"/>
      <c r="CT942" s="12"/>
      <c r="CU942" s="12"/>
      <c r="CV942" s="12"/>
      <c r="CW942" s="12"/>
      <c r="CX942" s="12"/>
      <c r="CY942" s="12"/>
      <c r="CZ942" s="12"/>
      <c r="DA942" s="12"/>
      <c r="DB942" s="12"/>
      <c r="DC942" s="12"/>
      <c r="DD942"/>
      <c r="DE942" s="35"/>
    </row>
    <row r="943" spans="1:109" x14ac:dyDescent="0.2">
      <c r="A943" s="2">
        <v>942</v>
      </c>
      <c r="B943" s="5">
        <v>11</v>
      </c>
      <c r="C943" s="5">
        <v>3</v>
      </c>
      <c r="D943" s="1">
        <v>32</v>
      </c>
      <c r="E943" s="7">
        <v>44000</v>
      </c>
      <c r="F943" s="1">
        <v>0</v>
      </c>
      <c r="G943" s="5">
        <f t="shared" si="66"/>
        <v>0</v>
      </c>
      <c r="H943" s="19">
        <f t="shared" si="67"/>
        <v>0</v>
      </c>
      <c r="I943">
        <v>80.208333333333329</v>
      </c>
      <c r="J943">
        <v>116.58441558441558</v>
      </c>
      <c r="K943">
        <v>23.765853421335759</v>
      </c>
      <c r="L943">
        <v>0</v>
      </c>
      <c r="M943">
        <v>100</v>
      </c>
      <c r="N943">
        <v>0</v>
      </c>
      <c r="O943">
        <v>92.1875</v>
      </c>
      <c r="P943">
        <v>107.28813559322033</v>
      </c>
      <c r="Q943">
        <v>22.720494869350063</v>
      </c>
      <c r="R943">
        <v>0</v>
      </c>
      <c r="S943">
        <v>100</v>
      </c>
      <c r="T943">
        <v>0</v>
      </c>
      <c r="U943">
        <v>56.25</v>
      </c>
      <c r="V943">
        <v>143.73684210526315</v>
      </c>
      <c r="W943">
        <v>12.526840264969396</v>
      </c>
      <c r="X943">
        <v>0</v>
      </c>
      <c r="Y943">
        <v>100</v>
      </c>
      <c r="Z943">
        <v>0</v>
      </c>
      <c r="AA943" s="2">
        <v>0</v>
      </c>
      <c r="AB943">
        <v>2</v>
      </c>
      <c r="AC943">
        <v>10</v>
      </c>
      <c r="AD943">
        <v>2</v>
      </c>
      <c r="AE943" s="16">
        <v>0</v>
      </c>
      <c r="AF943" s="12">
        <v>99</v>
      </c>
      <c r="AG943">
        <v>1</v>
      </c>
      <c r="AH943">
        <v>99</v>
      </c>
      <c r="AI943">
        <v>99</v>
      </c>
      <c r="AJ943">
        <v>99</v>
      </c>
      <c r="AK943">
        <v>99</v>
      </c>
      <c r="AL943">
        <v>99</v>
      </c>
      <c r="AM943">
        <v>99</v>
      </c>
      <c r="AN943">
        <v>99</v>
      </c>
      <c r="AO943">
        <v>99</v>
      </c>
      <c r="AP943">
        <v>99</v>
      </c>
      <c r="AQ943">
        <v>99</v>
      </c>
      <c r="AR943">
        <v>99</v>
      </c>
      <c r="AS943" s="1">
        <v>0</v>
      </c>
      <c r="AT943">
        <v>1</v>
      </c>
      <c r="AU943">
        <v>0</v>
      </c>
      <c r="AV943" s="1">
        <v>0</v>
      </c>
      <c r="AW943" s="1">
        <v>0</v>
      </c>
      <c r="AX943" s="1">
        <v>0</v>
      </c>
      <c r="AY943" s="1">
        <v>0</v>
      </c>
      <c r="AZ943" s="1">
        <v>0</v>
      </c>
      <c r="BA943" s="1">
        <v>0</v>
      </c>
      <c r="BB943" s="1">
        <v>0</v>
      </c>
      <c r="BC943" s="1">
        <v>0</v>
      </c>
      <c r="BD943" s="1">
        <v>0</v>
      </c>
      <c r="BE943" s="1">
        <v>0</v>
      </c>
      <c r="BF943" s="1">
        <f t="shared" si="68"/>
        <v>1</v>
      </c>
      <c r="BG943">
        <v>0</v>
      </c>
      <c r="BH943">
        <v>0</v>
      </c>
      <c r="BI943">
        <v>0</v>
      </c>
      <c r="BJ943">
        <f t="shared" si="69"/>
        <v>0</v>
      </c>
      <c r="BK943">
        <v>0</v>
      </c>
      <c r="BL943" s="2">
        <v>0</v>
      </c>
      <c r="BM943">
        <v>0</v>
      </c>
      <c r="BN943">
        <v>0</v>
      </c>
      <c r="BO943">
        <v>0</v>
      </c>
      <c r="BP943">
        <v>0</v>
      </c>
      <c r="BQ943" s="12"/>
      <c r="BR943" s="12"/>
      <c r="BS943" s="12"/>
      <c r="BT943" s="12"/>
      <c r="BU943" s="12"/>
      <c r="BV943" s="12"/>
      <c r="BW943" s="12"/>
      <c r="BX943" s="12"/>
      <c r="BY943" s="12"/>
      <c r="BZ943" s="12"/>
      <c r="CA943" s="12"/>
      <c r="CB943" s="15"/>
      <c r="CC943" s="12"/>
      <c r="CD943" s="12"/>
      <c r="CE943" s="12"/>
      <c r="CF943" s="12"/>
      <c r="CG943" s="12"/>
      <c r="CH943" s="12"/>
      <c r="CI943" s="12"/>
      <c r="CJ943" s="15"/>
      <c r="CK943" s="12"/>
      <c r="CL943" s="12"/>
      <c r="CM943" s="12"/>
      <c r="CN943" s="12"/>
      <c r="CO943" s="12"/>
      <c r="CP943" s="12"/>
      <c r="CQ943" s="12"/>
      <c r="CR943" s="12"/>
      <c r="CS943" s="12"/>
      <c r="CT943" s="12"/>
      <c r="CU943" s="12"/>
      <c r="CV943" s="12"/>
      <c r="CW943" s="12"/>
      <c r="CX943" s="12"/>
      <c r="CY943" s="12"/>
      <c r="CZ943" s="12"/>
      <c r="DA943" s="12"/>
      <c r="DB943" s="12"/>
      <c r="DC943" s="12"/>
      <c r="DD943"/>
      <c r="DE943" s="35"/>
    </row>
    <row r="944" spans="1:109" x14ac:dyDescent="0.2">
      <c r="A944" s="2">
        <v>943</v>
      </c>
      <c r="B944" s="5">
        <v>11</v>
      </c>
      <c r="C944" s="5">
        <v>3</v>
      </c>
      <c r="D944" s="1">
        <v>33</v>
      </c>
      <c r="E944" s="7">
        <v>44001</v>
      </c>
      <c r="F944" s="1">
        <v>0</v>
      </c>
      <c r="G944" s="5">
        <f t="shared" si="66"/>
        <v>0</v>
      </c>
      <c r="H944" s="19">
        <f t="shared" si="67"/>
        <v>0</v>
      </c>
      <c r="I944">
        <v>96.875</v>
      </c>
      <c r="J944">
        <v>126.93548387096774</v>
      </c>
      <c r="K944">
        <v>27.319853570878919</v>
      </c>
      <c r="L944">
        <v>8.6021505376344081</v>
      </c>
      <c r="M944">
        <v>89.247311827956992</v>
      </c>
      <c r="N944">
        <v>2.150537634408602</v>
      </c>
      <c r="O944">
        <v>100</v>
      </c>
      <c r="P944">
        <v>134.421875</v>
      </c>
      <c r="Q944">
        <v>27.213403481558316</v>
      </c>
      <c r="R944">
        <v>12.5</v>
      </c>
      <c r="S944">
        <v>84.375</v>
      </c>
      <c r="T944">
        <v>3.125</v>
      </c>
      <c r="U944">
        <v>90.625</v>
      </c>
      <c r="V944">
        <v>110.8</v>
      </c>
      <c r="W944">
        <v>20.500652124239981</v>
      </c>
      <c r="X944">
        <v>0</v>
      </c>
      <c r="Y944">
        <v>100</v>
      </c>
      <c r="Z944">
        <v>0</v>
      </c>
      <c r="AA944" s="2">
        <v>2</v>
      </c>
      <c r="AB944">
        <v>3</v>
      </c>
      <c r="AC944">
        <v>7</v>
      </c>
      <c r="AD944">
        <v>2</v>
      </c>
      <c r="AE944" s="16">
        <v>0</v>
      </c>
      <c r="AF944" s="12">
        <v>99</v>
      </c>
      <c r="AG944">
        <v>1</v>
      </c>
      <c r="AH944">
        <v>99</v>
      </c>
      <c r="AI944">
        <v>99</v>
      </c>
      <c r="AJ944">
        <v>99</v>
      </c>
      <c r="AK944">
        <v>99</v>
      </c>
      <c r="AL944">
        <v>99</v>
      </c>
      <c r="AM944" s="1">
        <v>99</v>
      </c>
      <c r="AN944">
        <v>99</v>
      </c>
      <c r="AO944">
        <v>99</v>
      </c>
      <c r="AP944">
        <v>99</v>
      </c>
      <c r="AQ944">
        <v>99</v>
      </c>
      <c r="AR944">
        <v>99</v>
      </c>
      <c r="AS944" s="1">
        <v>0</v>
      </c>
      <c r="AT944">
        <v>1</v>
      </c>
      <c r="AU944">
        <v>0</v>
      </c>
      <c r="AV944" s="1">
        <v>0</v>
      </c>
      <c r="AW944" s="1">
        <v>0</v>
      </c>
      <c r="AX944" s="1">
        <v>0</v>
      </c>
      <c r="AY944" s="1">
        <v>0</v>
      </c>
      <c r="AZ944" s="1">
        <v>0</v>
      </c>
      <c r="BA944" s="1">
        <v>0</v>
      </c>
      <c r="BB944" s="1">
        <v>0</v>
      </c>
      <c r="BC944" s="1">
        <v>0</v>
      </c>
      <c r="BD944" s="1">
        <v>0</v>
      </c>
      <c r="BE944" s="1">
        <v>0</v>
      </c>
      <c r="BF944" s="1">
        <f t="shared" si="68"/>
        <v>1</v>
      </c>
      <c r="BG944">
        <v>0</v>
      </c>
      <c r="BH944">
        <v>0</v>
      </c>
      <c r="BI944">
        <v>0</v>
      </c>
      <c r="BJ944">
        <f t="shared" si="69"/>
        <v>0</v>
      </c>
      <c r="BK944">
        <v>0</v>
      </c>
      <c r="BL944" s="2">
        <v>0</v>
      </c>
      <c r="BM944">
        <v>0</v>
      </c>
      <c r="BN944">
        <v>0</v>
      </c>
      <c r="BO944">
        <v>0</v>
      </c>
      <c r="BP944">
        <v>0</v>
      </c>
      <c r="BQ944" s="12"/>
      <c r="BR944" s="12"/>
      <c r="BS944" s="12"/>
      <c r="BT944" s="12"/>
      <c r="BU944" s="12"/>
      <c r="BV944" s="12"/>
      <c r="BW944" s="12"/>
      <c r="BX944" s="12"/>
      <c r="BY944" s="12"/>
      <c r="BZ944" s="12"/>
      <c r="CA944" s="12"/>
      <c r="CB944" s="15"/>
      <c r="CC944" s="12"/>
      <c r="CD944" s="12"/>
      <c r="CE944" s="12"/>
      <c r="CF944" s="12"/>
      <c r="CG944" s="12"/>
      <c r="CH944" s="12"/>
      <c r="CI944" s="12"/>
      <c r="CJ944" s="15"/>
      <c r="CK944" s="12"/>
      <c r="CL944" s="12"/>
      <c r="CM944" s="12"/>
      <c r="CN944" s="12"/>
      <c r="CO944" s="12"/>
      <c r="CP944" s="12"/>
      <c r="CQ944" s="12"/>
      <c r="CR944" s="12"/>
      <c r="CS944" s="12"/>
      <c r="CT944" s="12"/>
      <c r="CU944" s="12"/>
      <c r="CV944" s="12"/>
      <c r="CW944" s="12"/>
      <c r="CX944" s="12"/>
      <c r="CY944" s="12"/>
      <c r="CZ944" s="12"/>
      <c r="DA944" s="12"/>
      <c r="DB944" s="12"/>
      <c r="DC944" s="12"/>
      <c r="DD944"/>
      <c r="DE944" s="35"/>
    </row>
    <row r="945" spans="1:109" x14ac:dyDescent="0.2">
      <c r="A945" s="2">
        <v>944</v>
      </c>
      <c r="B945" s="5">
        <v>11</v>
      </c>
      <c r="C945" s="5">
        <v>3</v>
      </c>
      <c r="D945" s="1">
        <v>34</v>
      </c>
      <c r="E945" s="7">
        <v>44002</v>
      </c>
      <c r="F945" s="1">
        <v>0</v>
      </c>
      <c r="G945" s="5">
        <f t="shared" si="66"/>
        <v>0</v>
      </c>
      <c r="H945" s="19">
        <f t="shared" si="67"/>
        <v>0</v>
      </c>
      <c r="I945">
        <v>97.916666666666671</v>
      </c>
      <c r="J945">
        <v>98.148936170212764</v>
      </c>
      <c r="K945">
        <v>21.624099713938861</v>
      </c>
      <c r="L945">
        <v>0</v>
      </c>
      <c r="M945">
        <v>89.361702127659569</v>
      </c>
      <c r="N945">
        <v>10.638297872340425</v>
      </c>
      <c r="O945">
        <v>100</v>
      </c>
      <c r="P945">
        <v>108.8125</v>
      </c>
      <c r="Q945">
        <v>14.562075902860061</v>
      </c>
      <c r="R945">
        <v>0</v>
      </c>
      <c r="S945">
        <v>100</v>
      </c>
      <c r="T945">
        <v>0</v>
      </c>
      <c r="U945">
        <v>93.75</v>
      </c>
      <c r="V945">
        <v>76</v>
      </c>
      <c r="W945">
        <v>14.425757972279733</v>
      </c>
      <c r="X945">
        <v>0</v>
      </c>
      <c r="Y945">
        <v>67.741935483870975</v>
      </c>
      <c r="Z945">
        <v>32.258064516129032</v>
      </c>
      <c r="AA945" s="2">
        <v>0</v>
      </c>
      <c r="AB945">
        <v>2</v>
      </c>
      <c r="AC945">
        <v>6</v>
      </c>
      <c r="AD945">
        <v>3</v>
      </c>
      <c r="AE945" s="16">
        <v>0</v>
      </c>
      <c r="AF945" s="12">
        <v>99</v>
      </c>
      <c r="AG945">
        <v>99</v>
      </c>
      <c r="AH945">
        <v>99</v>
      </c>
      <c r="AI945">
        <v>99</v>
      </c>
      <c r="AJ945">
        <v>99</v>
      </c>
      <c r="AK945">
        <v>99</v>
      </c>
      <c r="AL945">
        <v>99</v>
      </c>
      <c r="AM945">
        <v>99</v>
      </c>
      <c r="AN945">
        <v>1</v>
      </c>
      <c r="AO945">
        <v>99</v>
      </c>
      <c r="AP945">
        <v>99</v>
      </c>
      <c r="AQ945">
        <v>99</v>
      </c>
      <c r="AR945">
        <v>99</v>
      </c>
      <c r="AS945" s="1">
        <v>0</v>
      </c>
      <c r="AT945" s="1">
        <v>0</v>
      </c>
      <c r="AU945">
        <v>0</v>
      </c>
      <c r="AV945" s="1">
        <v>0</v>
      </c>
      <c r="AW945" s="1">
        <v>0</v>
      </c>
      <c r="AX945" s="1">
        <v>0</v>
      </c>
      <c r="AY945" s="1">
        <v>0</v>
      </c>
      <c r="AZ945" s="1">
        <v>0</v>
      </c>
      <c r="BA945" s="1">
        <v>1</v>
      </c>
      <c r="BB945" s="1">
        <v>0</v>
      </c>
      <c r="BC945" s="1">
        <v>0</v>
      </c>
      <c r="BD945" s="1">
        <v>0</v>
      </c>
      <c r="BE945" s="1">
        <v>0</v>
      </c>
      <c r="BF945" s="1">
        <f t="shared" si="68"/>
        <v>1</v>
      </c>
      <c r="BG945">
        <v>0</v>
      </c>
      <c r="BH945">
        <v>0</v>
      </c>
      <c r="BI945">
        <v>0</v>
      </c>
      <c r="BJ945">
        <f t="shared" si="69"/>
        <v>0</v>
      </c>
      <c r="BK945">
        <v>0</v>
      </c>
      <c r="BL945" s="2">
        <v>0</v>
      </c>
      <c r="BM945">
        <v>0</v>
      </c>
      <c r="BN945">
        <v>0</v>
      </c>
      <c r="BO945">
        <v>0</v>
      </c>
      <c r="BP945">
        <v>0</v>
      </c>
      <c r="BQ945" s="12"/>
      <c r="BR945" s="12"/>
      <c r="BS945" s="12"/>
      <c r="BT945" s="12"/>
      <c r="BU945" s="12"/>
      <c r="BV945" s="12"/>
      <c r="BW945" s="12"/>
      <c r="BX945" s="12"/>
      <c r="BY945" s="12"/>
      <c r="BZ945" s="12"/>
      <c r="CA945" s="12"/>
      <c r="CB945" s="15"/>
      <c r="CC945" s="12"/>
      <c r="CD945" s="12"/>
      <c r="CE945" s="12"/>
      <c r="CF945" s="12"/>
      <c r="CG945" s="12"/>
      <c r="CH945" s="12"/>
      <c r="CI945" s="12"/>
      <c r="CJ945" s="15"/>
      <c r="CK945" s="12"/>
      <c r="CL945" s="12"/>
      <c r="CM945" s="12"/>
      <c r="CN945" s="12"/>
      <c r="CO945" s="12"/>
      <c r="CP945" s="12"/>
      <c r="CQ945" s="12"/>
      <c r="CR945" s="12"/>
      <c r="CS945" s="12"/>
      <c r="CT945" s="12"/>
      <c r="CU945" s="12"/>
      <c r="CV945" s="12"/>
      <c r="CW945" s="12"/>
      <c r="CX945" s="12"/>
      <c r="CY945" s="12"/>
      <c r="CZ945" s="12"/>
      <c r="DA945" s="12"/>
      <c r="DB945" s="12"/>
      <c r="DC945" s="12"/>
      <c r="DD945"/>
      <c r="DE945" s="35"/>
    </row>
    <row r="946" spans="1:109" x14ac:dyDescent="0.2">
      <c r="A946" s="2">
        <v>945</v>
      </c>
      <c r="B946" s="5">
        <v>11</v>
      </c>
      <c r="C946" s="5">
        <v>3</v>
      </c>
      <c r="D946" s="1">
        <v>35</v>
      </c>
      <c r="E946" s="7">
        <v>44003</v>
      </c>
      <c r="F946" s="1">
        <v>0</v>
      </c>
      <c r="G946" s="5">
        <f t="shared" si="66"/>
        <v>23</v>
      </c>
      <c r="H946" s="19">
        <f t="shared" si="67"/>
        <v>64.399999999999991</v>
      </c>
      <c r="I946">
        <v>90.625</v>
      </c>
      <c r="J946">
        <v>149.16091954022988</v>
      </c>
      <c r="K946">
        <v>38.394938559739124</v>
      </c>
      <c r="L946">
        <v>33.333333333333336</v>
      </c>
      <c r="M946">
        <v>64.367816091954012</v>
      </c>
      <c r="N946">
        <v>2.2988505747126435</v>
      </c>
      <c r="O946">
        <v>98.4375</v>
      </c>
      <c r="P946">
        <v>122.34920634920636</v>
      </c>
      <c r="Q946">
        <v>32.017680132908112</v>
      </c>
      <c r="R946">
        <v>11.111111111111111</v>
      </c>
      <c r="S946">
        <v>85.714285714285708</v>
      </c>
      <c r="T946">
        <v>3.1746031746031744</v>
      </c>
      <c r="U946">
        <v>75</v>
      </c>
      <c r="V946">
        <v>218.96</v>
      </c>
      <c r="W946">
        <v>14.125560853714257</v>
      </c>
      <c r="X946">
        <v>92</v>
      </c>
      <c r="Y946">
        <v>8</v>
      </c>
      <c r="Z946">
        <v>0</v>
      </c>
      <c r="AA946" s="2">
        <v>3</v>
      </c>
      <c r="AB946">
        <v>2</v>
      </c>
      <c r="AC946">
        <v>9</v>
      </c>
      <c r="AD946">
        <v>2</v>
      </c>
      <c r="AE946" s="16">
        <v>0</v>
      </c>
      <c r="AF946" t="s">
        <v>875</v>
      </c>
      <c r="AG946" t="s">
        <v>875</v>
      </c>
      <c r="AH946" t="s">
        <v>875</v>
      </c>
      <c r="AI946" t="s">
        <v>875</v>
      </c>
      <c r="AJ946" t="s">
        <v>875</v>
      </c>
      <c r="AK946" t="s">
        <v>875</v>
      </c>
      <c r="AL946" t="s">
        <v>875</v>
      </c>
      <c r="AM946" s="1" t="s">
        <v>903</v>
      </c>
      <c r="AN946" s="1" t="s">
        <v>903</v>
      </c>
      <c r="AO946" s="1" t="s">
        <v>903</v>
      </c>
      <c r="AP946" s="1" t="s">
        <v>903</v>
      </c>
      <c r="AQ946" s="1" t="s">
        <v>903</v>
      </c>
      <c r="AR946" s="1" t="s">
        <v>903</v>
      </c>
      <c r="AS946" s="1" t="s">
        <v>903</v>
      </c>
      <c r="AT946" s="1" t="s">
        <v>903</v>
      </c>
      <c r="AU946" s="1" t="s">
        <v>903</v>
      </c>
      <c r="AV946" s="1" t="s">
        <v>903</v>
      </c>
      <c r="AW946" s="1" t="s">
        <v>903</v>
      </c>
      <c r="AX946" s="1" t="s">
        <v>903</v>
      </c>
      <c r="AY946" s="1" t="s">
        <v>903</v>
      </c>
      <c r="AZ946" s="1" t="s">
        <v>903</v>
      </c>
      <c r="BA946" s="1" t="s">
        <v>875</v>
      </c>
      <c r="BB946" s="1" t="s">
        <v>875</v>
      </c>
      <c r="BC946" s="1" t="s">
        <v>875</v>
      </c>
      <c r="BD946" s="1" t="s">
        <v>875</v>
      </c>
      <c r="BE946" s="1" t="s">
        <v>875</v>
      </c>
      <c r="BF946" s="1" t="s">
        <v>875</v>
      </c>
      <c r="BG946">
        <v>23</v>
      </c>
      <c r="BH946">
        <v>2</v>
      </c>
      <c r="BI946">
        <v>2.8</v>
      </c>
      <c r="BJ946">
        <f t="shared" si="69"/>
        <v>64.399999999999991</v>
      </c>
      <c r="BK946" t="s">
        <v>27</v>
      </c>
      <c r="BL946" s="2">
        <v>0</v>
      </c>
      <c r="BM946">
        <v>0</v>
      </c>
      <c r="BN946">
        <v>0</v>
      </c>
      <c r="BO946">
        <v>0</v>
      </c>
      <c r="BP946">
        <v>0</v>
      </c>
      <c r="BQ946" s="14">
        <v>44003.650715208336</v>
      </c>
      <c r="BR946" s="14" t="s">
        <v>408</v>
      </c>
      <c r="BS946" s="15">
        <v>22.25</v>
      </c>
      <c r="BT946" s="12" t="s">
        <v>218</v>
      </c>
      <c r="BU946" s="12">
        <v>1</v>
      </c>
      <c r="BV946" s="12"/>
      <c r="BW946" s="12" t="s">
        <v>98</v>
      </c>
      <c r="BX946" s="12"/>
      <c r="BY946" s="12" t="s">
        <v>98</v>
      </c>
      <c r="BZ946" s="12">
        <v>1</v>
      </c>
      <c r="CA946" s="12">
        <v>6</v>
      </c>
      <c r="CB946" s="15">
        <v>0</v>
      </c>
      <c r="CC946" s="12">
        <v>0</v>
      </c>
      <c r="CD946" s="12">
        <v>0</v>
      </c>
      <c r="CE946" s="12">
        <v>1</v>
      </c>
      <c r="CF946" s="12">
        <v>3</v>
      </c>
      <c r="CG946" s="12">
        <v>2</v>
      </c>
      <c r="CH946" s="12">
        <v>4</v>
      </c>
      <c r="CI946" s="12">
        <v>1</v>
      </c>
      <c r="CJ946" s="15">
        <v>2</v>
      </c>
      <c r="CK946" s="12">
        <v>2</v>
      </c>
      <c r="CL946" s="12">
        <v>3</v>
      </c>
      <c r="CM946" s="12">
        <v>1</v>
      </c>
      <c r="CN946" s="12">
        <v>3</v>
      </c>
      <c r="CO946" s="12">
        <v>2</v>
      </c>
      <c r="CP946" s="12" t="s">
        <v>163</v>
      </c>
      <c r="CQ946" s="12">
        <v>86</v>
      </c>
      <c r="CR946" s="12">
        <v>86</v>
      </c>
      <c r="CS946" s="12">
        <v>44</v>
      </c>
      <c r="CT946" s="12">
        <v>53</v>
      </c>
      <c r="CU946" s="12">
        <v>94</v>
      </c>
      <c r="CV946" s="12">
        <v>3.9</v>
      </c>
      <c r="CW946" s="12">
        <v>203</v>
      </c>
      <c r="CX946" s="12" t="b">
        <v>0</v>
      </c>
      <c r="CY946" s="12"/>
      <c r="CZ946" s="12">
        <v>0</v>
      </c>
      <c r="DA946" s="12"/>
      <c r="DB946" s="12"/>
      <c r="DC946" s="12"/>
      <c r="DD946"/>
      <c r="DE946" s="35"/>
    </row>
    <row r="947" spans="1:109" x14ac:dyDescent="0.2">
      <c r="A947" s="2">
        <v>946</v>
      </c>
      <c r="B947" s="5">
        <v>11</v>
      </c>
      <c r="C947" s="5">
        <v>3</v>
      </c>
      <c r="D947" s="1">
        <v>36</v>
      </c>
      <c r="E947" s="7">
        <v>44004</v>
      </c>
      <c r="F947" s="1">
        <v>0</v>
      </c>
      <c r="G947" s="5">
        <f t="shared" si="66"/>
        <v>29</v>
      </c>
      <c r="H947" s="19">
        <f t="shared" si="67"/>
        <v>110.19999999999999</v>
      </c>
      <c r="I947">
        <v>98.958333333333329</v>
      </c>
      <c r="J947">
        <v>146.02105263157895</v>
      </c>
      <c r="K947">
        <v>27.316336736626017</v>
      </c>
      <c r="L947">
        <v>18.94736842105263</v>
      </c>
      <c r="M947">
        <v>81.05263157894737</v>
      </c>
      <c r="N947">
        <v>0</v>
      </c>
      <c r="O947">
        <v>100</v>
      </c>
      <c r="P947">
        <v>154.90625</v>
      </c>
      <c r="Q947">
        <v>29.10561319689031</v>
      </c>
      <c r="R947">
        <v>28.125</v>
      </c>
      <c r="S947">
        <v>71.875</v>
      </c>
      <c r="T947">
        <v>0</v>
      </c>
      <c r="U947">
        <v>96.875</v>
      </c>
      <c r="V947">
        <v>127.75</v>
      </c>
      <c r="W947">
        <v>10.901034904533713</v>
      </c>
      <c r="X947">
        <v>0</v>
      </c>
      <c r="Y947">
        <v>100</v>
      </c>
      <c r="Z947">
        <v>0</v>
      </c>
      <c r="AA947" s="2">
        <v>0</v>
      </c>
      <c r="AB947">
        <v>2</v>
      </c>
      <c r="AC947">
        <v>7</v>
      </c>
      <c r="AD947">
        <v>2</v>
      </c>
      <c r="AE947" s="16">
        <v>0</v>
      </c>
      <c r="AF947" t="s">
        <v>875</v>
      </c>
      <c r="AG947" t="s">
        <v>875</v>
      </c>
      <c r="AH947" t="s">
        <v>875</v>
      </c>
      <c r="AI947" t="s">
        <v>875</v>
      </c>
      <c r="AJ947" t="s">
        <v>875</v>
      </c>
      <c r="AK947" t="s">
        <v>875</v>
      </c>
      <c r="AL947" t="s">
        <v>875</v>
      </c>
      <c r="AM947" s="1" t="s">
        <v>903</v>
      </c>
      <c r="AN947" s="1" t="s">
        <v>903</v>
      </c>
      <c r="AO947" s="1" t="s">
        <v>903</v>
      </c>
      <c r="AP947" s="1" t="s">
        <v>903</v>
      </c>
      <c r="AQ947" s="1" t="s">
        <v>903</v>
      </c>
      <c r="AR947" s="1" t="s">
        <v>903</v>
      </c>
      <c r="AS947" s="1" t="s">
        <v>903</v>
      </c>
      <c r="AT947" s="1" t="s">
        <v>903</v>
      </c>
      <c r="AU947" s="1" t="s">
        <v>903</v>
      </c>
      <c r="AV947" s="1" t="s">
        <v>903</v>
      </c>
      <c r="AW947" s="1" t="s">
        <v>903</v>
      </c>
      <c r="AX947" s="1" t="s">
        <v>903</v>
      </c>
      <c r="AY947" s="1" t="s">
        <v>903</v>
      </c>
      <c r="AZ947" s="1" t="s">
        <v>903</v>
      </c>
      <c r="BA947" s="1" t="s">
        <v>875</v>
      </c>
      <c r="BB947" s="1" t="s">
        <v>875</v>
      </c>
      <c r="BC947" s="1" t="s">
        <v>875</v>
      </c>
      <c r="BD947" s="1" t="s">
        <v>875</v>
      </c>
      <c r="BE947" s="1" t="s">
        <v>875</v>
      </c>
      <c r="BF947" s="1" t="s">
        <v>875</v>
      </c>
      <c r="BG947">
        <v>29</v>
      </c>
      <c r="BH947">
        <v>7</v>
      </c>
      <c r="BI947">
        <v>3.8</v>
      </c>
      <c r="BJ947">
        <f t="shared" si="69"/>
        <v>110.19999999999999</v>
      </c>
      <c r="BK947" t="s">
        <v>28</v>
      </c>
      <c r="BL947" s="2">
        <v>0</v>
      </c>
      <c r="BM947">
        <v>0</v>
      </c>
      <c r="BN947">
        <v>0</v>
      </c>
      <c r="BO947">
        <v>0</v>
      </c>
      <c r="BP947">
        <v>0</v>
      </c>
      <c r="BQ947" s="14">
        <v>44004.696288136576</v>
      </c>
      <c r="BR947" s="14" t="s">
        <v>409</v>
      </c>
      <c r="BS947" s="15">
        <v>27.633333333333333</v>
      </c>
      <c r="BT947" s="12" t="s">
        <v>410</v>
      </c>
      <c r="BU947" s="12">
        <v>2</v>
      </c>
      <c r="BV947" s="12"/>
      <c r="BW947" s="12" t="s">
        <v>98</v>
      </c>
      <c r="BX947" s="12"/>
      <c r="BY947" s="12" t="s">
        <v>98</v>
      </c>
      <c r="BZ947" s="12">
        <v>1</v>
      </c>
      <c r="CA947" s="12">
        <v>1</v>
      </c>
      <c r="CB947" s="15">
        <v>0</v>
      </c>
      <c r="CC947" s="12">
        <v>0</v>
      </c>
      <c r="CD947" s="12">
        <v>0</v>
      </c>
      <c r="CE947" s="12">
        <v>1</v>
      </c>
      <c r="CF947" s="12">
        <v>4</v>
      </c>
      <c r="CG947" s="12">
        <v>2</v>
      </c>
      <c r="CH947" s="12">
        <v>2</v>
      </c>
      <c r="CI947" s="12">
        <v>2</v>
      </c>
      <c r="CJ947" s="15">
        <v>7</v>
      </c>
      <c r="CK947" s="12">
        <v>2</v>
      </c>
      <c r="CL947" s="12">
        <v>3</v>
      </c>
      <c r="CM947" s="12">
        <v>1</v>
      </c>
      <c r="CN947" s="12">
        <v>2</v>
      </c>
      <c r="CO947" s="12">
        <v>4</v>
      </c>
      <c r="CP947" s="12" t="s">
        <v>88</v>
      </c>
      <c r="CQ947" s="12">
        <v>89</v>
      </c>
      <c r="CR947" s="12">
        <v>89</v>
      </c>
      <c r="CS947" s="12">
        <v>2</v>
      </c>
      <c r="CT947" s="12">
        <v>52</v>
      </c>
      <c r="CU947" s="12">
        <v>96</v>
      </c>
      <c r="CV947" s="12">
        <v>4.5</v>
      </c>
      <c r="CW947" s="12">
        <v>180</v>
      </c>
      <c r="CX947" s="12" t="b">
        <v>0</v>
      </c>
      <c r="CY947" s="12"/>
      <c r="CZ947" s="12">
        <v>0</v>
      </c>
      <c r="DA947" s="12"/>
      <c r="DB947" s="12"/>
      <c r="DC947" s="12"/>
      <c r="DD947"/>
      <c r="DE947" s="35"/>
    </row>
    <row r="948" spans="1:109" x14ac:dyDescent="0.2">
      <c r="A948" s="2">
        <v>947</v>
      </c>
      <c r="B948" s="5">
        <v>11</v>
      </c>
      <c r="C948" s="5">
        <v>3</v>
      </c>
      <c r="D948" s="1">
        <v>37</v>
      </c>
      <c r="E948" s="7">
        <v>44005</v>
      </c>
      <c r="F948" s="1">
        <v>0</v>
      </c>
      <c r="G948" s="5">
        <f t="shared" si="66"/>
        <v>0</v>
      </c>
      <c r="H948" s="19">
        <f t="shared" si="67"/>
        <v>0</v>
      </c>
      <c r="I948">
        <v>98.958333333333329</v>
      </c>
      <c r="J948">
        <v>120.57894736842105</v>
      </c>
      <c r="K948">
        <v>22.395751859664394</v>
      </c>
      <c r="L948">
        <v>1.0526315789473684</v>
      </c>
      <c r="M948">
        <v>98.94736842105263</v>
      </c>
      <c r="N948">
        <v>0</v>
      </c>
      <c r="O948">
        <v>98.4375</v>
      </c>
      <c r="P948">
        <v>119.04761904761905</v>
      </c>
      <c r="Q948">
        <v>21.975288173823362</v>
      </c>
      <c r="R948">
        <v>0</v>
      </c>
      <c r="S948">
        <v>100</v>
      </c>
      <c r="T948">
        <v>0</v>
      </c>
      <c r="U948">
        <v>100</v>
      </c>
      <c r="V948">
        <v>124.36363636363636</v>
      </c>
      <c r="W948">
        <v>23.053639339541313</v>
      </c>
      <c r="X948">
        <v>3.0303030303030303</v>
      </c>
      <c r="Y948">
        <v>96.969696969696969</v>
      </c>
      <c r="Z948">
        <v>0</v>
      </c>
      <c r="AA948" s="2">
        <v>1</v>
      </c>
      <c r="AB948">
        <v>2</v>
      </c>
      <c r="AC948">
        <v>7</v>
      </c>
      <c r="AD948">
        <v>1</v>
      </c>
      <c r="AE948" s="16">
        <v>0</v>
      </c>
      <c r="AF948" s="12">
        <v>99</v>
      </c>
      <c r="AG948">
        <v>1</v>
      </c>
      <c r="AH948">
        <v>99</v>
      </c>
      <c r="AI948">
        <v>99</v>
      </c>
      <c r="AJ948">
        <v>99</v>
      </c>
      <c r="AK948">
        <v>99</v>
      </c>
      <c r="AL948">
        <v>99</v>
      </c>
      <c r="AM948">
        <v>99</v>
      </c>
      <c r="AN948" s="1">
        <v>99</v>
      </c>
      <c r="AO948" s="1">
        <v>99</v>
      </c>
      <c r="AP948" s="1">
        <v>99</v>
      </c>
      <c r="AQ948" s="1">
        <v>99</v>
      </c>
      <c r="AR948" s="1">
        <v>99</v>
      </c>
      <c r="AS948" s="1">
        <v>0</v>
      </c>
      <c r="AT948" s="1">
        <v>1</v>
      </c>
      <c r="AU948" s="1">
        <v>0</v>
      </c>
      <c r="AV948" s="1">
        <v>0</v>
      </c>
      <c r="AW948" s="1">
        <v>0</v>
      </c>
      <c r="AX948" s="1">
        <v>0</v>
      </c>
      <c r="AY948" s="1">
        <v>0</v>
      </c>
      <c r="AZ948" s="1">
        <v>0</v>
      </c>
      <c r="BA948" s="1">
        <v>0</v>
      </c>
      <c r="BB948" s="1">
        <v>0</v>
      </c>
      <c r="BC948" s="1">
        <v>0</v>
      </c>
      <c r="BD948" s="1">
        <v>0</v>
      </c>
      <c r="BE948" s="1">
        <v>0</v>
      </c>
      <c r="BF948" s="1">
        <f>SUM(AS948:BE948)</f>
        <v>1</v>
      </c>
      <c r="BG948">
        <v>0</v>
      </c>
      <c r="BH948">
        <v>0</v>
      </c>
      <c r="BI948">
        <v>0</v>
      </c>
      <c r="BJ948">
        <f t="shared" si="69"/>
        <v>0</v>
      </c>
      <c r="BK948">
        <v>0</v>
      </c>
      <c r="BL948" s="2">
        <v>0</v>
      </c>
      <c r="BM948">
        <v>0</v>
      </c>
      <c r="BN948">
        <v>0</v>
      </c>
      <c r="BO948">
        <v>0</v>
      </c>
      <c r="BP948">
        <v>0</v>
      </c>
      <c r="BQ948" s="12"/>
      <c r="BR948" s="12"/>
      <c r="BS948" s="12"/>
      <c r="BT948" s="12"/>
      <c r="BU948" s="12"/>
      <c r="BV948" s="12"/>
      <c r="BW948" s="12"/>
      <c r="BX948" s="12"/>
      <c r="BY948" s="12"/>
      <c r="BZ948" s="12"/>
      <c r="CA948" s="12"/>
      <c r="CB948" s="15"/>
      <c r="CC948" s="12"/>
      <c r="CD948" s="12"/>
      <c r="CE948" s="12"/>
      <c r="CF948" s="12"/>
      <c r="CG948" s="12"/>
      <c r="CH948" s="12"/>
      <c r="CI948" s="12"/>
      <c r="CJ948" s="15"/>
      <c r="CK948" s="12"/>
      <c r="CL948" s="12"/>
      <c r="CM948" s="12"/>
      <c r="CN948" s="12"/>
      <c r="CO948" s="12"/>
      <c r="CP948" s="12"/>
      <c r="CQ948" s="12"/>
      <c r="CR948" s="12"/>
      <c r="CS948" s="12"/>
      <c r="CT948" s="12"/>
      <c r="CU948" s="12"/>
      <c r="CV948" s="12"/>
      <c r="CW948" s="12"/>
      <c r="CX948" s="12"/>
      <c r="CY948" s="12"/>
      <c r="CZ948" s="12"/>
      <c r="DA948" s="12"/>
      <c r="DB948" s="12"/>
      <c r="DC948" s="12"/>
      <c r="DD948"/>
      <c r="DE948" s="35"/>
    </row>
    <row r="949" spans="1:109" x14ac:dyDescent="0.2">
      <c r="A949" s="2">
        <v>948</v>
      </c>
      <c r="B949" s="5">
        <v>11</v>
      </c>
      <c r="C949" s="5">
        <v>3</v>
      </c>
      <c r="D949" s="1">
        <v>38</v>
      </c>
      <c r="E949" s="7">
        <v>44006</v>
      </c>
      <c r="F949" s="1">
        <v>0</v>
      </c>
      <c r="G949" s="5">
        <f t="shared" si="66"/>
        <v>21</v>
      </c>
      <c r="H949" s="19">
        <f t="shared" si="67"/>
        <v>79.8</v>
      </c>
      <c r="I949">
        <v>96.875</v>
      </c>
      <c r="J949">
        <v>103.35483870967742</v>
      </c>
      <c r="K949">
        <v>31.14500842689759</v>
      </c>
      <c r="L949">
        <v>2.150537634408602</v>
      </c>
      <c r="M949">
        <v>96.774193548387089</v>
      </c>
      <c r="N949">
        <v>1.075268817204301</v>
      </c>
      <c r="O949">
        <v>100</v>
      </c>
      <c r="P949">
        <v>112.5</v>
      </c>
      <c r="Q949">
        <v>26.587536917540213</v>
      </c>
      <c r="R949">
        <v>1.5625</v>
      </c>
      <c r="S949">
        <v>96.875</v>
      </c>
      <c r="T949">
        <v>1.5625</v>
      </c>
      <c r="U949">
        <v>90.625</v>
      </c>
      <c r="V949">
        <v>84.033333333333331</v>
      </c>
      <c r="W949">
        <v>33.106166314457347</v>
      </c>
      <c r="X949">
        <v>3.3333333333333335</v>
      </c>
      <c r="Y949">
        <v>96.666666666666671</v>
      </c>
      <c r="Z949">
        <v>0</v>
      </c>
      <c r="AA949" s="2">
        <v>1</v>
      </c>
      <c r="AB949">
        <v>2</v>
      </c>
      <c r="AC949">
        <v>7</v>
      </c>
      <c r="AD949">
        <v>2</v>
      </c>
      <c r="AE949" s="16">
        <v>0</v>
      </c>
      <c r="AF949" t="s">
        <v>875</v>
      </c>
      <c r="AG949" t="s">
        <v>875</v>
      </c>
      <c r="AH949" t="s">
        <v>875</v>
      </c>
      <c r="AI949" t="s">
        <v>875</v>
      </c>
      <c r="AJ949" t="s">
        <v>875</v>
      </c>
      <c r="AK949" t="s">
        <v>875</v>
      </c>
      <c r="AL949" t="s">
        <v>875</v>
      </c>
      <c r="AM949" s="1" t="s">
        <v>903</v>
      </c>
      <c r="AN949" s="1" t="s">
        <v>903</v>
      </c>
      <c r="AO949" s="1" t="s">
        <v>903</v>
      </c>
      <c r="AP949" s="1" t="s">
        <v>903</v>
      </c>
      <c r="AQ949" s="1" t="s">
        <v>903</v>
      </c>
      <c r="AR949" s="1" t="s">
        <v>903</v>
      </c>
      <c r="AS949" s="1" t="s">
        <v>903</v>
      </c>
      <c r="AT949" s="1" t="s">
        <v>903</v>
      </c>
      <c r="AU949" s="1" t="s">
        <v>903</v>
      </c>
      <c r="AV949" s="1" t="s">
        <v>903</v>
      </c>
      <c r="AW949" s="1" t="s">
        <v>903</v>
      </c>
      <c r="AX949" s="1" t="s">
        <v>903</v>
      </c>
      <c r="AY949" s="1" t="s">
        <v>903</v>
      </c>
      <c r="AZ949" s="1" t="s">
        <v>903</v>
      </c>
      <c r="BA949" s="1" t="s">
        <v>875</v>
      </c>
      <c r="BB949" s="1" t="s">
        <v>875</v>
      </c>
      <c r="BC949" s="1" t="s">
        <v>875</v>
      </c>
      <c r="BD949" s="1" t="s">
        <v>875</v>
      </c>
      <c r="BE949" s="1" t="s">
        <v>875</v>
      </c>
      <c r="BF949" s="1" t="s">
        <v>875</v>
      </c>
      <c r="BG949">
        <v>21</v>
      </c>
      <c r="BH949">
        <v>6</v>
      </c>
      <c r="BI949">
        <v>3.8</v>
      </c>
      <c r="BJ949">
        <f t="shared" si="69"/>
        <v>79.8</v>
      </c>
      <c r="BK949" t="s">
        <v>28</v>
      </c>
      <c r="BL949" s="2">
        <v>0</v>
      </c>
      <c r="BM949">
        <v>0</v>
      </c>
      <c r="BN949">
        <v>0</v>
      </c>
      <c r="BO949">
        <v>0</v>
      </c>
      <c r="BP949">
        <v>0</v>
      </c>
      <c r="BQ949" s="14">
        <v>44006.832567627316</v>
      </c>
      <c r="BR949" s="14" t="s">
        <v>411</v>
      </c>
      <c r="BS949" s="15">
        <v>20.016666666666666</v>
      </c>
      <c r="BT949" s="12" t="s">
        <v>412</v>
      </c>
      <c r="BU949" s="12">
        <v>2</v>
      </c>
      <c r="BV949" s="12"/>
      <c r="BW949" s="12" t="s">
        <v>98</v>
      </c>
      <c r="BX949" s="12"/>
      <c r="BY949" s="12" t="s">
        <v>98</v>
      </c>
      <c r="BZ949" s="12">
        <v>1</v>
      </c>
      <c r="CA949" s="12">
        <v>5</v>
      </c>
      <c r="CB949" s="15">
        <v>0</v>
      </c>
      <c r="CC949" s="12">
        <v>0</v>
      </c>
      <c r="CD949" s="12">
        <v>0</v>
      </c>
      <c r="CE949" s="12">
        <v>1</v>
      </c>
      <c r="CF949" s="12">
        <v>3</v>
      </c>
      <c r="CG949" s="12">
        <v>2</v>
      </c>
      <c r="CH949" s="12">
        <v>2</v>
      </c>
      <c r="CI949" s="12">
        <v>1</v>
      </c>
      <c r="CJ949" s="15">
        <v>6</v>
      </c>
      <c r="CK949" s="12">
        <v>2</v>
      </c>
      <c r="CL949" s="12">
        <v>2</v>
      </c>
      <c r="CM949" s="12">
        <v>2</v>
      </c>
      <c r="CN949" s="12">
        <v>2</v>
      </c>
      <c r="CO949" s="12">
        <v>4</v>
      </c>
      <c r="CP949" s="12" t="s">
        <v>88</v>
      </c>
      <c r="CQ949" s="12">
        <v>83</v>
      </c>
      <c r="CR949" s="12">
        <v>83</v>
      </c>
      <c r="CS949" s="12">
        <v>3</v>
      </c>
      <c r="CT949" s="12">
        <v>44</v>
      </c>
      <c r="CU949" s="12">
        <v>82</v>
      </c>
      <c r="CV949" s="12">
        <v>3.2</v>
      </c>
      <c r="CW949" s="12">
        <v>270</v>
      </c>
      <c r="CX949" s="12" t="b">
        <v>0</v>
      </c>
      <c r="CY949" s="12"/>
      <c r="CZ949" s="12">
        <v>0</v>
      </c>
      <c r="DA949" s="12"/>
      <c r="DB949" s="12"/>
      <c r="DC949" s="12"/>
      <c r="DD949"/>
      <c r="DE949" s="35"/>
    </row>
    <row r="950" spans="1:109" x14ac:dyDescent="0.2">
      <c r="A950" s="2">
        <v>949</v>
      </c>
      <c r="B950" s="5">
        <v>11</v>
      </c>
      <c r="C950" s="5">
        <v>3</v>
      </c>
      <c r="D950" s="1">
        <v>39</v>
      </c>
      <c r="E950" s="7">
        <v>44007</v>
      </c>
      <c r="F950" s="1">
        <v>0</v>
      </c>
      <c r="G950" s="5">
        <f t="shared" si="66"/>
        <v>0</v>
      </c>
      <c r="H950" s="19">
        <f t="shared" si="67"/>
        <v>0</v>
      </c>
      <c r="I950">
        <v>95.833333333333329</v>
      </c>
      <c r="J950">
        <v>133.79347826086956</v>
      </c>
      <c r="K950">
        <v>29.697091500132185</v>
      </c>
      <c r="L950">
        <v>17.391304347826086</v>
      </c>
      <c r="M950">
        <v>80.434782608695642</v>
      </c>
      <c r="N950">
        <v>2.1739130434782608</v>
      </c>
      <c r="O950">
        <v>96.875</v>
      </c>
      <c r="P950">
        <v>117.12903225806451</v>
      </c>
      <c r="Q950">
        <v>30.406803524263047</v>
      </c>
      <c r="R950">
        <v>8.064516129032258</v>
      </c>
      <c r="S950">
        <v>88.709677419354847</v>
      </c>
      <c r="T950">
        <v>3.225806451612903</v>
      </c>
      <c r="U950">
        <v>93.75</v>
      </c>
      <c r="V950">
        <v>168.23333333333332</v>
      </c>
      <c r="W950">
        <v>12.818001873859194</v>
      </c>
      <c r="X950">
        <v>36.666666666666664</v>
      </c>
      <c r="Y950">
        <v>63.333333333333336</v>
      </c>
      <c r="Z950">
        <v>0</v>
      </c>
      <c r="AA950" s="2">
        <v>1</v>
      </c>
      <c r="AB950">
        <v>2</v>
      </c>
      <c r="AC950">
        <v>8</v>
      </c>
      <c r="AD950">
        <v>1</v>
      </c>
      <c r="AE950" s="16">
        <v>0</v>
      </c>
      <c r="AF950" s="12">
        <v>99</v>
      </c>
      <c r="AG950">
        <v>1</v>
      </c>
      <c r="AH950">
        <v>99</v>
      </c>
      <c r="AI950">
        <v>99</v>
      </c>
      <c r="AJ950">
        <v>99</v>
      </c>
      <c r="AK950">
        <v>99</v>
      </c>
      <c r="AL950">
        <v>99</v>
      </c>
      <c r="AM950" s="1">
        <v>99</v>
      </c>
      <c r="AN950" s="1">
        <v>99</v>
      </c>
      <c r="AO950" s="1">
        <v>99</v>
      </c>
      <c r="AP950" s="1">
        <v>99</v>
      </c>
      <c r="AQ950" s="1">
        <v>99</v>
      </c>
      <c r="AR950" s="1">
        <v>99</v>
      </c>
      <c r="AS950" s="1">
        <v>0</v>
      </c>
      <c r="AT950">
        <v>1</v>
      </c>
      <c r="AU950">
        <v>0</v>
      </c>
      <c r="AV950" s="1">
        <v>0</v>
      </c>
      <c r="AW950" s="1">
        <v>0</v>
      </c>
      <c r="AX950" s="1">
        <v>0</v>
      </c>
      <c r="AY950" s="1">
        <v>0</v>
      </c>
      <c r="AZ950" s="1">
        <v>0</v>
      </c>
      <c r="BA950" s="1">
        <v>0</v>
      </c>
      <c r="BB950" s="1">
        <v>0</v>
      </c>
      <c r="BC950" s="1">
        <v>0</v>
      </c>
      <c r="BD950" s="1">
        <v>0</v>
      </c>
      <c r="BE950" s="1">
        <v>0</v>
      </c>
      <c r="BF950" s="1">
        <f>SUM(AS950:BE950)</f>
        <v>1</v>
      </c>
      <c r="BG950">
        <v>0</v>
      </c>
      <c r="BH950">
        <v>0</v>
      </c>
      <c r="BI950">
        <v>0</v>
      </c>
      <c r="BJ950">
        <f t="shared" si="69"/>
        <v>0</v>
      </c>
      <c r="BK950">
        <v>0</v>
      </c>
      <c r="BL950" s="2">
        <v>0</v>
      </c>
      <c r="BM950">
        <v>0</v>
      </c>
      <c r="BN950">
        <v>0</v>
      </c>
      <c r="BO950">
        <v>0</v>
      </c>
      <c r="BP950">
        <v>0</v>
      </c>
      <c r="BQ950" s="12"/>
      <c r="BR950" s="12"/>
      <c r="BS950" s="12"/>
      <c r="BT950" s="12"/>
      <c r="BU950" s="12"/>
      <c r="BV950" s="12"/>
      <c r="BW950" s="12"/>
      <c r="BX950" s="12"/>
      <c r="BY950" s="12"/>
      <c r="BZ950" s="12"/>
      <c r="CA950" s="12"/>
      <c r="CB950" s="15"/>
      <c r="CC950" s="12"/>
      <c r="CD950" s="12"/>
      <c r="CE950" s="12"/>
      <c r="CF950" s="12"/>
      <c r="CG950" s="12"/>
      <c r="CH950" s="12"/>
      <c r="CI950" s="12"/>
      <c r="CJ950" s="15"/>
      <c r="CK950" s="12"/>
      <c r="CL950" s="12"/>
      <c r="CM950" s="12"/>
      <c r="CN950" s="12"/>
      <c r="CO950" s="12"/>
      <c r="CP950" s="12"/>
      <c r="CQ950" s="12"/>
      <c r="CR950" s="12"/>
      <c r="CS950" s="12"/>
      <c r="CT950" s="12"/>
      <c r="CU950" s="12"/>
      <c r="CV950" s="12"/>
      <c r="CW950" s="12"/>
      <c r="CX950" s="12"/>
      <c r="CY950" s="12"/>
      <c r="CZ950" s="12"/>
      <c r="DA950" s="12"/>
      <c r="DB950" s="12"/>
      <c r="DC950" s="12"/>
      <c r="DD950"/>
      <c r="DE950" s="35"/>
    </row>
    <row r="951" spans="1:109" x14ac:dyDescent="0.2">
      <c r="A951" s="2">
        <v>950</v>
      </c>
      <c r="B951" s="5">
        <v>11</v>
      </c>
      <c r="C951" s="5">
        <v>3</v>
      </c>
      <c r="D951" s="1">
        <v>40</v>
      </c>
      <c r="E951" s="7">
        <v>44008</v>
      </c>
      <c r="F951" s="1">
        <v>0</v>
      </c>
      <c r="G951" s="5">
        <f t="shared" si="66"/>
        <v>14</v>
      </c>
      <c r="H951" s="19">
        <f t="shared" si="67"/>
        <v>39.199999999999996</v>
      </c>
      <c r="I951">
        <v>100</v>
      </c>
      <c r="J951">
        <v>128.63541666666666</v>
      </c>
      <c r="K951">
        <v>18.369475397944132</v>
      </c>
      <c r="L951">
        <v>4.166666666666667</v>
      </c>
      <c r="M951">
        <v>95.833333333333329</v>
      </c>
      <c r="N951">
        <v>0</v>
      </c>
      <c r="O951">
        <v>100</v>
      </c>
      <c r="P951">
        <v>129.484375</v>
      </c>
      <c r="Q951">
        <v>16.639130657050821</v>
      </c>
      <c r="R951">
        <v>1.5625</v>
      </c>
      <c r="S951">
        <v>98.4375</v>
      </c>
      <c r="T951">
        <v>0</v>
      </c>
      <c r="U951">
        <v>100</v>
      </c>
      <c r="V951">
        <v>127.84848484848484</v>
      </c>
      <c r="W951">
        <v>21.659635893706426</v>
      </c>
      <c r="X951">
        <v>9.0909090909090917</v>
      </c>
      <c r="Y951">
        <v>90.909090909090907</v>
      </c>
      <c r="Z951">
        <v>0</v>
      </c>
      <c r="AA951" s="2">
        <v>0</v>
      </c>
      <c r="AB951">
        <v>2</v>
      </c>
      <c r="AC951">
        <v>7</v>
      </c>
      <c r="AD951">
        <v>2</v>
      </c>
      <c r="AE951" s="16">
        <v>0</v>
      </c>
      <c r="AF951" t="s">
        <v>875</v>
      </c>
      <c r="AG951" t="s">
        <v>875</v>
      </c>
      <c r="AH951" t="s">
        <v>875</v>
      </c>
      <c r="AI951" t="s">
        <v>875</v>
      </c>
      <c r="AJ951" t="s">
        <v>875</v>
      </c>
      <c r="AK951" t="s">
        <v>875</v>
      </c>
      <c r="AL951" t="s">
        <v>875</v>
      </c>
      <c r="AM951" s="1" t="s">
        <v>903</v>
      </c>
      <c r="AN951" s="1" t="s">
        <v>903</v>
      </c>
      <c r="AO951" s="1" t="s">
        <v>903</v>
      </c>
      <c r="AP951" s="1" t="s">
        <v>903</v>
      </c>
      <c r="AQ951" s="1" t="s">
        <v>903</v>
      </c>
      <c r="AR951" s="1" t="s">
        <v>903</v>
      </c>
      <c r="AS951" s="1" t="s">
        <v>903</v>
      </c>
      <c r="AT951" s="1" t="s">
        <v>903</v>
      </c>
      <c r="AU951" s="1" t="s">
        <v>903</v>
      </c>
      <c r="AV951" s="1" t="s">
        <v>903</v>
      </c>
      <c r="AW951" s="1" t="s">
        <v>903</v>
      </c>
      <c r="AX951" s="1" t="s">
        <v>903</v>
      </c>
      <c r="AY951" s="1" t="s">
        <v>903</v>
      </c>
      <c r="AZ951" s="1" t="s">
        <v>903</v>
      </c>
      <c r="BA951" s="1" t="s">
        <v>875</v>
      </c>
      <c r="BB951" s="1" t="s">
        <v>875</v>
      </c>
      <c r="BC951" s="1" t="s">
        <v>875</v>
      </c>
      <c r="BD951" s="1" t="s">
        <v>875</v>
      </c>
      <c r="BE951" s="1" t="s">
        <v>875</v>
      </c>
      <c r="BF951" s="1" t="s">
        <v>875</v>
      </c>
      <c r="BG951">
        <v>14</v>
      </c>
      <c r="BH951">
        <v>0</v>
      </c>
      <c r="BI951">
        <v>2.8</v>
      </c>
      <c r="BJ951">
        <f t="shared" si="69"/>
        <v>39.199999999999996</v>
      </c>
      <c r="BK951" t="s">
        <v>27</v>
      </c>
      <c r="BL951" s="2">
        <v>0</v>
      </c>
      <c r="BM951">
        <v>0</v>
      </c>
      <c r="BN951">
        <v>0</v>
      </c>
      <c r="BO951">
        <v>0</v>
      </c>
      <c r="BP951">
        <v>0</v>
      </c>
      <c r="BQ951" s="14">
        <v>44008.778524594905</v>
      </c>
      <c r="BR951" s="14" t="s">
        <v>413</v>
      </c>
      <c r="BS951" s="15">
        <v>13.116666666666667</v>
      </c>
      <c r="BT951" s="12" t="s">
        <v>414</v>
      </c>
      <c r="BU951" s="12">
        <v>1</v>
      </c>
      <c r="BV951" s="12"/>
      <c r="BW951" s="12" t="s">
        <v>98</v>
      </c>
      <c r="BX951" s="12"/>
      <c r="BY951" s="12" t="s">
        <v>98</v>
      </c>
      <c r="BZ951" s="12">
        <v>1</v>
      </c>
      <c r="CA951" s="12">
        <v>1</v>
      </c>
      <c r="CB951" s="15">
        <v>0</v>
      </c>
      <c r="CC951" s="12">
        <v>0</v>
      </c>
      <c r="CD951" s="12">
        <v>0</v>
      </c>
      <c r="CE951" s="12">
        <v>1</v>
      </c>
      <c r="CF951" s="12">
        <v>4</v>
      </c>
      <c r="CG951" s="12">
        <v>2</v>
      </c>
      <c r="CH951" s="12">
        <v>5</v>
      </c>
      <c r="CI951" s="12">
        <v>1</v>
      </c>
      <c r="CJ951" s="15">
        <v>0</v>
      </c>
      <c r="CK951" s="12" t="s">
        <v>20</v>
      </c>
      <c r="CL951" s="12" t="s">
        <v>20</v>
      </c>
      <c r="CM951" s="12" t="s">
        <v>20</v>
      </c>
      <c r="CN951" s="12" t="s">
        <v>20</v>
      </c>
      <c r="CO951" s="12" t="s">
        <v>20</v>
      </c>
      <c r="CP951" s="12" t="s">
        <v>88</v>
      </c>
      <c r="CQ951" s="12">
        <v>83</v>
      </c>
      <c r="CR951" s="12">
        <v>83</v>
      </c>
      <c r="CS951" s="12">
        <v>4</v>
      </c>
      <c r="CT951" s="12">
        <v>46</v>
      </c>
      <c r="CU951" s="12">
        <v>84</v>
      </c>
      <c r="CV951" s="12">
        <v>2.8</v>
      </c>
      <c r="CW951" s="12">
        <v>248</v>
      </c>
      <c r="CX951" s="12" t="b">
        <v>0</v>
      </c>
      <c r="CY951" s="12"/>
      <c r="CZ951" s="12">
        <v>0</v>
      </c>
      <c r="DA951" s="12"/>
      <c r="DB951" s="12"/>
      <c r="DC951" s="12"/>
      <c r="DD951"/>
      <c r="DE951" s="35"/>
    </row>
    <row r="952" spans="1:109" x14ac:dyDescent="0.2">
      <c r="A952" s="2">
        <v>951</v>
      </c>
      <c r="B952" s="5">
        <v>11</v>
      </c>
      <c r="C952" s="5">
        <v>3</v>
      </c>
      <c r="D952" s="1">
        <v>41</v>
      </c>
      <c r="E952" s="7">
        <v>44009</v>
      </c>
      <c r="F952" s="1">
        <v>0</v>
      </c>
      <c r="G952" s="5">
        <f t="shared" si="66"/>
        <v>0</v>
      </c>
      <c r="H952" s="19">
        <f t="shared" si="67"/>
        <v>0</v>
      </c>
      <c r="I952">
        <v>100</v>
      </c>
      <c r="J952">
        <v>123.15625</v>
      </c>
      <c r="K952">
        <v>23.368578007005169</v>
      </c>
      <c r="L952">
        <v>4.166666666666667</v>
      </c>
      <c r="M952">
        <v>93.75</v>
      </c>
      <c r="N952">
        <v>2.0833333333333335</v>
      </c>
      <c r="O952">
        <v>100</v>
      </c>
      <c r="P952">
        <v>119.390625</v>
      </c>
      <c r="Q952">
        <v>27.326801047699387</v>
      </c>
      <c r="R952">
        <v>6.25</v>
      </c>
      <c r="S952">
        <v>90.625</v>
      </c>
      <c r="T952">
        <v>3.125</v>
      </c>
      <c r="U952">
        <v>100</v>
      </c>
      <c r="V952">
        <v>131.18181818181819</v>
      </c>
      <c r="W952">
        <v>12.899356745169191</v>
      </c>
      <c r="X952">
        <v>0</v>
      </c>
      <c r="Y952">
        <v>100</v>
      </c>
      <c r="Z952">
        <v>0</v>
      </c>
      <c r="AA952" s="2">
        <v>1</v>
      </c>
      <c r="AB952">
        <v>2</v>
      </c>
      <c r="AC952">
        <v>9</v>
      </c>
      <c r="AD952">
        <v>2</v>
      </c>
      <c r="AE952" s="16">
        <v>0</v>
      </c>
      <c r="AF952" s="12">
        <v>99</v>
      </c>
      <c r="AG952">
        <v>1</v>
      </c>
      <c r="AH952">
        <v>99</v>
      </c>
      <c r="AI952">
        <v>99</v>
      </c>
      <c r="AJ952">
        <v>99</v>
      </c>
      <c r="AK952">
        <v>99</v>
      </c>
      <c r="AL952">
        <v>99</v>
      </c>
      <c r="AM952">
        <v>99</v>
      </c>
      <c r="AN952" s="1">
        <v>99</v>
      </c>
      <c r="AO952" s="1">
        <v>99</v>
      </c>
      <c r="AP952" s="1">
        <v>99</v>
      </c>
      <c r="AQ952" s="1">
        <v>99</v>
      </c>
      <c r="AR952" s="1">
        <v>99</v>
      </c>
      <c r="AS952" s="1">
        <v>0</v>
      </c>
      <c r="AT952">
        <v>1</v>
      </c>
      <c r="AU952">
        <v>0</v>
      </c>
      <c r="AV952" s="1">
        <v>0</v>
      </c>
      <c r="AW952" s="1">
        <v>0</v>
      </c>
      <c r="AX952" s="1">
        <v>0</v>
      </c>
      <c r="AY952" s="1">
        <v>0</v>
      </c>
      <c r="AZ952" s="1">
        <v>0</v>
      </c>
      <c r="BA952" s="1">
        <v>0</v>
      </c>
      <c r="BB952" s="1">
        <v>0</v>
      </c>
      <c r="BC952" s="1">
        <v>0</v>
      </c>
      <c r="BD952" s="1">
        <v>0</v>
      </c>
      <c r="BE952" s="1">
        <v>0</v>
      </c>
      <c r="BF952" s="1">
        <f>SUM(AS952:BE952)</f>
        <v>1</v>
      </c>
      <c r="BG952">
        <v>0</v>
      </c>
      <c r="BH952">
        <v>0</v>
      </c>
      <c r="BI952">
        <v>0</v>
      </c>
      <c r="BJ952">
        <f t="shared" si="69"/>
        <v>0</v>
      </c>
      <c r="BK952">
        <v>0</v>
      </c>
      <c r="BL952" s="2">
        <v>0</v>
      </c>
      <c r="BM952">
        <v>0</v>
      </c>
      <c r="BN952">
        <v>0</v>
      </c>
      <c r="BO952">
        <v>0</v>
      </c>
      <c r="BP952">
        <v>0</v>
      </c>
      <c r="BQ952" s="12"/>
      <c r="BR952" s="12"/>
      <c r="BS952" s="12"/>
      <c r="BT952" s="12"/>
      <c r="BU952" s="12"/>
      <c r="BV952" s="12"/>
      <c r="BW952" s="12"/>
      <c r="BX952" s="12"/>
      <c r="BY952" s="12"/>
      <c r="BZ952" s="12"/>
      <c r="CA952" s="12"/>
      <c r="CB952" s="15"/>
      <c r="CC952" s="12"/>
      <c r="CD952" s="12"/>
      <c r="CE952" s="12"/>
      <c r="CF952" s="12"/>
      <c r="CG952" s="12"/>
      <c r="CH952" s="12"/>
      <c r="CI952" s="12"/>
      <c r="CJ952" s="15"/>
      <c r="CK952" s="12"/>
      <c r="CL952" s="12"/>
      <c r="CM952" s="12"/>
      <c r="CN952" s="12"/>
      <c r="CO952" s="12"/>
      <c r="CP952" s="12"/>
      <c r="CQ952" s="12"/>
      <c r="CR952" s="12"/>
      <c r="CS952" s="12"/>
      <c r="CT952" s="12"/>
      <c r="CU952" s="12"/>
      <c r="CV952" s="12"/>
      <c r="CW952" s="12"/>
      <c r="CX952" s="12"/>
      <c r="CY952" s="12"/>
      <c r="CZ952" s="12"/>
      <c r="DA952" s="12"/>
      <c r="DB952" s="12"/>
      <c r="DC952" s="12"/>
      <c r="DD952"/>
      <c r="DE952" s="35"/>
    </row>
    <row r="953" spans="1:109" x14ac:dyDescent="0.2">
      <c r="A953" s="2">
        <v>952</v>
      </c>
      <c r="B953" s="5">
        <v>11</v>
      </c>
      <c r="C953" s="5">
        <v>3</v>
      </c>
      <c r="D953" s="1">
        <v>42</v>
      </c>
      <c r="E953" s="7">
        <v>44010</v>
      </c>
      <c r="F953" s="1">
        <v>0</v>
      </c>
      <c r="G953" s="5">
        <f t="shared" si="66"/>
        <v>0</v>
      </c>
      <c r="H953" s="19">
        <f t="shared" si="67"/>
        <v>0</v>
      </c>
      <c r="I953">
        <v>98.958333333333329</v>
      </c>
      <c r="J953">
        <v>132.68421052631578</v>
      </c>
      <c r="K953">
        <v>20.495020862104038</v>
      </c>
      <c r="L953">
        <v>3.1578947368421053</v>
      </c>
      <c r="M953">
        <v>94.73684210526315</v>
      </c>
      <c r="N953">
        <v>2.1052631578947367</v>
      </c>
      <c r="O953">
        <v>98.4375</v>
      </c>
      <c r="P953">
        <v>126.2063492063492</v>
      </c>
      <c r="Q953">
        <v>21.304439110303015</v>
      </c>
      <c r="R953">
        <v>3.1746031746031744</v>
      </c>
      <c r="S953">
        <v>93.650793650793645</v>
      </c>
      <c r="T953">
        <v>3.1746031746031744</v>
      </c>
      <c r="U953">
        <v>100</v>
      </c>
      <c r="V953">
        <v>146.42424242424244</v>
      </c>
      <c r="W953">
        <v>16.1389411445472</v>
      </c>
      <c r="X953">
        <v>3.0303030303030303</v>
      </c>
      <c r="Y953">
        <v>96.969696969696969</v>
      </c>
      <c r="Z953">
        <v>0</v>
      </c>
      <c r="AA953" s="2">
        <v>1</v>
      </c>
      <c r="AB953">
        <v>2</v>
      </c>
      <c r="AC953">
        <v>8</v>
      </c>
      <c r="AD953">
        <v>2</v>
      </c>
      <c r="AE953" s="16">
        <v>0</v>
      </c>
      <c r="AF953" s="12">
        <v>99</v>
      </c>
      <c r="AG953">
        <v>1</v>
      </c>
      <c r="AH953">
        <v>2</v>
      </c>
      <c r="AI953">
        <v>99</v>
      </c>
      <c r="AJ953">
        <v>99</v>
      </c>
      <c r="AK953">
        <v>99</v>
      </c>
      <c r="AL953">
        <v>99</v>
      </c>
      <c r="AM953">
        <v>99</v>
      </c>
      <c r="AN953" s="1">
        <v>99</v>
      </c>
      <c r="AO953" s="1">
        <v>99</v>
      </c>
      <c r="AP953" s="1">
        <v>99</v>
      </c>
      <c r="AQ953" s="1">
        <v>99</v>
      </c>
      <c r="AR953" s="1">
        <v>99</v>
      </c>
      <c r="AS953" s="1">
        <v>0</v>
      </c>
      <c r="AT953" s="1">
        <v>1</v>
      </c>
      <c r="AU953" s="1">
        <v>1</v>
      </c>
      <c r="AV953" s="1">
        <v>0</v>
      </c>
      <c r="AW953" s="1">
        <v>0</v>
      </c>
      <c r="AX953" s="1">
        <v>0</v>
      </c>
      <c r="AY953" s="1">
        <v>0</v>
      </c>
      <c r="AZ953" s="1">
        <v>0</v>
      </c>
      <c r="BA953" s="1">
        <v>0</v>
      </c>
      <c r="BB953" s="1">
        <v>0</v>
      </c>
      <c r="BC953" s="1">
        <v>0</v>
      </c>
      <c r="BD953" s="1">
        <v>0</v>
      </c>
      <c r="BE953" s="1">
        <v>0</v>
      </c>
      <c r="BF953" s="1">
        <f>SUM(AS953:BE953)</f>
        <v>2</v>
      </c>
      <c r="BG953">
        <v>0</v>
      </c>
      <c r="BH953" s="54">
        <v>0</v>
      </c>
      <c r="BI953">
        <v>0</v>
      </c>
      <c r="BJ953">
        <f t="shared" si="69"/>
        <v>0</v>
      </c>
      <c r="BK953">
        <v>0</v>
      </c>
      <c r="BL953" s="2">
        <v>0</v>
      </c>
      <c r="BM953">
        <v>0</v>
      </c>
      <c r="BN953">
        <v>0</v>
      </c>
      <c r="BO953">
        <v>0</v>
      </c>
      <c r="BP953">
        <v>0</v>
      </c>
      <c r="BQ953" s="12"/>
      <c r="BR953" s="12"/>
      <c r="BS953" s="12"/>
      <c r="BT953" s="12"/>
      <c r="BU953" s="12"/>
      <c r="BV953" s="12"/>
      <c r="BW953" s="12"/>
      <c r="BX953" s="12"/>
      <c r="BY953" s="12"/>
      <c r="BZ953" s="12"/>
      <c r="CA953" s="12"/>
      <c r="CB953" s="15"/>
      <c r="CC953" s="12"/>
      <c r="CD953" s="12"/>
      <c r="CE953" s="12"/>
      <c r="CF953" s="12"/>
      <c r="CG953" s="12"/>
      <c r="CH953" s="12"/>
      <c r="CI953" s="12"/>
      <c r="CJ953" s="15"/>
      <c r="CK953" s="12"/>
      <c r="CL953" s="12"/>
      <c r="CM953" s="12"/>
      <c r="CN953" s="12"/>
      <c r="CO953" s="12"/>
      <c r="CP953" s="12"/>
      <c r="CQ953" s="12"/>
      <c r="CR953" s="12"/>
      <c r="CS953" s="12"/>
      <c r="CT953" s="12"/>
      <c r="CU953" s="12"/>
      <c r="CV953" s="12"/>
      <c r="CW953" s="12"/>
      <c r="CX953" s="12"/>
      <c r="CY953" s="12"/>
      <c r="CZ953" s="12"/>
      <c r="DA953" s="12"/>
      <c r="DB953" s="12"/>
      <c r="DC953" s="12"/>
      <c r="DD953"/>
      <c r="DE953" s="35"/>
    </row>
    <row r="954" spans="1:109" x14ac:dyDescent="0.2">
      <c r="A954" s="2">
        <v>953</v>
      </c>
      <c r="B954" s="5">
        <v>11</v>
      </c>
      <c r="C954" s="5">
        <v>3</v>
      </c>
      <c r="D954" s="1">
        <v>43</v>
      </c>
      <c r="E954" s="7">
        <v>44011</v>
      </c>
      <c r="F954" s="1">
        <v>0</v>
      </c>
      <c r="G954" s="5">
        <f t="shared" si="66"/>
        <v>62</v>
      </c>
      <c r="H954" s="19">
        <f t="shared" si="67"/>
        <v>217</v>
      </c>
      <c r="I954">
        <v>97.916666666666671</v>
      </c>
      <c r="J954">
        <v>133.56382978723406</v>
      </c>
      <c r="K954">
        <v>18.213340607306787</v>
      </c>
      <c r="L954">
        <v>2.1276595744680851</v>
      </c>
      <c r="M954">
        <v>97.872340425531917</v>
      </c>
      <c r="N954">
        <v>0</v>
      </c>
      <c r="O954">
        <v>100</v>
      </c>
      <c r="P954">
        <v>136.046875</v>
      </c>
      <c r="Q954">
        <v>18.768027188644002</v>
      </c>
      <c r="R954">
        <v>3.125</v>
      </c>
      <c r="S954">
        <v>96.875</v>
      </c>
      <c r="T954">
        <v>0</v>
      </c>
      <c r="U954">
        <v>93.75</v>
      </c>
      <c r="V954">
        <v>128.80645161290323</v>
      </c>
      <c r="W954">
        <v>16.159228456511027</v>
      </c>
      <c r="X954">
        <v>0</v>
      </c>
      <c r="Y954">
        <v>100</v>
      </c>
      <c r="Z954">
        <v>0</v>
      </c>
      <c r="AA954" s="2">
        <v>0</v>
      </c>
      <c r="AB954">
        <v>3</v>
      </c>
      <c r="AC954">
        <v>8</v>
      </c>
      <c r="AD954">
        <v>2</v>
      </c>
      <c r="AE954" s="16">
        <v>1</v>
      </c>
      <c r="AF954" t="s">
        <v>875</v>
      </c>
      <c r="AG954" t="s">
        <v>875</v>
      </c>
      <c r="AH954" t="s">
        <v>875</v>
      </c>
      <c r="AI954" t="s">
        <v>875</v>
      </c>
      <c r="AJ954" t="s">
        <v>875</v>
      </c>
      <c r="AK954" t="s">
        <v>875</v>
      </c>
      <c r="AL954" t="s">
        <v>875</v>
      </c>
      <c r="AM954" s="1" t="s">
        <v>903</v>
      </c>
      <c r="AN954" s="1" t="s">
        <v>903</v>
      </c>
      <c r="AO954" s="1" t="s">
        <v>903</v>
      </c>
      <c r="AP954" s="1" t="s">
        <v>903</v>
      </c>
      <c r="AQ954" s="1" t="s">
        <v>903</v>
      </c>
      <c r="AR954" s="1" t="s">
        <v>903</v>
      </c>
      <c r="AS954" s="1" t="s">
        <v>903</v>
      </c>
      <c r="AT954" s="1" t="s">
        <v>903</v>
      </c>
      <c r="AU954" s="1" t="s">
        <v>903</v>
      </c>
      <c r="AV954" s="1" t="s">
        <v>903</v>
      </c>
      <c r="AW954" s="1" t="s">
        <v>903</v>
      </c>
      <c r="AX954" s="1" t="s">
        <v>903</v>
      </c>
      <c r="AY954" s="1" t="s">
        <v>903</v>
      </c>
      <c r="AZ954" s="1" t="s">
        <v>903</v>
      </c>
      <c r="BA954" s="1" t="s">
        <v>875</v>
      </c>
      <c r="BB954" s="1" t="s">
        <v>875</v>
      </c>
      <c r="BC954" s="1" t="s">
        <v>875</v>
      </c>
      <c r="BD954" s="1" t="s">
        <v>875</v>
      </c>
      <c r="BE954" s="1" t="s">
        <v>875</v>
      </c>
      <c r="BF954" s="1" t="s">
        <v>875</v>
      </c>
      <c r="BG954">
        <v>62</v>
      </c>
      <c r="BH954">
        <v>3</v>
      </c>
      <c r="BI954">
        <v>3.5</v>
      </c>
      <c r="BJ954">
        <f t="shared" si="69"/>
        <v>217</v>
      </c>
      <c r="BK954" t="s">
        <v>889</v>
      </c>
      <c r="BL954" s="2">
        <v>0</v>
      </c>
      <c r="BM954">
        <v>0</v>
      </c>
      <c r="BN954">
        <v>0</v>
      </c>
      <c r="BO954">
        <v>0</v>
      </c>
      <c r="BP954">
        <v>0</v>
      </c>
      <c r="BQ954" s="12"/>
      <c r="BR954" s="12"/>
      <c r="BS954" s="12"/>
      <c r="BT954" s="12"/>
      <c r="BU954" s="12"/>
      <c r="BV954" s="12"/>
      <c r="BW954" s="12"/>
      <c r="BX954" s="12"/>
      <c r="BY954" s="12"/>
      <c r="BZ954" s="12"/>
      <c r="CA954" s="12"/>
      <c r="CB954" s="15"/>
      <c r="CC954" s="12"/>
      <c r="CD954" s="12"/>
      <c r="CE954" s="12"/>
      <c r="CF954" s="12"/>
      <c r="CG954" s="12"/>
      <c r="CH954" s="12"/>
      <c r="CI954" s="12"/>
      <c r="CJ954" s="15"/>
      <c r="CK954" s="12"/>
      <c r="CL954" s="12"/>
      <c r="CM954" s="12"/>
      <c r="CN954" s="12"/>
      <c r="CO954" s="12"/>
      <c r="CP954" s="12"/>
      <c r="CQ954" s="12"/>
      <c r="CR954" s="12"/>
      <c r="CS954" s="12"/>
      <c r="CT954" s="12"/>
      <c r="CU954" s="12"/>
      <c r="CV954" s="12"/>
      <c r="CW954" s="12"/>
      <c r="CX954" s="12"/>
      <c r="CY954" s="12"/>
      <c r="CZ954" s="12"/>
      <c r="DA954" s="12"/>
      <c r="DB954" s="12"/>
      <c r="DC954" s="12"/>
      <c r="DD954"/>
      <c r="DE954" s="35"/>
    </row>
    <row r="955" spans="1:109" x14ac:dyDescent="0.2">
      <c r="A955" s="2">
        <v>954</v>
      </c>
      <c r="B955" s="5">
        <v>11</v>
      </c>
      <c r="C955" s="5">
        <v>3</v>
      </c>
      <c r="D955" s="1">
        <v>44</v>
      </c>
      <c r="E955" s="7">
        <v>44012</v>
      </c>
      <c r="F955" s="1">
        <v>0</v>
      </c>
      <c r="G955" s="5">
        <f t="shared" si="66"/>
        <v>0</v>
      </c>
      <c r="H955" s="19">
        <f t="shared" si="67"/>
        <v>0</v>
      </c>
      <c r="I955">
        <v>96.875</v>
      </c>
      <c r="J955">
        <v>127.72043010752688</v>
      </c>
      <c r="K955">
        <v>13.075650457204802</v>
      </c>
      <c r="L955">
        <v>0</v>
      </c>
      <c r="M955">
        <v>100</v>
      </c>
      <c r="N955">
        <v>0</v>
      </c>
      <c r="O955">
        <v>98.4375</v>
      </c>
      <c r="P955">
        <v>133.26984126984127</v>
      </c>
      <c r="Q955">
        <v>12.709148589906803</v>
      </c>
      <c r="R955">
        <v>0</v>
      </c>
      <c r="S955">
        <v>100</v>
      </c>
      <c r="T955">
        <v>0</v>
      </c>
      <c r="U955">
        <v>93.75</v>
      </c>
      <c r="V955">
        <v>116.51612903225806</v>
      </c>
      <c r="W955">
        <v>7.0872662560478075</v>
      </c>
      <c r="X955">
        <v>0</v>
      </c>
      <c r="Y955">
        <v>100</v>
      </c>
      <c r="Z955">
        <v>0</v>
      </c>
      <c r="AA955" s="2">
        <v>0</v>
      </c>
      <c r="AB955">
        <v>1</v>
      </c>
      <c r="AC955">
        <v>9</v>
      </c>
      <c r="AD955">
        <v>2</v>
      </c>
      <c r="AE955" s="16">
        <v>1</v>
      </c>
      <c r="AF955" s="12">
        <v>99</v>
      </c>
      <c r="AG955">
        <v>1</v>
      </c>
      <c r="AH955">
        <v>99</v>
      </c>
      <c r="AI955">
        <v>99</v>
      </c>
      <c r="AJ955">
        <v>99</v>
      </c>
      <c r="AK955">
        <v>99</v>
      </c>
      <c r="AL955">
        <v>99</v>
      </c>
      <c r="AM955" s="1">
        <v>99</v>
      </c>
      <c r="AN955" s="1">
        <v>99</v>
      </c>
      <c r="AO955" s="1">
        <v>99</v>
      </c>
      <c r="AP955" s="1">
        <v>99</v>
      </c>
      <c r="AQ955" s="1">
        <v>99</v>
      </c>
      <c r="AR955" s="1">
        <v>99</v>
      </c>
      <c r="AS955" s="1">
        <v>0</v>
      </c>
      <c r="AT955">
        <v>1</v>
      </c>
      <c r="AU955" s="1">
        <v>0</v>
      </c>
      <c r="AV955" s="1">
        <v>0</v>
      </c>
      <c r="AW955" s="1">
        <v>0</v>
      </c>
      <c r="AX955" s="1">
        <v>0</v>
      </c>
      <c r="AY955" s="1">
        <v>0</v>
      </c>
      <c r="AZ955" s="1">
        <v>0</v>
      </c>
      <c r="BA955" s="1">
        <v>0</v>
      </c>
      <c r="BB955" s="1">
        <v>0</v>
      </c>
      <c r="BC955" s="1">
        <v>0</v>
      </c>
      <c r="BD955" s="1">
        <v>0</v>
      </c>
      <c r="BE955" s="1">
        <v>0</v>
      </c>
      <c r="BF955" s="1">
        <f>SUM(AS955:BE955)</f>
        <v>1</v>
      </c>
      <c r="BG955">
        <v>0</v>
      </c>
      <c r="BH955">
        <v>0</v>
      </c>
      <c r="BI955">
        <v>0</v>
      </c>
      <c r="BJ955">
        <f t="shared" si="69"/>
        <v>0</v>
      </c>
      <c r="BK955">
        <v>0</v>
      </c>
      <c r="BL955" s="2">
        <v>0</v>
      </c>
      <c r="BM955">
        <v>0</v>
      </c>
      <c r="BN955">
        <v>0</v>
      </c>
      <c r="BO955">
        <v>0</v>
      </c>
      <c r="BP955">
        <v>0</v>
      </c>
      <c r="BQ955" s="12"/>
      <c r="BR955" s="12"/>
      <c r="BS955" s="12"/>
      <c r="BT955" s="12"/>
      <c r="BU955" s="12"/>
      <c r="BV955" s="12"/>
      <c r="BW955" s="12"/>
      <c r="BX955" s="12"/>
      <c r="BY955" s="12"/>
      <c r="BZ955" s="12"/>
      <c r="CA955" s="12"/>
      <c r="CB955" s="15"/>
      <c r="CC955" s="12"/>
      <c r="CD955" s="12"/>
      <c r="CE955" s="12"/>
      <c r="CF955" s="12"/>
      <c r="CG955" s="12"/>
      <c r="CH955" s="12"/>
      <c r="CI955" s="12"/>
      <c r="CJ955" s="15"/>
      <c r="CK955" s="12"/>
      <c r="CL955" s="12"/>
      <c r="CM955" s="12"/>
      <c r="CN955" s="12"/>
      <c r="CO955" s="12"/>
      <c r="CP955" s="12"/>
      <c r="CQ955" s="12"/>
      <c r="CR955" s="12"/>
      <c r="CS955" s="12"/>
      <c r="CT955" s="12"/>
      <c r="CU955" s="12"/>
      <c r="CV955" s="12"/>
      <c r="CW955" s="12"/>
      <c r="CX955" s="12"/>
      <c r="CY955" s="12"/>
      <c r="CZ955" s="12"/>
      <c r="DA955" s="12"/>
      <c r="DB955" s="12"/>
      <c r="DC955" s="12"/>
      <c r="DD955"/>
      <c r="DE955" s="35"/>
    </row>
    <row r="956" spans="1:109" x14ac:dyDescent="0.2">
      <c r="A956" s="2">
        <v>955</v>
      </c>
      <c r="B956" s="5">
        <v>11</v>
      </c>
      <c r="C956" s="5">
        <v>3</v>
      </c>
      <c r="D956" s="1">
        <v>45</v>
      </c>
      <c r="E956" s="7">
        <v>44013</v>
      </c>
      <c r="F956" s="1">
        <v>0</v>
      </c>
      <c r="G956" s="5">
        <f t="shared" si="66"/>
        <v>20</v>
      </c>
      <c r="H956" s="19">
        <f t="shared" si="67"/>
        <v>210</v>
      </c>
      <c r="I956">
        <v>100</v>
      </c>
      <c r="J956">
        <v>117.77083333333333</v>
      </c>
      <c r="K956">
        <v>23.063831062195948</v>
      </c>
      <c r="L956">
        <v>3.125</v>
      </c>
      <c r="M956">
        <v>96.875</v>
      </c>
      <c r="N956">
        <v>0</v>
      </c>
      <c r="O956">
        <v>100</v>
      </c>
      <c r="P956">
        <v>130.5625</v>
      </c>
      <c r="Q956">
        <v>18.342891014518482</v>
      </c>
      <c r="R956">
        <v>4.6875</v>
      </c>
      <c r="S956">
        <v>95.3125</v>
      </c>
      <c r="T956">
        <v>0</v>
      </c>
      <c r="U956">
        <v>100</v>
      </c>
      <c r="V956">
        <v>92.424242424242422</v>
      </c>
      <c r="W956">
        <v>9.752834330550904</v>
      </c>
      <c r="X956">
        <v>0</v>
      </c>
      <c r="Y956">
        <v>100</v>
      </c>
      <c r="Z956">
        <v>0</v>
      </c>
      <c r="AA956" s="2">
        <v>0</v>
      </c>
      <c r="AB956">
        <v>3</v>
      </c>
      <c r="AC956">
        <v>6</v>
      </c>
      <c r="AD956">
        <v>2</v>
      </c>
      <c r="AE956" s="16">
        <v>1</v>
      </c>
      <c r="AF956" t="s">
        <v>875</v>
      </c>
      <c r="AG956" t="s">
        <v>875</v>
      </c>
      <c r="AH956" t="s">
        <v>875</v>
      </c>
      <c r="AI956" t="s">
        <v>875</v>
      </c>
      <c r="AJ956" t="s">
        <v>875</v>
      </c>
      <c r="AK956" t="s">
        <v>875</v>
      </c>
      <c r="AL956" t="s">
        <v>875</v>
      </c>
      <c r="AM956" s="1" t="s">
        <v>903</v>
      </c>
      <c r="AN956" s="1" t="s">
        <v>903</v>
      </c>
      <c r="AO956" s="1" t="s">
        <v>903</v>
      </c>
      <c r="AP956" s="1" t="s">
        <v>903</v>
      </c>
      <c r="AQ956" s="1" t="s">
        <v>903</v>
      </c>
      <c r="AR956" s="1" t="s">
        <v>903</v>
      </c>
      <c r="AS956" s="1" t="s">
        <v>903</v>
      </c>
      <c r="AT956" s="1" t="s">
        <v>903</v>
      </c>
      <c r="AU956" s="1" t="s">
        <v>903</v>
      </c>
      <c r="AV956" s="1" t="s">
        <v>903</v>
      </c>
      <c r="AW956" s="1" t="s">
        <v>903</v>
      </c>
      <c r="AX956" s="1" t="s">
        <v>903</v>
      </c>
      <c r="AY956" s="1" t="s">
        <v>903</v>
      </c>
      <c r="AZ956" s="1" t="s">
        <v>903</v>
      </c>
      <c r="BA956" s="1" t="s">
        <v>875</v>
      </c>
      <c r="BB956" s="1" t="s">
        <v>875</v>
      </c>
      <c r="BC956" s="1" t="s">
        <v>875</v>
      </c>
      <c r="BD956" s="1" t="s">
        <v>875</v>
      </c>
      <c r="BE956" s="1" t="s">
        <v>875</v>
      </c>
      <c r="BF956" s="1" t="s">
        <v>875</v>
      </c>
      <c r="BG956">
        <v>20</v>
      </c>
      <c r="BH956">
        <v>3</v>
      </c>
      <c r="BI956">
        <v>10.5</v>
      </c>
      <c r="BJ956">
        <f t="shared" si="69"/>
        <v>210</v>
      </c>
      <c r="BK956" t="s">
        <v>890</v>
      </c>
      <c r="BL956" s="2">
        <v>0</v>
      </c>
      <c r="BM956">
        <v>0</v>
      </c>
      <c r="BN956">
        <v>0</v>
      </c>
      <c r="BO956">
        <v>0</v>
      </c>
      <c r="BP956">
        <v>0</v>
      </c>
      <c r="BQ956" s="12"/>
      <c r="BR956" s="12"/>
      <c r="BS956" s="12"/>
      <c r="BT956" s="12"/>
      <c r="BU956" s="12"/>
      <c r="BV956" s="12"/>
      <c r="BW956" s="12"/>
      <c r="BX956" s="12"/>
      <c r="BY956" s="12"/>
      <c r="BZ956" s="12"/>
      <c r="CA956" s="12"/>
      <c r="CB956" s="15"/>
      <c r="CC956" s="12"/>
      <c r="CD956" s="12"/>
      <c r="CE956" s="12"/>
      <c r="CF956" s="12"/>
      <c r="CG956" s="12"/>
      <c r="CH956" s="12"/>
      <c r="CI956" s="12"/>
      <c r="CJ956" s="15"/>
      <c r="CK956" s="12"/>
      <c r="CL956" s="12"/>
      <c r="CM956" s="12"/>
      <c r="CN956" s="12"/>
      <c r="CO956" s="12"/>
      <c r="CP956" s="12"/>
      <c r="CQ956" s="12"/>
      <c r="CR956" s="12"/>
      <c r="CS956" s="12"/>
      <c r="CT956" s="12"/>
      <c r="CU956" s="12"/>
      <c r="CV956" s="12"/>
      <c r="CW956" s="12"/>
      <c r="CX956" s="12"/>
      <c r="CY956" s="12"/>
      <c r="CZ956" s="12"/>
      <c r="DA956" s="12"/>
      <c r="DB956" s="12"/>
      <c r="DC956" s="12"/>
      <c r="DD956"/>
      <c r="DE956" s="35"/>
    </row>
    <row r="957" spans="1:109" x14ac:dyDescent="0.2">
      <c r="A957" s="2">
        <v>956</v>
      </c>
      <c r="B957" s="5">
        <v>11</v>
      </c>
      <c r="C957" s="5">
        <v>3</v>
      </c>
      <c r="D957" s="1">
        <v>46</v>
      </c>
      <c r="E957" s="7">
        <v>44014</v>
      </c>
      <c r="F957" s="1">
        <v>0</v>
      </c>
      <c r="G957" s="5">
        <f t="shared" si="66"/>
        <v>0</v>
      </c>
      <c r="H957" s="19">
        <f t="shared" si="67"/>
        <v>0</v>
      </c>
      <c r="I957">
        <v>93.75</v>
      </c>
      <c r="J957">
        <v>109.51111111111111</v>
      </c>
      <c r="K957">
        <v>19.509738866455841</v>
      </c>
      <c r="L957">
        <v>2.2222222222222223</v>
      </c>
      <c r="M957">
        <v>97.777777777777771</v>
      </c>
      <c r="N957">
        <v>0</v>
      </c>
      <c r="O957">
        <v>90.625</v>
      </c>
      <c r="P957">
        <v>115.17241379310344</v>
      </c>
      <c r="Q957">
        <v>18.662713694439049</v>
      </c>
      <c r="R957">
        <v>3.4482758620689653</v>
      </c>
      <c r="S957">
        <v>96.551724137931032</v>
      </c>
      <c r="T957">
        <v>0</v>
      </c>
      <c r="U957">
        <v>100</v>
      </c>
      <c r="V957">
        <v>100.39393939393939</v>
      </c>
      <c r="W957">
        <v>17.996581017374929</v>
      </c>
      <c r="X957">
        <v>0</v>
      </c>
      <c r="Y957">
        <v>100</v>
      </c>
      <c r="Z957">
        <v>0</v>
      </c>
      <c r="AA957" s="2">
        <v>0</v>
      </c>
      <c r="AB957">
        <v>2</v>
      </c>
      <c r="AC957">
        <v>9</v>
      </c>
      <c r="AD957">
        <v>2</v>
      </c>
      <c r="AE957" s="16">
        <v>1</v>
      </c>
      <c r="AF957" s="12">
        <v>99</v>
      </c>
      <c r="AG957">
        <v>99</v>
      </c>
      <c r="AH957">
        <v>99</v>
      </c>
      <c r="AI957">
        <v>99</v>
      </c>
      <c r="AJ957">
        <v>99</v>
      </c>
      <c r="AK957">
        <v>99</v>
      </c>
      <c r="AL957">
        <v>99</v>
      </c>
      <c r="AM957" s="1">
        <v>99</v>
      </c>
      <c r="AN957">
        <v>99</v>
      </c>
      <c r="AO957" s="1">
        <v>1</v>
      </c>
      <c r="AP957">
        <v>99</v>
      </c>
      <c r="AQ957">
        <v>99</v>
      </c>
      <c r="AR957">
        <v>99</v>
      </c>
      <c r="AS957" s="1">
        <v>0</v>
      </c>
      <c r="AT957" s="1">
        <v>0</v>
      </c>
      <c r="AU957" s="1">
        <v>0</v>
      </c>
      <c r="AV957" s="1">
        <v>0</v>
      </c>
      <c r="AW957" s="1">
        <v>0</v>
      </c>
      <c r="AX957" s="1">
        <v>0</v>
      </c>
      <c r="AY957" s="1">
        <v>0</v>
      </c>
      <c r="AZ957" s="1">
        <v>0</v>
      </c>
      <c r="BA957" s="1">
        <v>0</v>
      </c>
      <c r="BB957" s="1">
        <v>1</v>
      </c>
      <c r="BC957" s="1">
        <v>0</v>
      </c>
      <c r="BD957" s="1">
        <v>0</v>
      </c>
      <c r="BE957" s="1">
        <v>0</v>
      </c>
      <c r="BF957" s="1">
        <f>SUM(AS957:BE957)</f>
        <v>1</v>
      </c>
      <c r="BG957">
        <v>0</v>
      </c>
      <c r="BH957" s="16">
        <v>0</v>
      </c>
      <c r="BI957">
        <v>0</v>
      </c>
      <c r="BJ957">
        <f t="shared" si="69"/>
        <v>0</v>
      </c>
      <c r="BK957">
        <v>0</v>
      </c>
      <c r="BL957" s="2">
        <v>0</v>
      </c>
      <c r="BM957">
        <v>0</v>
      </c>
      <c r="BN957">
        <v>0</v>
      </c>
      <c r="BO957">
        <v>0</v>
      </c>
      <c r="BP957">
        <v>0</v>
      </c>
      <c r="BQ957" s="12"/>
      <c r="BR957" s="12"/>
      <c r="BS957" s="12"/>
      <c r="BT957" s="12"/>
      <c r="BU957" s="12"/>
      <c r="BV957" s="12"/>
      <c r="BW957" s="12"/>
      <c r="BX957" s="12"/>
      <c r="BY957" s="12"/>
      <c r="BZ957" s="12"/>
      <c r="CA957" s="12"/>
      <c r="CB957" s="15"/>
      <c r="CC957" s="12"/>
      <c r="CD957" s="12"/>
      <c r="CE957" s="12"/>
      <c r="CF957" s="12"/>
      <c r="CG957" s="12"/>
      <c r="CH957" s="12"/>
      <c r="CI957" s="12"/>
      <c r="CJ957" s="15"/>
      <c r="CK957" s="12"/>
      <c r="CL957" s="12"/>
      <c r="CM957" s="12"/>
      <c r="CN957" s="12"/>
      <c r="CO957" s="12"/>
      <c r="CP957" s="12"/>
      <c r="CQ957" s="12"/>
      <c r="CR957" s="12"/>
      <c r="CS957" s="12"/>
      <c r="CT957" s="12"/>
      <c r="CU957" s="12"/>
      <c r="CV957" s="12"/>
      <c r="CW957" s="12"/>
      <c r="CX957" s="12"/>
      <c r="CY957" s="12"/>
      <c r="CZ957" s="12"/>
      <c r="DA957" s="12"/>
      <c r="DB957" s="12"/>
      <c r="DC957" s="12"/>
      <c r="DD957"/>
      <c r="DE957" s="35"/>
    </row>
    <row r="958" spans="1:109" x14ac:dyDescent="0.2">
      <c r="A958" s="2">
        <v>957</v>
      </c>
      <c r="B958" s="5">
        <v>11</v>
      </c>
      <c r="C958" s="5">
        <v>3</v>
      </c>
      <c r="D958" s="1">
        <v>47</v>
      </c>
      <c r="E958" s="7">
        <v>44015</v>
      </c>
      <c r="F958" s="1">
        <v>0</v>
      </c>
      <c r="G958" s="5">
        <f t="shared" si="66"/>
        <v>0</v>
      </c>
      <c r="H958" s="19">
        <f t="shared" si="67"/>
        <v>0</v>
      </c>
      <c r="I958">
        <v>93.75</v>
      </c>
      <c r="J958">
        <v>112.36666666666666</v>
      </c>
      <c r="K958">
        <v>22.975838220282633</v>
      </c>
      <c r="L958">
        <v>0</v>
      </c>
      <c r="M958">
        <v>96.666666666666671</v>
      </c>
      <c r="N958">
        <v>3.3333333333333335</v>
      </c>
      <c r="O958">
        <v>100</v>
      </c>
      <c r="P958">
        <v>118.140625</v>
      </c>
      <c r="Q958">
        <v>22.825422660976077</v>
      </c>
      <c r="R958">
        <v>0</v>
      </c>
      <c r="S958">
        <v>95.3125</v>
      </c>
      <c r="T958">
        <v>4.6875</v>
      </c>
      <c r="U958">
        <v>81.25</v>
      </c>
      <c r="V958">
        <v>98.740740740740748</v>
      </c>
      <c r="W958">
        <v>15.846102716187332</v>
      </c>
      <c r="X958">
        <v>0</v>
      </c>
      <c r="Y958">
        <v>100</v>
      </c>
      <c r="Z958">
        <v>0</v>
      </c>
      <c r="AA958" s="2">
        <v>1</v>
      </c>
      <c r="AB958">
        <v>1</v>
      </c>
      <c r="AC958">
        <v>6</v>
      </c>
      <c r="AD958">
        <v>2</v>
      </c>
      <c r="AE958" s="16">
        <v>1</v>
      </c>
      <c r="AF958" s="12">
        <v>99</v>
      </c>
      <c r="AG958">
        <v>99</v>
      </c>
      <c r="AH958">
        <v>1</v>
      </c>
      <c r="AI958">
        <v>99</v>
      </c>
      <c r="AJ958">
        <v>99</v>
      </c>
      <c r="AK958">
        <v>99</v>
      </c>
      <c r="AL958">
        <v>99</v>
      </c>
      <c r="AM958" s="1">
        <v>99</v>
      </c>
      <c r="AN958" s="1">
        <v>99</v>
      </c>
      <c r="AO958" s="1">
        <v>99</v>
      </c>
      <c r="AP958" s="1">
        <v>99</v>
      </c>
      <c r="AQ958" s="1">
        <v>99</v>
      </c>
      <c r="AR958" s="1">
        <v>99</v>
      </c>
      <c r="AS958" s="1">
        <v>0</v>
      </c>
      <c r="AT958" s="1">
        <v>0</v>
      </c>
      <c r="AU958" s="1">
        <v>1</v>
      </c>
      <c r="AV958" s="1">
        <v>0</v>
      </c>
      <c r="AW958" s="1">
        <v>0</v>
      </c>
      <c r="AX958" s="1">
        <v>0</v>
      </c>
      <c r="AY958" s="1">
        <v>0</v>
      </c>
      <c r="AZ958" s="1">
        <v>0</v>
      </c>
      <c r="BA958" s="1">
        <v>0</v>
      </c>
      <c r="BB958" s="1">
        <v>0</v>
      </c>
      <c r="BC958" s="1">
        <v>0</v>
      </c>
      <c r="BD958" s="1">
        <v>0</v>
      </c>
      <c r="BE958" s="1">
        <v>0</v>
      </c>
      <c r="BF958" s="1">
        <f>SUM(AS958:BE958)</f>
        <v>1</v>
      </c>
      <c r="BG958">
        <v>0</v>
      </c>
      <c r="BH958" s="16">
        <v>0</v>
      </c>
      <c r="BI958">
        <v>0</v>
      </c>
      <c r="BJ958">
        <f t="shared" si="69"/>
        <v>0</v>
      </c>
      <c r="BK958">
        <v>0</v>
      </c>
      <c r="BL958" s="2">
        <v>0</v>
      </c>
      <c r="BM958">
        <v>0</v>
      </c>
      <c r="BN958">
        <v>0</v>
      </c>
      <c r="BO958">
        <v>0</v>
      </c>
      <c r="BP958">
        <v>0</v>
      </c>
      <c r="BQ958" s="12"/>
      <c r="BR958" s="12"/>
      <c r="BS958" s="12"/>
      <c r="BT958" s="12"/>
      <c r="BU958" s="12"/>
      <c r="BV958" s="12"/>
      <c r="BW958" s="12"/>
      <c r="BX958" s="12"/>
      <c r="BY958" s="12"/>
      <c r="BZ958" s="12"/>
      <c r="CA958" s="12"/>
      <c r="CB958" s="15"/>
      <c r="CC958" s="12"/>
      <c r="CD958" s="12"/>
      <c r="CE958" s="12"/>
      <c r="CF958" s="12"/>
      <c r="CG958" s="12"/>
      <c r="CH958" s="12"/>
      <c r="CI958" s="12"/>
      <c r="CJ958" s="15"/>
      <c r="CK958" s="12"/>
      <c r="CL958" s="12"/>
      <c r="CM958" s="12"/>
      <c r="CN958" s="12"/>
      <c r="CO958" s="12"/>
      <c r="CP958" s="12"/>
      <c r="CQ958" s="12"/>
      <c r="CR958" s="12"/>
      <c r="CS958" s="12"/>
      <c r="CT958" s="12"/>
      <c r="CU958" s="12"/>
      <c r="CV958" s="12"/>
      <c r="CW958" s="12"/>
      <c r="CX958" s="12"/>
      <c r="CY958" s="12"/>
      <c r="CZ958" s="12"/>
      <c r="DA958" s="12"/>
      <c r="DB958" s="12"/>
      <c r="DC958" s="12"/>
      <c r="DD958"/>
      <c r="DE958" s="35"/>
    </row>
    <row r="959" spans="1:109" x14ac:dyDescent="0.2">
      <c r="A959" s="2">
        <v>958</v>
      </c>
      <c r="B959" s="5">
        <v>11</v>
      </c>
      <c r="C959" s="5">
        <v>3</v>
      </c>
      <c r="D959" s="1">
        <v>48</v>
      </c>
      <c r="E959" s="7">
        <v>44016</v>
      </c>
      <c r="F959" s="1">
        <v>0</v>
      </c>
      <c r="G959" s="5">
        <f t="shared" si="66"/>
        <v>0</v>
      </c>
      <c r="H959" s="19">
        <f t="shared" si="67"/>
        <v>0</v>
      </c>
      <c r="I959">
        <v>100</v>
      </c>
      <c r="J959">
        <v>112.125</v>
      </c>
      <c r="K959">
        <v>33.593286597032602</v>
      </c>
      <c r="L959">
        <v>7.291666666666667</v>
      </c>
      <c r="M959">
        <v>89.583333333333329</v>
      </c>
      <c r="N959">
        <v>3.125</v>
      </c>
      <c r="O959">
        <v>100</v>
      </c>
      <c r="P959">
        <v>119.859375</v>
      </c>
      <c r="Q959">
        <v>34.456607419392149</v>
      </c>
      <c r="R959">
        <v>10.9375</v>
      </c>
      <c r="S959">
        <v>89.0625</v>
      </c>
      <c r="T959">
        <v>0</v>
      </c>
      <c r="U959">
        <v>100</v>
      </c>
      <c r="V959">
        <v>99</v>
      </c>
      <c r="W959">
        <v>26.268695879814846</v>
      </c>
      <c r="X959">
        <v>0</v>
      </c>
      <c r="Y959">
        <v>90.909090909090907</v>
      </c>
      <c r="Z959">
        <v>9.0909090909090917</v>
      </c>
      <c r="AA959" s="2">
        <v>0</v>
      </c>
      <c r="AB959">
        <v>2</v>
      </c>
      <c r="AC959">
        <v>5</v>
      </c>
      <c r="AD959">
        <v>2</v>
      </c>
      <c r="AE959" s="16">
        <v>0</v>
      </c>
      <c r="AF959" s="12">
        <v>99</v>
      </c>
      <c r="AG959">
        <v>99</v>
      </c>
      <c r="AH959">
        <v>1</v>
      </c>
      <c r="AI959">
        <v>99</v>
      </c>
      <c r="AJ959">
        <v>99</v>
      </c>
      <c r="AK959">
        <v>99</v>
      </c>
      <c r="AL959">
        <v>99</v>
      </c>
      <c r="AM959">
        <v>99</v>
      </c>
      <c r="AN959" s="1">
        <v>99</v>
      </c>
      <c r="AO959" s="1">
        <v>2</v>
      </c>
      <c r="AP959" s="1">
        <v>99</v>
      </c>
      <c r="AQ959">
        <v>99</v>
      </c>
      <c r="AR959">
        <v>99</v>
      </c>
      <c r="AS959" s="1">
        <v>0</v>
      </c>
      <c r="AT959" s="1">
        <v>0</v>
      </c>
      <c r="AU959" s="1">
        <v>1</v>
      </c>
      <c r="AV959" s="1">
        <v>0</v>
      </c>
      <c r="AW959" s="1">
        <v>0</v>
      </c>
      <c r="AX959" s="1">
        <v>0</v>
      </c>
      <c r="AY959" s="1">
        <v>0</v>
      </c>
      <c r="AZ959" s="1">
        <v>0</v>
      </c>
      <c r="BA959" s="1">
        <v>0</v>
      </c>
      <c r="BB959" s="1">
        <v>1</v>
      </c>
      <c r="BC959" s="1">
        <v>0</v>
      </c>
      <c r="BD959" s="1">
        <v>0</v>
      </c>
      <c r="BE959" s="1">
        <v>0</v>
      </c>
      <c r="BF959" s="1">
        <f>SUM(AS959:BE959)</f>
        <v>2</v>
      </c>
      <c r="BG959">
        <v>0</v>
      </c>
      <c r="BH959">
        <v>0</v>
      </c>
      <c r="BI959">
        <v>0</v>
      </c>
      <c r="BJ959">
        <f t="shared" si="69"/>
        <v>0</v>
      </c>
      <c r="BK959">
        <v>0</v>
      </c>
      <c r="BL959" s="2">
        <v>0</v>
      </c>
      <c r="BM959">
        <v>0</v>
      </c>
      <c r="BN959">
        <v>0</v>
      </c>
      <c r="BO959">
        <v>0</v>
      </c>
      <c r="BP959">
        <v>0</v>
      </c>
      <c r="BQ959" s="12"/>
      <c r="BR959" s="12"/>
      <c r="BS959" s="12"/>
      <c r="BT959" s="12"/>
      <c r="BU959" s="12"/>
      <c r="BV959" s="12"/>
      <c r="BW959" s="12"/>
      <c r="BX959" s="12"/>
      <c r="BY959" s="12"/>
      <c r="BZ959" s="12"/>
      <c r="CA959" s="12"/>
      <c r="CB959" s="15"/>
      <c r="CC959" s="12"/>
      <c r="CD959" s="12"/>
      <c r="CE959" s="12"/>
      <c r="CF959" s="12"/>
      <c r="CG959" s="12"/>
      <c r="CH959" s="12"/>
      <c r="CI959" s="12"/>
      <c r="CJ959" s="15"/>
      <c r="CK959" s="12"/>
      <c r="CL959" s="12"/>
      <c r="CM959" s="12"/>
      <c r="CN959" s="12"/>
      <c r="CO959" s="12"/>
      <c r="CP959" s="12"/>
      <c r="CQ959" s="12"/>
      <c r="CR959" s="12"/>
      <c r="CS959" s="12"/>
      <c r="CT959" s="12"/>
      <c r="CU959" s="12"/>
      <c r="CV959" s="12"/>
      <c r="CW959" s="12"/>
      <c r="CX959" s="12"/>
      <c r="CY959" s="12"/>
      <c r="CZ959" s="12"/>
      <c r="DA959" s="12"/>
      <c r="DB959" s="12"/>
      <c r="DC959" s="12"/>
      <c r="DD959"/>
      <c r="DE959" s="35"/>
    </row>
    <row r="960" spans="1:109" x14ac:dyDescent="0.2">
      <c r="A960" s="2">
        <v>959</v>
      </c>
      <c r="B960" s="5">
        <v>11</v>
      </c>
      <c r="C960" s="5">
        <v>3</v>
      </c>
      <c r="D960" s="1">
        <v>49</v>
      </c>
      <c r="E960" s="7">
        <v>44017</v>
      </c>
      <c r="F960" s="1">
        <v>0</v>
      </c>
      <c r="G960" s="5">
        <f t="shared" si="66"/>
        <v>0</v>
      </c>
      <c r="H960" s="19">
        <f t="shared" si="67"/>
        <v>0</v>
      </c>
      <c r="I960">
        <v>96.875</v>
      </c>
      <c r="J960">
        <v>126.72043010752688</v>
      </c>
      <c r="K960">
        <v>21.726835130881483</v>
      </c>
      <c r="L960">
        <v>0</v>
      </c>
      <c r="M960">
        <v>96.774193548387103</v>
      </c>
      <c r="N960">
        <v>3.225806451612903</v>
      </c>
      <c r="O960">
        <v>100</v>
      </c>
      <c r="P960">
        <v>114.40625</v>
      </c>
      <c r="Q960">
        <v>18.187866566765013</v>
      </c>
      <c r="R960">
        <v>0</v>
      </c>
      <c r="S960">
        <v>95.3125</v>
      </c>
      <c r="T960">
        <v>4.6875</v>
      </c>
      <c r="U960">
        <v>90.625</v>
      </c>
      <c r="V960">
        <v>152.13333333333333</v>
      </c>
      <c r="W960">
        <v>14.464844987929549</v>
      </c>
      <c r="X960">
        <v>0</v>
      </c>
      <c r="Y960">
        <v>100</v>
      </c>
      <c r="Z960">
        <v>0</v>
      </c>
      <c r="AA960" s="2">
        <v>3</v>
      </c>
      <c r="AB960">
        <v>2</v>
      </c>
      <c r="AC960">
        <v>8</v>
      </c>
      <c r="AD960">
        <v>2</v>
      </c>
      <c r="AE960" s="16">
        <v>0</v>
      </c>
      <c r="AF960" s="12">
        <v>99</v>
      </c>
      <c r="AG960">
        <v>99</v>
      </c>
      <c r="AH960">
        <v>1</v>
      </c>
      <c r="AI960">
        <v>99</v>
      </c>
      <c r="AJ960">
        <v>99</v>
      </c>
      <c r="AK960">
        <v>99</v>
      </c>
      <c r="AL960">
        <v>99</v>
      </c>
      <c r="AM960" s="1">
        <v>99</v>
      </c>
      <c r="AN960" s="1">
        <v>99</v>
      </c>
      <c r="AO960" s="1">
        <v>99</v>
      </c>
      <c r="AP960" s="1">
        <v>99</v>
      </c>
      <c r="AQ960" s="1">
        <v>99</v>
      </c>
      <c r="AR960" s="1">
        <v>99</v>
      </c>
      <c r="AS960" s="1">
        <v>0</v>
      </c>
      <c r="AT960" s="1">
        <v>0</v>
      </c>
      <c r="AU960" s="1">
        <v>1</v>
      </c>
      <c r="AV960" s="1">
        <v>0</v>
      </c>
      <c r="AW960" s="1">
        <v>0</v>
      </c>
      <c r="AX960" s="1">
        <v>0</v>
      </c>
      <c r="AY960" s="1">
        <v>0</v>
      </c>
      <c r="AZ960" s="1">
        <v>0</v>
      </c>
      <c r="BA960" s="1">
        <v>0</v>
      </c>
      <c r="BB960" s="1">
        <v>0</v>
      </c>
      <c r="BC960" s="1">
        <v>0</v>
      </c>
      <c r="BD960" s="1">
        <v>0</v>
      </c>
      <c r="BE960" s="1">
        <v>0</v>
      </c>
      <c r="BF960" s="1">
        <f>SUM(AS960:BE960)</f>
        <v>1</v>
      </c>
      <c r="BG960">
        <v>0</v>
      </c>
      <c r="BH960">
        <v>0</v>
      </c>
      <c r="BI960">
        <v>0</v>
      </c>
      <c r="BJ960">
        <f t="shared" si="69"/>
        <v>0</v>
      </c>
      <c r="BK960">
        <v>0</v>
      </c>
      <c r="BL960" s="2">
        <v>0</v>
      </c>
      <c r="BM960">
        <v>0</v>
      </c>
      <c r="BN960">
        <v>0</v>
      </c>
      <c r="BO960">
        <v>0</v>
      </c>
      <c r="BP960">
        <v>0</v>
      </c>
      <c r="BQ960" s="12"/>
      <c r="BR960" s="12"/>
      <c r="BS960" s="12"/>
      <c r="BT960" s="12"/>
      <c r="BU960" s="12"/>
      <c r="BV960" s="12"/>
      <c r="BW960" s="12"/>
      <c r="BX960" s="12"/>
      <c r="BY960" s="12"/>
      <c r="BZ960" s="12"/>
      <c r="CA960" s="12"/>
      <c r="CB960" s="15"/>
      <c r="CC960" s="12"/>
      <c r="CD960" s="12"/>
      <c r="CE960" s="12"/>
      <c r="CF960" s="12"/>
      <c r="CG960" s="12"/>
      <c r="CH960" s="12"/>
      <c r="CI960" s="12"/>
      <c r="CJ960" s="15"/>
      <c r="CK960" s="12"/>
      <c r="CL960" s="12"/>
      <c r="CM960" s="12"/>
      <c r="CN960" s="12"/>
      <c r="CO960" s="12"/>
      <c r="CP960" s="12"/>
      <c r="CQ960" s="12"/>
      <c r="CR960" s="12"/>
      <c r="CS960" s="12"/>
      <c r="CT960" s="12"/>
      <c r="CU960" s="12"/>
      <c r="CV960" s="12"/>
      <c r="CW960" s="12"/>
      <c r="CX960" s="12"/>
      <c r="CY960" s="12"/>
      <c r="CZ960" s="12"/>
      <c r="DA960" s="12"/>
      <c r="DB960" s="12"/>
      <c r="DC960" s="12"/>
      <c r="DD960"/>
      <c r="DE960" s="35"/>
    </row>
    <row r="961" spans="1:109" x14ac:dyDescent="0.2">
      <c r="A961" s="2">
        <v>960</v>
      </c>
      <c r="B961" s="5">
        <v>11</v>
      </c>
      <c r="C961" s="5">
        <v>3</v>
      </c>
      <c r="D961" s="1">
        <v>50</v>
      </c>
      <c r="E961" s="7">
        <v>44018</v>
      </c>
      <c r="F961" s="1">
        <v>0</v>
      </c>
      <c r="G961" s="5">
        <f t="shared" si="66"/>
        <v>42</v>
      </c>
      <c r="H961" s="19">
        <f t="shared" si="67"/>
        <v>441</v>
      </c>
      <c r="I961">
        <v>94.791666666666671</v>
      </c>
      <c r="J961">
        <v>125.01098901098901</v>
      </c>
      <c r="K961">
        <v>21.047085538149357</v>
      </c>
      <c r="L961">
        <v>0</v>
      </c>
      <c r="M961">
        <v>100</v>
      </c>
      <c r="N961">
        <v>0</v>
      </c>
      <c r="O961">
        <v>100</v>
      </c>
      <c r="P961">
        <v>121.46875</v>
      </c>
      <c r="Q961">
        <v>24.349385336331864</v>
      </c>
      <c r="R961">
        <v>0</v>
      </c>
      <c r="S961">
        <v>100</v>
      </c>
      <c r="T961">
        <v>0</v>
      </c>
      <c r="U961">
        <v>84.375</v>
      </c>
      <c r="V961">
        <v>134.32142857142858</v>
      </c>
      <c r="W961">
        <v>10.250085840164209</v>
      </c>
      <c r="X961">
        <v>0</v>
      </c>
      <c r="Y961">
        <v>100</v>
      </c>
      <c r="Z961">
        <v>0</v>
      </c>
      <c r="AA961" s="2">
        <v>0</v>
      </c>
      <c r="AB961">
        <v>2</v>
      </c>
      <c r="AC961">
        <v>8</v>
      </c>
      <c r="AD961">
        <v>2</v>
      </c>
      <c r="AE961" s="16">
        <v>0</v>
      </c>
      <c r="AF961" t="s">
        <v>875</v>
      </c>
      <c r="AG961" t="s">
        <v>875</v>
      </c>
      <c r="AH961" t="s">
        <v>875</v>
      </c>
      <c r="AI961" t="s">
        <v>875</v>
      </c>
      <c r="AJ961" t="s">
        <v>875</v>
      </c>
      <c r="AK961" t="s">
        <v>875</v>
      </c>
      <c r="AL961" t="s">
        <v>875</v>
      </c>
      <c r="AM961" s="1" t="s">
        <v>903</v>
      </c>
      <c r="AN961" s="1" t="s">
        <v>903</v>
      </c>
      <c r="AO961" s="1" t="s">
        <v>903</v>
      </c>
      <c r="AP961" s="1" t="s">
        <v>903</v>
      </c>
      <c r="AQ961" s="1" t="s">
        <v>903</v>
      </c>
      <c r="AR961" s="1" t="s">
        <v>903</v>
      </c>
      <c r="AS961" s="1" t="s">
        <v>903</v>
      </c>
      <c r="AT961" s="1" t="s">
        <v>903</v>
      </c>
      <c r="AU961" s="1" t="s">
        <v>903</v>
      </c>
      <c r="AV961" s="1" t="s">
        <v>903</v>
      </c>
      <c r="AW961" s="1" t="s">
        <v>903</v>
      </c>
      <c r="AX961" s="1" t="s">
        <v>903</v>
      </c>
      <c r="AY961" s="1" t="s">
        <v>903</v>
      </c>
      <c r="AZ961" s="1" t="s">
        <v>903</v>
      </c>
      <c r="BA961" s="1" t="s">
        <v>875</v>
      </c>
      <c r="BB961" s="1" t="s">
        <v>875</v>
      </c>
      <c r="BC961" s="1" t="s">
        <v>875</v>
      </c>
      <c r="BD961" s="1" t="s">
        <v>875</v>
      </c>
      <c r="BE961" s="1" t="s">
        <v>875</v>
      </c>
      <c r="BF961" s="1" t="s">
        <v>875</v>
      </c>
      <c r="BG961">
        <v>42</v>
      </c>
      <c r="BH961">
        <v>5</v>
      </c>
      <c r="BI961">
        <v>10.5</v>
      </c>
      <c r="BJ961">
        <f t="shared" si="69"/>
        <v>441</v>
      </c>
      <c r="BK961" t="s">
        <v>890</v>
      </c>
      <c r="BL961" s="2">
        <v>0</v>
      </c>
      <c r="BM961">
        <v>0</v>
      </c>
      <c r="BN961">
        <v>0</v>
      </c>
      <c r="BO961">
        <v>0</v>
      </c>
      <c r="BP961">
        <v>0</v>
      </c>
      <c r="BQ961" s="12"/>
      <c r="BR961" s="12"/>
      <c r="BS961" s="12"/>
      <c r="BT961" s="12"/>
      <c r="BU961" s="12"/>
      <c r="BV961" s="12"/>
      <c r="BW961" s="12"/>
      <c r="BX961" s="12"/>
      <c r="BY961" s="12"/>
      <c r="BZ961" s="12"/>
      <c r="CA961" s="12"/>
      <c r="CB961" s="15"/>
      <c r="CC961" s="12"/>
      <c r="CD961" s="12"/>
      <c r="CE961" s="12"/>
      <c r="CF961" s="12"/>
      <c r="CG961" s="12"/>
      <c r="CH961" s="12"/>
      <c r="CI961" s="12"/>
      <c r="CJ961" s="15"/>
      <c r="CK961" s="12"/>
      <c r="CL961" s="12"/>
      <c r="CM961" s="12"/>
      <c r="CN961" s="12"/>
      <c r="CO961" s="12"/>
      <c r="CP961" s="12"/>
      <c r="CQ961" s="12"/>
      <c r="CR961" s="12"/>
      <c r="CS961" s="12"/>
      <c r="CT961" s="12"/>
      <c r="CU961" s="12"/>
      <c r="CV961" s="12"/>
      <c r="CW961" s="12"/>
      <c r="CX961" s="12"/>
      <c r="CY961" s="12"/>
      <c r="CZ961" s="12"/>
      <c r="DA961" s="12"/>
      <c r="DB961" s="12"/>
      <c r="DC961" s="12"/>
      <c r="DD961"/>
      <c r="DE961" s="35"/>
    </row>
    <row r="962" spans="1:109" x14ac:dyDescent="0.2">
      <c r="A962" s="2">
        <v>961</v>
      </c>
      <c r="B962" s="5">
        <v>11</v>
      </c>
      <c r="C962" s="5">
        <v>3</v>
      </c>
      <c r="D962" s="1">
        <v>51</v>
      </c>
      <c r="E962" s="7">
        <v>44019</v>
      </c>
      <c r="F962" s="1">
        <v>0</v>
      </c>
      <c r="G962" s="5">
        <f t="shared" si="66"/>
        <v>0</v>
      </c>
      <c r="H962" s="19">
        <f t="shared" si="67"/>
        <v>0</v>
      </c>
      <c r="I962">
        <v>97.916666666666671</v>
      </c>
      <c r="J962">
        <v>118.75531914893617</v>
      </c>
      <c r="K962">
        <v>21.673841636572142</v>
      </c>
      <c r="L962">
        <v>0</v>
      </c>
      <c r="M962">
        <v>96.808510638297875</v>
      </c>
      <c r="N962">
        <v>3.1914893617021276</v>
      </c>
      <c r="O962">
        <v>100</v>
      </c>
      <c r="P962">
        <v>116.609375</v>
      </c>
      <c r="Q962">
        <v>25.86612035270246</v>
      </c>
      <c r="R962">
        <v>0</v>
      </c>
      <c r="S962">
        <v>95.3125</v>
      </c>
      <c r="T962">
        <v>4.6875</v>
      </c>
      <c r="U962">
        <v>93.75</v>
      </c>
      <c r="V962">
        <v>124.48387096774194</v>
      </c>
      <c r="W962">
        <v>9.9513447831117166</v>
      </c>
      <c r="X962">
        <v>0</v>
      </c>
      <c r="Y962">
        <v>100</v>
      </c>
      <c r="Z962">
        <v>0</v>
      </c>
      <c r="AA962" s="2">
        <v>1</v>
      </c>
      <c r="AB962">
        <v>2</v>
      </c>
      <c r="AC962">
        <v>8</v>
      </c>
      <c r="AD962">
        <v>2</v>
      </c>
      <c r="AE962" s="16">
        <v>0</v>
      </c>
      <c r="AF962" s="12">
        <v>99</v>
      </c>
      <c r="AG962">
        <v>99</v>
      </c>
      <c r="AH962">
        <v>99</v>
      </c>
      <c r="AI962">
        <v>99</v>
      </c>
      <c r="AJ962">
        <v>99</v>
      </c>
      <c r="AK962">
        <v>99</v>
      </c>
      <c r="AL962">
        <v>99</v>
      </c>
      <c r="AM962">
        <v>99</v>
      </c>
      <c r="AN962">
        <v>99</v>
      </c>
      <c r="AO962">
        <v>1</v>
      </c>
      <c r="AP962">
        <v>99</v>
      </c>
      <c r="AQ962">
        <v>99</v>
      </c>
      <c r="AR962">
        <v>99</v>
      </c>
      <c r="AS962" s="1">
        <v>0</v>
      </c>
      <c r="AT962" s="1">
        <v>0</v>
      </c>
      <c r="AU962">
        <v>0</v>
      </c>
      <c r="AV962" s="1">
        <v>0</v>
      </c>
      <c r="AW962" s="1">
        <v>0</v>
      </c>
      <c r="AX962" s="1">
        <v>0</v>
      </c>
      <c r="AY962" s="1">
        <v>0</v>
      </c>
      <c r="AZ962" s="1">
        <v>0</v>
      </c>
      <c r="BA962" s="1">
        <v>0</v>
      </c>
      <c r="BB962" s="1">
        <v>1</v>
      </c>
      <c r="BC962" s="1">
        <v>0</v>
      </c>
      <c r="BD962" s="1">
        <v>0</v>
      </c>
      <c r="BE962" s="1">
        <v>0</v>
      </c>
      <c r="BF962" s="1">
        <f>SUM(AS962:BE962)</f>
        <v>1</v>
      </c>
      <c r="BG962">
        <v>0</v>
      </c>
      <c r="BH962">
        <v>0</v>
      </c>
      <c r="BI962">
        <v>0</v>
      </c>
      <c r="BJ962">
        <f t="shared" si="69"/>
        <v>0</v>
      </c>
      <c r="BK962">
        <v>0</v>
      </c>
      <c r="BL962" s="2">
        <v>0</v>
      </c>
      <c r="BM962">
        <v>0</v>
      </c>
      <c r="BN962">
        <v>0</v>
      </c>
      <c r="BO962">
        <v>0</v>
      </c>
      <c r="BP962">
        <v>0</v>
      </c>
      <c r="BQ962" s="12"/>
      <c r="BR962" s="12"/>
      <c r="BS962" s="12"/>
      <c r="BT962" s="12"/>
      <c r="BU962" s="12"/>
      <c r="BV962" s="12"/>
      <c r="BW962" s="12"/>
      <c r="BX962" s="12"/>
      <c r="BY962" s="12"/>
      <c r="BZ962" s="12"/>
      <c r="CA962" s="12"/>
      <c r="CB962" s="15"/>
      <c r="CC962" s="12"/>
      <c r="CD962" s="12"/>
      <c r="CE962" s="12"/>
      <c r="CF962" s="12"/>
      <c r="CG962" s="12"/>
      <c r="CH962" s="12"/>
      <c r="CI962" s="12"/>
      <c r="CJ962" s="15"/>
      <c r="CK962" s="12"/>
      <c r="CL962" s="12"/>
      <c r="CM962" s="12"/>
      <c r="CN962" s="12"/>
      <c r="CO962" s="12"/>
      <c r="CP962" s="12"/>
      <c r="CQ962" s="12"/>
      <c r="CR962" s="12"/>
      <c r="CS962" s="12"/>
      <c r="CT962" s="12"/>
      <c r="CU962" s="12"/>
      <c r="CV962" s="12"/>
      <c r="CW962" s="12"/>
      <c r="CX962" s="12"/>
      <c r="CY962" s="12"/>
      <c r="CZ962" s="12"/>
      <c r="DA962" s="12"/>
      <c r="DB962" s="12"/>
      <c r="DC962" s="12"/>
      <c r="DD962"/>
      <c r="DE962" s="35"/>
    </row>
    <row r="963" spans="1:109" x14ac:dyDescent="0.2">
      <c r="A963" s="2">
        <v>962</v>
      </c>
      <c r="B963" s="5">
        <v>11</v>
      </c>
      <c r="C963" s="5">
        <v>3</v>
      </c>
      <c r="D963" s="1">
        <v>52</v>
      </c>
      <c r="E963" s="7">
        <v>44020</v>
      </c>
      <c r="F963" s="1">
        <v>0</v>
      </c>
      <c r="G963" s="5">
        <f t="shared" si="66"/>
        <v>22</v>
      </c>
      <c r="H963" s="19">
        <f t="shared" si="67"/>
        <v>83.6</v>
      </c>
      <c r="I963">
        <v>94.791666666666671</v>
      </c>
      <c r="J963">
        <v>111.05494505494505</v>
      </c>
      <c r="K963">
        <v>14.609937330696177</v>
      </c>
      <c r="L963">
        <v>0</v>
      </c>
      <c r="M963">
        <v>97.802197802197796</v>
      </c>
      <c r="N963">
        <v>2.197802197802198</v>
      </c>
      <c r="O963">
        <v>100</v>
      </c>
      <c r="P963">
        <v>109.96875</v>
      </c>
      <c r="Q963">
        <v>16.829274809022341</v>
      </c>
      <c r="R963">
        <v>0</v>
      </c>
      <c r="S963">
        <v>96.875</v>
      </c>
      <c r="T963">
        <v>3.125</v>
      </c>
      <c r="U963">
        <v>84.375</v>
      </c>
      <c r="V963">
        <v>113.75</v>
      </c>
      <c r="W963">
        <v>7.3186776520100674</v>
      </c>
      <c r="X963">
        <v>0</v>
      </c>
      <c r="Y963">
        <v>100</v>
      </c>
      <c r="Z963">
        <v>0</v>
      </c>
      <c r="AA963" s="2">
        <v>1</v>
      </c>
      <c r="AB963">
        <v>2</v>
      </c>
      <c r="AC963">
        <v>6</v>
      </c>
      <c r="AD963">
        <v>2</v>
      </c>
      <c r="AE963" s="16">
        <v>0</v>
      </c>
      <c r="AF963" t="s">
        <v>875</v>
      </c>
      <c r="AG963" t="s">
        <v>875</v>
      </c>
      <c r="AH963" t="s">
        <v>875</v>
      </c>
      <c r="AI963" t="s">
        <v>875</v>
      </c>
      <c r="AJ963" t="s">
        <v>875</v>
      </c>
      <c r="AK963" t="s">
        <v>875</v>
      </c>
      <c r="AL963" t="s">
        <v>875</v>
      </c>
      <c r="AM963" s="1" t="s">
        <v>903</v>
      </c>
      <c r="AN963" s="1" t="s">
        <v>903</v>
      </c>
      <c r="AO963" s="1" t="s">
        <v>903</v>
      </c>
      <c r="AP963" s="1" t="s">
        <v>903</v>
      </c>
      <c r="AQ963" s="1" t="s">
        <v>903</v>
      </c>
      <c r="AR963" s="1" t="s">
        <v>903</v>
      </c>
      <c r="AS963" s="1" t="s">
        <v>903</v>
      </c>
      <c r="AT963" s="1" t="s">
        <v>903</v>
      </c>
      <c r="AU963" s="1" t="s">
        <v>903</v>
      </c>
      <c r="AV963" s="1" t="s">
        <v>903</v>
      </c>
      <c r="AW963" s="1" t="s">
        <v>903</v>
      </c>
      <c r="AX963" s="1" t="s">
        <v>903</v>
      </c>
      <c r="AY963" s="1" t="s">
        <v>903</v>
      </c>
      <c r="AZ963" s="1" t="s">
        <v>903</v>
      </c>
      <c r="BA963" s="1" t="s">
        <v>875</v>
      </c>
      <c r="BB963" s="1" t="s">
        <v>875</v>
      </c>
      <c r="BC963" s="1" t="s">
        <v>875</v>
      </c>
      <c r="BD963" s="1" t="s">
        <v>875</v>
      </c>
      <c r="BE963" s="1" t="s">
        <v>875</v>
      </c>
      <c r="BF963" s="1" t="s">
        <v>875</v>
      </c>
      <c r="BG963">
        <v>22</v>
      </c>
      <c r="BH963">
        <v>3</v>
      </c>
      <c r="BI963">
        <v>3.8</v>
      </c>
      <c r="BJ963">
        <f t="shared" si="69"/>
        <v>83.6</v>
      </c>
      <c r="BK963" t="s">
        <v>28</v>
      </c>
      <c r="BL963" s="2">
        <v>0</v>
      </c>
      <c r="BM963">
        <v>0</v>
      </c>
      <c r="BN963">
        <v>0</v>
      </c>
      <c r="BO963">
        <v>0</v>
      </c>
      <c r="BP963">
        <v>0</v>
      </c>
      <c r="BQ963" s="14">
        <v>44020.45049797454</v>
      </c>
      <c r="BR963" s="14" t="s">
        <v>415</v>
      </c>
      <c r="BS963" s="15">
        <v>19.916666666666668</v>
      </c>
      <c r="BT963" s="12" t="s">
        <v>410</v>
      </c>
      <c r="BU963" s="12">
        <v>2</v>
      </c>
      <c r="BV963" s="12"/>
      <c r="BW963" s="12" t="s">
        <v>98</v>
      </c>
      <c r="BX963" s="12"/>
      <c r="BY963" s="12" t="s">
        <v>98</v>
      </c>
      <c r="BZ963" s="12">
        <v>1</v>
      </c>
      <c r="CA963" s="12">
        <v>1</v>
      </c>
      <c r="CB963" s="15">
        <v>0</v>
      </c>
      <c r="CC963" s="12">
        <v>0</v>
      </c>
      <c r="CD963" s="12">
        <v>0</v>
      </c>
      <c r="CE963" s="12">
        <v>1</v>
      </c>
      <c r="CF963" s="12">
        <v>3</v>
      </c>
      <c r="CG963" s="12">
        <v>2</v>
      </c>
      <c r="CH963" s="12">
        <v>3</v>
      </c>
      <c r="CI963" s="12">
        <v>2</v>
      </c>
      <c r="CJ963" s="15">
        <v>5</v>
      </c>
      <c r="CK963" s="12">
        <v>1</v>
      </c>
      <c r="CL963" s="12">
        <v>3</v>
      </c>
      <c r="CM963" s="12">
        <v>1</v>
      </c>
      <c r="CN963" s="12">
        <v>2</v>
      </c>
      <c r="CO963" s="12">
        <v>1</v>
      </c>
      <c r="CP963" s="12" t="s">
        <v>99</v>
      </c>
      <c r="CQ963" s="12">
        <v>77</v>
      </c>
      <c r="CR963" s="12">
        <v>77</v>
      </c>
      <c r="CS963" s="12">
        <v>93</v>
      </c>
      <c r="CT963" s="12">
        <v>87</v>
      </c>
      <c r="CU963" s="12">
        <v>86</v>
      </c>
      <c r="CV963" s="12">
        <v>4</v>
      </c>
      <c r="CW963" s="12">
        <v>203</v>
      </c>
      <c r="CX963" s="12" t="b">
        <v>0</v>
      </c>
      <c r="CY963" s="12"/>
      <c r="CZ963" s="12">
        <v>0</v>
      </c>
      <c r="DA963" s="12"/>
      <c r="DB963" s="12"/>
      <c r="DC963" s="12"/>
      <c r="DD963"/>
      <c r="DE963" s="35"/>
    </row>
    <row r="964" spans="1:109" x14ac:dyDescent="0.2">
      <c r="A964" s="2">
        <v>963</v>
      </c>
      <c r="B964" s="5">
        <v>11</v>
      </c>
      <c r="C964" s="5">
        <v>3</v>
      </c>
      <c r="D964" s="1">
        <v>53</v>
      </c>
      <c r="E964" s="7">
        <v>44021</v>
      </c>
      <c r="F964" s="1">
        <v>0</v>
      </c>
      <c r="G964" s="5">
        <f t="shared" si="66"/>
        <v>0</v>
      </c>
      <c r="H964" s="19">
        <f t="shared" si="67"/>
        <v>0</v>
      </c>
      <c r="I964">
        <v>98.958333333333329</v>
      </c>
      <c r="J964">
        <v>128.2421052631579</v>
      </c>
      <c r="K964">
        <v>11.990852902377682</v>
      </c>
      <c r="L964">
        <v>0</v>
      </c>
      <c r="M964">
        <v>100</v>
      </c>
      <c r="N964">
        <v>0</v>
      </c>
      <c r="O964">
        <v>100</v>
      </c>
      <c r="P964">
        <v>130.046875</v>
      </c>
      <c r="Q964">
        <v>12.518353157468797</v>
      </c>
      <c r="R964">
        <v>0</v>
      </c>
      <c r="S964">
        <v>100</v>
      </c>
      <c r="T964">
        <v>0</v>
      </c>
      <c r="U964">
        <v>96.875</v>
      </c>
      <c r="V964">
        <v>125.71875</v>
      </c>
      <c r="W964">
        <v>11.363177283478796</v>
      </c>
      <c r="X964">
        <v>0</v>
      </c>
      <c r="Y964">
        <v>100</v>
      </c>
      <c r="Z964">
        <v>0</v>
      </c>
      <c r="AA964" s="2">
        <v>0</v>
      </c>
      <c r="AB964">
        <v>2</v>
      </c>
      <c r="AC964">
        <v>9</v>
      </c>
      <c r="AD964">
        <v>2</v>
      </c>
      <c r="AE964" s="16">
        <v>0</v>
      </c>
      <c r="AF964" s="12">
        <v>99</v>
      </c>
      <c r="AG964">
        <v>99</v>
      </c>
      <c r="AH964">
        <v>1</v>
      </c>
      <c r="AI964">
        <v>99</v>
      </c>
      <c r="AJ964">
        <v>99</v>
      </c>
      <c r="AK964">
        <v>99</v>
      </c>
      <c r="AL964">
        <v>99</v>
      </c>
      <c r="AM964">
        <v>99</v>
      </c>
      <c r="AN964" s="1">
        <v>99</v>
      </c>
      <c r="AO964" s="1">
        <v>99</v>
      </c>
      <c r="AP964" s="1">
        <v>99</v>
      </c>
      <c r="AQ964" s="1">
        <v>99</v>
      </c>
      <c r="AR964" s="1">
        <v>99</v>
      </c>
      <c r="AS964" s="1">
        <v>0</v>
      </c>
      <c r="AT964" s="1">
        <v>0</v>
      </c>
      <c r="AU964" s="1">
        <v>1</v>
      </c>
      <c r="AV964" s="1">
        <v>0</v>
      </c>
      <c r="AW964" s="1">
        <v>0</v>
      </c>
      <c r="AX964" s="1">
        <v>0</v>
      </c>
      <c r="AY964" s="1">
        <v>0</v>
      </c>
      <c r="AZ964" s="1">
        <v>0</v>
      </c>
      <c r="BA964" s="1">
        <v>0</v>
      </c>
      <c r="BB964" s="1">
        <v>0</v>
      </c>
      <c r="BC964" s="1">
        <v>0</v>
      </c>
      <c r="BD964" s="1">
        <v>0</v>
      </c>
      <c r="BE964" s="1">
        <v>0</v>
      </c>
      <c r="BF964" s="1">
        <f>SUM(AS964:BE964)</f>
        <v>1</v>
      </c>
      <c r="BG964">
        <v>0</v>
      </c>
      <c r="BH964">
        <v>0</v>
      </c>
      <c r="BI964">
        <v>0</v>
      </c>
      <c r="BJ964">
        <f t="shared" si="69"/>
        <v>0</v>
      </c>
      <c r="BK964">
        <v>0</v>
      </c>
      <c r="BL964" s="2">
        <v>0</v>
      </c>
      <c r="BM964">
        <v>0</v>
      </c>
      <c r="BN964">
        <v>0</v>
      </c>
      <c r="BO964">
        <v>0</v>
      </c>
      <c r="BP964">
        <v>0</v>
      </c>
      <c r="BQ964" s="12"/>
      <c r="BR964" s="12"/>
      <c r="BS964" s="12"/>
      <c r="BT964" s="12"/>
      <c r="BU964" s="12"/>
      <c r="BV964" s="12"/>
      <c r="BW964" s="12"/>
      <c r="BX964" s="12"/>
      <c r="BY964" s="12"/>
      <c r="BZ964" s="12"/>
      <c r="CA964" s="12"/>
      <c r="CB964" s="15"/>
      <c r="CC964" s="12"/>
      <c r="CD964" s="12"/>
      <c r="CE964" s="12"/>
      <c r="CF964" s="12"/>
      <c r="CG964" s="12"/>
      <c r="CH964" s="12"/>
      <c r="CI964" s="12"/>
      <c r="CJ964" s="15"/>
      <c r="CK964" s="12"/>
      <c r="CL964" s="12"/>
      <c r="CM964" s="12"/>
      <c r="CN964" s="12"/>
      <c r="CO964" s="12"/>
      <c r="CP964" s="12"/>
      <c r="CQ964" s="12"/>
      <c r="CR964" s="12"/>
      <c r="CS964" s="12"/>
      <c r="CT964" s="12"/>
      <c r="CU964" s="12"/>
      <c r="CV964" s="12"/>
      <c r="CW964" s="12"/>
      <c r="CX964" s="12"/>
      <c r="CY964" s="12"/>
      <c r="CZ964" s="12"/>
      <c r="DA964" s="12"/>
      <c r="DB964" s="12"/>
      <c r="DC964" s="12"/>
      <c r="DD964"/>
      <c r="DE964" s="35"/>
    </row>
    <row r="965" spans="1:109" x14ac:dyDescent="0.2">
      <c r="A965" s="2">
        <v>964</v>
      </c>
      <c r="B965" s="5">
        <v>11</v>
      </c>
      <c r="C965" s="5">
        <v>3</v>
      </c>
      <c r="D965" s="1">
        <v>54</v>
      </c>
      <c r="E965" s="7">
        <v>44022</v>
      </c>
      <c r="F965" s="1">
        <v>0</v>
      </c>
      <c r="G965" s="5">
        <f t="shared" si="66"/>
        <v>20</v>
      </c>
      <c r="H965" s="19">
        <f t="shared" si="67"/>
        <v>196</v>
      </c>
      <c r="I965">
        <v>97.916666666666671</v>
      </c>
      <c r="J965">
        <v>119.70212765957447</v>
      </c>
      <c r="K965">
        <v>18.586362650227606</v>
      </c>
      <c r="L965">
        <v>3.1914893617021276</v>
      </c>
      <c r="M965">
        <v>96.808510638297875</v>
      </c>
      <c r="N965">
        <v>0</v>
      </c>
      <c r="O965">
        <v>100</v>
      </c>
      <c r="P965">
        <v>127.28125</v>
      </c>
      <c r="Q965">
        <v>17.86955428715126</v>
      </c>
      <c r="R965">
        <v>4.6875</v>
      </c>
      <c r="S965">
        <v>95.3125</v>
      </c>
      <c r="T965">
        <v>0</v>
      </c>
      <c r="U965">
        <v>93.75</v>
      </c>
      <c r="V965">
        <v>103.96774193548387</v>
      </c>
      <c r="W965">
        <v>8.0453259343547874</v>
      </c>
      <c r="X965">
        <v>0</v>
      </c>
      <c r="Y965">
        <v>100</v>
      </c>
      <c r="Z965">
        <v>0</v>
      </c>
      <c r="AA965" s="2">
        <v>0</v>
      </c>
      <c r="AB965">
        <v>2</v>
      </c>
      <c r="AC965">
        <v>7</v>
      </c>
      <c r="AD965">
        <v>2</v>
      </c>
      <c r="AE965" s="16">
        <v>0</v>
      </c>
      <c r="AF965" t="s">
        <v>875</v>
      </c>
      <c r="AG965" t="s">
        <v>875</v>
      </c>
      <c r="AH965" t="s">
        <v>875</v>
      </c>
      <c r="AI965" t="s">
        <v>875</v>
      </c>
      <c r="AJ965" t="s">
        <v>875</v>
      </c>
      <c r="AK965" t="s">
        <v>875</v>
      </c>
      <c r="AL965" t="s">
        <v>875</v>
      </c>
      <c r="AM965" s="1" t="s">
        <v>903</v>
      </c>
      <c r="AN965" s="1" t="s">
        <v>903</v>
      </c>
      <c r="AO965" s="1" t="s">
        <v>903</v>
      </c>
      <c r="AP965" s="1" t="s">
        <v>903</v>
      </c>
      <c r="AQ965" s="1" t="s">
        <v>903</v>
      </c>
      <c r="AR965" s="1" t="s">
        <v>903</v>
      </c>
      <c r="AS965" s="1" t="s">
        <v>903</v>
      </c>
      <c r="AT965" s="1" t="s">
        <v>903</v>
      </c>
      <c r="AU965" s="1" t="s">
        <v>903</v>
      </c>
      <c r="AV965" s="1" t="s">
        <v>903</v>
      </c>
      <c r="AW965" s="1" t="s">
        <v>903</v>
      </c>
      <c r="AX965" s="1" t="s">
        <v>903</v>
      </c>
      <c r="AY965" s="1" t="s">
        <v>903</v>
      </c>
      <c r="AZ965" s="1" t="s">
        <v>903</v>
      </c>
      <c r="BA965" s="1" t="s">
        <v>875</v>
      </c>
      <c r="BB965" s="1" t="s">
        <v>875</v>
      </c>
      <c r="BC965" s="1" t="s">
        <v>875</v>
      </c>
      <c r="BD965" s="1" t="s">
        <v>875</v>
      </c>
      <c r="BE965" s="1" t="s">
        <v>875</v>
      </c>
      <c r="BF965" s="1" t="s">
        <v>875</v>
      </c>
      <c r="BG965">
        <v>20</v>
      </c>
      <c r="BH965">
        <v>3</v>
      </c>
      <c r="BI965">
        <v>9.8000000000000007</v>
      </c>
      <c r="BJ965">
        <f t="shared" si="69"/>
        <v>196</v>
      </c>
      <c r="BK965" t="s">
        <v>31</v>
      </c>
      <c r="BL965" s="2">
        <v>0</v>
      </c>
      <c r="BM965">
        <v>0</v>
      </c>
      <c r="BN965">
        <v>0</v>
      </c>
      <c r="BO965">
        <v>0</v>
      </c>
      <c r="BP965">
        <v>0</v>
      </c>
      <c r="BQ965" s="12"/>
      <c r="BR965" s="12"/>
      <c r="BS965" s="12"/>
      <c r="BT965" s="12"/>
      <c r="BU965" s="12"/>
      <c r="BV965" s="12"/>
      <c r="BW965" s="12"/>
      <c r="BX965" s="12"/>
      <c r="BY965" s="12"/>
      <c r="BZ965" s="12"/>
      <c r="CA965" s="12"/>
      <c r="CB965" s="15"/>
      <c r="CC965" s="12"/>
      <c r="CD965" s="12"/>
      <c r="CE965" s="12"/>
      <c r="CF965" s="12"/>
      <c r="CG965" s="12"/>
      <c r="CH965" s="12"/>
      <c r="CI965" s="12"/>
      <c r="CJ965" s="15"/>
      <c r="CK965" s="12"/>
      <c r="CL965" s="12"/>
      <c r="CM965" s="12"/>
      <c r="CN965" s="12"/>
      <c r="CO965" s="12"/>
      <c r="CP965" s="12"/>
      <c r="CQ965" s="12"/>
      <c r="CR965" s="12"/>
      <c r="CS965" s="12"/>
      <c r="CT965" s="12"/>
      <c r="CU965" s="12"/>
      <c r="CV965" s="12"/>
      <c r="CW965" s="12"/>
      <c r="CX965" s="12"/>
      <c r="CY965" s="12"/>
      <c r="CZ965" s="12"/>
      <c r="DA965" s="12"/>
      <c r="DB965" s="12"/>
      <c r="DC965" s="12"/>
      <c r="DD965"/>
      <c r="DE965" s="35"/>
    </row>
    <row r="966" spans="1:109" x14ac:dyDescent="0.2">
      <c r="A966" s="2">
        <v>965</v>
      </c>
      <c r="B966" s="5">
        <v>11</v>
      </c>
      <c r="C966" s="5">
        <v>3</v>
      </c>
      <c r="D966" s="1">
        <v>55</v>
      </c>
      <c r="E966" s="7">
        <v>44023</v>
      </c>
      <c r="F966" s="1">
        <v>0</v>
      </c>
      <c r="G966" s="5">
        <f t="shared" si="66"/>
        <v>0</v>
      </c>
      <c r="H966" s="19">
        <f t="shared" si="67"/>
        <v>0</v>
      </c>
      <c r="I966">
        <v>96.875</v>
      </c>
      <c r="J966">
        <v>121.79569892473118</v>
      </c>
      <c r="K966">
        <v>25.177354643610556</v>
      </c>
      <c r="L966">
        <v>2.150537634408602</v>
      </c>
      <c r="M966">
        <v>95.698924731182785</v>
      </c>
      <c r="N966">
        <v>2.150537634408602</v>
      </c>
      <c r="O966">
        <v>100</v>
      </c>
      <c r="P966">
        <v>105.9375</v>
      </c>
      <c r="Q966">
        <v>20.183873787204558</v>
      </c>
      <c r="R966">
        <v>0</v>
      </c>
      <c r="S966">
        <v>96.875</v>
      </c>
      <c r="T966">
        <v>3.125</v>
      </c>
      <c r="U966">
        <v>90.625</v>
      </c>
      <c r="V966">
        <v>156.76666666666668</v>
      </c>
      <c r="W966">
        <v>9.2464693253554309</v>
      </c>
      <c r="X966">
        <v>6.666666666666667</v>
      </c>
      <c r="Y966">
        <v>93.333333333333329</v>
      </c>
      <c r="Z966">
        <v>0</v>
      </c>
      <c r="AA966" s="2">
        <v>2</v>
      </c>
      <c r="AB966">
        <v>2</v>
      </c>
      <c r="AC966">
        <v>8</v>
      </c>
      <c r="AD966">
        <v>2</v>
      </c>
      <c r="AE966" s="16">
        <v>0</v>
      </c>
      <c r="AF966" s="12">
        <v>99</v>
      </c>
      <c r="AG966">
        <v>99</v>
      </c>
      <c r="AH966">
        <v>99</v>
      </c>
      <c r="AI966">
        <v>99</v>
      </c>
      <c r="AJ966">
        <v>1</v>
      </c>
      <c r="AK966">
        <v>99</v>
      </c>
      <c r="AL966">
        <v>99</v>
      </c>
      <c r="AM966">
        <v>99</v>
      </c>
      <c r="AN966" s="1">
        <v>99</v>
      </c>
      <c r="AO966" s="1">
        <v>99</v>
      </c>
      <c r="AP966" s="1">
        <v>99</v>
      </c>
      <c r="AQ966" s="1">
        <v>99</v>
      </c>
      <c r="AR966" s="1">
        <v>99</v>
      </c>
      <c r="AS966" s="1">
        <v>0</v>
      </c>
      <c r="AT966" s="1">
        <v>0</v>
      </c>
      <c r="AU966">
        <v>0</v>
      </c>
      <c r="AV966" s="1">
        <v>0</v>
      </c>
      <c r="AW966" s="1">
        <v>1</v>
      </c>
      <c r="AX966" s="1">
        <v>0</v>
      </c>
      <c r="AY966" s="1">
        <v>0</v>
      </c>
      <c r="AZ966" s="1">
        <v>0</v>
      </c>
      <c r="BA966" s="1">
        <v>0</v>
      </c>
      <c r="BB966" s="1">
        <v>0</v>
      </c>
      <c r="BC966" s="1">
        <v>0</v>
      </c>
      <c r="BD966" s="1">
        <v>0</v>
      </c>
      <c r="BE966" s="1">
        <v>0</v>
      </c>
      <c r="BF966" s="1">
        <f>SUM(AS966:BE966)</f>
        <v>1</v>
      </c>
      <c r="BG966">
        <v>0</v>
      </c>
      <c r="BH966">
        <v>0</v>
      </c>
      <c r="BI966">
        <v>0</v>
      </c>
      <c r="BJ966">
        <f t="shared" si="69"/>
        <v>0</v>
      </c>
      <c r="BK966">
        <v>0</v>
      </c>
      <c r="BL966" s="2">
        <v>0</v>
      </c>
      <c r="BM966">
        <v>0</v>
      </c>
      <c r="BN966">
        <v>0</v>
      </c>
      <c r="BO966">
        <v>0</v>
      </c>
      <c r="BP966">
        <v>0</v>
      </c>
      <c r="BQ966" s="12"/>
      <c r="BR966" s="12"/>
      <c r="BS966" s="12"/>
      <c r="BT966" s="12"/>
      <c r="BU966" s="12"/>
      <c r="BV966" s="12"/>
      <c r="BW966" s="12"/>
      <c r="BX966" s="12"/>
      <c r="BY966" s="12"/>
      <c r="BZ966" s="12"/>
      <c r="CA966" s="12"/>
      <c r="CB966" s="15"/>
      <c r="CC966" s="12"/>
      <c r="CD966" s="12"/>
      <c r="CE966" s="12"/>
      <c r="CF966" s="12"/>
      <c r="CG966" s="12"/>
      <c r="CH966" s="12"/>
      <c r="CI966" s="12"/>
      <c r="CJ966" s="15"/>
      <c r="CK966" s="12"/>
      <c r="CL966" s="12"/>
      <c r="CM966" s="12"/>
      <c r="CN966" s="12"/>
      <c r="CO966" s="12"/>
      <c r="CP966" s="12"/>
      <c r="CQ966" s="12"/>
      <c r="CR966" s="12"/>
      <c r="CS966" s="12"/>
      <c r="CT966" s="12"/>
      <c r="CU966" s="12"/>
      <c r="CV966" s="12"/>
      <c r="CW966" s="12"/>
      <c r="CX966" s="12"/>
      <c r="CY966" s="12"/>
      <c r="CZ966" s="12"/>
      <c r="DA966" s="12"/>
      <c r="DB966" s="12"/>
      <c r="DC966" s="12"/>
      <c r="DD966"/>
      <c r="DE966" s="35"/>
    </row>
    <row r="967" spans="1:109" x14ac:dyDescent="0.2">
      <c r="A967" s="2">
        <v>966</v>
      </c>
      <c r="B967" s="5">
        <v>11</v>
      </c>
      <c r="C967" s="5">
        <v>3</v>
      </c>
      <c r="D967" s="1">
        <v>56</v>
      </c>
      <c r="E967" s="7">
        <v>44024</v>
      </c>
      <c r="F967" s="1">
        <v>0</v>
      </c>
      <c r="G967" s="5">
        <f t="shared" si="66"/>
        <v>30</v>
      </c>
      <c r="H967" s="19">
        <f t="shared" si="67"/>
        <v>315</v>
      </c>
      <c r="I967">
        <v>97.916666666666671</v>
      </c>
      <c r="J967">
        <v>116.43617021276596</v>
      </c>
      <c r="K967">
        <v>12.633341610428614</v>
      </c>
      <c r="L967">
        <v>0</v>
      </c>
      <c r="M967">
        <v>100</v>
      </c>
      <c r="N967">
        <v>0</v>
      </c>
      <c r="O967">
        <v>100</v>
      </c>
      <c r="P967">
        <v>116.53125</v>
      </c>
      <c r="Q967">
        <v>12.665626767231545</v>
      </c>
      <c r="R967">
        <v>0</v>
      </c>
      <c r="S967">
        <v>100</v>
      </c>
      <c r="T967">
        <v>0</v>
      </c>
      <c r="U967">
        <v>93.75</v>
      </c>
      <c r="V967">
        <v>116.12903225806451</v>
      </c>
      <c r="W967">
        <v>12.584684335945472</v>
      </c>
      <c r="X967">
        <v>0</v>
      </c>
      <c r="Y967">
        <v>100</v>
      </c>
      <c r="Z967">
        <v>0</v>
      </c>
      <c r="AA967" s="2">
        <v>0</v>
      </c>
      <c r="AB967">
        <v>2</v>
      </c>
      <c r="AC967">
        <v>7</v>
      </c>
      <c r="AD967">
        <v>2</v>
      </c>
      <c r="AE967" s="16">
        <v>0</v>
      </c>
      <c r="AF967" t="s">
        <v>875</v>
      </c>
      <c r="AG967" t="s">
        <v>875</v>
      </c>
      <c r="AH967" t="s">
        <v>875</v>
      </c>
      <c r="AI967" t="s">
        <v>875</v>
      </c>
      <c r="AJ967" t="s">
        <v>875</v>
      </c>
      <c r="AK967" t="s">
        <v>875</v>
      </c>
      <c r="AL967" t="s">
        <v>875</v>
      </c>
      <c r="AM967" s="1" t="s">
        <v>903</v>
      </c>
      <c r="AN967" s="1" t="s">
        <v>903</v>
      </c>
      <c r="AO967" s="1" t="s">
        <v>903</v>
      </c>
      <c r="AP967" s="1" t="s">
        <v>903</v>
      </c>
      <c r="AQ967" s="1" t="s">
        <v>903</v>
      </c>
      <c r="AR967" s="1" t="s">
        <v>903</v>
      </c>
      <c r="AS967" s="1" t="s">
        <v>903</v>
      </c>
      <c r="AT967" s="1" t="s">
        <v>903</v>
      </c>
      <c r="AU967" s="1" t="s">
        <v>903</v>
      </c>
      <c r="AV967" s="1" t="s">
        <v>903</v>
      </c>
      <c r="AW967" s="1" t="s">
        <v>903</v>
      </c>
      <c r="AX967" s="1" t="s">
        <v>903</v>
      </c>
      <c r="AY967" s="1" t="s">
        <v>903</v>
      </c>
      <c r="AZ967" s="1" t="s">
        <v>903</v>
      </c>
      <c r="BA967" s="1" t="s">
        <v>875</v>
      </c>
      <c r="BB967" s="1" t="s">
        <v>875</v>
      </c>
      <c r="BC967" s="1" t="s">
        <v>875</v>
      </c>
      <c r="BD967" s="1" t="s">
        <v>875</v>
      </c>
      <c r="BE967" s="1" t="s">
        <v>875</v>
      </c>
      <c r="BF967" s="1" t="s">
        <v>875</v>
      </c>
      <c r="BG967">
        <v>30</v>
      </c>
      <c r="BH967">
        <v>3</v>
      </c>
      <c r="BI967">
        <v>10.5</v>
      </c>
      <c r="BJ967">
        <f t="shared" si="69"/>
        <v>315</v>
      </c>
      <c r="BK967" t="s">
        <v>890</v>
      </c>
      <c r="BL967" s="2">
        <v>0</v>
      </c>
      <c r="BM967">
        <v>0</v>
      </c>
      <c r="BN967">
        <v>0</v>
      </c>
      <c r="BO967">
        <v>0</v>
      </c>
      <c r="BP967">
        <v>0</v>
      </c>
      <c r="BQ967" s="12"/>
      <c r="BR967" s="12"/>
      <c r="BS967" s="12"/>
      <c r="BT967" s="12"/>
      <c r="BU967" s="12"/>
      <c r="BV967" s="12"/>
      <c r="BW967" s="12"/>
      <c r="BX967" s="12"/>
      <c r="BY967" s="12"/>
      <c r="BZ967" s="12"/>
      <c r="CA967" s="12"/>
      <c r="CB967" s="15"/>
      <c r="CC967" s="12"/>
      <c r="CD967" s="12"/>
      <c r="CE967" s="12"/>
      <c r="CF967" s="12"/>
      <c r="CG967" s="12"/>
      <c r="CH967" s="12"/>
      <c r="CI967" s="12"/>
      <c r="CJ967" s="15"/>
      <c r="CK967" s="12"/>
      <c r="CL967" s="12"/>
      <c r="CM967" s="12"/>
      <c r="CN967" s="12"/>
      <c r="CO967" s="12"/>
      <c r="CP967" s="12"/>
      <c r="CQ967" s="12"/>
      <c r="CR967" s="12"/>
      <c r="CS967" s="12"/>
      <c r="CT967" s="12"/>
      <c r="CU967" s="12"/>
      <c r="CV967" s="12"/>
      <c r="CW967" s="12"/>
      <c r="CX967" s="12"/>
      <c r="CY967" s="12"/>
      <c r="CZ967" s="12"/>
      <c r="DA967" s="12"/>
      <c r="DB967" s="12"/>
      <c r="DC967" s="12"/>
      <c r="DD967"/>
      <c r="DE967" s="35"/>
    </row>
    <row r="968" spans="1:109" x14ac:dyDescent="0.2">
      <c r="A968" s="2">
        <v>967</v>
      </c>
      <c r="B968" s="5">
        <v>11</v>
      </c>
      <c r="C968" s="5">
        <v>3</v>
      </c>
      <c r="D968" s="1">
        <v>57</v>
      </c>
      <c r="E968" s="7">
        <v>44025</v>
      </c>
      <c r="F968" s="1">
        <v>0</v>
      </c>
      <c r="G968" s="5">
        <f t="shared" si="66"/>
        <v>0</v>
      </c>
      <c r="H968" s="19">
        <f t="shared" si="67"/>
        <v>0</v>
      </c>
      <c r="I968">
        <v>97.916666666666671</v>
      </c>
      <c r="J968">
        <v>112.79787234042553</v>
      </c>
      <c r="K968">
        <v>16.942879951748203</v>
      </c>
      <c r="L968">
        <v>0</v>
      </c>
      <c r="M968">
        <v>98.936170212765958</v>
      </c>
      <c r="N968">
        <v>1.0638297872340425</v>
      </c>
      <c r="O968">
        <v>100</v>
      </c>
      <c r="P968">
        <v>108.09375</v>
      </c>
      <c r="Q968">
        <v>19.38923597038486</v>
      </c>
      <c r="R968">
        <v>0</v>
      </c>
      <c r="S968">
        <v>98.4375</v>
      </c>
      <c r="T968">
        <v>1.5625</v>
      </c>
      <c r="U968">
        <v>93.75</v>
      </c>
      <c r="V968">
        <v>122.54838709677419</v>
      </c>
      <c r="W968">
        <v>6.547855315404373</v>
      </c>
      <c r="X968">
        <v>0</v>
      </c>
      <c r="Y968">
        <v>100</v>
      </c>
      <c r="Z968">
        <v>0</v>
      </c>
      <c r="AA968" s="2">
        <v>2</v>
      </c>
      <c r="AB968">
        <v>2</v>
      </c>
      <c r="AC968">
        <v>6</v>
      </c>
      <c r="AD968">
        <v>2</v>
      </c>
      <c r="AE968" s="16">
        <v>0</v>
      </c>
      <c r="AF968" s="12">
        <v>99</v>
      </c>
      <c r="AG968">
        <v>1</v>
      </c>
      <c r="AH968">
        <v>99</v>
      </c>
      <c r="AI968">
        <v>99</v>
      </c>
      <c r="AJ968">
        <v>99</v>
      </c>
      <c r="AK968">
        <v>99</v>
      </c>
      <c r="AL968">
        <v>99</v>
      </c>
      <c r="AM968">
        <v>99</v>
      </c>
      <c r="AN968" s="1">
        <v>99</v>
      </c>
      <c r="AO968" s="1">
        <v>99</v>
      </c>
      <c r="AP968" s="1">
        <v>99</v>
      </c>
      <c r="AQ968" s="1">
        <v>99</v>
      </c>
      <c r="AR968" s="1">
        <v>99</v>
      </c>
      <c r="AS968" s="1">
        <v>0</v>
      </c>
      <c r="AT968">
        <v>1</v>
      </c>
      <c r="AU968">
        <v>0</v>
      </c>
      <c r="AV968" s="1">
        <v>0</v>
      </c>
      <c r="AW968" s="1">
        <v>0</v>
      </c>
      <c r="AX968" s="1">
        <v>0</v>
      </c>
      <c r="AY968" s="1">
        <v>0</v>
      </c>
      <c r="AZ968" s="1">
        <v>0</v>
      </c>
      <c r="BA968" s="1">
        <v>0</v>
      </c>
      <c r="BB968" s="1">
        <v>0</v>
      </c>
      <c r="BC968" s="1">
        <v>0</v>
      </c>
      <c r="BD968" s="1">
        <v>0</v>
      </c>
      <c r="BE968" s="1">
        <v>0</v>
      </c>
      <c r="BF968" s="1">
        <f>SUM(AS968:BE968)</f>
        <v>1</v>
      </c>
      <c r="BG968">
        <v>0</v>
      </c>
      <c r="BH968">
        <v>0</v>
      </c>
      <c r="BI968">
        <v>0</v>
      </c>
      <c r="BJ968">
        <f t="shared" si="69"/>
        <v>0</v>
      </c>
      <c r="BK968">
        <v>0</v>
      </c>
      <c r="BL968" s="2">
        <v>0</v>
      </c>
      <c r="BM968">
        <v>0</v>
      </c>
      <c r="BN968">
        <v>0</v>
      </c>
      <c r="BO968">
        <v>0</v>
      </c>
      <c r="BP968">
        <v>0</v>
      </c>
      <c r="BQ968" s="12"/>
      <c r="BR968" s="12"/>
      <c r="BS968" s="12"/>
      <c r="BT968" s="12"/>
      <c r="BU968" s="12"/>
      <c r="BV968" s="12"/>
      <c r="BW968" s="12"/>
      <c r="BX968" s="12"/>
      <c r="BY968" s="12"/>
      <c r="BZ968" s="12"/>
      <c r="CA968" s="12"/>
      <c r="CB968" s="15"/>
      <c r="CC968" s="12"/>
      <c r="CD968" s="12"/>
      <c r="CE968" s="12"/>
      <c r="CF968" s="12"/>
      <c r="CG968" s="12"/>
      <c r="CH968" s="12"/>
      <c r="CI968" s="12"/>
      <c r="CJ968" s="15"/>
      <c r="CK968" s="12"/>
      <c r="CL968" s="12"/>
      <c r="CM968" s="12"/>
      <c r="CN968" s="12"/>
      <c r="CO968" s="12"/>
      <c r="CP968" s="12"/>
      <c r="CQ968" s="12"/>
      <c r="CR968" s="12"/>
      <c r="CS968" s="12"/>
      <c r="CT968" s="12"/>
      <c r="CU968" s="12"/>
      <c r="CV968" s="12"/>
      <c r="CW968" s="12"/>
      <c r="CX968" s="12"/>
      <c r="CY968" s="12"/>
      <c r="CZ968" s="12"/>
      <c r="DA968" s="12"/>
      <c r="DB968" s="12"/>
      <c r="DC968" s="12"/>
      <c r="DD968"/>
      <c r="DE968" s="35"/>
    </row>
    <row r="969" spans="1:109" x14ac:dyDescent="0.2">
      <c r="A969" s="2">
        <v>968</v>
      </c>
      <c r="B969" s="5">
        <v>11</v>
      </c>
      <c r="C969" s="5">
        <v>3</v>
      </c>
      <c r="D969" s="1">
        <v>58</v>
      </c>
      <c r="E969" s="7">
        <v>44026</v>
      </c>
      <c r="F969" s="1">
        <v>1</v>
      </c>
      <c r="G969" s="5">
        <f t="shared" si="66"/>
        <v>25</v>
      </c>
      <c r="H969" s="19">
        <f t="shared" si="67"/>
        <v>245.00000000000003</v>
      </c>
      <c r="I969">
        <v>98.958333333333329</v>
      </c>
      <c r="J969">
        <v>110.46315789473684</v>
      </c>
      <c r="K969">
        <v>24.592888465206073</v>
      </c>
      <c r="L969">
        <v>2.1052631578947367</v>
      </c>
      <c r="M969">
        <v>92.631578947368411</v>
      </c>
      <c r="N969">
        <v>5.2631578947368425</v>
      </c>
      <c r="O969">
        <v>100</v>
      </c>
      <c r="P969">
        <v>121.9375</v>
      </c>
      <c r="Q969">
        <v>19.871076500481546</v>
      </c>
      <c r="R969">
        <v>3.125</v>
      </c>
      <c r="S969">
        <v>96.875</v>
      </c>
      <c r="T969">
        <v>0</v>
      </c>
      <c r="U969">
        <v>96.875</v>
      </c>
      <c r="V969">
        <v>87.09375</v>
      </c>
      <c r="W969">
        <v>16.832859682451254</v>
      </c>
      <c r="X969">
        <v>0</v>
      </c>
      <c r="Y969">
        <v>84.375</v>
      </c>
      <c r="Z969">
        <v>15.625</v>
      </c>
      <c r="AA969" s="2">
        <v>1</v>
      </c>
      <c r="AB969">
        <v>2</v>
      </c>
      <c r="AC969">
        <v>3</v>
      </c>
      <c r="AD969">
        <v>2</v>
      </c>
      <c r="AE969" s="16">
        <v>0</v>
      </c>
      <c r="AF969" t="s">
        <v>875</v>
      </c>
      <c r="AG969" t="s">
        <v>875</v>
      </c>
      <c r="AH969" t="s">
        <v>875</v>
      </c>
      <c r="AI969" t="s">
        <v>875</v>
      </c>
      <c r="AJ969" t="s">
        <v>875</v>
      </c>
      <c r="AK969" t="s">
        <v>875</v>
      </c>
      <c r="AL969" t="s">
        <v>875</v>
      </c>
      <c r="AM969" s="1" t="s">
        <v>903</v>
      </c>
      <c r="AN969" s="1" t="s">
        <v>903</v>
      </c>
      <c r="AO969" s="1" t="s">
        <v>903</v>
      </c>
      <c r="AP969" s="1" t="s">
        <v>903</v>
      </c>
      <c r="AQ969" s="1" t="s">
        <v>903</v>
      </c>
      <c r="AR969" s="1" t="s">
        <v>903</v>
      </c>
      <c r="AS969" s="1" t="s">
        <v>903</v>
      </c>
      <c r="AT969" s="1" t="s">
        <v>903</v>
      </c>
      <c r="AU969" s="1" t="s">
        <v>903</v>
      </c>
      <c r="AV969" s="1" t="s">
        <v>903</v>
      </c>
      <c r="AW969" s="1" t="s">
        <v>903</v>
      </c>
      <c r="AX969" s="1" t="s">
        <v>903</v>
      </c>
      <c r="AY969" s="1" t="s">
        <v>903</v>
      </c>
      <c r="AZ969" s="1" t="s">
        <v>903</v>
      </c>
      <c r="BA969" s="1" t="s">
        <v>875</v>
      </c>
      <c r="BB969" s="1" t="s">
        <v>875</v>
      </c>
      <c r="BC969" s="1" t="s">
        <v>875</v>
      </c>
      <c r="BD969" s="1" t="s">
        <v>875</v>
      </c>
      <c r="BE969" s="1" t="s">
        <v>875</v>
      </c>
      <c r="BF969" s="1" t="s">
        <v>875</v>
      </c>
      <c r="BG969">
        <v>25</v>
      </c>
      <c r="BH969">
        <v>3</v>
      </c>
      <c r="BI969">
        <v>9.8000000000000007</v>
      </c>
      <c r="BJ969">
        <f t="shared" si="69"/>
        <v>245.00000000000003</v>
      </c>
      <c r="BK969" t="s">
        <v>31</v>
      </c>
      <c r="BL969" s="2">
        <v>0</v>
      </c>
      <c r="BM969">
        <v>0</v>
      </c>
      <c r="BN969">
        <v>0</v>
      </c>
      <c r="BO969">
        <v>0</v>
      </c>
      <c r="BP969">
        <v>0</v>
      </c>
      <c r="BQ969" s="12"/>
      <c r="BR969" s="12"/>
      <c r="BS969" s="12"/>
      <c r="BT969" s="12"/>
      <c r="BU969" s="12"/>
      <c r="BV969" s="12"/>
      <c r="BW969" s="12"/>
      <c r="BX969" s="12"/>
      <c r="BY969" s="12"/>
      <c r="BZ969" s="12"/>
      <c r="CA969" s="12"/>
      <c r="CB969" s="15"/>
      <c r="CC969" s="12"/>
      <c r="CD969" s="12"/>
      <c r="CE969" s="12"/>
      <c r="CF969" s="12"/>
      <c r="CG969" s="12"/>
      <c r="CH969" s="12"/>
      <c r="CI969" s="12"/>
      <c r="CJ969" s="15"/>
      <c r="CK969" s="12"/>
      <c r="CL969" s="12"/>
      <c r="CM969" s="12"/>
      <c r="CN969" s="12"/>
      <c r="CO969" s="12"/>
      <c r="CP969" s="12"/>
      <c r="CQ969" s="12"/>
      <c r="CR969" s="12"/>
      <c r="CS969" s="12"/>
      <c r="CT969" s="12"/>
      <c r="CU969" s="12"/>
      <c r="CV969" s="12"/>
      <c r="CW969" s="12"/>
      <c r="CX969" s="12"/>
      <c r="CY969" s="12"/>
      <c r="CZ969" s="12"/>
      <c r="DA969" s="12"/>
      <c r="DB969" s="12"/>
      <c r="DC969" s="12"/>
      <c r="DD969"/>
      <c r="DE969" s="35"/>
    </row>
    <row r="970" spans="1:109" x14ac:dyDescent="0.2">
      <c r="A970" s="2">
        <v>969</v>
      </c>
      <c r="B970" s="5">
        <v>11</v>
      </c>
      <c r="C970" s="5">
        <v>3</v>
      </c>
      <c r="D970" s="1">
        <v>59</v>
      </c>
      <c r="E970" s="7">
        <v>44027</v>
      </c>
      <c r="F970" s="1">
        <v>0</v>
      </c>
      <c r="G970" s="5">
        <f t="shared" si="66"/>
        <v>0</v>
      </c>
      <c r="H970" s="19">
        <f t="shared" si="67"/>
        <v>0</v>
      </c>
      <c r="I970">
        <v>98.958333333333329</v>
      </c>
      <c r="J970">
        <v>154.49473684210525</v>
      </c>
      <c r="K970">
        <v>31.961529696980172</v>
      </c>
      <c r="L970">
        <v>34.736842105263158</v>
      </c>
      <c r="M970">
        <v>62.105263157894747</v>
      </c>
      <c r="N970">
        <v>3.1578947368421053</v>
      </c>
      <c r="O970">
        <v>100</v>
      </c>
      <c r="P970">
        <v>132.328125</v>
      </c>
      <c r="Q970">
        <v>30.893801715600031</v>
      </c>
      <c r="R970">
        <v>15.625</v>
      </c>
      <c r="S970">
        <v>79.6875</v>
      </c>
      <c r="T970">
        <v>4.6875</v>
      </c>
      <c r="U970">
        <v>96.875</v>
      </c>
      <c r="V970">
        <v>199.3125</v>
      </c>
      <c r="W970">
        <v>15.192662780665861</v>
      </c>
      <c r="X970">
        <v>71.875</v>
      </c>
      <c r="Y970">
        <v>28.125</v>
      </c>
      <c r="Z970">
        <v>0</v>
      </c>
      <c r="AA970" s="2">
        <v>2</v>
      </c>
      <c r="AB970">
        <v>2</v>
      </c>
      <c r="AC970">
        <v>9</v>
      </c>
      <c r="AD970">
        <v>4</v>
      </c>
      <c r="AE970" s="16">
        <v>0</v>
      </c>
      <c r="AF970" s="12">
        <v>99</v>
      </c>
      <c r="AG970">
        <v>1</v>
      </c>
      <c r="AH970">
        <v>99</v>
      </c>
      <c r="AI970">
        <v>99</v>
      </c>
      <c r="AJ970">
        <v>99</v>
      </c>
      <c r="AK970">
        <v>2</v>
      </c>
      <c r="AL970">
        <v>99</v>
      </c>
      <c r="AM970" s="1">
        <v>99</v>
      </c>
      <c r="AN970" s="1">
        <v>99</v>
      </c>
      <c r="AO970" s="1">
        <v>99</v>
      </c>
      <c r="AP970" s="1">
        <v>99</v>
      </c>
      <c r="AQ970" s="1">
        <v>99</v>
      </c>
      <c r="AR970" s="1">
        <v>99</v>
      </c>
      <c r="AS970" s="1">
        <v>0</v>
      </c>
      <c r="AT970" s="1">
        <v>1</v>
      </c>
      <c r="AU970">
        <v>0</v>
      </c>
      <c r="AV970" s="1">
        <v>0</v>
      </c>
      <c r="AW970" s="1">
        <v>0</v>
      </c>
      <c r="AX970" s="1">
        <v>1</v>
      </c>
      <c r="AY970" s="1">
        <v>0</v>
      </c>
      <c r="AZ970" s="1">
        <v>0</v>
      </c>
      <c r="BA970" s="1">
        <v>0</v>
      </c>
      <c r="BB970" s="1">
        <v>0</v>
      </c>
      <c r="BC970" s="1">
        <v>0</v>
      </c>
      <c r="BD970" s="1">
        <v>0</v>
      </c>
      <c r="BE970" s="1">
        <v>0</v>
      </c>
      <c r="BF970" s="1">
        <f>SUM(AS970:BE970)</f>
        <v>2</v>
      </c>
      <c r="BG970">
        <v>0</v>
      </c>
      <c r="BH970">
        <v>0</v>
      </c>
      <c r="BI970">
        <v>0</v>
      </c>
      <c r="BJ970">
        <f t="shared" si="69"/>
        <v>0</v>
      </c>
      <c r="BK970">
        <v>0</v>
      </c>
      <c r="BL970" s="2">
        <v>0</v>
      </c>
      <c r="BM970">
        <v>0</v>
      </c>
      <c r="BN970">
        <v>0</v>
      </c>
      <c r="BO970">
        <v>0</v>
      </c>
      <c r="BP970">
        <v>0</v>
      </c>
      <c r="BQ970" s="12"/>
      <c r="BR970" s="12"/>
      <c r="BS970" s="12"/>
      <c r="BT970" s="12"/>
      <c r="BU970" s="12"/>
      <c r="BV970" s="12"/>
      <c r="BW970" s="12"/>
      <c r="BX970" s="12"/>
      <c r="BY970" s="12"/>
      <c r="BZ970" s="12"/>
      <c r="CA970" s="12"/>
      <c r="CB970" s="15"/>
      <c r="CC970" s="12"/>
      <c r="CD970" s="12"/>
      <c r="CE970" s="12"/>
      <c r="CF970" s="12"/>
      <c r="CG970" s="12"/>
      <c r="CH970" s="12"/>
      <c r="CI970" s="12"/>
      <c r="CJ970" s="15"/>
      <c r="CK970" s="12"/>
      <c r="CL970" s="12"/>
      <c r="CM970" s="12"/>
      <c r="CN970" s="12"/>
      <c r="CO970" s="12"/>
      <c r="CP970" s="12"/>
      <c r="CQ970" s="12"/>
      <c r="CR970" s="12"/>
      <c r="CS970" s="12"/>
      <c r="CT970" s="12"/>
      <c r="CU970" s="12"/>
      <c r="CV970" s="12"/>
      <c r="CW970" s="12"/>
      <c r="CX970" s="12"/>
      <c r="CY970" s="12"/>
      <c r="CZ970" s="12"/>
      <c r="DA970" s="12"/>
      <c r="DB970" s="12"/>
      <c r="DC970" s="12"/>
      <c r="DD970"/>
      <c r="DE970" s="35"/>
    </row>
    <row r="971" spans="1:109" x14ac:dyDescent="0.2">
      <c r="A971" s="2">
        <v>970</v>
      </c>
      <c r="B971" s="5">
        <v>11</v>
      </c>
      <c r="C971" s="5">
        <v>3</v>
      </c>
      <c r="D971" s="1">
        <v>60</v>
      </c>
      <c r="E971" s="7">
        <v>44028</v>
      </c>
      <c r="F971" s="1">
        <v>0</v>
      </c>
      <c r="G971" s="5">
        <f t="shared" si="66"/>
        <v>28</v>
      </c>
      <c r="H971" s="19">
        <f t="shared" si="67"/>
        <v>294</v>
      </c>
      <c r="I971">
        <v>89.583333333333329</v>
      </c>
      <c r="J971">
        <v>134.11627906976744</v>
      </c>
      <c r="K971">
        <v>40.234873624947909</v>
      </c>
      <c r="L971">
        <v>19.767441860465116</v>
      </c>
      <c r="M971">
        <v>73.255813953488371</v>
      </c>
      <c r="N971">
        <v>6.9767441860465116</v>
      </c>
      <c r="O971">
        <v>85.9375</v>
      </c>
      <c r="P971">
        <v>125.8</v>
      </c>
      <c r="Q971">
        <v>27.550343665731269</v>
      </c>
      <c r="R971">
        <v>9.0909090909090917</v>
      </c>
      <c r="S971">
        <v>90.909090909090907</v>
      </c>
      <c r="T971">
        <v>0</v>
      </c>
      <c r="U971">
        <v>96.875</v>
      </c>
      <c r="V971">
        <v>146.90625</v>
      </c>
      <c r="W971">
        <v>51.278452082192153</v>
      </c>
      <c r="X971">
        <v>37.5</v>
      </c>
      <c r="Y971">
        <v>43.75</v>
      </c>
      <c r="Z971">
        <v>18.75</v>
      </c>
      <c r="AA971" s="2">
        <v>0</v>
      </c>
      <c r="AB971">
        <v>2</v>
      </c>
      <c r="AC971">
        <v>3</v>
      </c>
      <c r="AD971">
        <v>2</v>
      </c>
      <c r="AE971" s="16">
        <v>0</v>
      </c>
      <c r="AF971" t="s">
        <v>875</v>
      </c>
      <c r="AG971" t="s">
        <v>875</v>
      </c>
      <c r="AH971" t="s">
        <v>875</v>
      </c>
      <c r="AI971" t="s">
        <v>875</v>
      </c>
      <c r="AJ971" t="s">
        <v>875</v>
      </c>
      <c r="AK971" t="s">
        <v>875</v>
      </c>
      <c r="AL971" t="s">
        <v>875</v>
      </c>
      <c r="AM971" s="1" t="s">
        <v>903</v>
      </c>
      <c r="AN971" s="1" t="s">
        <v>903</v>
      </c>
      <c r="AO971" s="1" t="s">
        <v>903</v>
      </c>
      <c r="AP971" s="1" t="s">
        <v>903</v>
      </c>
      <c r="AQ971" s="1" t="s">
        <v>903</v>
      </c>
      <c r="AR971" s="1" t="s">
        <v>903</v>
      </c>
      <c r="AS971" s="1" t="s">
        <v>903</v>
      </c>
      <c r="AT971" s="1" t="s">
        <v>903</v>
      </c>
      <c r="AU971" s="1" t="s">
        <v>903</v>
      </c>
      <c r="AV971" s="1" t="s">
        <v>903</v>
      </c>
      <c r="AW971" s="1" t="s">
        <v>903</v>
      </c>
      <c r="AX971" s="1" t="s">
        <v>903</v>
      </c>
      <c r="AY971" s="1" t="s">
        <v>903</v>
      </c>
      <c r="AZ971" s="1" t="s">
        <v>903</v>
      </c>
      <c r="BA971" s="1" t="s">
        <v>875</v>
      </c>
      <c r="BB971" s="1" t="s">
        <v>875</v>
      </c>
      <c r="BC971" s="1" t="s">
        <v>875</v>
      </c>
      <c r="BD971" s="1" t="s">
        <v>875</v>
      </c>
      <c r="BE971" s="1" t="s">
        <v>875</v>
      </c>
      <c r="BF971" s="1" t="s">
        <v>875</v>
      </c>
      <c r="BG971">
        <v>28</v>
      </c>
      <c r="BH971">
        <v>4</v>
      </c>
      <c r="BI971">
        <v>10.5</v>
      </c>
      <c r="BJ971">
        <f t="shared" si="69"/>
        <v>294</v>
      </c>
      <c r="BK971" t="s">
        <v>890</v>
      </c>
      <c r="BL971" s="2">
        <v>0</v>
      </c>
      <c r="BM971">
        <v>0</v>
      </c>
      <c r="BN971">
        <v>0</v>
      </c>
      <c r="BO971">
        <v>0</v>
      </c>
      <c r="BP971">
        <v>0</v>
      </c>
      <c r="BQ971" s="12"/>
      <c r="BR971" s="12"/>
      <c r="BS971" s="12"/>
      <c r="BT971" s="12"/>
      <c r="BU971" s="12"/>
      <c r="BV971" s="12"/>
      <c r="BW971" s="12"/>
      <c r="BX971" s="12"/>
      <c r="BY971" s="12"/>
      <c r="BZ971" s="12"/>
      <c r="CA971" s="12"/>
      <c r="CB971" s="15"/>
      <c r="CC971" s="12"/>
      <c r="CD971" s="12"/>
      <c r="CE971" s="12"/>
      <c r="CF971" s="12"/>
      <c r="CG971" s="12"/>
      <c r="CH971" s="12"/>
      <c r="CI971" s="12"/>
      <c r="CJ971" s="15"/>
      <c r="CK971" s="12"/>
      <c r="CL971" s="12"/>
      <c r="CM971" s="12"/>
      <c r="CN971" s="12"/>
      <c r="CO971" s="12"/>
      <c r="CP971" s="12"/>
      <c r="CQ971" s="12"/>
      <c r="CR971" s="12"/>
      <c r="CS971" s="12"/>
      <c r="CT971" s="12"/>
      <c r="CU971" s="12"/>
      <c r="CV971" s="12"/>
      <c r="CW971" s="12"/>
      <c r="CX971" s="12"/>
      <c r="CY971" s="12"/>
      <c r="CZ971" s="12"/>
      <c r="DA971" s="12"/>
      <c r="DB971" s="12"/>
      <c r="DC971" s="12"/>
      <c r="DD971"/>
      <c r="DE971" s="35"/>
    </row>
    <row r="972" spans="1:109" x14ac:dyDescent="0.2">
      <c r="A972" s="2">
        <v>971</v>
      </c>
      <c r="B972" s="5">
        <v>11</v>
      </c>
      <c r="C972" s="5">
        <v>3</v>
      </c>
      <c r="D972" s="1">
        <v>61</v>
      </c>
      <c r="E972" s="7">
        <v>44029</v>
      </c>
      <c r="F972" s="1">
        <v>0</v>
      </c>
      <c r="G972" s="5">
        <f t="shared" si="66"/>
        <v>0</v>
      </c>
      <c r="H972" s="19">
        <f t="shared" si="67"/>
        <v>0</v>
      </c>
      <c r="I972">
        <v>98.958333333333329</v>
      </c>
      <c r="J972">
        <v>137.86315789473684</v>
      </c>
      <c r="K972">
        <v>23.23205763594936</v>
      </c>
      <c r="L972">
        <v>7.3684210526315788</v>
      </c>
      <c r="M972">
        <v>92.631578947368425</v>
      </c>
      <c r="N972">
        <v>0</v>
      </c>
      <c r="O972">
        <v>100</v>
      </c>
      <c r="P972">
        <v>127.46875</v>
      </c>
      <c r="Q972">
        <v>25.690765560919807</v>
      </c>
      <c r="R972">
        <v>7.8125</v>
      </c>
      <c r="S972">
        <v>92.1875</v>
      </c>
      <c r="T972">
        <v>0</v>
      </c>
      <c r="U972">
        <v>96.875</v>
      </c>
      <c r="V972">
        <v>158.03125</v>
      </c>
      <c r="W972">
        <v>10.97723589116233</v>
      </c>
      <c r="X972">
        <v>6.25</v>
      </c>
      <c r="Y972">
        <v>93.75</v>
      </c>
      <c r="Z972">
        <v>0</v>
      </c>
      <c r="AA972" s="2">
        <v>1</v>
      </c>
      <c r="AB972">
        <v>2</v>
      </c>
      <c r="AC972">
        <v>9</v>
      </c>
      <c r="AD972">
        <v>3</v>
      </c>
      <c r="AE972" s="16">
        <v>0</v>
      </c>
      <c r="AF972" s="12">
        <v>99</v>
      </c>
      <c r="AG972">
        <v>99</v>
      </c>
      <c r="AH972">
        <v>99</v>
      </c>
      <c r="AI972">
        <v>99</v>
      </c>
      <c r="AJ972">
        <v>99</v>
      </c>
      <c r="AK972">
        <v>2</v>
      </c>
      <c r="AL972">
        <v>1</v>
      </c>
      <c r="AM972">
        <v>99</v>
      </c>
      <c r="AN972" s="1">
        <v>99</v>
      </c>
      <c r="AO972" s="1">
        <v>99</v>
      </c>
      <c r="AP972" s="1">
        <v>99</v>
      </c>
      <c r="AQ972" s="1">
        <v>99</v>
      </c>
      <c r="AR972" s="1">
        <v>99</v>
      </c>
      <c r="AS972" s="1">
        <v>0</v>
      </c>
      <c r="AT972" s="1">
        <v>0</v>
      </c>
      <c r="AU972" s="1">
        <v>0</v>
      </c>
      <c r="AV972" s="1">
        <v>0</v>
      </c>
      <c r="AW972" s="1">
        <v>0</v>
      </c>
      <c r="AX972" s="1">
        <v>1</v>
      </c>
      <c r="AY972" s="1">
        <v>1</v>
      </c>
      <c r="AZ972" s="1">
        <v>0</v>
      </c>
      <c r="BA972" s="1">
        <v>0</v>
      </c>
      <c r="BB972" s="1">
        <v>0</v>
      </c>
      <c r="BC972" s="1">
        <v>0</v>
      </c>
      <c r="BD972" s="1">
        <v>0</v>
      </c>
      <c r="BE972" s="1">
        <v>0</v>
      </c>
      <c r="BF972" s="1">
        <f>SUM(AS972:BE972)</f>
        <v>2</v>
      </c>
      <c r="BG972">
        <v>0</v>
      </c>
      <c r="BH972">
        <v>0</v>
      </c>
      <c r="BI972">
        <v>0</v>
      </c>
      <c r="BJ972">
        <f t="shared" ref="BJ972:BJ981" si="70">BG972*BI972</f>
        <v>0</v>
      </c>
      <c r="BK972">
        <v>0</v>
      </c>
      <c r="BL972" s="2">
        <v>0</v>
      </c>
      <c r="BM972">
        <v>0</v>
      </c>
      <c r="BN972">
        <v>0</v>
      </c>
      <c r="BO972">
        <v>0</v>
      </c>
      <c r="BP972">
        <v>0</v>
      </c>
      <c r="BQ972" s="12"/>
      <c r="BR972" s="12"/>
      <c r="BS972" s="12"/>
      <c r="BT972" s="12"/>
      <c r="BU972" s="12"/>
      <c r="BV972" s="12"/>
      <c r="BW972" s="12"/>
      <c r="BX972" s="12"/>
      <c r="BY972" s="12"/>
      <c r="BZ972" s="12"/>
      <c r="CA972" s="12"/>
      <c r="CB972" s="15"/>
      <c r="CC972" s="12"/>
      <c r="CD972" s="12"/>
      <c r="CE972" s="12"/>
      <c r="CF972" s="12"/>
      <c r="CG972" s="12"/>
      <c r="CH972" s="12"/>
      <c r="CI972" s="12"/>
      <c r="CJ972" s="15"/>
      <c r="CK972" s="12"/>
      <c r="CL972" s="12"/>
      <c r="CM972" s="12"/>
      <c r="CN972" s="12"/>
      <c r="CO972" s="12"/>
      <c r="CP972" s="12"/>
      <c r="CQ972" s="12"/>
      <c r="CR972" s="12"/>
      <c r="CS972" s="12"/>
      <c r="CT972" s="12"/>
      <c r="CU972" s="12"/>
      <c r="CV972" s="12"/>
      <c r="CW972" s="12"/>
      <c r="CX972" s="12"/>
      <c r="CY972" s="12"/>
      <c r="CZ972" s="12"/>
      <c r="DA972" s="12"/>
      <c r="DB972" s="12"/>
      <c r="DC972" s="12"/>
      <c r="DD972"/>
      <c r="DE972" s="35"/>
    </row>
    <row r="973" spans="1:109" x14ac:dyDescent="0.2">
      <c r="A973" s="2">
        <v>972</v>
      </c>
      <c r="B973" s="5">
        <v>11</v>
      </c>
      <c r="C973" s="5">
        <v>3</v>
      </c>
      <c r="D973" s="1">
        <v>62</v>
      </c>
      <c r="E973" s="7">
        <v>44030</v>
      </c>
      <c r="F973" s="1">
        <v>0</v>
      </c>
      <c r="G973" s="5">
        <f t="shared" si="66"/>
        <v>0</v>
      </c>
      <c r="H973" s="19">
        <f t="shared" si="67"/>
        <v>0</v>
      </c>
      <c r="I973">
        <v>98.958333333333329</v>
      </c>
      <c r="J973">
        <v>130.4</v>
      </c>
      <c r="K973">
        <v>29.993702006323602</v>
      </c>
      <c r="L973">
        <v>16.842105263157894</v>
      </c>
      <c r="M973">
        <v>77.89473684210526</v>
      </c>
      <c r="N973">
        <v>5.2631578947368425</v>
      </c>
      <c r="O973">
        <v>100</v>
      </c>
      <c r="P973">
        <v>114.328125</v>
      </c>
      <c r="Q973">
        <v>29.356355774678804</v>
      </c>
      <c r="R973">
        <v>4.6875</v>
      </c>
      <c r="S973">
        <v>87.5</v>
      </c>
      <c r="T973">
        <v>7.8125</v>
      </c>
      <c r="U973">
        <v>96.875</v>
      </c>
      <c r="V973">
        <v>162.03125</v>
      </c>
      <c r="W973">
        <v>17.367487589395971</v>
      </c>
      <c r="X973">
        <v>40.625</v>
      </c>
      <c r="Y973">
        <v>59.375</v>
      </c>
      <c r="Z973">
        <v>0</v>
      </c>
      <c r="AA973" s="2">
        <v>1</v>
      </c>
      <c r="AB973">
        <v>2</v>
      </c>
      <c r="AC973">
        <v>7</v>
      </c>
      <c r="AD973">
        <v>1</v>
      </c>
      <c r="AE973" s="16">
        <v>0</v>
      </c>
      <c r="AF973" s="12">
        <v>99</v>
      </c>
      <c r="AG973">
        <v>99</v>
      </c>
      <c r="AH973">
        <v>99</v>
      </c>
      <c r="AI973">
        <v>99</v>
      </c>
      <c r="AJ973">
        <v>99</v>
      </c>
      <c r="AK973">
        <v>99</v>
      </c>
      <c r="AL973">
        <v>99</v>
      </c>
      <c r="AM973" s="1">
        <v>1</v>
      </c>
      <c r="AN973">
        <v>99</v>
      </c>
      <c r="AO973">
        <v>99</v>
      </c>
      <c r="AP973">
        <v>99</v>
      </c>
      <c r="AQ973">
        <v>99</v>
      </c>
      <c r="AR973">
        <v>99</v>
      </c>
      <c r="AS973" s="1">
        <v>0</v>
      </c>
      <c r="AT973" s="1">
        <v>0</v>
      </c>
      <c r="AU973">
        <v>0</v>
      </c>
      <c r="AV973" s="1">
        <v>0</v>
      </c>
      <c r="AW973" s="1">
        <v>0</v>
      </c>
      <c r="AX973" s="1">
        <v>0</v>
      </c>
      <c r="AY973" s="1">
        <v>0</v>
      </c>
      <c r="AZ973" s="1">
        <v>1</v>
      </c>
      <c r="BA973" s="1">
        <v>0</v>
      </c>
      <c r="BB973" s="1">
        <v>0</v>
      </c>
      <c r="BC973" s="1">
        <v>0</v>
      </c>
      <c r="BD973" s="1">
        <v>0</v>
      </c>
      <c r="BE973" s="1">
        <v>0</v>
      </c>
      <c r="BF973" s="1">
        <f>SUM(AS973:BE973)</f>
        <v>1</v>
      </c>
      <c r="BG973">
        <v>0</v>
      </c>
      <c r="BH973">
        <v>0</v>
      </c>
      <c r="BI973">
        <v>0</v>
      </c>
      <c r="BJ973">
        <f t="shared" si="70"/>
        <v>0</v>
      </c>
      <c r="BK973">
        <v>0</v>
      </c>
      <c r="BL973" s="2">
        <v>0</v>
      </c>
      <c r="BM973">
        <v>0</v>
      </c>
      <c r="BN973">
        <v>0</v>
      </c>
      <c r="BO973">
        <v>0</v>
      </c>
      <c r="BP973">
        <v>0</v>
      </c>
      <c r="BQ973" s="12"/>
      <c r="BR973" s="12"/>
      <c r="BS973" s="12"/>
      <c r="BT973" s="12"/>
      <c r="BU973" s="12"/>
      <c r="BV973" s="12"/>
      <c r="BW973" s="12"/>
      <c r="BX973" s="12"/>
      <c r="BY973" s="12"/>
      <c r="BZ973" s="12"/>
      <c r="CA973" s="12"/>
      <c r="CB973" s="15"/>
      <c r="CC973" s="12"/>
      <c r="CD973" s="12"/>
      <c r="CE973" s="12"/>
      <c r="CF973" s="12"/>
      <c r="CG973" s="12"/>
      <c r="CH973" s="12"/>
      <c r="CI973" s="12"/>
      <c r="CJ973" s="15"/>
      <c r="CK973" s="12"/>
      <c r="CL973" s="12"/>
      <c r="CM973" s="12"/>
      <c r="CN973" s="12"/>
      <c r="CO973" s="12"/>
      <c r="CP973" s="12"/>
      <c r="CQ973" s="12"/>
      <c r="CR973" s="12"/>
      <c r="CS973" s="12"/>
      <c r="CT973" s="12"/>
      <c r="CU973" s="12"/>
      <c r="CV973" s="12"/>
      <c r="CW973" s="12"/>
      <c r="CX973" s="12"/>
      <c r="CY973" s="12"/>
      <c r="CZ973" s="12"/>
      <c r="DA973" s="12"/>
      <c r="DB973" s="12"/>
      <c r="DC973" s="12"/>
      <c r="DD973"/>
      <c r="DE973" s="35"/>
    </row>
    <row r="974" spans="1:109" x14ac:dyDescent="0.2">
      <c r="A974" s="2">
        <v>973</v>
      </c>
      <c r="B974" s="5">
        <v>11</v>
      </c>
      <c r="C974" s="5">
        <v>3</v>
      </c>
      <c r="D974" s="1">
        <v>63</v>
      </c>
      <c r="E974" s="7">
        <v>44031</v>
      </c>
      <c r="F974" s="1">
        <v>0</v>
      </c>
      <c r="G974" s="5">
        <f t="shared" si="66"/>
        <v>0</v>
      </c>
      <c r="H974" s="19">
        <f t="shared" si="67"/>
        <v>0</v>
      </c>
      <c r="I974">
        <v>98.958333333333329</v>
      </c>
      <c r="J974">
        <v>113.84210526315789</v>
      </c>
      <c r="K974">
        <v>25.742914202471368</v>
      </c>
      <c r="L974">
        <v>3.1578947368421053</v>
      </c>
      <c r="M974">
        <v>96.84210526315789</v>
      </c>
      <c r="N974">
        <v>0</v>
      </c>
      <c r="O974">
        <v>100</v>
      </c>
      <c r="P974">
        <v>126.734375</v>
      </c>
      <c r="Q974">
        <v>20.859890743213462</v>
      </c>
      <c r="R974">
        <v>4.6875</v>
      </c>
      <c r="S974">
        <v>95.3125</v>
      </c>
      <c r="T974">
        <v>0</v>
      </c>
      <c r="U974">
        <v>96.875</v>
      </c>
      <c r="V974">
        <v>88.34375</v>
      </c>
      <c r="W974">
        <v>14.860889335663295</v>
      </c>
      <c r="X974">
        <v>0</v>
      </c>
      <c r="Y974">
        <v>100</v>
      </c>
      <c r="Z974">
        <v>0</v>
      </c>
      <c r="AA974" s="2">
        <v>0</v>
      </c>
      <c r="AB974">
        <v>2</v>
      </c>
      <c r="AC974">
        <v>8</v>
      </c>
      <c r="AD974">
        <v>2</v>
      </c>
      <c r="AE974" s="16">
        <v>0</v>
      </c>
      <c r="AF974" s="12">
        <v>99</v>
      </c>
      <c r="AG974">
        <v>1</v>
      </c>
      <c r="AH974">
        <v>99</v>
      </c>
      <c r="AI974">
        <v>99</v>
      </c>
      <c r="AJ974">
        <v>99</v>
      </c>
      <c r="AK974">
        <v>99</v>
      </c>
      <c r="AL974">
        <v>99</v>
      </c>
      <c r="AM974" s="1">
        <v>99</v>
      </c>
      <c r="AN974" s="1">
        <v>99</v>
      </c>
      <c r="AO974" s="1">
        <v>99</v>
      </c>
      <c r="AP974" s="1">
        <v>99</v>
      </c>
      <c r="AQ974" s="1">
        <v>99</v>
      </c>
      <c r="AR974" s="1">
        <v>99</v>
      </c>
      <c r="AS974" s="1">
        <v>0</v>
      </c>
      <c r="AT974">
        <v>1</v>
      </c>
      <c r="AU974" s="1">
        <v>0</v>
      </c>
      <c r="AV974" s="1">
        <v>0</v>
      </c>
      <c r="AW974" s="1">
        <v>0</v>
      </c>
      <c r="AX974" s="1">
        <v>0</v>
      </c>
      <c r="AY974" s="1">
        <v>0</v>
      </c>
      <c r="AZ974" s="1">
        <v>0</v>
      </c>
      <c r="BA974" s="1">
        <v>0</v>
      </c>
      <c r="BB974" s="1">
        <v>0</v>
      </c>
      <c r="BC974" s="1">
        <v>0</v>
      </c>
      <c r="BD974" s="1">
        <v>0</v>
      </c>
      <c r="BE974" s="1">
        <v>0</v>
      </c>
      <c r="BF974" s="1">
        <f>SUM(AS974:BE974)</f>
        <v>1</v>
      </c>
      <c r="BG974">
        <v>0</v>
      </c>
      <c r="BH974">
        <v>0</v>
      </c>
      <c r="BI974">
        <v>0</v>
      </c>
      <c r="BJ974">
        <f t="shared" si="70"/>
        <v>0</v>
      </c>
      <c r="BK974">
        <v>0</v>
      </c>
      <c r="BL974" s="2">
        <v>0</v>
      </c>
      <c r="BM974">
        <v>0</v>
      </c>
      <c r="BN974">
        <v>0</v>
      </c>
      <c r="BO974">
        <v>0</v>
      </c>
      <c r="BP974">
        <v>0</v>
      </c>
      <c r="BQ974" s="12"/>
      <c r="BR974" s="12"/>
      <c r="BS974" s="12"/>
      <c r="BT974" s="12"/>
      <c r="BU974" s="12"/>
      <c r="BV974" s="12"/>
      <c r="BW974" s="12"/>
      <c r="BX974" s="12"/>
      <c r="BY974" s="12"/>
      <c r="BZ974" s="12"/>
      <c r="CA974" s="12"/>
      <c r="CB974" s="15"/>
      <c r="CC974" s="12"/>
      <c r="CD974" s="12"/>
      <c r="CE974" s="12"/>
      <c r="CF974" s="12"/>
      <c r="CG974" s="12"/>
      <c r="CH974" s="12"/>
      <c r="CI974" s="12"/>
      <c r="CJ974" s="15"/>
      <c r="CK974" s="12"/>
      <c r="CL974" s="12"/>
      <c r="CM974" s="12"/>
      <c r="CN974" s="12"/>
      <c r="CO974" s="12"/>
      <c r="CP974" s="12"/>
      <c r="CQ974" s="12"/>
      <c r="CR974" s="12"/>
      <c r="CS974" s="12"/>
      <c r="CT974" s="12"/>
      <c r="CU974" s="12"/>
      <c r="CV974" s="12"/>
      <c r="CW974" s="12"/>
      <c r="CX974" s="12"/>
      <c r="CY974" s="12"/>
      <c r="CZ974" s="12"/>
      <c r="DA974" s="12"/>
      <c r="DB974" s="12"/>
      <c r="DC974" s="12"/>
      <c r="DD974"/>
      <c r="DE974" s="35"/>
    </row>
    <row r="975" spans="1:109" x14ac:dyDescent="0.2">
      <c r="A975" s="2">
        <v>974</v>
      </c>
      <c r="B975" s="5">
        <v>11</v>
      </c>
      <c r="C975" s="5">
        <v>3</v>
      </c>
      <c r="D975" s="1">
        <v>64</v>
      </c>
      <c r="E975" s="7">
        <v>44032</v>
      </c>
      <c r="F975" s="1">
        <v>0</v>
      </c>
      <c r="G975" s="5">
        <f t="shared" si="66"/>
        <v>0</v>
      </c>
      <c r="H975" s="19">
        <f t="shared" si="67"/>
        <v>0</v>
      </c>
      <c r="I975">
        <v>98.958333333333329</v>
      </c>
      <c r="J975">
        <v>107.4</v>
      </c>
      <c r="K975">
        <v>24.828993156857429</v>
      </c>
      <c r="L975">
        <v>0</v>
      </c>
      <c r="M975">
        <v>93.684210526315795</v>
      </c>
      <c r="N975">
        <v>6.3157894736842106</v>
      </c>
      <c r="O975">
        <v>100</v>
      </c>
      <c r="P975">
        <v>115.359375</v>
      </c>
      <c r="Q975">
        <v>19.592429883347137</v>
      </c>
      <c r="R975">
        <v>0</v>
      </c>
      <c r="S975">
        <v>100</v>
      </c>
      <c r="T975">
        <v>0</v>
      </c>
      <c r="U975">
        <v>96.875</v>
      </c>
      <c r="V975">
        <v>93.6875</v>
      </c>
      <c r="W975">
        <v>32.967368054528407</v>
      </c>
      <c r="X975">
        <v>0</v>
      </c>
      <c r="Y975">
        <v>81.25</v>
      </c>
      <c r="Z975">
        <v>18.75</v>
      </c>
      <c r="AA975" s="2">
        <v>0</v>
      </c>
      <c r="AB975">
        <v>2</v>
      </c>
      <c r="AC975">
        <v>4</v>
      </c>
      <c r="AD975">
        <v>2</v>
      </c>
      <c r="AE975" s="16">
        <v>0</v>
      </c>
      <c r="AF975" s="12">
        <v>99</v>
      </c>
      <c r="AG975">
        <v>99</v>
      </c>
      <c r="AH975">
        <v>1</v>
      </c>
      <c r="AI975">
        <v>99</v>
      </c>
      <c r="AJ975">
        <v>2</v>
      </c>
      <c r="AK975">
        <v>99</v>
      </c>
      <c r="AL975">
        <v>99</v>
      </c>
      <c r="AM975" s="1">
        <v>99</v>
      </c>
      <c r="AN975" s="1">
        <v>99</v>
      </c>
      <c r="AO975" s="1">
        <v>99</v>
      </c>
      <c r="AP975" s="1">
        <v>99</v>
      </c>
      <c r="AQ975" s="1">
        <v>99</v>
      </c>
      <c r="AR975" s="1">
        <v>99</v>
      </c>
      <c r="AS975" s="1">
        <v>0</v>
      </c>
      <c r="AT975" s="1">
        <v>0</v>
      </c>
      <c r="AU975" s="1">
        <v>1</v>
      </c>
      <c r="AV975" s="1">
        <v>0</v>
      </c>
      <c r="AW975" s="1">
        <v>1</v>
      </c>
      <c r="AX975" s="1">
        <v>0</v>
      </c>
      <c r="AY975" s="1">
        <v>0</v>
      </c>
      <c r="AZ975" s="1">
        <v>0</v>
      </c>
      <c r="BA975" s="1">
        <v>0</v>
      </c>
      <c r="BB975" s="1">
        <v>0</v>
      </c>
      <c r="BC975" s="1">
        <v>0</v>
      </c>
      <c r="BD975" s="1">
        <v>0</v>
      </c>
      <c r="BE975" s="1">
        <v>0</v>
      </c>
      <c r="BF975" s="1">
        <f>SUM(AS975:BE975)</f>
        <v>2</v>
      </c>
      <c r="BG975">
        <v>0</v>
      </c>
      <c r="BH975">
        <v>0</v>
      </c>
      <c r="BI975">
        <v>0</v>
      </c>
      <c r="BJ975">
        <f t="shared" si="70"/>
        <v>0</v>
      </c>
      <c r="BK975">
        <v>0</v>
      </c>
      <c r="BL975" s="2">
        <v>0</v>
      </c>
      <c r="BM975">
        <v>0</v>
      </c>
      <c r="BN975">
        <v>0</v>
      </c>
      <c r="BO975">
        <v>0</v>
      </c>
      <c r="BP975">
        <v>0</v>
      </c>
      <c r="BQ975" s="12"/>
      <c r="BR975" s="12"/>
      <c r="BS975" s="12"/>
      <c r="BT975" s="12"/>
      <c r="BU975" s="12"/>
      <c r="BV975" s="12"/>
      <c r="BW975" s="12"/>
      <c r="BX975" s="12"/>
      <c r="BY975" s="12"/>
      <c r="BZ975" s="12"/>
      <c r="CA975" s="12"/>
      <c r="CB975" s="15"/>
      <c r="CC975" s="12"/>
      <c r="CD975" s="12"/>
      <c r="CE975" s="12"/>
      <c r="CF975" s="12"/>
      <c r="CG975" s="12"/>
      <c r="CH975" s="12"/>
      <c r="CI975" s="12"/>
      <c r="CJ975" s="15"/>
      <c r="CK975" s="12"/>
      <c r="CL975" s="12"/>
      <c r="CM975" s="12"/>
      <c r="CN975" s="12"/>
      <c r="CO975" s="12"/>
      <c r="CP975" s="12"/>
      <c r="CQ975" s="12"/>
      <c r="CR975" s="12"/>
      <c r="CS975" s="12"/>
      <c r="CT975" s="12"/>
      <c r="CU975" s="12"/>
      <c r="CV975" s="12"/>
      <c r="CW975" s="12"/>
      <c r="CX975" s="12"/>
      <c r="CY975" s="12"/>
      <c r="CZ975" s="12"/>
      <c r="DA975" s="12"/>
      <c r="DB975" s="12"/>
      <c r="DC975" s="12"/>
      <c r="DD975"/>
      <c r="DE975" s="35"/>
    </row>
    <row r="976" spans="1:109" x14ac:dyDescent="0.2">
      <c r="A976" s="2">
        <v>975</v>
      </c>
      <c r="B976" s="5">
        <v>11</v>
      </c>
      <c r="C976" s="5">
        <v>3</v>
      </c>
      <c r="D976" s="1">
        <v>65</v>
      </c>
      <c r="E976" s="7">
        <v>44033</v>
      </c>
      <c r="F976" s="1">
        <v>0</v>
      </c>
      <c r="G976" s="5">
        <f t="shared" si="66"/>
        <v>0</v>
      </c>
      <c r="H976" s="19">
        <f t="shared" si="67"/>
        <v>0</v>
      </c>
      <c r="I976">
        <v>97.916666666666671</v>
      </c>
      <c r="J976">
        <v>111.36170212765957</v>
      </c>
      <c r="K976">
        <v>27.927818552635244</v>
      </c>
      <c r="L976">
        <v>3.1914893617021276</v>
      </c>
      <c r="M976">
        <v>92.553191489361708</v>
      </c>
      <c r="N976">
        <v>4.2553191489361701</v>
      </c>
      <c r="O976">
        <v>98.4375</v>
      </c>
      <c r="P976">
        <v>116.57142857142857</v>
      </c>
      <c r="Q976">
        <v>31.150500152126732</v>
      </c>
      <c r="R976">
        <v>4.7619047619047619</v>
      </c>
      <c r="S976">
        <v>88.888888888888886</v>
      </c>
      <c r="T976">
        <v>6.3492063492063489</v>
      </c>
      <c r="U976">
        <v>96.875</v>
      </c>
      <c r="V976">
        <v>101.40625</v>
      </c>
      <c r="W976">
        <v>10.34828304628148</v>
      </c>
      <c r="X976">
        <v>0</v>
      </c>
      <c r="Y976">
        <v>100</v>
      </c>
      <c r="Z976">
        <v>0</v>
      </c>
      <c r="AA976" s="2">
        <v>3</v>
      </c>
      <c r="AB976">
        <v>2</v>
      </c>
      <c r="AC976">
        <v>7</v>
      </c>
      <c r="AD976">
        <v>2</v>
      </c>
      <c r="AE976" s="16">
        <v>0</v>
      </c>
      <c r="AF976" s="12">
        <v>99</v>
      </c>
      <c r="AG976">
        <v>99</v>
      </c>
      <c r="AH976">
        <v>99</v>
      </c>
      <c r="AI976">
        <v>99</v>
      </c>
      <c r="AJ976">
        <v>99</v>
      </c>
      <c r="AK976">
        <v>99</v>
      </c>
      <c r="AL976">
        <v>99</v>
      </c>
      <c r="AM976">
        <v>1</v>
      </c>
      <c r="AN976">
        <v>99</v>
      </c>
      <c r="AO976">
        <v>99</v>
      </c>
      <c r="AP976">
        <v>99</v>
      </c>
      <c r="AQ976">
        <v>99</v>
      </c>
      <c r="AR976">
        <v>99</v>
      </c>
      <c r="AS976" s="1">
        <v>0</v>
      </c>
      <c r="AT976" s="1">
        <v>0</v>
      </c>
      <c r="AU976">
        <v>0</v>
      </c>
      <c r="AV976" s="1">
        <v>0</v>
      </c>
      <c r="AW976" s="1">
        <v>0</v>
      </c>
      <c r="AX976" s="1">
        <v>0</v>
      </c>
      <c r="AY976" s="1">
        <v>0</v>
      </c>
      <c r="AZ976" s="1">
        <v>1</v>
      </c>
      <c r="BA976" s="1">
        <v>0</v>
      </c>
      <c r="BB976" s="1">
        <v>0</v>
      </c>
      <c r="BC976" s="1">
        <v>0</v>
      </c>
      <c r="BD976" s="1">
        <v>0</v>
      </c>
      <c r="BE976" s="1">
        <v>0</v>
      </c>
      <c r="BF976" s="1">
        <f>SUM(AS976:BE976)</f>
        <v>1</v>
      </c>
      <c r="BG976">
        <v>0</v>
      </c>
      <c r="BH976">
        <v>0</v>
      </c>
      <c r="BI976">
        <v>0</v>
      </c>
      <c r="BJ976">
        <f t="shared" si="70"/>
        <v>0</v>
      </c>
      <c r="BK976">
        <v>0</v>
      </c>
      <c r="BL976" s="2">
        <v>0</v>
      </c>
      <c r="BM976">
        <v>0</v>
      </c>
      <c r="BN976">
        <v>0</v>
      </c>
      <c r="BO976">
        <v>0</v>
      </c>
      <c r="BP976">
        <v>0</v>
      </c>
      <c r="BQ976" s="12"/>
      <c r="BR976" s="12"/>
      <c r="BS976" s="12"/>
      <c r="BT976" s="12"/>
      <c r="BU976" s="12"/>
      <c r="BV976" s="12"/>
      <c r="BW976" s="12"/>
      <c r="BX976" s="12"/>
      <c r="BY976" s="12"/>
      <c r="BZ976" s="12"/>
      <c r="CA976" s="12"/>
      <c r="CB976" s="15"/>
      <c r="CC976" s="12"/>
      <c r="CD976" s="12"/>
      <c r="CE976" s="12"/>
      <c r="CF976" s="12"/>
      <c r="CG976" s="12"/>
      <c r="CH976" s="12"/>
      <c r="CI976" s="12"/>
      <c r="CJ976" s="15"/>
      <c r="CK976" s="12"/>
      <c r="CL976" s="12"/>
      <c r="CM976" s="12"/>
      <c r="CN976" s="12"/>
      <c r="CO976" s="12"/>
      <c r="CP976" s="12"/>
      <c r="CQ976" s="12"/>
      <c r="CR976" s="12"/>
      <c r="CS976" s="12"/>
      <c r="CT976" s="12"/>
      <c r="CU976" s="12"/>
      <c r="CV976" s="12"/>
      <c r="CW976" s="12"/>
      <c r="CX976" s="12"/>
      <c r="CY976" s="12"/>
      <c r="CZ976" s="12"/>
      <c r="DA976" s="12"/>
      <c r="DB976" s="12"/>
      <c r="DC976" s="12"/>
      <c r="DD976"/>
      <c r="DE976" s="35"/>
    </row>
    <row r="977" spans="1:109" x14ac:dyDescent="0.2">
      <c r="A977" s="2">
        <v>976</v>
      </c>
      <c r="B977" s="5">
        <v>11</v>
      </c>
      <c r="C977" s="5">
        <v>3</v>
      </c>
      <c r="D977" s="1">
        <v>66</v>
      </c>
      <c r="E977" s="7">
        <v>44034</v>
      </c>
      <c r="F977" s="1">
        <v>0</v>
      </c>
      <c r="G977" s="5">
        <f t="shared" si="66"/>
        <v>30</v>
      </c>
      <c r="H977" s="19">
        <f t="shared" si="67"/>
        <v>294</v>
      </c>
      <c r="I977">
        <v>96.875</v>
      </c>
      <c r="J977">
        <v>108.54838709677419</v>
      </c>
      <c r="K977">
        <v>15.993164543354885</v>
      </c>
      <c r="L977">
        <v>0</v>
      </c>
      <c r="M977">
        <v>100</v>
      </c>
      <c r="N977">
        <v>0</v>
      </c>
      <c r="O977">
        <v>100</v>
      </c>
      <c r="P977">
        <v>110.390625</v>
      </c>
      <c r="Q977">
        <v>17.36689280603402</v>
      </c>
      <c r="R977">
        <v>0</v>
      </c>
      <c r="S977">
        <v>100</v>
      </c>
      <c r="T977">
        <v>0</v>
      </c>
      <c r="U977">
        <v>90.625</v>
      </c>
      <c r="V977">
        <v>104.9</v>
      </c>
      <c r="W977">
        <v>11.233113581921854</v>
      </c>
      <c r="X977">
        <v>0</v>
      </c>
      <c r="Y977">
        <v>100</v>
      </c>
      <c r="Z977">
        <v>0</v>
      </c>
      <c r="AA977" s="2">
        <v>0</v>
      </c>
      <c r="AB977">
        <v>2</v>
      </c>
      <c r="AC977">
        <v>8</v>
      </c>
      <c r="AD977">
        <v>2</v>
      </c>
      <c r="AE977" s="16">
        <v>0</v>
      </c>
      <c r="AF977" t="s">
        <v>875</v>
      </c>
      <c r="AG977" t="s">
        <v>875</v>
      </c>
      <c r="AH977" t="s">
        <v>875</v>
      </c>
      <c r="AI977" t="s">
        <v>875</v>
      </c>
      <c r="AJ977" t="s">
        <v>875</v>
      </c>
      <c r="AK977" t="s">
        <v>875</v>
      </c>
      <c r="AL977" t="s">
        <v>875</v>
      </c>
      <c r="AM977" s="1" t="s">
        <v>903</v>
      </c>
      <c r="AN977" s="1" t="s">
        <v>903</v>
      </c>
      <c r="AO977" s="1" t="s">
        <v>903</v>
      </c>
      <c r="AP977" s="1" t="s">
        <v>903</v>
      </c>
      <c r="AQ977" s="1" t="s">
        <v>903</v>
      </c>
      <c r="AR977" s="1" t="s">
        <v>903</v>
      </c>
      <c r="AS977" s="1" t="s">
        <v>903</v>
      </c>
      <c r="AT977" s="1" t="s">
        <v>903</v>
      </c>
      <c r="AU977" s="1" t="s">
        <v>903</v>
      </c>
      <c r="AV977" s="1" t="s">
        <v>903</v>
      </c>
      <c r="AW977" s="1" t="s">
        <v>903</v>
      </c>
      <c r="AX977" s="1" t="s">
        <v>903</v>
      </c>
      <c r="AY977" s="1" t="s">
        <v>903</v>
      </c>
      <c r="AZ977" s="1" t="s">
        <v>903</v>
      </c>
      <c r="BA977" s="1" t="s">
        <v>875</v>
      </c>
      <c r="BB977" s="1" t="s">
        <v>875</v>
      </c>
      <c r="BC977" s="1" t="s">
        <v>875</v>
      </c>
      <c r="BD977" s="1" t="s">
        <v>875</v>
      </c>
      <c r="BE977" s="1" t="s">
        <v>875</v>
      </c>
      <c r="BF977" s="1" t="s">
        <v>875</v>
      </c>
      <c r="BG977">
        <v>30</v>
      </c>
      <c r="BH977">
        <v>2</v>
      </c>
      <c r="BI977">
        <v>9.8000000000000007</v>
      </c>
      <c r="BJ977">
        <f t="shared" si="70"/>
        <v>294</v>
      </c>
      <c r="BK977" t="s">
        <v>31</v>
      </c>
      <c r="BL977" s="2">
        <v>0</v>
      </c>
      <c r="BM977">
        <v>0</v>
      </c>
      <c r="BN977">
        <v>0</v>
      </c>
      <c r="BO977">
        <v>0</v>
      </c>
      <c r="BP977">
        <v>0</v>
      </c>
      <c r="BQ977" s="14">
        <v>44034.776911620371</v>
      </c>
      <c r="BR977" s="14" t="s">
        <v>98</v>
      </c>
      <c r="BS977" s="15">
        <v>0</v>
      </c>
      <c r="BT977" s="12" t="s">
        <v>410</v>
      </c>
      <c r="BU977" s="12">
        <v>2</v>
      </c>
      <c r="BV977" s="12" t="s">
        <v>416</v>
      </c>
      <c r="BW977" s="12" t="s">
        <v>417</v>
      </c>
      <c r="BX977" s="12"/>
      <c r="BY977" s="12" t="s">
        <v>98</v>
      </c>
      <c r="BZ977" s="12">
        <v>0</v>
      </c>
      <c r="CA977" s="12">
        <v>1</v>
      </c>
      <c r="CB977" s="15">
        <v>0</v>
      </c>
      <c r="CC977" s="12">
        <v>65</v>
      </c>
      <c r="CD977" s="12">
        <v>0</v>
      </c>
      <c r="CE977" s="12">
        <v>1</v>
      </c>
      <c r="CF977" s="12">
        <v>4</v>
      </c>
      <c r="CG977" s="12">
        <v>1</v>
      </c>
      <c r="CH977" s="12">
        <v>4</v>
      </c>
      <c r="CI977" s="12">
        <v>2</v>
      </c>
      <c r="CJ977" s="15">
        <v>0</v>
      </c>
      <c r="CK977" s="12" t="s">
        <v>20</v>
      </c>
      <c r="CL977" s="12" t="s">
        <v>20</v>
      </c>
      <c r="CM977" s="12" t="s">
        <v>20</v>
      </c>
      <c r="CN977" s="12" t="s">
        <v>20</v>
      </c>
      <c r="CO977" s="12" t="s">
        <v>20</v>
      </c>
      <c r="CP977" s="12" t="s">
        <v>99</v>
      </c>
      <c r="CQ977" s="12">
        <v>83</v>
      </c>
      <c r="CR977" s="12">
        <v>83</v>
      </c>
      <c r="CS977" s="12">
        <v>100</v>
      </c>
      <c r="CT977" s="12">
        <v>79</v>
      </c>
      <c r="CU977" s="12">
        <v>93</v>
      </c>
      <c r="CV977" s="12">
        <v>3.3</v>
      </c>
      <c r="CW977" s="12">
        <v>135</v>
      </c>
      <c r="CX977" s="12" t="b">
        <v>0</v>
      </c>
      <c r="CY977" s="12"/>
      <c r="CZ977" s="12">
        <v>0.04</v>
      </c>
      <c r="DA977" s="12"/>
      <c r="DB977" s="12"/>
      <c r="DC977" s="12"/>
      <c r="DD977"/>
      <c r="DE977" s="35"/>
    </row>
    <row r="978" spans="1:109" x14ac:dyDescent="0.2">
      <c r="A978" s="2">
        <v>977</v>
      </c>
      <c r="B978" s="5">
        <v>11</v>
      </c>
      <c r="C978" s="5">
        <v>3</v>
      </c>
      <c r="D978" s="1">
        <v>67</v>
      </c>
      <c r="E978" s="7">
        <v>44035</v>
      </c>
      <c r="F978" s="1">
        <v>0</v>
      </c>
      <c r="G978" s="5">
        <f t="shared" si="66"/>
        <v>19</v>
      </c>
      <c r="H978" s="19">
        <f t="shared" si="67"/>
        <v>186.20000000000002</v>
      </c>
      <c r="I978">
        <v>98.958333333333329</v>
      </c>
      <c r="J978">
        <v>110.25263157894737</v>
      </c>
      <c r="K978">
        <v>20.244153464299288</v>
      </c>
      <c r="L978">
        <v>1.0526315789473684</v>
      </c>
      <c r="M978">
        <v>97.89473684210526</v>
      </c>
      <c r="N978">
        <v>1.0526315789473684</v>
      </c>
      <c r="O978">
        <v>100</v>
      </c>
      <c r="P978">
        <v>110.609375</v>
      </c>
      <c r="Q978">
        <v>21.85147615493193</v>
      </c>
      <c r="R978">
        <v>1.5625</v>
      </c>
      <c r="S978">
        <v>96.875</v>
      </c>
      <c r="T978">
        <v>1.5625</v>
      </c>
      <c r="U978">
        <v>96.875</v>
      </c>
      <c r="V978">
        <v>111.8125</v>
      </c>
      <c r="W978">
        <v>19.823996945271055</v>
      </c>
      <c r="X978">
        <v>3.125</v>
      </c>
      <c r="Y978">
        <v>96.875</v>
      </c>
      <c r="Z978">
        <v>0</v>
      </c>
      <c r="AA978" s="2">
        <v>1</v>
      </c>
      <c r="AB978">
        <v>2</v>
      </c>
      <c r="AC978">
        <v>6</v>
      </c>
      <c r="AD978">
        <v>3</v>
      </c>
      <c r="AE978" s="16">
        <v>0</v>
      </c>
      <c r="AF978" t="s">
        <v>875</v>
      </c>
      <c r="AG978" t="s">
        <v>875</v>
      </c>
      <c r="AH978" t="s">
        <v>875</v>
      </c>
      <c r="AI978" t="s">
        <v>875</v>
      </c>
      <c r="AJ978" t="s">
        <v>875</v>
      </c>
      <c r="AK978" t="s">
        <v>875</v>
      </c>
      <c r="AL978" t="s">
        <v>875</v>
      </c>
      <c r="AM978" s="1" t="s">
        <v>903</v>
      </c>
      <c r="AN978" s="1" t="s">
        <v>903</v>
      </c>
      <c r="AO978" s="1" t="s">
        <v>903</v>
      </c>
      <c r="AP978" s="1" t="s">
        <v>903</v>
      </c>
      <c r="AQ978" s="1" t="s">
        <v>903</v>
      </c>
      <c r="AR978" s="1" t="s">
        <v>903</v>
      </c>
      <c r="AS978" s="1" t="s">
        <v>903</v>
      </c>
      <c r="AT978" s="1" t="s">
        <v>903</v>
      </c>
      <c r="AU978" s="1" t="s">
        <v>903</v>
      </c>
      <c r="AV978" s="1" t="s">
        <v>903</v>
      </c>
      <c r="AW978" s="1" t="s">
        <v>903</v>
      </c>
      <c r="AX978" s="1" t="s">
        <v>903</v>
      </c>
      <c r="AY978" s="1" t="s">
        <v>903</v>
      </c>
      <c r="AZ978" s="1" t="s">
        <v>903</v>
      </c>
      <c r="BA978" s="1" t="s">
        <v>875</v>
      </c>
      <c r="BB978" s="1" t="s">
        <v>875</v>
      </c>
      <c r="BC978" s="1" t="s">
        <v>875</v>
      </c>
      <c r="BD978" s="1" t="s">
        <v>875</v>
      </c>
      <c r="BE978" s="1" t="s">
        <v>875</v>
      </c>
      <c r="BF978" s="1" t="s">
        <v>875</v>
      </c>
      <c r="BG978">
        <v>19</v>
      </c>
      <c r="BH978">
        <v>2</v>
      </c>
      <c r="BI978">
        <v>9.8000000000000007</v>
      </c>
      <c r="BJ978">
        <f t="shared" si="70"/>
        <v>186.20000000000002</v>
      </c>
      <c r="BK978" t="s">
        <v>31</v>
      </c>
      <c r="BL978" s="2">
        <v>0</v>
      </c>
      <c r="BM978">
        <v>0</v>
      </c>
      <c r="BN978">
        <v>0</v>
      </c>
      <c r="BO978">
        <v>0</v>
      </c>
      <c r="BP978">
        <v>0</v>
      </c>
      <c r="BQ978" s="12"/>
      <c r="BR978" s="12"/>
      <c r="BS978" s="12"/>
      <c r="BT978" s="12"/>
      <c r="BU978" s="12"/>
      <c r="BV978" s="12"/>
      <c r="BW978" s="12"/>
      <c r="BX978" s="12"/>
      <c r="BY978" s="12"/>
      <c r="BZ978" s="12"/>
      <c r="CA978" s="12"/>
      <c r="CB978" s="15"/>
      <c r="CC978" s="12"/>
      <c r="CD978" s="12"/>
      <c r="CE978" s="12"/>
      <c r="CF978" s="12"/>
      <c r="CG978" s="12"/>
      <c r="CH978" s="12"/>
      <c r="CI978" s="12"/>
      <c r="CJ978" s="15"/>
      <c r="CK978" s="12"/>
      <c r="CL978" s="12"/>
      <c r="CM978" s="12"/>
      <c r="CN978" s="12"/>
      <c r="CO978" s="12"/>
      <c r="CP978" s="12"/>
      <c r="CQ978" s="12"/>
      <c r="CR978" s="12"/>
      <c r="CS978" s="12"/>
      <c r="CT978" s="12"/>
      <c r="CU978" s="12"/>
      <c r="CV978" s="12"/>
      <c r="CW978" s="12"/>
      <c r="CX978" s="12"/>
      <c r="CY978" s="12"/>
      <c r="CZ978" s="12"/>
      <c r="DA978" s="12"/>
      <c r="DB978" s="12"/>
      <c r="DC978" s="12"/>
      <c r="DD978"/>
      <c r="DE978" s="35"/>
    </row>
    <row r="979" spans="1:109" x14ac:dyDescent="0.2">
      <c r="A979" s="2">
        <v>978</v>
      </c>
      <c r="B979" s="5">
        <v>11</v>
      </c>
      <c r="C979" s="5">
        <v>3</v>
      </c>
      <c r="D979" s="1">
        <v>68</v>
      </c>
      <c r="E979" s="7">
        <v>44036</v>
      </c>
      <c r="F979" s="1">
        <v>0</v>
      </c>
      <c r="G979" s="5">
        <f t="shared" si="66"/>
        <v>0</v>
      </c>
      <c r="H979" s="19">
        <f t="shared" si="67"/>
        <v>0</v>
      </c>
      <c r="I979">
        <v>93.75</v>
      </c>
      <c r="J979">
        <v>127.25555555555556</v>
      </c>
      <c r="K979">
        <v>18.665380972834271</v>
      </c>
      <c r="L979">
        <v>0</v>
      </c>
      <c r="M979">
        <v>98.888888888888886</v>
      </c>
      <c r="N979">
        <v>1.1111111111111112</v>
      </c>
      <c r="O979">
        <v>95.3125</v>
      </c>
      <c r="P979">
        <v>122.63934426229508</v>
      </c>
      <c r="Q979">
        <v>20.870621933835018</v>
      </c>
      <c r="R979">
        <v>0</v>
      </c>
      <c r="S979">
        <v>98.360655737704917</v>
      </c>
      <c r="T979">
        <v>1.639344262295082</v>
      </c>
      <c r="U979">
        <v>90.625</v>
      </c>
      <c r="V979">
        <v>136.9655172413793</v>
      </c>
      <c r="W979">
        <v>11.437171329088605</v>
      </c>
      <c r="X979">
        <v>0</v>
      </c>
      <c r="Y979">
        <v>100</v>
      </c>
      <c r="Z979">
        <v>0</v>
      </c>
      <c r="AA979" s="2">
        <v>1</v>
      </c>
      <c r="AB979">
        <v>1</v>
      </c>
      <c r="AC979">
        <v>8</v>
      </c>
      <c r="AD979">
        <v>2</v>
      </c>
      <c r="AE979" s="16">
        <v>0</v>
      </c>
      <c r="AF979" s="12">
        <v>99</v>
      </c>
      <c r="AG979">
        <v>99</v>
      </c>
      <c r="AH979">
        <v>99</v>
      </c>
      <c r="AI979">
        <v>99</v>
      </c>
      <c r="AJ979">
        <v>99</v>
      </c>
      <c r="AK979">
        <v>99</v>
      </c>
      <c r="AL979">
        <v>99</v>
      </c>
      <c r="AM979" s="1">
        <v>99</v>
      </c>
      <c r="AN979">
        <v>99</v>
      </c>
      <c r="AO979" s="1">
        <v>1</v>
      </c>
      <c r="AP979">
        <v>99</v>
      </c>
      <c r="AQ979">
        <v>99</v>
      </c>
      <c r="AR979">
        <v>99</v>
      </c>
      <c r="AS979" s="1">
        <v>0</v>
      </c>
      <c r="AT979" s="1">
        <v>0</v>
      </c>
      <c r="AU979" s="1">
        <v>0</v>
      </c>
      <c r="AV979" s="1">
        <v>0</v>
      </c>
      <c r="AW979" s="1">
        <v>0</v>
      </c>
      <c r="AX979" s="1">
        <v>0</v>
      </c>
      <c r="AY979" s="1">
        <v>0</v>
      </c>
      <c r="AZ979" s="1">
        <v>0</v>
      </c>
      <c r="BA979" s="1">
        <v>0</v>
      </c>
      <c r="BB979" s="1">
        <v>1</v>
      </c>
      <c r="BC979" s="1">
        <v>0</v>
      </c>
      <c r="BD979" s="1">
        <v>0</v>
      </c>
      <c r="BE979" s="1">
        <v>0</v>
      </c>
      <c r="BF979" s="1">
        <f>SUM(AS979:BE979)</f>
        <v>1</v>
      </c>
      <c r="BG979">
        <v>0</v>
      </c>
      <c r="BH979">
        <v>0</v>
      </c>
      <c r="BI979">
        <v>0</v>
      </c>
      <c r="BJ979">
        <f t="shared" si="70"/>
        <v>0</v>
      </c>
      <c r="BK979">
        <v>0</v>
      </c>
      <c r="BL979" s="2">
        <v>0</v>
      </c>
      <c r="BM979">
        <v>0</v>
      </c>
      <c r="BN979">
        <v>0</v>
      </c>
      <c r="BO979">
        <v>0</v>
      </c>
      <c r="BP979">
        <v>0</v>
      </c>
      <c r="BQ979" s="12"/>
      <c r="BR979" s="12"/>
      <c r="BS979" s="12"/>
      <c r="BT979" s="12"/>
      <c r="BU979" s="12"/>
      <c r="BV979" s="12"/>
      <c r="BW979" s="12"/>
      <c r="BX979" s="12"/>
      <c r="BY979" s="12"/>
      <c r="BZ979" s="12"/>
      <c r="CA979" s="12"/>
      <c r="CB979" s="15"/>
      <c r="CC979" s="12"/>
      <c r="CD979" s="12"/>
      <c r="CE979" s="12"/>
      <c r="CF979" s="12"/>
      <c r="CG979" s="12"/>
      <c r="CH979" s="12"/>
      <c r="CI979" s="12"/>
      <c r="CJ979" s="15"/>
      <c r="CK979" s="12"/>
      <c r="CL979" s="12"/>
      <c r="CM979" s="12"/>
      <c r="CN979" s="12"/>
      <c r="CO979" s="12"/>
      <c r="CP979" s="12"/>
      <c r="CQ979" s="12"/>
      <c r="CR979" s="12"/>
      <c r="CS979" s="12"/>
      <c r="CT979" s="12"/>
      <c r="CU979" s="12"/>
      <c r="CV979" s="12"/>
      <c r="CW979" s="12"/>
      <c r="CX979" s="12"/>
      <c r="CY979" s="12"/>
      <c r="CZ979" s="12"/>
      <c r="DA979" s="12"/>
      <c r="DB979" s="12"/>
      <c r="DC979" s="12"/>
      <c r="DD979"/>
      <c r="DE979" s="35"/>
    </row>
    <row r="980" spans="1:109" x14ac:dyDescent="0.2">
      <c r="A980" s="2">
        <v>979</v>
      </c>
      <c r="B980" s="5">
        <v>11</v>
      </c>
      <c r="C980" s="5">
        <v>3</v>
      </c>
      <c r="D980" s="1">
        <v>69</v>
      </c>
      <c r="E980" s="7">
        <v>44037</v>
      </c>
      <c r="F980" s="1">
        <v>0</v>
      </c>
      <c r="G980" s="5">
        <f t="shared" si="66"/>
        <v>15</v>
      </c>
      <c r="H980" s="19">
        <f t="shared" si="67"/>
        <v>157.5</v>
      </c>
      <c r="I980">
        <v>95.833333333333329</v>
      </c>
      <c r="J980">
        <v>145.33695652173913</v>
      </c>
      <c r="K980">
        <v>37.246396299117166</v>
      </c>
      <c r="L980">
        <v>36.956521739130437</v>
      </c>
      <c r="M980">
        <v>60.869565217391305</v>
      </c>
      <c r="N980">
        <v>2.1739130434782608</v>
      </c>
      <c r="O980">
        <v>100</v>
      </c>
      <c r="P980">
        <v>116.390625</v>
      </c>
      <c r="Q980">
        <v>31.072670786439666</v>
      </c>
      <c r="R980">
        <v>10.9375</v>
      </c>
      <c r="S980">
        <v>85.9375</v>
      </c>
      <c r="T980">
        <v>3.125</v>
      </c>
      <c r="U980">
        <v>87.5</v>
      </c>
      <c r="V980">
        <v>210.65517241379311</v>
      </c>
      <c r="W980">
        <v>8.3410379222592841</v>
      </c>
      <c r="X980">
        <v>96.551724137931032</v>
      </c>
      <c r="Y980">
        <v>3.448275862068968</v>
      </c>
      <c r="Z980">
        <v>0</v>
      </c>
      <c r="AA980" s="2">
        <v>1</v>
      </c>
      <c r="AB980">
        <v>2</v>
      </c>
      <c r="AC980">
        <v>7</v>
      </c>
      <c r="AD980">
        <v>2</v>
      </c>
      <c r="AE980" s="16">
        <v>0</v>
      </c>
      <c r="AF980" t="s">
        <v>875</v>
      </c>
      <c r="AG980" t="s">
        <v>875</v>
      </c>
      <c r="AH980" t="s">
        <v>875</v>
      </c>
      <c r="AI980" t="s">
        <v>875</v>
      </c>
      <c r="AJ980" t="s">
        <v>875</v>
      </c>
      <c r="AK980" t="s">
        <v>875</v>
      </c>
      <c r="AL980" t="s">
        <v>875</v>
      </c>
      <c r="AM980" s="1" t="s">
        <v>903</v>
      </c>
      <c r="AN980" s="1" t="s">
        <v>903</v>
      </c>
      <c r="AO980" s="1" t="s">
        <v>903</v>
      </c>
      <c r="AP980" s="1" t="s">
        <v>903</v>
      </c>
      <c r="AQ980" s="1" t="s">
        <v>903</v>
      </c>
      <c r="AR980" s="1" t="s">
        <v>903</v>
      </c>
      <c r="AS980" s="1" t="s">
        <v>903</v>
      </c>
      <c r="AT980" s="1" t="s">
        <v>903</v>
      </c>
      <c r="AU980" s="1" t="s">
        <v>903</v>
      </c>
      <c r="AV980" s="1" t="s">
        <v>903</v>
      </c>
      <c r="AW980" s="1" t="s">
        <v>903</v>
      </c>
      <c r="AX980" s="1" t="s">
        <v>903</v>
      </c>
      <c r="AY980" s="1" t="s">
        <v>903</v>
      </c>
      <c r="AZ980" s="1" t="s">
        <v>903</v>
      </c>
      <c r="BA980" s="1" t="s">
        <v>875</v>
      </c>
      <c r="BB980" s="1" t="s">
        <v>875</v>
      </c>
      <c r="BC980" s="1" t="s">
        <v>875</v>
      </c>
      <c r="BD980" s="1" t="s">
        <v>875</v>
      </c>
      <c r="BE980" s="1" t="s">
        <v>875</v>
      </c>
      <c r="BF980" s="1" t="s">
        <v>875</v>
      </c>
      <c r="BG980">
        <v>15</v>
      </c>
      <c r="BH980">
        <v>4</v>
      </c>
      <c r="BI980">
        <v>10.5</v>
      </c>
      <c r="BJ980">
        <f t="shared" si="70"/>
        <v>157.5</v>
      </c>
      <c r="BK980" t="s">
        <v>890</v>
      </c>
      <c r="BL980" s="2">
        <v>0</v>
      </c>
      <c r="BM980">
        <v>0</v>
      </c>
      <c r="BN980">
        <v>0</v>
      </c>
      <c r="BO980">
        <v>0</v>
      </c>
      <c r="BP980">
        <v>0</v>
      </c>
      <c r="BQ980" s="12"/>
      <c r="BR980" s="12"/>
      <c r="BS980" s="12"/>
      <c r="BT980" s="12"/>
      <c r="BU980" s="12"/>
      <c r="BV980" s="12"/>
      <c r="BW980" s="12"/>
      <c r="BX980" s="12"/>
      <c r="BY980" s="12"/>
      <c r="BZ980" s="12"/>
      <c r="CA980" s="12"/>
      <c r="CB980" s="15"/>
      <c r="CC980" s="12"/>
      <c r="CD980" s="12"/>
      <c r="CE980" s="12"/>
      <c r="CF980" s="12"/>
      <c r="CG980" s="12"/>
      <c r="CH980" s="12"/>
      <c r="CI980" s="12"/>
      <c r="CJ980" s="15"/>
      <c r="CK980" s="12"/>
      <c r="CL980" s="12"/>
      <c r="CM980" s="12"/>
      <c r="CN980" s="12"/>
      <c r="CO980" s="12"/>
      <c r="CP980" s="12"/>
      <c r="CQ980" s="12"/>
      <c r="CR980" s="12"/>
      <c r="CS980" s="12"/>
      <c r="CT980" s="12"/>
      <c r="CU980" s="12"/>
      <c r="CV980" s="12"/>
      <c r="CW980" s="12"/>
      <c r="CX980" s="12"/>
      <c r="CY980" s="12"/>
      <c r="CZ980" s="12"/>
      <c r="DA980" s="12"/>
      <c r="DB980" s="12"/>
      <c r="DC980" s="12"/>
      <c r="DD980"/>
      <c r="DE980" s="35"/>
    </row>
    <row r="981" spans="1:109" x14ac:dyDescent="0.2">
      <c r="A981" s="2">
        <v>980</v>
      </c>
      <c r="B981" s="5">
        <v>11</v>
      </c>
      <c r="C981" s="5">
        <v>3</v>
      </c>
      <c r="D981" s="1">
        <v>70</v>
      </c>
      <c r="E981" s="7">
        <v>44038</v>
      </c>
      <c r="F981" s="1">
        <v>0</v>
      </c>
      <c r="G981" s="5">
        <f t="shared" si="66"/>
        <v>19</v>
      </c>
      <c r="H981" s="19">
        <f t="shared" si="67"/>
        <v>186.20000000000002</v>
      </c>
      <c r="I981">
        <v>98.958333333333329</v>
      </c>
      <c r="J981">
        <v>119.38947368421053</v>
      </c>
      <c r="K981">
        <v>16.064274343168726</v>
      </c>
      <c r="L981">
        <v>0</v>
      </c>
      <c r="M981">
        <v>100</v>
      </c>
      <c r="N981">
        <v>0</v>
      </c>
      <c r="O981">
        <v>100</v>
      </c>
      <c r="P981">
        <v>119.90625</v>
      </c>
      <c r="Q981">
        <v>18.795137364777734</v>
      </c>
      <c r="R981">
        <v>0</v>
      </c>
      <c r="S981">
        <v>100</v>
      </c>
      <c r="T981">
        <v>0</v>
      </c>
      <c r="U981">
        <v>96.875</v>
      </c>
      <c r="V981">
        <v>119.25</v>
      </c>
      <c r="W981">
        <v>8.7562694136121468</v>
      </c>
      <c r="X981">
        <v>0</v>
      </c>
      <c r="Y981">
        <v>100</v>
      </c>
      <c r="Z981">
        <v>0</v>
      </c>
      <c r="AA981" s="2">
        <v>0</v>
      </c>
      <c r="AB981">
        <v>2</v>
      </c>
      <c r="AC981">
        <v>7</v>
      </c>
      <c r="AD981">
        <v>2</v>
      </c>
      <c r="AE981" s="16">
        <v>0</v>
      </c>
      <c r="AF981" t="s">
        <v>875</v>
      </c>
      <c r="AG981" t="s">
        <v>875</v>
      </c>
      <c r="AH981" t="s">
        <v>875</v>
      </c>
      <c r="AI981" t="s">
        <v>875</v>
      </c>
      <c r="AJ981" t="s">
        <v>875</v>
      </c>
      <c r="AK981" t="s">
        <v>875</v>
      </c>
      <c r="AL981" t="s">
        <v>875</v>
      </c>
      <c r="AM981" s="1" t="s">
        <v>903</v>
      </c>
      <c r="AN981" s="1" t="s">
        <v>903</v>
      </c>
      <c r="AO981" s="1" t="s">
        <v>903</v>
      </c>
      <c r="AP981" s="1" t="s">
        <v>903</v>
      </c>
      <c r="AQ981" s="1" t="s">
        <v>903</v>
      </c>
      <c r="AR981" s="1" t="s">
        <v>903</v>
      </c>
      <c r="AS981" s="1" t="s">
        <v>903</v>
      </c>
      <c r="AT981" s="1" t="s">
        <v>903</v>
      </c>
      <c r="AU981" s="1" t="s">
        <v>903</v>
      </c>
      <c r="AV981" s="1" t="s">
        <v>903</v>
      </c>
      <c r="AW981" s="1" t="s">
        <v>903</v>
      </c>
      <c r="AX981" s="1" t="s">
        <v>903</v>
      </c>
      <c r="AY981" s="1" t="s">
        <v>903</v>
      </c>
      <c r="AZ981" s="1" t="s">
        <v>903</v>
      </c>
      <c r="BA981" s="1" t="s">
        <v>875</v>
      </c>
      <c r="BB981" s="1" t="s">
        <v>875</v>
      </c>
      <c r="BC981" s="1" t="s">
        <v>875</v>
      </c>
      <c r="BD981" s="1" t="s">
        <v>875</v>
      </c>
      <c r="BE981" s="1" t="s">
        <v>875</v>
      </c>
      <c r="BF981" s="1" t="s">
        <v>875</v>
      </c>
      <c r="BG981">
        <v>19</v>
      </c>
      <c r="BH981">
        <v>2</v>
      </c>
      <c r="BI981">
        <v>9.8000000000000007</v>
      </c>
      <c r="BJ981">
        <f t="shared" si="70"/>
        <v>186.20000000000002</v>
      </c>
      <c r="BK981" t="s">
        <v>31</v>
      </c>
      <c r="BL981" s="2">
        <v>0</v>
      </c>
      <c r="BM981">
        <v>0</v>
      </c>
      <c r="BN981">
        <v>0</v>
      </c>
      <c r="BO981">
        <v>0</v>
      </c>
      <c r="BP981">
        <v>0</v>
      </c>
      <c r="BQ981" s="12"/>
      <c r="BR981" s="12"/>
      <c r="BS981" s="12"/>
      <c r="BT981" s="12"/>
      <c r="BU981" s="12"/>
      <c r="BV981" s="12"/>
      <c r="BW981" s="12"/>
      <c r="BX981" s="12"/>
      <c r="BY981" s="12"/>
      <c r="BZ981" s="12"/>
      <c r="CA981" s="12"/>
      <c r="CB981" s="15"/>
      <c r="CC981" s="12"/>
      <c r="CD981" s="12"/>
      <c r="CE981" s="12"/>
      <c r="CF981" s="12"/>
      <c r="CG981" s="12"/>
      <c r="CH981" s="12"/>
      <c r="CI981" s="12"/>
      <c r="CJ981" s="15"/>
      <c r="CK981" s="12"/>
      <c r="CL981" s="12"/>
      <c r="CM981" s="12"/>
      <c r="CN981" s="12"/>
      <c r="CO981" s="12"/>
      <c r="CP981" s="12"/>
      <c r="CQ981" s="12"/>
      <c r="CR981" s="12"/>
      <c r="CS981" s="12"/>
      <c r="CT981" s="12"/>
      <c r="CU981" s="12"/>
      <c r="CV981" s="12"/>
      <c r="CW981" s="12"/>
      <c r="CX981" s="12"/>
      <c r="CY981" s="12"/>
      <c r="CZ981" s="12"/>
      <c r="DA981" s="12"/>
      <c r="DB981" s="12"/>
      <c r="DC981" s="12"/>
      <c r="DD981"/>
      <c r="DE981" s="35"/>
    </row>
    <row r="982" spans="1:109" x14ac:dyDescent="0.2">
      <c r="A982" s="2">
        <v>981</v>
      </c>
      <c r="B982" s="2">
        <v>12</v>
      </c>
      <c r="C982" s="2">
        <v>1</v>
      </c>
      <c r="D982">
        <v>1</v>
      </c>
      <c r="E982" s="52">
        <v>43945</v>
      </c>
      <c r="F982" s="1">
        <v>0</v>
      </c>
      <c r="G982" s="5">
        <f t="shared" si="66"/>
        <v>0</v>
      </c>
      <c r="H982" s="19">
        <f t="shared" si="67"/>
        <v>0</v>
      </c>
      <c r="I982">
        <v>100</v>
      </c>
      <c r="J982">
        <v>141.05555555555554</v>
      </c>
      <c r="K982">
        <v>30.53254764031599</v>
      </c>
      <c r="L982">
        <v>18.75</v>
      </c>
      <c r="M982">
        <v>81.25</v>
      </c>
      <c r="N982">
        <v>0</v>
      </c>
      <c r="O982">
        <v>100</v>
      </c>
      <c r="P982">
        <v>146.96354166666666</v>
      </c>
      <c r="Q982">
        <v>34.450718976171679</v>
      </c>
      <c r="R982">
        <v>28.125</v>
      </c>
      <c r="S982">
        <v>71.875</v>
      </c>
      <c r="T982">
        <v>0</v>
      </c>
      <c r="U982">
        <v>100</v>
      </c>
      <c r="V982">
        <v>129.23958333333334</v>
      </c>
      <c r="W982">
        <v>11.941025916174107</v>
      </c>
      <c r="X982">
        <v>0</v>
      </c>
      <c r="Y982">
        <v>100</v>
      </c>
      <c r="Z982">
        <v>0</v>
      </c>
      <c r="AA982" s="2" t="s">
        <v>878</v>
      </c>
      <c r="AB982" t="s">
        <v>878</v>
      </c>
      <c r="AC982" t="s">
        <v>878</v>
      </c>
      <c r="AD982" t="s">
        <v>878</v>
      </c>
      <c r="AE982" t="s">
        <v>878</v>
      </c>
      <c r="AF982" t="s">
        <v>878</v>
      </c>
      <c r="AG982" t="s">
        <v>878</v>
      </c>
      <c r="AH982" t="s">
        <v>878</v>
      </c>
      <c r="AI982" t="s">
        <v>878</v>
      </c>
      <c r="AJ982" t="s">
        <v>878</v>
      </c>
      <c r="AK982" t="s">
        <v>878</v>
      </c>
      <c r="AL982" t="s">
        <v>878</v>
      </c>
      <c r="AM982" t="s">
        <v>878</v>
      </c>
      <c r="AN982" t="s">
        <v>878</v>
      </c>
      <c r="AO982" t="s">
        <v>878</v>
      </c>
      <c r="AP982" t="s">
        <v>878</v>
      </c>
      <c r="AQ982" t="s">
        <v>878</v>
      </c>
      <c r="AR982" t="s">
        <v>878</v>
      </c>
      <c r="AS982" t="s">
        <v>878</v>
      </c>
      <c r="AT982" t="s">
        <v>878</v>
      </c>
      <c r="AU982" t="s">
        <v>878</v>
      </c>
      <c r="AV982" t="s">
        <v>878</v>
      </c>
      <c r="AW982" t="s">
        <v>878</v>
      </c>
      <c r="AX982" t="s">
        <v>878</v>
      </c>
      <c r="AY982" t="s">
        <v>878</v>
      </c>
      <c r="AZ982" t="s">
        <v>878</v>
      </c>
      <c r="BA982" t="s">
        <v>878</v>
      </c>
      <c r="BB982" t="s">
        <v>878</v>
      </c>
      <c r="BC982" t="s">
        <v>878</v>
      </c>
      <c r="BD982" t="s">
        <v>878</v>
      </c>
      <c r="BE982" t="s">
        <v>878</v>
      </c>
      <c r="BF982" t="s">
        <v>878</v>
      </c>
      <c r="BG982" s="12">
        <v>0</v>
      </c>
      <c r="BH982" s="12">
        <v>0</v>
      </c>
      <c r="BI982" s="12">
        <v>0</v>
      </c>
      <c r="BJ982" s="1">
        <v>0</v>
      </c>
      <c r="BK982" s="1">
        <v>0</v>
      </c>
      <c r="BL982" s="2">
        <v>0</v>
      </c>
      <c r="BM982">
        <v>0</v>
      </c>
      <c r="BN982">
        <v>0</v>
      </c>
      <c r="BO982">
        <v>0</v>
      </c>
      <c r="BP982">
        <v>0</v>
      </c>
      <c r="BQ982"/>
      <c r="BR982"/>
      <c r="BS982"/>
      <c r="BT982"/>
      <c r="BU982"/>
      <c r="BV982"/>
      <c r="BW982"/>
      <c r="BX982"/>
      <c r="BY982"/>
      <c r="BZ982"/>
      <c r="CA982"/>
      <c r="CB982"/>
      <c r="CC982"/>
      <c r="CD982"/>
      <c r="CE982"/>
      <c r="CF982"/>
      <c r="CG982"/>
      <c r="CH982"/>
      <c r="CI982"/>
      <c r="CJ982"/>
      <c r="CK982"/>
      <c r="CL982"/>
      <c r="CM982"/>
      <c r="CN982"/>
      <c r="CO982"/>
      <c r="CP982"/>
      <c r="CQ982"/>
      <c r="CR982"/>
      <c r="CS982"/>
      <c r="CT982"/>
      <c r="CU982"/>
      <c r="CV982"/>
      <c r="CW982"/>
      <c r="CX982"/>
      <c r="CY982"/>
      <c r="CZ982"/>
      <c r="DA982"/>
      <c r="DB982"/>
      <c r="DC982"/>
      <c r="DD982"/>
      <c r="DE982"/>
    </row>
    <row r="983" spans="1:109" x14ac:dyDescent="0.2">
      <c r="A983" s="2">
        <v>982</v>
      </c>
      <c r="B983" s="2">
        <v>12</v>
      </c>
      <c r="C983" s="2">
        <v>1</v>
      </c>
      <c r="D983">
        <v>2</v>
      </c>
      <c r="E983" s="52">
        <v>43946</v>
      </c>
      <c r="F983" s="1">
        <v>0</v>
      </c>
      <c r="G983" s="5">
        <f t="shared" si="66"/>
        <v>0</v>
      </c>
      <c r="H983" s="19">
        <f t="shared" si="67"/>
        <v>0</v>
      </c>
      <c r="I983">
        <v>100</v>
      </c>
      <c r="J983">
        <v>110.60416666666667</v>
      </c>
      <c r="K983">
        <v>13.395346767170713</v>
      </c>
      <c r="L983">
        <v>0</v>
      </c>
      <c r="M983">
        <v>100</v>
      </c>
      <c r="N983">
        <v>0</v>
      </c>
      <c r="O983">
        <v>100</v>
      </c>
      <c r="P983">
        <v>109.68229166666667</v>
      </c>
      <c r="Q983">
        <v>15.07233264359393</v>
      </c>
      <c r="R983">
        <v>0</v>
      </c>
      <c r="S983">
        <v>100</v>
      </c>
      <c r="T983">
        <v>0</v>
      </c>
      <c r="U983">
        <v>100</v>
      </c>
      <c r="V983">
        <v>112.44791666666667</v>
      </c>
      <c r="W983">
        <v>9.2642577919682534</v>
      </c>
      <c r="X983">
        <v>0</v>
      </c>
      <c r="Y983">
        <v>100</v>
      </c>
      <c r="Z983">
        <v>0</v>
      </c>
      <c r="AA983" s="2" t="s">
        <v>878</v>
      </c>
      <c r="AB983" t="s">
        <v>878</v>
      </c>
      <c r="AC983" t="s">
        <v>878</v>
      </c>
      <c r="AD983" t="s">
        <v>878</v>
      </c>
      <c r="AE983" t="s">
        <v>878</v>
      </c>
      <c r="AF983" t="s">
        <v>878</v>
      </c>
      <c r="AG983" t="s">
        <v>878</v>
      </c>
      <c r="AH983" t="s">
        <v>878</v>
      </c>
      <c r="AI983" t="s">
        <v>878</v>
      </c>
      <c r="AJ983" t="s">
        <v>878</v>
      </c>
      <c r="AK983" t="s">
        <v>878</v>
      </c>
      <c r="AL983" t="s">
        <v>878</v>
      </c>
      <c r="AM983" t="s">
        <v>878</v>
      </c>
      <c r="AN983" t="s">
        <v>878</v>
      </c>
      <c r="AO983" t="s">
        <v>878</v>
      </c>
      <c r="AP983" t="s">
        <v>878</v>
      </c>
      <c r="AQ983" t="s">
        <v>878</v>
      </c>
      <c r="AR983" t="s">
        <v>878</v>
      </c>
      <c r="AS983" t="s">
        <v>878</v>
      </c>
      <c r="AT983" t="s">
        <v>878</v>
      </c>
      <c r="AU983" t="s">
        <v>878</v>
      </c>
      <c r="AV983" t="s">
        <v>878</v>
      </c>
      <c r="AW983" t="s">
        <v>878</v>
      </c>
      <c r="AX983" t="s">
        <v>878</v>
      </c>
      <c r="AY983" t="s">
        <v>878</v>
      </c>
      <c r="AZ983" t="s">
        <v>878</v>
      </c>
      <c r="BA983" t="s">
        <v>878</v>
      </c>
      <c r="BB983" t="s">
        <v>878</v>
      </c>
      <c r="BC983" t="s">
        <v>878</v>
      </c>
      <c r="BD983" t="s">
        <v>878</v>
      </c>
      <c r="BE983" t="s">
        <v>878</v>
      </c>
      <c r="BF983" t="s">
        <v>878</v>
      </c>
      <c r="BG983" s="12">
        <v>0</v>
      </c>
      <c r="BH983" s="12">
        <v>0</v>
      </c>
      <c r="BI983" s="12">
        <v>0</v>
      </c>
      <c r="BJ983" s="1">
        <v>0</v>
      </c>
      <c r="BK983" s="1">
        <v>0</v>
      </c>
      <c r="BL983" s="2">
        <v>0</v>
      </c>
      <c r="BM983">
        <v>0</v>
      </c>
      <c r="BN983">
        <v>0</v>
      </c>
      <c r="BO983">
        <v>0</v>
      </c>
      <c r="BP983">
        <v>0</v>
      </c>
      <c r="BQ983"/>
      <c r="BR983"/>
      <c r="BS983"/>
      <c r="BT983"/>
      <c r="BU983"/>
      <c r="BV983"/>
      <c r="BW983"/>
      <c r="BX983"/>
      <c r="BY983"/>
      <c r="BZ983"/>
      <c r="CA983"/>
      <c r="CB983"/>
      <c r="CC983"/>
      <c r="CD983"/>
      <c r="CE983"/>
      <c r="CF983"/>
      <c r="CG983"/>
      <c r="CH983"/>
      <c r="CI983"/>
      <c r="CJ983"/>
      <c r="CK983"/>
      <c r="CL983"/>
      <c r="CM983"/>
      <c r="CN983"/>
      <c r="CO983"/>
      <c r="CP983"/>
      <c r="CQ983"/>
      <c r="CR983"/>
      <c r="CS983"/>
      <c r="CT983"/>
      <c r="CU983"/>
      <c r="CV983"/>
      <c r="CW983"/>
      <c r="CX983"/>
      <c r="CY983"/>
      <c r="CZ983"/>
      <c r="DA983"/>
      <c r="DB983"/>
      <c r="DC983"/>
      <c r="DD983"/>
      <c r="DE983"/>
    </row>
    <row r="984" spans="1:109" x14ac:dyDescent="0.2">
      <c r="A984" s="2">
        <v>983</v>
      </c>
      <c r="B984" s="2">
        <v>12</v>
      </c>
      <c r="C984" s="2">
        <v>1</v>
      </c>
      <c r="D984">
        <v>3</v>
      </c>
      <c r="E984" s="52">
        <v>43947</v>
      </c>
      <c r="F984" s="1">
        <v>0</v>
      </c>
      <c r="G984" s="5">
        <f t="shared" si="66"/>
        <v>0</v>
      </c>
      <c r="H984" s="19">
        <f t="shared" si="67"/>
        <v>0</v>
      </c>
      <c r="I984">
        <v>100</v>
      </c>
      <c r="J984">
        <v>122.5625</v>
      </c>
      <c r="K984">
        <v>45.361914049884895</v>
      </c>
      <c r="L984">
        <v>15.277777777777779</v>
      </c>
      <c r="M984">
        <v>70.486111111111114</v>
      </c>
      <c r="N984">
        <v>14.236111111111111</v>
      </c>
      <c r="O984">
        <v>100</v>
      </c>
      <c r="P984">
        <v>125.94791666666667</v>
      </c>
      <c r="Q984">
        <v>52.548517367845299</v>
      </c>
      <c r="R984">
        <v>22.916666666666668</v>
      </c>
      <c r="S984">
        <v>55.729166666666657</v>
      </c>
      <c r="T984">
        <v>21.354166666666668</v>
      </c>
      <c r="U984">
        <v>100</v>
      </c>
      <c r="V984">
        <v>115.79166666666667</v>
      </c>
      <c r="W984">
        <v>18.560235369681983</v>
      </c>
      <c r="X984">
        <v>0</v>
      </c>
      <c r="Y984">
        <v>100</v>
      </c>
      <c r="Z984">
        <v>0</v>
      </c>
      <c r="AA984" s="2" t="s">
        <v>878</v>
      </c>
      <c r="AB984" t="s">
        <v>878</v>
      </c>
      <c r="AC984" t="s">
        <v>878</v>
      </c>
      <c r="AD984" t="s">
        <v>878</v>
      </c>
      <c r="AE984" t="s">
        <v>878</v>
      </c>
      <c r="AF984" t="s">
        <v>878</v>
      </c>
      <c r="AG984" t="s">
        <v>878</v>
      </c>
      <c r="AH984" t="s">
        <v>878</v>
      </c>
      <c r="AI984" t="s">
        <v>878</v>
      </c>
      <c r="AJ984" t="s">
        <v>878</v>
      </c>
      <c r="AK984" t="s">
        <v>878</v>
      </c>
      <c r="AL984" t="s">
        <v>878</v>
      </c>
      <c r="AM984" t="s">
        <v>878</v>
      </c>
      <c r="AN984" t="s">
        <v>878</v>
      </c>
      <c r="AO984" t="s">
        <v>878</v>
      </c>
      <c r="AP984" t="s">
        <v>878</v>
      </c>
      <c r="AQ984" t="s">
        <v>878</v>
      </c>
      <c r="AR984" t="s">
        <v>878</v>
      </c>
      <c r="AS984" t="s">
        <v>878</v>
      </c>
      <c r="AT984" t="s">
        <v>878</v>
      </c>
      <c r="AU984" t="s">
        <v>878</v>
      </c>
      <c r="AV984" t="s">
        <v>878</v>
      </c>
      <c r="AW984" t="s">
        <v>878</v>
      </c>
      <c r="AX984" t="s">
        <v>878</v>
      </c>
      <c r="AY984" t="s">
        <v>878</v>
      </c>
      <c r="AZ984" t="s">
        <v>878</v>
      </c>
      <c r="BA984" t="s">
        <v>878</v>
      </c>
      <c r="BB984" t="s">
        <v>878</v>
      </c>
      <c r="BC984" t="s">
        <v>878</v>
      </c>
      <c r="BD984" t="s">
        <v>878</v>
      </c>
      <c r="BE984" t="s">
        <v>878</v>
      </c>
      <c r="BF984" t="s">
        <v>878</v>
      </c>
      <c r="BG984" s="12">
        <v>0</v>
      </c>
      <c r="BH984" s="12">
        <v>0</v>
      </c>
      <c r="BI984" s="12">
        <v>0</v>
      </c>
      <c r="BJ984" s="1">
        <v>0</v>
      </c>
      <c r="BK984" s="1">
        <v>0</v>
      </c>
      <c r="BL984" s="2">
        <v>0</v>
      </c>
      <c r="BM984">
        <v>0</v>
      </c>
      <c r="BN984">
        <v>0</v>
      </c>
      <c r="BO984">
        <v>0</v>
      </c>
      <c r="BP984">
        <v>0</v>
      </c>
      <c r="BQ984"/>
      <c r="BR984"/>
      <c r="BS984"/>
      <c r="BT984"/>
      <c r="BU984"/>
      <c r="BV984"/>
      <c r="BW984"/>
      <c r="BX984"/>
      <c r="BY984"/>
      <c r="BZ984"/>
      <c r="CA984"/>
      <c r="CB984"/>
      <c r="CC984"/>
      <c r="CD984"/>
      <c r="CE984"/>
      <c r="CF984"/>
      <c r="CG984"/>
      <c r="CH984"/>
      <c r="CI984"/>
      <c r="CJ984"/>
      <c r="CK984"/>
      <c r="CL984"/>
      <c r="CM984"/>
      <c r="CN984"/>
      <c r="CO984"/>
      <c r="CP984"/>
      <c r="CQ984"/>
      <c r="CR984"/>
      <c r="CS984"/>
      <c r="CT984"/>
      <c r="CU984"/>
      <c r="CV984"/>
      <c r="CW984"/>
      <c r="CX984"/>
      <c r="CY984"/>
      <c r="CZ984"/>
      <c r="DA984"/>
      <c r="DB984"/>
      <c r="DC984"/>
      <c r="DD984"/>
      <c r="DE984"/>
    </row>
    <row r="985" spans="1:109" x14ac:dyDescent="0.2">
      <c r="A985" s="2">
        <v>984</v>
      </c>
      <c r="B985" s="2">
        <v>12</v>
      </c>
      <c r="C985" s="2">
        <v>1</v>
      </c>
      <c r="D985">
        <v>4</v>
      </c>
      <c r="E985" s="52">
        <v>43948</v>
      </c>
      <c r="F985" s="1">
        <v>0</v>
      </c>
      <c r="G985" s="5">
        <f t="shared" si="66"/>
        <v>0</v>
      </c>
      <c r="H985" s="19">
        <f t="shared" si="67"/>
        <v>0</v>
      </c>
      <c r="I985">
        <v>100</v>
      </c>
      <c r="J985">
        <v>129.07986111111111</v>
      </c>
      <c r="K985">
        <v>25.957897051847763</v>
      </c>
      <c r="L985">
        <v>9.375</v>
      </c>
      <c r="M985">
        <v>87.847222222222229</v>
      </c>
      <c r="N985">
        <v>2.7777777777777777</v>
      </c>
      <c r="O985">
        <v>100</v>
      </c>
      <c r="P985">
        <v>132.53125</v>
      </c>
      <c r="Q985">
        <v>29.633283853663844</v>
      </c>
      <c r="R985">
        <v>14.0625</v>
      </c>
      <c r="S985">
        <v>81.770833333333329</v>
      </c>
      <c r="T985">
        <v>4.166666666666667</v>
      </c>
      <c r="U985">
        <v>100</v>
      </c>
      <c r="V985">
        <v>122.17708333333333</v>
      </c>
      <c r="W985">
        <v>12.096434708081055</v>
      </c>
      <c r="X985">
        <v>0</v>
      </c>
      <c r="Y985">
        <v>100</v>
      </c>
      <c r="Z985">
        <v>0</v>
      </c>
      <c r="AA985" s="2" t="s">
        <v>878</v>
      </c>
      <c r="AB985" t="s">
        <v>878</v>
      </c>
      <c r="AC985" t="s">
        <v>878</v>
      </c>
      <c r="AD985" t="s">
        <v>878</v>
      </c>
      <c r="AE985" t="s">
        <v>878</v>
      </c>
      <c r="AF985" t="s">
        <v>878</v>
      </c>
      <c r="AG985" t="s">
        <v>878</v>
      </c>
      <c r="AH985" t="s">
        <v>878</v>
      </c>
      <c r="AI985" t="s">
        <v>878</v>
      </c>
      <c r="AJ985" t="s">
        <v>878</v>
      </c>
      <c r="AK985" t="s">
        <v>878</v>
      </c>
      <c r="AL985" t="s">
        <v>878</v>
      </c>
      <c r="AM985" t="s">
        <v>878</v>
      </c>
      <c r="AN985" t="s">
        <v>878</v>
      </c>
      <c r="AO985" t="s">
        <v>878</v>
      </c>
      <c r="AP985" t="s">
        <v>878</v>
      </c>
      <c r="AQ985" t="s">
        <v>878</v>
      </c>
      <c r="AR985" t="s">
        <v>878</v>
      </c>
      <c r="AS985" t="s">
        <v>878</v>
      </c>
      <c r="AT985" t="s">
        <v>878</v>
      </c>
      <c r="AU985" t="s">
        <v>878</v>
      </c>
      <c r="AV985" t="s">
        <v>878</v>
      </c>
      <c r="AW985" t="s">
        <v>878</v>
      </c>
      <c r="AX985" t="s">
        <v>878</v>
      </c>
      <c r="AY985" t="s">
        <v>878</v>
      </c>
      <c r="AZ985" t="s">
        <v>878</v>
      </c>
      <c r="BA985" t="s">
        <v>878</v>
      </c>
      <c r="BB985" t="s">
        <v>878</v>
      </c>
      <c r="BC985" t="s">
        <v>878</v>
      </c>
      <c r="BD985" t="s">
        <v>878</v>
      </c>
      <c r="BE985" t="s">
        <v>878</v>
      </c>
      <c r="BF985" t="s">
        <v>878</v>
      </c>
      <c r="BG985" s="12">
        <v>0</v>
      </c>
      <c r="BH985" s="12">
        <v>0</v>
      </c>
      <c r="BI985" s="12">
        <v>0</v>
      </c>
      <c r="BJ985" s="1">
        <v>0</v>
      </c>
      <c r="BK985" s="1">
        <v>0</v>
      </c>
      <c r="BL985" s="2">
        <v>0</v>
      </c>
      <c r="BM985">
        <v>0</v>
      </c>
      <c r="BN985">
        <v>0</v>
      </c>
      <c r="BO985">
        <v>0</v>
      </c>
      <c r="BP985">
        <v>0</v>
      </c>
      <c r="BQ985"/>
      <c r="BR985"/>
      <c r="BS985"/>
      <c r="BT985"/>
      <c r="BU985"/>
      <c r="BV985"/>
      <c r="BW985"/>
      <c r="BX985"/>
      <c r="BY985"/>
      <c r="BZ985"/>
      <c r="CA985"/>
      <c r="CB985"/>
      <c r="CC985"/>
      <c r="CD985"/>
      <c r="CE985"/>
      <c r="CF985"/>
      <c r="CG985"/>
      <c r="CH985"/>
      <c r="CI985"/>
      <c r="CJ985"/>
      <c r="CK985"/>
      <c r="CL985"/>
      <c r="CM985"/>
      <c r="CN985"/>
      <c r="CO985"/>
      <c r="CP985"/>
      <c r="CQ985"/>
      <c r="CR985"/>
      <c r="CS985"/>
      <c r="CT985"/>
      <c r="CU985"/>
      <c r="CV985"/>
      <c r="CW985"/>
      <c r="CX985"/>
      <c r="CY985"/>
      <c r="CZ985"/>
      <c r="DA985"/>
      <c r="DB985"/>
      <c r="DC985"/>
      <c r="DD985"/>
      <c r="DE985"/>
    </row>
    <row r="986" spans="1:109" x14ac:dyDescent="0.2">
      <c r="A986" s="2">
        <v>985</v>
      </c>
      <c r="B986" s="2">
        <v>12</v>
      </c>
      <c r="C986" s="2">
        <v>1</v>
      </c>
      <c r="D986">
        <v>5</v>
      </c>
      <c r="E986" s="52">
        <v>43949</v>
      </c>
      <c r="F986" s="1">
        <v>0</v>
      </c>
      <c r="G986" s="5">
        <f t="shared" si="66"/>
        <v>0</v>
      </c>
      <c r="H986" s="19">
        <f t="shared" si="67"/>
        <v>0</v>
      </c>
      <c r="I986">
        <v>89.583333333333329</v>
      </c>
      <c r="J986">
        <v>117.74418604651163</v>
      </c>
      <c r="K986">
        <v>21.215419635658748</v>
      </c>
      <c r="L986">
        <v>1.9379844961240309</v>
      </c>
      <c r="M986">
        <v>98.062015503875969</v>
      </c>
      <c r="N986">
        <v>0</v>
      </c>
      <c r="O986">
        <v>84.375</v>
      </c>
      <c r="P986">
        <v>119.30864197530865</v>
      </c>
      <c r="Q986">
        <v>24.186271656923861</v>
      </c>
      <c r="R986">
        <v>3.0864197530864197</v>
      </c>
      <c r="S986">
        <v>96.913580246913583</v>
      </c>
      <c r="T986">
        <v>0</v>
      </c>
      <c r="U986">
        <v>100</v>
      </c>
      <c r="V986">
        <v>115.10416666666667</v>
      </c>
      <c r="W986">
        <v>14.160639467448512</v>
      </c>
      <c r="X986">
        <v>0</v>
      </c>
      <c r="Y986">
        <v>100</v>
      </c>
      <c r="Z986">
        <v>0</v>
      </c>
      <c r="AA986" s="2" t="s">
        <v>878</v>
      </c>
      <c r="AB986" t="s">
        <v>878</v>
      </c>
      <c r="AC986" t="s">
        <v>878</v>
      </c>
      <c r="AD986" t="s">
        <v>878</v>
      </c>
      <c r="AE986" t="s">
        <v>878</v>
      </c>
      <c r="AF986" t="s">
        <v>878</v>
      </c>
      <c r="AG986" t="s">
        <v>878</v>
      </c>
      <c r="AH986" t="s">
        <v>878</v>
      </c>
      <c r="AI986" t="s">
        <v>878</v>
      </c>
      <c r="AJ986" t="s">
        <v>878</v>
      </c>
      <c r="AK986" t="s">
        <v>878</v>
      </c>
      <c r="AL986" t="s">
        <v>878</v>
      </c>
      <c r="AM986" t="s">
        <v>878</v>
      </c>
      <c r="AN986" t="s">
        <v>878</v>
      </c>
      <c r="AO986" t="s">
        <v>878</v>
      </c>
      <c r="AP986" t="s">
        <v>878</v>
      </c>
      <c r="AQ986" t="s">
        <v>878</v>
      </c>
      <c r="AR986" t="s">
        <v>878</v>
      </c>
      <c r="AS986" t="s">
        <v>878</v>
      </c>
      <c r="AT986" t="s">
        <v>878</v>
      </c>
      <c r="AU986" t="s">
        <v>878</v>
      </c>
      <c r="AV986" t="s">
        <v>878</v>
      </c>
      <c r="AW986" t="s">
        <v>878</v>
      </c>
      <c r="AX986" t="s">
        <v>878</v>
      </c>
      <c r="AY986" t="s">
        <v>878</v>
      </c>
      <c r="AZ986" t="s">
        <v>878</v>
      </c>
      <c r="BA986" t="s">
        <v>878</v>
      </c>
      <c r="BB986" t="s">
        <v>878</v>
      </c>
      <c r="BC986" t="s">
        <v>878</v>
      </c>
      <c r="BD986" t="s">
        <v>878</v>
      </c>
      <c r="BE986" t="s">
        <v>878</v>
      </c>
      <c r="BF986" t="s">
        <v>878</v>
      </c>
      <c r="BG986" s="12">
        <v>0</v>
      </c>
      <c r="BH986" s="12">
        <v>0</v>
      </c>
      <c r="BI986" s="12">
        <v>0</v>
      </c>
      <c r="BJ986" s="1">
        <v>0</v>
      </c>
      <c r="BK986" s="1">
        <v>0</v>
      </c>
      <c r="BL986" s="2">
        <v>0</v>
      </c>
      <c r="BM986">
        <v>0</v>
      </c>
      <c r="BN986">
        <v>0</v>
      </c>
      <c r="BO986">
        <v>0</v>
      </c>
      <c r="BP986">
        <v>0</v>
      </c>
      <c r="BQ986"/>
      <c r="BR986"/>
      <c r="BS986"/>
      <c r="BT986"/>
      <c r="BU986"/>
      <c r="BV986"/>
      <c r="BW986"/>
      <c r="BX986"/>
      <c r="BY986"/>
      <c r="BZ986"/>
      <c r="CA986"/>
      <c r="CB986"/>
      <c r="CC986"/>
      <c r="CD986"/>
      <c r="CE986"/>
      <c r="CF986"/>
      <c r="CG986"/>
      <c r="CH986"/>
      <c r="CI986"/>
      <c r="CJ986"/>
      <c r="CK986"/>
      <c r="CL986"/>
      <c r="CM986"/>
      <c r="CN986"/>
      <c r="CO986"/>
      <c r="CP986"/>
      <c r="CQ986"/>
      <c r="CR986"/>
      <c r="CS986"/>
      <c r="CT986"/>
      <c r="CU986"/>
      <c r="CV986"/>
      <c r="CW986"/>
      <c r="CX986"/>
      <c r="CY986"/>
      <c r="CZ986"/>
      <c r="DA986"/>
      <c r="DB986"/>
      <c r="DC986"/>
      <c r="DD986"/>
      <c r="DE986"/>
    </row>
    <row r="987" spans="1:109" x14ac:dyDescent="0.2">
      <c r="A987" s="2">
        <v>986</v>
      </c>
      <c r="B987" s="2">
        <v>12</v>
      </c>
      <c r="C987" s="2">
        <v>1</v>
      </c>
      <c r="D987">
        <v>6</v>
      </c>
      <c r="E987" s="52">
        <v>43950</v>
      </c>
      <c r="F987" s="1">
        <v>0</v>
      </c>
      <c r="G987" s="5">
        <f t="shared" si="66"/>
        <v>0</v>
      </c>
      <c r="H987" s="19">
        <f t="shared" si="67"/>
        <v>0</v>
      </c>
      <c r="I987">
        <v>100</v>
      </c>
      <c r="J987">
        <v>139.84027777777777</v>
      </c>
      <c r="K987">
        <v>22.758587025404392</v>
      </c>
      <c r="L987">
        <v>10.069444444444445</v>
      </c>
      <c r="M987">
        <v>89.930555555555557</v>
      </c>
      <c r="N987">
        <v>0</v>
      </c>
      <c r="O987">
        <v>100</v>
      </c>
      <c r="P987">
        <v>145.58333333333334</v>
      </c>
      <c r="Q987">
        <v>19.173454272294236</v>
      </c>
      <c r="R987">
        <v>8.8541666666666661</v>
      </c>
      <c r="S987">
        <v>91.145833333333329</v>
      </c>
      <c r="T987">
        <v>0</v>
      </c>
      <c r="U987">
        <v>100</v>
      </c>
      <c r="V987">
        <v>128.35416666666666</v>
      </c>
      <c r="W987">
        <v>28.019812147014544</v>
      </c>
      <c r="X987">
        <v>12.5</v>
      </c>
      <c r="Y987">
        <v>87.5</v>
      </c>
      <c r="Z987">
        <v>0</v>
      </c>
      <c r="AA987" s="2" t="s">
        <v>878</v>
      </c>
      <c r="AB987" t="s">
        <v>878</v>
      </c>
      <c r="AC987" t="s">
        <v>878</v>
      </c>
      <c r="AD987" t="s">
        <v>878</v>
      </c>
      <c r="AE987" t="s">
        <v>878</v>
      </c>
      <c r="AF987" t="s">
        <v>878</v>
      </c>
      <c r="AG987" t="s">
        <v>878</v>
      </c>
      <c r="AH987" t="s">
        <v>878</v>
      </c>
      <c r="AI987" t="s">
        <v>878</v>
      </c>
      <c r="AJ987" t="s">
        <v>878</v>
      </c>
      <c r="AK987" t="s">
        <v>878</v>
      </c>
      <c r="AL987" t="s">
        <v>878</v>
      </c>
      <c r="AM987" t="s">
        <v>878</v>
      </c>
      <c r="AN987" t="s">
        <v>878</v>
      </c>
      <c r="AO987" t="s">
        <v>878</v>
      </c>
      <c r="AP987" t="s">
        <v>878</v>
      </c>
      <c r="AQ987" t="s">
        <v>878</v>
      </c>
      <c r="AR987" t="s">
        <v>878</v>
      </c>
      <c r="AS987" t="s">
        <v>878</v>
      </c>
      <c r="AT987" t="s">
        <v>878</v>
      </c>
      <c r="AU987" t="s">
        <v>878</v>
      </c>
      <c r="AV987" t="s">
        <v>878</v>
      </c>
      <c r="AW987" t="s">
        <v>878</v>
      </c>
      <c r="AX987" t="s">
        <v>878</v>
      </c>
      <c r="AY987" t="s">
        <v>878</v>
      </c>
      <c r="AZ987" t="s">
        <v>878</v>
      </c>
      <c r="BA987" t="s">
        <v>878</v>
      </c>
      <c r="BB987" t="s">
        <v>878</v>
      </c>
      <c r="BC987" t="s">
        <v>878</v>
      </c>
      <c r="BD987" t="s">
        <v>878</v>
      </c>
      <c r="BE987" t="s">
        <v>878</v>
      </c>
      <c r="BF987" t="s">
        <v>878</v>
      </c>
      <c r="BG987" s="12">
        <v>0</v>
      </c>
      <c r="BH987" s="12">
        <v>0</v>
      </c>
      <c r="BI987" s="12">
        <v>0</v>
      </c>
      <c r="BJ987" s="1">
        <v>0</v>
      </c>
      <c r="BK987" s="1">
        <v>0</v>
      </c>
      <c r="BL987" s="2">
        <v>0</v>
      </c>
      <c r="BM987">
        <v>0</v>
      </c>
      <c r="BN987">
        <v>0</v>
      </c>
      <c r="BO987">
        <v>0</v>
      </c>
      <c r="BP987">
        <v>0</v>
      </c>
      <c r="BQ987"/>
      <c r="BR987"/>
      <c r="BS987"/>
      <c r="BT987"/>
      <c r="BU987"/>
      <c r="BV987"/>
      <c r="BW987"/>
      <c r="BX987"/>
      <c r="BY987"/>
      <c r="BZ987"/>
      <c r="CA987"/>
      <c r="CB987"/>
      <c r="CC987"/>
      <c r="CD987"/>
      <c r="CE987"/>
      <c r="CF987"/>
      <c r="CG987"/>
      <c r="CH987"/>
      <c r="CI987"/>
      <c r="CJ987"/>
      <c r="CK987"/>
      <c r="CL987"/>
      <c r="CM987"/>
      <c r="CN987"/>
      <c r="CO987"/>
      <c r="CP987"/>
      <c r="CQ987"/>
      <c r="CR987"/>
      <c r="CS987"/>
      <c r="CT987"/>
      <c r="CU987"/>
      <c r="CV987"/>
      <c r="CW987"/>
      <c r="CX987"/>
      <c r="CY987"/>
      <c r="CZ987"/>
      <c r="DA987"/>
      <c r="DB987"/>
      <c r="DC987"/>
      <c r="DD987"/>
      <c r="DE987"/>
    </row>
    <row r="988" spans="1:109" x14ac:dyDescent="0.2">
      <c r="A988" s="2">
        <v>987</v>
      </c>
      <c r="B988" s="2">
        <v>12</v>
      </c>
      <c r="C988" s="2">
        <v>1</v>
      </c>
      <c r="D988">
        <v>7</v>
      </c>
      <c r="E988" s="52">
        <v>43951</v>
      </c>
      <c r="F988" s="1">
        <v>0</v>
      </c>
      <c r="G988" s="5">
        <f t="shared" si="66"/>
        <v>0</v>
      </c>
      <c r="H988" s="19">
        <f t="shared" si="67"/>
        <v>0</v>
      </c>
      <c r="I988">
        <v>100</v>
      </c>
      <c r="J988">
        <v>141.19444444444446</v>
      </c>
      <c r="K988">
        <v>30.524794840838393</v>
      </c>
      <c r="L988">
        <v>17.708333333333332</v>
      </c>
      <c r="M988">
        <v>81.597222222222229</v>
      </c>
      <c r="N988">
        <v>0.69444444444444442</v>
      </c>
      <c r="O988">
        <v>100</v>
      </c>
      <c r="P988">
        <v>159.96875</v>
      </c>
      <c r="Q988">
        <v>24.944418157446339</v>
      </c>
      <c r="R988">
        <v>26.5625</v>
      </c>
      <c r="S988">
        <v>73.4375</v>
      </c>
      <c r="T988">
        <v>0</v>
      </c>
      <c r="U988">
        <v>100</v>
      </c>
      <c r="V988">
        <v>103.64583333333333</v>
      </c>
      <c r="W988">
        <v>15.95163679130215</v>
      </c>
      <c r="X988">
        <v>0</v>
      </c>
      <c r="Y988">
        <v>97.916666666666671</v>
      </c>
      <c r="Z988">
        <v>2.0833333333333335</v>
      </c>
      <c r="AA988" s="2" t="s">
        <v>878</v>
      </c>
      <c r="AB988" t="s">
        <v>878</v>
      </c>
      <c r="AC988" t="s">
        <v>878</v>
      </c>
      <c r="AD988" t="s">
        <v>878</v>
      </c>
      <c r="AE988" t="s">
        <v>878</v>
      </c>
      <c r="AF988" t="s">
        <v>878</v>
      </c>
      <c r="AG988" t="s">
        <v>878</v>
      </c>
      <c r="AH988" t="s">
        <v>878</v>
      </c>
      <c r="AI988" t="s">
        <v>878</v>
      </c>
      <c r="AJ988" t="s">
        <v>878</v>
      </c>
      <c r="AK988" t="s">
        <v>878</v>
      </c>
      <c r="AL988" t="s">
        <v>878</v>
      </c>
      <c r="AM988" t="s">
        <v>878</v>
      </c>
      <c r="AN988" t="s">
        <v>878</v>
      </c>
      <c r="AO988" t="s">
        <v>878</v>
      </c>
      <c r="AP988" t="s">
        <v>878</v>
      </c>
      <c r="AQ988" t="s">
        <v>878</v>
      </c>
      <c r="AR988" t="s">
        <v>878</v>
      </c>
      <c r="AS988" t="s">
        <v>878</v>
      </c>
      <c r="AT988" t="s">
        <v>878</v>
      </c>
      <c r="AU988" t="s">
        <v>878</v>
      </c>
      <c r="AV988" t="s">
        <v>878</v>
      </c>
      <c r="AW988" t="s">
        <v>878</v>
      </c>
      <c r="AX988" t="s">
        <v>878</v>
      </c>
      <c r="AY988" t="s">
        <v>878</v>
      </c>
      <c r="AZ988" t="s">
        <v>878</v>
      </c>
      <c r="BA988" t="s">
        <v>878</v>
      </c>
      <c r="BB988" t="s">
        <v>878</v>
      </c>
      <c r="BC988" t="s">
        <v>878</v>
      </c>
      <c r="BD988" t="s">
        <v>878</v>
      </c>
      <c r="BE988" t="s">
        <v>878</v>
      </c>
      <c r="BF988" t="s">
        <v>878</v>
      </c>
      <c r="BG988" s="12">
        <v>0</v>
      </c>
      <c r="BH988" s="12">
        <v>0</v>
      </c>
      <c r="BI988" s="12">
        <v>0</v>
      </c>
      <c r="BJ988" s="1">
        <v>0</v>
      </c>
      <c r="BK988" s="1">
        <v>0</v>
      </c>
      <c r="BL988" s="2">
        <v>0</v>
      </c>
      <c r="BM988">
        <v>0</v>
      </c>
      <c r="BN988">
        <v>0</v>
      </c>
      <c r="BO988">
        <v>0</v>
      </c>
      <c r="BP988">
        <v>0</v>
      </c>
      <c r="BQ988"/>
      <c r="BR988"/>
      <c r="BS988"/>
      <c r="BT988"/>
      <c r="BU988"/>
      <c r="BV988"/>
      <c r="BW988"/>
      <c r="BX988"/>
      <c r="BY988"/>
      <c r="BZ988"/>
      <c r="CA988"/>
      <c r="CB988"/>
      <c r="CC988"/>
      <c r="CD988"/>
      <c r="CE988"/>
      <c r="CF988"/>
      <c r="CG988"/>
      <c r="CH988"/>
      <c r="CI988"/>
      <c r="CJ988"/>
      <c r="CK988"/>
      <c r="CL988"/>
      <c r="CM988"/>
      <c r="CN988"/>
      <c r="CO988"/>
      <c r="CP988"/>
      <c r="CQ988"/>
      <c r="CR988"/>
      <c r="CS988"/>
      <c r="CT988"/>
      <c r="CU988"/>
      <c r="CV988"/>
      <c r="CW988"/>
      <c r="CX988"/>
      <c r="CY988"/>
      <c r="CZ988"/>
      <c r="DA988"/>
      <c r="DB988"/>
      <c r="DC988"/>
      <c r="DD988"/>
      <c r="DE988"/>
    </row>
    <row r="989" spans="1:109" x14ac:dyDescent="0.2">
      <c r="A989" s="2">
        <v>988</v>
      </c>
      <c r="B989" s="2">
        <v>12</v>
      </c>
      <c r="C989" s="2">
        <v>1</v>
      </c>
      <c r="D989">
        <v>8</v>
      </c>
      <c r="E989" s="52">
        <v>43952</v>
      </c>
      <c r="F989" s="1">
        <v>0</v>
      </c>
      <c r="G989" s="5">
        <f t="shared" si="66"/>
        <v>0</v>
      </c>
      <c r="H989" s="19">
        <f t="shared" si="67"/>
        <v>0</v>
      </c>
      <c r="I989">
        <v>100</v>
      </c>
      <c r="J989">
        <v>133.69791666666666</v>
      </c>
      <c r="K989">
        <v>26.528488383802085</v>
      </c>
      <c r="L989">
        <v>8.6805555555555554</v>
      </c>
      <c r="M989">
        <v>88.888888888888886</v>
      </c>
      <c r="N989">
        <v>2.4305555555555554</v>
      </c>
      <c r="O989">
        <v>100</v>
      </c>
      <c r="P989">
        <v>123.41666666666667</v>
      </c>
      <c r="Q989">
        <v>20.90639113125367</v>
      </c>
      <c r="R989">
        <v>0</v>
      </c>
      <c r="S989">
        <v>96.354166666666671</v>
      </c>
      <c r="T989">
        <v>3.6458333333333335</v>
      </c>
      <c r="U989">
        <v>100</v>
      </c>
      <c r="V989">
        <v>154.26041666666666</v>
      </c>
      <c r="W989">
        <v>27.663355188225129</v>
      </c>
      <c r="X989">
        <v>26.041666666666668</v>
      </c>
      <c r="Y989">
        <v>73.958333333333329</v>
      </c>
      <c r="Z989">
        <v>0</v>
      </c>
      <c r="AA989" s="2" t="s">
        <v>878</v>
      </c>
      <c r="AB989" t="s">
        <v>878</v>
      </c>
      <c r="AC989" t="s">
        <v>878</v>
      </c>
      <c r="AD989" t="s">
        <v>878</v>
      </c>
      <c r="AE989" t="s">
        <v>878</v>
      </c>
      <c r="AF989" t="s">
        <v>878</v>
      </c>
      <c r="AG989" t="s">
        <v>878</v>
      </c>
      <c r="AH989" t="s">
        <v>878</v>
      </c>
      <c r="AI989" t="s">
        <v>878</v>
      </c>
      <c r="AJ989" t="s">
        <v>878</v>
      </c>
      <c r="AK989" t="s">
        <v>878</v>
      </c>
      <c r="AL989" t="s">
        <v>878</v>
      </c>
      <c r="AM989" t="s">
        <v>878</v>
      </c>
      <c r="AN989" t="s">
        <v>878</v>
      </c>
      <c r="AO989" t="s">
        <v>878</v>
      </c>
      <c r="AP989" t="s">
        <v>878</v>
      </c>
      <c r="AQ989" t="s">
        <v>878</v>
      </c>
      <c r="AR989" t="s">
        <v>878</v>
      </c>
      <c r="AS989" t="s">
        <v>878</v>
      </c>
      <c r="AT989" t="s">
        <v>878</v>
      </c>
      <c r="AU989" t="s">
        <v>878</v>
      </c>
      <c r="AV989" t="s">
        <v>878</v>
      </c>
      <c r="AW989" t="s">
        <v>878</v>
      </c>
      <c r="AX989" t="s">
        <v>878</v>
      </c>
      <c r="AY989" t="s">
        <v>878</v>
      </c>
      <c r="AZ989" t="s">
        <v>878</v>
      </c>
      <c r="BA989" t="s">
        <v>878</v>
      </c>
      <c r="BB989" t="s">
        <v>878</v>
      </c>
      <c r="BC989" t="s">
        <v>878</v>
      </c>
      <c r="BD989" t="s">
        <v>878</v>
      </c>
      <c r="BE989" t="s">
        <v>878</v>
      </c>
      <c r="BF989" t="s">
        <v>878</v>
      </c>
      <c r="BG989" s="12">
        <v>0</v>
      </c>
      <c r="BH989" s="12">
        <v>0</v>
      </c>
      <c r="BI989" s="12">
        <v>0</v>
      </c>
      <c r="BJ989" s="1">
        <v>0</v>
      </c>
      <c r="BK989" s="1">
        <v>0</v>
      </c>
      <c r="BL989" s="2">
        <v>0</v>
      </c>
      <c r="BM989">
        <v>0</v>
      </c>
      <c r="BN989">
        <v>0</v>
      </c>
      <c r="BO989">
        <v>0</v>
      </c>
      <c r="BP989">
        <v>0</v>
      </c>
      <c r="BQ989"/>
      <c r="BR989"/>
      <c r="BS989"/>
      <c r="BT989"/>
      <c r="BU989"/>
      <c r="BV989"/>
      <c r="BW989"/>
      <c r="BX989"/>
      <c r="BY989"/>
      <c r="BZ989"/>
      <c r="CA989"/>
      <c r="CB989"/>
      <c r="CC989"/>
      <c r="CD989"/>
      <c r="CE989"/>
      <c r="CF989"/>
      <c r="CG989"/>
      <c r="CH989"/>
      <c r="CI989"/>
      <c r="CJ989"/>
      <c r="CK989"/>
      <c r="CL989"/>
      <c r="CM989"/>
      <c r="CN989"/>
      <c r="CO989"/>
      <c r="CP989"/>
      <c r="CQ989"/>
      <c r="CR989"/>
      <c r="CS989"/>
      <c r="CT989"/>
      <c r="CU989"/>
      <c r="CV989"/>
      <c r="CW989"/>
      <c r="CX989"/>
      <c r="CY989"/>
      <c r="CZ989"/>
      <c r="DA989"/>
      <c r="DB989"/>
      <c r="DC989"/>
      <c r="DD989"/>
      <c r="DE989"/>
    </row>
    <row r="990" spans="1:109" x14ac:dyDescent="0.2">
      <c r="A990" s="2">
        <v>989</v>
      </c>
      <c r="B990" s="2">
        <v>12</v>
      </c>
      <c r="C990" s="2">
        <v>1</v>
      </c>
      <c r="D990">
        <v>9</v>
      </c>
      <c r="E990" s="52">
        <v>43953</v>
      </c>
      <c r="F990" s="1">
        <v>0</v>
      </c>
      <c r="G990" s="5">
        <f t="shared" si="66"/>
        <v>0</v>
      </c>
      <c r="H990" s="19">
        <f t="shared" si="67"/>
        <v>0</v>
      </c>
      <c r="I990">
        <v>100</v>
      </c>
      <c r="J990">
        <v>116.29513888888889</v>
      </c>
      <c r="K990">
        <v>17.805855732289935</v>
      </c>
      <c r="L990">
        <v>0</v>
      </c>
      <c r="M990">
        <v>100</v>
      </c>
      <c r="N990">
        <v>0</v>
      </c>
      <c r="O990">
        <v>100</v>
      </c>
      <c r="P990">
        <v>116.6875</v>
      </c>
      <c r="Q990">
        <v>19.458101972402066</v>
      </c>
      <c r="R990">
        <v>0</v>
      </c>
      <c r="S990">
        <v>100</v>
      </c>
      <c r="T990">
        <v>0</v>
      </c>
      <c r="U990">
        <v>100</v>
      </c>
      <c r="V990">
        <v>115.51041666666667</v>
      </c>
      <c r="W990">
        <v>13.905564064695914</v>
      </c>
      <c r="X990">
        <v>0</v>
      </c>
      <c r="Y990">
        <v>100</v>
      </c>
      <c r="Z990">
        <v>0</v>
      </c>
      <c r="AA990" s="2" t="s">
        <v>878</v>
      </c>
      <c r="AB990" t="s">
        <v>878</v>
      </c>
      <c r="AC990" t="s">
        <v>878</v>
      </c>
      <c r="AD990" t="s">
        <v>878</v>
      </c>
      <c r="AE990" t="s">
        <v>878</v>
      </c>
      <c r="AF990" t="s">
        <v>878</v>
      </c>
      <c r="AG990" t="s">
        <v>878</v>
      </c>
      <c r="AH990" t="s">
        <v>878</v>
      </c>
      <c r="AI990" t="s">
        <v>878</v>
      </c>
      <c r="AJ990" t="s">
        <v>878</v>
      </c>
      <c r="AK990" t="s">
        <v>878</v>
      </c>
      <c r="AL990" t="s">
        <v>878</v>
      </c>
      <c r="AM990" t="s">
        <v>878</v>
      </c>
      <c r="AN990" t="s">
        <v>878</v>
      </c>
      <c r="AO990" t="s">
        <v>878</v>
      </c>
      <c r="AP990" t="s">
        <v>878</v>
      </c>
      <c r="AQ990" t="s">
        <v>878</v>
      </c>
      <c r="AR990" t="s">
        <v>878</v>
      </c>
      <c r="AS990" t="s">
        <v>878</v>
      </c>
      <c r="AT990" t="s">
        <v>878</v>
      </c>
      <c r="AU990" t="s">
        <v>878</v>
      </c>
      <c r="AV990" t="s">
        <v>878</v>
      </c>
      <c r="AW990" t="s">
        <v>878</v>
      </c>
      <c r="AX990" t="s">
        <v>878</v>
      </c>
      <c r="AY990" t="s">
        <v>878</v>
      </c>
      <c r="AZ990" t="s">
        <v>878</v>
      </c>
      <c r="BA990" t="s">
        <v>878</v>
      </c>
      <c r="BB990" t="s">
        <v>878</v>
      </c>
      <c r="BC990" t="s">
        <v>878</v>
      </c>
      <c r="BD990" t="s">
        <v>878</v>
      </c>
      <c r="BE990" t="s">
        <v>878</v>
      </c>
      <c r="BF990" t="s">
        <v>878</v>
      </c>
      <c r="BG990" s="12">
        <v>0</v>
      </c>
      <c r="BH990" s="12">
        <v>0</v>
      </c>
      <c r="BI990" s="12">
        <v>0</v>
      </c>
      <c r="BJ990" s="1">
        <v>0</v>
      </c>
      <c r="BK990" s="1">
        <v>0</v>
      </c>
      <c r="BL990" s="2">
        <v>0</v>
      </c>
      <c r="BM990">
        <v>0</v>
      </c>
      <c r="BN990">
        <v>0</v>
      </c>
      <c r="BO990">
        <v>0</v>
      </c>
      <c r="BP990">
        <v>0</v>
      </c>
      <c r="BQ990"/>
      <c r="BR990"/>
      <c r="BS990"/>
      <c r="BT990"/>
      <c r="BU990"/>
      <c r="BV990"/>
      <c r="BW990"/>
      <c r="BX990"/>
      <c r="BY990"/>
      <c r="BZ990"/>
      <c r="CA990"/>
      <c r="CB990"/>
      <c r="CC990"/>
      <c r="CD990"/>
      <c r="CE990"/>
      <c r="CF990"/>
      <c r="CG990"/>
      <c r="CH990"/>
      <c r="CI990"/>
      <c r="CJ990"/>
      <c r="CK990"/>
      <c r="CL990"/>
      <c r="CM990"/>
      <c r="CN990"/>
      <c r="CO990"/>
      <c r="CP990"/>
      <c r="CQ990"/>
      <c r="CR990"/>
      <c r="CS990"/>
      <c r="CT990"/>
      <c r="CU990"/>
      <c r="CV990"/>
      <c r="CW990"/>
      <c r="CX990"/>
      <c r="CY990"/>
      <c r="CZ990"/>
      <c r="DA990"/>
      <c r="DB990"/>
      <c r="DC990"/>
      <c r="DD990"/>
      <c r="DE990"/>
    </row>
    <row r="991" spans="1:109" x14ac:dyDescent="0.2">
      <c r="A991" s="2">
        <v>990</v>
      </c>
      <c r="B991" s="2">
        <v>12</v>
      </c>
      <c r="C991" s="2">
        <v>1</v>
      </c>
      <c r="D991">
        <v>10</v>
      </c>
      <c r="E991" s="52">
        <v>43954</v>
      </c>
      <c r="F991" s="1">
        <v>0</v>
      </c>
      <c r="G991" s="5">
        <f t="shared" si="66"/>
        <v>0</v>
      </c>
      <c r="H991" s="19">
        <f t="shared" si="67"/>
        <v>0</v>
      </c>
      <c r="I991">
        <v>100</v>
      </c>
      <c r="J991">
        <v>132.75694444444446</v>
      </c>
      <c r="K991">
        <v>32.245404885551061</v>
      </c>
      <c r="L991">
        <v>14.583333333333334</v>
      </c>
      <c r="M991">
        <v>83.333333333333343</v>
      </c>
      <c r="N991">
        <v>2.0833333333333335</v>
      </c>
      <c r="O991">
        <v>100</v>
      </c>
      <c r="P991">
        <v>135.39583333333334</v>
      </c>
      <c r="Q991">
        <v>35.316327715858499</v>
      </c>
      <c r="R991">
        <v>19.791666666666668</v>
      </c>
      <c r="S991">
        <v>77.083333333333329</v>
      </c>
      <c r="T991">
        <v>3.125</v>
      </c>
      <c r="U991">
        <v>100</v>
      </c>
      <c r="V991">
        <v>127.47916666666667</v>
      </c>
      <c r="W991">
        <v>23.49358293182846</v>
      </c>
      <c r="X991">
        <v>4.166666666666667</v>
      </c>
      <c r="Y991">
        <v>95.833333333333329</v>
      </c>
      <c r="Z991">
        <v>0</v>
      </c>
      <c r="AA991" s="2" t="s">
        <v>878</v>
      </c>
      <c r="AB991" t="s">
        <v>878</v>
      </c>
      <c r="AC991" t="s">
        <v>878</v>
      </c>
      <c r="AD991" t="s">
        <v>878</v>
      </c>
      <c r="AE991" t="s">
        <v>878</v>
      </c>
      <c r="AF991" t="s">
        <v>878</v>
      </c>
      <c r="AG991" t="s">
        <v>878</v>
      </c>
      <c r="AH991" t="s">
        <v>878</v>
      </c>
      <c r="AI991" t="s">
        <v>878</v>
      </c>
      <c r="AJ991" t="s">
        <v>878</v>
      </c>
      <c r="AK991" t="s">
        <v>878</v>
      </c>
      <c r="AL991" t="s">
        <v>878</v>
      </c>
      <c r="AM991" t="s">
        <v>878</v>
      </c>
      <c r="AN991" t="s">
        <v>878</v>
      </c>
      <c r="AO991" t="s">
        <v>878</v>
      </c>
      <c r="AP991" t="s">
        <v>878</v>
      </c>
      <c r="AQ991" t="s">
        <v>878</v>
      </c>
      <c r="AR991" t="s">
        <v>878</v>
      </c>
      <c r="AS991" t="s">
        <v>878</v>
      </c>
      <c r="AT991" t="s">
        <v>878</v>
      </c>
      <c r="AU991" t="s">
        <v>878</v>
      </c>
      <c r="AV991" t="s">
        <v>878</v>
      </c>
      <c r="AW991" t="s">
        <v>878</v>
      </c>
      <c r="AX991" t="s">
        <v>878</v>
      </c>
      <c r="AY991" t="s">
        <v>878</v>
      </c>
      <c r="AZ991" t="s">
        <v>878</v>
      </c>
      <c r="BA991" t="s">
        <v>878</v>
      </c>
      <c r="BB991" t="s">
        <v>878</v>
      </c>
      <c r="BC991" t="s">
        <v>878</v>
      </c>
      <c r="BD991" t="s">
        <v>878</v>
      </c>
      <c r="BE991" t="s">
        <v>878</v>
      </c>
      <c r="BF991" t="s">
        <v>878</v>
      </c>
      <c r="BG991" s="12">
        <v>0</v>
      </c>
      <c r="BH991" s="12">
        <v>0</v>
      </c>
      <c r="BI991" s="12">
        <v>0</v>
      </c>
      <c r="BJ991" s="1">
        <v>0</v>
      </c>
      <c r="BK991" s="1">
        <v>0</v>
      </c>
      <c r="BL991" s="2">
        <v>0</v>
      </c>
      <c r="BM991">
        <v>0</v>
      </c>
      <c r="BN991">
        <v>0</v>
      </c>
      <c r="BO991">
        <v>0</v>
      </c>
      <c r="BP991">
        <v>0</v>
      </c>
      <c r="BQ991"/>
      <c r="BR991"/>
      <c r="BS991"/>
      <c r="BT991"/>
      <c r="BU991"/>
      <c r="BV991"/>
      <c r="BW991"/>
      <c r="BX991"/>
      <c r="BY991"/>
      <c r="BZ991"/>
      <c r="CA991"/>
      <c r="CB991"/>
      <c r="CC991"/>
      <c r="CD991"/>
      <c r="CE991"/>
      <c r="CF991"/>
      <c r="CG991"/>
      <c r="CH991"/>
      <c r="CI991"/>
      <c r="CJ991"/>
      <c r="CK991"/>
      <c r="CL991"/>
      <c r="CM991"/>
      <c r="CN991"/>
      <c r="CO991"/>
      <c r="CP991"/>
      <c r="CQ991"/>
      <c r="CR991"/>
      <c r="CS991"/>
      <c r="CT991"/>
      <c r="CU991"/>
      <c r="CV991"/>
      <c r="CW991"/>
      <c r="CX991"/>
      <c r="CY991"/>
      <c r="CZ991"/>
      <c r="DA991"/>
      <c r="DB991"/>
      <c r="DC991"/>
      <c r="DD991"/>
      <c r="DE991"/>
    </row>
    <row r="992" spans="1:109" x14ac:dyDescent="0.2">
      <c r="A992" s="2">
        <v>991</v>
      </c>
      <c r="B992" s="2">
        <v>12</v>
      </c>
      <c r="C992" s="2">
        <v>1</v>
      </c>
      <c r="D992">
        <v>11</v>
      </c>
      <c r="E992" s="52">
        <v>43955</v>
      </c>
      <c r="F992" s="1">
        <v>0</v>
      </c>
      <c r="G992" s="5">
        <f t="shared" si="66"/>
        <v>0</v>
      </c>
      <c r="H992" s="19">
        <f t="shared" si="67"/>
        <v>0</v>
      </c>
      <c r="I992">
        <v>100</v>
      </c>
      <c r="J992">
        <v>119.72916666666667</v>
      </c>
      <c r="K992">
        <v>22.289398173710786</v>
      </c>
      <c r="L992">
        <v>0.69444444444444442</v>
      </c>
      <c r="M992">
        <v>99.305555555555557</v>
      </c>
      <c r="N992">
        <v>0</v>
      </c>
      <c r="O992">
        <v>100</v>
      </c>
      <c r="P992">
        <v>118.19791666666667</v>
      </c>
      <c r="Q992">
        <v>18.630204759920399</v>
      </c>
      <c r="R992">
        <v>0</v>
      </c>
      <c r="S992">
        <v>100</v>
      </c>
      <c r="T992">
        <v>0</v>
      </c>
      <c r="U992">
        <v>100</v>
      </c>
      <c r="V992">
        <v>122.79166666666667</v>
      </c>
      <c r="W992">
        <v>27.766199791570624</v>
      </c>
      <c r="X992">
        <v>2.0833333333333335</v>
      </c>
      <c r="Y992">
        <v>97.916666666666671</v>
      </c>
      <c r="Z992">
        <v>0</v>
      </c>
      <c r="AA992" s="2" t="s">
        <v>878</v>
      </c>
      <c r="AB992" t="s">
        <v>878</v>
      </c>
      <c r="AC992" t="s">
        <v>878</v>
      </c>
      <c r="AD992" t="s">
        <v>878</v>
      </c>
      <c r="AE992" t="s">
        <v>878</v>
      </c>
      <c r="AF992" t="s">
        <v>878</v>
      </c>
      <c r="AG992" t="s">
        <v>878</v>
      </c>
      <c r="AH992" t="s">
        <v>878</v>
      </c>
      <c r="AI992" t="s">
        <v>878</v>
      </c>
      <c r="AJ992" t="s">
        <v>878</v>
      </c>
      <c r="AK992" t="s">
        <v>878</v>
      </c>
      <c r="AL992" t="s">
        <v>878</v>
      </c>
      <c r="AM992" t="s">
        <v>878</v>
      </c>
      <c r="AN992" t="s">
        <v>878</v>
      </c>
      <c r="AO992" t="s">
        <v>878</v>
      </c>
      <c r="AP992" t="s">
        <v>878</v>
      </c>
      <c r="AQ992" t="s">
        <v>878</v>
      </c>
      <c r="AR992" t="s">
        <v>878</v>
      </c>
      <c r="AS992" t="s">
        <v>878</v>
      </c>
      <c r="AT992" t="s">
        <v>878</v>
      </c>
      <c r="AU992" t="s">
        <v>878</v>
      </c>
      <c r="AV992" t="s">
        <v>878</v>
      </c>
      <c r="AW992" t="s">
        <v>878</v>
      </c>
      <c r="AX992" t="s">
        <v>878</v>
      </c>
      <c r="AY992" t="s">
        <v>878</v>
      </c>
      <c r="AZ992" t="s">
        <v>878</v>
      </c>
      <c r="BA992" t="s">
        <v>878</v>
      </c>
      <c r="BB992" t="s">
        <v>878</v>
      </c>
      <c r="BC992" t="s">
        <v>878</v>
      </c>
      <c r="BD992" t="s">
        <v>878</v>
      </c>
      <c r="BE992" t="s">
        <v>878</v>
      </c>
      <c r="BF992" t="s">
        <v>878</v>
      </c>
      <c r="BG992" s="12">
        <v>0</v>
      </c>
      <c r="BH992" s="12">
        <v>0</v>
      </c>
      <c r="BI992" s="12">
        <v>0</v>
      </c>
      <c r="BJ992" s="1">
        <v>0</v>
      </c>
      <c r="BK992" s="1">
        <v>0</v>
      </c>
      <c r="BL992" s="2">
        <v>0</v>
      </c>
      <c r="BM992">
        <v>0</v>
      </c>
      <c r="BN992">
        <v>0</v>
      </c>
      <c r="BO992">
        <v>0</v>
      </c>
      <c r="BP992">
        <v>0</v>
      </c>
      <c r="BQ992"/>
      <c r="BR992"/>
      <c r="BS992"/>
      <c r="BT992"/>
      <c r="BU992"/>
      <c r="BV992" s="16"/>
      <c r="BW992" s="16"/>
      <c r="BX992"/>
      <c r="BY992"/>
      <c r="BZ992"/>
      <c r="CA992"/>
      <c r="CB992"/>
      <c r="CC992"/>
      <c r="CD992"/>
      <c r="CE992"/>
      <c r="CF992"/>
      <c r="CG992"/>
      <c r="CH992"/>
      <c r="CI992"/>
      <c r="CJ992"/>
      <c r="CK992"/>
      <c r="CL992"/>
      <c r="CM992"/>
      <c r="CN992"/>
      <c r="CO992"/>
      <c r="CP992"/>
      <c r="CQ992"/>
      <c r="CR992"/>
      <c r="CS992"/>
      <c r="CT992"/>
      <c r="CU992"/>
      <c r="CV992"/>
      <c r="CW992"/>
      <c r="CX992"/>
      <c r="CY992"/>
      <c r="CZ992"/>
      <c r="DA992"/>
      <c r="DB992"/>
      <c r="DC992"/>
      <c r="DD992"/>
      <c r="DE992"/>
    </row>
    <row r="993" spans="1:109" x14ac:dyDescent="0.2">
      <c r="A993" s="2">
        <v>992</v>
      </c>
      <c r="B993" s="2">
        <v>12</v>
      </c>
      <c r="C993" s="2">
        <v>1</v>
      </c>
      <c r="D993">
        <v>12</v>
      </c>
      <c r="E993" s="52">
        <v>43956</v>
      </c>
      <c r="F993" s="1">
        <v>0</v>
      </c>
      <c r="G993" s="5">
        <f t="shared" si="66"/>
        <v>0</v>
      </c>
      <c r="H993" s="19">
        <f t="shared" si="67"/>
        <v>0</v>
      </c>
      <c r="I993">
        <v>100</v>
      </c>
      <c r="J993">
        <v>127.44444444444444</v>
      </c>
      <c r="K993">
        <v>25.90059848920264</v>
      </c>
      <c r="L993">
        <v>10.069444444444445</v>
      </c>
      <c r="M993">
        <v>89.583333333333329</v>
      </c>
      <c r="N993">
        <v>0.34722222222222221</v>
      </c>
      <c r="O993">
        <v>100</v>
      </c>
      <c r="P993">
        <v>132.625</v>
      </c>
      <c r="Q993">
        <v>23.147678496817257</v>
      </c>
      <c r="R993">
        <v>10.416666666666666</v>
      </c>
      <c r="S993">
        <v>89.583333333333329</v>
      </c>
      <c r="T993">
        <v>0</v>
      </c>
      <c r="U993">
        <v>100</v>
      </c>
      <c r="V993">
        <v>117.08333333333333</v>
      </c>
      <c r="W993">
        <v>30.004299616101431</v>
      </c>
      <c r="X993">
        <v>9.375</v>
      </c>
      <c r="Y993">
        <v>89.583333333333329</v>
      </c>
      <c r="Z993">
        <v>1.0416666666666667</v>
      </c>
      <c r="AA993" s="2" t="s">
        <v>878</v>
      </c>
      <c r="AB993" t="s">
        <v>878</v>
      </c>
      <c r="AC993" t="s">
        <v>878</v>
      </c>
      <c r="AD993" t="s">
        <v>878</v>
      </c>
      <c r="AE993" t="s">
        <v>878</v>
      </c>
      <c r="AF993" t="s">
        <v>878</v>
      </c>
      <c r="AG993" t="s">
        <v>878</v>
      </c>
      <c r="AH993" t="s">
        <v>878</v>
      </c>
      <c r="AI993" t="s">
        <v>878</v>
      </c>
      <c r="AJ993" t="s">
        <v>878</v>
      </c>
      <c r="AK993" t="s">
        <v>878</v>
      </c>
      <c r="AL993" t="s">
        <v>878</v>
      </c>
      <c r="AM993" t="s">
        <v>878</v>
      </c>
      <c r="AN993" t="s">
        <v>878</v>
      </c>
      <c r="AO993" t="s">
        <v>878</v>
      </c>
      <c r="AP993" t="s">
        <v>878</v>
      </c>
      <c r="AQ993" t="s">
        <v>878</v>
      </c>
      <c r="AR993" t="s">
        <v>878</v>
      </c>
      <c r="AS993" t="s">
        <v>878</v>
      </c>
      <c r="AT993" t="s">
        <v>878</v>
      </c>
      <c r="AU993" t="s">
        <v>878</v>
      </c>
      <c r="AV993" t="s">
        <v>878</v>
      </c>
      <c r="AW993" t="s">
        <v>878</v>
      </c>
      <c r="AX993" t="s">
        <v>878</v>
      </c>
      <c r="AY993" t="s">
        <v>878</v>
      </c>
      <c r="AZ993" t="s">
        <v>878</v>
      </c>
      <c r="BA993" t="s">
        <v>878</v>
      </c>
      <c r="BB993" t="s">
        <v>878</v>
      </c>
      <c r="BC993" t="s">
        <v>878</v>
      </c>
      <c r="BD993" t="s">
        <v>878</v>
      </c>
      <c r="BE993" t="s">
        <v>878</v>
      </c>
      <c r="BF993" t="s">
        <v>878</v>
      </c>
      <c r="BG993" s="12">
        <v>0</v>
      </c>
      <c r="BH993" s="12">
        <v>0</v>
      </c>
      <c r="BI993" s="12">
        <v>0</v>
      </c>
      <c r="BJ993" s="1">
        <v>0</v>
      </c>
      <c r="BK993" s="1">
        <v>0</v>
      </c>
      <c r="BL993" s="2">
        <v>0</v>
      </c>
      <c r="BM993">
        <v>0</v>
      </c>
      <c r="BN993">
        <v>0</v>
      </c>
      <c r="BO993">
        <v>0</v>
      </c>
      <c r="BP993">
        <v>0</v>
      </c>
      <c r="BQ993"/>
      <c r="BR993"/>
      <c r="BS993"/>
      <c r="BT993"/>
      <c r="BU993"/>
      <c r="BV993"/>
      <c r="BW993"/>
      <c r="BX993"/>
      <c r="BY993"/>
      <c r="BZ993"/>
      <c r="CA993"/>
      <c r="CB993"/>
      <c r="CC993"/>
      <c r="CD993"/>
      <c r="CE993"/>
      <c r="CF993"/>
      <c r="CG993"/>
      <c r="CH993"/>
      <c r="CI993"/>
      <c r="CJ993"/>
      <c r="CK993"/>
      <c r="CL993"/>
      <c r="CM993"/>
      <c r="CN993"/>
      <c r="CO993"/>
      <c r="CP993"/>
      <c r="CQ993"/>
      <c r="CR993"/>
      <c r="CS993"/>
      <c r="CT993"/>
      <c r="CU993"/>
      <c r="CV993"/>
      <c r="CW993"/>
      <c r="CX993"/>
      <c r="CY993"/>
      <c r="CZ993"/>
      <c r="DA993"/>
      <c r="DB993"/>
      <c r="DC993"/>
      <c r="DD993"/>
      <c r="DE993"/>
    </row>
    <row r="994" spans="1:109" x14ac:dyDescent="0.2">
      <c r="A994" s="2">
        <v>993</v>
      </c>
      <c r="B994" s="2">
        <v>12</v>
      </c>
      <c r="C994" s="2">
        <v>1</v>
      </c>
      <c r="D994">
        <v>13</v>
      </c>
      <c r="E994" s="52">
        <v>43957</v>
      </c>
      <c r="F994" s="1">
        <v>0</v>
      </c>
      <c r="G994" s="5">
        <f t="shared" si="66"/>
        <v>0</v>
      </c>
      <c r="H994" s="19">
        <f t="shared" si="67"/>
        <v>0</v>
      </c>
      <c r="I994">
        <v>100</v>
      </c>
      <c r="J994">
        <v>121.35763888888889</v>
      </c>
      <c r="K994">
        <v>28.397080099313865</v>
      </c>
      <c r="L994">
        <v>8.3333333333333339</v>
      </c>
      <c r="M994">
        <v>86.111111111111114</v>
      </c>
      <c r="N994">
        <v>5.5555555555555554</v>
      </c>
      <c r="O994">
        <v>100</v>
      </c>
      <c r="P994">
        <v>120.55208333333333</v>
      </c>
      <c r="Q994">
        <v>22.782460094175782</v>
      </c>
      <c r="R994">
        <v>4.6875</v>
      </c>
      <c r="S994">
        <v>95.3125</v>
      </c>
      <c r="T994">
        <v>0</v>
      </c>
      <c r="U994">
        <v>100</v>
      </c>
      <c r="V994">
        <v>122.96875</v>
      </c>
      <c r="W994">
        <v>36.975784238421873</v>
      </c>
      <c r="X994">
        <v>15.625</v>
      </c>
      <c r="Y994">
        <v>67.708333333333329</v>
      </c>
      <c r="Z994">
        <v>16.666666666666668</v>
      </c>
      <c r="AA994" s="2" t="s">
        <v>878</v>
      </c>
      <c r="AB994" t="s">
        <v>878</v>
      </c>
      <c r="AC994" t="s">
        <v>878</v>
      </c>
      <c r="AD994" t="s">
        <v>878</v>
      </c>
      <c r="AE994" t="s">
        <v>878</v>
      </c>
      <c r="AF994" t="s">
        <v>878</v>
      </c>
      <c r="AG994" t="s">
        <v>878</v>
      </c>
      <c r="AH994" t="s">
        <v>878</v>
      </c>
      <c r="AI994" t="s">
        <v>878</v>
      </c>
      <c r="AJ994" t="s">
        <v>878</v>
      </c>
      <c r="AK994" t="s">
        <v>878</v>
      </c>
      <c r="AL994" t="s">
        <v>878</v>
      </c>
      <c r="AM994" t="s">
        <v>878</v>
      </c>
      <c r="AN994" t="s">
        <v>878</v>
      </c>
      <c r="AO994" t="s">
        <v>878</v>
      </c>
      <c r="AP994" t="s">
        <v>878</v>
      </c>
      <c r="AQ994" t="s">
        <v>878</v>
      </c>
      <c r="AR994" t="s">
        <v>878</v>
      </c>
      <c r="AS994" t="s">
        <v>878</v>
      </c>
      <c r="AT994" t="s">
        <v>878</v>
      </c>
      <c r="AU994" t="s">
        <v>878</v>
      </c>
      <c r="AV994" t="s">
        <v>878</v>
      </c>
      <c r="AW994" t="s">
        <v>878</v>
      </c>
      <c r="AX994" t="s">
        <v>878</v>
      </c>
      <c r="AY994" t="s">
        <v>878</v>
      </c>
      <c r="AZ994" t="s">
        <v>878</v>
      </c>
      <c r="BA994" t="s">
        <v>878</v>
      </c>
      <c r="BB994" t="s">
        <v>878</v>
      </c>
      <c r="BC994" t="s">
        <v>878</v>
      </c>
      <c r="BD994" t="s">
        <v>878</v>
      </c>
      <c r="BE994" t="s">
        <v>878</v>
      </c>
      <c r="BF994" t="s">
        <v>878</v>
      </c>
      <c r="BG994" s="12">
        <v>0</v>
      </c>
      <c r="BH994" s="12">
        <v>0</v>
      </c>
      <c r="BI994" s="12">
        <v>0</v>
      </c>
      <c r="BJ994" s="1">
        <v>0</v>
      </c>
      <c r="BK994" s="1">
        <v>0</v>
      </c>
      <c r="BL994" s="2">
        <v>0</v>
      </c>
      <c r="BM994">
        <v>0</v>
      </c>
      <c r="BN994">
        <v>0</v>
      </c>
      <c r="BO994">
        <v>0</v>
      </c>
      <c r="BP994">
        <v>0</v>
      </c>
      <c r="BQ994"/>
      <c r="BR994"/>
      <c r="BS994"/>
      <c r="BT994"/>
      <c r="BU994"/>
      <c r="BV994"/>
      <c r="BW994"/>
      <c r="BX994"/>
      <c r="BY994"/>
      <c r="BZ994"/>
      <c r="CA994"/>
      <c r="CB994"/>
      <c r="CC994"/>
      <c r="CD994"/>
      <c r="CE994"/>
      <c r="CF994"/>
      <c r="CG994"/>
      <c r="CH994"/>
      <c r="CI994"/>
      <c r="CJ994"/>
      <c r="CK994"/>
      <c r="CL994"/>
      <c r="CM994"/>
      <c r="CN994"/>
      <c r="CO994"/>
      <c r="CP994"/>
      <c r="CQ994"/>
      <c r="CR994"/>
      <c r="CS994"/>
      <c r="CT994"/>
      <c r="CU994"/>
      <c r="CV994"/>
      <c r="CW994"/>
      <c r="CX994"/>
      <c r="CY994"/>
      <c r="CZ994"/>
      <c r="DA994"/>
      <c r="DB994"/>
      <c r="DC994"/>
      <c r="DD994"/>
      <c r="DE994"/>
    </row>
    <row r="995" spans="1:109" x14ac:dyDescent="0.2">
      <c r="A995" s="2">
        <v>994</v>
      </c>
      <c r="B995" s="2">
        <v>12</v>
      </c>
      <c r="C995" s="2">
        <v>1</v>
      </c>
      <c r="D995">
        <v>14</v>
      </c>
      <c r="E995" s="52">
        <v>43958</v>
      </c>
      <c r="F995" s="1">
        <v>0</v>
      </c>
      <c r="G995" s="5">
        <f t="shared" si="66"/>
        <v>0</v>
      </c>
      <c r="H995" s="19">
        <f t="shared" si="67"/>
        <v>0</v>
      </c>
      <c r="I995">
        <v>89.583333333333329</v>
      </c>
      <c r="J995">
        <v>119.46511627906976</v>
      </c>
      <c r="K995">
        <v>19.369464726531614</v>
      </c>
      <c r="L995">
        <v>1.1627906976744187</v>
      </c>
      <c r="M995">
        <v>97.286821705426348</v>
      </c>
      <c r="N995">
        <v>1.5503875968992249</v>
      </c>
      <c r="O995">
        <v>96.875</v>
      </c>
      <c r="P995">
        <v>121.51075268817205</v>
      </c>
      <c r="Q995">
        <v>15.439914022877455</v>
      </c>
      <c r="R995">
        <v>0</v>
      </c>
      <c r="S995">
        <v>98.387096774193552</v>
      </c>
      <c r="T995">
        <v>1.6129032258064515</v>
      </c>
      <c r="U995">
        <v>75</v>
      </c>
      <c r="V995">
        <v>114.18055555555556</v>
      </c>
      <c r="W995">
        <v>27.441608110860152</v>
      </c>
      <c r="X995">
        <v>4.166666666666667</v>
      </c>
      <c r="Y995">
        <v>94.444444444444443</v>
      </c>
      <c r="Z995">
        <v>1.3888888888888888</v>
      </c>
      <c r="AA995" s="2" t="s">
        <v>878</v>
      </c>
      <c r="AB995" t="s">
        <v>878</v>
      </c>
      <c r="AC995" t="s">
        <v>878</v>
      </c>
      <c r="AD995" t="s">
        <v>878</v>
      </c>
      <c r="AE995" t="s">
        <v>878</v>
      </c>
      <c r="AF995" t="s">
        <v>878</v>
      </c>
      <c r="AG995" t="s">
        <v>878</v>
      </c>
      <c r="AH995" t="s">
        <v>878</v>
      </c>
      <c r="AI995" t="s">
        <v>878</v>
      </c>
      <c r="AJ995" t="s">
        <v>878</v>
      </c>
      <c r="AK995" t="s">
        <v>878</v>
      </c>
      <c r="AL995" t="s">
        <v>878</v>
      </c>
      <c r="AM995" t="s">
        <v>878</v>
      </c>
      <c r="AN995" t="s">
        <v>878</v>
      </c>
      <c r="AO995" t="s">
        <v>878</v>
      </c>
      <c r="AP995" t="s">
        <v>878</v>
      </c>
      <c r="AQ995" t="s">
        <v>878</v>
      </c>
      <c r="AR995" t="s">
        <v>878</v>
      </c>
      <c r="AS995" t="s">
        <v>878</v>
      </c>
      <c r="AT995" t="s">
        <v>878</v>
      </c>
      <c r="AU995" t="s">
        <v>878</v>
      </c>
      <c r="AV995" t="s">
        <v>878</v>
      </c>
      <c r="AW995" t="s">
        <v>878</v>
      </c>
      <c r="AX995" t="s">
        <v>878</v>
      </c>
      <c r="AY995" t="s">
        <v>878</v>
      </c>
      <c r="AZ995" t="s">
        <v>878</v>
      </c>
      <c r="BA995" t="s">
        <v>878</v>
      </c>
      <c r="BB995" t="s">
        <v>878</v>
      </c>
      <c r="BC995" t="s">
        <v>878</v>
      </c>
      <c r="BD995" t="s">
        <v>878</v>
      </c>
      <c r="BE995" t="s">
        <v>878</v>
      </c>
      <c r="BF995" t="s">
        <v>878</v>
      </c>
      <c r="BG995" s="12">
        <v>0</v>
      </c>
      <c r="BH995" s="12">
        <v>0</v>
      </c>
      <c r="BI995" s="12">
        <v>0</v>
      </c>
      <c r="BJ995" s="1">
        <v>0</v>
      </c>
      <c r="BK995" s="1">
        <v>0</v>
      </c>
      <c r="BL995" s="2">
        <v>0</v>
      </c>
      <c r="BM995">
        <v>0</v>
      </c>
      <c r="BN995">
        <v>0</v>
      </c>
      <c r="BO995">
        <v>0</v>
      </c>
      <c r="BP995">
        <v>0</v>
      </c>
      <c r="BQ995"/>
      <c r="BR995"/>
      <c r="BS995"/>
      <c r="BT995"/>
      <c r="BU995"/>
      <c r="BV995"/>
      <c r="BW995"/>
      <c r="BX995"/>
      <c r="BY995"/>
      <c r="BZ995"/>
      <c r="CA995"/>
      <c r="CB995"/>
      <c r="CC995"/>
      <c r="CD995"/>
      <c r="CE995"/>
      <c r="CF995"/>
      <c r="CG995"/>
      <c r="CH995"/>
      <c r="CI995"/>
      <c r="CJ995"/>
      <c r="CK995"/>
      <c r="CL995"/>
      <c r="CM995"/>
      <c r="CN995"/>
      <c r="CO995"/>
      <c r="CP995"/>
      <c r="CQ995"/>
      <c r="CR995"/>
      <c r="CS995"/>
      <c r="CT995"/>
      <c r="CU995"/>
      <c r="CV995"/>
      <c r="CW995"/>
      <c r="CX995"/>
      <c r="CY995"/>
      <c r="CZ995"/>
      <c r="DA995"/>
      <c r="DB995"/>
      <c r="DC995"/>
      <c r="DD995"/>
      <c r="DE995"/>
    </row>
    <row r="996" spans="1:109" x14ac:dyDescent="0.2">
      <c r="A996" s="2">
        <v>995</v>
      </c>
      <c r="B996" s="2">
        <v>12</v>
      </c>
      <c r="C996" s="2">
        <v>2</v>
      </c>
      <c r="D996">
        <v>1</v>
      </c>
      <c r="E996" s="52">
        <v>43959</v>
      </c>
      <c r="F996" s="1">
        <v>0</v>
      </c>
      <c r="G996" s="5">
        <f t="shared" si="66"/>
        <v>0</v>
      </c>
      <c r="H996" s="19">
        <f t="shared" si="67"/>
        <v>0</v>
      </c>
      <c r="I996">
        <v>83.680555555555557</v>
      </c>
      <c r="J996">
        <v>124.96265560165975</v>
      </c>
      <c r="K996">
        <v>25.16911256395198</v>
      </c>
      <c r="L996">
        <v>7.0539419087136928</v>
      </c>
      <c r="M996">
        <v>92.946058091286304</v>
      </c>
      <c r="N996">
        <v>0</v>
      </c>
      <c r="O996">
        <v>75.520833333333329</v>
      </c>
      <c r="P996">
        <v>123.48275862068965</v>
      </c>
      <c r="Q996">
        <v>28.204400655086911</v>
      </c>
      <c r="R996">
        <v>8.2758620689655178</v>
      </c>
      <c r="S996">
        <v>91.724137931034477</v>
      </c>
      <c r="T996">
        <v>0</v>
      </c>
      <c r="U996">
        <v>100</v>
      </c>
      <c r="V996">
        <v>127.19791666666667</v>
      </c>
      <c r="W996">
        <v>20.076277937412499</v>
      </c>
      <c r="X996">
        <v>5.208333333333333</v>
      </c>
      <c r="Y996">
        <v>94.791666666666671</v>
      </c>
      <c r="Z996">
        <v>0</v>
      </c>
      <c r="AA996" s="2">
        <v>0</v>
      </c>
      <c r="AB996">
        <v>1</v>
      </c>
      <c r="AC996">
        <v>8</v>
      </c>
      <c r="AD996">
        <v>1</v>
      </c>
      <c r="AE996" s="16">
        <v>0</v>
      </c>
      <c r="AF996" t="s">
        <v>879</v>
      </c>
      <c r="AG996" t="s">
        <v>879</v>
      </c>
      <c r="AH996" t="s">
        <v>879</v>
      </c>
      <c r="AI996" t="s">
        <v>879</v>
      </c>
      <c r="AJ996" t="s">
        <v>879</v>
      </c>
      <c r="AK996" t="s">
        <v>879</v>
      </c>
      <c r="AL996" t="s">
        <v>878</v>
      </c>
      <c r="AM996" t="s">
        <v>878</v>
      </c>
      <c r="AN996" t="s">
        <v>878</v>
      </c>
      <c r="AO996" t="s">
        <v>878</v>
      </c>
      <c r="AP996" t="s">
        <v>878</v>
      </c>
      <c r="AQ996" t="s">
        <v>878</v>
      </c>
      <c r="AR996" t="s">
        <v>878</v>
      </c>
      <c r="AS996" t="s">
        <v>879</v>
      </c>
      <c r="AT996" t="s">
        <v>879</v>
      </c>
      <c r="AU996" t="s">
        <v>879</v>
      </c>
      <c r="AV996" t="s">
        <v>879</v>
      </c>
      <c r="AW996" t="s">
        <v>879</v>
      </c>
      <c r="AX996" t="s">
        <v>879</v>
      </c>
      <c r="AY996" t="s">
        <v>879</v>
      </c>
      <c r="AZ996" t="s">
        <v>878</v>
      </c>
      <c r="BA996" t="s">
        <v>878</v>
      </c>
      <c r="BB996" t="s">
        <v>878</v>
      </c>
      <c r="BC996" t="s">
        <v>878</v>
      </c>
      <c r="BD996" t="s">
        <v>878</v>
      </c>
      <c r="BE996" t="s">
        <v>878</v>
      </c>
      <c r="BF996" t="s">
        <v>878</v>
      </c>
      <c r="BG996" s="12">
        <v>0</v>
      </c>
      <c r="BH996" s="12">
        <v>0</v>
      </c>
      <c r="BI996" s="12">
        <v>0</v>
      </c>
      <c r="BJ996" s="1">
        <v>0</v>
      </c>
      <c r="BK996" s="1">
        <v>0</v>
      </c>
      <c r="BL996" s="2">
        <v>0</v>
      </c>
      <c r="BM996">
        <v>0</v>
      </c>
      <c r="BN996">
        <v>0</v>
      </c>
      <c r="BO996">
        <v>0</v>
      </c>
      <c r="BP996">
        <v>0</v>
      </c>
      <c r="BQ996"/>
      <c r="BR996"/>
      <c r="BS996"/>
      <c r="BT996"/>
      <c r="BU996"/>
      <c r="BV996"/>
      <c r="BW996"/>
      <c r="BX996"/>
      <c r="BY996"/>
      <c r="BZ996"/>
      <c r="CA996"/>
      <c r="CB996"/>
      <c r="CC996"/>
      <c r="CD996"/>
      <c r="CE996"/>
      <c r="CF996"/>
      <c r="CG996"/>
      <c r="CH996"/>
      <c r="CI996"/>
      <c r="CJ996"/>
      <c r="CK996"/>
      <c r="CL996"/>
      <c r="CM996"/>
      <c r="CN996"/>
      <c r="CO996"/>
      <c r="CP996"/>
      <c r="CQ996"/>
      <c r="CR996"/>
      <c r="CS996"/>
      <c r="CT996"/>
      <c r="CU996"/>
      <c r="CV996"/>
      <c r="CW996"/>
      <c r="CX996"/>
      <c r="CY996"/>
      <c r="CZ996"/>
      <c r="DA996"/>
      <c r="DB996"/>
      <c r="DC996"/>
      <c r="DD996"/>
      <c r="DE996"/>
    </row>
    <row r="997" spans="1:109" x14ac:dyDescent="0.2">
      <c r="A997" s="2">
        <v>996</v>
      </c>
      <c r="B997" s="2">
        <v>12</v>
      </c>
      <c r="C997" s="2">
        <v>2</v>
      </c>
      <c r="D997">
        <v>2</v>
      </c>
      <c r="E997" s="52">
        <v>43960</v>
      </c>
      <c r="F997" s="1">
        <v>0</v>
      </c>
      <c r="G997" s="5">
        <f t="shared" si="66"/>
        <v>0</v>
      </c>
      <c r="H997" s="19">
        <f t="shared" si="67"/>
        <v>0</v>
      </c>
      <c r="I997">
        <v>100</v>
      </c>
      <c r="J997">
        <v>127.48958333333333</v>
      </c>
      <c r="K997">
        <v>34.502496513415117</v>
      </c>
      <c r="L997">
        <v>14.236111111111111</v>
      </c>
      <c r="M997">
        <v>78.472222222222214</v>
      </c>
      <c r="N997">
        <v>7.291666666666667</v>
      </c>
      <c r="O997">
        <v>100</v>
      </c>
      <c r="P997">
        <v>108.68229166666667</v>
      </c>
      <c r="Q997">
        <v>23.373912690767821</v>
      </c>
      <c r="R997">
        <v>0</v>
      </c>
      <c r="S997">
        <v>89.0625</v>
      </c>
      <c r="T997">
        <v>10.9375</v>
      </c>
      <c r="U997">
        <v>100</v>
      </c>
      <c r="V997">
        <v>165.10416666666666</v>
      </c>
      <c r="W997">
        <v>29.692149607125213</v>
      </c>
      <c r="X997">
        <v>42.708333333333336</v>
      </c>
      <c r="Y997">
        <v>57.291666666666664</v>
      </c>
      <c r="Z997">
        <v>0</v>
      </c>
      <c r="AA997" s="2">
        <v>2</v>
      </c>
      <c r="AB997">
        <v>1</v>
      </c>
      <c r="AC997">
        <v>8</v>
      </c>
      <c r="AD997">
        <v>1</v>
      </c>
      <c r="AE997" s="16">
        <v>0</v>
      </c>
      <c r="AF997" t="s">
        <v>879</v>
      </c>
      <c r="AG997" t="s">
        <v>879</v>
      </c>
      <c r="AH997" t="s">
        <v>879</v>
      </c>
      <c r="AI997" t="s">
        <v>879</v>
      </c>
      <c r="AJ997" t="s">
        <v>879</v>
      </c>
      <c r="AK997" t="s">
        <v>879</v>
      </c>
      <c r="AL997" t="s">
        <v>878</v>
      </c>
      <c r="AM997" t="s">
        <v>878</v>
      </c>
      <c r="AN997" t="s">
        <v>878</v>
      </c>
      <c r="AO997" t="s">
        <v>878</v>
      </c>
      <c r="AP997" t="s">
        <v>878</v>
      </c>
      <c r="AQ997" t="s">
        <v>878</v>
      </c>
      <c r="AR997" t="s">
        <v>878</v>
      </c>
      <c r="AS997" t="s">
        <v>879</v>
      </c>
      <c r="AT997" t="s">
        <v>879</v>
      </c>
      <c r="AU997" t="s">
        <v>879</v>
      </c>
      <c r="AV997" t="s">
        <v>879</v>
      </c>
      <c r="AW997" t="s">
        <v>879</v>
      </c>
      <c r="AX997" t="s">
        <v>879</v>
      </c>
      <c r="AY997" t="s">
        <v>879</v>
      </c>
      <c r="AZ997" t="s">
        <v>878</v>
      </c>
      <c r="BA997" t="s">
        <v>878</v>
      </c>
      <c r="BB997" t="s">
        <v>878</v>
      </c>
      <c r="BC997" t="s">
        <v>878</v>
      </c>
      <c r="BD997" t="s">
        <v>878</v>
      </c>
      <c r="BE997" t="s">
        <v>878</v>
      </c>
      <c r="BF997" t="s">
        <v>878</v>
      </c>
      <c r="BG997" s="12">
        <v>0</v>
      </c>
      <c r="BH997" s="12">
        <v>0</v>
      </c>
      <c r="BI997" s="12">
        <v>0</v>
      </c>
      <c r="BJ997" s="1">
        <v>0</v>
      </c>
      <c r="BK997" s="1">
        <v>0</v>
      </c>
      <c r="BL997" s="2">
        <v>0</v>
      </c>
      <c r="BM997">
        <v>0</v>
      </c>
      <c r="BN997">
        <v>0</v>
      </c>
      <c r="BO997">
        <v>0</v>
      </c>
      <c r="BP997">
        <v>0</v>
      </c>
      <c r="BQ997"/>
      <c r="BR997"/>
      <c r="BS997"/>
      <c r="BT997"/>
      <c r="BU997"/>
      <c r="BV997"/>
      <c r="BW997"/>
      <c r="BX997"/>
      <c r="BY997"/>
      <c r="BZ997"/>
      <c r="CA997"/>
      <c r="CB997"/>
      <c r="CC997"/>
      <c r="CD997"/>
      <c r="CE997"/>
      <c r="CF997"/>
      <c r="CG997"/>
      <c r="CH997"/>
      <c r="CI997"/>
      <c r="CJ997"/>
      <c r="CK997"/>
      <c r="CL997"/>
      <c r="CM997"/>
      <c r="CN997"/>
      <c r="CO997"/>
      <c r="CP997"/>
      <c r="CQ997"/>
      <c r="CR997"/>
      <c r="CS997"/>
      <c r="CT997"/>
      <c r="CU997"/>
      <c r="CV997"/>
      <c r="CW997"/>
      <c r="CX997"/>
      <c r="CY997"/>
      <c r="CZ997"/>
      <c r="DA997"/>
      <c r="DB997"/>
      <c r="DC997"/>
      <c r="DD997"/>
      <c r="DE997"/>
    </row>
    <row r="998" spans="1:109" x14ac:dyDescent="0.2">
      <c r="A998" s="2">
        <v>997</v>
      </c>
      <c r="B998" s="2">
        <v>12</v>
      </c>
      <c r="C998" s="2">
        <v>2</v>
      </c>
      <c r="D998">
        <v>3</v>
      </c>
      <c r="E998" s="52">
        <v>43961</v>
      </c>
      <c r="F998" s="1">
        <v>0</v>
      </c>
      <c r="G998" s="5">
        <f t="shared" si="66"/>
        <v>0</v>
      </c>
      <c r="H998" s="19">
        <f t="shared" si="67"/>
        <v>0</v>
      </c>
      <c r="I998">
        <v>100</v>
      </c>
      <c r="J998">
        <v>121.01736111111111</v>
      </c>
      <c r="K998">
        <v>26.721596194245894</v>
      </c>
      <c r="L998">
        <v>7.291666666666667</v>
      </c>
      <c r="M998">
        <v>89.583333333333329</v>
      </c>
      <c r="N998">
        <v>3.125</v>
      </c>
      <c r="O998">
        <v>100</v>
      </c>
      <c r="P998">
        <v>119.60416666666667</v>
      </c>
      <c r="Q998">
        <v>24.037356066830579</v>
      </c>
      <c r="R998">
        <v>2.6041666666666665</v>
      </c>
      <c r="S998">
        <v>92.708333333333329</v>
      </c>
      <c r="T998">
        <v>4.6875</v>
      </c>
      <c r="U998">
        <v>100</v>
      </c>
      <c r="V998">
        <v>123.84375</v>
      </c>
      <c r="W998">
        <v>31.11965515988221</v>
      </c>
      <c r="X998">
        <v>16.666666666666668</v>
      </c>
      <c r="Y998">
        <v>83.333333333333329</v>
      </c>
      <c r="Z998">
        <v>0</v>
      </c>
      <c r="AA998" s="2">
        <v>1</v>
      </c>
      <c r="AB998">
        <v>1</v>
      </c>
      <c r="AC998">
        <v>7</v>
      </c>
      <c r="AD998">
        <v>2</v>
      </c>
      <c r="AE998" s="16">
        <v>0</v>
      </c>
      <c r="AF998" t="s">
        <v>879</v>
      </c>
      <c r="AG998" t="s">
        <v>879</v>
      </c>
      <c r="AH998" t="s">
        <v>879</v>
      </c>
      <c r="AI998" t="s">
        <v>879</v>
      </c>
      <c r="AJ998" t="s">
        <v>879</v>
      </c>
      <c r="AK998" t="s">
        <v>879</v>
      </c>
      <c r="AL998" t="s">
        <v>878</v>
      </c>
      <c r="AM998" t="s">
        <v>878</v>
      </c>
      <c r="AN998" t="s">
        <v>878</v>
      </c>
      <c r="AO998" t="s">
        <v>878</v>
      </c>
      <c r="AP998" t="s">
        <v>878</v>
      </c>
      <c r="AQ998" t="s">
        <v>878</v>
      </c>
      <c r="AR998" t="s">
        <v>878</v>
      </c>
      <c r="AS998" t="s">
        <v>879</v>
      </c>
      <c r="AT998" t="s">
        <v>879</v>
      </c>
      <c r="AU998" t="s">
        <v>879</v>
      </c>
      <c r="AV998" t="s">
        <v>879</v>
      </c>
      <c r="AW998" t="s">
        <v>879</v>
      </c>
      <c r="AX998" t="s">
        <v>879</v>
      </c>
      <c r="AY998" t="s">
        <v>879</v>
      </c>
      <c r="AZ998" t="s">
        <v>878</v>
      </c>
      <c r="BA998" t="s">
        <v>878</v>
      </c>
      <c r="BB998" t="s">
        <v>878</v>
      </c>
      <c r="BC998" t="s">
        <v>878</v>
      </c>
      <c r="BD998" t="s">
        <v>878</v>
      </c>
      <c r="BE998" t="s">
        <v>878</v>
      </c>
      <c r="BF998" t="s">
        <v>878</v>
      </c>
      <c r="BG998" s="12">
        <v>0</v>
      </c>
      <c r="BH998" s="12">
        <v>0</v>
      </c>
      <c r="BI998" s="12">
        <v>0</v>
      </c>
      <c r="BJ998" s="1">
        <v>0</v>
      </c>
      <c r="BK998" s="1">
        <v>0</v>
      </c>
      <c r="BL998" s="2">
        <v>0</v>
      </c>
      <c r="BM998">
        <v>0</v>
      </c>
      <c r="BN998">
        <v>0</v>
      </c>
      <c r="BO998">
        <v>0</v>
      </c>
      <c r="BP998">
        <v>0</v>
      </c>
      <c r="BQ998"/>
      <c r="BR998"/>
      <c r="BS998"/>
      <c r="BT998"/>
      <c r="BU998"/>
      <c r="BV998"/>
      <c r="BW998"/>
      <c r="BX998"/>
      <c r="BY998"/>
      <c r="BZ998"/>
      <c r="CA998"/>
      <c r="CB998"/>
      <c r="CC998"/>
      <c r="CD998"/>
      <c r="CE998"/>
      <c r="CF998"/>
      <c r="CG998"/>
      <c r="CH998"/>
      <c r="CI998"/>
      <c r="CJ998"/>
      <c r="CK998"/>
      <c r="CL998"/>
      <c r="CM998"/>
      <c r="CN998"/>
      <c r="CO998"/>
      <c r="CP998"/>
      <c r="CQ998"/>
      <c r="CR998"/>
      <c r="CS998"/>
      <c r="CT998"/>
      <c r="CU998"/>
      <c r="CV998"/>
      <c r="CW998"/>
      <c r="CX998"/>
      <c r="CY998"/>
      <c r="CZ998"/>
      <c r="DA998"/>
      <c r="DB998"/>
      <c r="DC998"/>
      <c r="DD998"/>
      <c r="DE998"/>
    </row>
    <row r="999" spans="1:109" x14ac:dyDescent="0.2">
      <c r="A999" s="2">
        <v>998</v>
      </c>
      <c r="B999" s="2">
        <v>12</v>
      </c>
      <c r="C999" s="2">
        <v>2</v>
      </c>
      <c r="D999">
        <v>4</v>
      </c>
      <c r="E999" s="52">
        <v>43962</v>
      </c>
      <c r="F999" s="1">
        <v>0</v>
      </c>
      <c r="G999" s="5">
        <f t="shared" si="66"/>
        <v>0</v>
      </c>
      <c r="H999" s="19">
        <f t="shared" si="67"/>
        <v>0</v>
      </c>
      <c r="I999">
        <v>100</v>
      </c>
      <c r="J999">
        <v>121.70138888888889</v>
      </c>
      <c r="K999">
        <v>20.299546706793659</v>
      </c>
      <c r="L999">
        <v>4.166666666666667</v>
      </c>
      <c r="M999">
        <v>95.833333333333329</v>
      </c>
      <c r="N999">
        <v>0</v>
      </c>
      <c r="O999">
        <v>100</v>
      </c>
      <c r="P999">
        <v>120.390625</v>
      </c>
      <c r="Q999">
        <v>23.456333935181924</v>
      </c>
      <c r="R999">
        <v>6.25</v>
      </c>
      <c r="S999">
        <v>93.75</v>
      </c>
      <c r="T999">
        <v>0</v>
      </c>
      <c r="U999">
        <v>100</v>
      </c>
      <c r="V999">
        <v>124.32291666666667</v>
      </c>
      <c r="W999">
        <v>12.201744188660429</v>
      </c>
      <c r="X999">
        <v>0</v>
      </c>
      <c r="Y999">
        <v>100</v>
      </c>
      <c r="Z999">
        <v>0</v>
      </c>
      <c r="AA999" s="2">
        <v>0</v>
      </c>
      <c r="AB999">
        <v>1</v>
      </c>
      <c r="AC999">
        <v>7</v>
      </c>
      <c r="AD999">
        <v>1</v>
      </c>
      <c r="AE999" s="16">
        <v>0</v>
      </c>
      <c r="AF999" t="s">
        <v>879</v>
      </c>
      <c r="AG999" t="s">
        <v>879</v>
      </c>
      <c r="AH999" t="s">
        <v>879</v>
      </c>
      <c r="AI999" t="s">
        <v>879</v>
      </c>
      <c r="AJ999" t="s">
        <v>879</v>
      </c>
      <c r="AK999" t="s">
        <v>879</v>
      </c>
      <c r="AL999" t="s">
        <v>878</v>
      </c>
      <c r="AM999" t="s">
        <v>878</v>
      </c>
      <c r="AN999" t="s">
        <v>878</v>
      </c>
      <c r="AO999" t="s">
        <v>878</v>
      </c>
      <c r="AP999" t="s">
        <v>878</v>
      </c>
      <c r="AQ999" t="s">
        <v>878</v>
      </c>
      <c r="AR999" t="s">
        <v>878</v>
      </c>
      <c r="AS999" t="s">
        <v>879</v>
      </c>
      <c r="AT999" t="s">
        <v>879</v>
      </c>
      <c r="AU999" t="s">
        <v>879</v>
      </c>
      <c r="AV999" t="s">
        <v>879</v>
      </c>
      <c r="AW999" t="s">
        <v>879</v>
      </c>
      <c r="AX999" t="s">
        <v>879</v>
      </c>
      <c r="AY999" t="s">
        <v>879</v>
      </c>
      <c r="AZ999" t="s">
        <v>878</v>
      </c>
      <c r="BA999" t="s">
        <v>878</v>
      </c>
      <c r="BB999" t="s">
        <v>878</v>
      </c>
      <c r="BC999" t="s">
        <v>878</v>
      </c>
      <c r="BD999" t="s">
        <v>878</v>
      </c>
      <c r="BE999" t="s">
        <v>878</v>
      </c>
      <c r="BF999" t="s">
        <v>878</v>
      </c>
      <c r="BG999" s="12">
        <v>0</v>
      </c>
      <c r="BH999" s="12">
        <v>0</v>
      </c>
      <c r="BI999" s="12">
        <v>0</v>
      </c>
      <c r="BJ999" s="1">
        <v>0</v>
      </c>
      <c r="BK999" s="1">
        <v>0</v>
      </c>
      <c r="BL999" s="2">
        <v>0</v>
      </c>
      <c r="BM999">
        <v>0</v>
      </c>
      <c r="BN999">
        <v>0</v>
      </c>
      <c r="BO999">
        <v>0</v>
      </c>
      <c r="BP999">
        <v>0</v>
      </c>
      <c r="BQ999"/>
      <c r="BR999"/>
      <c r="BS999"/>
      <c r="BT999"/>
      <c r="BU999"/>
      <c r="BV999"/>
      <c r="BW999"/>
      <c r="BX999"/>
      <c r="BY999"/>
      <c r="BZ999"/>
      <c r="CA999"/>
      <c r="CB999"/>
      <c r="CC999"/>
      <c r="CD999"/>
      <c r="CE999"/>
      <c r="CF999"/>
      <c r="CG999"/>
      <c r="CH999"/>
      <c r="CI999"/>
      <c r="CJ999"/>
      <c r="CK999"/>
      <c r="CL999"/>
      <c r="CM999"/>
      <c r="CN999"/>
      <c r="CO999"/>
      <c r="CP999"/>
      <c r="CQ999"/>
      <c r="CR999"/>
      <c r="CS999"/>
      <c r="CT999"/>
      <c r="CU999"/>
      <c r="CV999"/>
      <c r="CW999"/>
      <c r="CX999"/>
      <c r="CY999"/>
      <c r="CZ999"/>
      <c r="DA999"/>
      <c r="DB999"/>
      <c r="DC999"/>
      <c r="DD999"/>
      <c r="DE999"/>
    </row>
    <row r="1000" spans="1:109" x14ac:dyDescent="0.2">
      <c r="A1000" s="2">
        <v>999</v>
      </c>
      <c r="B1000" s="2">
        <v>12</v>
      </c>
      <c r="C1000" s="2">
        <v>2</v>
      </c>
      <c r="D1000">
        <v>5</v>
      </c>
      <c r="E1000" s="52">
        <v>43963</v>
      </c>
      <c r="F1000" s="1">
        <v>0</v>
      </c>
      <c r="G1000" s="5">
        <f t="shared" ref="G1000:G1063" si="71">SUM(BG1000,BL1000)</f>
        <v>0</v>
      </c>
      <c r="H1000" s="19">
        <f t="shared" ref="H1000:H1063" si="72">SUM(BJ1000,BO1000)</f>
        <v>0</v>
      </c>
      <c r="I1000">
        <v>100</v>
      </c>
      <c r="J1000">
        <v>131.5</v>
      </c>
      <c r="K1000">
        <v>19.787958428266148</v>
      </c>
      <c r="L1000">
        <v>5.9027777777777777</v>
      </c>
      <c r="M1000">
        <v>94.097222222222229</v>
      </c>
      <c r="N1000">
        <v>0</v>
      </c>
      <c r="O1000">
        <v>100</v>
      </c>
      <c r="P1000">
        <v>133.22916666666666</v>
      </c>
      <c r="Q1000">
        <v>21.242423055519495</v>
      </c>
      <c r="R1000">
        <v>8.8541666666666661</v>
      </c>
      <c r="S1000">
        <v>91.145833333333329</v>
      </c>
      <c r="T1000">
        <v>0</v>
      </c>
      <c r="U1000">
        <v>100</v>
      </c>
      <c r="V1000">
        <v>128.04166666666666</v>
      </c>
      <c r="W1000">
        <v>15.950162901396506</v>
      </c>
      <c r="X1000">
        <v>0</v>
      </c>
      <c r="Y1000">
        <v>100</v>
      </c>
      <c r="Z1000">
        <v>0</v>
      </c>
      <c r="AA1000" s="2">
        <v>0</v>
      </c>
      <c r="AB1000">
        <v>1</v>
      </c>
      <c r="AC1000">
        <v>8</v>
      </c>
      <c r="AD1000">
        <v>1</v>
      </c>
      <c r="AE1000" s="16">
        <v>0</v>
      </c>
      <c r="AF1000" t="s">
        <v>879</v>
      </c>
      <c r="AG1000" t="s">
        <v>879</v>
      </c>
      <c r="AH1000" t="s">
        <v>879</v>
      </c>
      <c r="AI1000" t="s">
        <v>879</v>
      </c>
      <c r="AJ1000" t="s">
        <v>879</v>
      </c>
      <c r="AK1000" t="s">
        <v>879</v>
      </c>
      <c r="AL1000" t="s">
        <v>878</v>
      </c>
      <c r="AM1000" t="s">
        <v>878</v>
      </c>
      <c r="AN1000" t="s">
        <v>878</v>
      </c>
      <c r="AO1000" t="s">
        <v>878</v>
      </c>
      <c r="AP1000" t="s">
        <v>878</v>
      </c>
      <c r="AQ1000" t="s">
        <v>878</v>
      </c>
      <c r="AR1000" t="s">
        <v>878</v>
      </c>
      <c r="AS1000" t="s">
        <v>879</v>
      </c>
      <c r="AT1000" t="s">
        <v>879</v>
      </c>
      <c r="AU1000" t="s">
        <v>879</v>
      </c>
      <c r="AV1000" t="s">
        <v>879</v>
      </c>
      <c r="AW1000" t="s">
        <v>879</v>
      </c>
      <c r="AX1000" t="s">
        <v>879</v>
      </c>
      <c r="AY1000" t="s">
        <v>879</v>
      </c>
      <c r="AZ1000" t="s">
        <v>878</v>
      </c>
      <c r="BA1000" t="s">
        <v>878</v>
      </c>
      <c r="BB1000" t="s">
        <v>878</v>
      </c>
      <c r="BC1000" t="s">
        <v>878</v>
      </c>
      <c r="BD1000" t="s">
        <v>878</v>
      </c>
      <c r="BE1000" t="s">
        <v>878</v>
      </c>
      <c r="BF1000" t="s">
        <v>878</v>
      </c>
      <c r="BG1000" s="12">
        <v>0</v>
      </c>
      <c r="BH1000" s="12">
        <v>0</v>
      </c>
      <c r="BI1000" s="12">
        <v>0</v>
      </c>
      <c r="BJ1000" s="1">
        <v>0</v>
      </c>
      <c r="BK1000" s="1">
        <v>0</v>
      </c>
      <c r="BL1000" s="2">
        <v>0</v>
      </c>
      <c r="BM1000">
        <v>0</v>
      </c>
      <c r="BN1000">
        <v>0</v>
      </c>
      <c r="BO1000">
        <v>0</v>
      </c>
      <c r="BP1000">
        <v>0</v>
      </c>
      <c r="BQ1000"/>
      <c r="BR1000"/>
      <c r="BS1000"/>
      <c r="BT1000"/>
      <c r="BU1000"/>
      <c r="BV1000"/>
      <c r="BW1000"/>
      <c r="BX1000"/>
      <c r="BY1000"/>
      <c r="BZ1000"/>
      <c r="CA1000"/>
      <c r="CB1000"/>
      <c r="CC1000"/>
      <c r="CD1000"/>
      <c r="CE1000"/>
      <c r="CF1000"/>
      <c r="CG1000"/>
      <c r="CH1000"/>
      <c r="CI1000"/>
      <c r="CJ1000"/>
      <c r="CK1000"/>
      <c r="CL1000"/>
      <c r="CM1000"/>
      <c r="CN1000"/>
      <c r="CO1000"/>
      <c r="CP1000"/>
      <c r="CQ1000"/>
      <c r="CR1000"/>
      <c r="CS1000"/>
      <c r="CT1000"/>
      <c r="CU1000"/>
      <c r="CV1000"/>
      <c r="CW1000"/>
      <c r="CX1000"/>
      <c r="CY1000"/>
      <c r="CZ1000"/>
      <c r="DA1000"/>
      <c r="DB1000"/>
      <c r="DC1000"/>
      <c r="DD1000"/>
      <c r="DE1000"/>
    </row>
    <row r="1001" spans="1:109" x14ac:dyDescent="0.2">
      <c r="A1001" s="2">
        <v>1000</v>
      </c>
      <c r="B1001" s="2">
        <v>12</v>
      </c>
      <c r="C1001" s="2">
        <v>2</v>
      </c>
      <c r="D1001">
        <v>6</v>
      </c>
      <c r="E1001" s="52">
        <v>43964</v>
      </c>
      <c r="F1001" s="1">
        <v>0</v>
      </c>
      <c r="G1001" s="5">
        <f t="shared" si="71"/>
        <v>0</v>
      </c>
      <c r="H1001" s="19">
        <f t="shared" si="72"/>
        <v>0</v>
      </c>
      <c r="I1001">
        <v>100</v>
      </c>
      <c r="J1001">
        <v>130.62847222222223</v>
      </c>
      <c r="K1001">
        <v>21.368968669497225</v>
      </c>
      <c r="L1001">
        <v>0</v>
      </c>
      <c r="M1001">
        <v>100</v>
      </c>
      <c r="N1001">
        <v>0</v>
      </c>
      <c r="O1001">
        <v>100</v>
      </c>
      <c r="P1001">
        <v>128.11458333333334</v>
      </c>
      <c r="Q1001">
        <v>22.365245701010586</v>
      </c>
      <c r="R1001">
        <v>0</v>
      </c>
      <c r="S1001">
        <v>100</v>
      </c>
      <c r="T1001">
        <v>0</v>
      </c>
      <c r="U1001">
        <v>100</v>
      </c>
      <c r="V1001">
        <v>135.65625</v>
      </c>
      <c r="W1001">
        <v>19.009612792953867</v>
      </c>
      <c r="X1001">
        <v>0</v>
      </c>
      <c r="Y1001">
        <v>100</v>
      </c>
      <c r="Z1001">
        <v>0</v>
      </c>
      <c r="AA1001" s="2">
        <v>0</v>
      </c>
      <c r="AB1001">
        <v>1</v>
      </c>
      <c r="AC1001">
        <v>7</v>
      </c>
      <c r="AD1001">
        <v>1</v>
      </c>
      <c r="AE1001" s="16">
        <v>0</v>
      </c>
      <c r="AF1001" t="s">
        <v>879</v>
      </c>
      <c r="AG1001" t="s">
        <v>879</v>
      </c>
      <c r="AH1001" t="s">
        <v>879</v>
      </c>
      <c r="AI1001" t="s">
        <v>879</v>
      </c>
      <c r="AJ1001" t="s">
        <v>879</v>
      </c>
      <c r="AK1001" t="s">
        <v>879</v>
      </c>
      <c r="AL1001" t="s">
        <v>878</v>
      </c>
      <c r="AM1001" t="s">
        <v>878</v>
      </c>
      <c r="AN1001" t="s">
        <v>878</v>
      </c>
      <c r="AO1001" t="s">
        <v>878</v>
      </c>
      <c r="AP1001" t="s">
        <v>878</v>
      </c>
      <c r="AQ1001" t="s">
        <v>878</v>
      </c>
      <c r="AR1001" t="s">
        <v>878</v>
      </c>
      <c r="AS1001" t="s">
        <v>879</v>
      </c>
      <c r="AT1001" t="s">
        <v>879</v>
      </c>
      <c r="AU1001" t="s">
        <v>879</v>
      </c>
      <c r="AV1001" t="s">
        <v>879</v>
      </c>
      <c r="AW1001" t="s">
        <v>879</v>
      </c>
      <c r="AX1001" t="s">
        <v>879</v>
      </c>
      <c r="AY1001" t="s">
        <v>879</v>
      </c>
      <c r="AZ1001" t="s">
        <v>878</v>
      </c>
      <c r="BA1001" t="s">
        <v>878</v>
      </c>
      <c r="BB1001" t="s">
        <v>878</v>
      </c>
      <c r="BC1001" t="s">
        <v>878</v>
      </c>
      <c r="BD1001" t="s">
        <v>878</v>
      </c>
      <c r="BE1001" t="s">
        <v>878</v>
      </c>
      <c r="BF1001" t="s">
        <v>878</v>
      </c>
      <c r="BG1001" s="12">
        <v>0</v>
      </c>
      <c r="BH1001" s="12">
        <v>0</v>
      </c>
      <c r="BI1001" s="12">
        <v>0</v>
      </c>
      <c r="BJ1001" s="1">
        <v>0</v>
      </c>
      <c r="BK1001" s="1">
        <v>0</v>
      </c>
      <c r="BL1001" s="2">
        <v>0</v>
      </c>
      <c r="BM1001">
        <v>0</v>
      </c>
      <c r="BN1001">
        <v>0</v>
      </c>
      <c r="BO1001">
        <v>0</v>
      </c>
      <c r="BP1001">
        <v>0</v>
      </c>
      <c r="BQ1001"/>
      <c r="BR1001"/>
      <c r="BS1001"/>
      <c r="BT1001"/>
      <c r="BU1001"/>
      <c r="BV1001"/>
      <c r="BW1001"/>
      <c r="BX1001"/>
      <c r="BY1001"/>
      <c r="BZ1001"/>
      <c r="CA1001"/>
      <c r="CB1001"/>
      <c r="CC1001"/>
      <c r="CD1001"/>
      <c r="CE1001"/>
      <c r="CF1001"/>
      <c r="CG1001"/>
      <c r="CH1001"/>
      <c r="CI1001"/>
      <c r="CJ1001"/>
      <c r="CK1001"/>
      <c r="CL1001"/>
      <c r="CM1001"/>
      <c r="CN1001"/>
      <c r="CO1001"/>
      <c r="CP1001"/>
      <c r="CQ1001"/>
      <c r="CR1001"/>
      <c r="CS1001"/>
      <c r="CT1001"/>
      <c r="CU1001"/>
      <c r="CV1001"/>
      <c r="CW1001"/>
      <c r="CX1001"/>
      <c r="CY1001"/>
      <c r="CZ1001"/>
      <c r="DA1001"/>
      <c r="DB1001"/>
      <c r="DC1001"/>
      <c r="DD1001"/>
      <c r="DE1001"/>
    </row>
    <row r="1002" spans="1:109" customFormat="1" x14ac:dyDescent="0.2">
      <c r="A1002" s="2">
        <v>1001</v>
      </c>
      <c r="B1002" s="2">
        <v>12</v>
      </c>
      <c r="C1002" s="2">
        <v>2</v>
      </c>
      <c r="D1002">
        <v>7</v>
      </c>
      <c r="E1002" s="52">
        <v>43965</v>
      </c>
      <c r="F1002" s="1">
        <v>0</v>
      </c>
      <c r="G1002" s="5">
        <f t="shared" si="71"/>
        <v>0</v>
      </c>
      <c r="H1002" s="19">
        <f t="shared" si="72"/>
        <v>0</v>
      </c>
      <c r="I1002">
        <v>100</v>
      </c>
      <c r="J1002">
        <v>128.03125</v>
      </c>
      <c r="K1002">
        <v>27.512386982600869</v>
      </c>
      <c r="L1002">
        <v>7.6388888888888893</v>
      </c>
      <c r="M1002">
        <v>92.361111111111114</v>
      </c>
      <c r="N1002">
        <v>0</v>
      </c>
      <c r="O1002">
        <v>100</v>
      </c>
      <c r="P1002">
        <v>128.10416666666666</v>
      </c>
      <c r="Q1002">
        <v>32.268030563159691</v>
      </c>
      <c r="R1002">
        <v>11.458333333333334</v>
      </c>
      <c r="S1002">
        <v>88.541666666666671</v>
      </c>
      <c r="T1002">
        <v>0</v>
      </c>
      <c r="U1002">
        <v>100</v>
      </c>
      <c r="V1002">
        <v>127.88541666666667</v>
      </c>
      <c r="W1002">
        <v>13.832883746075144</v>
      </c>
      <c r="X1002">
        <v>0</v>
      </c>
      <c r="Y1002">
        <v>100</v>
      </c>
      <c r="Z1002">
        <v>0</v>
      </c>
      <c r="AA1002" s="2">
        <v>0</v>
      </c>
      <c r="AB1002">
        <v>1</v>
      </c>
      <c r="AC1002">
        <v>7</v>
      </c>
      <c r="AD1002">
        <v>1</v>
      </c>
      <c r="AE1002" s="16">
        <v>0</v>
      </c>
      <c r="AF1002" t="s">
        <v>879</v>
      </c>
      <c r="AG1002" t="s">
        <v>879</v>
      </c>
      <c r="AH1002" t="s">
        <v>879</v>
      </c>
      <c r="AI1002" t="s">
        <v>879</v>
      </c>
      <c r="AJ1002" t="s">
        <v>879</v>
      </c>
      <c r="AK1002" t="s">
        <v>879</v>
      </c>
      <c r="AL1002" t="s">
        <v>878</v>
      </c>
      <c r="AM1002" t="s">
        <v>878</v>
      </c>
      <c r="AN1002" t="s">
        <v>878</v>
      </c>
      <c r="AO1002" t="s">
        <v>878</v>
      </c>
      <c r="AP1002" t="s">
        <v>878</v>
      </c>
      <c r="AQ1002" t="s">
        <v>878</v>
      </c>
      <c r="AR1002" t="s">
        <v>878</v>
      </c>
      <c r="AS1002" t="s">
        <v>879</v>
      </c>
      <c r="AT1002" t="s">
        <v>879</v>
      </c>
      <c r="AU1002" t="s">
        <v>879</v>
      </c>
      <c r="AV1002" t="s">
        <v>879</v>
      </c>
      <c r="AW1002" t="s">
        <v>879</v>
      </c>
      <c r="AX1002" t="s">
        <v>879</v>
      </c>
      <c r="AY1002" t="s">
        <v>879</v>
      </c>
      <c r="AZ1002" t="s">
        <v>878</v>
      </c>
      <c r="BA1002" t="s">
        <v>878</v>
      </c>
      <c r="BB1002" t="s">
        <v>878</v>
      </c>
      <c r="BC1002" t="s">
        <v>878</v>
      </c>
      <c r="BD1002" t="s">
        <v>878</v>
      </c>
      <c r="BE1002" t="s">
        <v>878</v>
      </c>
      <c r="BF1002" t="s">
        <v>878</v>
      </c>
      <c r="BG1002" s="12">
        <v>0</v>
      </c>
      <c r="BH1002" s="12">
        <v>0</v>
      </c>
      <c r="BI1002" s="12">
        <v>0</v>
      </c>
      <c r="BJ1002" s="1">
        <v>0</v>
      </c>
      <c r="BK1002" s="1">
        <v>0</v>
      </c>
      <c r="BL1002" s="2">
        <v>0</v>
      </c>
      <c r="BM1002">
        <v>0</v>
      </c>
      <c r="BN1002">
        <v>0</v>
      </c>
      <c r="BO1002">
        <v>0</v>
      </c>
      <c r="BP1002">
        <v>0</v>
      </c>
    </row>
    <row r="1003" spans="1:109" customFormat="1" x14ac:dyDescent="0.2">
      <c r="A1003" s="2">
        <v>1002</v>
      </c>
      <c r="B1003" s="2">
        <v>12</v>
      </c>
      <c r="C1003" s="2">
        <v>2</v>
      </c>
      <c r="D1003">
        <v>8</v>
      </c>
      <c r="E1003" s="52">
        <v>43966</v>
      </c>
      <c r="F1003" s="1">
        <v>0</v>
      </c>
      <c r="G1003" s="5">
        <f t="shared" si="71"/>
        <v>0</v>
      </c>
      <c r="H1003" s="19">
        <f t="shared" si="72"/>
        <v>0</v>
      </c>
      <c r="I1003">
        <v>100</v>
      </c>
      <c r="J1003">
        <v>119.91666666666667</v>
      </c>
      <c r="K1003">
        <v>20.774751947673835</v>
      </c>
      <c r="L1003">
        <v>0</v>
      </c>
      <c r="M1003">
        <v>100</v>
      </c>
      <c r="N1003">
        <v>0</v>
      </c>
      <c r="O1003">
        <v>100</v>
      </c>
      <c r="P1003">
        <v>120.3125</v>
      </c>
      <c r="Q1003">
        <v>21.064837893304354</v>
      </c>
      <c r="R1003">
        <v>0</v>
      </c>
      <c r="S1003">
        <v>100</v>
      </c>
      <c r="T1003">
        <v>0</v>
      </c>
      <c r="U1003">
        <v>100</v>
      </c>
      <c r="V1003">
        <v>119.125</v>
      </c>
      <c r="W1003">
        <v>20.262641370162129</v>
      </c>
      <c r="X1003">
        <v>0</v>
      </c>
      <c r="Y1003">
        <v>100</v>
      </c>
      <c r="Z1003">
        <v>0</v>
      </c>
      <c r="AA1003" s="2">
        <v>0</v>
      </c>
      <c r="AB1003">
        <v>1</v>
      </c>
      <c r="AC1003">
        <v>7</v>
      </c>
      <c r="AD1003">
        <v>1</v>
      </c>
      <c r="AE1003" s="16">
        <v>0</v>
      </c>
      <c r="AF1003" t="s">
        <v>879</v>
      </c>
      <c r="AG1003" t="s">
        <v>879</v>
      </c>
      <c r="AH1003" t="s">
        <v>879</v>
      </c>
      <c r="AI1003" t="s">
        <v>879</v>
      </c>
      <c r="AJ1003" t="s">
        <v>879</v>
      </c>
      <c r="AK1003" t="s">
        <v>879</v>
      </c>
      <c r="AL1003" t="s">
        <v>878</v>
      </c>
      <c r="AM1003" t="s">
        <v>878</v>
      </c>
      <c r="AN1003" t="s">
        <v>878</v>
      </c>
      <c r="AO1003" t="s">
        <v>878</v>
      </c>
      <c r="AP1003" t="s">
        <v>878</v>
      </c>
      <c r="AQ1003" t="s">
        <v>878</v>
      </c>
      <c r="AR1003" t="s">
        <v>878</v>
      </c>
      <c r="AS1003" t="s">
        <v>879</v>
      </c>
      <c r="AT1003" t="s">
        <v>879</v>
      </c>
      <c r="AU1003" t="s">
        <v>879</v>
      </c>
      <c r="AV1003" t="s">
        <v>879</v>
      </c>
      <c r="AW1003" t="s">
        <v>879</v>
      </c>
      <c r="AX1003" t="s">
        <v>879</v>
      </c>
      <c r="AY1003" t="s">
        <v>879</v>
      </c>
      <c r="AZ1003" t="s">
        <v>878</v>
      </c>
      <c r="BA1003" t="s">
        <v>878</v>
      </c>
      <c r="BB1003" t="s">
        <v>878</v>
      </c>
      <c r="BC1003" t="s">
        <v>878</v>
      </c>
      <c r="BD1003" t="s">
        <v>878</v>
      </c>
      <c r="BE1003" t="s">
        <v>878</v>
      </c>
      <c r="BF1003" t="s">
        <v>878</v>
      </c>
      <c r="BG1003" s="12">
        <v>0</v>
      </c>
      <c r="BH1003" s="12">
        <v>0</v>
      </c>
      <c r="BI1003" s="12">
        <v>0</v>
      </c>
      <c r="BJ1003" s="1">
        <v>0</v>
      </c>
      <c r="BK1003" s="1">
        <v>0</v>
      </c>
      <c r="BL1003" s="2">
        <v>0</v>
      </c>
      <c r="BM1003">
        <v>0</v>
      </c>
      <c r="BN1003">
        <v>0</v>
      </c>
      <c r="BO1003">
        <v>0</v>
      </c>
      <c r="BP1003">
        <v>0</v>
      </c>
    </row>
    <row r="1004" spans="1:109" x14ac:dyDescent="0.2">
      <c r="A1004" s="2">
        <v>1003</v>
      </c>
      <c r="B1004" s="2">
        <v>12</v>
      </c>
      <c r="C1004" s="2">
        <v>2</v>
      </c>
      <c r="D1004">
        <v>9</v>
      </c>
      <c r="E1004" s="52">
        <v>43967</v>
      </c>
      <c r="F1004" s="1">
        <v>0</v>
      </c>
      <c r="G1004" s="5">
        <f t="shared" si="71"/>
        <v>0</v>
      </c>
      <c r="H1004" s="19">
        <f t="shared" si="72"/>
        <v>0</v>
      </c>
      <c r="I1004">
        <v>100</v>
      </c>
      <c r="J1004">
        <v>110.17013888888889</v>
      </c>
      <c r="K1004">
        <v>22.092558193786228</v>
      </c>
      <c r="L1004">
        <v>0</v>
      </c>
      <c r="M1004">
        <v>97.569444444444443</v>
      </c>
      <c r="N1004">
        <v>2.4305555555555554</v>
      </c>
      <c r="O1004">
        <v>100</v>
      </c>
      <c r="P1004">
        <v>112.81770833333333</v>
      </c>
      <c r="Q1004">
        <v>24.595586996696738</v>
      </c>
      <c r="R1004">
        <v>0</v>
      </c>
      <c r="S1004">
        <v>96.354166666666671</v>
      </c>
      <c r="T1004">
        <v>3.6458333333333335</v>
      </c>
      <c r="U1004">
        <v>100</v>
      </c>
      <c r="V1004">
        <v>104.875</v>
      </c>
      <c r="W1004">
        <v>13.456512775259121</v>
      </c>
      <c r="X1004">
        <v>0</v>
      </c>
      <c r="Y1004">
        <v>100</v>
      </c>
      <c r="Z1004">
        <v>0</v>
      </c>
      <c r="AA1004" s="2">
        <v>2</v>
      </c>
      <c r="AB1004">
        <v>1</v>
      </c>
      <c r="AC1004">
        <v>8</v>
      </c>
      <c r="AD1004">
        <v>2</v>
      </c>
      <c r="AE1004" s="16">
        <v>0</v>
      </c>
      <c r="AF1004" t="s">
        <v>879</v>
      </c>
      <c r="AG1004" t="s">
        <v>879</v>
      </c>
      <c r="AH1004" t="s">
        <v>879</v>
      </c>
      <c r="AI1004" t="s">
        <v>879</v>
      </c>
      <c r="AJ1004" t="s">
        <v>879</v>
      </c>
      <c r="AK1004" t="s">
        <v>879</v>
      </c>
      <c r="AL1004" t="s">
        <v>878</v>
      </c>
      <c r="AM1004" t="s">
        <v>878</v>
      </c>
      <c r="AN1004" t="s">
        <v>878</v>
      </c>
      <c r="AO1004" t="s">
        <v>878</v>
      </c>
      <c r="AP1004" t="s">
        <v>878</v>
      </c>
      <c r="AQ1004" t="s">
        <v>878</v>
      </c>
      <c r="AR1004" t="s">
        <v>878</v>
      </c>
      <c r="AS1004" t="s">
        <v>879</v>
      </c>
      <c r="AT1004" t="s">
        <v>879</v>
      </c>
      <c r="AU1004" t="s">
        <v>879</v>
      </c>
      <c r="AV1004" t="s">
        <v>879</v>
      </c>
      <c r="AW1004" t="s">
        <v>879</v>
      </c>
      <c r="AX1004" t="s">
        <v>879</v>
      </c>
      <c r="AY1004" t="s">
        <v>879</v>
      </c>
      <c r="AZ1004" t="s">
        <v>878</v>
      </c>
      <c r="BA1004" t="s">
        <v>878</v>
      </c>
      <c r="BB1004" t="s">
        <v>878</v>
      </c>
      <c r="BC1004" t="s">
        <v>878</v>
      </c>
      <c r="BD1004" t="s">
        <v>878</v>
      </c>
      <c r="BE1004" t="s">
        <v>878</v>
      </c>
      <c r="BF1004" t="s">
        <v>878</v>
      </c>
      <c r="BG1004" s="12">
        <v>0</v>
      </c>
      <c r="BH1004" s="12">
        <v>0</v>
      </c>
      <c r="BI1004" s="12">
        <v>0</v>
      </c>
      <c r="BJ1004" s="1">
        <v>0</v>
      </c>
      <c r="BK1004" s="1">
        <v>0</v>
      </c>
      <c r="BL1004" s="2">
        <v>0</v>
      </c>
      <c r="BM1004">
        <v>0</v>
      </c>
      <c r="BN1004">
        <v>0</v>
      </c>
      <c r="BO1004">
        <v>0</v>
      </c>
      <c r="BP1004">
        <v>0</v>
      </c>
      <c r="BQ1004"/>
      <c r="BR1004"/>
      <c r="BS1004"/>
      <c r="BT1004"/>
      <c r="BU1004"/>
      <c r="BV1004"/>
      <c r="BW1004"/>
      <c r="BX1004"/>
      <c r="BY1004"/>
      <c r="BZ1004"/>
      <c r="CA1004"/>
      <c r="CB1004"/>
      <c r="CC1004"/>
      <c r="CD1004"/>
      <c r="CE1004"/>
      <c r="CF1004"/>
      <c r="CG1004"/>
      <c r="CH1004"/>
      <c r="CI1004"/>
      <c r="CJ1004"/>
      <c r="CK1004"/>
      <c r="CL1004"/>
      <c r="CM1004"/>
      <c r="CN1004"/>
      <c r="CO1004"/>
      <c r="CP1004"/>
      <c r="CQ1004"/>
      <c r="CR1004"/>
      <c r="CS1004"/>
      <c r="CT1004"/>
      <c r="CU1004"/>
      <c r="CV1004"/>
      <c r="CW1004"/>
      <c r="CX1004"/>
      <c r="CY1004"/>
      <c r="CZ1004"/>
      <c r="DA1004"/>
      <c r="DB1004"/>
      <c r="DC1004"/>
      <c r="DD1004"/>
      <c r="DE1004"/>
    </row>
    <row r="1005" spans="1:109" x14ac:dyDescent="0.2">
      <c r="A1005" s="2">
        <v>1004</v>
      </c>
      <c r="B1005" s="2">
        <v>12</v>
      </c>
      <c r="C1005" s="2">
        <v>2</v>
      </c>
      <c r="D1005">
        <v>10</v>
      </c>
      <c r="E1005" s="52">
        <v>43968</v>
      </c>
      <c r="F1005" s="1">
        <v>0</v>
      </c>
      <c r="G1005" s="5">
        <f t="shared" si="71"/>
        <v>0</v>
      </c>
      <c r="H1005" s="19">
        <f t="shared" si="72"/>
        <v>0</v>
      </c>
      <c r="I1005">
        <v>100</v>
      </c>
      <c r="J1005">
        <v>107.78472222222223</v>
      </c>
      <c r="K1005">
        <v>21.279270785157674</v>
      </c>
      <c r="L1005">
        <v>0</v>
      </c>
      <c r="M1005">
        <v>94.444444444444443</v>
      </c>
      <c r="N1005">
        <v>5.5555555555555554</v>
      </c>
      <c r="O1005">
        <v>100</v>
      </c>
      <c r="P1005">
        <v>101.80208333333333</v>
      </c>
      <c r="Q1005">
        <v>23.435506287314688</v>
      </c>
      <c r="R1005">
        <v>0</v>
      </c>
      <c r="S1005">
        <v>91.666666666666671</v>
      </c>
      <c r="T1005">
        <v>8.3333333333333339</v>
      </c>
      <c r="U1005">
        <v>100</v>
      </c>
      <c r="V1005">
        <v>119.75</v>
      </c>
      <c r="W1005">
        <v>12.604668778206678</v>
      </c>
      <c r="X1005">
        <v>0</v>
      </c>
      <c r="Y1005">
        <v>100</v>
      </c>
      <c r="Z1005">
        <v>0</v>
      </c>
      <c r="AA1005" s="2">
        <v>3</v>
      </c>
      <c r="AB1005">
        <v>1</v>
      </c>
      <c r="AC1005">
        <v>8</v>
      </c>
      <c r="AD1005">
        <v>2</v>
      </c>
      <c r="AE1005" s="16">
        <v>0</v>
      </c>
      <c r="AF1005" t="s">
        <v>879</v>
      </c>
      <c r="AG1005" t="s">
        <v>879</v>
      </c>
      <c r="AH1005" t="s">
        <v>879</v>
      </c>
      <c r="AI1005" t="s">
        <v>879</v>
      </c>
      <c r="AJ1005" t="s">
        <v>879</v>
      </c>
      <c r="AK1005" t="s">
        <v>879</v>
      </c>
      <c r="AL1005" t="s">
        <v>878</v>
      </c>
      <c r="AM1005" t="s">
        <v>878</v>
      </c>
      <c r="AN1005" t="s">
        <v>878</v>
      </c>
      <c r="AO1005" t="s">
        <v>878</v>
      </c>
      <c r="AP1005" t="s">
        <v>878</v>
      </c>
      <c r="AQ1005" t="s">
        <v>878</v>
      </c>
      <c r="AR1005" t="s">
        <v>878</v>
      </c>
      <c r="AS1005" t="s">
        <v>879</v>
      </c>
      <c r="AT1005" t="s">
        <v>879</v>
      </c>
      <c r="AU1005" t="s">
        <v>879</v>
      </c>
      <c r="AV1005" t="s">
        <v>879</v>
      </c>
      <c r="AW1005" t="s">
        <v>879</v>
      </c>
      <c r="AX1005" t="s">
        <v>879</v>
      </c>
      <c r="AY1005" t="s">
        <v>879</v>
      </c>
      <c r="AZ1005" t="s">
        <v>878</v>
      </c>
      <c r="BA1005" t="s">
        <v>878</v>
      </c>
      <c r="BB1005" t="s">
        <v>878</v>
      </c>
      <c r="BC1005" t="s">
        <v>878</v>
      </c>
      <c r="BD1005" t="s">
        <v>878</v>
      </c>
      <c r="BE1005" t="s">
        <v>878</v>
      </c>
      <c r="BF1005" t="s">
        <v>878</v>
      </c>
      <c r="BG1005" s="12">
        <v>0</v>
      </c>
      <c r="BH1005" s="12">
        <v>0</v>
      </c>
      <c r="BI1005" s="12">
        <v>0</v>
      </c>
      <c r="BJ1005" s="1">
        <v>0</v>
      </c>
      <c r="BK1005" s="1">
        <v>0</v>
      </c>
      <c r="BL1005" s="2">
        <v>0</v>
      </c>
      <c r="BM1005">
        <v>0</v>
      </c>
      <c r="BN1005">
        <v>0</v>
      </c>
      <c r="BO1005">
        <v>0</v>
      </c>
      <c r="BP1005">
        <v>0</v>
      </c>
      <c r="BQ1005"/>
      <c r="BR1005"/>
      <c r="BS1005"/>
      <c r="BT1005"/>
      <c r="BU1005"/>
      <c r="BV1005"/>
      <c r="BW1005"/>
      <c r="BX1005"/>
      <c r="BY1005"/>
      <c r="BZ1005"/>
      <c r="CA1005"/>
      <c r="CB1005"/>
      <c r="CC1005"/>
      <c r="CD1005"/>
      <c r="CE1005"/>
      <c r="CF1005"/>
      <c r="CG1005"/>
      <c r="CH1005"/>
      <c r="CI1005"/>
      <c r="CJ1005"/>
      <c r="CK1005"/>
      <c r="CL1005"/>
      <c r="CM1005"/>
      <c r="CN1005"/>
      <c r="CO1005"/>
      <c r="CP1005"/>
      <c r="CQ1005"/>
      <c r="CR1005"/>
      <c r="CS1005"/>
      <c r="CT1005"/>
      <c r="CU1005"/>
      <c r="CV1005"/>
      <c r="CW1005"/>
      <c r="CX1005"/>
      <c r="CY1005"/>
      <c r="CZ1005"/>
      <c r="DA1005"/>
      <c r="DB1005"/>
      <c r="DC1005"/>
      <c r="DD1005"/>
      <c r="DE1005"/>
    </row>
    <row r="1006" spans="1:109" x14ac:dyDescent="0.2">
      <c r="A1006" s="2">
        <v>1005</v>
      </c>
      <c r="B1006" s="2">
        <v>12</v>
      </c>
      <c r="C1006" s="2">
        <v>2</v>
      </c>
      <c r="D1006">
        <v>11</v>
      </c>
      <c r="E1006" s="52">
        <v>43969</v>
      </c>
      <c r="F1006" s="1">
        <v>0</v>
      </c>
      <c r="G1006" s="5">
        <f t="shared" si="71"/>
        <v>0</v>
      </c>
      <c r="H1006" s="19">
        <f t="shared" si="72"/>
        <v>0</v>
      </c>
      <c r="I1006">
        <v>82.986111111111114</v>
      </c>
      <c r="J1006">
        <v>114.61506276150628</v>
      </c>
      <c r="K1006">
        <v>31.268671957582352</v>
      </c>
      <c r="L1006">
        <v>5.02092050209205</v>
      </c>
      <c r="M1006">
        <v>87.86610878661088</v>
      </c>
      <c r="N1006">
        <v>7.1129707112970708</v>
      </c>
      <c r="O1006">
        <v>79.166666666666671</v>
      </c>
      <c r="P1006">
        <v>103.57894736842105</v>
      </c>
      <c r="Q1006">
        <v>24.195956503080044</v>
      </c>
      <c r="R1006">
        <v>0</v>
      </c>
      <c r="S1006">
        <v>89.473684210526315</v>
      </c>
      <c r="T1006">
        <v>10.526315789473685</v>
      </c>
      <c r="U1006">
        <v>90.625</v>
      </c>
      <c r="V1006">
        <v>133.89655172413794</v>
      </c>
      <c r="W1006">
        <v>32.212555514190363</v>
      </c>
      <c r="X1006">
        <v>13.793103448275861</v>
      </c>
      <c r="Y1006">
        <v>85.05747126436782</v>
      </c>
      <c r="Z1006">
        <v>1.1494252873563218</v>
      </c>
      <c r="AA1006" s="2">
        <v>2</v>
      </c>
      <c r="AB1006">
        <v>1</v>
      </c>
      <c r="AC1006">
        <v>7</v>
      </c>
      <c r="AD1006">
        <v>1</v>
      </c>
      <c r="AE1006" s="16">
        <v>0</v>
      </c>
      <c r="AF1006" t="s">
        <v>879</v>
      </c>
      <c r="AG1006" t="s">
        <v>879</v>
      </c>
      <c r="AH1006" t="s">
        <v>879</v>
      </c>
      <c r="AI1006" t="s">
        <v>879</v>
      </c>
      <c r="AJ1006" t="s">
        <v>879</v>
      </c>
      <c r="AK1006" t="s">
        <v>879</v>
      </c>
      <c r="AL1006" t="s">
        <v>878</v>
      </c>
      <c r="AM1006" t="s">
        <v>878</v>
      </c>
      <c r="AN1006" t="s">
        <v>878</v>
      </c>
      <c r="AO1006" t="s">
        <v>878</v>
      </c>
      <c r="AP1006" t="s">
        <v>878</v>
      </c>
      <c r="AQ1006" t="s">
        <v>878</v>
      </c>
      <c r="AR1006" t="s">
        <v>878</v>
      </c>
      <c r="AS1006" t="s">
        <v>879</v>
      </c>
      <c r="AT1006" t="s">
        <v>879</v>
      </c>
      <c r="AU1006" t="s">
        <v>879</v>
      </c>
      <c r="AV1006" t="s">
        <v>879</v>
      </c>
      <c r="AW1006" t="s">
        <v>879</v>
      </c>
      <c r="AX1006" t="s">
        <v>879</v>
      </c>
      <c r="AY1006" t="s">
        <v>879</v>
      </c>
      <c r="AZ1006" t="s">
        <v>878</v>
      </c>
      <c r="BA1006" t="s">
        <v>878</v>
      </c>
      <c r="BB1006" t="s">
        <v>878</v>
      </c>
      <c r="BC1006" t="s">
        <v>878</v>
      </c>
      <c r="BD1006" t="s">
        <v>878</v>
      </c>
      <c r="BE1006" t="s">
        <v>878</v>
      </c>
      <c r="BF1006" t="s">
        <v>878</v>
      </c>
      <c r="BG1006" s="12">
        <v>0</v>
      </c>
      <c r="BH1006" s="12">
        <v>0</v>
      </c>
      <c r="BI1006" s="12">
        <v>0</v>
      </c>
      <c r="BJ1006" s="1">
        <v>0</v>
      </c>
      <c r="BK1006" s="1">
        <v>0</v>
      </c>
      <c r="BL1006" s="2">
        <v>0</v>
      </c>
      <c r="BM1006">
        <v>0</v>
      </c>
      <c r="BN1006">
        <v>0</v>
      </c>
      <c r="BO1006">
        <v>0</v>
      </c>
      <c r="BP1006">
        <v>0</v>
      </c>
      <c r="BQ1006"/>
      <c r="BR1006"/>
      <c r="BS1006"/>
      <c r="BT1006"/>
      <c r="BU1006"/>
      <c r="BV1006"/>
      <c r="BW1006"/>
      <c r="BX1006"/>
      <c r="BY1006"/>
      <c r="BZ1006"/>
      <c r="CA1006"/>
      <c r="CB1006"/>
      <c r="CC1006"/>
      <c r="CD1006"/>
      <c r="CE1006"/>
      <c r="CF1006"/>
      <c r="CG1006"/>
      <c r="CH1006"/>
      <c r="CI1006"/>
      <c r="CJ1006"/>
      <c r="CK1006"/>
      <c r="CL1006"/>
      <c r="CM1006"/>
      <c r="CN1006"/>
      <c r="CO1006"/>
      <c r="CP1006"/>
      <c r="CQ1006"/>
      <c r="CR1006"/>
      <c r="CS1006"/>
      <c r="CT1006"/>
      <c r="CU1006"/>
      <c r="CV1006"/>
      <c r="CW1006"/>
      <c r="CX1006"/>
      <c r="CY1006"/>
      <c r="CZ1006"/>
      <c r="DA1006"/>
      <c r="DB1006"/>
      <c r="DC1006"/>
      <c r="DD1006"/>
      <c r="DE1006"/>
    </row>
    <row r="1007" spans="1:109" customFormat="1" x14ac:dyDescent="0.2">
      <c r="A1007" s="2">
        <v>1006</v>
      </c>
      <c r="B1007" s="2">
        <v>12</v>
      </c>
      <c r="C1007" s="2">
        <v>2</v>
      </c>
      <c r="D1007">
        <v>12</v>
      </c>
      <c r="E1007" s="52">
        <v>43970</v>
      </c>
      <c r="F1007" s="1">
        <v>0</v>
      </c>
      <c r="G1007" s="5">
        <f t="shared" si="71"/>
        <v>0</v>
      </c>
      <c r="H1007" s="19">
        <f t="shared" si="72"/>
        <v>0</v>
      </c>
      <c r="I1007">
        <v>100</v>
      </c>
      <c r="J1007">
        <v>131.77430555555554</v>
      </c>
      <c r="K1007">
        <v>28.706781023607579</v>
      </c>
      <c r="L1007">
        <v>11.805555555555555</v>
      </c>
      <c r="M1007">
        <v>86.111111111111114</v>
      </c>
      <c r="N1007">
        <v>2.0833333333333335</v>
      </c>
      <c r="O1007">
        <v>100</v>
      </c>
      <c r="P1007">
        <v>145.18229166666666</v>
      </c>
      <c r="Q1007">
        <v>26.283402065485518</v>
      </c>
      <c r="R1007">
        <v>17.708333333333332</v>
      </c>
      <c r="S1007">
        <v>81.770833333333343</v>
      </c>
      <c r="T1007">
        <v>0.52083333333333337</v>
      </c>
      <c r="U1007">
        <v>100</v>
      </c>
      <c r="V1007">
        <v>104.95833333333333</v>
      </c>
      <c r="W1007">
        <v>16.653236791841952</v>
      </c>
      <c r="X1007">
        <v>0</v>
      </c>
      <c r="Y1007">
        <v>94.791666666666671</v>
      </c>
      <c r="Z1007">
        <v>5.208333333333333</v>
      </c>
      <c r="AA1007" s="2">
        <v>0</v>
      </c>
      <c r="AB1007">
        <v>1</v>
      </c>
      <c r="AC1007">
        <v>6</v>
      </c>
      <c r="AD1007">
        <v>2</v>
      </c>
      <c r="AE1007" s="16">
        <v>0</v>
      </c>
      <c r="AF1007" t="s">
        <v>879</v>
      </c>
      <c r="AG1007" t="s">
        <v>879</v>
      </c>
      <c r="AH1007" t="s">
        <v>879</v>
      </c>
      <c r="AI1007" t="s">
        <v>879</v>
      </c>
      <c r="AJ1007" t="s">
        <v>879</v>
      </c>
      <c r="AK1007" t="s">
        <v>879</v>
      </c>
      <c r="AL1007" t="s">
        <v>878</v>
      </c>
      <c r="AM1007" t="s">
        <v>878</v>
      </c>
      <c r="AN1007" t="s">
        <v>878</v>
      </c>
      <c r="AO1007" t="s">
        <v>878</v>
      </c>
      <c r="AP1007" t="s">
        <v>878</v>
      </c>
      <c r="AQ1007" t="s">
        <v>878</v>
      </c>
      <c r="AR1007" t="s">
        <v>878</v>
      </c>
      <c r="AS1007" t="s">
        <v>879</v>
      </c>
      <c r="AT1007" t="s">
        <v>879</v>
      </c>
      <c r="AU1007" t="s">
        <v>879</v>
      </c>
      <c r="AV1007" t="s">
        <v>879</v>
      </c>
      <c r="AW1007" t="s">
        <v>879</v>
      </c>
      <c r="AX1007" t="s">
        <v>879</v>
      </c>
      <c r="AY1007" t="s">
        <v>879</v>
      </c>
      <c r="AZ1007" t="s">
        <v>878</v>
      </c>
      <c r="BA1007" t="s">
        <v>878</v>
      </c>
      <c r="BB1007" t="s">
        <v>878</v>
      </c>
      <c r="BC1007" t="s">
        <v>878</v>
      </c>
      <c r="BD1007" t="s">
        <v>878</v>
      </c>
      <c r="BE1007" t="s">
        <v>878</v>
      </c>
      <c r="BF1007" t="s">
        <v>878</v>
      </c>
      <c r="BG1007" s="12">
        <v>0</v>
      </c>
      <c r="BH1007" s="12">
        <v>0</v>
      </c>
      <c r="BI1007" s="12">
        <v>0</v>
      </c>
      <c r="BJ1007" s="1">
        <v>0</v>
      </c>
      <c r="BK1007" s="1">
        <v>0</v>
      </c>
      <c r="BL1007" s="2">
        <v>0</v>
      </c>
      <c r="BM1007">
        <v>0</v>
      </c>
      <c r="BN1007">
        <v>0</v>
      </c>
      <c r="BO1007">
        <v>0</v>
      </c>
      <c r="BP1007">
        <v>0</v>
      </c>
    </row>
    <row r="1008" spans="1:109" customFormat="1" x14ac:dyDescent="0.2">
      <c r="A1008" s="2">
        <v>1007</v>
      </c>
      <c r="B1008" s="2">
        <v>12</v>
      </c>
      <c r="C1008" s="2">
        <v>2</v>
      </c>
      <c r="D1008">
        <v>13</v>
      </c>
      <c r="E1008" s="52">
        <v>43971</v>
      </c>
      <c r="F1008" s="1">
        <v>0</v>
      </c>
      <c r="G1008" s="5">
        <f t="shared" si="71"/>
        <v>30</v>
      </c>
      <c r="H1008" s="19">
        <f t="shared" si="72"/>
        <v>294</v>
      </c>
      <c r="I1008">
        <v>100</v>
      </c>
      <c r="J1008">
        <v>125.73611111111111</v>
      </c>
      <c r="K1008">
        <v>31.077784622215276</v>
      </c>
      <c r="L1008">
        <v>10.763888888888889</v>
      </c>
      <c r="M1008">
        <v>89.236111111111114</v>
      </c>
      <c r="N1008">
        <v>0</v>
      </c>
      <c r="O1008">
        <v>100</v>
      </c>
      <c r="P1008">
        <v>126.625</v>
      </c>
      <c r="Q1008">
        <v>29.369500742630976</v>
      </c>
      <c r="R1008">
        <v>9.8958333333333339</v>
      </c>
      <c r="S1008">
        <v>90.104166666666671</v>
      </c>
      <c r="T1008">
        <v>0</v>
      </c>
      <c r="U1008">
        <v>100</v>
      </c>
      <c r="V1008">
        <v>123.95833333333333</v>
      </c>
      <c r="W1008">
        <v>34.487136312465914</v>
      </c>
      <c r="X1008">
        <v>12.5</v>
      </c>
      <c r="Y1008">
        <v>87.5</v>
      </c>
      <c r="Z1008">
        <v>0</v>
      </c>
      <c r="AA1008" s="2">
        <v>0</v>
      </c>
      <c r="AB1008">
        <v>1</v>
      </c>
      <c r="AC1008">
        <v>7</v>
      </c>
      <c r="AD1008">
        <v>1</v>
      </c>
      <c r="AE1008" s="16">
        <v>0</v>
      </c>
      <c r="AF1008" t="s">
        <v>879</v>
      </c>
      <c r="AG1008" t="s">
        <v>879</v>
      </c>
      <c r="AH1008" t="s">
        <v>879</v>
      </c>
      <c r="AI1008" t="s">
        <v>879</v>
      </c>
      <c r="AJ1008" t="s">
        <v>879</v>
      </c>
      <c r="AK1008" t="s">
        <v>879</v>
      </c>
      <c r="AL1008" t="s">
        <v>878</v>
      </c>
      <c r="AM1008" t="s">
        <v>878</v>
      </c>
      <c r="AN1008" t="s">
        <v>878</v>
      </c>
      <c r="AO1008" t="s">
        <v>878</v>
      </c>
      <c r="AP1008" t="s">
        <v>878</v>
      </c>
      <c r="AQ1008" t="s">
        <v>878</v>
      </c>
      <c r="AR1008" t="s">
        <v>878</v>
      </c>
      <c r="AS1008" t="s">
        <v>879</v>
      </c>
      <c r="AT1008" t="s">
        <v>879</v>
      </c>
      <c r="AU1008" t="s">
        <v>879</v>
      </c>
      <c r="AV1008" t="s">
        <v>879</v>
      </c>
      <c r="AW1008" t="s">
        <v>879</v>
      </c>
      <c r="AX1008" t="s">
        <v>879</v>
      </c>
      <c r="AY1008" t="s">
        <v>879</v>
      </c>
      <c r="AZ1008" t="s">
        <v>878</v>
      </c>
      <c r="BA1008" t="s">
        <v>878</v>
      </c>
      <c r="BB1008" t="s">
        <v>878</v>
      </c>
      <c r="BC1008" t="s">
        <v>878</v>
      </c>
      <c r="BD1008" t="s">
        <v>878</v>
      </c>
      <c r="BE1008" t="s">
        <v>878</v>
      </c>
      <c r="BF1008" t="s">
        <v>878</v>
      </c>
      <c r="BG1008">
        <v>30</v>
      </c>
      <c r="BH1008">
        <v>4</v>
      </c>
      <c r="BI1008">
        <v>9.8000000000000007</v>
      </c>
      <c r="BJ1008">
        <f>BG1008*BI1008</f>
        <v>294</v>
      </c>
      <c r="BK1008" t="s">
        <v>31</v>
      </c>
      <c r="BL1008" s="2">
        <v>0</v>
      </c>
      <c r="BM1008">
        <v>0</v>
      </c>
      <c r="BN1008">
        <v>0</v>
      </c>
      <c r="BO1008">
        <v>0</v>
      </c>
      <c r="BP1008">
        <v>0</v>
      </c>
    </row>
    <row r="1009" spans="1:109" customFormat="1" x14ac:dyDescent="0.2">
      <c r="A1009" s="2">
        <v>1008</v>
      </c>
      <c r="B1009" s="2">
        <v>12</v>
      </c>
      <c r="C1009" s="2">
        <v>2</v>
      </c>
      <c r="D1009">
        <v>14</v>
      </c>
      <c r="E1009" s="52">
        <v>43972</v>
      </c>
      <c r="F1009" s="1">
        <v>0</v>
      </c>
      <c r="G1009" s="5">
        <f t="shared" si="71"/>
        <v>0</v>
      </c>
      <c r="H1009" s="19">
        <f t="shared" si="72"/>
        <v>0</v>
      </c>
      <c r="I1009">
        <v>100</v>
      </c>
      <c r="J1009">
        <v>136.02430555555554</v>
      </c>
      <c r="K1009">
        <v>34.123233283467911</v>
      </c>
      <c r="L1009">
        <v>22.916666666666668</v>
      </c>
      <c r="M1009">
        <v>76.041666666666657</v>
      </c>
      <c r="N1009">
        <v>1.0416666666666667</v>
      </c>
      <c r="O1009">
        <v>100</v>
      </c>
      <c r="P1009">
        <v>121.69791666666667</v>
      </c>
      <c r="Q1009">
        <v>32.668067366627042</v>
      </c>
      <c r="R1009">
        <v>13.020833333333334</v>
      </c>
      <c r="S1009">
        <v>85.416666666666671</v>
      </c>
      <c r="T1009">
        <v>1.5625</v>
      </c>
      <c r="U1009">
        <v>100</v>
      </c>
      <c r="V1009">
        <v>164.67708333333334</v>
      </c>
      <c r="W1009">
        <v>27.737740888592267</v>
      </c>
      <c r="X1009">
        <v>42.708333333333336</v>
      </c>
      <c r="Y1009">
        <v>57.291666666666664</v>
      </c>
      <c r="Z1009">
        <v>0</v>
      </c>
      <c r="AA1009" s="2">
        <v>1</v>
      </c>
      <c r="AB1009">
        <v>1</v>
      </c>
      <c r="AC1009">
        <v>6</v>
      </c>
      <c r="AD1009">
        <v>1</v>
      </c>
      <c r="AE1009" s="16">
        <v>0</v>
      </c>
      <c r="AF1009" t="s">
        <v>879</v>
      </c>
      <c r="AG1009" t="s">
        <v>879</v>
      </c>
      <c r="AH1009" t="s">
        <v>879</v>
      </c>
      <c r="AI1009" t="s">
        <v>879</v>
      </c>
      <c r="AJ1009" t="s">
        <v>879</v>
      </c>
      <c r="AK1009" t="s">
        <v>879</v>
      </c>
      <c r="AL1009" t="s">
        <v>878</v>
      </c>
      <c r="AM1009" t="s">
        <v>878</v>
      </c>
      <c r="AN1009" t="s">
        <v>878</v>
      </c>
      <c r="AO1009" t="s">
        <v>878</v>
      </c>
      <c r="AP1009" t="s">
        <v>878</v>
      </c>
      <c r="AQ1009" t="s">
        <v>878</v>
      </c>
      <c r="AR1009" t="s">
        <v>878</v>
      </c>
      <c r="AS1009" t="s">
        <v>879</v>
      </c>
      <c r="AT1009" t="s">
        <v>879</v>
      </c>
      <c r="AU1009" t="s">
        <v>879</v>
      </c>
      <c r="AV1009" t="s">
        <v>879</v>
      </c>
      <c r="AW1009" t="s">
        <v>879</v>
      </c>
      <c r="AX1009" t="s">
        <v>879</v>
      </c>
      <c r="AY1009" t="s">
        <v>879</v>
      </c>
      <c r="AZ1009" t="s">
        <v>878</v>
      </c>
      <c r="BA1009" t="s">
        <v>878</v>
      </c>
      <c r="BB1009" t="s">
        <v>878</v>
      </c>
      <c r="BC1009" t="s">
        <v>878</v>
      </c>
      <c r="BD1009" t="s">
        <v>878</v>
      </c>
      <c r="BE1009" t="s">
        <v>878</v>
      </c>
      <c r="BF1009" t="s">
        <v>878</v>
      </c>
      <c r="BG1009" s="12">
        <v>0</v>
      </c>
      <c r="BH1009" s="1">
        <v>0</v>
      </c>
      <c r="BI1009" s="1">
        <v>0</v>
      </c>
      <c r="BJ1009" s="1">
        <v>0</v>
      </c>
      <c r="BK1009" s="1">
        <v>0</v>
      </c>
      <c r="BL1009" s="2">
        <v>0</v>
      </c>
      <c r="BM1009">
        <v>0</v>
      </c>
      <c r="BN1009">
        <v>0</v>
      </c>
      <c r="BO1009">
        <v>0</v>
      </c>
      <c r="BP1009">
        <v>0</v>
      </c>
    </row>
    <row r="1010" spans="1:109" customFormat="1" x14ac:dyDescent="0.2">
      <c r="A1010" s="2">
        <v>1009</v>
      </c>
      <c r="B1010" s="5">
        <v>12</v>
      </c>
      <c r="C1010" s="2">
        <v>3</v>
      </c>
      <c r="D1010" s="1">
        <v>1</v>
      </c>
      <c r="E1010" s="7">
        <v>43979</v>
      </c>
      <c r="F1010" s="1">
        <v>0</v>
      </c>
      <c r="G1010" s="5">
        <f t="shared" si="71"/>
        <v>0</v>
      </c>
      <c r="H1010" s="19">
        <f t="shared" si="72"/>
        <v>0</v>
      </c>
      <c r="I1010" s="50">
        <v>100</v>
      </c>
      <c r="J1010" s="50">
        <v>121.19097222222223</v>
      </c>
      <c r="K1010" s="50">
        <v>22.635705708596841</v>
      </c>
      <c r="L1010" s="50">
        <v>3.8194444444444446</v>
      </c>
      <c r="M1010" s="50">
        <v>96.180555555555557</v>
      </c>
      <c r="N1010" s="50">
        <v>0</v>
      </c>
      <c r="O1010" s="50">
        <v>100</v>
      </c>
      <c r="P1010" s="50">
        <v>126.91666666666667</v>
      </c>
      <c r="Q1010" s="50">
        <v>22.95591270859871</v>
      </c>
      <c r="R1010" s="50">
        <v>5.729166666666667</v>
      </c>
      <c r="S1010" s="50">
        <v>94.270833333333329</v>
      </c>
      <c r="T1010" s="50">
        <v>0</v>
      </c>
      <c r="U1010" s="50">
        <v>100</v>
      </c>
      <c r="V1010" s="50">
        <v>109.73958333333333</v>
      </c>
      <c r="W1010" s="50">
        <v>17.48239415251912</v>
      </c>
      <c r="X1010" s="50">
        <v>0</v>
      </c>
      <c r="Y1010" s="50">
        <v>100</v>
      </c>
      <c r="Z1010" s="50">
        <v>0</v>
      </c>
      <c r="AA1010" s="2">
        <v>0</v>
      </c>
      <c r="AB1010">
        <v>1</v>
      </c>
      <c r="AC1010">
        <v>7</v>
      </c>
      <c r="AD1010" s="1" t="s">
        <v>20</v>
      </c>
      <c r="AE1010" s="16">
        <v>0</v>
      </c>
      <c r="AF1010" s="12">
        <v>99</v>
      </c>
      <c r="AG1010">
        <v>99</v>
      </c>
      <c r="AH1010">
        <v>1</v>
      </c>
      <c r="AI1010">
        <v>99</v>
      </c>
      <c r="AJ1010">
        <v>99</v>
      </c>
      <c r="AK1010">
        <v>99</v>
      </c>
      <c r="AL1010">
        <v>2</v>
      </c>
      <c r="AM1010">
        <v>99</v>
      </c>
      <c r="AN1010" s="1">
        <v>99</v>
      </c>
      <c r="AO1010" s="1">
        <v>99</v>
      </c>
      <c r="AP1010" s="1">
        <v>99</v>
      </c>
      <c r="AQ1010" s="1">
        <v>99</v>
      </c>
      <c r="AR1010" s="1">
        <v>99</v>
      </c>
      <c r="AS1010" s="1">
        <v>0</v>
      </c>
      <c r="AT1010" s="1">
        <v>0</v>
      </c>
      <c r="AU1010" s="1">
        <v>1</v>
      </c>
      <c r="AV1010" s="1">
        <v>0</v>
      </c>
      <c r="AW1010" s="1">
        <v>0</v>
      </c>
      <c r="AX1010" s="1">
        <v>0</v>
      </c>
      <c r="AY1010" s="1">
        <v>1</v>
      </c>
      <c r="AZ1010" s="1">
        <v>0</v>
      </c>
      <c r="BA1010" s="1">
        <v>0</v>
      </c>
      <c r="BB1010" s="1">
        <v>0</v>
      </c>
      <c r="BC1010" s="1">
        <v>0</v>
      </c>
      <c r="BD1010" s="1">
        <v>0</v>
      </c>
      <c r="BE1010" s="1">
        <v>0</v>
      </c>
      <c r="BF1010" s="1">
        <f>SUM(AS1010:BE1010)</f>
        <v>2</v>
      </c>
      <c r="BG1010" s="12">
        <v>0</v>
      </c>
      <c r="BH1010" s="1">
        <v>0</v>
      </c>
      <c r="BI1010" s="1">
        <v>0</v>
      </c>
      <c r="BJ1010" s="1">
        <v>0</v>
      </c>
      <c r="BK1010" s="1">
        <v>0</v>
      </c>
      <c r="BL1010" s="25">
        <v>0</v>
      </c>
      <c r="BM1010" s="1">
        <v>0</v>
      </c>
      <c r="BN1010" s="1">
        <v>0</v>
      </c>
      <c r="BO1010" s="1">
        <v>0</v>
      </c>
      <c r="BP1010" s="1">
        <v>0</v>
      </c>
      <c r="BQ1010" s="12"/>
      <c r="BR1010" s="12"/>
      <c r="BS1010" s="12"/>
      <c r="BT1010" s="12"/>
      <c r="BU1010" s="12"/>
      <c r="BV1010" s="12"/>
      <c r="BW1010" s="12"/>
      <c r="BX1010" s="12"/>
      <c r="BY1010" s="12"/>
      <c r="BZ1010" s="12"/>
      <c r="CA1010" s="12"/>
      <c r="CB1010" s="15"/>
      <c r="CC1010" s="12"/>
      <c r="CD1010" s="12"/>
      <c r="CE1010" s="12"/>
      <c r="CF1010" s="12"/>
      <c r="CG1010" s="12"/>
      <c r="CH1010" s="12"/>
      <c r="CI1010" s="12"/>
      <c r="CJ1010" s="15"/>
      <c r="CK1010" s="12"/>
      <c r="CL1010" s="12"/>
      <c r="CM1010" s="12"/>
      <c r="CN1010" s="12"/>
      <c r="CO1010" s="12"/>
      <c r="CP1010" s="12"/>
      <c r="CQ1010" s="12"/>
      <c r="CR1010" s="12"/>
      <c r="CS1010" s="12"/>
      <c r="CT1010" s="12"/>
      <c r="CU1010" s="12"/>
      <c r="CV1010" s="12"/>
      <c r="CW1010" s="12"/>
      <c r="CX1010" s="12"/>
      <c r="CY1010" s="12"/>
      <c r="CZ1010" s="12"/>
      <c r="DA1010" s="12"/>
      <c r="DB1010" s="12"/>
      <c r="DC1010" s="12"/>
      <c r="DE1010" s="35"/>
    </row>
    <row r="1011" spans="1:109" customFormat="1" x14ac:dyDescent="0.2">
      <c r="A1011" s="2">
        <v>1010</v>
      </c>
      <c r="B1011" s="5">
        <v>12</v>
      </c>
      <c r="C1011" s="2">
        <v>3</v>
      </c>
      <c r="D1011" s="1">
        <v>2</v>
      </c>
      <c r="E1011" s="7">
        <v>43980</v>
      </c>
      <c r="F1011" s="1">
        <v>0</v>
      </c>
      <c r="G1011" s="5">
        <f t="shared" si="71"/>
        <v>0</v>
      </c>
      <c r="H1011" s="19">
        <f t="shared" si="72"/>
        <v>0</v>
      </c>
      <c r="I1011" s="50">
        <v>100</v>
      </c>
      <c r="J1011" s="50">
        <v>135.3125</v>
      </c>
      <c r="K1011" s="50">
        <v>33.863066455602507</v>
      </c>
      <c r="L1011" s="50">
        <v>19.444444444444443</v>
      </c>
      <c r="M1011" s="50">
        <v>80.555555555555557</v>
      </c>
      <c r="N1011" s="50">
        <v>0</v>
      </c>
      <c r="O1011" s="50">
        <v>100</v>
      </c>
      <c r="P1011" s="50">
        <v>141.859375</v>
      </c>
      <c r="Q1011" s="50">
        <v>36.380638419100592</v>
      </c>
      <c r="R1011" s="50">
        <v>27.083333333333332</v>
      </c>
      <c r="S1011" s="50">
        <v>72.916666666666671</v>
      </c>
      <c r="T1011" s="50">
        <v>0</v>
      </c>
      <c r="U1011" s="50">
        <v>100</v>
      </c>
      <c r="V1011" s="50">
        <v>122.21875</v>
      </c>
      <c r="W1011" s="50">
        <v>22.075167522436256</v>
      </c>
      <c r="X1011" s="50">
        <v>4.166666666666667</v>
      </c>
      <c r="Y1011" s="50">
        <v>95.833333333333329</v>
      </c>
      <c r="Z1011" s="50">
        <v>0</v>
      </c>
      <c r="AA1011" s="2">
        <v>0</v>
      </c>
      <c r="AB1011">
        <v>1</v>
      </c>
      <c r="AC1011">
        <v>7</v>
      </c>
      <c r="AD1011">
        <v>2</v>
      </c>
      <c r="AE1011" s="16">
        <v>0</v>
      </c>
      <c r="AF1011" s="12">
        <v>99</v>
      </c>
      <c r="AG1011">
        <v>99</v>
      </c>
      <c r="AH1011">
        <v>99</v>
      </c>
      <c r="AI1011">
        <v>99</v>
      </c>
      <c r="AJ1011">
        <v>2</v>
      </c>
      <c r="AK1011">
        <v>1</v>
      </c>
      <c r="AL1011">
        <v>99</v>
      </c>
      <c r="AM1011" s="1">
        <v>99</v>
      </c>
      <c r="AN1011" s="1">
        <v>99</v>
      </c>
      <c r="AO1011" s="1">
        <v>99</v>
      </c>
      <c r="AP1011" s="1">
        <v>99</v>
      </c>
      <c r="AQ1011" s="1">
        <v>99</v>
      </c>
      <c r="AR1011" s="1">
        <v>99</v>
      </c>
      <c r="AS1011" s="1">
        <v>0</v>
      </c>
      <c r="AT1011" s="1">
        <v>0</v>
      </c>
      <c r="AU1011">
        <v>0</v>
      </c>
      <c r="AV1011" s="1">
        <v>0</v>
      </c>
      <c r="AW1011" s="1">
        <v>1</v>
      </c>
      <c r="AX1011" s="1">
        <v>1</v>
      </c>
      <c r="AY1011" s="1">
        <v>0</v>
      </c>
      <c r="AZ1011" s="1">
        <v>0</v>
      </c>
      <c r="BA1011" s="1">
        <v>0</v>
      </c>
      <c r="BB1011" s="1">
        <v>0</v>
      </c>
      <c r="BC1011" s="1">
        <v>0</v>
      </c>
      <c r="BD1011" s="1">
        <v>0</v>
      </c>
      <c r="BE1011" s="1">
        <v>0</v>
      </c>
      <c r="BF1011" s="1">
        <f>SUM(AS1011:BE1011)</f>
        <v>2</v>
      </c>
      <c r="BG1011" s="12">
        <v>0</v>
      </c>
      <c r="BH1011" s="1">
        <v>0</v>
      </c>
      <c r="BI1011" s="1">
        <v>0</v>
      </c>
      <c r="BJ1011" s="1">
        <v>0</v>
      </c>
      <c r="BK1011" s="1">
        <v>0</v>
      </c>
      <c r="BL1011" s="25">
        <v>0</v>
      </c>
      <c r="BM1011" s="1">
        <v>0</v>
      </c>
      <c r="BN1011" s="1">
        <v>0</v>
      </c>
      <c r="BO1011" s="1">
        <v>0</v>
      </c>
      <c r="BP1011" s="1">
        <v>0</v>
      </c>
      <c r="BQ1011" s="12"/>
      <c r="BR1011" s="12"/>
      <c r="BS1011" s="12"/>
      <c r="BT1011" s="12"/>
      <c r="BU1011" s="12"/>
      <c r="BV1011" s="12"/>
      <c r="BW1011" s="12"/>
      <c r="BX1011" s="12"/>
      <c r="BY1011" s="12"/>
      <c r="BZ1011" s="12"/>
      <c r="CA1011" s="12"/>
      <c r="CB1011" s="15"/>
      <c r="CC1011" s="12"/>
      <c r="CD1011" s="12"/>
      <c r="CE1011" s="12"/>
      <c r="CF1011" s="12"/>
      <c r="CG1011" s="12"/>
      <c r="CH1011" s="12"/>
      <c r="CI1011" s="12"/>
      <c r="CJ1011" s="15"/>
      <c r="CK1011" s="12"/>
      <c r="CL1011" s="12"/>
      <c r="CM1011" s="12"/>
      <c r="CN1011" s="12"/>
      <c r="CO1011" s="12"/>
      <c r="CP1011" s="12"/>
      <c r="CQ1011" s="12"/>
      <c r="CR1011" s="12"/>
      <c r="CS1011" s="12"/>
      <c r="CT1011" s="12"/>
      <c r="CU1011" s="12"/>
      <c r="CV1011" s="12"/>
      <c r="CW1011" s="12"/>
      <c r="CX1011" s="12"/>
      <c r="CY1011" s="12"/>
      <c r="CZ1011" s="12"/>
      <c r="DA1011" s="12"/>
      <c r="DB1011" s="12"/>
      <c r="DC1011" s="12"/>
      <c r="DE1011" s="35"/>
    </row>
    <row r="1012" spans="1:109" customFormat="1" x14ac:dyDescent="0.2">
      <c r="A1012" s="2">
        <v>1011</v>
      </c>
      <c r="B1012" s="5">
        <v>12</v>
      </c>
      <c r="C1012" s="2">
        <v>3</v>
      </c>
      <c r="D1012" s="1">
        <v>3</v>
      </c>
      <c r="E1012" s="7">
        <v>43981</v>
      </c>
      <c r="F1012" s="1">
        <v>0</v>
      </c>
      <c r="G1012" s="5">
        <f t="shared" si="71"/>
        <v>0</v>
      </c>
      <c r="H1012" s="19">
        <f t="shared" si="72"/>
        <v>0</v>
      </c>
      <c r="I1012" s="50">
        <v>100</v>
      </c>
      <c r="J1012" s="50">
        <v>118.53472222222223</v>
      </c>
      <c r="K1012" s="50">
        <v>29.477899802614346</v>
      </c>
      <c r="L1012" s="50">
        <v>9.375</v>
      </c>
      <c r="M1012" s="50">
        <v>86.458333333333329</v>
      </c>
      <c r="N1012" s="50">
        <v>4.166666666666667</v>
      </c>
      <c r="O1012" s="50">
        <v>100</v>
      </c>
      <c r="P1012" s="50">
        <v>119.80208333333333</v>
      </c>
      <c r="Q1012" s="50">
        <v>34.040432594057265</v>
      </c>
      <c r="R1012" s="50">
        <v>14.0625</v>
      </c>
      <c r="S1012" s="50">
        <v>79.6875</v>
      </c>
      <c r="T1012" s="50">
        <v>6.25</v>
      </c>
      <c r="U1012" s="50">
        <v>100</v>
      </c>
      <c r="V1012" s="50">
        <v>116</v>
      </c>
      <c r="W1012" s="50">
        <v>15.778204877957018</v>
      </c>
      <c r="X1012" s="50">
        <v>0</v>
      </c>
      <c r="Y1012" s="50">
        <v>100</v>
      </c>
      <c r="Z1012" s="50">
        <v>0</v>
      </c>
      <c r="AA1012" s="2">
        <v>2</v>
      </c>
      <c r="AB1012">
        <v>1</v>
      </c>
      <c r="AC1012">
        <v>8</v>
      </c>
      <c r="AD1012">
        <v>2</v>
      </c>
      <c r="AE1012" s="16">
        <v>0</v>
      </c>
      <c r="AF1012" t="s">
        <v>20</v>
      </c>
      <c r="AG1012" t="s">
        <v>20</v>
      </c>
      <c r="AH1012" t="s">
        <v>20</v>
      </c>
      <c r="AI1012" t="s">
        <v>20</v>
      </c>
      <c r="AJ1012" t="s">
        <v>20</v>
      </c>
      <c r="AK1012" t="s">
        <v>20</v>
      </c>
      <c r="AL1012" t="s">
        <v>20</v>
      </c>
      <c r="AM1012" s="1" t="s">
        <v>20</v>
      </c>
      <c r="AN1012" s="1" t="s">
        <v>20</v>
      </c>
      <c r="AO1012" s="1" t="s">
        <v>20</v>
      </c>
      <c r="AP1012" s="1" t="s">
        <v>20</v>
      </c>
      <c r="AQ1012" s="1" t="s">
        <v>20</v>
      </c>
      <c r="AR1012" s="1" t="s">
        <v>20</v>
      </c>
      <c r="AS1012" t="s">
        <v>20</v>
      </c>
      <c r="AT1012" t="s">
        <v>20</v>
      </c>
      <c r="AU1012" t="s">
        <v>20</v>
      </c>
      <c r="AV1012" t="s">
        <v>20</v>
      </c>
      <c r="AW1012" t="s">
        <v>20</v>
      </c>
      <c r="AX1012" t="s">
        <v>20</v>
      </c>
      <c r="AY1012" t="s">
        <v>20</v>
      </c>
      <c r="AZ1012" s="1" t="s">
        <v>20</v>
      </c>
      <c r="BA1012" t="s">
        <v>20</v>
      </c>
      <c r="BB1012" t="s">
        <v>20</v>
      </c>
      <c r="BC1012" t="s">
        <v>20</v>
      </c>
      <c r="BD1012" t="s">
        <v>20</v>
      </c>
      <c r="BE1012" t="s">
        <v>20</v>
      </c>
      <c r="BF1012" t="s">
        <v>20</v>
      </c>
      <c r="BG1012" s="12">
        <v>0</v>
      </c>
      <c r="BH1012" s="1">
        <v>0</v>
      </c>
      <c r="BI1012" s="1">
        <v>0</v>
      </c>
      <c r="BJ1012" s="1">
        <v>0</v>
      </c>
      <c r="BK1012" s="1">
        <v>0</v>
      </c>
      <c r="BL1012" s="25">
        <v>0</v>
      </c>
      <c r="BM1012" s="1">
        <v>0</v>
      </c>
      <c r="BN1012" s="1">
        <v>0</v>
      </c>
      <c r="BO1012" s="1">
        <v>0</v>
      </c>
      <c r="BP1012" s="1">
        <v>0</v>
      </c>
      <c r="BQ1012" s="12"/>
      <c r="BR1012" s="12"/>
      <c r="BS1012" s="12"/>
      <c r="BT1012" s="12"/>
      <c r="BU1012" s="12"/>
      <c r="BV1012" s="12"/>
      <c r="BW1012" s="12"/>
      <c r="BX1012" s="12"/>
      <c r="BY1012" s="12"/>
      <c r="BZ1012" s="12"/>
      <c r="CA1012" s="12"/>
      <c r="CB1012" s="15"/>
      <c r="CC1012" s="12"/>
      <c r="CD1012" s="12"/>
      <c r="CE1012" s="12"/>
      <c r="CF1012" s="12"/>
      <c r="CG1012" s="12"/>
      <c r="CH1012" s="12"/>
      <c r="CI1012" s="12"/>
      <c r="CJ1012" s="15"/>
      <c r="CK1012" s="12"/>
      <c r="CL1012" s="12"/>
      <c r="CM1012" s="12"/>
      <c r="CN1012" s="12"/>
      <c r="CO1012" s="12"/>
      <c r="CP1012" s="12"/>
      <c r="CQ1012" s="12"/>
      <c r="CR1012" s="12"/>
      <c r="CS1012" s="12"/>
      <c r="CT1012" s="12"/>
      <c r="CU1012" s="12"/>
      <c r="CV1012" s="12"/>
      <c r="CW1012" s="12"/>
      <c r="CX1012" s="12"/>
      <c r="CY1012" s="12"/>
      <c r="CZ1012" s="12"/>
      <c r="DA1012" s="12"/>
      <c r="DB1012" s="12"/>
      <c r="DC1012" s="12"/>
      <c r="DE1012" s="35"/>
    </row>
    <row r="1013" spans="1:109" customFormat="1" x14ac:dyDescent="0.2">
      <c r="A1013" s="2">
        <v>1012</v>
      </c>
      <c r="B1013" s="5">
        <v>12</v>
      </c>
      <c r="C1013" s="2">
        <v>3</v>
      </c>
      <c r="D1013" s="1">
        <v>4</v>
      </c>
      <c r="E1013" s="7">
        <v>43982</v>
      </c>
      <c r="F1013" s="1">
        <v>0</v>
      </c>
      <c r="G1013" s="5">
        <f t="shared" si="71"/>
        <v>0</v>
      </c>
      <c r="H1013" s="19">
        <f t="shared" si="72"/>
        <v>0</v>
      </c>
      <c r="I1013" s="50">
        <v>100</v>
      </c>
      <c r="J1013" s="50">
        <v>122.23958333333333</v>
      </c>
      <c r="K1013" s="50">
        <v>32.009029500396224</v>
      </c>
      <c r="L1013" s="50">
        <v>10.069444444444445</v>
      </c>
      <c r="M1013" s="50">
        <v>87.5</v>
      </c>
      <c r="N1013" s="50">
        <v>2.4305555555555554</v>
      </c>
      <c r="O1013" s="50">
        <v>100</v>
      </c>
      <c r="P1013" s="50">
        <v>130.09895833333334</v>
      </c>
      <c r="Q1013" s="50">
        <v>34.119408021758524</v>
      </c>
      <c r="R1013" s="50">
        <v>15.104166666666666</v>
      </c>
      <c r="S1013" s="50">
        <v>81.25</v>
      </c>
      <c r="T1013" s="50">
        <v>3.6458333333333335</v>
      </c>
      <c r="U1013" s="50">
        <v>100</v>
      </c>
      <c r="V1013" s="50">
        <v>106.52083333333333</v>
      </c>
      <c r="W1013" s="50">
        <v>15.963085213032089</v>
      </c>
      <c r="X1013" s="50">
        <v>0</v>
      </c>
      <c r="Y1013" s="50">
        <v>100</v>
      </c>
      <c r="Z1013" s="50">
        <v>0</v>
      </c>
      <c r="AA1013" s="2">
        <v>1</v>
      </c>
      <c r="AB1013">
        <v>1</v>
      </c>
      <c r="AC1013">
        <v>6</v>
      </c>
      <c r="AD1013">
        <v>2</v>
      </c>
      <c r="AE1013" s="16">
        <v>0</v>
      </c>
      <c r="AF1013" s="12">
        <v>99</v>
      </c>
      <c r="AG1013">
        <v>1</v>
      </c>
      <c r="AH1013">
        <v>99</v>
      </c>
      <c r="AI1013">
        <v>99</v>
      </c>
      <c r="AJ1013">
        <v>99</v>
      </c>
      <c r="AK1013">
        <v>99</v>
      </c>
      <c r="AL1013">
        <v>99</v>
      </c>
      <c r="AM1013">
        <v>99</v>
      </c>
      <c r="AN1013" s="1">
        <v>99</v>
      </c>
      <c r="AO1013" s="1">
        <v>99</v>
      </c>
      <c r="AP1013" s="1">
        <v>99</v>
      </c>
      <c r="AQ1013" s="1">
        <v>99</v>
      </c>
      <c r="AR1013" s="1">
        <v>99</v>
      </c>
      <c r="AS1013" s="1">
        <v>0</v>
      </c>
      <c r="AT1013">
        <v>1</v>
      </c>
      <c r="AU1013">
        <v>0</v>
      </c>
      <c r="AV1013" s="1">
        <v>0</v>
      </c>
      <c r="AW1013" s="1">
        <v>0</v>
      </c>
      <c r="AX1013" s="1">
        <v>0</v>
      </c>
      <c r="AY1013" s="1">
        <v>0</v>
      </c>
      <c r="AZ1013" s="1">
        <v>0</v>
      </c>
      <c r="BA1013" s="1">
        <v>0</v>
      </c>
      <c r="BB1013" s="1">
        <v>0</v>
      </c>
      <c r="BC1013" s="1">
        <v>0</v>
      </c>
      <c r="BD1013" s="1">
        <v>0</v>
      </c>
      <c r="BE1013" s="1">
        <v>0</v>
      </c>
      <c r="BF1013" s="1">
        <f>SUM(AS1013:BE1013)</f>
        <v>1</v>
      </c>
      <c r="BG1013" s="12">
        <v>0</v>
      </c>
      <c r="BH1013" s="1">
        <v>0</v>
      </c>
      <c r="BI1013" s="1">
        <v>0</v>
      </c>
      <c r="BJ1013" s="1">
        <v>0</v>
      </c>
      <c r="BK1013" s="1">
        <v>0</v>
      </c>
      <c r="BL1013" s="25">
        <v>0</v>
      </c>
      <c r="BM1013" s="1">
        <v>0</v>
      </c>
      <c r="BN1013" s="1">
        <v>0</v>
      </c>
      <c r="BO1013" s="1">
        <v>0</v>
      </c>
      <c r="BP1013" s="1">
        <v>0</v>
      </c>
      <c r="BQ1013" s="12"/>
      <c r="BR1013" s="12"/>
      <c r="BS1013" s="12"/>
      <c r="BT1013" s="12"/>
      <c r="BU1013" s="12"/>
      <c r="BV1013" s="12"/>
      <c r="BW1013" s="12"/>
      <c r="BX1013" s="12"/>
      <c r="BY1013" s="12"/>
      <c r="BZ1013" s="12"/>
      <c r="CA1013" s="12"/>
      <c r="CB1013" s="15"/>
      <c r="CC1013" s="12"/>
      <c r="CD1013" s="12"/>
      <c r="CE1013" s="12"/>
      <c r="CF1013" s="12"/>
      <c r="CG1013" s="12"/>
      <c r="CH1013" s="12"/>
      <c r="CI1013" s="12"/>
      <c r="CJ1013" s="15"/>
      <c r="CK1013" s="12"/>
      <c r="CL1013" s="12"/>
      <c r="CM1013" s="12"/>
      <c r="CN1013" s="12"/>
      <c r="CO1013" s="12"/>
      <c r="CP1013" s="12"/>
      <c r="CQ1013" s="12"/>
      <c r="CR1013" s="12"/>
      <c r="CS1013" s="12"/>
      <c r="CT1013" s="12"/>
      <c r="CU1013" s="12"/>
      <c r="CV1013" s="12"/>
      <c r="CW1013" s="12"/>
      <c r="CX1013" s="12"/>
      <c r="CY1013" s="12"/>
      <c r="CZ1013" s="12"/>
      <c r="DA1013" s="12"/>
      <c r="DB1013" s="12"/>
      <c r="DC1013" s="12"/>
      <c r="DE1013" s="35"/>
    </row>
    <row r="1014" spans="1:109" customFormat="1" x14ac:dyDescent="0.2">
      <c r="A1014" s="2">
        <v>1013</v>
      </c>
      <c r="B1014" s="5">
        <v>12</v>
      </c>
      <c r="C1014" s="2">
        <v>3</v>
      </c>
      <c r="D1014" s="1">
        <v>5</v>
      </c>
      <c r="E1014" s="7">
        <v>43983</v>
      </c>
      <c r="F1014" s="1">
        <v>0</v>
      </c>
      <c r="G1014" s="5">
        <f t="shared" si="71"/>
        <v>0</v>
      </c>
      <c r="H1014" s="19">
        <f t="shared" si="72"/>
        <v>0</v>
      </c>
      <c r="I1014" s="50">
        <v>100</v>
      </c>
      <c r="J1014" s="50">
        <v>128.80208333333334</v>
      </c>
      <c r="K1014" s="50">
        <v>22.861868469817182</v>
      </c>
      <c r="L1014" s="50">
        <v>2.4305555555555554</v>
      </c>
      <c r="M1014" s="50">
        <v>95.833333333333329</v>
      </c>
      <c r="N1014" s="50">
        <v>1.7361111111111112</v>
      </c>
      <c r="O1014" s="50">
        <v>100</v>
      </c>
      <c r="P1014" s="50">
        <v>120.38020833333333</v>
      </c>
      <c r="Q1014" s="50">
        <v>23.617500552847833</v>
      </c>
      <c r="R1014" s="50">
        <v>0</v>
      </c>
      <c r="S1014" s="50">
        <v>97.395833333333329</v>
      </c>
      <c r="T1014" s="50">
        <v>2.6041666666666665</v>
      </c>
      <c r="U1014" s="50">
        <v>100</v>
      </c>
      <c r="V1014" s="50">
        <v>145.64583333333334</v>
      </c>
      <c r="W1014" s="50">
        <v>16.311247181615226</v>
      </c>
      <c r="X1014" s="50">
        <v>7.291666666666667</v>
      </c>
      <c r="Y1014" s="50">
        <v>92.708333333333329</v>
      </c>
      <c r="Z1014" s="50">
        <v>0</v>
      </c>
      <c r="AA1014" s="2">
        <v>0</v>
      </c>
      <c r="AB1014">
        <v>1</v>
      </c>
      <c r="AC1014">
        <v>6</v>
      </c>
      <c r="AD1014">
        <v>1</v>
      </c>
      <c r="AE1014" s="16">
        <v>0</v>
      </c>
      <c r="AF1014" s="12">
        <v>99</v>
      </c>
      <c r="AG1014">
        <v>99</v>
      </c>
      <c r="AH1014">
        <v>1</v>
      </c>
      <c r="AI1014">
        <v>99</v>
      </c>
      <c r="AJ1014">
        <v>99</v>
      </c>
      <c r="AK1014">
        <v>99</v>
      </c>
      <c r="AL1014">
        <v>99</v>
      </c>
      <c r="AM1014" s="1">
        <v>99</v>
      </c>
      <c r="AN1014" s="1">
        <v>99</v>
      </c>
      <c r="AO1014" s="1">
        <v>99</v>
      </c>
      <c r="AP1014" s="1">
        <v>99</v>
      </c>
      <c r="AQ1014" s="1">
        <v>99</v>
      </c>
      <c r="AR1014" s="1">
        <v>99</v>
      </c>
      <c r="AS1014" s="1">
        <v>0</v>
      </c>
      <c r="AT1014" s="1">
        <v>0</v>
      </c>
      <c r="AU1014" s="1">
        <v>1</v>
      </c>
      <c r="AV1014" s="1">
        <v>0</v>
      </c>
      <c r="AW1014" s="1">
        <v>0</v>
      </c>
      <c r="AX1014" s="1">
        <v>0</v>
      </c>
      <c r="AY1014" s="1">
        <v>0</v>
      </c>
      <c r="AZ1014" s="1">
        <v>0</v>
      </c>
      <c r="BA1014" s="1">
        <v>0</v>
      </c>
      <c r="BB1014" s="1">
        <v>0</v>
      </c>
      <c r="BC1014" s="1">
        <v>0</v>
      </c>
      <c r="BD1014" s="1">
        <v>0</v>
      </c>
      <c r="BE1014" s="1">
        <v>0</v>
      </c>
      <c r="BF1014" s="1">
        <f>SUM(AS1014:BE1014)</f>
        <v>1</v>
      </c>
      <c r="BG1014" s="12">
        <v>0</v>
      </c>
      <c r="BH1014" s="1">
        <v>0</v>
      </c>
      <c r="BI1014" s="1">
        <v>0</v>
      </c>
      <c r="BJ1014" s="1">
        <v>0</v>
      </c>
      <c r="BK1014" s="1">
        <v>0</v>
      </c>
      <c r="BL1014" s="25">
        <v>0</v>
      </c>
      <c r="BM1014" s="1">
        <v>0</v>
      </c>
      <c r="BN1014" s="1">
        <v>0</v>
      </c>
      <c r="BO1014" s="1">
        <v>0</v>
      </c>
      <c r="BP1014" s="1">
        <v>0</v>
      </c>
      <c r="BQ1014" s="12"/>
      <c r="BR1014" s="12"/>
      <c r="BS1014" s="12"/>
      <c r="BT1014" s="12"/>
      <c r="BU1014" s="12"/>
      <c r="BV1014" s="12"/>
      <c r="BW1014" s="12"/>
      <c r="BX1014" s="12"/>
      <c r="BY1014" s="12"/>
      <c r="BZ1014" s="12"/>
      <c r="CA1014" s="12"/>
      <c r="CB1014" s="15"/>
      <c r="CC1014" s="12"/>
      <c r="CD1014" s="12"/>
      <c r="CE1014" s="12"/>
      <c r="CF1014" s="12"/>
      <c r="CG1014" s="12"/>
      <c r="CH1014" s="12"/>
      <c r="CI1014" s="12"/>
      <c r="CJ1014" s="15"/>
      <c r="CK1014" s="12"/>
      <c r="CL1014" s="12"/>
      <c r="CM1014" s="12"/>
      <c r="CN1014" s="12"/>
      <c r="CO1014" s="12"/>
      <c r="CP1014" s="12"/>
      <c r="CQ1014" s="12"/>
      <c r="CR1014" s="12"/>
      <c r="CS1014" s="12"/>
      <c r="CT1014" s="12"/>
      <c r="CU1014" s="12"/>
      <c r="CV1014" s="12"/>
      <c r="CW1014" s="12"/>
      <c r="CX1014" s="12"/>
      <c r="CY1014" s="12"/>
      <c r="CZ1014" s="12"/>
      <c r="DA1014" s="12"/>
      <c r="DB1014" s="12"/>
      <c r="DC1014" s="12"/>
      <c r="DE1014" s="35"/>
    </row>
    <row r="1015" spans="1:109" customFormat="1" x14ac:dyDescent="0.2">
      <c r="A1015" s="2">
        <v>1014</v>
      </c>
      <c r="B1015" s="5">
        <v>12</v>
      </c>
      <c r="C1015" s="2">
        <v>3</v>
      </c>
      <c r="D1015" s="1">
        <v>6</v>
      </c>
      <c r="E1015" s="7">
        <v>43984</v>
      </c>
      <c r="F1015" s="1">
        <v>0</v>
      </c>
      <c r="G1015" s="5">
        <f t="shared" si="71"/>
        <v>30</v>
      </c>
      <c r="H1015" s="19">
        <f t="shared" si="72"/>
        <v>294</v>
      </c>
      <c r="I1015" s="50">
        <v>100</v>
      </c>
      <c r="J1015" s="50">
        <v>123.03125</v>
      </c>
      <c r="K1015" s="50">
        <v>39.058194687825257</v>
      </c>
      <c r="L1015" s="50">
        <v>16.319444444444443</v>
      </c>
      <c r="M1015" s="50">
        <v>80.555555555555557</v>
      </c>
      <c r="N1015" s="50">
        <v>3.125</v>
      </c>
      <c r="O1015" s="50">
        <v>100</v>
      </c>
      <c r="P1015" s="50">
        <v>134.22916666666666</v>
      </c>
      <c r="Q1015" s="50">
        <v>41.088258078333737</v>
      </c>
      <c r="R1015" s="50">
        <v>24.479166666666668</v>
      </c>
      <c r="S1015" s="50">
        <v>70.833333333333329</v>
      </c>
      <c r="T1015" s="50">
        <v>4.6875</v>
      </c>
      <c r="U1015" s="50">
        <v>100</v>
      </c>
      <c r="V1015" s="50">
        <v>100.63541666666667</v>
      </c>
      <c r="W1015" s="50">
        <v>9.9484838768297514</v>
      </c>
      <c r="X1015" s="50">
        <v>0</v>
      </c>
      <c r="Y1015" s="50">
        <v>100</v>
      </c>
      <c r="Z1015" s="50">
        <v>0</v>
      </c>
      <c r="AA1015" s="2">
        <v>1</v>
      </c>
      <c r="AB1015">
        <v>2</v>
      </c>
      <c r="AC1015">
        <v>6</v>
      </c>
      <c r="AD1015">
        <v>1</v>
      </c>
      <c r="AE1015" s="16">
        <v>0</v>
      </c>
      <c r="AF1015" t="s">
        <v>875</v>
      </c>
      <c r="AG1015" t="s">
        <v>875</v>
      </c>
      <c r="AH1015" t="s">
        <v>875</v>
      </c>
      <c r="AI1015" t="s">
        <v>875</v>
      </c>
      <c r="AJ1015" t="s">
        <v>875</v>
      </c>
      <c r="AK1015" t="s">
        <v>875</v>
      </c>
      <c r="AL1015" t="s">
        <v>875</v>
      </c>
      <c r="AM1015" s="1" t="s">
        <v>903</v>
      </c>
      <c r="AN1015" s="1" t="s">
        <v>903</v>
      </c>
      <c r="AO1015" s="1" t="s">
        <v>903</v>
      </c>
      <c r="AP1015" s="1" t="s">
        <v>903</v>
      </c>
      <c r="AQ1015" s="1" t="s">
        <v>903</v>
      </c>
      <c r="AR1015" s="1" t="s">
        <v>903</v>
      </c>
      <c r="AS1015" s="1" t="s">
        <v>903</v>
      </c>
      <c r="AT1015" s="1" t="s">
        <v>903</v>
      </c>
      <c r="AU1015" s="1" t="s">
        <v>903</v>
      </c>
      <c r="AV1015" s="1" t="s">
        <v>903</v>
      </c>
      <c r="AW1015" s="1" t="s">
        <v>903</v>
      </c>
      <c r="AX1015" s="1" t="s">
        <v>903</v>
      </c>
      <c r="AY1015" s="1" t="s">
        <v>903</v>
      </c>
      <c r="AZ1015" s="1" t="s">
        <v>903</v>
      </c>
      <c r="BA1015" s="1" t="s">
        <v>875</v>
      </c>
      <c r="BB1015" s="1" t="s">
        <v>875</v>
      </c>
      <c r="BC1015" s="1" t="s">
        <v>875</v>
      </c>
      <c r="BD1015" s="1" t="s">
        <v>875</v>
      </c>
      <c r="BE1015" s="1" t="s">
        <v>875</v>
      </c>
      <c r="BF1015" s="1" t="s">
        <v>875</v>
      </c>
      <c r="BG1015" s="16">
        <v>30</v>
      </c>
      <c r="BH1015">
        <v>4</v>
      </c>
      <c r="BI1015">
        <v>9.8000000000000007</v>
      </c>
      <c r="BJ1015" s="1">
        <f>BG1015*BI1015</f>
        <v>294</v>
      </c>
      <c r="BK1015" t="s">
        <v>31</v>
      </c>
      <c r="BL1015" s="25">
        <v>0</v>
      </c>
      <c r="BM1015" s="1">
        <v>0</v>
      </c>
      <c r="BN1015" s="1">
        <v>0</v>
      </c>
      <c r="BO1015" s="1">
        <v>0</v>
      </c>
      <c r="BP1015" s="1">
        <v>0</v>
      </c>
      <c r="BQ1015" s="12"/>
      <c r="BR1015" s="12"/>
      <c r="BS1015" s="12"/>
      <c r="BT1015" s="12"/>
      <c r="BU1015" s="12"/>
      <c r="BV1015" s="12"/>
      <c r="BW1015" s="12"/>
      <c r="BX1015" s="12"/>
      <c r="BY1015" s="12"/>
      <c r="BZ1015" s="12"/>
      <c r="CA1015" s="12"/>
      <c r="CB1015" s="15"/>
      <c r="CC1015" s="12"/>
      <c r="CD1015" s="12"/>
      <c r="CE1015" s="12"/>
      <c r="CF1015" s="12"/>
      <c r="CG1015" s="12"/>
      <c r="CH1015" s="12"/>
      <c r="CI1015" s="12"/>
      <c r="CJ1015" s="15"/>
      <c r="CK1015" s="12"/>
      <c r="CL1015" s="12"/>
      <c r="CM1015" s="12"/>
      <c r="CN1015" s="12"/>
      <c r="CO1015" s="12"/>
      <c r="CP1015" s="12"/>
      <c r="CQ1015" s="12"/>
      <c r="CR1015" s="12"/>
      <c r="CS1015" s="12"/>
      <c r="CT1015" s="12"/>
      <c r="CU1015" s="12"/>
      <c r="CV1015" s="12"/>
      <c r="CW1015" s="12"/>
      <c r="CX1015" s="12"/>
      <c r="CY1015" s="12"/>
      <c r="CZ1015" s="12"/>
      <c r="DA1015" s="12"/>
      <c r="DB1015" s="12"/>
      <c r="DC1015" s="12"/>
      <c r="DE1015" s="35"/>
    </row>
    <row r="1016" spans="1:109" customFormat="1" x14ac:dyDescent="0.2">
      <c r="A1016" s="2">
        <v>1015</v>
      </c>
      <c r="B1016" s="5">
        <v>12</v>
      </c>
      <c r="C1016" s="2">
        <v>3</v>
      </c>
      <c r="D1016" s="1">
        <v>7</v>
      </c>
      <c r="E1016" s="7">
        <v>43985</v>
      </c>
      <c r="F1016" s="1">
        <v>0</v>
      </c>
      <c r="G1016" s="5">
        <f t="shared" si="71"/>
        <v>0</v>
      </c>
      <c r="H1016" s="19">
        <f t="shared" si="72"/>
        <v>0</v>
      </c>
      <c r="I1016" s="50">
        <v>100</v>
      </c>
      <c r="J1016" s="50">
        <v>115.05208333333333</v>
      </c>
      <c r="K1016" s="50">
        <v>28.380759513156704</v>
      </c>
      <c r="L1016" s="50">
        <v>6.25</v>
      </c>
      <c r="M1016" s="50">
        <v>93.75</v>
      </c>
      <c r="N1016" s="50">
        <v>0</v>
      </c>
      <c r="O1016" s="50">
        <v>100</v>
      </c>
      <c r="P1016" s="50">
        <v>116.80208333333333</v>
      </c>
      <c r="Q1016" s="50">
        <v>29.195063917880397</v>
      </c>
      <c r="R1016" s="50">
        <v>9.375</v>
      </c>
      <c r="S1016" s="50">
        <v>90.625</v>
      </c>
      <c r="T1016" s="50">
        <v>0</v>
      </c>
      <c r="U1016" s="50">
        <v>100</v>
      </c>
      <c r="V1016" s="50">
        <v>111.55208333333333</v>
      </c>
      <c r="W1016" s="50">
        <v>26.358216603390211</v>
      </c>
      <c r="X1016" s="50">
        <v>0</v>
      </c>
      <c r="Y1016" s="50">
        <v>100</v>
      </c>
      <c r="Z1016" s="50">
        <v>0</v>
      </c>
      <c r="AA1016" s="2">
        <v>0</v>
      </c>
      <c r="AB1016">
        <v>1</v>
      </c>
      <c r="AC1016">
        <v>7</v>
      </c>
      <c r="AD1016">
        <v>1</v>
      </c>
      <c r="AE1016" s="16">
        <v>0</v>
      </c>
      <c r="AF1016" s="12">
        <v>99</v>
      </c>
      <c r="AG1016">
        <v>99</v>
      </c>
      <c r="AH1016">
        <v>99</v>
      </c>
      <c r="AI1016">
        <v>99</v>
      </c>
      <c r="AJ1016">
        <v>99</v>
      </c>
      <c r="AK1016">
        <v>99</v>
      </c>
      <c r="AL1016">
        <v>99</v>
      </c>
      <c r="AM1016">
        <v>99</v>
      </c>
      <c r="AN1016">
        <v>99</v>
      </c>
      <c r="AO1016">
        <v>1</v>
      </c>
      <c r="AP1016">
        <v>99</v>
      </c>
      <c r="AQ1016">
        <v>99</v>
      </c>
      <c r="AR1016">
        <v>99</v>
      </c>
      <c r="AS1016" s="1">
        <v>0</v>
      </c>
      <c r="AT1016" s="1">
        <v>0</v>
      </c>
      <c r="AU1016">
        <v>0</v>
      </c>
      <c r="AV1016" s="1">
        <v>0</v>
      </c>
      <c r="AW1016" s="1">
        <v>0</v>
      </c>
      <c r="AX1016" s="1">
        <v>0</v>
      </c>
      <c r="AY1016" s="1">
        <v>0</v>
      </c>
      <c r="AZ1016" s="1">
        <v>0</v>
      </c>
      <c r="BA1016" s="1">
        <v>0</v>
      </c>
      <c r="BB1016" s="1">
        <v>1</v>
      </c>
      <c r="BC1016" s="1">
        <v>0</v>
      </c>
      <c r="BD1016" s="1">
        <v>0</v>
      </c>
      <c r="BE1016" s="1">
        <v>0</v>
      </c>
      <c r="BF1016" s="1">
        <f>SUM(AS1016:BE1016)</f>
        <v>1</v>
      </c>
      <c r="BG1016" s="12">
        <v>0</v>
      </c>
      <c r="BH1016" s="1">
        <v>0</v>
      </c>
      <c r="BI1016" s="1">
        <v>0</v>
      </c>
      <c r="BJ1016" s="1">
        <v>0</v>
      </c>
      <c r="BK1016" s="1">
        <v>0</v>
      </c>
      <c r="BL1016" s="25">
        <v>0</v>
      </c>
      <c r="BM1016" s="1">
        <v>0</v>
      </c>
      <c r="BN1016" s="1">
        <v>0</v>
      </c>
      <c r="BO1016" s="1">
        <v>0</v>
      </c>
      <c r="BP1016" s="1">
        <v>0</v>
      </c>
      <c r="BQ1016" s="12"/>
      <c r="BR1016" s="12"/>
      <c r="BS1016" s="12"/>
      <c r="BT1016" s="12"/>
      <c r="BU1016" s="12"/>
      <c r="BV1016" s="12"/>
      <c r="BW1016" s="12"/>
      <c r="BX1016" s="12"/>
      <c r="BY1016" s="12"/>
      <c r="BZ1016" s="12"/>
      <c r="CA1016" s="12"/>
      <c r="CB1016" s="15"/>
      <c r="CC1016" s="12"/>
      <c r="CD1016" s="12"/>
      <c r="CE1016" s="12"/>
      <c r="CF1016" s="12"/>
      <c r="CG1016" s="12"/>
      <c r="CH1016" s="12"/>
      <c r="CI1016" s="12"/>
      <c r="CJ1016" s="15"/>
      <c r="CK1016" s="12"/>
      <c r="CL1016" s="12"/>
      <c r="CM1016" s="12"/>
      <c r="CN1016" s="12"/>
      <c r="CO1016" s="12"/>
      <c r="CP1016" s="12"/>
      <c r="CQ1016" s="12"/>
      <c r="CR1016" s="12"/>
      <c r="CS1016" s="12"/>
      <c r="CT1016" s="12"/>
      <c r="CU1016" s="12"/>
      <c r="CV1016" s="12"/>
      <c r="CW1016" s="12"/>
      <c r="CX1016" s="12"/>
      <c r="CY1016" s="12"/>
      <c r="CZ1016" s="12"/>
      <c r="DA1016" s="12"/>
      <c r="DB1016" s="12"/>
      <c r="DC1016" s="12"/>
      <c r="DE1016" s="35"/>
    </row>
    <row r="1017" spans="1:109" customFormat="1" x14ac:dyDescent="0.2">
      <c r="A1017" s="2">
        <v>1016</v>
      </c>
      <c r="B1017" s="5">
        <v>12</v>
      </c>
      <c r="C1017" s="2">
        <v>3</v>
      </c>
      <c r="D1017" s="1">
        <v>8</v>
      </c>
      <c r="E1017" s="7">
        <v>43986</v>
      </c>
      <c r="F1017" s="1">
        <v>0</v>
      </c>
      <c r="G1017" s="5">
        <f t="shared" si="71"/>
        <v>0</v>
      </c>
      <c r="H1017" s="19">
        <f t="shared" si="72"/>
        <v>0</v>
      </c>
      <c r="I1017" s="50">
        <v>100</v>
      </c>
      <c r="J1017" s="50">
        <v>109.64930555555556</v>
      </c>
      <c r="K1017" s="50">
        <v>23.19268450023559</v>
      </c>
      <c r="L1017" s="50">
        <v>1.3888888888888888</v>
      </c>
      <c r="M1017" s="50">
        <v>94.791666666666671</v>
      </c>
      <c r="N1017" s="50">
        <v>3.8194444444444446</v>
      </c>
      <c r="O1017" s="50">
        <v>100</v>
      </c>
      <c r="P1017" s="50">
        <v>101.3125</v>
      </c>
      <c r="Q1017" s="50">
        <v>19.871119007212162</v>
      </c>
      <c r="R1017" s="50">
        <v>0</v>
      </c>
      <c r="S1017" s="50">
        <v>94.270833333333329</v>
      </c>
      <c r="T1017" s="50">
        <v>5.729166666666667</v>
      </c>
      <c r="U1017" s="50">
        <v>100</v>
      </c>
      <c r="V1017" s="50">
        <v>126.32291666666667</v>
      </c>
      <c r="W1017" s="50">
        <v>21.204613838664994</v>
      </c>
      <c r="X1017" s="50">
        <v>4.166666666666667</v>
      </c>
      <c r="Y1017" s="50">
        <v>95.833333333333329</v>
      </c>
      <c r="Z1017" s="50">
        <v>0</v>
      </c>
      <c r="AA1017" s="2">
        <v>2</v>
      </c>
      <c r="AB1017">
        <v>1</v>
      </c>
      <c r="AC1017">
        <v>7</v>
      </c>
      <c r="AD1017">
        <v>1</v>
      </c>
      <c r="AE1017" s="16">
        <v>0</v>
      </c>
      <c r="AF1017" s="12">
        <v>99</v>
      </c>
      <c r="AG1017">
        <v>99</v>
      </c>
      <c r="AH1017">
        <v>1</v>
      </c>
      <c r="AI1017">
        <v>99</v>
      </c>
      <c r="AJ1017">
        <v>99</v>
      </c>
      <c r="AK1017">
        <v>99</v>
      </c>
      <c r="AL1017">
        <v>99</v>
      </c>
      <c r="AM1017">
        <v>99</v>
      </c>
      <c r="AN1017" s="1">
        <v>99</v>
      </c>
      <c r="AO1017" s="1">
        <v>99</v>
      </c>
      <c r="AP1017" s="1">
        <v>99</v>
      </c>
      <c r="AQ1017" s="1">
        <v>99</v>
      </c>
      <c r="AR1017" s="1">
        <v>99</v>
      </c>
      <c r="AS1017" s="1">
        <v>0</v>
      </c>
      <c r="AT1017" s="1">
        <v>0</v>
      </c>
      <c r="AU1017" s="1">
        <v>1</v>
      </c>
      <c r="AV1017" s="1">
        <v>0</v>
      </c>
      <c r="AW1017" s="1">
        <v>0</v>
      </c>
      <c r="AX1017" s="1">
        <v>0</v>
      </c>
      <c r="AY1017" s="1">
        <v>0</v>
      </c>
      <c r="AZ1017" s="1">
        <v>0</v>
      </c>
      <c r="BA1017" s="1">
        <v>0</v>
      </c>
      <c r="BB1017" s="1">
        <v>0</v>
      </c>
      <c r="BC1017" s="1">
        <v>0</v>
      </c>
      <c r="BD1017" s="1">
        <v>0</v>
      </c>
      <c r="BE1017" s="1">
        <v>0</v>
      </c>
      <c r="BF1017" s="1">
        <f>SUM(AS1017:BE1017)</f>
        <v>1</v>
      </c>
      <c r="BG1017" s="12">
        <v>0</v>
      </c>
      <c r="BH1017" s="1">
        <v>0</v>
      </c>
      <c r="BI1017" s="1">
        <v>0</v>
      </c>
      <c r="BJ1017" s="1">
        <v>0</v>
      </c>
      <c r="BK1017" s="1">
        <v>0</v>
      </c>
      <c r="BL1017" s="25">
        <v>0</v>
      </c>
      <c r="BM1017" s="1">
        <v>0</v>
      </c>
      <c r="BN1017" s="1">
        <v>0</v>
      </c>
      <c r="BO1017" s="1">
        <v>0</v>
      </c>
      <c r="BP1017" s="1">
        <v>0</v>
      </c>
      <c r="BQ1017" s="12"/>
      <c r="BR1017" s="12"/>
      <c r="BS1017" s="12"/>
      <c r="BT1017" s="12"/>
      <c r="BU1017" s="12"/>
      <c r="BV1017" s="12"/>
      <c r="BW1017" s="12"/>
      <c r="BX1017" s="12"/>
      <c r="BY1017" s="12"/>
      <c r="BZ1017" s="12"/>
      <c r="CA1017" s="12"/>
      <c r="CB1017" s="15"/>
      <c r="CC1017" s="12"/>
      <c r="CD1017" s="12"/>
      <c r="CE1017" s="12"/>
      <c r="CF1017" s="12"/>
      <c r="CG1017" s="12"/>
      <c r="CH1017" s="12"/>
      <c r="CI1017" s="12"/>
      <c r="CJ1017" s="15"/>
      <c r="CK1017" s="12"/>
      <c r="CL1017" s="12"/>
      <c r="CM1017" s="12"/>
      <c r="CN1017" s="12"/>
      <c r="CO1017" s="12"/>
      <c r="CP1017" s="12"/>
      <c r="CQ1017" s="12"/>
      <c r="CR1017" s="12"/>
      <c r="CS1017" s="12"/>
      <c r="CT1017" s="12"/>
      <c r="CU1017" s="12"/>
      <c r="CV1017" s="12"/>
      <c r="CW1017" s="12"/>
      <c r="CX1017" s="12"/>
      <c r="CY1017" s="12"/>
      <c r="CZ1017" s="12"/>
      <c r="DA1017" s="12"/>
      <c r="DB1017" s="12"/>
      <c r="DC1017" s="12"/>
      <c r="DE1017" s="35"/>
    </row>
    <row r="1018" spans="1:109" customFormat="1" x14ac:dyDescent="0.2">
      <c r="A1018" s="2">
        <v>1017</v>
      </c>
      <c r="B1018" s="5">
        <v>12</v>
      </c>
      <c r="C1018" s="2">
        <v>3</v>
      </c>
      <c r="D1018" s="1">
        <v>9</v>
      </c>
      <c r="E1018" s="7">
        <v>43987</v>
      </c>
      <c r="F1018" s="1">
        <v>0</v>
      </c>
      <c r="G1018" s="5">
        <f t="shared" si="71"/>
        <v>0</v>
      </c>
      <c r="H1018" s="19">
        <f t="shared" si="72"/>
        <v>0</v>
      </c>
      <c r="I1018" s="50">
        <v>78.472222222222229</v>
      </c>
      <c r="J1018" s="50">
        <v>103.81858407079646</v>
      </c>
      <c r="K1018" s="50">
        <v>16.905585499166261</v>
      </c>
      <c r="L1018" s="50">
        <v>0</v>
      </c>
      <c r="M1018" s="50">
        <v>99.115044247787608</v>
      </c>
      <c r="N1018" s="50">
        <v>0.88495575221238942</v>
      </c>
      <c r="O1018" s="50">
        <v>67.708333333333329</v>
      </c>
      <c r="P1018" s="50">
        <v>106.63076923076923</v>
      </c>
      <c r="Q1018" s="50">
        <v>16.198528072272417</v>
      </c>
      <c r="R1018" s="50">
        <v>0</v>
      </c>
      <c r="S1018" s="50">
        <v>100</v>
      </c>
      <c r="T1018" s="50">
        <v>0</v>
      </c>
      <c r="U1018" s="50">
        <v>100</v>
      </c>
      <c r="V1018" s="50">
        <v>100.01041666666667</v>
      </c>
      <c r="W1018" s="50">
        <v>17.289203573110964</v>
      </c>
      <c r="X1018" s="50">
        <v>0</v>
      </c>
      <c r="Y1018" s="50">
        <v>97.916666666666671</v>
      </c>
      <c r="Z1018" s="50">
        <v>2.0833333333333335</v>
      </c>
      <c r="AA1018" s="2">
        <v>2</v>
      </c>
      <c r="AB1018">
        <v>1</v>
      </c>
      <c r="AC1018">
        <v>6</v>
      </c>
      <c r="AD1018">
        <v>1</v>
      </c>
      <c r="AE1018" s="16">
        <v>0</v>
      </c>
      <c r="AF1018" s="12">
        <v>99</v>
      </c>
      <c r="AG1018">
        <v>99</v>
      </c>
      <c r="AH1018">
        <v>99</v>
      </c>
      <c r="AI1018">
        <v>99</v>
      </c>
      <c r="AJ1018">
        <v>1</v>
      </c>
      <c r="AK1018">
        <v>99</v>
      </c>
      <c r="AL1018">
        <v>99</v>
      </c>
      <c r="AM1018" s="1">
        <v>99</v>
      </c>
      <c r="AN1018" s="1">
        <v>99</v>
      </c>
      <c r="AO1018" s="1">
        <v>99</v>
      </c>
      <c r="AP1018" s="1">
        <v>99</v>
      </c>
      <c r="AQ1018" s="1">
        <v>99</v>
      </c>
      <c r="AR1018" s="1">
        <v>99</v>
      </c>
      <c r="AS1018" s="1">
        <v>0</v>
      </c>
      <c r="AT1018" s="1">
        <v>0</v>
      </c>
      <c r="AU1018" s="1">
        <v>0</v>
      </c>
      <c r="AV1018" s="1">
        <v>0</v>
      </c>
      <c r="AW1018" s="1">
        <v>1</v>
      </c>
      <c r="AX1018" s="1">
        <v>0</v>
      </c>
      <c r="AY1018" s="1">
        <v>0</v>
      </c>
      <c r="AZ1018" s="1">
        <v>0</v>
      </c>
      <c r="BA1018" s="1">
        <v>0</v>
      </c>
      <c r="BB1018" s="1">
        <v>0</v>
      </c>
      <c r="BC1018" s="1">
        <v>0</v>
      </c>
      <c r="BD1018" s="1">
        <v>0</v>
      </c>
      <c r="BE1018" s="1">
        <v>0</v>
      </c>
      <c r="BF1018" s="1">
        <f>SUM(AS1018:BE1018)</f>
        <v>1</v>
      </c>
      <c r="BG1018" s="12">
        <v>0</v>
      </c>
      <c r="BH1018" s="1">
        <v>0</v>
      </c>
      <c r="BI1018" s="1">
        <v>0</v>
      </c>
      <c r="BJ1018" s="1">
        <v>0</v>
      </c>
      <c r="BK1018" s="1">
        <v>0</v>
      </c>
      <c r="BL1018" s="25">
        <v>0</v>
      </c>
      <c r="BM1018" s="1">
        <v>0</v>
      </c>
      <c r="BN1018" s="1">
        <v>0</v>
      </c>
      <c r="BO1018" s="1">
        <v>0</v>
      </c>
      <c r="BP1018" s="1">
        <v>0</v>
      </c>
      <c r="BQ1018" s="12"/>
      <c r="BR1018" s="12"/>
      <c r="BS1018" s="12"/>
      <c r="BT1018" s="12"/>
      <c r="BU1018" s="12"/>
      <c r="BV1018" s="12"/>
      <c r="BW1018" s="12"/>
      <c r="BX1018" s="12"/>
      <c r="BY1018" s="12"/>
      <c r="BZ1018" s="12"/>
      <c r="CA1018" s="12"/>
      <c r="CB1018" s="15"/>
      <c r="CC1018" s="12"/>
      <c r="CD1018" s="12"/>
      <c r="CE1018" s="12"/>
      <c r="CF1018" s="12"/>
      <c r="CG1018" s="12"/>
      <c r="CH1018" s="12"/>
      <c r="CI1018" s="12"/>
      <c r="CJ1018" s="15"/>
      <c r="CK1018" s="12"/>
      <c r="CL1018" s="12"/>
      <c r="CM1018" s="12"/>
      <c r="CN1018" s="12"/>
      <c r="CO1018" s="12"/>
      <c r="CP1018" s="12"/>
      <c r="CQ1018" s="12"/>
      <c r="CR1018" s="12"/>
      <c r="CS1018" s="12"/>
      <c r="CT1018" s="12"/>
      <c r="CU1018" s="12"/>
      <c r="CV1018" s="12"/>
      <c r="CW1018" s="12"/>
      <c r="CX1018" s="12"/>
      <c r="CY1018" s="12"/>
      <c r="CZ1018" s="12"/>
      <c r="DA1018" s="12"/>
      <c r="DB1018" s="12"/>
      <c r="DC1018" s="12"/>
      <c r="DE1018" s="35"/>
    </row>
    <row r="1019" spans="1:109" customFormat="1" x14ac:dyDescent="0.2">
      <c r="A1019" s="2">
        <v>1018</v>
      </c>
      <c r="B1019" s="5">
        <v>12</v>
      </c>
      <c r="C1019" s="2">
        <v>3</v>
      </c>
      <c r="D1019" s="1">
        <v>10</v>
      </c>
      <c r="E1019" s="7">
        <v>43988</v>
      </c>
      <c r="F1019" s="1">
        <v>0</v>
      </c>
      <c r="G1019" s="5">
        <f t="shared" si="71"/>
        <v>0</v>
      </c>
      <c r="H1019" s="19">
        <f t="shared" si="72"/>
        <v>0</v>
      </c>
      <c r="I1019" s="50">
        <v>100</v>
      </c>
      <c r="J1019" s="50">
        <v>119.95833333333333</v>
      </c>
      <c r="K1019" s="50">
        <v>26.582796385907379</v>
      </c>
      <c r="L1019" s="50">
        <v>10.416666666666666</v>
      </c>
      <c r="M1019" s="50">
        <v>87.847222222222214</v>
      </c>
      <c r="N1019" s="50">
        <v>1.7361111111111112</v>
      </c>
      <c r="O1019" s="50">
        <v>100</v>
      </c>
      <c r="P1019" s="50">
        <v>112.78645833333333</v>
      </c>
      <c r="Q1019" s="50">
        <v>24.811931492896623</v>
      </c>
      <c r="R1019" s="50">
        <v>4.6875</v>
      </c>
      <c r="S1019" s="50">
        <v>92.708333333333329</v>
      </c>
      <c r="T1019" s="50">
        <v>2.6041666666666665</v>
      </c>
      <c r="U1019" s="50">
        <v>100</v>
      </c>
      <c r="V1019" s="50">
        <v>134.30208333333334</v>
      </c>
      <c r="W1019" s="50">
        <v>25.638384915556525</v>
      </c>
      <c r="X1019" s="50">
        <v>21.875</v>
      </c>
      <c r="Y1019" s="50">
        <v>78.125</v>
      </c>
      <c r="Z1019" s="50">
        <v>0</v>
      </c>
      <c r="AA1019" s="2">
        <v>1</v>
      </c>
      <c r="AB1019">
        <v>1</v>
      </c>
      <c r="AC1019">
        <v>6</v>
      </c>
      <c r="AD1019">
        <v>2</v>
      </c>
      <c r="AE1019" s="16">
        <v>0</v>
      </c>
      <c r="AF1019" s="12">
        <v>99</v>
      </c>
      <c r="AG1019">
        <v>1</v>
      </c>
      <c r="AH1019">
        <v>99</v>
      </c>
      <c r="AI1019">
        <v>99</v>
      </c>
      <c r="AJ1019">
        <v>99</v>
      </c>
      <c r="AK1019">
        <v>99</v>
      </c>
      <c r="AL1019">
        <v>99</v>
      </c>
      <c r="AM1019" s="1">
        <v>99</v>
      </c>
      <c r="AN1019" s="1">
        <v>99</v>
      </c>
      <c r="AO1019" s="1">
        <v>99</v>
      </c>
      <c r="AP1019" s="1">
        <v>99</v>
      </c>
      <c r="AQ1019" s="1">
        <v>99</v>
      </c>
      <c r="AR1019" s="1">
        <v>99</v>
      </c>
      <c r="AS1019" s="1">
        <v>0</v>
      </c>
      <c r="AT1019" s="1">
        <v>1</v>
      </c>
      <c r="AU1019">
        <v>0</v>
      </c>
      <c r="AV1019" s="1">
        <v>0</v>
      </c>
      <c r="AW1019" s="1">
        <v>0</v>
      </c>
      <c r="AX1019" s="1">
        <v>0</v>
      </c>
      <c r="AY1019" s="1">
        <v>0</v>
      </c>
      <c r="AZ1019" s="1">
        <v>0</v>
      </c>
      <c r="BA1019" s="1">
        <v>0</v>
      </c>
      <c r="BB1019" s="1">
        <v>0</v>
      </c>
      <c r="BC1019" s="1">
        <v>0</v>
      </c>
      <c r="BD1019" s="1">
        <v>0</v>
      </c>
      <c r="BE1019" s="1">
        <v>0</v>
      </c>
      <c r="BF1019" s="1">
        <f>SUM(AS1019:BE1019)</f>
        <v>1</v>
      </c>
      <c r="BG1019" s="12">
        <v>0</v>
      </c>
      <c r="BH1019" s="12">
        <v>0</v>
      </c>
      <c r="BI1019" s="1">
        <v>0</v>
      </c>
      <c r="BJ1019" s="1">
        <v>0</v>
      </c>
      <c r="BK1019" s="1">
        <v>0</v>
      </c>
      <c r="BL1019" s="25">
        <v>0</v>
      </c>
      <c r="BM1019" s="1">
        <v>0</v>
      </c>
      <c r="BN1019" s="1">
        <v>0</v>
      </c>
      <c r="BO1019" s="1">
        <v>0</v>
      </c>
      <c r="BP1019" s="1">
        <v>0</v>
      </c>
      <c r="BQ1019" s="12"/>
      <c r="BR1019" s="12"/>
      <c r="BS1019" s="12"/>
      <c r="BT1019" s="12"/>
      <c r="BU1019" s="12"/>
      <c r="BV1019" s="12"/>
      <c r="BW1019" s="12"/>
      <c r="BX1019" s="12"/>
      <c r="BY1019" s="12"/>
      <c r="BZ1019" s="12"/>
      <c r="CA1019" s="12"/>
      <c r="CB1019" s="15"/>
      <c r="CC1019" s="12"/>
      <c r="CD1019" s="12"/>
      <c r="CE1019" s="12"/>
      <c r="CF1019" s="12"/>
      <c r="CG1019" s="12"/>
      <c r="CH1019" s="12"/>
      <c r="CI1019" s="12"/>
      <c r="CJ1019" s="15"/>
      <c r="CK1019" s="12"/>
      <c r="CL1019" s="12"/>
      <c r="CM1019" s="12"/>
      <c r="CN1019" s="12"/>
      <c r="CO1019" s="12"/>
      <c r="CP1019" s="12"/>
      <c r="CQ1019" s="12"/>
      <c r="CR1019" s="12"/>
      <c r="CS1019" s="12"/>
      <c r="CT1019" s="12"/>
      <c r="CU1019" s="12"/>
      <c r="CV1019" s="12"/>
      <c r="CW1019" s="12"/>
      <c r="CX1019" s="12"/>
      <c r="CY1019" s="12"/>
      <c r="CZ1019" s="12"/>
      <c r="DA1019" s="12"/>
      <c r="DB1019" s="12"/>
      <c r="DC1019" s="12"/>
      <c r="DE1019" s="35"/>
    </row>
    <row r="1020" spans="1:109" customFormat="1" x14ac:dyDescent="0.2">
      <c r="A1020" s="2">
        <v>1019</v>
      </c>
      <c r="B1020" s="5">
        <v>12</v>
      </c>
      <c r="C1020" s="2">
        <v>3</v>
      </c>
      <c r="D1020" s="1">
        <v>11</v>
      </c>
      <c r="E1020" s="7">
        <v>43989</v>
      </c>
      <c r="F1020" s="1">
        <v>0</v>
      </c>
      <c r="G1020" s="5">
        <f t="shared" si="71"/>
        <v>0</v>
      </c>
      <c r="H1020" s="19">
        <f t="shared" si="72"/>
        <v>0</v>
      </c>
      <c r="I1020" s="50">
        <v>100</v>
      </c>
      <c r="J1020" s="50">
        <v>117.60763888888889</v>
      </c>
      <c r="K1020" s="50">
        <v>30.857082731159334</v>
      </c>
      <c r="L1020" s="50">
        <v>9.0277777777777786</v>
      </c>
      <c r="M1020" s="50">
        <v>84.722222222222229</v>
      </c>
      <c r="N1020" s="50">
        <v>6.25</v>
      </c>
      <c r="O1020" s="50">
        <v>100</v>
      </c>
      <c r="P1020" s="50">
        <v>119.52604166666667</v>
      </c>
      <c r="Q1020" s="50">
        <v>36.835840372781654</v>
      </c>
      <c r="R1020" s="50">
        <v>13.541666666666666</v>
      </c>
      <c r="S1020" s="50">
        <v>77.083333333333329</v>
      </c>
      <c r="T1020" s="50">
        <v>9.375</v>
      </c>
      <c r="U1020" s="50">
        <v>100</v>
      </c>
      <c r="V1020" s="50">
        <v>113.77083333333333</v>
      </c>
      <c r="W1020" s="50">
        <v>6.7489844752896699</v>
      </c>
      <c r="X1020" s="50">
        <v>0</v>
      </c>
      <c r="Y1020" s="50">
        <v>100</v>
      </c>
      <c r="Z1020" s="50">
        <v>0</v>
      </c>
      <c r="AA1020" s="2">
        <v>2</v>
      </c>
      <c r="AB1020">
        <v>1</v>
      </c>
      <c r="AC1020">
        <v>8</v>
      </c>
      <c r="AD1020">
        <v>2</v>
      </c>
      <c r="AE1020" s="16">
        <v>0</v>
      </c>
      <c r="AF1020" t="s">
        <v>20</v>
      </c>
      <c r="AG1020" t="s">
        <v>20</v>
      </c>
      <c r="AH1020" t="s">
        <v>20</v>
      </c>
      <c r="AI1020" t="s">
        <v>20</v>
      </c>
      <c r="AJ1020" t="s">
        <v>20</v>
      </c>
      <c r="AK1020" t="s">
        <v>20</v>
      </c>
      <c r="AL1020" t="s">
        <v>20</v>
      </c>
      <c r="AM1020" s="16" t="s">
        <v>20</v>
      </c>
      <c r="AN1020" s="16" t="s">
        <v>20</v>
      </c>
      <c r="AO1020" s="16" t="s">
        <v>20</v>
      </c>
      <c r="AP1020" s="16" t="s">
        <v>20</v>
      </c>
      <c r="AQ1020" s="16" t="s">
        <v>20</v>
      </c>
      <c r="AR1020" s="16" t="s">
        <v>20</v>
      </c>
      <c r="AS1020" t="s">
        <v>20</v>
      </c>
      <c r="AT1020" t="s">
        <v>20</v>
      </c>
      <c r="AU1020" t="s">
        <v>20</v>
      </c>
      <c r="AV1020" t="s">
        <v>20</v>
      </c>
      <c r="AW1020" t="s">
        <v>20</v>
      </c>
      <c r="AX1020" t="s">
        <v>20</v>
      </c>
      <c r="AY1020" t="s">
        <v>20</v>
      </c>
      <c r="AZ1020" s="1" t="s">
        <v>20</v>
      </c>
      <c r="BA1020" s="1" t="s">
        <v>20</v>
      </c>
      <c r="BB1020" s="1" t="s">
        <v>20</v>
      </c>
      <c r="BC1020" t="s">
        <v>20</v>
      </c>
      <c r="BD1020" t="s">
        <v>20</v>
      </c>
      <c r="BE1020" s="1" t="s">
        <v>20</v>
      </c>
      <c r="BF1020" s="1" t="s">
        <v>20</v>
      </c>
      <c r="BG1020" s="12">
        <v>0</v>
      </c>
      <c r="BH1020" s="1">
        <v>0</v>
      </c>
      <c r="BI1020" s="1">
        <v>0</v>
      </c>
      <c r="BJ1020" s="1">
        <v>0</v>
      </c>
      <c r="BK1020" s="1">
        <v>0</v>
      </c>
      <c r="BL1020" s="25">
        <v>0</v>
      </c>
      <c r="BM1020" s="1">
        <v>0</v>
      </c>
      <c r="BN1020" s="1">
        <v>0</v>
      </c>
      <c r="BO1020" s="1">
        <v>0</v>
      </c>
      <c r="BP1020" s="1">
        <v>0</v>
      </c>
      <c r="BQ1020" s="12"/>
      <c r="BR1020" s="12"/>
      <c r="BS1020" s="12"/>
      <c r="BT1020" s="12"/>
      <c r="BU1020" s="12"/>
      <c r="BV1020" s="12"/>
      <c r="BW1020" s="12"/>
      <c r="BX1020" s="12"/>
      <c r="BY1020" s="12"/>
      <c r="BZ1020" s="12"/>
      <c r="CA1020" s="12"/>
      <c r="CB1020" s="15"/>
      <c r="CC1020" s="12"/>
      <c r="CD1020" s="12"/>
      <c r="CE1020" s="12"/>
      <c r="CF1020" s="12"/>
      <c r="CG1020" s="12"/>
      <c r="CH1020" s="12"/>
      <c r="CI1020" s="12"/>
      <c r="CJ1020" s="15"/>
      <c r="CK1020" s="12"/>
      <c r="CL1020" s="12"/>
      <c r="CM1020" s="12"/>
      <c r="CN1020" s="12"/>
      <c r="CO1020" s="12"/>
      <c r="CP1020" s="12"/>
      <c r="CQ1020" s="12"/>
      <c r="CR1020" s="12"/>
      <c r="CS1020" s="12"/>
      <c r="CT1020" s="12"/>
      <c r="CU1020" s="12"/>
      <c r="CV1020" s="12"/>
      <c r="CW1020" s="12"/>
      <c r="CX1020" s="12"/>
      <c r="CY1020" s="12"/>
      <c r="CZ1020" s="12"/>
      <c r="DA1020" s="12"/>
      <c r="DB1020" s="12"/>
      <c r="DC1020" s="12"/>
      <c r="DE1020" s="35"/>
    </row>
    <row r="1021" spans="1:109" customFormat="1" x14ac:dyDescent="0.2">
      <c r="A1021" s="2">
        <v>1020</v>
      </c>
      <c r="B1021" s="5">
        <v>12</v>
      </c>
      <c r="C1021" s="2">
        <v>3</v>
      </c>
      <c r="D1021" s="1">
        <v>12</v>
      </c>
      <c r="E1021" s="7">
        <v>43990</v>
      </c>
      <c r="F1021" s="1">
        <v>0</v>
      </c>
      <c r="G1021" s="5">
        <f t="shared" si="71"/>
        <v>0</v>
      </c>
      <c r="H1021" s="19">
        <f t="shared" si="72"/>
        <v>0</v>
      </c>
      <c r="I1021" s="50">
        <v>100</v>
      </c>
      <c r="J1021" s="50">
        <v>108.90277777777777</v>
      </c>
      <c r="K1021" s="50">
        <v>19.364614724317523</v>
      </c>
      <c r="L1021" s="50">
        <v>0</v>
      </c>
      <c r="M1021" s="50">
        <v>95.833333333333329</v>
      </c>
      <c r="N1021" s="50">
        <v>4.166666666666667</v>
      </c>
      <c r="O1021" s="50">
        <v>100</v>
      </c>
      <c r="P1021" s="50">
        <v>108.34895833333333</v>
      </c>
      <c r="Q1021" s="50">
        <v>21.779248027696749</v>
      </c>
      <c r="R1021" s="50">
        <v>0</v>
      </c>
      <c r="S1021" s="50">
        <v>93.75</v>
      </c>
      <c r="T1021" s="50">
        <v>6.25</v>
      </c>
      <c r="U1021" s="50">
        <v>100</v>
      </c>
      <c r="V1021" s="50">
        <v>110.01041666666667</v>
      </c>
      <c r="W1021" s="50">
        <v>13.548037187609404</v>
      </c>
      <c r="X1021" s="50">
        <v>0</v>
      </c>
      <c r="Y1021" s="50">
        <v>100</v>
      </c>
      <c r="Z1021" s="50">
        <v>0</v>
      </c>
      <c r="AA1021" s="2">
        <v>1</v>
      </c>
      <c r="AB1021">
        <v>1</v>
      </c>
      <c r="AC1021">
        <v>7</v>
      </c>
      <c r="AD1021">
        <v>1</v>
      </c>
      <c r="AE1021" s="16">
        <v>0</v>
      </c>
      <c r="AF1021" s="12">
        <v>99</v>
      </c>
      <c r="AG1021">
        <v>99</v>
      </c>
      <c r="AH1021">
        <v>1</v>
      </c>
      <c r="AI1021">
        <v>99</v>
      </c>
      <c r="AJ1021">
        <v>99</v>
      </c>
      <c r="AK1021">
        <v>99</v>
      </c>
      <c r="AL1021">
        <v>99</v>
      </c>
      <c r="AM1021" s="1">
        <v>99</v>
      </c>
      <c r="AN1021" s="1">
        <v>99</v>
      </c>
      <c r="AO1021" s="1">
        <v>99</v>
      </c>
      <c r="AP1021" s="1">
        <v>99</v>
      </c>
      <c r="AQ1021" s="1">
        <v>99</v>
      </c>
      <c r="AR1021" s="1">
        <v>99</v>
      </c>
      <c r="AS1021" s="1">
        <v>0</v>
      </c>
      <c r="AT1021" s="1">
        <v>0</v>
      </c>
      <c r="AU1021" s="1">
        <v>1</v>
      </c>
      <c r="AV1021" s="1">
        <v>0</v>
      </c>
      <c r="AW1021" s="1">
        <v>0</v>
      </c>
      <c r="AX1021" s="1">
        <v>0</v>
      </c>
      <c r="AY1021" s="1">
        <v>0</v>
      </c>
      <c r="AZ1021" s="1">
        <v>0</v>
      </c>
      <c r="BA1021" s="1">
        <v>0</v>
      </c>
      <c r="BB1021" s="1">
        <v>0</v>
      </c>
      <c r="BC1021" s="1">
        <v>0</v>
      </c>
      <c r="BD1021" s="1">
        <v>0</v>
      </c>
      <c r="BE1021" s="1">
        <v>0</v>
      </c>
      <c r="BF1021" s="1">
        <f>SUM(AS1021:BE1021)</f>
        <v>1</v>
      </c>
      <c r="BG1021" s="12">
        <v>0</v>
      </c>
      <c r="BH1021" s="1">
        <v>0</v>
      </c>
      <c r="BI1021" s="1">
        <v>0</v>
      </c>
      <c r="BJ1021" s="1">
        <v>0</v>
      </c>
      <c r="BK1021" s="1">
        <v>0</v>
      </c>
      <c r="BL1021" s="25">
        <v>0</v>
      </c>
      <c r="BM1021" s="1">
        <v>0</v>
      </c>
      <c r="BN1021" s="1">
        <v>0</v>
      </c>
      <c r="BO1021" s="1">
        <v>0</v>
      </c>
      <c r="BP1021" s="1">
        <v>0</v>
      </c>
      <c r="BQ1021" s="12"/>
      <c r="BR1021" s="12"/>
      <c r="BS1021" s="12"/>
      <c r="BT1021" s="12"/>
      <c r="BU1021" s="12"/>
      <c r="BV1021" s="12"/>
      <c r="BW1021" s="12"/>
      <c r="BX1021" s="12"/>
      <c r="BY1021" s="12"/>
      <c r="BZ1021" s="12"/>
      <c r="CA1021" s="12"/>
      <c r="CB1021" s="15"/>
      <c r="CC1021" s="12"/>
      <c r="CD1021" s="12"/>
      <c r="CE1021" s="12"/>
      <c r="CF1021" s="12"/>
      <c r="CG1021" s="12"/>
      <c r="CH1021" s="12"/>
      <c r="CI1021" s="12"/>
      <c r="CJ1021" s="15"/>
      <c r="CK1021" s="12"/>
      <c r="CL1021" s="12"/>
      <c r="CM1021" s="12"/>
      <c r="CN1021" s="12"/>
      <c r="CO1021" s="12"/>
      <c r="CP1021" s="12"/>
      <c r="CQ1021" s="12"/>
      <c r="CR1021" s="12"/>
      <c r="CS1021" s="12"/>
      <c r="CT1021" s="12"/>
      <c r="CU1021" s="12"/>
      <c r="CV1021" s="12"/>
      <c r="CW1021" s="12"/>
      <c r="CX1021" s="12"/>
      <c r="CY1021" s="12"/>
      <c r="CZ1021" s="12"/>
      <c r="DA1021" s="12"/>
      <c r="DB1021" s="12"/>
      <c r="DC1021" s="12"/>
      <c r="DE1021" s="35"/>
    </row>
    <row r="1022" spans="1:109" customFormat="1" x14ac:dyDescent="0.2">
      <c r="A1022" s="2">
        <v>1021</v>
      </c>
      <c r="B1022" s="5">
        <v>12</v>
      </c>
      <c r="C1022" s="2">
        <v>3</v>
      </c>
      <c r="D1022" s="1">
        <v>13</v>
      </c>
      <c r="E1022" s="7">
        <v>43991</v>
      </c>
      <c r="F1022" s="1">
        <v>0</v>
      </c>
      <c r="G1022" s="5">
        <f t="shared" si="71"/>
        <v>0</v>
      </c>
      <c r="H1022" s="19">
        <f t="shared" si="72"/>
        <v>0</v>
      </c>
      <c r="I1022" s="50">
        <v>100</v>
      </c>
      <c r="J1022" s="50">
        <v>122.40277777777777</v>
      </c>
      <c r="K1022" s="50">
        <v>26.831608278166286</v>
      </c>
      <c r="L1022" s="50">
        <v>7.9861111111111107</v>
      </c>
      <c r="M1022" s="50">
        <v>87.5</v>
      </c>
      <c r="N1022" s="50">
        <v>4.5138888888888893</v>
      </c>
      <c r="O1022" s="50">
        <v>100</v>
      </c>
      <c r="P1022" s="50">
        <v>110.09895833333333</v>
      </c>
      <c r="Q1022" s="50">
        <v>21.008651919935033</v>
      </c>
      <c r="R1022" s="50">
        <v>0</v>
      </c>
      <c r="S1022" s="50">
        <v>93.229166666666671</v>
      </c>
      <c r="T1022" s="50">
        <v>6.770833333333333</v>
      </c>
      <c r="U1022" s="50">
        <v>100</v>
      </c>
      <c r="V1022" s="50">
        <v>147.01041666666666</v>
      </c>
      <c r="W1022" s="50">
        <v>24.194419358463893</v>
      </c>
      <c r="X1022" s="50">
        <v>23.958333333333332</v>
      </c>
      <c r="Y1022" s="50">
        <v>76.041666666666671</v>
      </c>
      <c r="Z1022" s="50">
        <v>0</v>
      </c>
      <c r="AA1022" s="2">
        <v>2</v>
      </c>
      <c r="AB1022">
        <v>1</v>
      </c>
      <c r="AC1022">
        <v>7</v>
      </c>
      <c r="AD1022">
        <v>1</v>
      </c>
      <c r="AE1022" s="16">
        <v>0</v>
      </c>
      <c r="AF1022" s="12">
        <v>99</v>
      </c>
      <c r="AG1022">
        <v>99</v>
      </c>
      <c r="AH1022">
        <v>1</v>
      </c>
      <c r="AI1022">
        <v>99</v>
      </c>
      <c r="AJ1022">
        <v>99</v>
      </c>
      <c r="AK1022">
        <v>99</v>
      </c>
      <c r="AL1022">
        <v>99</v>
      </c>
      <c r="AM1022">
        <v>99</v>
      </c>
      <c r="AN1022" s="1">
        <v>99</v>
      </c>
      <c r="AO1022" s="1">
        <v>99</v>
      </c>
      <c r="AP1022" s="1">
        <v>99</v>
      </c>
      <c r="AQ1022" s="1">
        <v>99</v>
      </c>
      <c r="AR1022" s="1">
        <v>99</v>
      </c>
      <c r="AS1022" s="1">
        <v>0</v>
      </c>
      <c r="AT1022" s="1">
        <v>0</v>
      </c>
      <c r="AU1022" s="1">
        <v>1</v>
      </c>
      <c r="AV1022" s="1">
        <v>0</v>
      </c>
      <c r="AW1022" s="1">
        <v>0</v>
      </c>
      <c r="AX1022" s="1">
        <v>0</v>
      </c>
      <c r="AY1022" s="1">
        <v>0</v>
      </c>
      <c r="AZ1022" s="1">
        <v>0</v>
      </c>
      <c r="BA1022" s="1">
        <v>0</v>
      </c>
      <c r="BB1022" s="1">
        <v>0</v>
      </c>
      <c r="BC1022" s="1">
        <v>0</v>
      </c>
      <c r="BD1022" s="1">
        <v>0</v>
      </c>
      <c r="BE1022" s="1">
        <v>0</v>
      </c>
      <c r="BF1022" s="1">
        <f>SUM(AS1022:BE1022)</f>
        <v>1</v>
      </c>
      <c r="BG1022" s="12">
        <v>0</v>
      </c>
      <c r="BH1022" s="1">
        <v>0</v>
      </c>
      <c r="BI1022" s="1">
        <v>0</v>
      </c>
      <c r="BJ1022" s="1">
        <v>0</v>
      </c>
      <c r="BK1022" s="1">
        <v>0</v>
      </c>
      <c r="BL1022" s="25">
        <v>0</v>
      </c>
      <c r="BM1022" s="1">
        <v>0</v>
      </c>
      <c r="BN1022" s="1">
        <v>0</v>
      </c>
      <c r="BO1022" s="1">
        <v>0</v>
      </c>
      <c r="BP1022" s="1">
        <v>0</v>
      </c>
      <c r="BQ1022" s="12"/>
      <c r="BR1022" s="12"/>
      <c r="BS1022" s="12"/>
      <c r="BT1022" s="12"/>
      <c r="BU1022" s="12"/>
      <c r="BV1022" s="12"/>
      <c r="BW1022" s="12"/>
      <c r="BX1022" s="12"/>
      <c r="BY1022" s="12"/>
      <c r="BZ1022" s="12"/>
      <c r="CA1022" s="12"/>
      <c r="CB1022" s="15"/>
      <c r="CC1022" s="12"/>
      <c r="CD1022" s="12"/>
      <c r="CE1022" s="12"/>
      <c r="CF1022" s="12"/>
      <c r="CG1022" s="12"/>
      <c r="CH1022" s="12"/>
      <c r="CI1022" s="12"/>
      <c r="CJ1022" s="15"/>
      <c r="CK1022" s="12"/>
      <c r="CL1022" s="12"/>
      <c r="CM1022" s="12"/>
      <c r="CN1022" s="12"/>
      <c r="CO1022" s="12"/>
      <c r="CP1022" s="12"/>
      <c r="CQ1022" s="12"/>
      <c r="CR1022" s="12"/>
      <c r="CS1022" s="12"/>
      <c r="CT1022" s="12"/>
      <c r="CU1022" s="12"/>
      <c r="CV1022" s="12"/>
      <c r="CW1022" s="12"/>
      <c r="CX1022" s="12"/>
      <c r="CY1022" s="12"/>
      <c r="CZ1022" s="12"/>
      <c r="DA1022" s="12"/>
      <c r="DB1022" s="12"/>
      <c r="DC1022" s="12"/>
      <c r="DE1022" s="35"/>
    </row>
    <row r="1023" spans="1:109" customFormat="1" x14ac:dyDescent="0.2">
      <c r="A1023" s="2">
        <v>1022</v>
      </c>
      <c r="B1023" s="5">
        <v>12</v>
      </c>
      <c r="C1023" s="2">
        <v>3</v>
      </c>
      <c r="D1023" s="1">
        <v>14</v>
      </c>
      <c r="E1023" s="7">
        <v>43992</v>
      </c>
      <c r="F1023" s="1">
        <v>0</v>
      </c>
      <c r="G1023" s="5">
        <f t="shared" si="71"/>
        <v>0</v>
      </c>
      <c r="H1023" s="19">
        <f t="shared" si="72"/>
        <v>0</v>
      </c>
      <c r="I1023" s="50">
        <v>100</v>
      </c>
      <c r="J1023" s="50">
        <v>123.62152777777777</v>
      </c>
      <c r="K1023" s="50">
        <v>22.80425676691765</v>
      </c>
      <c r="L1023" s="50">
        <v>3.125</v>
      </c>
      <c r="M1023" s="50">
        <v>96.180555555555557</v>
      </c>
      <c r="N1023" s="50">
        <v>0.69444444444444442</v>
      </c>
      <c r="O1023" s="50">
        <v>100</v>
      </c>
      <c r="P1023" s="50">
        <v>129.91145833333334</v>
      </c>
      <c r="Q1023" s="50">
        <v>22.416262167135322</v>
      </c>
      <c r="R1023" s="50">
        <v>4.166666666666667</v>
      </c>
      <c r="S1023" s="50">
        <v>95.833333333333329</v>
      </c>
      <c r="T1023" s="50">
        <v>0</v>
      </c>
      <c r="U1023" s="50">
        <v>100</v>
      </c>
      <c r="V1023" s="50">
        <v>111.04166666666667</v>
      </c>
      <c r="W1023" s="50">
        <v>19.231167004149516</v>
      </c>
      <c r="X1023" s="50">
        <v>1.0416666666666667</v>
      </c>
      <c r="Y1023" s="50">
        <v>96.875</v>
      </c>
      <c r="Z1023" s="50">
        <v>2.0833333333333335</v>
      </c>
      <c r="AA1023" s="2">
        <v>0</v>
      </c>
      <c r="AB1023">
        <v>1</v>
      </c>
      <c r="AC1023">
        <v>7</v>
      </c>
      <c r="AD1023">
        <v>1</v>
      </c>
      <c r="AE1023" s="16">
        <v>0</v>
      </c>
      <c r="AF1023" s="12">
        <v>99</v>
      </c>
      <c r="AG1023">
        <v>99</v>
      </c>
      <c r="AH1023">
        <v>1</v>
      </c>
      <c r="AI1023">
        <v>99</v>
      </c>
      <c r="AJ1023">
        <v>99</v>
      </c>
      <c r="AK1023">
        <v>99</v>
      </c>
      <c r="AL1023">
        <v>99</v>
      </c>
      <c r="AM1023" s="1">
        <v>99</v>
      </c>
      <c r="AN1023" s="1">
        <v>99</v>
      </c>
      <c r="AO1023" s="1">
        <v>99</v>
      </c>
      <c r="AP1023" s="1">
        <v>99</v>
      </c>
      <c r="AQ1023" s="1">
        <v>99</v>
      </c>
      <c r="AR1023" s="1">
        <v>99</v>
      </c>
      <c r="AS1023" s="1">
        <v>0</v>
      </c>
      <c r="AT1023" s="1">
        <v>0</v>
      </c>
      <c r="AU1023" s="1">
        <v>1</v>
      </c>
      <c r="AV1023" s="1">
        <v>0</v>
      </c>
      <c r="AW1023" s="1">
        <v>0</v>
      </c>
      <c r="AX1023" s="1">
        <v>0</v>
      </c>
      <c r="AY1023" s="1">
        <v>0</v>
      </c>
      <c r="AZ1023" s="1">
        <v>0</v>
      </c>
      <c r="BA1023" s="1">
        <v>0</v>
      </c>
      <c r="BB1023" s="1">
        <v>0</v>
      </c>
      <c r="BC1023" s="1">
        <v>0</v>
      </c>
      <c r="BD1023" s="1">
        <v>0</v>
      </c>
      <c r="BE1023" s="1">
        <v>0</v>
      </c>
      <c r="BF1023" s="1">
        <f>SUM(AS1023:BE1023)</f>
        <v>1</v>
      </c>
      <c r="BG1023" s="12">
        <v>0</v>
      </c>
      <c r="BH1023" s="1">
        <v>0</v>
      </c>
      <c r="BI1023" s="1">
        <v>0</v>
      </c>
      <c r="BJ1023" s="1">
        <v>0</v>
      </c>
      <c r="BK1023" s="1">
        <v>0</v>
      </c>
      <c r="BL1023" s="25">
        <v>0</v>
      </c>
      <c r="BM1023" s="1">
        <v>0</v>
      </c>
      <c r="BN1023" s="1">
        <v>0</v>
      </c>
      <c r="BO1023" s="1">
        <v>0</v>
      </c>
      <c r="BP1023" s="1">
        <v>0</v>
      </c>
      <c r="BQ1023" s="12"/>
      <c r="BR1023" s="12"/>
      <c r="BS1023" s="12"/>
      <c r="BT1023" s="12"/>
      <c r="BU1023" s="12"/>
      <c r="BV1023" s="12"/>
      <c r="BW1023" s="12"/>
      <c r="BX1023" s="12"/>
      <c r="BY1023" s="12"/>
      <c r="BZ1023" s="12"/>
      <c r="CA1023" s="12"/>
      <c r="CB1023" s="15"/>
      <c r="CC1023" s="12"/>
      <c r="CD1023" s="12"/>
      <c r="CE1023" s="12"/>
      <c r="CF1023" s="12"/>
      <c r="CG1023" s="12"/>
      <c r="CH1023" s="12"/>
      <c r="CI1023" s="12"/>
      <c r="CJ1023" s="15"/>
      <c r="CK1023" s="12"/>
      <c r="CL1023" s="12"/>
      <c r="CM1023" s="12"/>
      <c r="CN1023" s="12"/>
      <c r="CO1023" s="12"/>
      <c r="CP1023" s="12"/>
      <c r="CQ1023" s="12"/>
      <c r="CR1023" s="12"/>
      <c r="CS1023" s="12"/>
      <c r="CT1023" s="12"/>
      <c r="CU1023" s="12"/>
      <c r="CV1023" s="12"/>
      <c r="CW1023" s="12"/>
      <c r="CX1023" s="12"/>
      <c r="CY1023" s="12"/>
      <c r="CZ1023" s="12"/>
      <c r="DA1023" s="12"/>
      <c r="DB1023" s="12"/>
      <c r="DC1023" s="12"/>
      <c r="DE1023" s="35"/>
    </row>
    <row r="1024" spans="1:109" customFormat="1" x14ac:dyDescent="0.2">
      <c r="A1024" s="2">
        <v>1023</v>
      </c>
      <c r="B1024" s="5">
        <v>12</v>
      </c>
      <c r="C1024" s="2">
        <v>3</v>
      </c>
      <c r="D1024" s="1">
        <v>15</v>
      </c>
      <c r="E1024" s="7">
        <v>43993</v>
      </c>
      <c r="F1024" s="1">
        <v>0</v>
      </c>
      <c r="G1024" s="5">
        <f t="shared" si="71"/>
        <v>30</v>
      </c>
      <c r="H1024" s="19">
        <f t="shared" si="72"/>
        <v>294</v>
      </c>
      <c r="I1024" s="50">
        <v>100</v>
      </c>
      <c r="J1024" s="50">
        <v>127.66666666666667</v>
      </c>
      <c r="K1024" s="50">
        <v>21.814736189294102</v>
      </c>
      <c r="L1024" s="50">
        <v>2.4305555555555554</v>
      </c>
      <c r="M1024" s="50">
        <v>95.486111111111114</v>
      </c>
      <c r="N1024" s="50">
        <v>2.0833333333333335</v>
      </c>
      <c r="O1024" s="50">
        <v>100</v>
      </c>
      <c r="P1024" s="50">
        <v>122.71875</v>
      </c>
      <c r="Q1024" s="50">
        <v>22.02551791878377</v>
      </c>
      <c r="R1024" s="50">
        <v>0</v>
      </c>
      <c r="S1024" s="50">
        <v>96.875</v>
      </c>
      <c r="T1024" s="50">
        <v>3.125</v>
      </c>
      <c r="U1024" s="50">
        <v>100</v>
      </c>
      <c r="V1024" s="50">
        <v>137.5625</v>
      </c>
      <c r="W1024" s="50">
        <v>19.585825495884457</v>
      </c>
      <c r="X1024" s="50">
        <v>7.291666666666667</v>
      </c>
      <c r="Y1024" s="50">
        <v>92.708333333333329</v>
      </c>
      <c r="Z1024" s="50">
        <v>0</v>
      </c>
      <c r="AA1024" s="2">
        <v>1</v>
      </c>
      <c r="AB1024">
        <v>1</v>
      </c>
      <c r="AC1024">
        <v>8</v>
      </c>
      <c r="AD1024">
        <v>2</v>
      </c>
      <c r="AE1024" s="16">
        <v>0</v>
      </c>
      <c r="AF1024" t="s">
        <v>875</v>
      </c>
      <c r="AG1024" t="s">
        <v>875</v>
      </c>
      <c r="AH1024" t="s">
        <v>875</v>
      </c>
      <c r="AI1024" t="s">
        <v>875</v>
      </c>
      <c r="AJ1024" t="s">
        <v>875</v>
      </c>
      <c r="AK1024" t="s">
        <v>875</v>
      </c>
      <c r="AL1024" t="s">
        <v>875</v>
      </c>
      <c r="AM1024" s="1" t="s">
        <v>903</v>
      </c>
      <c r="AN1024" s="1" t="s">
        <v>903</v>
      </c>
      <c r="AO1024" s="1" t="s">
        <v>903</v>
      </c>
      <c r="AP1024" s="1" t="s">
        <v>903</v>
      </c>
      <c r="AQ1024" s="1" t="s">
        <v>903</v>
      </c>
      <c r="AR1024" s="1" t="s">
        <v>903</v>
      </c>
      <c r="AS1024" s="1" t="s">
        <v>903</v>
      </c>
      <c r="AT1024" s="1" t="s">
        <v>903</v>
      </c>
      <c r="AU1024" s="1" t="s">
        <v>903</v>
      </c>
      <c r="AV1024" s="1" t="s">
        <v>903</v>
      </c>
      <c r="AW1024" s="1" t="s">
        <v>903</v>
      </c>
      <c r="AX1024" s="1" t="s">
        <v>903</v>
      </c>
      <c r="AY1024" s="1" t="s">
        <v>903</v>
      </c>
      <c r="AZ1024" s="1" t="s">
        <v>903</v>
      </c>
      <c r="BA1024" s="1" t="s">
        <v>875</v>
      </c>
      <c r="BB1024" s="1" t="s">
        <v>875</v>
      </c>
      <c r="BC1024" s="1" t="s">
        <v>875</v>
      </c>
      <c r="BD1024" s="1" t="s">
        <v>875</v>
      </c>
      <c r="BE1024" s="1" t="s">
        <v>875</v>
      </c>
      <c r="BF1024" s="1" t="s">
        <v>875</v>
      </c>
      <c r="BG1024" s="12">
        <v>30</v>
      </c>
      <c r="BH1024" s="1">
        <v>5</v>
      </c>
      <c r="BI1024" s="1">
        <v>9.8000000000000007</v>
      </c>
      <c r="BJ1024" s="1">
        <f>BG1024*BI1024</f>
        <v>294</v>
      </c>
      <c r="BK1024" s="1" t="s">
        <v>31</v>
      </c>
      <c r="BL1024" s="25">
        <v>0</v>
      </c>
      <c r="BM1024" s="1">
        <v>0</v>
      </c>
      <c r="BN1024" s="1">
        <v>0</v>
      </c>
      <c r="BO1024" s="1">
        <v>0</v>
      </c>
      <c r="BP1024" s="1">
        <v>0</v>
      </c>
      <c r="BQ1024" s="12"/>
      <c r="BR1024" s="12"/>
      <c r="BS1024" s="12"/>
      <c r="BT1024" s="12"/>
      <c r="BU1024" s="12"/>
      <c r="BV1024" s="12"/>
      <c r="BW1024" s="12"/>
      <c r="BX1024" s="12"/>
      <c r="BY1024" s="12"/>
      <c r="BZ1024" s="12"/>
      <c r="CA1024" s="12"/>
      <c r="CB1024" s="15"/>
      <c r="CC1024" s="12"/>
      <c r="CD1024" s="12"/>
      <c r="CE1024" s="12"/>
      <c r="CF1024" s="12"/>
      <c r="CG1024" s="12"/>
      <c r="CH1024" s="12"/>
      <c r="CI1024" s="12"/>
      <c r="CJ1024" s="15"/>
      <c r="CK1024" s="12"/>
      <c r="CL1024" s="12"/>
      <c r="CM1024" s="12"/>
      <c r="CN1024" s="12"/>
      <c r="CO1024" s="12"/>
      <c r="CP1024" s="12"/>
      <c r="CQ1024" s="12"/>
      <c r="CR1024" s="12"/>
      <c r="CS1024" s="12"/>
      <c r="CT1024" s="12"/>
      <c r="CU1024" s="12"/>
      <c r="CV1024" s="12"/>
      <c r="CW1024" s="12"/>
      <c r="CX1024" s="12"/>
      <c r="CY1024" s="12"/>
      <c r="CZ1024" s="12"/>
      <c r="DA1024" s="12"/>
      <c r="DB1024" s="12"/>
      <c r="DC1024" s="12"/>
      <c r="DE1024" s="35"/>
    </row>
    <row r="1025" spans="1:109" customFormat="1" x14ac:dyDescent="0.2">
      <c r="A1025" s="2">
        <v>1024</v>
      </c>
      <c r="B1025" s="5">
        <v>12</v>
      </c>
      <c r="C1025" s="2">
        <v>3</v>
      </c>
      <c r="D1025" s="1">
        <v>16</v>
      </c>
      <c r="E1025" s="7">
        <v>43994</v>
      </c>
      <c r="F1025" s="1">
        <v>0</v>
      </c>
      <c r="G1025" s="5">
        <f t="shared" si="71"/>
        <v>0</v>
      </c>
      <c r="H1025" s="19">
        <f t="shared" si="72"/>
        <v>0</v>
      </c>
      <c r="I1025" s="50">
        <v>100</v>
      </c>
      <c r="J1025" s="50">
        <v>124.75347222222223</v>
      </c>
      <c r="K1025" s="50">
        <v>32.003952589550799</v>
      </c>
      <c r="L1025" s="50">
        <v>16.666666666666668</v>
      </c>
      <c r="M1025" s="50">
        <v>83.333333333333329</v>
      </c>
      <c r="N1025" s="50">
        <v>0</v>
      </c>
      <c r="O1025" s="50">
        <v>100</v>
      </c>
      <c r="P1025" s="50">
        <v>127.66666666666667</v>
      </c>
      <c r="Q1025" s="50">
        <v>32.073429047004318</v>
      </c>
      <c r="R1025" s="50">
        <v>17.708333333333332</v>
      </c>
      <c r="S1025" s="50">
        <v>82.291666666666671</v>
      </c>
      <c r="T1025" s="50">
        <v>0</v>
      </c>
      <c r="U1025" s="50">
        <v>100</v>
      </c>
      <c r="V1025" s="50">
        <v>118.92708333333333</v>
      </c>
      <c r="W1025" s="50">
        <v>31.387469072079703</v>
      </c>
      <c r="X1025" s="50">
        <v>14.583333333333334</v>
      </c>
      <c r="Y1025" s="50">
        <v>85.416666666666671</v>
      </c>
      <c r="Z1025" s="50">
        <v>0</v>
      </c>
      <c r="AA1025" s="2">
        <v>0</v>
      </c>
      <c r="AB1025">
        <v>1</v>
      </c>
      <c r="AC1025">
        <v>7</v>
      </c>
      <c r="AD1025">
        <v>2</v>
      </c>
      <c r="AE1025" s="16">
        <v>0</v>
      </c>
      <c r="AF1025" s="12">
        <v>99</v>
      </c>
      <c r="AG1025">
        <v>99</v>
      </c>
      <c r="AH1025">
        <v>1</v>
      </c>
      <c r="AI1025">
        <v>99</v>
      </c>
      <c r="AJ1025">
        <v>99</v>
      </c>
      <c r="AK1025">
        <v>99</v>
      </c>
      <c r="AL1025">
        <v>99</v>
      </c>
      <c r="AM1025">
        <v>99</v>
      </c>
      <c r="AN1025" s="1">
        <v>99</v>
      </c>
      <c r="AO1025" s="1">
        <v>99</v>
      </c>
      <c r="AP1025" s="1">
        <v>99</v>
      </c>
      <c r="AQ1025" s="1">
        <v>99</v>
      </c>
      <c r="AR1025" s="1">
        <v>99</v>
      </c>
      <c r="AS1025" s="1">
        <v>0</v>
      </c>
      <c r="AT1025" s="1">
        <v>0</v>
      </c>
      <c r="AU1025" s="1">
        <v>1</v>
      </c>
      <c r="AV1025" s="1">
        <v>0</v>
      </c>
      <c r="AW1025" s="1">
        <v>0</v>
      </c>
      <c r="AX1025" s="1">
        <v>0</v>
      </c>
      <c r="AY1025" s="1">
        <v>0</v>
      </c>
      <c r="AZ1025" s="1">
        <v>0</v>
      </c>
      <c r="BA1025" s="1">
        <v>0</v>
      </c>
      <c r="BB1025" s="1">
        <v>0</v>
      </c>
      <c r="BC1025" s="1">
        <v>0</v>
      </c>
      <c r="BD1025" s="1">
        <v>0</v>
      </c>
      <c r="BE1025" s="1">
        <v>0</v>
      </c>
      <c r="BF1025" s="1">
        <f>SUM(AS1025:BE1025)</f>
        <v>1</v>
      </c>
      <c r="BG1025" s="12">
        <v>0</v>
      </c>
      <c r="BH1025" s="1">
        <v>0</v>
      </c>
      <c r="BI1025" s="1">
        <v>0</v>
      </c>
      <c r="BJ1025" s="1">
        <v>0</v>
      </c>
      <c r="BK1025" s="1">
        <v>0</v>
      </c>
      <c r="BL1025" s="25">
        <v>0</v>
      </c>
      <c r="BM1025" s="1">
        <v>0</v>
      </c>
      <c r="BN1025" s="1">
        <v>0</v>
      </c>
      <c r="BO1025" s="1">
        <v>0</v>
      </c>
      <c r="BP1025" s="1">
        <v>0</v>
      </c>
      <c r="BQ1025" s="12"/>
      <c r="BR1025" s="12"/>
      <c r="BS1025" s="12"/>
      <c r="BT1025" s="12"/>
      <c r="BU1025" s="12"/>
      <c r="BV1025" s="12"/>
      <c r="BW1025" s="12"/>
      <c r="BX1025" s="12"/>
      <c r="BY1025" s="12"/>
      <c r="BZ1025" s="12"/>
      <c r="CA1025" s="12"/>
      <c r="CB1025" s="15"/>
      <c r="CC1025" s="12"/>
      <c r="CD1025" s="12"/>
      <c r="CE1025" s="12"/>
      <c r="CF1025" s="12"/>
      <c r="CG1025" s="12"/>
      <c r="CH1025" s="12"/>
      <c r="CI1025" s="12"/>
      <c r="CJ1025" s="15"/>
      <c r="CK1025" s="12"/>
      <c r="CL1025" s="12"/>
      <c r="CM1025" s="12"/>
      <c r="CN1025" s="12"/>
      <c r="CO1025" s="12"/>
      <c r="CP1025" s="12"/>
      <c r="CQ1025" s="12"/>
      <c r="CR1025" s="12"/>
      <c r="CS1025" s="12"/>
      <c r="CT1025" s="12"/>
      <c r="CU1025" s="12"/>
      <c r="CV1025" s="12"/>
      <c r="CW1025" s="12"/>
      <c r="CX1025" s="12"/>
      <c r="CY1025" s="12"/>
      <c r="CZ1025" s="12"/>
      <c r="DA1025" s="12"/>
      <c r="DB1025" s="12"/>
      <c r="DC1025" s="12"/>
      <c r="DE1025" s="35"/>
    </row>
    <row r="1026" spans="1:109" customFormat="1" x14ac:dyDescent="0.2">
      <c r="A1026" s="2">
        <v>1025</v>
      </c>
      <c r="B1026" s="5">
        <v>12</v>
      </c>
      <c r="C1026" s="2">
        <v>3</v>
      </c>
      <c r="D1026" s="1">
        <v>17</v>
      </c>
      <c r="E1026" s="7">
        <v>43995</v>
      </c>
      <c r="F1026" s="1">
        <v>0</v>
      </c>
      <c r="G1026" s="5">
        <f t="shared" si="71"/>
        <v>0</v>
      </c>
      <c r="H1026" s="19">
        <f t="shared" si="72"/>
        <v>0</v>
      </c>
      <c r="I1026" s="50">
        <v>100</v>
      </c>
      <c r="J1026" s="50">
        <v>117.16319444444444</v>
      </c>
      <c r="K1026" s="50">
        <v>27.315088202593415</v>
      </c>
      <c r="L1026" s="50">
        <v>7.9861111111111107</v>
      </c>
      <c r="M1026" s="50">
        <v>86.805555555555557</v>
      </c>
      <c r="N1026" s="50">
        <v>5.208333333333333</v>
      </c>
      <c r="O1026" s="50">
        <v>100</v>
      </c>
      <c r="P1026" s="50">
        <v>121.390625</v>
      </c>
      <c r="Q1026" s="50">
        <v>30.438511044418192</v>
      </c>
      <c r="R1026" s="50">
        <v>11.979166666666666</v>
      </c>
      <c r="S1026" s="50">
        <v>80.208333333333329</v>
      </c>
      <c r="T1026" s="50">
        <v>7.8125</v>
      </c>
      <c r="U1026" s="50">
        <v>100</v>
      </c>
      <c r="V1026" s="50">
        <v>108.70833333333333</v>
      </c>
      <c r="W1026" s="50">
        <v>14.278339402836547</v>
      </c>
      <c r="X1026" s="50">
        <v>0</v>
      </c>
      <c r="Y1026" s="50">
        <v>100</v>
      </c>
      <c r="Z1026" s="50">
        <v>0</v>
      </c>
      <c r="AA1026" s="2">
        <v>2</v>
      </c>
      <c r="AB1026">
        <v>1</v>
      </c>
      <c r="AC1026">
        <v>7</v>
      </c>
      <c r="AD1026">
        <v>2</v>
      </c>
      <c r="AE1026" s="16">
        <v>0</v>
      </c>
      <c r="AF1026" t="s">
        <v>20</v>
      </c>
      <c r="AG1026" t="s">
        <v>20</v>
      </c>
      <c r="AH1026" t="s">
        <v>20</v>
      </c>
      <c r="AI1026" t="s">
        <v>20</v>
      </c>
      <c r="AJ1026" t="s">
        <v>20</v>
      </c>
      <c r="AK1026" t="s">
        <v>20</v>
      </c>
      <c r="AL1026" t="s">
        <v>20</v>
      </c>
      <c r="AM1026" s="1" t="s">
        <v>20</v>
      </c>
      <c r="AN1026" s="1" t="s">
        <v>20</v>
      </c>
      <c r="AO1026" s="1" t="s">
        <v>20</v>
      </c>
      <c r="AP1026" s="1" t="s">
        <v>20</v>
      </c>
      <c r="AQ1026" s="1" t="s">
        <v>20</v>
      </c>
      <c r="AR1026" s="1" t="s">
        <v>20</v>
      </c>
      <c r="AS1026" t="s">
        <v>20</v>
      </c>
      <c r="AT1026" t="s">
        <v>20</v>
      </c>
      <c r="AU1026" t="s">
        <v>20</v>
      </c>
      <c r="AV1026" t="s">
        <v>20</v>
      </c>
      <c r="AW1026" t="s">
        <v>20</v>
      </c>
      <c r="AX1026" t="s">
        <v>20</v>
      </c>
      <c r="AY1026" t="s">
        <v>20</v>
      </c>
      <c r="AZ1026" s="1" t="s">
        <v>20</v>
      </c>
      <c r="BA1026" s="1" t="s">
        <v>20</v>
      </c>
      <c r="BB1026" s="1" t="s">
        <v>20</v>
      </c>
      <c r="BC1026" t="s">
        <v>20</v>
      </c>
      <c r="BD1026" t="s">
        <v>20</v>
      </c>
      <c r="BE1026" s="1" t="s">
        <v>20</v>
      </c>
      <c r="BF1026" s="1" t="s">
        <v>20</v>
      </c>
      <c r="BG1026" s="12">
        <v>0</v>
      </c>
      <c r="BH1026" s="1">
        <v>0</v>
      </c>
      <c r="BI1026" s="1">
        <v>0</v>
      </c>
      <c r="BJ1026" s="1">
        <v>0</v>
      </c>
      <c r="BK1026" s="1">
        <v>0</v>
      </c>
      <c r="BL1026" s="25">
        <v>0</v>
      </c>
      <c r="BM1026" s="1">
        <v>0</v>
      </c>
      <c r="BN1026" s="1">
        <v>0</v>
      </c>
      <c r="BO1026" s="1">
        <v>0</v>
      </c>
      <c r="BP1026" s="1">
        <v>0</v>
      </c>
      <c r="BQ1026" s="12"/>
      <c r="BR1026" s="12"/>
      <c r="BS1026" s="12"/>
      <c r="BT1026" s="12"/>
      <c r="BU1026" s="12"/>
      <c r="BV1026" s="12"/>
      <c r="BW1026" s="12"/>
      <c r="BX1026" s="12"/>
      <c r="BY1026" s="12"/>
      <c r="BZ1026" s="12"/>
      <c r="CA1026" s="12"/>
      <c r="CB1026" s="15"/>
      <c r="CC1026" s="12"/>
      <c r="CD1026" s="12"/>
      <c r="CE1026" s="12"/>
      <c r="CF1026" s="12"/>
      <c r="CG1026" s="12"/>
      <c r="CH1026" s="12"/>
      <c r="CI1026" s="12"/>
      <c r="CJ1026" s="15"/>
      <c r="CK1026" s="12"/>
      <c r="CL1026" s="12"/>
      <c r="CM1026" s="12"/>
      <c r="CN1026" s="12"/>
      <c r="CO1026" s="12"/>
      <c r="CP1026" s="12"/>
      <c r="CQ1026" s="12"/>
      <c r="CR1026" s="12"/>
      <c r="CS1026" s="12"/>
      <c r="CT1026" s="12"/>
      <c r="CU1026" s="12"/>
      <c r="CV1026" s="12"/>
      <c r="CW1026" s="12"/>
      <c r="CX1026" s="12"/>
      <c r="CY1026" s="12"/>
      <c r="CZ1026" s="12"/>
      <c r="DA1026" s="12"/>
      <c r="DB1026" s="12"/>
      <c r="DC1026" s="12"/>
      <c r="DE1026" s="35"/>
    </row>
    <row r="1027" spans="1:109" customFormat="1" x14ac:dyDescent="0.2">
      <c r="A1027" s="2">
        <v>1026</v>
      </c>
      <c r="B1027" s="5">
        <v>12</v>
      </c>
      <c r="C1027" s="2">
        <v>3</v>
      </c>
      <c r="D1027" s="1">
        <v>18</v>
      </c>
      <c r="E1027" s="7">
        <v>43996</v>
      </c>
      <c r="F1027" s="1">
        <v>0</v>
      </c>
      <c r="G1027" s="5">
        <f t="shared" si="71"/>
        <v>0</v>
      </c>
      <c r="H1027" s="19">
        <f t="shared" si="72"/>
        <v>0</v>
      </c>
      <c r="I1027" s="50">
        <v>100</v>
      </c>
      <c r="J1027" s="50">
        <v>141.62152777777777</v>
      </c>
      <c r="K1027" s="50">
        <v>31.808129293287699</v>
      </c>
      <c r="L1027" s="50">
        <v>23.611111111111111</v>
      </c>
      <c r="M1027" s="50">
        <v>74.652777777777771</v>
      </c>
      <c r="N1027" s="50">
        <v>1.7361111111111112</v>
      </c>
      <c r="O1027" s="50">
        <v>100</v>
      </c>
      <c r="P1027" s="50">
        <v>126.44791666666667</v>
      </c>
      <c r="Q1027" s="50">
        <v>30.327153090155555</v>
      </c>
      <c r="R1027" s="50">
        <v>10.9375</v>
      </c>
      <c r="S1027" s="50">
        <v>86.458333333333329</v>
      </c>
      <c r="T1027" s="50">
        <v>2.6041666666666665</v>
      </c>
      <c r="U1027" s="50">
        <v>100</v>
      </c>
      <c r="V1027" s="50">
        <v>171.96875</v>
      </c>
      <c r="W1027" s="50">
        <v>24.518816880875519</v>
      </c>
      <c r="X1027" s="50">
        <v>48.958333333333336</v>
      </c>
      <c r="Y1027" s="50">
        <v>51.041666666666664</v>
      </c>
      <c r="Z1027" s="50">
        <v>0</v>
      </c>
      <c r="AA1027" s="2">
        <v>0</v>
      </c>
      <c r="AB1027">
        <v>1</v>
      </c>
      <c r="AC1027">
        <v>7</v>
      </c>
      <c r="AD1027">
        <v>2</v>
      </c>
      <c r="AE1027" s="16">
        <v>0</v>
      </c>
      <c r="AF1027" t="s">
        <v>20</v>
      </c>
      <c r="AG1027" t="s">
        <v>20</v>
      </c>
      <c r="AH1027" t="s">
        <v>20</v>
      </c>
      <c r="AI1027" t="s">
        <v>20</v>
      </c>
      <c r="AJ1027" t="s">
        <v>20</v>
      </c>
      <c r="AK1027" t="s">
        <v>20</v>
      </c>
      <c r="AL1027" t="s">
        <v>20</v>
      </c>
      <c r="AM1027" s="16" t="s">
        <v>20</v>
      </c>
      <c r="AN1027" s="16" t="s">
        <v>20</v>
      </c>
      <c r="AO1027" s="16" t="s">
        <v>20</v>
      </c>
      <c r="AP1027" s="16" t="s">
        <v>20</v>
      </c>
      <c r="AQ1027" s="16" t="s">
        <v>20</v>
      </c>
      <c r="AR1027" s="16" t="s">
        <v>20</v>
      </c>
      <c r="AS1027" t="s">
        <v>20</v>
      </c>
      <c r="AT1027" t="s">
        <v>20</v>
      </c>
      <c r="AU1027" t="s">
        <v>20</v>
      </c>
      <c r="AV1027" t="s">
        <v>20</v>
      </c>
      <c r="AW1027" t="s">
        <v>20</v>
      </c>
      <c r="AX1027" t="s">
        <v>20</v>
      </c>
      <c r="AY1027" t="s">
        <v>20</v>
      </c>
      <c r="AZ1027" s="1" t="s">
        <v>20</v>
      </c>
      <c r="BA1027" t="s">
        <v>20</v>
      </c>
      <c r="BB1027" t="s">
        <v>20</v>
      </c>
      <c r="BC1027" t="s">
        <v>20</v>
      </c>
      <c r="BD1027" t="s">
        <v>20</v>
      </c>
      <c r="BE1027" t="s">
        <v>20</v>
      </c>
      <c r="BF1027" s="1" t="s">
        <v>20</v>
      </c>
      <c r="BG1027" s="12">
        <v>0</v>
      </c>
      <c r="BH1027" s="1">
        <v>0</v>
      </c>
      <c r="BI1027" s="1">
        <v>0</v>
      </c>
      <c r="BJ1027" s="1">
        <v>0</v>
      </c>
      <c r="BK1027" s="1">
        <v>0</v>
      </c>
      <c r="BL1027" s="25">
        <v>0</v>
      </c>
      <c r="BM1027" s="1">
        <v>0</v>
      </c>
      <c r="BN1027" s="1">
        <v>0</v>
      </c>
      <c r="BO1027" s="1">
        <v>0</v>
      </c>
      <c r="BP1027" s="1">
        <v>0</v>
      </c>
      <c r="BQ1027" s="12"/>
      <c r="BR1027" s="12"/>
      <c r="BS1027" s="12"/>
      <c r="BT1027" s="12"/>
      <c r="BU1027" s="12"/>
      <c r="BV1027" s="12"/>
      <c r="BW1027" s="12"/>
      <c r="BX1027" s="12"/>
      <c r="BY1027" s="12"/>
      <c r="BZ1027" s="12"/>
      <c r="CA1027" s="12"/>
      <c r="CB1027" s="15"/>
      <c r="CC1027" s="12"/>
      <c r="CD1027" s="12"/>
      <c r="CE1027" s="12"/>
      <c r="CF1027" s="12"/>
      <c r="CG1027" s="12"/>
      <c r="CH1027" s="12"/>
      <c r="CI1027" s="12"/>
      <c r="CJ1027" s="15"/>
      <c r="CK1027" s="12"/>
      <c r="CL1027" s="12"/>
      <c r="CM1027" s="12"/>
      <c r="CN1027" s="12"/>
      <c r="CO1027" s="12"/>
      <c r="CP1027" s="12"/>
      <c r="CQ1027" s="12"/>
      <c r="CR1027" s="12"/>
      <c r="CS1027" s="12"/>
      <c r="CT1027" s="12"/>
      <c r="CU1027" s="12"/>
      <c r="CV1027" s="12"/>
      <c r="CW1027" s="12"/>
      <c r="CX1027" s="12"/>
      <c r="CY1027" s="12"/>
      <c r="CZ1027" s="12"/>
      <c r="DA1027" s="12"/>
      <c r="DB1027" s="12"/>
      <c r="DC1027" s="12"/>
      <c r="DE1027" s="35"/>
    </row>
    <row r="1028" spans="1:109" customFormat="1" x14ac:dyDescent="0.2">
      <c r="A1028" s="2">
        <v>1027</v>
      </c>
      <c r="B1028" s="5">
        <v>12</v>
      </c>
      <c r="C1028" s="2">
        <v>3</v>
      </c>
      <c r="D1028" s="1">
        <v>19</v>
      </c>
      <c r="E1028" s="7">
        <v>43997</v>
      </c>
      <c r="F1028" s="1">
        <v>0</v>
      </c>
      <c r="G1028" s="5">
        <f t="shared" si="71"/>
        <v>90</v>
      </c>
      <c r="H1028" s="19">
        <f t="shared" si="72"/>
        <v>315</v>
      </c>
      <c r="I1028" s="50">
        <v>90.972222222222229</v>
      </c>
      <c r="J1028" s="50">
        <v>121.84351145038168</v>
      </c>
      <c r="K1028" s="50">
        <v>29.078070219454549</v>
      </c>
      <c r="L1028" s="50">
        <v>9.5419847328244281</v>
      </c>
      <c r="M1028" s="50">
        <v>90.458015267175568</v>
      </c>
      <c r="N1028" s="50">
        <v>0</v>
      </c>
      <c r="O1028" s="50">
        <v>86.458333333333329</v>
      </c>
      <c r="P1028" s="50">
        <v>123.22891566265061</v>
      </c>
      <c r="Q1028" s="50">
        <v>31.297935005422897</v>
      </c>
      <c r="R1028" s="50">
        <v>13.253012048192771</v>
      </c>
      <c r="S1028" s="50">
        <v>86.746987951807228</v>
      </c>
      <c r="T1028" s="50">
        <v>0</v>
      </c>
      <c r="U1028" s="50">
        <v>100</v>
      </c>
      <c r="V1028" s="50">
        <v>119.44791666666667</v>
      </c>
      <c r="W1028" s="50">
        <v>24.493580015116496</v>
      </c>
      <c r="X1028" s="50">
        <v>3.125</v>
      </c>
      <c r="Y1028" s="50">
        <v>96.875</v>
      </c>
      <c r="Z1028" s="50">
        <v>0</v>
      </c>
      <c r="AA1028" s="2">
        <v>0</v>
      </c>
      <c r="AB1028">
        <v>1</v>
      </c>
      <c r="AC1028">
        <v>7</v>
      </c>
      <c r="AD1028">
        <v>2</v>
      </c>
      <c r="AE1028" s="16">
        <v>0</v>
      </c>
      <c r="AF1028" t="s">
        <v>875</v>
      </c>
      <c r="AG1028" t="s">
        <v>875</v>
      </c>
      <c r="AH1028" t="s">
        <v>875</v>
      </c>
      <c r="AI1028" t="s">
        <v>875</v>
      </c>
      <c r="AJ1028" t="s">
        <v>875</v>
      </c>
      <c r="AK1028" t="s">
        <v>875</v>
      </c>
      <c r="AL1028" t="s">
        <v>875</v>
      </c>
      <c r="AM1028" s="1" t="s">
        <v>903</v>
      </c>
      <c r="AN1028" s="1" t="s">
        <v>903</v>
      </c>
      <c r="AO1028" s="1" t="s">
        <v>903</v>
      </c>
      <c r="AP1028" s="1" t="s">
        <v>903</v>
      </c>
      <c r="AQ1028" s="1" t="s">
        <v>903</v>
      </c>
      <c r="AR1028" s="1" t="s">
        <v>903</v>
      </c>
      <c r="AS1028" s="1" t="s">
        <v>903</v>
      </c>
      <c r="AT1028" s="1" t="s">
        <v>903</v>
      </c>
      <c r="AU1028" s="1" t="s">
        <v>903</v>
      </c>
      <c r="AV1028" s="1" t="s">
        <v>903</v>
      </c>
      <c r="AW1028" s="1" t="s">
        <v>903</v>
      </c>
      <c r="AX1028" s="1" t="s">
        <v>903</v>
      </c>
      <c r="AY1028" s="1" t="s">
        <v>903</v>
      </c>
      <c r="AZ1028" s="1" t="s">
        <v>903</v>
      </c>
      <c r="BA1028" s="1" t="s">
        <v>875</v>
      </c>
      <c r="BB1028" s="1" t="s">
        <v>875</v>
      </c>
      <c r="BC1028" s="1" t="s">
        <v>875</v>
      </c>
      <c r="BD1028" s="1" t="s">
        <v>875</v>
      </c>
      <c r="BE1028" s="1" t="s">
        <v>875</v>
      </c>
      <c r="BF1028" s="1" t="s">
        <v>875</v>
      </c>
      <c r="BG1028" s="12">
        <v>90</v>
      </c>
      <c r="BH1028" s="1">
        <v>4</v>
      </c>
      <c r="BI1028" s="1">
        <v>3.5</v>
      </c>
      <c r="BJ1028" s="1">
        <f>BG1028*BI1028</f>
        <v>315</v>
      </c>
      <c r="BK1028" t="s">
        <v>779</v>
      </c>
      <c r="BL1028" s="25">
        <v>0</v>
      </c>
      <c r="BM1028" s="1">
        <v>0</v>
      </c>
      <c r="BN1028" s="1">
        <v>0</v>
      </c>
      <c r="BO1028" s="1">
        <v>0</v>
      </c>
      <c r="BP1028" s="1">
        <v>0</v>
      </c>
      <c r="BQ1028" s="12"/>
      <c r="BR1028" s="12"/>
      <c r="BS1028" s="12"/>
      <c r="BT1028" s="12"/>
      <c r="BU1028" s="12"/>
      <c r="BV1028" s="12"/>
      <c r="BW1028" s="12"/>
      <c r="BX1028" s="12"/>
      <c r="BY1028" s="12"/>
      <c r="BZ1028" s="12"/>
      <c r="CA1028" s="12"/>
      <c r="CB1028" s="15"/>
      <c r="CC1028" s="12"/>
      <c r="CD1028" s="12"/>
      <c r="CE1028" s="12"/>
      <c r="CF1028" s="12"/>
      <c r="CG1028" s="12"/>
      <c r="CH1028" s="12"/>
      <c r="CI1028" s="12"/>
      <c r="CJ1028" s="15"/>
      <c r="CK1028" s="12"/>
      <c r="CL1028" s="12"/>
      <c r="CM1028" s="12"/>
      <c r="CN1028" s="12"/>
      <c r="CO1028" s="12"/>
      <c r="CP1028" s="12"/>
      <c r="CQ1028" s="12"/>
      <c r="CR1028" s="12"/>
      <c r="CS1028" s="12"/>
      <c r="CT1028" s="12"/>
      <c r="CU1028" s="12"/>
      <c r="CV1028" s="12"/>
      <c r="CW1028" s="12"/>
      <c r="CX1028" s="12"/>
      <c r="CY1028" s="12"/>
      <c r="CZ1028" s="12"/>
      <c r="DA1028" s="12"/>
      <c r="DB1028" s="12"/>
      <c r="DC1028" s="12"/>
      <c r="DE1028" s="35"/>
    </row>
    <row r="1029" spans="1:109" customFormat="1" x14ac:dyDescent="0.2">
      <c r="A1029" s="2">
        <v>1028</v>
      </c>
      <c r="B1029" s="5">
        <v>12</v>
      </c>
      <c r="C1029" s="2">
        <v>3</v>
      </c>
      <c r="D1029" s="1">
        <v>20</v>
      </c>
      <c r="E1029" s="7">
        <v>43998</v>
      </c>
      <c r="F1029" s="1">
        <v>0</v>
      </c>
      <c r="G1029" s="5">
        <f t="shared" si="71"/>
        <v>0</v>
      </c>
      <c r="H1029" s="19">
        <f t="shared" si="72"/>
        <v>0</v>
      </c>
      <c r="I1029" s="50">
        <v>100</v>
      </c>
      <c r="J1029" s="50">
        <v>116.48958333333333</v>
      </c>
      <c r="K1029" s="50">
        <v>20.441671519008239</v>
      </c>
      <c r="L1029" s="50">
        <v>0</v>
      </c>
      <c r="M1029" s="50">
        <v>98.263888888888886</v>
      </c>
      <c r="N1029" s="50">
        <v>1.7361111111111112</v>
      </c>
      <c r="O1029" s="50">
        <v>100</v>
      </c>
      <c r="P1029" s="50">
        <v>110.63541666666667</v>
      </c>
      <c r="Q1029" s="50">
        <v>18.259671649935836</v>
      </c>
      <c r="R1029" s="50">
        <v>0</v>
      </c>
      <c r="S1029" s="50">
        <v>97.395833333333329</v>
      </c>
      <c r="T1029" s="50">
        <v>2.6041666666666665</v>
      </c>
      <c r="U1029" s="50">
        <v>100</v>
      </c>
      <c r="V1029" s="50">
        <v>128.19791666666666</v>
      </c>
      <c r="W1029" s="50">
        <v>20.411660762621842</v>
      </c>
      <c r="X1029" s="50">
        <v>0</v>
      </c>
      <c r="Y1029" s="50">
        <v>100</v>
      </c>
      <c r="Z1029" s="50">
        <v>0</v>
      </c>
      <c r="AA1029" s="2">
        <v>1</v>
      </c>
      <c r="AB1029">
        <v>1</v>
      </c>
      <c r="AC1029">
        <v>6</v>
      </c>
      <c r="AD1029">
        <v>2</v>
      </c>
      <c r="AE1029" s="16">
        <v>0</v>
      </c>
      <c r="AF1029" s="12">
        <v>99</v>
      </c>
      <c r="AG1029">
        <v>99</v>
      </c>
      <c r="AH1029">
        <v>99</v>
      </c>
      <c r="AI1029">
        <v>99</v>
      </c>
      <c r="AJ1029">
        <v>99</v>
      </c>
      <c r="AK1029">
        <v>1</v>
      </c>
      <c r="AL1029">
        <v>99</v>
      </c>
      <c r="AM1029">
        <v>99</v>
      </c>
      <c r="AN1029" s="1">
        <v>99</v>
      </c>
      <c r="AO1029" s="1">
        <v>99</v>
      </c>
      <c r="AP1029" s="1">
        <v>99</v>
      </c>
      <c r="AQ1029" s="1">
        <v>99</v>
      </c>
      <c r="AR1029" s="1">
        <v>99</v>
      </c>
      <c r="AS1029" s="1">
        <v>0</v>
      </c>
      <c r="AT1029" s="1">
        <v>0</v>
      </c>
      <c r="AU1029">
        <v>0</v>
      </c>
      <c r="AV1029" s="1">
        <v>0</v>
      </c>
      <c r="AW1029" s="1">
        <v>0</v>
      </c>
      <c r="AX1029" s="1">
        <v>1</v>
      </c>
      <c r="AY1029" s="1">
        <v>0</v>
      </c>
      <c r="AZ1029" s="1">
        <v>0</v>
      </c>
      <c r="BA1029" s="1">
        <v>0</v>
      </c>
      <c r="BB1029" s="1">
        <v>0</v>
      </c>
      <c r="BC1029" s="1">
        <v>0</v>
      </c>
      <c r="BD1029" s="1">
        <v>0</v>
      </c>
      <c r="BE1029" s="1">
        <v>0</v>
      </c>
      <c r="BF1029" s="1">
        <f>SUM(AS1029:BE1029)</f>
        <v>1</v>
      </c>
      <c r="BG1029" s="12">
        <v>0</v>
      </c>
      <c r="BH1029" s="1">
        <v>0</v>
      </c>
      <c r="BI1029" s="1">
        <v>0</v>
      </c>
      <c r="BJ1029" s="1">
        <v>0</v>
      </c>
      <c r="BK1029" s="1">
        <v>0</v>
      </c>
      <c r="BL1029" s="25">
        <v>0</v>
      </c>
      <c r="BM1029" s="1">
        <v>0</v>
      </c>
      <c r="BN1029" s="1">
        <v>0</v>
      </c>
      <c r="BO1029" s="1">
        <v>0</v>
      </c>
      <c r="BP1029" s="1">
        <v>0</v>
      </c>
      <c r="BQ1029" s="12"/>
      <c r="BR1029" s="12"/>
      <c r="BS1029" s="12"/>
      <c r="BT1029" s="12"/>
      <c r="BU1029" s="12"/>
      <c r="BV1029" s="12"/>
      <c r="BW1029" s="12"/>
      <c r="BX1029" s="12"/>
      <c r="BY1029" s="12"/>
      <c r="BZ1029" s="12"/>
      <c r="CA1029" s="12"/>
      <c r="CB1029" s="15"/>
      <c r="CC1029" s="12"/>
      <c r="CD1029" s="12"/>
      <c r="CE1029" s="12"/>
      <c r="CF1029" s="12"/>
      <c r="CG1029" s="12"/>
      <c r="CH1029" s="12"/>
      <c r="CI1029" s="12"/>
      <c r="CJ1029" s="15"/>
      <c r="CK1029" s="12"/>
      <c r="CL1029" s="12"/>
      <c r="CM1029" s="12"/>
      <c r="CN1029" s="12"/>
      <c r="CO1029" s="12"/>
      <c r="CP1029" s="12"/>
      <c r="CQ1029" s="12"/>
      <c r="CR1029" s="12"/>
      <c r="CS1029" s="12"/>
      <c r="CT1029" s="12"/>
      <c r="CU1029" s="12"/>
      <c r="CV1029" s="12"/>
      <c r="CW1029" s="12"/>
      <c r="CX1029" s="12"/>
      <c r="CY1029" s="12"/>
      <c r="CZ1029" s="12"/>
      <c r="DA1029" s="12"/>
      <c r="DB1029" s="12"/>
      <c r="DC1029" s="12"/>
      <c r="DE1029" s="35"/>
    </row>
    <row r="1030" spans="1:109" customFormat="1" x14ac:dyDescent="0.2">
      <c r="A1030" s="2">
        <v>1029</v>
      </c>
      <c r="B1030" s="5">
        <v>12</v>
      </c>
      <c r="C1030" s="2">
        <v>3</v>
      </c>
      <c r="D1030" s="1">
        <v>21</v>
      </c>
      <c r="E1030" s="7">
        <v>43999</v>
      </c>
      <c r="F1030" s="1">
        <v>0</v>
      </c>
      <c r="G1030" s="5">
        <f t="shared" si="71"/>
        <v>0</v>
      </c>
      <c r="H1030" s="19">
        <f t="shared" si="72"/>
        <v>0</v>
      </c>
      <c r="I1030" s="50">
        <v>100</v>
      </c>
      <c r="J1030" s="50">
        <v>110.76388888888889</v>
      </c>
      <c r="K1030" s="50">
        <v>22.249713855256978</v>
      </c>
      <c r="L1030" s="50">
        <v>0</v>
      </c>
      <c r="M1030" s="50">
        <v>100</v>
      </c>
      <c r="N1030" s="50">
        <v>0</v>
      </c>
      <c r="O1030" s="50">
        <v>100</v>
      </c>
      <c r="P1030" s="50">
        <v>104.390625</v>
      </c>
      <c r="Q1030" s="50">
        <v>24.260710602899152</v>
      </c>
      <c r="R1030" s="50">
        <v>0</v>
      </c>
      <c r="S1030" s="50">
        <v>100</v>
      </c>
      <c r="T1030" s="50">
        <v>0</v>
      </c>
      <c r="U1030" s="50">
        <v>100</v>
      </c>
      <c r="V1030" s="50">
        <v>123.51041666666667</v>
      </c>
      <c r="W1030" s="50">
        <v>14.000864758453639</v>
      </c>
      <c r="X1030" s="50">
        <v>0</v>
      </c>
      <c r="Y1030" s="50">
        <v>100</v>
      </c>
      <c r="Z1030" s="50">
        <v>0</v>
      </c>
      <c r="AA1030" s="2">
        <v>0</v>
      </c>
      <c r="AB1030">
        <v>1</v>
      </c>
      <c r="AC1030">
        <v>7</v>
      </c>
      <c r="AD1030">
        <v>1</v>
      </c>
      <c r="AE1030" s="16">
        <v>0</v>
      </c>
      <c r="AF1030" s="12">
        <v>99</v>
      </c>
      <c r="AG1030">
        <v>99</v>
      </c>
      <c r="AH1030">
        <v>1</v>
      </c>
      <c r="AI1030">
        <v>99</v>
      </c>
      <c r="AJ1030">
        <v>99</v>
      </c>
      <c r="AK1030">
        <v>99</v>
      </c>
      <c r="AL1030">
        <v>99</v>
      </c>
      <c r="AM1030" s="1">
        <v>99</v>
      </c>
      <c r="AN1030" s="1">
        <v>99</v>
      </c>
      <c r="AO1030" s="1">
        <v>99</v>
      </c>
      <c r="AP1030" s="1">
        <v>99</v>
      </c>
      <c r="AQ1030" s="1">
        <v>99</v>
      </c>
      <c r="AR1030" s="1">
        <v>99</v>
      </c>
      <c r="AS1030" s="1">
        <v>0</v>
      </c>
      <c r="AT1030" s="1">
        <v>0</v>
      </c>
      <c r="AU1030" s="1">
        <v>1</v>
      </c>
      <c r="AV1030" s="1">
        <v>0</v>
      </c>
      <c r="AW1030" s="1">
        <v>0</v>
      </c>
      <c r="AX1030" s="1">
        <v>0</v>
      </c>
      <c r="AY1030" s="1">
        <v>0</v>
      </c>
      <c r="AZ1030" s="1">
        <v>0</v>
      </c>
      <c r="BA1030" s="1">
        <v>0</v>
      </c>
      <c r="BB1030" s="1">
        <v>0</v>
      </c>
      <c r="BC1030" s="1">
        <v>0</v>
      </c>
      <c r="BD1030" s="1">
        <v>0</v>
      </c>
      <c r="BE1030" s="1">
        <v>0</v>
      </c>
      <c r="BF1030" s="1">
        <f>SUM(AS1030:BE1030)</f>
        <v>1</v>
      </c>
      <c r="BG1030" s="12">
        <v>0</v>
      </c>
      <c r="BH1030" s="1">
        <v>0</v>
      </c>
      <c r="BI1030" s="1">
        <v>0</v>
      </c>
      <c r="BJ1030" s="1">
        <v>0</v>
      </c>
      <c r="BK1030" s="1">
        <v>0</v>
      </c>
      <c r="BL1030" s="25">
        <v>0</v>
      </c>
      <c r="BM1030" s="1">
        <v>0</v>
      </c>
      <c r="BN1030" s="1">
        <v>0</v>
      </c>
      <c r="BO1030" s="1">
        <v>0</v>
      </c>
      <c r="BP1030" s="1">
        <v>0</v>
      </c>
      <c r="BQ1030" s="12"/>
      <c r="BR1030" s="12"/>
      <c r="BS1030" s="12"/>
      <c r="BT1030" s="12"/>
      <c r="BU1030" s="12"/>
      <c r="BV1030" s="12"/>
      <c r="BW1030" s="12"/>
      <c r="BX1030" s="12"/>
      <c r="BY1030" s="12"/>
      <c r="BZ1030" s="12"/>
      <c r="CA1030" s="12"/>
      <c r="CB1030" s="15"/>
      <c r="CC1030" s="12"/>
      <c r="CD1030" s="12"/>
      <c r="CE1030" s="12"/>
      <c r="CF1030" s="12"/>
      <c r="CG1030" s="12"/>
      <c r="CH1030" s="12"/>
      <c r="CI1030" s="12"/>
      <c r="CJ1030" s="15"/>
      <c r="CK1030" s="12"/>
      <c r="CL1030" s="12"/>
      <c r="CM1030" s="12"/>
      <c r="CN1030" s="12"/>
      <c r="CO1030" s="12"/>
      <c r="CP1030" s="12"/>
      <c r="CQ1030" s="12"/>
      <c r="CR1030" s="12"/>
      <c r="CS1030" s="12"/>
      <c r="CT1030" s="12"/>
      <c r="CU1030" s="12"/>
      <c r="CV1030" s="12"/>
      <c r="CW1030" s="12"/>
      <c r="CX1030" s="12"/>
      <c r="CY1030" s="12"/>
      <c r="CZ1030" s="12"/>
      <c r="DA1030" s="12"/>
      <c r="DB1030" s="12"/>
      <c r="DC1030" s="12"/>
      <c r="DE1030" s="35"/>
    </row>
    <row r="1031" spans="1:109" customFormat="1" x14ac:dyDescent="0.2">
      <c r="A1031" s="2">
        <v>1030</v>
      </c>
      <c r="B1031" s="5">
        <v>12</v>
      </c>
      <c r="C1031" s="2">
        <v>3</v>
      </c>
      <c r="D1031" s="1">
        <v>22</v>
      </c>
      <c r="E1031" s="7">
        <v>44000</v>
      </c>
      <c r="F1031" s="1">
        <v>0</v>
      </c>
      <c r="G1031" s="5">
        <f t="shared" si="71"/>
        <v>0</v>
      </c>
      <c r="H1031" s="19">
        <f t="shared" si="72"/>
        <v>0</v>
      </c>
      <c r="I1031" s="50">
        <v>100</v>
      </c>
      <c r="J1031" s="50">
        <v>120.77430555555556</v>
      </c>
      <c r="K1031" s="50">
        <v>27.96021288623432</v>
      </c>
      <c r="L1031" s="50">
        <v>2.7777777777777777</v>
      </c>
      <c r="M1031" s="50">
        <v>87.5</v>
      </c>
      <c r="N1031" s="50">
        <v>9.7222222222222214</v>
      </c>
      <c r="O1031" s="50">
        <v>100</v>
      </c>
      <c r="P1031" s="50">
        <v>109.47395833333333</v>
      </c>
      <c r="Q1031" s="50">
        <v>30.807627490498565</v>
      </c>
      <c r="R1031" s="50">
        <v>0</v>
      </c>
      <c r="S1031" s="50">
        <v>85.416666666666671</v>
      </c>
      <c r="T1031" s="50">
        <v>14.583333333333334</v>
      </c>
      <c r="U1031" s="50">
        <v>100</v>
      </c>
      <c r="V1031" s="50">
        <v>143.375</v>
      </c>
      <c r="W1031" s="50">
        <v>13.664693594933224</v>
      </c>
      <c r="X1031" s="50">
        <v>8.3333333333333339</v>
      </c>
      <c r="Y1031" s="50">
        <v>91.666666666666671</v>
      </c>
      <c r="Z1031" s="50">
        <v>0</v>
      </c>
      <c r="AA1031" s="2">
        <v>2</v>
      </c>
      <c r="AB1031">
        <v>1</v>
      </c>
      <c r="AC1031">
        <v>7</v>
      </c>
      <c r="AD1031">
        <v>1</v>
      </c>
      <c r="AE1031" s="16">
        <v>0</v>
      </c>
      <c r="AF1031" t="s">
        <v>20</v>
      </c>
      <c r="AG1031" t="s">
        <v>20</v>
      </c>
      <c r="AH1031" t="s">
        <v>20</v>
      </c>
      <c r="AI1031" t="s">
        <v>20</v>
      </c>
      <c r="AJ1031" t="s">
        <v>20</v>
      </c>
      <c r="AK1031" t="s">
        <v>20</v>
      </c>
      <c r="AL1031" t="s">
        <v>20</v>
      </c>
      <c r="AM1031" s="1" t="s">
        <v>20</v>
      </c>
      <c r="AN1031" s="1" t="s">
        <v>20</v>
      </c>
      <c r="AO1031" s="1" t="s">
        <v>20</v>
      </c>
      <c r="AP1031" s="1" t="s">
        <v>20</v>
      </c>
      <c r="AQ1031" s="1" t="s">
        <v>20</v>
      </c>
      <c r="AR1031" s="1" t="s">
        <v>20</v>
      </c>
      <c r="AS1031" t="s">
        <v>20</v>
      </c>
      <c r="AT1031" t="s">
        <v>20</v>
      </c>
      <c r="AU1031" t="s">
        <v>20</v>
      </c>
      <c r="AV1031" t="s">
        <v>20</v>
      </c>
      <c r="AW1031" t="s">
        <v>20</v>
      </c>
      <c r="AX1031" t="s">
        <v>20</v>
      </c>
      <c r="AY1031" t="s">
        <v>20</v>
      </c>
      <c r="AZ1031" s="1" t="s">
        <v>20</v>
      </c>
      <c r="BA1031" s="1" t="s">
        <v>20</v>
      </c>
      <c r="BB1031" s="1" t="s">
        <v>20</v>
      </c>
      <c r="BC1031" t="s">
        <v>20</v>
      </c>
      <c r="BD1031" t="s">
        <v>20</v>
      </c>
      <c r="BE1031" s="1" t="s">
        <v>20</v>
      </c>
      <c r="BF1031" t="s">
        <v>20</v>
      </c>
      <c r="BG1031" s="12">
        <v>0</v>
      </c>
      <c r="BH1031" s="1">
        <v>0</v>
      </c>
      <c r="BI1031" s="1">
        <v>0</v>
      </c>
      <c r="BJ1031" s="1">
        <v>0</v>
      </c>
      <c r="BK1031" s="1">
        <v>0</v>
      </c>
      <c r="BL1031" s="25">
        <v>0</v>
      </c>
      <c r="BM1031" s="1">
        <v>0</v>
      </c>
      <c r="BN1031" s="1">
        <v>0</v>
      </c>
      <c r="BO1031" s="1">
        <v>0</v>
      </c>
      <c r="BP1031" s="1">
        <v>0</v>
      </c>
      <c r="BQ1031" s="12"/>
      <c r="BR1031" s="12"/>
      <c r="BS1031" s="12"/>
      <c r="BT1031" s="12"/>
      <c r="BU1031" s="12"/>
      <c r="BV1031" s="12"/>
      <c r="BW1031" s="12"/>
      <c r="BX1031" s="12"/>
      <c r="BY1031" s="12"/>
      <c r="BZ1031" s="12"/>
      <c r="CA1031" s="12"/>
      <c r="CB1031" s="15"/>
      <c r="CC1031" s="12"/>
      <c r="CD1031" s="12"/>
      <c r="CE1031" s="12"/>
      <c r="CF1031" s="12"/>
      <c r="CG1031" s="12"/>
      <c r="CH1031" s="12"/>
      <c r="CI1031" s="12"/>
      <c r="CJ1031" s="15"/>
      <c r="CK1031" s="12"/>
      <c r="CL1031" s="12"/>
      <c r="CM1031" s="12"/>
      <c r="CN1031" s="12"/>
      <c r="CO1031" s="12"/>
      <c r="CP1031" s="12"/>
      <c r="CQ1031" s="12"/>
      <c r="CR1031" s="12"/>
      <c r="CS1031" s="12"/>
      <c r="CT1031" s="12"/>
      <c r="CU1031" s="12"/>
      <c r="CV1031" s="12"/>
      <c r="CW1031" s="12"/>
      <c r="CX1031" s="12"/>
      <c r="CY1031" s="12"/>
      <c r="CZ1031" s="12"/>
      <c r="DA1031" s="12"/>
      <c r="DB1031" s="12"/>
      <c r="DC1031" s="12"/>
      <c r="DE1031" s="35"/>
    </row>
    <row r="1032" spans="1:109" customFormat="1" x14ac:dyDescent="0.2">
      <c r="A1032" s="2">
        <v>1031</v>
      </c>
      <c r="B1032" s="5">
        <v>12</v>
      </c>
      <c r="C1032" s="2">
        <v>3</v>
      </c>
      <c r="D1032" s="1">
        <v>23</v>
      </c>
      <c r="E1032" s="7">
        <v>44001</v>
      </c>
      <c r="F1032" s="1">
        <v>0</v>
      </c>
      <c r="G1032" s="5">
        <f t="shared" si="71"/>
        <v>0</v>
      </c>
      <c r="H1032" s="19">
        <f t="shared" si="72"/>
        <v>0</v>
      </c>
      <c r="I1032" s="50">
        <v>100</v>
      </c>
      <c r="J1032" s="50">
        <v>136.44791666666666</v>
      </c>
      <c r="K1032" s="50">
        <v>25.772811387971753</v>
      </c>
      <c r="L1032" s="50">
        <v>12.5</v>
      </c>
      <c r="M1032" s="50">
        <v>87.5</v>
      </c>
      <c r="N1032" s="50">
        <v>0</v>
      </c>
      <c r="O1032" s="50">
        <v>100</v>
      </c>
      <c r="P1032" s="50">
        <v>145.98958333333334</v>
      </c>
      <c r="Q1032" s="50">
        <v>24.97869462171559</v>
      </c>
      <c r="R1032" s="50">
        <v>18.75</v>
      </c>
      <c r="S1032" s="50">
        <v>81.25</v>
      </c>
      <c r="T1032" s="50">
        <v>0</v>
      </c>
      <c r="U1032" s="50">
        <v>100</v>
      </c>
      <c r="V1032" s="50">
        <v>117.36458333333333</v>
      </c>
      <c r="W1032" s="50">
        <v>19.251083084274345</v>
      </c>
      <c r="X1032" s="50">
        <v>0</v>
      </c>
      <c r="Y1032" s="50">
        <v>100</v>
      </c>
      <c r="Z1032" s="50">
        <v>0</v>
      </c>
      <c r="AA1032" s="2">
        <v>0</v>
      </c>
      <c r="AB1032">
        <v>1</v>
      </c>
      <c r="AC1032">
        <v>7</v>
      </c>
      <c r="AD1032">
        <v>2</v>
      </c>
      <c r="AE1032" s="16">
        <v>0</v>
      </c>
      <c r="AF1032" s="12">
        <v>99</v>
      </c>
      <c r="AG1032">
        <v>1</v>
      </c>
      <c r="AH1032">
        <v>99</v>
      </c>
      <c r="AI1032">
        <v>99</v>
      </c>
      <c r="AJ1032">
        <v>99</v>
      </c>
      <c r="AK1032">
        <v>99</v>
      </c>
      <c r="AL1032">
        <v>99</v>
      </c>
      <c r="AM1032">
        <v>99</v>
      </c>
      <c r="AN1032" s="1">
        <v>99</v>
      </c>
      <c r="AO1032" s="1">
        <v>99</v>
      </c>
      <c r="AP1032" s="1">
        <v>99</v>
      </c>
      <c r="AQ1032" s="1">
        <v>99</v>
      </c>
      <c r="AR1032" s="1">
        <v>99</v>
      </c>
      <c r="AS1032" s="1">
        <v>0</v>
      </c>
      <c r="AT1032">
        <v>1</v>
      </c>
      <c r="AU1032" s="1">
        <v>0</v>
      </c>
      <c r="AV1032" s="1">
        <v>0</v>
      </c>
      <c r="AW1032" s="1">
        <v>0</v>
      </c>
      <c r="AX1032" s="1">
        <v>0</v>
      </c>
      <c r="AY1032" s="1">
        <v>0</v>
      </c>
      <c r="AZ1032" s="1">
        <v>0</v>
      </c>
      <c r="BA1032" s="1">
        <v>0</v>
      </c>
      <c r="BB1032" s="1">
        <v>0</v>
      </c>
      <c r="BC1032" s="1">
        <v>0</v>
      </c>
      <c r="BD1032" s="1">
        <v>0</v>
      </c>
      <c r="BE1032" s="1">
        <v>0</v>
      </c>
      <c r="BF1032" s="1">
        <f>SUM(AS1032:BE1032)</f>
        <v>1</v>
      </c>
      <c r="BG1032" s="12">
        <v>0</v>
      </c>
      <c r="BH1032" s="1">
        <v>0</v>
      </c>
      <c r="BI1032" s="1">
        <v>0</v>
      </c>
      <c r="BJ1032" s="1">
        <v>0</v>
      </c>
      <c r="BK1032" s="1">
        <v>0</v>
      </c>
      <c r="BL1032" s="25">
        <v>0</v>
      </c>
      <c r="BM1032" s="1">
        <v>0</v>
      </c>
      <c r="BN1032" s="1">
        <v>0</v>
      </c>
      <c r="BO1032" s="1">
        <v>0</v>
      </c>
      <c r="BP1032" s="1">
        <v>0</v>
      </c>
      <c r="BQ1032" s="12"/>
      <c r="BR1032" s="12"/>
      <c r="BS1032" s="12"/>
      <c r="BT1032" s="12"/>
      <c r="BU1032" s="12"/>
      <c r="BV1032" s="12"/>
      <c r="BW1032" s="12"/>
      <c r="BX1032" s="12"/>
      <c r="BY1032" s="12"/>
      <c r="BZ1032" s="12"/>
      <c r="CA1032" s="12"/>
      <c r="CB1032" s="15"/>
      <c r="CC1032" s="12"/>
      <c r="CD1032" s="12"/>
      <c r="CE1032" s="12"/>
      <c r="CF1032" s="12"/>
      <c r="CG1032" s="12"/>
      <c r="CH1032" s="12"/>
      <c r="CI1032" s="12"/>
      <c r="CJ1032" s="15"/>
      <c r="CK1032" s="12"/>
      <c r="CL1032" s="12"/>
      <c r="CM1032" s="12"/>
      <c r="CN1032" s="12"/>
      <c r="CO1032" s="12"/>
      <c r="CP1032" s="12"/>
      <c r="CQ1032" s="12"/>
      <c r="CR1032" s="12"/>
      <c r="CS1032" s="12"/>
      <c r="CT1032" s="12"/>
      <c r="CU1032" s="12"/>
      <c r="CV1032" s="12"/>
      <c r="CW1032" s="12"/>
      <c r="CX1032" s="12"/>
      <c r="CY1032" s="12"/>
      <c r="CZ1032" s="12"/>
      <c r="DA1032" s="12"/>
      <c r="DB1032" s="12"/>
      <c r="DC1032" s="12"/>
      <c r="DE1032" s="35"/>
    </row>
    <row r="1033" spans="1:109" customFormat="1" x14ac:dyDescent="0.2">
      <c r="A1033" s="2">
        <v>1032</v>
      </c>
      <c r="B1033" s="5">
        <v>12</v>
      </c>
      <c r="C1033" s="2">
        <v>3</v>
      </c>
      <c r="D1033" s="1">
        <v>24</v>
      </c>
      <c r="E1033" s="7">
        <v>44002</v>
      </c>
      <c r="F1033" s="1">
        <v>0</v>
      </c>
      <c r="G1033" s="5">
        <f t="shared" si="71"/>
        <v>0</v>
      </c>
      <c r="H1033" s="19">
        <f t="shared" si="72"/>
        <v>0</v>
      </c>
      <c r="I1033" s="50">
        <v>100</v>
      </c>
      <c r="J1033" s="50">
        <v>109.33333333333333</v>
      </c>
      <c r="K1033" s="50">
        <v>26.329328349800921</v>
      </c>
      <c r="L1033" s="50">
        <v>1.7361111111111112</v>
      </c>
      <c r="M1033" s="50">
        <v>90.277777777777771</v>
      </c>
      <c r="N1033" s="50">
        <v>7.9861111111111107</v>
      </c>
      <c r="O1033" s="50">
        <v>100</v>
      </c>
      <c r="P1033" s="50">
        <v>108.68229166666667</v>
      </c>
      <c r="Q1033" s="50">
        <v>30.722232124217179</v>
      </c>
      <c r="R1033" s="50">
        <v>2.6041666666666665</v>
      </c>
      <c r="S1033" s="50">
        <v>85.416666666666657</v>
      </c>
      <c r="T1033" s="50">
        <v>11.979166666666666</v>
      </c>
      <c r="U1033" s="50">
        <v>100</v>
      </c>
      <c r="V1033" s="50">
        <v>110.63541666666667</v>
      </c>
      <c r="W1033" s="50">
        <v>14.558591304899705</v>
      </c>
      <c r="X1033" s="50">
        <v>0</v>
      </c>
      <c r="Y1033" s="50">
        <v>100</v>
      </c>
      <c r="Z1033" s="50">
        <v>0</v>
      </c>
      <c r="AA1033" s="2">
        <v>2</v>
      </c>
      <c r="AB1033">
        <v>1</v>
      </c>
      <c r="AC1033">
        <v>6</v>
      </c>
      <c r="AD1033">
        <v>2</v>
      </c>
      <c r="AE1033" s="16">
        <v>0</v>
      </c>
      <c r="AF1033" t="s">
        <v>20</v>
      </c>
      <c r="AG1033" t="s">
        <v>20</v>
      </c>
      <c r="AH1033" t="s">
        <v>20</v>
      </c>
      <c r="AI1033" t="s">
        <v>20</v>
      </c>
      <c r="AJ1033" t="s">
        <v>20</v>
      </c>
      <c r="AK1033" t="s">
        <v>20</v>
      </c>
      <c r="AL1033" t="s">
        <v>20</v>
      </c>
      <c r="AM1033" s="16" t="s">
        <v>20</v>
      </c>
      <c r="AN1033" s="16" t="s">
        <v>20</v>
      </c>
      <c r="AO1033" s="16" t="s">
        <v>20</v>
      </c>
      <c r="AP1033" s="16" t="s">
        <v>20</v>
      </c>
      <c r="AQ1033" s="16" t="s">
        <v>20</v>
      </c>
      <c r="AR1033" s="16" t="s">
        <v>20</v>
      </c>
      <c r="AS1033" t="s">
        <v>20</v>
      </c>
      <c r="AT1033" t="s">
        <v>20</v>
      </c>
      <c r="AU1033" t="s">
        <v>20</v>
      </c>
      <c r="AV1033" t="s">
        <v>20</v>
      </c>
      <c r="AW1033" t="s">
        <v>20</v>
      </c>
      <c r="AX1033" t="s">
        <v>20</v>
      </c>
      <c r="AY1033" t="s">
        <v>20</v>
      </c>
      <c r="AZ1033" s="1" t="s">
        <v>20</v>
      </c>
      <c r="BA1033" s="1" t="s">
        <v>20</v>
      </c>
      <c r="BB1033" s="1" t="s">
        <v>20</v>
      </c>
      <c r="BC1033" t="s">
        <v>20</v>
      </c>
      <c r="BD1033" t="s">
        <v>20</v>
      </c>
      <c r="BE1033" s="1" t="s">
        <v>20</v>
      </c>
      <c r="BF1033" s="1" t="s">
        <v>20</v>
      </c>
      <c r="BG1033" s="12">
        <v>0</v>
      </c>
      <c r="BH1033" s="12">
        <v>0</v>
      </c>
      <c r="BI1033" s="1">
        <v>0</v>
      </c>
      <c r="BJ1033" s="1">
        <v>0</v>
      </c>
      <c r="BK1033" s="1">
        <v>0</v>
      </c>
      <c r="BL1033" s="25">
        <v>0</v>
      </c>
      <c r="BM1033" s="1">
        <v>0</v>
      </c>
      <c r="BN1033" s="1">
        <v>0</v>
      </c>
      <c r="BO1033" s="1">
        <v>0</v>
      </c>
      <c r="BP1033" s="1">
        <v>0</v>
      </c>
      <c r="BQ1033" s="12"/>
      <c r="BR1033" s="12"/>
      <c r="BS1033" s="12"/>
      <c r="BT1033" s="12"/>
      <c r="BU1033" s="12"/>
      <c r="BV1033" s="12"/>
      <c r="BW1033" s="12"/>
      <c r="BX1033" s="12"/>
      <c r="BY1033" s="12"/>
      <c r="BZ1033" s="12"/>
      <c r="CA1033" s="12"/>
      <c r="CB1033" s="15"/>
      <c r="CC1033" s="12"/>
      <c r="CD1033" s="12"/>
      <c r="CE1033" s="12"/>
      <c r="CF1033" s="12"/>
      <c r="CG1033" s="12"/>
      <c r="CH1033" s="12"/>
      <c r="CI1033" s="12"/>
      <c r="CJ1033" s="15"/>
      <c r="CK1033" s="12"/>
      <c r="CL1033" s="12"/>
      <c r="CM1033" s="12"/>
      <c r="CN1033" s="12"/>
      <c r="CO1033" s="12"/>
      <c r="CP1033" s="12"/>
      <c r="CQ1033" s="12"/>
      <c r="CR1033" s="12"/>
      <c r="CS1033" s="12"/>
      <c r="CT1033" s="12"/>
      <c r="CU1033" s="12"/>
      <c r="CV1033" s="12"/>
      <c r="CW1033" s="12"/>
      <c r="CX1033" s="12"/>
      <c r="CY1033" s="12"/>
      <c r="CZ1033" s="12"/>
      <c r="DA1033" s="12"/>
      <c r="DB1033" s="12"/>
      <c r="DC1033" s="12"/>
      <c r="DE1033" s="35"/>
    </row>
    <row r="1034" spans="1:109" customFormat="1" x14ac:dyDescent="0.2">
      <c r="A1034" s="2">
        <v>1033</v>
      </c>
      <c r="B1034" s="5">
        <v>12</v>
      </c>
      <c r="C1034" s="2">
        <v>3</v>
      </c>
      <c r="D1034" s="1">
        <v>25</v>
      </c>
      <c r="E1034" s="7">
        <v>44003</v>
      </c>
      <c r="F1034" s="1">
        <v>0</v>
      </c>
      <c r="G1034" s="5">
        <f t="shared" si="71"/>
        <v>0</v>
      </c>
      <c r="H1034" s="19">
        <f t="shared" si="72"/>
        <v>0</v>
      </c>
      <c r="I1034" s="50">
        <v>100</v>
      </c>
      <c r="J1034" s="50">
        <v>128.37847222222223</v>
      </c>
      <c r="K1034" s="50">
        <v>34.450168506802349</v>
      </c>
      <c r="L1034" s="50">
        <v>15.972222222222221</v>
      </c>
      <c r="M1034" s="50">
        <v>84.027777777777771</v>
      </c>
      <c r="N1034" s="50">
        <v>0</v>
      </c>
      <c r="O1034" s="50">
        <v>100</v>
      </c>
      <c r="P1034" s="50">
        <v>121.51041666666667</v>
      </c>
      <c r="Q1034" s="50">
        <v>34.152735601980119</v>
      </c>
      <c r="R1034" s="50">
        <v>11.458333333333334</v>
      </c>
      <c r="S1034" s="50">
        <v>88.541666666666671</v>
      </c>
      <c r="T1034" s="50">
        <v>0</v>
      </c>
      <c r="U1034" s="50">
        <v>100</v>
      </c>
      <c r="V1034" s="50">
        <v>142.11458333333334</v>
      </c>
      <c r="W1034" s="50">
        <v>32.708126570115198</v>
      </c>
      <c r="X1034" s="50">
        <v>25</v>
      </c>
      <c r="Y1034" s="50">
        <v>75</v>
      </c>
      <c r="Z1034" s="50">
        <v>0</v>
      </c>
      <c r="AA1034" s="2">
        <v>0</v>
      </c>
      <c r="AB1034">
        <v>1</v>
      </c>
      <c r="AC1034">
        <v>7</v>
      </c>
      <c r="AD1034">
        <v>1</v>
      </c>
      <c r="AE1034" s="16">
        <v>0</v>
      </c>
      <c r="AF1034" s="12">
        <v>99</v>
      </c>
      <c r="AG1034">
        <v>99</v>
      </c>
      <c r="AH1034">
        <v>1</v>
      </c>
      <c r="AI1034">
        <v>99</v>
      </c>
      <c r="AJ1034">
        <v>99</v>
      </c>
      <c r="AK1034">
        <v>99</v>
      </c>
      <c r="AL1034">
        <v>99</v>
      </c>
      <c r="AM1034">
        <v>99</v>
      </c>
      <c r="AN1034" s="1">
        <v>99</v>
      </c>
      <c r="AO1034" s="1">
        <v>99</v>
      </c>
      <c r="AP1034" s="1">
        <v>99</v>
      </c>
      <c r="AQ1034" s="1">
        <v>99</v>
      </c>
      <c r="AR1034" s="1">
        <v>99</v>
      </c>
      <c r="AS1034" s="1">
        <v>0</v>
      </c>
      <c r="AT1034" s="1">
        <v>0</v>
      </c>
      <c r="AU1034" s="1">
        <v>1</v>
      </c>
      <c r="AV1034" s="1">
        <v>0</v>
      </c>
      <c r="AW1034" s="1">
        <v>0</v>
      </c>
      <c r="AX1034" s="1">
        <v>0</v>
      </c>
      <c r="AY1034" s="1">
        <v>0</v>
      </c>
      <c r="AZ1034" s="1">
        <v>0</v>
      </c>
      <c r="BA1034" s="1">
        <v>0</v>
      </c>
      <c r="BB1034" s="1">
        <v>0</v>
      </c>
      <c r="BC1034" s="1">
        <v>0</v>
      </c>
      <c r="BD1034" s="1">
        <v>0</v>
      </c>
      <c r="BE1034" s="1">
        <v>0</v>
      </c>
      <c r="BF1034" s="1">
        <f>SUM(AS1034:BE1034)</f>
        <v>1</v>
      </c>
      <c r="BG1034" s="12">
        <v>0</v>
      </c>
      <c r="BH1034" s="1">
        <v>0</v>
      </c>
      <c r="BI1034" s="1">
        <v>0</v>
      </c>
      <c r="BJ1034" s="1">
        <v>0</v>
      </c>
      <c r="BK1034" s="1">
        <v>0</v>
      </c>
      <c r="BL1034" s="25">
        <v>0</v>
      </c>
      <c r="BM1034" s="1">
        <v>0</v>
      </c>
      <c r="BN1034" s="1">
        <v>0</v>
      </c>
      <c r="BO1034" s="1">
        <v>0</v>
      </c>
      <c r="BP1034" s="1">
        <v>0</v>
      </c>
      <c r="BQ1034" s="12"/>
      <c r="BR1034" s="12"/>
      <c r="BS1034" s="12"/>
      <c r="BT1034" s="12"/>
      <c r="BU1034" s="12"/>
      <c r="BV1034" s="12"/>
      <c r="BW1034" s="12"/>
      <c r="BX1034" s="12"/>
      <c r="BY1034" s="12"/>
      <c r="BZ1034" s="12"/>
      <c r="CA1034" s="12"/>
      <c r="CB1034" s="15"/>
      <c r="CC1034" s="12"/>
      <c r="CD1034" s="12"/>
      <c r="CE1034" s="12"/>
      <c r="CF1034" s="12"/>
      <c r="CG1034" s="12"/>
      <c r="CH1034" s="12"/>
      <c r="CI1034" s="12"/>
      <c r="CJ1034" s="15"/>
      <c r="CK1034" s="12"/>
      <c r="CL1034" s="12"/>
      <c r="CM1034" s="12"/>
      <c r="CN1034" s="12"/>
      <c r="CO1034" s="12"/>
      <c r="CP1034" s="12"/>
      <c r="CQ1034" s="12"/>
      <c r="CR1034" s="12"/>
      <c r="CS1034" s="12"/>
      <c r="CT1034" s="12"/>
      <c r="CU1034" s="12"/>
      <c r="CV1034" s="12"/>
      <c r="CW1034" s="12"/>
      <c r="CX1034" s="12"/>
      <c r="CY1034" s="12"/>
      <c r="CZ1034" s="12"/>
      <c r="DA1034" s="12"/>
      <c r="DB1034" s="12"/>
      <c r="DC1034" s="12"/>
      <c r="DE1034" s="35"/>
    </row>
    <row r="1035" spans="1:109" x14ac:dyDescent="0.2">
      <c r="A1035" s="2">
        <v>1034</v>
      </c>
      <c r="B1035" s="5">
        <v>12</v>
      </c>
      <c r="C1035" s="2">
        <v>3</v>
      </c>
      <c r="D1035" s="1">
        <v>26</v>
      </c>
      <c r="E1035" s="7">
        <v>44004</v>
      </c>
      <c r="F1035" s="1">
        <v>0</v>
      </c>
      <c r="G1035" s="5">
        <f t="shared" si="71"/>
        <v>0</v>
      </c>
      <c r="H1035" s="19">
        <f t="shared" si="72"/>
        <v>0</v>
      </c>
      <c r="I1035" s="50">
        <v>100</v>
      </c>
      <c r="J1035" s="50">
        <v>116.36458333333333</v>
      </c>
      <c r="K1035" s="50">
        <v>18.790510655239995</v>
      </c>
      <c r="L1035" s="50">
        <v>0</v>
      </c>
      <c r="M1035" s="50">
        <v>100</v>
      </c>
      <c r="N1035" s="50">
        <v>0</v>
      </c>
      <c r="O1035" s="50">
        <v>100</v>
      </c>
      <c r="P1035" s="50">
        <v>113.61979166666667</v>
      </c>
      <c r="Q1035" s="50">
        <v>18.763865975895591</v>
      </c>
      <c r="R1035" s="50">
        <v>0</v>
      </c>
      <c r="S1035" s="50">
        <v>100</v>
      </c>
      <c r="T1035" s="50">
        <v>0</v>
      </c>
      <c r="U1035" s="50">
        <v>100</v>
      </c>
      <c r="V1035" s="50">
        <v>121.85416666666667</v>
      </c>
      <c r="W1035" s="50">
        <v>18.070451860227426</v>
      </c>
      <c r="X1035" s="50">
        <v>0</v>
      </c>
      <c r="Y1035" s="50">
        <v>100</v>
      </c>
      <c r="Z1035" s="50">
        <v>0</v>
      </c>
      <c r="AA1035" s="2">
        <v>0</v>
      </c>
      <c r="AB1035">
        <v>1</v>
      </c>
      <c r="AC1035">
        <v>7</v>
      </c>
      <c r="AD1035">
        <v>1</v>
      </c>
      <c r="AE1035" s="16">
        <v>0</v>
      </c>
      <c r="AF1035" s="12">
        <v>99</v>
      </c>
      <c r="AG1035">
        <v>99</v>
      </c>
      <c r="AH1035">
        <v>1</v>
      </c>
      <c r="AI1035">
        <v>99</v>
      </c>
      <c r="AJ1035">
        <v>99</v>
      </c>
      <c r="AK1035">
        <v>99</v>
      </c>
      <c r="AL1035">
        <v>99</v>
      </c>
      <c r="AM1035" s="1">
        <v>99</v>
      </c>
      <c r="AN1035" s="1">
        <v>99</v>
      </c>
      <c r="AO1035" s="1">
        <v>99</v>
      </c>
      <c r="AP1035" s="1">
        <v>99</v>
      </c>
      <c r="AQ1035" s="1">
        <v>99</v>
      </c>
      <c r="AR1035" s="1">
        <v>99</v>
      </c>
      <c r="AS1035" s="1">
        <v>0</v>
      </c>
      <c r="AT1035" s="1">
        <v>0</v>
      </c>
      <c r="AU1035" s="1">
        <v>1</v>
      </c>
      <c r="AV1035" s="1">
        <v>0</v>
      </c>
      <c r="AW1035" s="1">
        <v>0</v>
      </c>
      <c r="AX1035" s="1">
        <v>0</v>
      </c>
      <c r="AY1035" s="1">
        <v>0</v>
      </c>
      <c r="AZ1035" s="1">
        <v>0</v>
      </c>
      <c r="BA1035" s="1">
        <v>0</v>
      </c>
      <c r="BB1035" s="1">
        <v>0</v>
      </c>
      <c r="BC1035" s="1">
        <v>0</v>
      </c>
      <c r="BD1035" s="1">
        <v>0</v>
      </c>
      <c r="BE1035" s="1">
        <v>0</v>
      </c>
      <c r="BF1035" s="1">
        <f>SUM(AS1035:BE1035)</f>
        <v>1</v>
      </c>
      <c r="BG1035" s="12">
        <v>0</v>
      </c>
      <c r="BH1035" s="12">
        <v>0</v>
      </c>
      <c r="BI1035" s="1">
        <v>0</v>
      </c>
      <c r="BJ1035" s="1">
        <v>0</v>
      </c>
      <c r="BK1035" s="1">
        <v>0</v>
      </c>
      <c r="BL1035" s="25">
        <v>0</v>
      </c>
      <c r="BM1035" s="1">
        <v>0</v>
      </c>
      <c r="BN1035" s="1">
        <v>0</v>
      </c>
      <c r="BO1035" s="1">
        <v>0</v>
      </c>
      <c r="BP1035" s="1">
        <v>0</v>
      </c>
      <c r="BQ1035" s="12"/>
      <c r="BR1035" s="12"/>
      <c r="BS1035" s="12"/>
      <c r="BT1035" s="12"/>
      <c r="BU1035" s="12"/>
      <c r="BV1035" s="12"/>
      <c r="BW1035" s="12"/>
      <c r="BX1035" s="12"/>
      <c r="BY1035" s="12"/>
      <c r="BZ1035" s="12"/>
      <c r="CA1035" s="12"/>
      <c r="CB1035" s="15"/>
      <c r="CC1035" s="12"/>
      <c r="CD1035" s="12"/>
      <c r="CE1035" s="12"/>
      <c r="CF1035" s="12"/>
      <c r="CG1035" s="12"/>
      <c r="CH1035" s="12"/>
      <c r="CI1035" s="12"/>
      <c r="CJ1035" s="15"/>
      <c r="CK1035" s="12"/>
      <c r="CL1035" s="12"/>
      <c r="CM1035" s="12"/>
      <c r="CN1035" s="12"/>
      <c r="CO1035" s="12"/>
      <c r="CP1035" s="12"/>
      <c r="CQ1035" s="12"/>
      <c r="CR1035" s="12"/>
      <c r="CS1035" s="12"/>
      <c r="CT1035" s="12"/>
      <c r="CU1035" s="12"/>
      <c r="CV1035" s="12"/>
      <c r="CW1035" s="12"/>
      <c r="CX1035" s="12"/>
      <c r="CY1035" s="12"/>
      <c r="CZ1035" s="12"/>
      <c r="DA1035" s="12"/>
      <c r="DB1035" s="12"/>
      <c r="DC1035" s="12"/>
      <c r="DD1035"/>
      <c r="DE1035" s="35"/>
    </row>
    <row r="1036" spans="1:109" x14ac:dyDescent="0.2">
      <c r="A1036" s="2">
        <v>1035</v>
      </c>
      <c r="B1036" s="5">
        <v>12</v>
      </c>
      <c r="C1036" s="2">
        <v>3</v>
      </c>
      <c r="D1036" s="1">
        <v>27</v>
      </c>
      <c r="E1036" s="7">
        <v>44005</v>
      </c>
      <c r="F1036" s="1">
        <v>0</v>
      </c>
      <c r="G1036" s="5">
        <f t="shared" si="71"/>
        <v>0</v>
      </c>
      <c r="H1036" s="19">
        <f t="shared" si="72"/>
        <v>0</v>
      </c>
      <c r="I1036" s="50">
        <v>100</v>
      </c>
      <c r="J1036" s="50">
        <v>134.71180555555554</v>
      </c>
      <c r="K1036" s="50">
        <v>38.070252818866756</v>
      </c>
      <c r="L1036" s="50">
        <v>19.791666666666668</v>
      </c>
      <c r="M1036" s="50">
        <v>80.208333333333329</v>
      </c>
      <c r="N1036" s="50">
        <v>0</v>
      </c>
      <c r="O1036" s="50">
        <v>100</v>
      </c>
      <c r="P1036" s="50">
        <v>132.72916666666666</v>
      </c>
      <c r="Q1036" s="50">
        <v>41.004063277828571</v>
      </c>
      <c r="R1036" s="50">
        <v>20.3125</v>
      </c>
      <c r="S1036" s="50">
        <v>79.6875</v>
      </c>
      <c r="T1036" s="50">
        <v>0</v>
      </c>
      <c r="U1036" s="50">
        <v>100</v>
      </c>
      <c r="V1036" s="50">
        <v>138.67708333333334</v>
      </c>
      <c r="W1036" s="50">
        <v>31.980030619257878</v>
      </c>
      <c r="X1036" s="50">
        <v>18.75</v>
      </c>
      <c r="Y1036" s="50">
        <v>81.25</v>
      </c>
      <c r="Z1036" s="50">
        <v>0</v>
      </c>
      <c r="AA1036" s="2">
        <v>0</v>
      </c>
      <c r="AB1036">
        <v>1</v>
      </c>
      <c r="AC1036">
        <v>7</v>
      </c>
      <c r="AD1036">
        <v>2</v>
      </c>
      <c r="AE1036" s="16">
        <v>0</v>
      </c>
      <c r="AF1036" s="12">
        <v>99</v>
      </c>
      <c r="AG1036">
        <v>99</v>
      </c>
      <c r="AH1036">
        <v>1</v>
      </c>
      <c r="AI1036">
        <v>99</v>
      </c>
      <c r="AJ1036">
        <v>99</v>
      </c>
      <c r="AK1036">
        <v>99</v>
      </c>
      <c r="AL1036">
        <v>99</v>
      </c>
      <c r="AM1036">
        <v>99</v>
      </c>
      <c r="AN1036" s="1">
        <v>99</v>
      </c>
      <c r="AO1036" s="1">
        <v>99</v>
      </c>
      <c r="AP1036" s="1">
        <v>99</v>
      </c>
      <c r="AQ1036" s="1">
        <v>99</v>
      </c>
      <c r="AR1036" s="1">
        <v>99</v>
      </c>
      <c r="AS1036" s="1">
        <v>0</v>
      </c>
      <c r="AT1036" s="1">
        <v>0</v>
      </c>
      <c r="AU1036" s="1">
        <v>1</v>
      </c>
      <c r="AV1036" s="1">
        <v>0</v>
      </c>
      <c r="AW1036" s="1">
        <v>0</v>
      </c>
      <c r="AX1036" s="1">
        <v>0</v>
      </c>
      <c r="AY1036" s="1">
        <v>0</v>
      </c>
      <c r="AZ1036" s="1">
        <v>0</v>
      </c>
      <c r="BA1036" s="1">
        <v>0</v>
      </c>
      <c r="BB1036" s="1">
        <v>0</v>
      </c>
      <c r="BC1036" s="1">
        <v>0</v>
      </c>
      <c r="BD1036" s="1">
        <v>0</v>
      </c>
      <c r="BE1036" s="1">
        <v>0</v>
      </c>
      <c r="BF1036" s="1">
        <f>SUM(AS1036:BE1036)</f>
        <v>1</v>
      </c>
      <c r="BG1036" s="12">
        <v>0</v>
      </c>
      <c r="BH1036" s="1">
        <v>0</v>
      </c>
      <c r="BI1036" s="1">
        <v>0</v>
      </c>
      <c r="BJ1036" s="1">
        <v>0</v>
      </c>
      <c r="BK1036" s="1">
        <v>0</v>
      </c>
      <c r="BL1036" s="25">
        <v>0</v>
      </c>
      <c r="BM1036" s="1">
        <v>0</v>
      </c>
      <c r="BN1036" s="1">
        <v>0</v>
      </c>
      <c r="BO1036" s="1">
        <v>0</v>
      </c>
      <c r="BP1036" s="1">
        <v>0</v>
      </c>
      <c r="BQ1036" s="12"/>
      <c r="BR1036" s="12"/>
      <c r="BS1036" s="12"/>
      <c r="BT1036" s="12"/>
      <c r="BU1036" s="12"/>
      <c r="BV1036" s="12"/>
      <c r="BW1036" s="12"/>
      <c r="BX1036" s="12"/>
      <c r="BY1036" s="12"/>
      <c r="BZ1036" s="12"/>
      <c r="CA1036" s="12"/>
      <c r="CB1036" s="15"/>
      <c r="CC1036" s="12"/>
      <c r="CD1036" s="12"/>
      <c r="CE1036" s="12"/>
      <c r="CF1036" s="12"/>
      <c r="CG1036" s="12"/>
      <c r="CH1036" s="12"/>
      <c r="CI1036" s="12"/>
      <c r="CJ1036" s="15"/>
      <c r="CK1036" s="12"/>
      <c r="CL1036" s="12"/>
      <c r="CM1036" s="12"/>
      <c r="CN1036" s="12"/>
      <c r="CO1036" s="12"/>
      <c r="CP1036" s="12"/>
      <c r="CQ1036" s="12"/>
      <c r="CR1036" s="12"/>
      <c r="CS1036" s="12"/>
      <c r="CT1036" s="12"/>
      <c r="CU1036" s="12"/>
      <c r="CV1036" s="12"/>
      <c r="CW1036" s="12"/>
      <c r="CX1036" s="12"/>
      <c r="CY1036" s="12"/>
      <c r="CZ1036" s="12"/>
      <c r="DA1036" s="12"/>
      <c r="DB1036" s="12"/>
      <c r="DC1036" s="12"/>
      <c r="DD1036"/>
      <c r="DE1036" s="35"/>
    </row>
    <row r="1037" spans="1:109" x14ac:dyDescent="0.2">
      <c r="A1037" s="2">
        <v>1036</v>
      </c>
      <c r="B1037" s="5">
        <v>12</v>
      </c>
      <c r="C1037" s="2">
        <v>3</v>
      </c>
      <c r="D1037" s="1">
        <v>28</v>
      </c>
      <c r="E1037" s="7">
        <v>44006</v>
      </c>
      <c r="F1037" s="1">
        <v>0</v>
      </c>
      <c r="G1037" s="5">
        <f t="shared" si="71"/>
        <v>0</v>
      </c>
      <c r="H1037" s="19">
        <f t="shared" si="72"/>
        <v>0</v>
      </c>
      <c r="I1037" s="50">
        <v>100</v>
      </c>
      <c r="J1037" s="50">
        <v>115.1875</v>
      </c>
      <c r="K1037" s="50">
        <v>20.043243886795199</v>
      </c>
      <c r="L1037" s="50">
        <v>0</v>
      </c>
      <c r="M1037" s="50">
        <v>98.263888888888886</v>
      </c>
      <c r="N1037" s="50">
        <v>1.7361111111111112</v>
      </c>
      <c r="O1037" s="50">
        <v>100</v>
      </c>
      <c r="P1037" s="50">
        <v>115.05208333333333</v>
      </c>
      <c r="Q1037" s="50">
        <v>22.621856432704451</v>
      </c>
      <c r="R1037" s="50">
        <v>0</v>
      </c>
      <c r="S1037" s="50">
        <v>97.395833333333329</v>
      </c>
      <c r="T1037" s="50">
        <v>2.6041666666666665</v>
      </c>
      <c r="U1037" s="50">
        <v>100</v>
      </c>
      <c r="V1037" s="50">
        <v>115.45833333333333</v>
      </c>
      <c r="W1037" s="50">
        <v>13.646463307203472</v>
      </c>
      <c r="X1037" s="50">
        <v>0</v>
      </c>
      <c r="Y1037" s="50">
        <v>100</v>
      </c>
      <c r="Z1037" s="50">
        <v>0</v>
      </c>
      <c r="AA1037" s="2">
        <v>0</v>
      </c>
      <c r="AB1037">
        <v>1</v>
      </c>
      <c r="AC1037">
        <v>7</v>
      </c>
      <c r="AD1037">
        <v>1</v>
      </c>
      <c r="AE1037" s="16">
        <v>0</v>
      </c>
      <c r="AF1037" s="12">
        <v>99</v>
      </c>
      <c r="AG1037">
        <v>99</v>
      </c>
      <c r="AH1037">
        <v>1</v>
      </c>
      <c r="AI1037">
        <v>99</v>
      </c>
      <c r="AJ1037">
        <v>99</v>
      </c>
      <c r="AK1037">
        <v>99</v>
      </c>
      <c r="AL1037">
        <v>99</v>
      </c>
      <c r="AM1037" s="1">
        <v>99</v>
      </c>
      <c r="AN1037" s="1">
        <v>99</v>
      </c>
      <c r="AO1037" s="1">
        <v>99</v>
      </c>
      <c r="AP1037" s="1">
        <v>99</v>
      </c>
      <c r="AQ1037" s="1">
        <v>99</v>
      </c>
      <c r="AR1037" s="1">
        <v>99</v>
      </c>
      <c r="AS1037" s="1">
        <v>0</v>
      </c>
      <c r="AT1037" s="1">
        <v>0</v>
      </c>
      <c r="AU1037" s="1">
        <v>1</v>
      </c>
      <c r="AV1037" s="1">
        <v>0</v>
      </c>
      <c r="AW1037" s="1">
        <v>0</v>
      </c>
      <c r="AX1037" s="1">
        <v>0</v>
      </c>
      <c r="AY1037" s="1">
        <v>0</v>
      </c>
      <c r="AZ1037" s="1">
        <v>0</v>
      </c>
      <c r="BA1037" s="1">
        <v>0</v>
      </c>
      <c r="BB1037" s="1">
        <v>0</v>
      </c>
      <c r="BC1037" s="1">
        <v>0</v>
      </c>
      <c r="BD1037" s="1">
        <v>0</v>
      </c>
      <c r="BE1037" s="1">
        <v>0</v>
      </c>
      <c r="BF1037" s="1">
        <f>SUM(AS1037:BE1037)</f>
        <v>1</v>
      </c>
      <c r="BG1037" s="12">
        <v>0</v>
      </c>
      <c r="BH1037" s="1">
        <v>0</v>
      </c>
      <c r="BI1037" s="1">
        <v>0</v>
      </c>
      <c r="BJ1037" s="1">
        <v>0</v>
      </c>
      <c r="BK1037" s="1">
        <v>0</v>
      </c>
      <c r="BL1037" s="25">
        <v>0</v>
      </c>
      <c r="BM1037" s="1">
        <v>0</v>
      </c>
      <c r="BN1037" s="1">
        <v>0</v>
      </c>
      <c r="BO1037" s="1">
        <v>0</v>
      </c>
      <c r="BP1037" s="1">
        <v>0</v>
      </c>
      <c r="BQ1037" s="12"/>
      <c r="BR1037" s="12"/>
      <c r="BS1037" s="12"/>
      <c r="BT1037" s="12"/>
      <c r="BU1037" s="12"/>
      <c r="BV1037" s="12"/>
      <c r="BW1037" s="12"/>
      <c r="BX1037" s="12"/>
      <c r="BY1037" s="12"/>
      <c r="BZ1037" s="12"/>
      <c r="CA1037" s="12"/>
      <c r="CB1037" s="15"/>
      <c r="CC1037" s="12"/>
      <c r="CD1037" s="12"/>
      <c r="CE1037" s="12"/>
      <c r="CF1037" s="12"/>
      <c r="CG1037" s="12"/>
      <c r="CH1037" s="12"/>
      <c r="CI1037" s="12"/>
      <c r="CJ1037" s="15"/>
      <c r="CK1037" s="12"/>
      <c r="CL1037" s="12"/>
      <c r="CM1037" s="12"/>
      <c r="CN1037" s="12"/>
      <c r="CO1037" s="12"/>
      <c r="CP1037" s="12"/>
      <c r="CQ1037" s="12"/>
      <c r="CR1037" s="12"/>
      <c r="CS1037" s="12"/>
      <c r="CT1037" s="12"/>
      <c r="CU1037" s="12"/>
      <c r="CV1037" s="12"/>
      <c r="CW1037" s="12"/>
      <c r="CX1037" s="12"/>
      <c r="CY1037" s="12"/>
      <c r="CZ1037" s="12"/>
      <c r="DA1037" s="12"/>
      <c r="DB1037" s="12"/>
      <c r="DC1037" s="12"/>
      <c r="DD1037"/>
      <c r="DE1037" s="35"/>
    </row>
    <row r="1038" spans="1:109" x14ac:dyDescent="0.2">
      <c r="A1038" s="2">
        <v>1037</v>
      </c>
      <c r="B1038" s="5">
        <v>12</v>
      </c>
      <c r="C1038" s="2">
        <v>3</v>
      </c>
      <c r="D1038" s="1">
        <v>29</v>
      </c>
      <c r="E1038" s="7">
        <v>44007</v>
      </c>
      <c r="F1038" s="1">
        <v>1</v>
      </c>
      <c r="G1038" s="5">
        <f t="shared" si="71"/>
        <v>28</v>
      </c>
      <c r="H1038" s="19">
        <f t="shared" si="72"/>
        <v>78.399999999999991</v>
      </c>
      <c r="I1038" s="50">
        <v>86.458333333333329</v>
      </c>
      <c r="J1038" s="50">
        <v>127.46987951807229</v>
      </c>
      <c r="K1038" s="50">
        <v>27.816103852750054</v>
      </c>
      <c r="L1038" s="50">
        <v>13.654618473895582</v>
      </c>
      <c r="M1038" s="50">
        <v>85.943775100401609</v>
      </c>
      <c r="N1038" s="50">
        <v>0.40160642570281124</v>
      </c>
      <c r="O1038" s="50">
        <v>79.6875</v>
      </c>
      <c r="P1038" s="50">
        <v>136.62091503267973</v>
      </c>
      <c r="Q1038" s="50">
        <v>30.2472992240316</v>
      </c>
      <c r="R1038" s="50">
        <v>22.222222222222221</v>
      </c>
      <c r="S1038" s="50">
        <v>77.124183006535944</v>
      </c>
      <c r="T1038" s="50">
        <v>0.65359477124183007</v>
      </c>
      <c r="U1038" s="50">
        <v>100</v>
      </c>
      <c r="V1038" s="50">
        <v>112.88541666666667</v>
      </c>
      <c r="W1038" s="50">
        <v>12.523824999061354</v>
      </c>
      <c r="X1038" s="50">
        <v>0</v>
      </c>
      <c r="Y1038" s="50">
        <v>100</v>
      </c>
      <c r="Z1038" s="50">
        <v>0</v>
      </c>
      <c r="AA1038" s="2">
        <v>1</v>
      </c>
      <c r="AB1038">
        <v>1</v>
      </c>
      <c r="AC1038">
        <v>7</v>
      </c>
      <c r="AD1038">
        <v>1</v>
      </c>
      <c r="AE1038" s="16">
        <v>0</v>
      </c>
      <c r="AF1038" t="s">
        <v>875</v>
      </c>
      <c r="AG1038" t="s">
        <v>875</v>
      </c>
      <c r="AH1038" t="s">
        <v>875</v>
      </c>
      <c r="AI1038" t="s">
        <v>875</v>
      </c>
      <c r="AJ1038" t="s">
        <v>875</v>
      </c>
      <c r="AK1038" t="s">
        <v>875</v>
      </c>
      <c r="AL1038" t="s">
        <v>875</v>
      </c>
      <c r="AM1038" s="1" t="s">
        <v>903</v>
      </c>
      <c r="AN1038" s="1" t="s">
        <v>903</v>
      </c>
      <c r="AO1038" s="1" t="s">
        <v>903</v>
      </c>
      <c r="AP1038" s="1" t="s">
        <v>903</v>
      </c>
      <c r="AQ1038" s="1" t="s">
        <v>903</v>
      </c>
      <c r="AR1038" s="1" t="s">
        <v>903</v>
      </c>
      <c r="AS1038" s="1" t="s">
        <v>903</v>
      </c>
      <c r="AT1038" s="1" t="s">
        <v>903</v>
      </c>
      <c r="AU1038" s="1" t="s">
        <v>903</v>
      </c>
      <c r="AV1038" s="1" t="s">
        <v>903</v>
      </c>
      <c r="AW1038" s="1" t="s">
        <v>903</v>
      </c>
      <c r="AX1038" s="1" t="s">
        <v>903</v>
      </c>
      <c r="AY1038" s="1" t="s">
        <v>903</v>
      </c>
      <c r="AZ1038" s="1" t="s">
        <v>903</v>
      </c>
      <c r="BA1038" s="1" t="s">
        <v>875</v>
      </c>
      <c r="BB1038" s="1" t="s">
        <v>875</v>
      </c>
      <c r="BC1038" s="1" t="s">
        <v>875</v>
      </c>
      <c r="BD1038" s="1" t="s">
        <v>875</v>
      </c>
      <c r="BE1038" s="1" t="s">
        <v>875</v>
      </c>
      <c r="BF1038" s="1" t="s">
        <v>875</v>
      </c>
      <c r="BG1038" s="12">
        <v>28</v>
      </c>
      <c r="BH1038" s="1">
        <v>0</v>
      </c>
      <c r="BI1038" s="1">
        <v>2.8</v>
      </c>
      <c r="BJ1038" s="1">
        <f>BG1038*BI1038</f>
        <v>78.399999999999991</v>
      </c>
      <c r="BK1038" s="1" t="s">
        <v>27</v>
      </c>
      <c r="BL1038" s="25">
        <v>0</v>
      </c>
      <c r="BM1038" s="1">
        <v>0</v>
      </c>
      <c r="BN1038" s="1">
        <v>0</v>
      </c>
      <c r="BO1038" s="1">
        <v>0</v>
      </c>
      <c r="BP1038" s="1">
        <v>0</v>
      </c>
      <c r="BQ1038" s="14">
        <v>44007.915822222225</v>
      </c>
      <c r="BR1038" s="14" t="s">
        <v>418</v>
      </c>
      <c r="BS1038" s="15">
        <v>24.016666666666666</v>
      </c>
      <c r="BT1038" s="12" t="s">
        <v>143</v>
      </c>
      <c r="BU1038" s="12">
        <v>1</v>
      </c>
      <c r="BV1038" s="12" t="s">
        <v>419</v>
      </c>
      <c r="BW1038" s="12" t="s">
        <v>420</v>
      </c>
      <c r="BX1038" s="12"/>
      <c r="BY1038" s="12" t="s">
        <v>98</v>
      </c>
      <c r="BZ1038" s="12">
        <v>1</v>
      </c>
      <c r="CA1038" s="12">
        <v>6</v>
      </c>
      <c r="CB1038" s="15">
        <v>0</v>
      </c>
      <c r="CC1038" s="12">
        <v>40</v>
      </c>
      <c r="CD1038" s="12">
        <v>0</v>
      </c>
      <c r="CE1038" s="12">
        <v>2</v>
      </c>
      <c r="CF1038" s="12">
        <v>3</v>
      </c>
      <c r="CG1038" s="12">
        <v>2</v>
      </c>
      <c r="CH1038" s="12">
        <v>2</v>
      </c>
      <c r="CI1038" s="12">
        <v>3</v>
      </c>
      <c r="CJ1038" s="15">
        <v>0</v>
      </c>
      <c r="CK1038" s="12" t="s">
        <v>20</v>
      </c>
      <c r="CL1038" s="12" t="s">
        <v>20</v>
      </c>
      <c r="CM1038" s="12" t="s">
        <v>20</v>
      </c>
      <c r="CN1038" s="12" t="s">
        <v>20</v>
      </c>
      <c r="CO1038" s="12" t="s">
        <v>20</v>
      </c>
      <c r="CP1038" s="12" t="s">
        <v>99</v>
      </c>
      <c r="CQ1038" s="12">
        <v>76</v>
      </c>
      <c r="CR1038" s="12">
        <v>76</v>
      </c>
      <c r="CS1038" s="12">
        <v>100</v>
      </c>
      <c r="CT1038" s="12">
        <v>59</v>
      </c>
      <c r="CU1038" s="12">
        <v>76</v>
      </c>
      <c r="CV1038" s="12">
        <v>1.1000000000000001</v>
      </c>
      <c r="CW1038" s="12">
        <v>180</v>
      </c>
      <c r="CX1038" s="12" t="b">
        <v>0</v>
      </c>
      <c r="CY1038" s="12"/>
      <c r="CZ1038" s="12">
        <v>0</v>
      </c>
      <c r="DA1038" s="12"/>
      <c r="DB1038" s="12"/>
      <c r="DC1038" s="12"/>
      <c r="DD1038"/>
      <c r="DE1038" s="35"/>
    </row>
    <row r="1039" spans="1:109" x14ac:dyDescent="0.2">
      <c r="A1039" s="2">
        <v>1038</v>
      </c>
      <c r="B1039" s="5">
        <v>12</v>
      </c>
      <c r="C1039" s="2">
        <v>3</v>
      </c>
      <c r="D1039" s="1">
        <v>30</v>
      </c>
      <c r="E1039" s="7">
        <v>44008</v>
      </c>
      <c r="F1039" s="1">
        <v>0</v>
      </c>
      <c r="G1039" s="5">
        <f t="shared" si="71"/>
        <v>0</v>
      </c>
      <c r="H1039" s="19">
        <f t="shared" si="72"/>
        <v>0</v>
      </c>
      <c r="I1039" s="50">
        <v>100</v>
      </c>
      <c r="J1039" s="50">
        <v>122.94097222222223</v>
      </c>
      <c r="K1039" s="50">
        <v>33.738762923522096</v>
      </c>
      <c r="L1039" s="50">
        <v>13.888888888888889</v>
      </c>
      <c r="M1039" s="50">
        <v>77.083333333333343</v>
      </c>
      <c r="N1039" s="50">
        <v>9.0277777777777786</v>
      </c>
      <c r="O1039" s="50">
        <v>100</v>
      </c>
      <c r="P1039" s="50">
        <v>123.3125</v>
      </c>
      <c r="Q1039" s="50">
        <v>39.755164566393582</v>
      </c>
      <c r="R1039" s="50">
        <v>20.833333333333332</v>
      </c>
      <c r="S1039" s="50">
        <v>65.625</v>
      </c>
      <c r="T1039" s="50">
        <v>13.541666666666666</v>
      </c>
      <c r="U1039" s="50">
        <v>100</v>
      </c>
      <c r="V1039" s="50">
        <v>122.19791666666667</v>
      </c>
      <c r="W1039" s="50">
        <v>15.634955701550554</v>
      </c>
      <c r="X1039" s="50">
        <v>0</v>
      </c>
      <c r="Y1039" s="50">
        <v>100</v>
      </c>
      <c r="Z1039" s="50">
        <v>0</v>
      </c>
      <c r="AA1039" s="2">
        <v>2</v>
      </c>
      <c r="AB1039">
        <v>1</v>
      </c>
      <c r="AC1039">
        <v>6</v>
      </c>
      <c r="AD1039">
        <v>2</v>
      </c>
      <c r="AE1039" s="16">
        <v>0</v>
      </c>
      <c r="AF1039" t="s">
        <v>20</v>
      </c>
      <c r="AG1039" t="s">
        <v>20</v>
      </c>
      <c r="AH1039" t="s">
        <v>20</v>
      </c>
      <c r="AI1039" t="s">
        <v>20</v>
      </c>
      <c r="AJ1039" t="s">
        <v>20</v>
      </c>
      <c r="AK1039" t="s">
        <v>20</v>
      </c>
      <c r="AL1039" t="s">
        <v>20</v>
      </c>
      <c r="AM1039" s="1" t="s">
        <v>20</v>
      </c>
      <c r="AN1039" s="1" t="s">
        <v>20</v>
      </c>
      <c r="AO1039" s="1" t="s">
        <v>20</v>
      </c>
      <c r="AP1039" s="1" t="s">
        <v>20</v>
      </c>
      <c r="AQ1039" s="1" t="s">
        <v>20</v>
      </c>
      <c r="AR1039" s="1" t="s">
        <v>20</v>
      </c>
      <c r="AS1039" t="s">
        <v>20</v>
      </c>
      <c r="AT1039" t="s">
        <v>20</v>
      </c>
      <c r="AU1039" t="s">
        <v>20</v>
      </c>
      <c r="AV1039" t="s">
        <v>20</v>
      </c>
      <c r="AW1039" t="s">
        <v>20</v>
      </c>
      <c r="AX1039" t="s">
        <v>20</v>
      </c>
      <c r="AY1039" t="s">
        <v>20</v>
      </c>
      <c r="AZ1039" s="1" t="s">
        <v>20</v>
      </c>
      <c r="BA1039" t="s">
        <v>20</v>
      </c>
      <c r="BB1039" t="s">
        <v>20</v>
      </c>
      <c r="BC1039" t="s">
        <v>20</v>
      </c>
      <c r="BD1039" t="s">
        <v>20</v>
      </c>
      <c r="BE1039" t="s">
        <v>20</v>
      </c>
      <c r="BF1039" s="1" t="s">
        <v>20</v>
      </c>
      <c r="BG1039" s="12">
        <v>0</v>
      </c>
      <c r="BH1039" s="1">
        <v>0</v>
      </c>
      <c r="BI1039" s="1">
        <v>0</v>
      </c>
      <c r="BJ1039" s="1">
        <v>0</v>
      </c>
      <c r="BK1039" s="1">
        <v>0</v>
      </c>
      <c r="BL1039" s="25">
        <v>0</v>
      </c>
      <c r="BM1039" s="1">
        <v>0</v>
      </c>
      <c r="BN1039" s="1">
        <v>0</v>
      </c>
      <c r="BO1039" s="1">
        <v>0</v>
      </c>
      <c r="BP1039" s="1">
        <v>0</v>
      </c>
      <c r="BQ1039" s="12"/>
      <c r="BR1039" s="12"/>
      <c r="BS1039" s="12"/>
      <c r="BT1039" s="12"/>
      <c r="BU1039" s="12"/>
      <c r="BV1039" s="12"/>
      <c r="BW1039" s="12"/>
      <c r="BX1039" s="12"/>
      <c r="BY1039" s="12"/>
      <c r="BZ1039" s="12"/>
      <c r="CA1039" s="12"/>
      <c r="CB1039" s="15"/>
      <c r="CC1039" s="12"/>
      <c r="CD1039" s="12"/>
      <c r="CE1039" s="12"/>
      <c r="CF1039" s="12"/>
      <c r="CG1039" s="12"/>
      <c r="CH1039" s="12"/>
      <c r="CI1039" s="12"/>
      <c r="CJ1039" s="15"/>
      <c r="CK1039" s="12"/>
      <c r="CL1039" s="12"/>
      <c r="CM1039" s="12"/>
      <c r="CN1039" s="12"/>
      <c r="CO1039" s="12"/>
      <c r="CP1039" s="12"/>
      <c r="CQ1039" s="12"/>
      <c r="CR1039" s="12"/>
      <c r="CS1039" s="12"/>
      <c r="CT1039" s="12"/>
      <c r="CU1039" s="12"/>
      <c r="CV1039" s="12"/>
      <c r="CW1039" s="12"/>
      <c r="CX1039" s="12"/>
      <c r="CY1039" s="12"/>
      <c r="CZ1039" s="12"/>
      <c r="DA1039" s="12"/>
      <c r="DB1039" s="12"/>
      <c r="DC1039" s="12"/>
      <c r="DD1039"/>
      <c r="DE1039" s="35"/>
    </row>
    <row r="1040" spans="1:109" x14ac:dyDescent="0.2">
      <c r="A1040" s="2">
        <v>1039</v>
      </c>
      <c r="B1040" s="5">
        <v>12</v>
      </c>
      <c r="C1040" s="2">
        <v>3</v>
      </c>
      <c r="D1040" s="1">
        <v>31</v>
      </c>
      <c r="E1040" s="7">
        <v>44009</v>
      </c>
      <c r="F1040" s="1">
        <v>0</v>
      </c>
      <c r="G1040" s="5">
        <f t="shared" si="71"/>
        <v>0</v>
      </c>
      <c r="H1040" s="19">
        <f t="shared" si="72"/>
        <v>0</v>
      </c>
      <c r="I1040" s="50">
        <v>100</v>
      </c>
      <c r="J1040" s="50">
        <v>123.22569444444444</v>
      </c>
      <c r="K1040" s="50">
        <v>29.172805096878385</v>
      </c>
      <c r="L1040" s="50">
        <v>8.6805555555555554</v>
      </c>
      <c r="M1040" s="50">
        <v>87.152777777777771</v>
      </c>
      <c r="N1040" s="50">
        <v>4.166666666666667</v>
      </c>
      <c r="O1040" s="50">
        <v>100</v>
      </c>
      <c r="P1040" s="50">
        <v>114.45833333333333</v>
      </c>
      <c r="Q1040" s="50">
        <v>29.946964543865661</v>
      </c>
      <c r="R1040" s="50">
        <v>6.25</v>
      </c>
      <c r="S1040" s="50">
        <v>87.5</v>
      </c>
      <c r="T1040" s="50">
        <v>6.25</v>
      </c>
      <c r="U1040" s="50">
        <v>100</v>
      </c>
      <c r="V1040" s="50">
        <v>140.76041666666666</v>
      </c>
      <c r="W1040" s="50">
        <v>23.302084086251384</v>
      </c>
      <c r="X1040" s="50">
        <v>13.541666666666666</v>
      </c>
      <c r="Y1040" s="50">
        <v>86.458333333333329</v>
      </c>
      <c r="Z1040" s="50">
        <v>0</v>
      </c>
      <c r="AA1040" s="2">
        <v>2</v>
      </c>
      <c r="AB1040">
        <v>1</v>
      </c>
      <c r="AC1040">
        <v>7</v>
      </c>
      <c r="AD1040">
        <v>2</v>
      </c>
      <c r="AE1040" s="16">
        <v>0</v>
      </c>
      <c r="AF1040" s="12">
        <v>99</v>
      </c>
      <c r="AG1040">
        <v>1</v>
      </c>
      <c r="AH1040">
        <v>99</v>
      </c>
      <c r="AI1040">
        <v>99</v>
      </c>
      <c r="AJ1040">
        <v>99</v>
      </c>
      <c r="AK1040">
        <v>99</v>
      </c>
      <c r="AL1040">
        <v>99</v>
      </c>
      <c r="AM1040" s="1">
        <v>99</v>
      </c>
      <c r="AN1040" s="1">
        <v>99</v>
      </c>
      <c r="AO1040" s="1">
        <v>99</v>
      </c>
      <c r="AP1040" s="1">
        <v>99</v>
      </c>
      <c r="AQ1040" s="1">
        <v>99</v>
      </c>
      <c r="AR1040" s="1">
        <v>99</v>
      </c>
      <c r="AS1040" s="1">
        <v>0</v>
      </c>
      <c r="AT1040">
        <v>1</v>
      </c>
      <c r="AU1040">
        <v>0</v>
      </c>
      <c r="AV1040" s="1">
        <v>0</v>
      </c>
      <c r="AW1040" s="1">
        <v>0</v>
      </c>
      <c r="AX1040" s="1">
        <v>0</v>
      </c>
      <c r="AY1040" s="1">
        <v>0</v>
      </c>
      <c r="AZ1040" s="1">
        <v>0</v>
      </c>
      <c r="BA1040" s="1">
        <v>0</v>
      </c>
      <c r="BB1040" s="1">
        <v>0</v>
      </c>
      <c r="BC1040" s="1">
        <v>0</v>
      </c>
      <c r="BD1040" s="1">
        <v>0</v>
      </c>
      <c r="BE1040" s="1">
        <v>0</v>
      </c>
      <c r="BF1040" s="1">
        <f>SUM(AS1040:BE1040)</f>
        <v>1</v>
      </c>
      <c r="BG1040" s="12">
        <v>0</v>
      </c>
      <c r="BH1040" s="1">
        <v>0</v>
      </c>
      <c r="BI1040" s="1">
        <v>0</v>
      </c>
      <c r="BJ1040" s="1">
        <v>0</v>
      </c>
      <c r="BK1040" s="1">
        <v>0</v>
      </c>
      <c r="BL1040" s="25">
        <v>0</v>
      </c>
      <c r="BM1040" s="1">
        <v>0</v>
      </c>
      <c r="BN1040" s="1">
        <v>0</v>
      </c>
      <c r="BO1040" s="1">
        <v>0</v>
      </c>
      <c r="BP1040" s="1">
        <v>0</v>
      </c>
      <c r="BQ1040" s="12"/>
      <c r="BR1040" s="12"/>
      <c r="BS1040" s="12"/>
      <c r="BT1040" s="12"/>
      <c r="BU1040" s="12"/>
      <c r="BV1040" s="12"/>
      <c r="BW1040" s="12"/>
      <c r="BX1040" s="12"/>
      <c r="BY1040" s="12"/>
      <c r="BZ1040" s="12"/>
      <c r="CA1040" s="12"/>
      <c r="CB1040" s="15"/>
      <c r="CC1040" s="12"/>
      <c r="CD1040" s="12"/>
      <c r="CE1040" s="12"/>
      <c r="CF1040" s="12"/>
      <c r="CG1040" s="12"/>
      <c r="CH1040" s="12"/>
      <c r="CI1040" s="12"/>
      <c r="CJ1040" s="15"/>
      <c r="CK1040" s="12"/>
      <c r="CL1040" s="12"/>
      <c r="CM1040" s="12"/>
      <c r="CN1040" s="12"/>
      <c r="CO1040" s="12"/>
      <c r="CP1040" s="12"/>
      <c r="CQ1040" s="12"/>
      <c r="CR1040" s="12"/>
      <c r="CS1040" s="12"/>
      <c r="CT1040" s="12"/>
      <c r="CU1040" s="12"/>
      <c r="CV1040" s="12"/>
      <c r="CW1040" s="12"/>
      <c r="CX1040" s="12"/>
      <c r="CY1040" s="12"/>
      <c r="CZ1040" s="12"/>
      <c r="DA1040" s="12"/>
      <c r="DB1040" s="12"/>
      <c r="DC1040" s="12"/>
      <c r="DD1040"/>
      <c r="DE1040" s="35"/>
    </row>
    <row r="1041" spans="1:109" x14ac:dyDescent="0.2">
      <c r="A1041" s="2">
        <v>1040</v>
      </c>
      <c r="B1041" s="5">
        <v>12</v>
      </c>
      <c r="C1041" s="2">
        <v>3</v>
      </c>
      <c r="D1041" s="1">
        <v>32</v>
      </c>
      <c r="E1041" s="7">
        <v>44010</v>
      </c>
      <c r="F1041" s="1">
        <v>0</v>
      </c>
      <c r="G1041" s="5">
        <f t="shared" si="71"/>
        <v>32</v>
      </c>
      <c r="H1041" s="19">
        <f t="shared" si="72"/>
        <v>89.6</v>
      </c>
      <c r="I1041" s="50">
        <v>100</v>
      </c>
      <c r="J1041" s="50">
        <v>115.95833333333333</v>
      </c>
      <c r="K1041" s="50">
        <v>19.390813575208742</v>
      </c>
      <c r="L1041" s="50">
        <v>0</v>
      </c>
      <c r="M1041" s="50">
        <v>100</v>
      </c>
      <c r="N1041" s="50">
        <v>0</v>
      </c>
      <c r="O1041" s="50">
        <v>100</v>
      </c>
      <c r="P1041" s="50">
        <v>112.61458333333333</v>
      </c>
      <c r="Q1041" s="50">
        <v>22.087047620960838</v>
      </c>
      <c r="R1041" s="50">
        <v>0</v>
      </c>
      <c r="S1041" s="50">
        <v>100</v>
      </c>
      <c r="T1041" s="50">
        <v>0</v>
      </c>
      <c r="U1041" s="50">
        <v>100</v>
      </c>
      <c r="V1041" s="50">
        <v>122.64583333333333</v>
      </c>
      <c r="W1041" s="50">
        <v>11.976213061628025</v>
      </c>
      <c r="X1041" s="50">
        <v>0</v>
      </c>
      <c r="Y1041" s="50">
        <v>100</v>
      </c>
      <c r="Z1041" s="50">
        <v>0</v>
      </c>
      <c r="AA1041" s="2">
        <v>0</v>
      </c>
      <c r="AB1041">
        <v>1</v>
      </c>
      <c r="AC1041">
        <v>8</v>
      </c>
      <c r="AD1041">
        <v>1</v>
      </c>
      <c r="AE1041" s="16">
        <v>0</v>
      </c>
      <c r="AF1041" t="s">
        <v>875</v>
      </c>
      <c r="AG1041" t="s">
        <v>875</v>
      </c>
      <c r="AH1041" t="s">
        <v>875</v>
      </c>
      <c r="AI1041" t="s">
        <v>875</v>
      </c>
      <c r="AJ1041" t="s">
        <v>875</v>
      </c>
      <c r="AK1041" t="s">
        <v>875</v>
      </c>
      <c r="AL1041" t="s">
        <v>875</v>
      </c>
      <c r="AM1041" s="1" t="s">
        <v>903</v>
      </c>
      <c r="AN1041" s="1" t="s">
        <v>903</v>
      </c>
      <c r="AO1041" s="1" t="s">
        <v>903</v>
      </c>
      <c r="AP1041" s="1" t="s">
        <v>903</v>
      </c>
      <c r="AQ1041" s="1" t="s">
        <v>903</v>
      </c>
      <c r="AR1041" s="1" t="s">
        <v>903</v>
      </c>
      <c r="AS1041" s="1" t="s">
        <v>903</v>
      </c>
      <c r="AT1041" s="1" t="s">
        <v>903</v>
      </c>
      <c r="AU1041" s="1" t="s">
        <v>903</v>
      </c>
      <c r="AV1041" s="1" t="s">
        <v>903</v>
      </c>
      <c r="AW1041" s="1" t="s">
        <v>903</v>
      </c>
      <c r="AX1041" s="1" t="s">
        <v>903</v>
      </c>
      <c r="AY1041" s="1" t="s">
        <v>903</v>
      </c>
      <c r="AZ1041" s="1" t="s">
        <v>903</v>
      </c>
      <c r="BA1041" s="1" t="s">
        <v>875</v>
      </c>
      <c r="BB1041" s="1" t="s">
        <v>875</v>
      </c>
      <c r="BC1041" s="1" t="s">
        <v>875</v>
      </c>
      <c r="BD1041" s="1" t="s">
        <v>875</v>
      </c>
      <c r="BE1041" s="1" t="s">
        <v>875</v>
      </c>
      <c r="BF1041" s="1" t="s">
        <v>875</v>
      </c>
      <c r="BG1041" s="12">
        <v>32</v>
      </c>
      <c r="BH1041" s="1">
        <v>3</v>
      </c>
      <c r="BI1041" s="1">
        <v>2.8</v>
      </c>
      <c r="BJ1041" s="1">
        <f>BG1041*BI1041</f>
        <v>89.6</v>
      </c>
      <c r="BK1041" s="1" t="s">
        <v>27</v>
      </c>
      <c r="BL1041" s="25">
        <v>0</v>
      </c>
      <c r="BM1041" s="1">
        <v>0</v>
      </c>
      <c r="BN1041" s="1">
        <v>0</v>
      </c>
      <c r="BO1041" s="1">
        <v>0</v>
      </c>
      <c r="BP1041" s="1">
        <v>0</v>
      </c>
      <c r="BQ1041" s="14">
        <v>44010.864658379629</v>
      </c>
      <c r="BR1041" s="14" t="s">
        <v>421</v>
      </c>
      <c r="BS1041" s="15">
        <v>22.283333333333335</v>
      </c>
      <c r="BT1041" s="12" t="s">
        <v>218</v>
      </c>
      <c r="BU1041" s="12">
        <v>1</v>
      </c>
      <c r="BV1041" s="12"/>
      <c r="BW1041" s="12" t="s">
        <v>98</v>
      </c>
      <c r="BX1041" s="12"/>
      <c r="BY1041" s="12" t="s">
        <v>98</v>
      </c>
      <c r="BZ1041" s="12">
        <v>1</v>
      </c>
      <c r="CA1041" s="12">
        <v>6</v>
      </c>
      <c r="CB1041" s="15">
        <v>1.97</v>
      </c>
      <c r="CC1041" s="12">
        <v>0</v>
      </c>
      <c r="CD1041" s="12">
        <v>0</v>
      </c>
      <c r="CE1041" s="12">
        <v>3</v>
      </c>
      <c r="CF1041" s="12">
        <v>4</v>
      </c>
      <c r="CG1041" s="12">
        <v>1</v>
      </c>
      <c r="CH1041" s="12">
        <v>3</v>
      </c>
      <c r="CI1041" s="12">
        <v>2</v>
      </c>
      <c r="CJ1041" s="15">
        <v>3</v>
      </c>
      <c r="CK1041" s="12">
        <v>2</v>
      </c>
      <c r="CL1041" s="12">
        <v>4</v>
      </c>
      <c r="CM1041" s="12">
        <v>1</v>
      </c>
      <c r="CN1041" s="12">
        <v>2</v>
      </c>
      <c r="CO1041" s="12">
        <v>1</v>
      </c>
      <c r="CP1041" s="12" t="s">
        <v>99</v>
      </c>
      <c r="CQ1041" s="12">
        <v>73</v>
      </c>
      <c r="CR1041" s="12">
        <v>73</v>
      </c>
      <c r="CS1041" s="12">
        <v>100</v>
      </c>
      <c r="CT1041" s="12">
        <v>89</v>
      </c>
      <c r="CU1041" s="12">
        <v>77</v>
      </c>
      <c r="CV1041" s="12">
        <v>1.1000000000000001</v>
      </c>
      <c r="CW1041" s="12">
        <v>180</v>
      </c>
      <c r="CX1041" s="12" t="b">
        <v>0</v>
      </c>
      <c r="CY1041" s="12"/>
      <c r="CZ1041" s="12">
        <v>0</v>
      </c>
      <c r="DA1041" s="12"/>
      <c r="DB1041" s="12"/>
      <c r="DC1041" s="12"/>
      <c r="DD1041"/>
      <c r="DE1041" s="35"/>
    </row>
    <row r="1042" spans="1:109" x14ac:dyDescent="0.2">
      <c r="A1042" s="2">
        <v>1041</v>
      </c>
      <c r="B1042" s="5">
        <v>12</v>
      </c>
      <c r="C1042" s="2">
        <v>3</v>
      </c>
      <c r="D1042" s="1">
        <v>33</v>
      </c>
      <c r="E1042" s="7">
        <v>44011</v>
      </c>
      <c r="F1042" s="1">
        <v>0</v>
      </c>
      <c r="G1042" s="5">
        <f t="shared" si="71"/>
        <v>27</v>
      </c>
      <c r="H1042" s="19">
        <f t="shared" si="72"/>
        <v>75.599999999999994</v>
      </c>
      <c r="I1042" s="50">
        <v>100</v>
      </c>
      <c r="J1042" s="50">
        <v>120.04861111111111</v>
      </c>
      <c r="K1042" s="50">
        <v>13.833465495779695</v>
      </c>
      <c r="L1042" s="50">
        <v>0</v>
      </c>
      <c r="M1042" s="50">
        <v>100</v>
      </c>
      <c r="N1042" s="50">
        <v>0</v>
      </c>
      <c r="O1042" s="50">
        <v>100</v>
      </c>
      <c r="P1042" s="50">
        <v>119.80729166666667</v>
      </c>
      <c r="Q1042" s="50">
        <v>15.003704176038964</v>
      </c>
      <c r="R1042" s="50">
        <v>0</v>
      </c>
      <c r="S1042" s="50">
        <v>100</v>
      </c>
      <c r="T1042" s="50">
        <v>0</v>
      </c>
      <c r="U1042" s="50">
        <v>100</v>
      </c>
      <c r="V1042" s="50">
        <v>120.53125</v>
      </c>
      <c r="W1042" s="50">
        <v>11.22889314634093</v>
      </c>
      <c r="X1042" s="50">
        <v>0</v>
      </c>
      <c r="Y1042" s="50">
        <v>100</v>
      </c>
      <c r="Z1042" s="50">
        <v>0</v>
      </c>
      <c r="AA1042" s="2">
        <v>0</v>
      </c>
      <c r="AB1042">
        <v>1</v>
      </c>
      <c r="AC1042">
        <v>7</v>
      </c>
      <c r="AD1042">
        <v>1</v>
      </c>
      <c r="AE1042" s="16">
        <v>0</v>
      </c>
      <c r="AF1042" t="s">
        <v>875</v>
      </c>
      <c r="AG1042" t="s">
        <v>875</v>
      </c>
      <c r="AH1042" t="s">
        <v>875</v>
      </c>
      <c r="AI1042" t="s">
        <v>875</v>
      </c>
      <c r="AJ1042" t="s">
        <v>875</v>
      </c>
      <c r="AK1042" t="s">
        <v>875</v>
      </c>
      <c r="AL1042" t="s">
        <v>875</v>
      </c>
      <c r="AM1042" s="1" t="s">
        <v>903</v>
      </c>
      <c r="AN1042" s="1" t="s">
        <v>903</v>
      </c>
      <c r="AO1042" s="1" t="s">
        <v>903</v>
      </c>
      <c r="AP1042" s="1" t="s">
        <v>903</v>
      </c>
      <c r="AQ1042" s="1" t="s">
        <v>903</v>
      </c>
      <c r="AR1042" s="1" t="s">
        <v>903</v>
      </c>
      <c r="AS1042" s="1" t="s">
        <v>903</v>
      </c>
      <c r="AT1042" s="1" t="s">
        <v>903</v>
      </c>
      <c r="AU1042" s="1" t="s">
        <v>903</v>
      </c>
      <c r="AV1042" s="1" t="s">
        <v>903</v>
      </c>
      <c r="AW1042" s="1" t="s">
        <v>903</v>
      </c>
      <c r="AX1042" s="1" t="s">
        <v>903</v>
      </c>
      <c r="AY1042" s="1" t="s">
        <v>903</v>
      </c>
      <c r="AZ1042" s="1" t="s">
        <v>903</v>
      </c>
      <c r="BA1042" s="1" t="s">
        <v>875</v>
      </c>
      <c r="BB1042" s="1" t="s">
        <v>875</v>
      </c>
      <c r="BC1042" s="1" t="s">
        <v>875</v>
      </c>
      <c r="BD1042" s="1" t="s">
        <v>875</v>
      </c>
      <c r="BE1042" s="1" t="s">
        <v>875</v>
      </c>
      <c r="BF1042" s="1" t="s">
        <v>875</v>
      </c>
      <c r="BG1042" s="12">
        <v>27</v>
      </c>
      <c r="BH1042" s="1">
        <v>3</v>
      </c>
      <c r="BI1042" s="1">
        <v>2.8</v>
      </c>
      <c r="BJ1042" s="1">
        <f>BG1042*BI1042</f>
        <v>75.599999999999994</v>
      </c>
      <c r="BK1042" s="1" t="s">
        <v>27</v>
      </c>
      <c r="BL1042" s="25">
        <v>0</v>
      </c>
      <c r="BM1042" s="1">
        <v>0</v>
      </c>
      <c r="BN1042" s="1">
        <v>0</v>
      </c>
      <c r="BO1042" s="1">
        <v>0</v>
      </c>
      <c r="BP1042" s="1">
        <v>0</v>
      </c>
      <c r="BQ1042" s="14">
        <v>44011.935089629631</v>
      </c>
      <c r="BR1042" s="14" t="s">
        <v>422</v>
      </c>
      <c r="BS1042" s="15">
        <v>21.116666666666667</v>
      </c>
      <c r="BT1042" s="12" t="s">
        <v>220</v>
      </c>
      <c r="BU1042" s="12">
        <v>1</v>
      </c>
      <c r="BV1042" s="12" t="s">
        <v>423</v>
      </c>
      <c r="BW1042" s="12" t="s">
        <v>424</v>
      </c>
      <c r="BX1042" s="12"/>
      <c r="BY1042" s="12" t="s">
        <v>98</v>
      </c>
      <c r="BZ1042" s="12">
        <v>1</v>
      </c>
      <c r="CA1042" s="12">
        <v>6</v>
      </c>
      <c r="CB1042" s="15">
        <v>0.3</v>
      </c>
      <c r="CC1042" s="12">
        <v>20</v>
      </c>
      <c r="CD1042" s="12">
        <v>0</v>
      </c>
      <c r="CE1042" s="12">
        <v>2</v>
      </c>
      <c r="CF1042" s="12">
        <v>4</v>
      </c>
      <c r="CG1042" s="12">
        <v>1</v>
      </c>
      <c r="CH1042" s="12">
        <v>4</v>
      </c>
      <c r="CI1042" s="12">
        <v>2</v>
      </c>
      <c r="CJ1042" s="15">
        <v>3</v>
      </c>
      <c r="CK1042" s="12">
        <v>2</v>
      </c>
      <c r="CL1042" s="12">
        <v>4</v>
      </c>
      <c r="CM1042" s="12">
        <v>1</v>
      </c>
      <c r="CN1042" s="12">
        <v>3</v>
      </c>
      <c r="CO1042" s="12">
        <v>2</v>
      </c>
      <c r="CP1042" s="12" t="s">
        <v>94</v>
      </c>
      <c r="CQ1042" s="12">
        <v>73</v>
      </c>
      <c r="CR1042" s="12">
        <v>73</v>
      </c>
      <c r="CS1042" s="12">
        <v>76</v>
      </c>
      <c r="CT1042" s="12">
        <v>80</v>
      </c>
      <c r="CU1042" s="12">
        <v>76</v>
      </c>
      <c r="CV1042" s="12">
        <v>1.2</v>
      </c>
      <c r="CW1042" s="12">
        <v>0</v>
      </c>
      <c r="CX1042" s="12" t="b">
        <v>0</v>
      </c>
      <c r="CY1042" s="12"/>
      <c r="CZ1042" s="12">
        <v>0</v>
      </c>
      <c r="DA1042" s="12"/>
      <c r="DB1042" s="12"/>
      <c r="DC1042" s="12"/>
      <c r="DD1042"/>
      <c r="DE1042" s="35"/>
    </row>
    <row r="1043" spans="1:109" x14ac:dyDescent="0.2">
      <c r="A1043" s="2">
        <v>1042</v>
      </c>
      <c r="B1043" s="5">
        <v>12</v>
      </c>
      <c r="C1043" s="2">
        <v>3</v>
      </c>
      <c r="D1043" s="1">
        <v>34</v>
      </c>
      <c r="E1043" s="7">
        <v>44012</v>
      </c>
      <c r="F1043" s="1">
        <v>0</v>
      </c>
      <c r="G1043" s="5">
        <f t="shared" si="71"/>
        <v>0</v>
      </c>
      <c r="H1043" s="19">
        <f t="shared" si="72"/>
        <v>0</v>
      </c>
      <c r="I1043" s="50">
        <v>100</v>
      </c>
      <c r="J1043" s="50">
        <v>118.13888888888889</v>
      </c>
      <c r="K1043" s="50">
        <v>22.272662995730684</v>
      </c>
      <c r="L1043" s="50">
        <v>3.8194444444444446</v>
      </c>
      <c r="M1043" s="50">
        <v>96.180555555555557</v>
      </c>
      <c r="N1043" s="50">
        <v>0</v>
      </c>
      <c r="O1043" s="50">
        <v>100</v>
      </c>
      <c r="P1043" s="50">
        <v>124.78125</v>
      </c>
      <c r="Q1043" s="50">
        <v>23.458829346841249</v>
      </c>
      <c r="R1043" s="50">
        <v>5.729166666666667</v>
      </c>
      <c r="S1043" s="50">
        <v>94.270833333333329</v>
      </c>
      <c r="T1043" s="50">
        <v>0</v>
      </c>
      <c r="U1043" s="50">
        <v>100</v>
      </c>
      <c r="V1043" s="50">
        <v>104.85416666666667</v>
      </c>
      <c r="W1043" s="50">
        <v>9.6030635288951878</v>
      </c>
      <c r="X1043" s="50">
        <v>0</v>
      </c>
      <c r="Y1043" s="50">
        <v>100</v>
      </c>
      <c r="Z1043" s="50">
        <v>0</v>
      </c>
      <c r="AA1043" s="2">
        <v>0</v>
      </c>
      <c r="AB1043">
        <v>1</v>
      </c>
      <c r="AC1043">
        <v>7</v>
      </c>
      <c r="AD1043">
        <v>1</v>
      </c>
      <c r="AE1043" s="16">
        <v>0</v>
      </c>
      <c r="AF1043" s="12">
        <v>99</v>
      </c>
      <c r="AG1043">
        <v>99</v>
      </c>
      <c r="AH1043">
        <v>99</v>
      </c>
      <c r="AI1043">
        <v>99</v>
      </c>
      <c r="AJ1043">
        <v>99</v>
      </c>
      <c r="AK1043">
        <v>1</v>
      </c>
      <c r="AL1043">
        <v>99</v>
      </c>
      <c r="AM1043" s="1">
        <v>99</v>
      </c>
      <c r="AN1043" s="1">
        <v>99</v>
      </c>
      <c r="AO1043" s="1">
        <v>99</v>
      </c>
      <c r="AP1043" s="1">
        <v>99</v>
      </c>
      <c r="AQ1043" s="1">
        <v>99</v>
      </c>
      <c r="AR1043" s="1">
        <v>99</v>
      </c>
      <c r="AS1043" s="1">
        <v>0</v>
      </c>
      <c r="AT1043" s="1">
        <v>0</v>
      </c>
      <c r="AU1043">
        <v>0</v>
      </c>
      <c r="AV1043" s="1">
        <v>0</v>
      </c>
      <c r="AW1043" s="1">
        <v>0</v>
      </c>
      <c r="AX1043" s="1">
        <v>1</v>
      </c>
      <c r="AY1043" s="1">
        <v>0</v>
      </c>
      <c r="AZ1043" s="1">
        <v>0</v>
      </c>
      <c r="BA1043" s="1">
        <v>0</v>
      </c>
      <c r="BB1043" s="1">
        <v>0</v>
      </c>
      <c r="BC1043" s="1">
        <v>0</v>
      </c>
      <c r="BD1043" s="1">
        <v>0</v>
      </c>
      <c r="BE1043" s="1">
        <v>0</v>
      </c>
      <c r="BF1043" s="1">
        <f>SUM(AS1043:BE1043)</f>
        <v>1</v>
      </c>
      <c r="BG1043" s="12">
        <v>0</v>
      </c>
      <c r="BH1043" s="1">
        <v>0</v>
      </c>
      <c r="BI1043" s="1">
        <v>0</v>
      </c>
      <c r="BJ1043" s="1">
        <v>0</v>
      </c>
      <c r="BK1043" s="1">
        <v>0</v>
      </c>
      <c r="BL1043" s="25">
        <v>0</v>
      </c>
      <c r="BM1043" s="1">
        <v>0</v>
      </c>
      <c r="BN1043" s="1">
        <v>0</v>
      </c>
      <c r="BO1043" s="1">
        <v>0</v>
      </c>
      <c r="BP1043" s="1">
        <v>0</v>
      </c>
      <c r="BQ1043" s="12"/>
      <c r="BR1043" s="12"/>
      <c r="BS1043" s="12"/>
      <c r="BT1043" s="12"/>
      <c r="BU1043" s="12"/>
      <c r="BV1043" s="12"/>
      <c r="BW1043" s="12"/>
      <c r="BX1043" s="12"/>
      <c r="BY1043" s="12"/>
      <c r="BZ1043" s="12"/>
      <c r="CA1043" s="12"/>
      <c r="CB1043" s="15"/>
      <c r="CC1043" s="12"/>
      <c r="CD1043" s="12"/>
      <c r="CE1043" s="12"/>
      <c r="CF1043" s="12"/>
      <c r="CG1043" s="12"/>
      <c r="CH1043" s="12"/>
      <c r="CI1043" s="12"/>
      <c r="CJ1043" s="15"/>
      <c r="CK1043" s="12"/>
      <c r="CL1043" s="12"/>
      <c r="CM1043" s="12"/>
      <c r="CN1043" s="12"/>
      <c r="CO1043" s="12"/>
      <c r="CP1043" s="12"/>
      <c r="CQ1043" s="12"/>
      <c r="CR1043" s="12"/>
      <c r="CS1043" s="12"/>
      <c r="CT1043" s="12"/>
      <c r="CU1043" s="12"/>
      <c r="CV1043" s="12"/>
      <c r="CW1043" s="12"/>
      <c r="CX1043" s="12"/>
      <c r="CY1043" s="12"/>
      <c r="CZ1043" s="12"/>
      <c r="DA1043" s="12"/>
      <c r="DB1043" s="12"/>
      <c r="DC1043" s="12"/>
      <c r="DD1043"/>
      <c r="DE1043" s="35"/>
    </row>
    <row r="1044" spans="1:109" x14ac:dyDescent="0.2">
      <c r="A1044" s="2">
        <v>1043</v>
      </c>
      <c r="B1044" s="5">
        <v>12</v>
      </c>
      <c r="C1044" s="2">
        <v>3</v>
      </c>
      <c r="D1044" s="1">
        <v>35</v>
      </c>
      <c r="E1044" s="7">
        <v>44013</v>
      </c>
      <c r="F1044" s="1">
        <v>0</v>
      </c>
      <c r="G1044" s="5">
        <f t="shared" si="71"/>
        <v>0</v>
      </c>
      <c r="H1044" s="19">
        <f t="shared" si="72"/>
        <v>0</v>
      </c>
      <c r="I1044" s="50">
        <v>100</v>
      </c>
      <c r="J1044" s="50">
        <v>130.64236111111111</v>
      </c>
      <c r="K1044" s="50">
        <v>23.124168722710142</v>
      </c>
      <c r="L1044" s="50">
        <v>7.6388888888888893</v>
      </c>
      <c r="M1044" s="50">
        <v>92.361111111111114</v>
      </c>
      <c r="N1044" s="50">
        <v>0</v>
      </c>
      <c r="O1044" s="50">
        <v>100</v>
      </c>
      <c r="P1044" s="50">
        <v>119.13541666666667</v>
      </c>
      <c r="Q1044" s="50">
        <v>15.25058924354213</v>
      </c>
      <c r="R1044" s="50">
        <v>0</v>
      </c>
      <c r="S1044" s="50">
        <v>100</v>
      </c>
      <c r="T1044" s="50">
        <v>0</v>
      </c>
      <c r="U1044" s="50">
        <v>100</v>
      </c>
      <c r="V1044" s="50">
        <v>153.65625</v>
      </c>
      <c r="W1044" s="50">
        <v>23.38031213304382</v>
      </c>
      <c r="X1044" s="50">
        <v>22.916666666666668</v>
      </c>
      <c r="Y1044" s="50">
        <v>77.083333333333329</v>
      </c>
      <c r="Z1044" s="50">
        <v>0</v>
      </c>
      <c r="AA1044" s="2">
        <v>0</v>
      </c>
      <c r="AB1044">
        <v>1</v>
      </c>
      <c r="AC1044">
        <v>6</v>
      </c>
      <c r="AD1044">
        <v>1</v>
      </c>
      <c r="AE1044" s="16">
        <v>0</v>
      </c>
      <c r="AF1044" s="12">
        <v>99</v>
      </c>
      <c r="AG1044">
        <v>99</v>
      </c>
      <c r="AH1044">
        <v>1</v>
      </c>
      <c r="AI1044">
        <v>99</v>
      </c>
      <c r="AJ1044">
        <v>99</v>
      </c>
      <c r="AK1044">
        <v>99</v>
      </c>
      <c r="AL1044">
        <v>99</v>
      </c>
      <c r="AM1044">
        <v>99</v>
      </c>
      <c r="AN1044" s="1">
        <v>99</v>
      </c>
      <c r="AO1044" s="1">
        <v>99</v>
      </c>
      <c r="AP1044" s="1">
        <v>99</v>
      </c>
      <c r="AQ1044" s="1">
        <v>99</v>
      </c>
      <c r="AR1044" s="1">
        <v>99</v>
      </c>
      <c r="AS1044" s="1">
        <v>0</v>
      </c>
      <c r="AT1044" s="1">
        <v>0</v>
      </c>
      <c r="AU1044" s="1">
        <v>1</v>
      </c>
      <c r="AV1044" s="1">
        <v>0</v>
      </c>
      <c r="AW1044" s="1">
        <v>0</v>
      </c>
      <c r="AX1044" s="1">
        <v>0</v>
      </c>
      <c r="AY1044" s="1">
        <v>0</v>
      </c>
      <c r="AZ1044" s="1">
        <v>0</v>
      </c>
      <c r="BA1044" s="1">
        <v>0</v>
      </c>
      <c r="BB1044" s="1">
        <v>0</v>
      </c>
      <c r="BC1044" s="1">
        <v>0</v>
      </c>
      <c r="BD1044" s="1">
        <v>0</v>
      </c>
      <c r="BE1044" s="1">
        <v>0</v>
      </c>
      <c r="BF1044" s="1">
        <f>SUM(AS1044:BE1044)</f>
        <v>1</v>
      </c>
      <c r="BG1044" s="12">
        <v>0</v>
      </c>
      <c r="BH1044" s="1">
        <v>0</v>
      </c>
      <c r="BI1044" s="1">
        <v>0</v>
      </c>
      <c r="BJ1044" s="1">
        <v>0</v>
      </c>
      <c r="BK1044" s="1">
        <v>0</v>
      </c>
      <c r="BL1044" s="25">
        <v>0</v>
      </c>
      <c r="BM1044" s="1">
        <v>0</v>
      </c>
      <c r="BN1044" s="1">
        <v>0</v>
      </c>
      <c r="BO1044" s="1">
        <v>0</v>
      </c>
      <c r="BP1044" s="1">
        <v>0</v>
      </c>
      <c r="BQ1044" s="12"/>
      <c r="BR1044" s="12"/>
      <c r="BS1044" s="12"/>
      <c r="BT1044" s="12"/>
      <c r="BU1044" s="12"/>
      <c r="BV1044" s="12"/>
      <c r="BW1044" s="12"/>
      <c r="BX1044" s="12"/>
      <c r="BY1044" s="12"/>
      <c r="BZ1044" s="12"/>
      <c r="CA1044" s="12"/>
      <c r="CB1044" s="15"/>
      <c r="CC1044" s="12"/>
      <c r="CD1044" s="12"/>
      <c r="CE1044" s="12"/>
      <c r="CF1044" s="12"/>
      <c r="CG1044" s="12"/>
      <c r="CH1044" s="12"/>
      <c r="CI1044" s="12"/>
      <c r="CJ1044" s="15"/>
      <c r="CK1044" s="12"/>
      <c r="CL1044" s="12"/>
      <c r="CM1044" s="12"/>
      <c r="CN1044" s="12"/>
      <c r="CO1044" s="12"/>
      <c r="CP1044" s="12"/>
      <c r="CQ1044" s="12"/>
      <c r="CR1044" s="12"/>
      <c r="CS1044" s="12"/>
      <c r="CT1044" s="12"/>
      <c r="CU1044" s="12"/>
      <c r="CV1044" s="12"/>
      <c r="CW1044" s="12"/>
      <c r="CX1044" s="12"/>
      <c r="CY1044" s="12"/>
      <c r="CZ1044" s="12"/>
      <c r="DA1044" s="12"/>
      <c r="DB1044" s="12"/>
      <c r="DC1044" s="12"/>
      <c r="DD1044"/>
      <c r="DE1044" s="35"/>
    </row>
    <row r="1045" spans="1:109" x14ac:dyDescent="0.2">
      <c r="A1045" s="2">
        <v>1044</v>
      </c>
      <c r="B1045" s="5">
        <v>12</v>
      </c>
      <c r="C1045" s="2">
        <v>3</v>
      </c>
      <c r="D1045" s="1">
        <v>36</v>
      </c>
      <c r="E1045" s="7">
        <v>44014</v>
      </c>
      <c r="F1045" s="1">
        <v>0</v>
      </c>
      <c r="G1045" s="5">
        <f t="shared" si="71"/>
        <v>0</v>
      </c>
      <c r="H1045" s="19">
        <f t="shared" si="72"/>
        <v>0</v>
      </c>
      <c r="I1045" s="50">
        <v>100</v>
      </c>
      <c r="J1045" s="50">
        <v>134.01388888888889</v>
      </c>
      <c r="K1045" s="50">
        <v>25.002538405633725</v>
      </c>
      <c r="L1045" s="50">
        <v>10.763888888888889</v>
      </c>
      <c r="M1045" s="50">
        <v>89.236111111111114</v>
      </c>
      <c r="N1045" s="50">
        <v>0</v>
      </c>
      <c r="O1045" s="50">
        <v>100</v>
      </c>
      <c r="P1045" s="50">
        <v>121.59375</v>
      </c>
      <c r="Q1045" s="50">
        <v>14.721392222014813</v>
      </c>
      <c r="R1045" s="50">
        <v>0</v>
      </c>
      <c r="S1045" s="50">
        <v>100</v>
      </c>
      <c r="T1045" s="50">
        <v>0</v>
      </c>
      <c r="U1045" s="50">
        <v>100</v>
      </c>
      <c r="V1045" s="50">
        <v>158.85416666666666</v>
      </c>
      <c r="W1045" s="50">
        <v>26.798513607034547</v>
      </c>
      <c r="X1045" s="50">
        <v>32.291666666666664</v>
      </c>
      <c r="Y1045" s="50">
        <v>67.708333333333343</v>
      </c>
      <c r="Z1045" s="50">
        <v>0</v>
      </c>
      <c r="AA1045" s="2">
        <v>0</v>
      </c>
      <c r="AB1045">
        <v>1</v>
      </c>
      <c r="AC1045">
        <v>7</v>
      </c>
      <c r="AD1045">
        <v>1</v>
      </c>
      <c r="AE1045" s="16">
        <v>0</v>
      </c>
      <c r="AF1045" s="12">
        <v>99</v>
      </c>
      <c r="AG1045">
        <v>99</v>
      </c>
      <c r="AH1045">
        <v>1</v>
      </c>
      <c r="AI1045">
        <v>99</v>
      </c>
      <c r="AJ1045">
        <v>99</v>
      </c>
      <c r="AK1045">
        <v>99</v>
      </c>
      <c r="AL1045">
        <v>99</v>
      </c>
      <c r="AM1045" s="1">
        <v>99</v>
      </c>
      <c r="AN1045" s="1">
        <v>99</v>
      </c>
      <c r="AO1045" s="1">
        <v>99</v>
      </c>
      <c r="AP1045" s="1">
        <v>99</v>
      </c>
      <c r="AQ1045" s="1">
        <v>99</v>
      </c>
      <c r="AR1045" s="1">
        <v>99</v>
      </c>
      <c r="AS1045" s="1">
        <v>0</v>
      </c>
      <c r="AT1045" s="1">
        <v>0</v>
      </c>
      <c r="AU1045" s="1">
        <v>1</v>
      </c>
      <c r="AV1045" s="1">
        <v>0</v>
      </c>
      <c r="AW1045" s="1">
        <v>0</v>
      </c>
      <c r="AX1045" s="1">
        <v>0</v>
      </c>
      <c r="AY1045" s="1">
        <v>0</v>
      </c>
      <c r="AZ1045" s="1">
        <v>0</v>
      </c>
      <c r="BA1045" s="1">
        <v>0</v>
      </c>
      <c r="BB1045" s="1">
        <v>0</v>
      </c>
      <c r="BC1045" s="1">
        <v>0</v>
      </c>
      <c r="BD1045" s="1">
        <v>0</v>
      </c>
      <c r="BE1045" s="1">
        <v>0</v>
      </c>
      <c r="BF1045" s="1">
        <f>SUM(AS1045:BE1045)</f>
        <v>1</v>
      </c>
      <c r="BG1045" s="12">
        <v>0</v>
      </c>
      <c r="BH1045" s="1">
        <v>0</v>
      </c>
      <c r="BI1045" s="1">
        <v>0</v>
      </c>
      <c r="BJ1045" s="1">
        <v>0</v>
      </c>
      <c r="BK1045" s="1">
        <v>0</v>
      </c>
      <c r="BL1045" s="25">
        <v>0</v>
      </c>
      <c r="BM1045" s="1">
        <v>0</v>
      </c>
      <c r="BN1045" s="1">
        <v>0</v>
      </c>
      <c r="BO1045" s="1">
        <v>0</v>
      </c>
      <c r="BP1045" s="1">
        <v>0</v>
      </c>
      <c r="BQ1045" s="12"/>
      <c r="BR1045" s="12"/>
      <c r="BS1045" s="12"/>
      <c r="BT1045" s="12"/>
      <c r="BU1045" s="12"/>
      <c r="BV1045" s="12"/>
      <c r="BW1045" s="12"/>
      <c r="BX1045" s="12"/>
      <c r="BY1045" s="12"/>
      <c r="BZ1045" s="12"/>
      <c r="CA1045" s="12"/>
      <c r="CB1045" s="15"/>
      <c r="CC1045" s="12"/>
      <c r="CD1045" s="12"/>
      <c r="CE1045" s="12"/>
      <c r="CF1045" s="12"/>
      <c r="CG1045" s="12"/>
      <c r="CH1045" s="12"/>
      <c r="CI1045" s="12"/>
      <c r="CJ1045" s="15"/>
      <c r="CK1045" s="12"/>
      <c r="CL1045" s="12"/>
      <c r="CM1045" s="12"/>
      <c r="CN1045" s="12"/>
      <c r="CO1045" s="12"/>
      <c r="CP1045" s="12"/>
      <c r="CQ1045" s="12"/>
      <c r="CR1045" s="12"/>
      <c r="CS1045" s="12"/>
      <c r="CT1045" s="12"/>
      <c r="CU1045" s="12"/>
      <c r="CV1045" s="12"/>
      <c r="CW1045" s="12"/>
      <c r="CX1045" s="12"/>
      <c r="CY1045" s="12"/>
      <c r="CZ1045" s="12"/>
      <c r="DA1045" s="12"/>
      <c r="DB1045" s="12"/>
      <c r="DC1045" s="12"/>
      <c r="DD1045"/>
      <c r="DE1045" s="35"/>
    </row>
    <row r="1046" spans="1:109" x14ac:dyDescent="0.2">
      <c r="A1046" s="2">
        <v>1045</v>
      </c>
      <c r="B1046" s="5">
        <v>12</v>
      </c>
      <c r="C1046" s="2">
        <v>3</v>
      </c>
      <c r="D1046" s="1">
        <v>37</v>
      </c>
      <c r="E1046" s="7">
        <v>44015</v>
      </c>
      <c r="F1046" s="1">
        <v>0</v>
      </c>
      <c r="G1046" s="5">
        <f t="shared" si="71"/>
        <v>28</v>
      </c>
      <c r="H1046" s="19">
        <f t="shared" si="72"/>
        <v>78.399999999999991</v>
      </c>
      <c r="I1046" s="50">
        <v>100</v>
      </c>
      <c r="J1046" s="50">
        <v>135.40972222222223</v>
      </c>
      <c r="K1046" s="50">
        <v>18.849179159612195</v>
      </c>
      <c r="L1046" s="50">
        <v>7.6388888888888893</v>
      </c>
      <c r="M1046" s="50">
        <v>92.013888888888886</v>
      </c>
      <c r="N1046" s="50">
        <v>0.34722222222222221</v>
      </c>
      <c r="O1046" s="50">
        <v>100</v>
      </c>
      <c r="P1046" s="50">
        <v>139.55729166666666</v>
      </c>
      <c r="Q1046" s="50">
        <v>19.960236543938283</v>
      </c>
      <c r="R1046" s="50">
        <v>9.375</v>
      </c>
      <c r="S1046" s="50">
        <v>90.104166666666671</v>
      </c>
      <c r="T1046" s="50">
        <v>0.52083333333333337</v>
      </c>
      <c r="U1046" s="50">
        <v>100</v>
      </c>
      <c r="V1046" s="50">
        <v>127.11458333333333</v>
      </c>
      <c r="W1046" s="50">
        <v>13.709727444711362</v>
      </c>
      <c r="X1046" s="50">
        <v>4.166666666666667</v>
      </c>
      <c r="Y1046" s="50">
        <v>95.833333333333329</v>
      </c>
      <c r="Z1046" s="50">
        <v>0</v>
      </c>
      <c r="AA1046" s="2">
        <v>0</v>
      </c>
      <c r="AB1046">
        <v>1</v>
      </c>
      <c r="AC1046">
        <v>8</v>
      </c>
      <c r="AD1046">
        <v>2</v>
      </c>
      <c r="AE1046" s="16">
        <v>0</v>
      </c>
      <c r="AF1046" t="s">
        <v>875</v>
      </c>
      <c r="AG1046" t="s">
        <v>875</v>
      </c>
      <c r="AH1046" t="s">
        <v>875</v>
      </c>
      <c r="AI1046" t="s">
        <v>875</v>
      </c>
      <c r="AJ1046" t="s">
        <v>875</v>
      </c>
      <c r="AK1046" t="s">
        <v>875</v>
      </c>
      <c r="AL1046" t="s">
        <v>875</v>
      </c>
      <c r="AM1046" s="1" t="s">
        <v>903</v>
      </c>
      <c r="AN1046" s="1" t="s">
        <v>903</v>
      </c>
      <c r="AO1046" s="1" t="s">
        <v>903</v>
      </c>
      <c r="AP1046" s="1" t="s">
        <v>903</v>
      </c>
      <c r="AQ1046" s="1" t="s">
        <v>903</v>
      </c>
      <c r="AR1046" s="1" t="s">
        <v>903</v>
      </c>
      <c r="AS1046" s="1" t="s">
        <v>903</v>
      </c>
      <c r="AT1046" s="1" t="s">
        <v>903</v>
      </c>
      <c r="AU1046" s="1" t="s">
        <v>903</v>
      </c>
      <c r="AV1046" s="1" t="s">
        <v>903</v>
      </c>
      <c r="AW1046" s="1" t="s">
        <v>903</v>
      </c>
      <c r="AX1046" s="1" t="s">
        <v>903</v>
      </c>
      <c r="AY1046" s="1" t="s">
        <v>903</v>
      </c>
      <c r="AZ1046" s="1" t="s">
        <v>903</v>
      </c>
      <c r="BA1046" s="1" t="s">
        <v>875</v>
      </c>
      <c r="BB1046" s="1" t="s">
        <v>875</v>
      </c>
      <c r="BC1046" s="1" t="s">
        <v>875</v>
      </c>
      <c r="BD1046" s="1" t="s">
        <v>875</v>
      </c>
      <c r="BE1046" s="1" t="s">
        <v>875</v>
      </c>
      <c r="BF1046" s="1" t="s">
        <v>875</v>
      </c>
      <c r="BG1046" s="12">
        <v>28</v>
      </c>
      <c r="BH1046" s="1">
        <v>3</v>
      </c>
      <c r="BI1046" s="1">
        <v>2.8</v>
      </c>
      <c r="BJ1046" s="1">
        <f t="shared" ref="BJ1046:BJ1051" si="73">BG1046*BI1046</f>
        <v>78.399999999999991</v>
      </c>
      <c r="BK1046" s="1" t="s">
        <v>27</v>
      </c>
      <c r="BL1046" s="25">
        <v>0</v>
      </c>
      <c r="BM1046" s="1">
        <v>0</v>
      </c>
      <c r="BN1046" s="1">
        <v>0</v>
      </c>
      <c r="BO1046" s="1">
        <v>0</v>
      </c>
      <c r="BP1046" s="1">
        <v>0</v>
      </c>
      <c r="BQ1046" s="14">
        <v>44015.898215740737</v>
      </c>
      <c r="BR1046" s="14" t="s">
        <v>425</v>
      </c>
      <c r="BS1046" s="15">
        <v>25.316666666666666</v>
      </c>
      <c r="BT1046" s="12" t="s">
        <v>222</v>
      </c>
      <c r="BU1046" s="12">
        <v>1</v>
      </c>
      <c r="BV1046" s="12" t="s">
        <v>426</v>
      </c>
      <c r="BW1046" s="12" t="s">
        <v>427</v>
      </c>
      <c r="BX1046" s="12"/>
      <c r="BY1046" s="12" t="s">
        <v>98</v>
      </c>
      <c r="BZ1046" s="12">
        <v>1</v>
      </c>
      <c r="CA1046" s="12">
        <v>6</v>
      </c>
      <c r="CB1046" s="15">
        <v>0.5</v>
      </c>
      <c r="CC1046" s="12">
        <v>40</v>
      </c>
      <c r="CD1046" s="12">
        <v>0</v>
      </c>
      <c r="CE1046" s="12">
        <v>1</v>
      </c>
      <c r="CF1046" s="12">
        <v>4</v>
      </c>
      <c r="CG1046" s="12">
        <v>1</v>
      </c>
      <c r="CH1046" s="12">
        <v>3</v>
      </c>
      <c r="CI1046" s="12">
        <v>2</v>
      </c>
      <c r="CJ1046" s="15">
        <v>3</v>
      </c>
      <c r="CK1046" s="12">
        <v>1</v>
      </c>
      <c r="CL1046" s="12">
        <v>4</v>
      </c>
      <c r="CM1046" s="12">
        <v>1</v>
      </c>
      <c r="CN1046" s="12">
        <v>3</v>
      </c>
      <c r="CO1046" s="12">
        <v>2</v>
      </c>
      <c r="CP1046" s="12" t="s">
        <v>99</v>
      </c>
      <c r="CQ1046" s="12">
        <v>73</v>
      </c>
      <c r="CR1046" s="12">
        <v>73</v>
      </c>
      <c r="CS1046" s="12">
        <v>100</v>
      </c>
      <c r="CT1046" s="12">
        <v>96</v>
      </c>
      <c r="CU1046" s="12">
        <v>77</v>
      </c>
      <c r="CV1046" s="12">
        <v>1.1000000000000001</v>
      </c>
      <c r="CW1046" s="12">
        <v>90</v>
      </c>
      <c r="CX1046" s="12" t="b">
        <v>0</v>
      </c>
      <c r="CY1046" s="12"/>
      <c r="CZ1046" s="12">
        <v>0</v>
      </c>
      <c r="DA1046" s="12"/>
      <c r="DB1046" s="12"/>
      <c r="DC1046" s="12"/>
      <c r="DD1046"/>
      <c r="DE1046" s="35"/>
    </row>
    <row r="1047" spans="1:109" x14ac:dyDescent="0.2">
      <c r="A1047" s="2">
        <v>1046</v>
      </c>
      <c r="B1047" s="5">
        <v>12</v>
      </c>
      <c r="C1047" s="2">
        <v>3</v>
      </c>
      <c r="D1047" s="1">
        <v>38</v>
      </c>
      <c r="E1047" s="7">
        <v>44016</v>
      </c>
      <c r="F1047" s="1">
        <v>0</v>
      </c>
      <c r="G1047" s="5">
        <f t="shared" si="71"/>
        <v>120.00000000000006</v>
      </c>
      <c r="H1047" s="19">
        <f t="shared" si="72"/>
        <v>420.00000000000023</v>
      </c>
      <c r="I1047" s="50">
        <v>100</v>
      </c>
      <c r="J1047" s="50">
        <v>117.45833333333333</v>
      </c>
      <c r="K1047" s="50">
        <v>18.433996017391976</v>
      </c>
      <c r="L1047" s="50">
        <v>1.0416666666666667</v>
      </c>
      <c r="M1047" s="50">
        <v>98.958333333333329</v>
      </c>
      <c r="N1047" s="50">
        <v>0</v>
      </c>
      <c r="O1047" s="50">
        <v>100</v>
      </c>
      <c r="P1047" s="50">
        <v>113.61979166666667</v>
      </c>
      <c r="Q1047" s="50">
        <v>21.976673269954404</v>
      </c>
      <c r="R1047" s="50">
        <v>1.5625</v>
      </c>
      <c r="S1047" s="50">
        <v>98.4375</v>
      </c>
      <c r="T1047" s="50">
        <v>0</v>
      </c>
      <c r="U1047" s="50">
        <v>100</v>
      </c>
      <c r="V1047" s="50">
        <v>125.13541666666667</v>
      </c>
      <c r="W1047" s="50">
        <v>6.8485679848882084</v>
      </c>
      <c r="X1047" s="50">
        <v>0</v>
      </c>
      <c r="Y1047" s="50">
        <v>100</v>
      </c>
      <c r="Z1047" s="50">
        <v>0</v>
      </c>
      <c r="AA1047" s="2">
        <v>0</v>
      </c>
      <c r="AB1047">
        <v>1</v>
      </c>
      <c r="AC1047">
        <v>8</v>
      </c>
      <c r="AD1047">
        <v>1</v>
      </c>
      <c r="AE1047" s="16">
        <v>0</v>
      </c>
      <c r="AF1047" t="s">
        <v>875</v>
      </c>
      <c r="AG1047" t="s">
        <v>875</v>
      </c>
      <c r="AH1047" t="s">
        <v>875</v>
      </c>
      <c r="AI1047" t="s">
        <v>875</v>
      </c>
      <c r="AJ1047" t="s">
        <v>875</v>
      </c>
      <c r="AK1047" t="s">
        <v>875</v>
      </c>
      <c r="AL1047" t="s">
        <v>875</v>
      </c>
      <c r="AM1047" s="1" t="s">
        <v>903</v>
      </c>
      <c r="AN1047" s="1" t="s">
        <v>903</v>
      </c>
      <c r="AO1047" s="1" t="s">
        <v>903</v>
      </c>
      <c r="AP1047" s="1" t="s">
        <v>903</v>
      </c>
      <c r="AQ1047" s="1" t="s">
        <v>903</v>
      </c>
      <c r="AR1047" s="1" t="s">
        <v>903</v>
      </c>
      <c r="AS1047" s="1" t="s">
        <v>903</v>
      </c>
      <c r="AT1047" s="1" t="s">
        <v>903</v>
      </c>
      <c r="AU1047" s="1" t="s">
        <v>903</v>
      </c>
      <c r="AV1047" s="1" t="s">
        <v>903</v>
      </c>
      <c r="AW1047" s="1" t="s">
        <v>903</v>
      </c>
      <c r="AX1047" s="1" t="s">
        <v>903</v>
      </c>
      <c r="AY1047" s="1" t="s">
        <v>903</v>
      </c>
      <c r="AZ1047" s="1" t="s">
        <v>903</v>
      </c>
      <c r="BA1047" s="1" t="s">
        <v>875</v>
      </c>
      <c r="BB1047" s="1" t="s">
        <v>875</v>
      </c>
      <c r="BC1047" s="1" t="s">
        <v>875</v>
      </c>
      <c r="BD1047" s="1" t="s">
        <v>875</v>
      </c>
      <c r="BE1047" s="1" t="s">
        <v>875</v>
      </c>
      <c r="BF1047" s="1" t="s">
        <v>875</v>
      </c>
      <c r="BG1047" s="25">
        <v>120.00000000000006</v>
      </c>
      <c r="BH1047">
        <v>3</v>
      </c>
      <c r="BI1047" s="1">
        <v>3.5</v>
      </c>
      <c r="BJ1047" s="1">
        <f t="shared" si="73"/>
        <v>420.00000000000023</v>
      </c>
      <c r="BK1047" t="s">
        <v>779</v>
      </c>
      <c r="BL1047" s="25">
        <v>0</v>
      </c>
      <c r="BM1047">
        <v>0</v>
      </c>
      <c r="BN1047" s="1">
        <v>0</v>
      </c>
      <c r="BO1047" s="1">
        <v>0</v>
      </c>
      <c r="BP1047">
        <v>0</v>
      </c>
      <c r="BQ1047" s="12"/>
      <c r="BR1047" s="12"/>
      <c r="BS1047" s="12"/>
      <c r="BT1047" s="12"/>
      <c r="BU1047" s="12"/>
      <c r="BV1047" s="12"/>
      <c r="BW1047" s="12"/>
      <c r="BX1047" s="12"/>
      <c r="BY1047" s="12"/>
      <c r="BZ1047" s="12"/>
      <c r="CA1047" s="12"/>
      <c r="CB1047" s="15"/>
      <c r="CC1047" s="12"/>
      <c r="CD1047" s="12"/>
      <c r="CE1047" s="12"/>
      <c r="CF1047" s="12"/>
      <c r="CG1047" s="12"/>
      <c r="CH1047" s="12"/>
      <c r="CI1047" s="12"/>
      <c r="CJ1047" s="15"/>
      <c r="CK1047" s="12"/>
      <c r="CL1047" s="12"/>
      <c r="CM1047" s="12"/>
      <c r="CN1047" s="12"/>
      <c r="CO1047" s="12"/>
      <c r="CP1047" s="12"/>
      <c r="CQ1047" s="12"/>
      <c r="CR1047" s="12"/>
      <c r="CS1047" s="12"/>
      <c r="CT1047" s="12"/>
      <c r="CU1047" s="12"/>
      <c r="CV1047" s="12"/>
      <c r="CW1047" s="12"/>
      <c r="CX1047" s="12"/>
      <c r="CY1047" s="12"/>
      <c r="CZ1047" s="12"/>
      <c r="DA1047" s="12"/>
      <c r="DB1047" s="12"/>
      <c r="DC1047" s="12"/>
      <c r="DD1047" s="17">
        <v>0.625</v>
      </c>
      <c r="DE1047" s="35">
        <v>0.70833333333333337</v>
      </c>
    </row>
    <row r="1048" spans="1:109" x14ac:dyDescent="0.2">
      <c r="A1048" s="2">
        <v>1047</v>
      </c>
      <c r="B1048" s="5">
        <v>12</v>
      </c>
      <c r="C1048" s="2">
        <v>3</v>
      </c>
      <c r="D1048" s="1">
        <v>39</v>
      </c>
      <c r="E1048" s="7">
        <v>44017</v>
      </c>
      <c r="F1048" s="1">
        <v>0</v>
      </c>
      <c r="G1048" s="5">
        <f t="shared" si="71"/>
        <v>22</v>
      </c>
      <c r="H1048" s="19">
        <f t="shared" si="72"/>
        <v>61.599999999999994</v>
      </c>
      <c r="I1048" s="50">
        <v>91.319444444444443</v>
      </c>
      <c r="J1048" s="50">
        <v>116.72243346007605</v>
      </c>
      <c r="K1048" s="50">
        <v>22.909263845968404</v>
      </c>
      <c r="L1048" s="50">
        <v>0</v>
      </c>
      <c r="M1048" s="50">
        <v>94.676806083650192</v>
      </c>
      <c r="N1048" s="50">
        <v>5.3231939163498101</v>
      </c>
      <c r="O1048" s="50">
        <v>86.979166666666671</v>
      </c>
      <c r="P1048" s="50">
        <v>106.37724550898204</v>
      </c>
      <c r="Q1048" s="50">
        <v>21.736729497169613</v>
      </c>
      <c r="R1048" s="50">
        <v>0</v>
      </c>
      <c r="S1048" s="50">
        <v>91.616766467065872</v>
      </c>
      <c r="T1048" s="50">
        <v>8.3832335329341312</v>
      </c>
      <c r="U1048" s="50">
        <v>100</v>
      </c>
      <c r="V1048" s="50">
        <v>134.71875</v>
      </c>
      <c r="W1048" s="50">
        <v>16.964641509922533</v>
      </c>
      <c r="X1048" s="50">
        <v>0</v>
      </c>
      <c r="Y1048" s="50">
        <v>100</v>
      </c>
      <c r="Z1048" s="50">
        <v>0</v>
      </c>
      <c r="AA1048" s="2">
        <v>2</v>
      </c>
      <c r="AB1048">
        <v>1</v>
      </c>
      <c r="AC1048">
        <v>7</v>
      </c>
      <c r="AD1048">
        <v>1</v>
      </c>
      <c r="AE1048" s="16">
        <v>0</v>
      </c>
      <c r="AF1048" t="s">
        <v>875</v>
      </c>
      <c r="AG1048" t="s">
        <v>875</v>
      </c>
      <c r="AH1048" t="s">
        <v>875</v>
      </c>
      <c r="AI1048" t="s">
        <v>875</v>
      </c>
      <c r="AJ1048" t="s">
        <v>875</v>
      </c>
      <c r="AK1048" t="s">
        <v>875</v>
      </c>
      <c r="AL1048" t="s">
        <v>875</v>
      </c>
      <c r="AM1048" s="1" t="s">
        <v>903</v>
      </c>
      <c r="AN1048" s="1" t="s">
        <v>903</v>
      </c>
      <c r="AO1048" s="1" t="s">
        <v>903</v>
      </c>
      <c r="AP1048" s="1" t="s">
        <v>903</v>
      </c>
      <c r="AQ1048" s="1" t="s">
        <v>903</v>
      </c>
      <c r="AR1048" s="1" t="s">
        <v>903</v>
      </c>
      <c r="AS1048" s="1" t="s">
        <v>903</v>
      </c>
      <c r="AT1048" s="1" t="s">
        <v>903</v>
      </c>
      <c r="AU1048" s="1" t="s">
        <v>903</v>
      </c>
      <c r="AV1048" s="1" t="s">
        <v>903</v>
      </c>
      <c r="AW1048" s="1" t="s">
        <v>903</v>
      </c>
      <c r="AX1048" s="1" t="s">
        <v>903</v>
      </c>
      <c r="AY1048" s="1" t="s">
        <v>903</v>
      </c>
      <c r="AZ1048" s="1" t="s">
        <v>903</v>
      </c>
      <c r="BA1048" s="1" t="s">
        <v>875</v>
      </c>
      <c r="BB1048" s="1" t="s">
        <v>875</v>
      </c>
      <c r="BC1048" s="1" t="s">
        <v>875</v>
      </c>
      <c r="BD1048" s="1" t="s">
        <v>875</v>
      </c>
      <c r="BE1048" s="1" t="s">
        <v>875</v>
      </c>
      <c r="BF1048" s="1" t="s">
        <v>875</v>
      </c>
      <c r="BG1048" s="12">
        <v>22</v>
      </c>
      <c r="BH1048" s="1">
        <v>4</v>
      </c>
      <c r="BI1048" s="1">
        <v>2.8</v>
      </c>
      <c r="BJ1048" s="1">
        <f t="shared" si="73"/>
        <v>61.599999999999994</v>
      </c>
      <c r="BK1048" s="1" t="s">
        <v>27</v>
      </c>
      <c r="BL1048" s="25">
        <v>0</v>
      </c>
      <c r="BM1048" s="1">
        <v>0</v>
      </c>
      <c r="BN1048" s="1">
        <v>0</v>
      </c>
      <c r="BO1048" s="1">
        <v>0</v>
      </c>
      <c r="BP1048" s="1">
        <v>0</v>
      </c>
      <c r="BQ1048" s="14">
        <v>44017.444978726853</v>
      </c>
      <c r="BR1048" s="14" t="s">
        <v>428</v>
      </c>
      <c r="BS1048" s="15">
        <v>18.8</v>
      </c>
      <c r="BT1048" s="12" t="s">
        <v>225</v>
      </c>
      <c r="BU1048" s="12">
        <v>1</v>
      </c>
      <c r="BV1048" s="12" t="s">
        <v>429</v>
      </c>
      <c r="BW1048" s="12" t="s">
        <v>430</v>
      </c>
      <c r="BX1048" s="12"/>
      <c r="BY1048" s="12" t="s">
        <v>98</v>
      </c>
      <c r="BZ1048" s="12">
        <v>1</v>
      </c>
      <c r="CA1048" s="12">
        <v>6</v>
      </c>
      <c r="CB1048" s="15">
        <v>2.1</v>
      </c>
      <c r="CC1048" s="12">
        <v>0</v>
      </c>
      <c r="CD1048" s="12">
        <v>0</v>
      </c>
      <c r="CE1048" s="12">
        <v>2</v>
      </c>
      <c r="CF1048" s="12">
        <v>4</v>
      </c>
      <c r="CG1048" s="12">
        <v>2</v>
      </c>
      <c r="CH1048" s="12">
        <v>4</v>
      </c>
      <c r="CI1048" s="12">
        <v>1</v>
      </c>
      <c r="CJ1048" s="15">
        <v>4</v>
      </c>
      <c r="CK1048" s="12">
        <v>2</v>
      </c>
      <c r="CL1048" s="12">
        <v>4</v>
      </c>
      <c r="CM1048" s="12">
        <v>1</v>
      </c>
      <c r="CN1048" s="12">
        <v>3</v>
      </c>
      <c r="CO1048" s="12">
        <v>2</v>
      </c>
      <c r="CP1048" s="12" t="s">
        <v>88</v>
      </c>
      <c r="CQ1048" s="12">
        <v>80</v>
      </c>
      <c r="CR1048" s="12">
        <v>80</v>
      </c>
      <c r="CS1048" s="12">
        <v>10</v>
      </c>
      <c r="CT1048" s="12">
        <v>61</v>
      </c>
      <c r="CU1048" s="12">
        <v>90</v>
      </c>
      <c r="CV1048" s="12">
        <v>1.2</v>
      </c>
      <c r="CW1048" s="12">
        <v>293</v>
      </c>
      <c r="CX1048" s="12" t="b">
        <v>0</v>
      </c>
      <c r="CY1048" s="12"/>
      <c r="CZ1048" s="12">
        <v>0</v>
      </c>
      <c r="DA1048" s="12">
        <v>145</v>
      </c>
      <c r="DB1048" s="12">
        <v>117</v>
      </c>
      <c r="DC1048" s="12">
        <v>89</v>
      </c>
      <c r="DD1048"/>
      <c r="DE1048" s="35"/>
    </row>
    <row r="1049" spans="1:109" x14ac:dyDescent="0.2">
      <c r="A1049" s="2">
        <v>1048</v>
      </c>
      <c r="B1049" s="5">
        <v>12</v>
      </c>
      <c r="C1049" s="2">
        <v>3</v>
      </c>
      <c r="D1049" s="1">
        <v>40</v>
      </c>
      <c r="E1049" s="7">
        <v>44018</v>
      </c>
      <c r="F1049" s="1">
        <v>0</v>
      </c>
      <c r="G1049" s="5">
        <f t="shared" si="71"/>
        <v>29</v>
      </c>
      <c r="H1049" s="19">
        <f t="shared" si="72"/>
        <v>81.199999999999989</v>
      </c>
      <c r="I1049" s="50">
        <v>100</v>
      </c>
      <c r="J1049" s="50">
        <v>123.66319444444444</v>
      </c>
      <c r="K1049" s="50">
        <v>26.286807730907416</v>
      </c>
      <c r="L1049" s="50">
        <v>3.125</v>
      </c>
      <c r="M1049" s="50">
        <v>96.180555555555557</v>
      </c>
      <c r="N1049" s="50">
        <v>0.69444444444444442</v>
      </c>
      <c r="O1049" s="50">
        <v>100</v>
      </c>
      <c r="P1049" s="50">
        <v>131.40625</v>
      </c>
      <c r="Q1049" s="50">
        <v>26.920147272790445</v>
      </c>
      <c r="R1049" s="50">
        <v>4.6875</v>
      </c>
      <c r="S1049" s="50">
        <v>94.270833333333329</v>
      </c>
      <c r="T1049" s="50">
        <v>1.0416666666666667</v>
      </c>
      <c r="U1049" s="50">
        <v>100</v>
      </c>
      <c r="V1049" s="50">
        <v>108.17708333333333</v>
      </c>
      <c r="W1049" s="50">
        <v>16.353108116637681</v>
      </c>
      <c r="X1049" s="50">
        <v>0</v>
      </c>
      <c r="Y1049" s="50">
        <v>100</v>
      </c>
      <c r="Z1049" s="50">
        <v>0</v>
      </c>
      <c r="AA1049" s="2">
        <v>1</v>
      </c>
      <c r="AB1049">
        <v>1</v>
      </c>
      <c r="AC1049">
        <v>8</v>
      </c>
      <c r="AD1049">
        <v>1</v>
      </c>
      <c r="AE1049" s="16">
        <v>0</v>
      </c>
      <c r="AF1049" t="s">
        <v>875</v>
      </c>
      <c r="AG1049" t="s">
        <v>875</v>
      </c>
      <c r="AH1049" t="s">
        <v>875</v>
      </c>
      <c r="AI1049" t="s">
        <v>875</v>
      </c>
      <c r="AJ1049" t="s">
        <v>875</v>
      </c>
      <c r="AK1049" t="s">
        <v>875</v>
      </c>
      <c r="AL1049" t="s">
        <v>875</v>
      </c>
      <c r="AM1049" s="1" t="s">
        <v>903</v>
      </c>
      <c r="AN1049" s="1" t="s">
        <v>903</v>
      </c>
      <c r="AO1049" s="1" t="s">
        <v>903</v>
      </c>
      <c r="AP1049" s="1" t="s">
        <v>903</v>
      </c>
      <c r="AQ1049" s="1" t="s">
        <v>903</v>
      </c>
      <c r="AR1049" s="1" t="s">
        <v>903</v>
      </c>
      <c r="AS1049" s="1" t="s">
        <v>903</v>
      </c>
      <c r="AT1049" s="1" t="s">
        <v>903</v>
      </c>
      <c r="AU1049" s="1" t="s">
        <v>903</v>
      </c>
      <c r="AV1049" s="1" t="s">
        <v>903</v>
      </c>
      <c r="AW1049" s="1" t="s">
        <v>903</v>
      </c>
      <c r="AX1049" s="1" t="s">
        <v>903</v>
      </c>
      <c r="AY1049" s="1" t="s">
        <v>903</v>
      </c>
      <c r="AZ1049" s="1" t="s">
        <v>903</v>
      </c>
      <c r="BA1049" s="1" t="s">
        <v>875</v>
      </c>
      <c r="BB1049" s="1" t="s">
        <v>875</v>
      </c>
      <c r="BC1049" s="1" t="s">
        <v>875</v>
      </c>
      <c r="BD1049" s="1" t="s">
        <v>875</v>
      </c>
      <c r="BE1049" s="1" t="s">
        <v>875</v>
      </c>
      <c r="BF1049" s="1" t="s">
        <v>875</v>
      </c>
      <c r="BG1049" s="12">
        <v>29</v>
      </c>
      <c r="BH1049" s="1">
        <v>5</v>
      </c>
      <c r="BI1049" s="1">
        <v>2.8</v>
      </c>
      <c r="BJ1049" s="1">
        <f t="shared" si="73"/>
        <v>81.199999999999989</v>
      </c>
      <c r="BK1049" s="1" t="s">
        <v>27</v>
      </c>
      <c r="BL1049" s="25">
        <v>0</v>
      </c>
      <c r="BM1049" s="1">
        <v>0</v>
      </c>
      <c r="BN1049" s="1">
        <v>0</v>
      </c>
      <c r="BO1049" s="1">
        <v>0</v>
      </c>
      <c r="BP1049" s="1">
        <v>0</v>
      </c>
      <c r="BQ1049" s="14">
        <v>0.89027777777777783</v>
      </c>
      <c r="BR1049" s="14" t="s">
        <v>431</v>
      </c>
      <c r="BS1049" s="15">
        <f>6.01666666666667+19.8</f>
        <v>25.81666666666667</v>
      </c>
      <c r="BT1049" s="12" t="s">
        <v>230</v>
      </c>
      <c r="BU1049" s="12">
        <v>1</v>
      </c>
      <c r="BV1049" s="12" t="s">
        <v>432</v>
      </c>
      <c r="BW1049" s="12" t="s">
        <v>433</v>
      </c>
      <c r="BX1049" s="12"/>
      <c r="BY1049" s="12" t="s">
        <v>98</v>
      </c>
      <c r="BZ1049" s="12">
        <v>0</v>
      </c>
      <c r="CA1049" s="12">
        <v>6</v>
      </c>
      <c r="CB1049" s="15">
        <v>2.6</v>
      </c>
      <c r="CC1049" s="12">
        <v>39</v>
      </c>
      <c r="CD1049" s="12">
        <v>0</v>
      </c>
      <c r="CE1049" s="12">
        <v>2</v>
      </c>
      <c r="CF1049" s="12">
        <v>4</v>
      </c>
      <c r="CG1049" s="12">
        <v>1</v>
      </c>
      <c r="CH1049" s="12">
        <v>3</v>
      </c>
      <c r="CI1049" s="12">
        <v>2</v>
      </c>
      <c r="CJ1049" s="15">
        <v>5</v>
      </c>
      <c r="CK1049" s="12">
        <v>2</v>
      </c>
      <c r="CL1049" s="12">
        <v>4</v>
      </c>
      <c r="CM1049" s="12">
        <v>1</v>
      </c>
      <c r="CN1049" s="12">
        <v>4</v>
      </c>
      <c r="CO1049" s="12">
        <v>2</v>
      </c>
      <c r="CP1049" s="12" t="s">
        <v>99</v>
      </c>
      <c r="CQ1049" s="12">
        <v>72</v>
      </c>
      <c r="CR1049" s="12">
        <v>72</v>
      </c>
      <c r="CS1049" s="12">
        <v>100</v>
      </c>
      <c r="CT1049" s="12">
        <v>87</v>
      </c>
      <c r="CU1049" s="12">
        <v>75</v>
      </c>
      <c r="CV1049" s="12">
        <v>2.2999999999999998</v>
      </c>
      <c r="CW1049" s="12">
        <v>113</v>
      </c>
      <c r="CX1049" s="12" t="b">
        <v>0</v>
      </c>
      <c r="CY1049" s="12"/>
      <c r="CZ1049" s="12">
        <v>0</v>
      </c>
      <c r="DA1049" s="12">
        <v>106</v>
      </c>
      <c r="DB1049" s="12">
        <v>81</v>
      </c>
      <c r="DC1049" s="12">
        <v>67</v>
      </c>
      <c r="DD1049"/>
      <c r="DE1049" s="35"/>
    </row>
    <row r="1050" spans="1:109" x14ac:dyDescent="0.2">
      <c r="A1050" s="2">
        <v>1049</v>
      </c>
      <c r="B1050" s="5">
        <v>12</v>
      </c>
      <c r="C1050" s="2">
        <v>3</v>
      </c>
      <c r="D1050" s="1">
        <v>41</v>
      </c>
      <c r="E1050" s="7">
        <v>44019</v>
      </c>
      <c r="F1050" s="1">
        <v>0</v>
      </c>
      <c r="G1050" s="5">
        <f t="shared" si="71"/>
        <v>65.000000000000014</v>
      </c>
      <c r="H1050" s="19">
        <f t="shared" si="72"/>
        <v>260.00000000000006</v>
      </c>
      <c r="I1050" s="50">
        <v>100</v>
      </c>
      <c r="J1050" s="50">
        <v>121.89583333333333</v>
      </c>
      <c r="K1050" s="50">
        <v>22.913237039572667</v>
      </c>
      <c r="L1050" s="50">
        <v>1.0416666666666667</v>
      </c>
      <c r="M1050" s="50">
        <v>95.833333333333329</v>
      </c>
      <c r="N1050" s="50">
        <v>3.125</v>
      </c>
      <c r="O1050" s="50">
        <v>100</v>
      </c>
      <c r="P1050" s="50">
        <v>123.68229166666667</v>
      </c>
      <c r="Q1050" s="50">
        <v>26.040439147005745</v>
      </c>
      <c r="R1050" s="50">
        <v>1.5625</v>
      </c>
      <c r="S1050" s="50">
        <v>93.75</v>
      </c>
      <c r="T1050" s="50">
        <v>4.6875</v>
      </c>
      <c r="U1050" s="50">
        <v>100</v>
      </c>
      <c r="V1050" s="50">
        <v>118.32291666666667</v>
      </c>
      <c r="W1050" s="50">
        <v>13.411490812867463</v>
      </c>
      <c r="X1050" s="50">
        <v>0</v>
      </c>
      <c r="Y1050" s="50">
        <v>100</v>
      </c>
      <c r="Z1050" s="50">
        <v>0</v>
      </c>
      <c r="AA1050" s="2">
        <v>1</v>
      </c>
      <c r="AB1050">
        <v>1</v>
      </c>
      <c r="AC1050">
        <v>8</v>
      </c>
      <c r="AD1050">
        <v>1</v>
      </c>
      <c r="AE1050" s="16">
        <v>0</v>
      </c>
      <c r="AF1050" t="s">
        <v>875</v>
      </c>
      <c r="AG1050" t="s">
        <v>875</v>
      </c>
      <c r="AH1050" t="s">
        <v>875</v>
      </c>
      <c r="AI1050" t="s">
        <v>875</v>
      </c>
      <c r="AJ1050" t="s">
        <v>875</v>
      </c>
      <c r="AK1050" t="s">
        <v>875</v>
      </c>
      <c r="AL1050" t="s">
        <v>875</v>
      </c>
      <c r="AM1050" s="1" t="s">
        <v>903</v>
      </c>
      <c r="AN1050" s="1" t="s">
        <v>903</v>
      </c>
      <c r="AO1050" s="1" t="s">
        <v>903</v>
      </c>
      <c r="AP1050" s="1" t="s">
        <v>903</v>
      </c>
      <c r="AQ1050" s="1" t="s">
        <v>903</v>
      </c>
      <c r="AR1050" s="1" t="s">
        <v>903</v>
      </c>
      <c r="AS1050" s="1" t="s">
        <v>903</v>
      </c>
      <c r="AT1050" s="1" t="s">
        <v>903</v>
      </c>
      <c r="AU1050" s="1" t="s">
        <v>903</v>
      </c>
      <c r="AV1050" s="1" t="s">
        <v>903</v>
      </c>
      <c r="AW1050" s="1" t="s">
        <v>903</v>
      </c>
      <c r="AX1050" s="1" t="s">
        <v>903</v>
      </c>
      <c r="AY1050" s="1" t="s">
        <v>903</v>
      </c>
      <c r="AZ1050" s="1" t="s">
        <v>903</v>
      </c>
      <c r="BA1050" s="1" t="s">
        <v>875</v>
      </c>
      <c r="BB1050" s="1" t="s">
        <v>875</v>
      </c>
      <c r="BC1050" s="1" t="s">
        <v>875</v>
      </c>
      <c r="BD1050" s="1" t="s">
        <v>875</v>
      </c>
      <c r="BE1050" s="1" t="s">
        <v>875</v>
      </c>
      <c r="BF1050" s="1" t="s">
        <v>875</v>
      </c>
      <c r="BG1050" s="25">
        <v>65.000000000000014</v>
      </c>
      <c r="BH1050">
        <v>4</v>
      </c>
      <c r="BI1050" s="1">
        <v>4</v>
      </c>
      <c r="BJ1050" s="1">
        <f t="shared" si="73"/>
        <v>260.00000000000006</v>
      </c>
      <c r="BK1050" t="s">
        <v>780</v>
      </c>
      <c r="BL1050" s="25">
        <v>0</v>
      </c>
      <c r="BM1050">
        <v>0</v>
      </c>
      <c r="BN1050" s="1">
        <v>0</v>
      </c>
      <c r="BO1050" s="1">
        <v>0</v>
      </c>
      <c r="BP1050">
        <v>0</v>
      </c>
      <c r="BQ1050" s="12"/>
      <c r="BR1050" s="12"/>
      <c r="BS1050" s="12"/>
      <c r="BT1050" s="12"/>
      <c r="BU1050" s="12"/>
      <c r="BV1050" s="12"/>
      <c r="BW1050" s="12"/>
      <c r="BX1050" s="12"/>
      <c r="BY1050" s="12"/>
      <c r="BZ1050" s="12"/>
      <c r="CA1050" s="12"/>
      <c r="CB1050" s="15"/>
      <c r="CC1050" s="12"/>
      <c r="CD1050" s="12"/>
      <c r="CE1050" s="12"/>
      <c r="CF1050" s="12"/>
      <c r="CG1050" s="12"/>
      <c r="CH1050" s="12"/>
      <c r="CI1050" s="12"/>
      <c r="CJ1050" s="15"/>
      <c r="CK1050" s="12"/>
      <c r="CL1050" s="12"/>
      <c r="CM1050" s="12"/>
      <c r="CN1050" s="12"/>
      <c r="CO1050" s="12"/>
      <c r="CP1050" s="12"/>
      <c r="CQ1050" s="12"/>
      <c r="CR1050" s="12"/>
      <c r="CS1050" s="12"/>
      <c r="CT1050" s="12"/>
      <c r="CU1050" s="12"/>
      <c r="CV1050" s="12"/>
      <c r="CW1050" s="12"/>
      <c r="CX1050" s="12"/>
      <c r="CY1050" s="12"/>
      <c r="CZ1050" s="12"/>
      <c r="DA1050" s="12"/>
      <c r="DB1050" s="12"/>
      <c r="DC1050" s="12"/>
      <c r="DD1050" s="17">
        <v>0.45833333333333331</v>
      </c>
      <c r="DE1050" s="35">
        <v>0.50347222222222221</v>
      </c>
    </row>
    <row r="1051" spans="1:109" x14ac:dyDescent="0.2">
      <c r="A1051" s="2">
        <v>1050</v>
      </c>
      <c r="B1051" s="5">
        <v>12</v>
      </c>
      <c r="C1051" s="2">
        <v>3</v>
      </c>
      <c r="D1051" s="1">
        <v>42</v>
      </c>
      <c r="E1051" s="7">
        <v>44020</v>
      </c>
      <c r="F1051" s="1">
        <v>0</v>
      </c>
      <c r="G1051" s="5">
        <f t="shared" si="71"/>
        <v>115.00000000000007</v>
      </c>
      <c r="H1051" s="19">
        <f t="shared" si="72"/>
        <v>402.50000000000023</v>
      </c>
      <c r="I1051" s="50">
        <v>100</v>
      </c>
      <c r="J1051" s="50">
        <v>143.19097222222223</v>
      </c>
      <c r="K1051" s="50">
        <v>23.475845253591299</v>
      </c>
      <c r="L1051" s="50">
        <v>15.625</v>
      </c>
      <c r="M1051" s="50">
        <v>83.680555555555557</v>
      </c>
      <c r="N1051" s="50">
        <v>0.69444444444444442</v>
      </c>
      <c r="O1051" s="50">
        <v>100</v>
      </c>
      <c r="P1051" s="50">
        <v>128.203125</v>
      </c>
      <c r="Q1051" s="50">
        <v>21.58411484371366</v>
      </c>
      <c r="R1051" s="50">
        <v>0</v>
      </c>
      <c r="S1051" s="50">
        <v>98.958333333333329</v>
      </c>
      <c r="T1051" s="50">
        <v>1.0416666666666667</v>
      </c>
      <c r="U1051" s="50">
        <v>100</v>
      </c>
      <c r="V1051" s="50">
        <v>173.16666666666666</v>
      </c>
      <c r="W1051" s="50">
        <v>13.070245690521208</v>
      </c>
      <c r="X1051" s="50">
        <v>46.875</v>
      </c>
      <c r="Y1051" s="50">
        <v>53.125</v>
      </c>
      <c r="Z1051" s="50">
        <v>0</v>
      </c>
      <c r="AA1051" s="2">
        <v>1</v>
      </c>
      <c r="AB1051">
        <v>1</v>
      </c>
      <c r="AC1051">
        <v>7</v>
      </c>
      <c r="AD1051">
        <v>1</v>
      </c>
      <c r="AE1051" s="16">
        <v>0</v>
      </c>
      <c r="AF1051" t="s">
        <v>875</v>
      </c>
      <c r="AG1051" t="s">
        <v>875</v>
      </c>
      <c r="AH1051" t="s">
        <v>875</v>
      </c>
      <c r="AI1051" t="s">
        <v>875</v>
      </c>
      <c r="AJ1051" t="s">
        <v>875</v>
      </c>
      <c r="AK1051" t="s">
        <v>875</v>
      </c>
      <c r="AL1051" t="s">
        <v>875</v>
      </c>
      <c r="AM1051" s="1" t="s">
        <v>903</v>
      </c>
      <c r="AN1051" s="1" t="s">
        <v>903</v>
      </c>
      <c r="AO1051" s="1" t="s">
        <v>903</v>
      </c>
      <c r="AP1051" s="1" t="s">
        <v>903</v>
      </c>
      <c r="AQ1051" s="1" t="s">
        <v>903</v>
      </c>
      <c r="AR1051" s="1" t="s">
        <v>903</v>
      </c>
      <c r="AS1051" s="1" t="s">
        <v>903</v>
      </c>
      <c r="AT1051" s="1" t="s">
        <v>903</v>
      </c>
      <c r="AU1051" s="1" t="s">
        <v>903</v>
      </c>
      <c r="AV1051" s="1" t="s">
        <v>903</v>
      </c>
      <c r="AW1051" s="1" t="s">
        <v>903</v>
      </c>
      <c r="AX1051" s="1" t="s">
        <v>903</v>
      </c>
      <c r="AY1051" s="1" t="s">
        <v>903</v>
      </c>
      <c r="AZ1051" s="1" t="s">
        <v>903</v>
      </c>
      <c r="BA1051" s="1" t="s">
        <v>875</v>
      </c>
      <c r="BB1051" s="1" t="s">
        <v>875</v>
      </c>
      <c r="BC1051" s="1" t="s">
        <v>875</v>
      </c>
      <c r="BD1051" s="1" t="s">
        <v>875</v>
      </c>
      <c r="BE1051" s="1" t="s">
        <v>875</v>
      </c>
      <c r="BF1051" s="1" t="s">
        <v>875</v>
      </c>
      <c r="BG1051" s="25">
        <v>115.00000000000007</v>
      </c>
      <c r="BH1051" s="16">
        <v>3</v>
      </c>
      <c r="BI1051" s="1">
        <v>3.5</v>
      </c>
      <c r="BJ1051" s="1">
        <f t="shared" si="73"/>
        <v>402.50000000000023</v>
      </c>
      <c r="BK1051" t="s">
        <v>779</v>
      </c>
      <c r="BL1051" s="25">
        <v>0</v>
      </c>
      <c r="BM1051">
        <v>0</v>
      </c>
      <c r="BN1051" s="1">
        <v>0</v>
      </c>
      <c r="BO1051" s="1">
        <v>0</v>
      </c>
      <c r="BP1051">
        <v>0</v>
      </c>
      <c r="BQ1051" s="12"/>
      <c r="BR1051" s="12"/>
      <c r="BS1051" s="12"/>
      <c r="BT1051" s="12"/>
      <c r="BU1051" s="12"/>
      <c r="BV1051" s="12"/>
      <c r="BW1051" s="12"/>
      <c r="BX1051" s="12"/>
      <c r="BY1051" s="12"/>
      <c r="BZ1051" s="12"/>
      <c r="CA1051" s="12"/>
      <c r="CB1051" s="15"/>
      <c r="CC1051" s="12"/>
      <c r="CD1051" s="12"/>
      <c r="CE1051" s="12"/>
      <c r="CF1051" s="12"/>
      <c r="CG1051" s="12"/>
      <c r="CH1051" s="12"/>
      <c r="CI1051" s="12"/>
      <c r="CJ1051" s="15"/>
      <c r="CK1051" s="12"/>
      <c r="CL1051" s="12"/>
      <c r="CM1051" s="12"/>
      <c r="CN1051" s="12"/>
      <c r="CO1051" s="12"/>
      <c r="CP1051" s="12"/>
      <c r="CQ1051" s="12"/>
      <c r="CR1051" s="12"/>
      <c r="CS1051" s="12"/>
      <c r="CT1051" s="12"/>
      <c r="CU1051" s="12"/>
      <c r="CV1051" s="12"/>
      <c r="CW1051" s="12"/>
      <c r="CX1051" s="12"/>
      <c r="CY1051" s="12"/>
      <c r="CZ1051" s="12"/>
      <c r="DA1051" s="12"/>
      <c r="DB1051" s="12"/>
      <c r="DC1051" s="12"/>
      <c r="DD1051" s="17">
        <v>0.90625</v>
      </c>
      <c r="DE1051" s="35">
        <v>0.98611111111111116</v>
      </c>
    </row>
    <row r="1052" spans="1:109" x14ac:dyDescent="0.2">
      <c r="A1052" s="2">
        <v>1051</v>
      </c>
      <c r="B1052" s="5">
        <v>12</v>
      </c>
      <c r="C1052" s="2">
        <v>3</v>
      </c>
      <c r="D1052" s="1">
        <v>43</v>
      </c>
      <c r="E1052" s="7">
        <v>44021</v>
      </c>
      <c r="F1052" s="1">
        <v>0</v>
      </c>
      <c r="G1052" s="5">
        <f t="shared" si="71"/>
        <v>0</v>
      </c>
      <c r="H1052" s="19">
        <f t="shared" si="72"/>
        <v>0</v>
      </c>
      <c r="I1052" s="50">
        <v>100</v>
      </c>
      <c r="J1052" s="50">
        <v>121.68402777777777</v>
      </c>
      <c r="K1052" s="50">
        <v>24.047346125044516</v>
      </c>
      <c r="L1052" s="50">
        <v>0</v>
      </c>
      <c r="M1052" s="50">
        <v>100</v>
      </c>
      <c r="N1052" s="50">
        <v>0</v>
      </c>
      <c r="O1052" s="50">
        <v>100</v>
      </c>
      <c r="P1052" s="50">
        <v>109.015625</v>
      </c>
      <c r="Q1052" s="50">
        <v>20.815991447867344</v>
      </c>
      <c r="R1052" s="50">
        <v>0</v>
      </c>
      <c r="S1052" s="50">
        <v>100</v>
      </c>
      <c r="T1052" s="50">
        <v>0</v>
      </c>
      <c r="U1052" s="50">
        <v>100</v>
      </c>
      <c r="V1052" s="50">
        <v>147.02083333333334</v>
      </c>
      <c r="W1052" s="50">
        <v>16.35788661472969</v>
      </c>
      <c r="X1052" s="50">
        <v>0</v>
      </c>
      <c r="Y1052" s="50">
        <v>100</v>
      </c>
      <c r="Z1052" s="50">
        <v>0</v>
      </c>
      <c r="AA1052" s="2">
        <v>0</v>
      </c>
      <c r="AB1052">
        <v>1</v>
      </c>
      <c r="AC1052">
        <v>8</v>
      </c>
      <c r="AD1052">
        <v>2</v>
      </c>
      <c r="AE1052" s="16">
        <v>0</v>
      </c>
      <c r="AF1052" s="12">
        <v>99</v>
      </c>
      <c r="AG1052">
        <v>99</v>
      </c>
      <c r="AH1052">
        <v>1</v>
      </c>
      <c r="AI1052">
        <v>99</v>
      </c>
      <c r="AJ1052">
        <v>99</v>
      </c>
      <c r="AK1052">
        <v>99</v>
      </c>
      <c r="AL1052">
        <v>99</v>
      </c>
      <c r="AM1052">
        <v>99</v>
      </c>
      <c r="AN1052" s="1">
        <v>99</v>
      </c>
      <c r="AO1052" s="1">
        <v>99</v>
      </c>
      <c r="AP1052" s="1">
        <v>99</v>
      </c>
      <c r="AQ1052" s="1">
        <v>99</v>
      </c>
      <c r="AR1052" s="1">
        <v>99</v>
      </c>
      <c r="AS1052" s="1">
        <v>0</v>
      </c>
      <c r="AT1052" s="1">
        <v>0</v>
      </c>
      <c r="AU1052" s="1">
        <v>1</v>
      </c>
      <c r="AV1052" s="1">
        <v>0</v>
      </c>
      <c r="AW1052" s="1">
        <v>0</v>
      </c>
      <c r="AX1052" s="1">
        <v>0</v>
      </c>
      <c r="AY1052" s="1">
        <v>0</v>
      </c>
      <c r="AZ1052" s="1">
        <v>0</v>
      </c>
      <c r="BA1052" s="1">
        <v>0</v>
      </c>
      <c r="BB1052" s="1">
        <v>0</v>
      </c>
      <c r="BC1052" s="1">
        <v>0</v>
      </c>
      <c r="BD1052" s="1">
        <v>0</v>
      </c>
      <c r="BE1052" s="1">
        <v>0</v>
      </c>
      <c r="BF1052" s="1">
        <f>SUM(AS1052:BE1052)</f>
        <v>1</v>
      </c>
      <c r="BG1052" s="12">
        <v>0</v>
      </c>
      <c r="BH1052" s="1">
        <v>0</v>
      </c>
      <c r="BI1052" s="1">
        <v>0</v>
      </c>
      <c r="BJ1052" s="1">
        <v>0</v>
      </c>
      <c r="BK1052" s="1">
        <v>0</v>
      </c>
      <c r="BL1052" s="25">
        <v>0</v>
      </c>
      <c r="BM1052" s="1">
        <v>0</v>
      </c>
      <c r="BN1052" s="1">
        <v>0</v>
      </c>
      <c r="BO1052" s="1">
        <v>0</v>
      </c>
      <c r="BP1052" s="1">
        <v>0</v>
      </c>
      <c r="BQ1052" s="12"/>
      <c r="BR1052" s="12"/>
      <c r="BS1052" s="12"/>
      <c r="BT1052" s="12"/>
      <c r="BU1052" s="12"/>
      <c r="BV1052" s="12"/>
      <c r="BW1052" s="12"/>
      <c r="BX1052" s="12"/>
      <c r="BY1052" s="12"/>
      <c r="BZ1052" s="12"/>
      <c r="CA1052" s="12"/>
      <c r="CB1052" s="15"/>
      <c r="CC1052" s="12"/>
      <c r="CD1052" s="12"/>
      <c r="CE1052" s="12"/>
      <c r="CF1052" s="12"/>
      <c r="CG1052" s="12"/>
      <c r="CH1052" s="12"/>
      <c r="CI1052" s="12"/>
      <c r="CJ1052" s="15"/>
      <c r="CK1052" s="12"/>
      <c r="CL1052" s="12"/>
      <c r="CM1052" s="12"/>
      <c r="CN1052" s="12"/>
      <c r="CO1052" s="12"/>
      <c r="CP1052" s="12"/>
      <c r="CQ1052" s="12"/>
      <c r="CR1052" s="12"/>
      <c r="CS1052" s="12"/>
      <c r="CT1052" s="12"/>
      <c r="CU1052" s="12"/>
      <c r="CV1052" s="12"/>
      <c r="CW1052" s="12"/>
      <c r="CX1052" s="12"/>
      <c r="CY1052" s="12"/>
      <c r="CZ1052" s="12"/>
      <c r="DA1052" s="12"/>
      <c r="DB1052" s="12"/>
      <c r="DC1052" s="12"/>
      <c r="DD1052"/>
      <c r="DE1052" s="35"/>
    </row>
    <row r="1053" spans="1:109" x14ac:dyDescent="0.2">
      <c r="A1053" s="2">
        <v>1052</v>
      </c>
      <c r="B1053" s="5">
        <v>12</v>
      </c>
      <c r="C1053" s="2">
        <v>3</v>
      </c>
      <c r="D1053" s="1">
        <v>44</v>
      </c>
      <c r="E1053" s="7">
        <v>44022</v>
      </c>
      <c r="F1053" s="1">
        <v>0</v>
      </c>
      <c r="G1053" s="5">
        <f t="shared" si="71"/>
        <v>0</v>
      </c>
      <c r="H1053" s="19">
        <f t="shared" si="72"/>
        <v>0</v>
      </c>
      <c r="I1053" s="50">
        <v>100</v>
      </c>
      <c r="J1053" s="50">
        <v>118.54861111111111</v>
      </c>
      <c r="K1053" s="50">
        <v>18.846999179012972</v>
      </c>
      <c r="L1053" s="50">
        <v>0</v>
      </c>
      <c r="M1053" s="50">
        <v>100</v>
      </c>
      <c r="N1053" s="50">
        <v>0</v>
      </c>
      <c r="O1053" s="50">
        <v>100</v>
      </c>
      <c r="P1053" s="50">
        <v>110.19270833333333</v>
      </c>
      <c r="Q1053" s="50">
        <v>18.381111499389348</v>
      </c>
      <c r="R1053" s="50">
        <v>0</v>
      </c>
      <c r="S1053" s="50">
        <v>100</v>
      </c>
      <c r="T1053" s="50">
        <v>0</v>
      </c>
      <c r="U1053" s="50">
        <v>100</v>
      </c>
      <c r="V1053" s="50">
        <v>135.26041666666666</v>
      </c>
      <c r="W1053" s="50">
        <v>11.920242468537248</v>
      </c>
      <c r="X1053" s="50">
        <v>0</v>
      </c>
      <c r="Y1053" s="50">
        <v>100</v>
      </c>
      <c r="Z1053" s="50">
        <v>0</v>
      </c>
      <c r="AA1053" s="2">
        <v>0</v>
      </c>
      <c r="AB1053">
        <v>1</v>
      </c>
      <c r="AC1053">
        <v>9</v>
      </c>
      <c r="AD1053">
        <v>1</v>
      </c>
      <c r="AE1053" s="16">
        <v>0</v>
      </c>
      <c r="AF1053" s="12">
        <v>99</v>
      </c>
      <c r="AG1053">
        <v>1</v>
      </c>
      <c r="AH1053">
        <v>99</v>
      </c>
      <c r="AI1053">
        <v>99</v>
      </c>
      <c r="AJ1053">
        <v>99</v>
      </c>
      <c r="AK1053">
        <v>99</v>
      </c>
      <c r="AL1053">
        <v>99</v>
      </c>
      <c r="AM1053">
        <v>99</v>
      </c>
      <c r="AN1053" s="1">
        <v>99</v>
      </c>
      <c r="AO1053" s="1">
        <v>99</v>
      </c>
      <c r="AP1053" s="1">
        <v>99</v>
      </c>
      <c r="AQ1053" s="1">
        <v>99</v>
      </c>
      <c r="AR1053" s="1">
        <v>99</v>
      </c>
      <c r="AS1053" s="1">
        <v>0</v>
      </c>
      <c r="AT1053" s="1">
        <v>1</v>
      </c>
      <c r="AU1053">
        <v>0</v>
      </c>
      <c r="AV1053" s="1">
        <v>0</v>
      </c>
      <c r="AW1053" s="1">
        <v>0</v>
      </c>
      <c r="AX1053" s="1">
        <v>0</v>
      </c>
      <c r="AY1053" s="1">
        <v>0</v>
      </c>
      <c r="AZ1053" s="1">
        <v>0</v>
      </c>
      <c r="BA1053" s="1">
        <v>0</v>
      </c>
      <c r="BB1053" s="1">
        <v>0</v>
      </c>
      <c r="BC1053" s="1">
        <v>0</v>
      </c>
      <c r="BD1053" s="1">
        <v>0</v>
      </c>
      <c r="BE1053" s="1">
        <v>0</v>
      </c>
      <c r="BF1053" s="1">
        <f>SUM(AS1053:BE1053)</f>
        <v>1</v>
      </c>
      <c r="BG1053" s="12">
        <v>0</v>
      </c>
      <c r="BH1053" s="1">
        <v>0</v>
      </c>
      <c r="BI1053" s="1">
        <v>0</v>
      </c>
      <c r="BJ1053" s="1">
        <v>0</v>
      </c>
      <c r="BK1053" s="1">
        <v>0</v>
      </c>
      <c r="BL1053" s="25">
        <v>0</v>
      </c>
      <c r="BM1053" s="1">
        <v>0</v>
      </c>
      <c r="BN1053" s="1">
        <v>0</v>
      </c>
      <c r="BO1053" s="1">
        <v>0</v>
      </c>
      <c r="BP1053" s="1">
        <v>0</v>
      </c>
      <c r="BQ1053" s="12"/>
      <c r="BR1053" s="12"/>
      <c r="BS1053" s="12"/>
      <c r="BT1053" s="12"/>
      <c r="BU1053" s="12"/>
      <c r="BV1053" s="12"/>
      <c r="BW1053" s="12"/>
      <c r="BX1053" s="12"/>
      <c r="BY1053" s="12"/>
      <c r="BZ1053" s="12"/>
      <c r="CA1053" s="12"/>
      <c r="CB1053" s="15"/>
      <c r="CC1053" s="12"/>
      <c r="CD1053" s="12"/>
      <c r="CE1053" s="12"/>
      <c r="CF1053" s="12"/>
      <c r="CG1053" s="12"/>
      <c r="CH1053" s="12"/>
      <c r="CI1053" s="12"/>
      <c r="CJ1053" s="15"/>
      <c r="CK1053" s="12"/>
      <c r="CL1053" s="12"/>
      <c r="CM1053" s="12"/>
      <c r="CN1053" s="12"/>
      <c r="CO1053" s="12"/>
      <c r="CP1053" s="12"/>
      <c r="CQ1053" s="12"/>
      <c r="CR1053" s="12"/>
      <c r="CS1053" s="12"/>
      <c r="CT1053" s="12"/>
      <c r="CU1053" s="12"/>
      <c r="CV1053" s="12"/>
      <c r="CW1053" s="12"/>
      <c r="CX1053" s="12"/>
      <c r="CY1053" s="12"/>
      <c r="CZ1053" s="12"/>
      <c r="DA1053" s="12"/>
      <c r="DB1053" s="12"/>
      <c r="DC1053" s="12"/>
      <c r="DD1053"/>
      <c r="DE1053" s="35"/>
    </row>
    <row r="1054" spans="1:109" x14ac:dyDescent="0.2">
      <c r="A1054" s="2">
        <v>1053</v>
      </c>
      <c r="B1054" s="5">
        <v>12</v>
      </c>
      <c r="C1054" s="2">
        <v>3</v>
      </c>
      <c r="D1054" s="1">
        <v>45</v>
      </c>
      <c r="E1054" s="7">
        <v>44023</v>
      </c>
      <c r="F1054" s="1">
        <v>0</v>
      </c>
      <c r="G1054" s="5">
        <f t="shared" si="71"/>
        <v>0</v>
      </c>
      <c r="H1054" s="19">
        <f t="shared" si="72"/>
        <v>0</v>
      </c>
      <c r="I1054" s="50">
        <v>100</v>
      </c>
      <c r="J1054" s="50">
        <v>131.32291666666666</v>
      </c>
      <c r="K1054" s="50">
        <v>37.066392718107871</v>
      </c>
      <c r="L1054" s="50">
        <v>21.875</v>
      </c>
      <c r="M1054" s="50">
        <v>74.652777777777771</v>
      </c>
      <c r="N1054" s="50">
        <v>3.4722222222222223</v>
      </c>
      <c r="O1054" s="50">
        <v>100</v>
      </c>
      <c r="P1054" s="50">
        <v>104.84895833333333</v>
      </c>
      <c r="Q1054" s="50">
        <v>28.557491459603337</v>
      </c>
      <c r="R1054" s="50">
        <v>3.6458333333333335</v>
      </c>
      <c r="S1054" s="50">
        <v>91.145833333333343</v>
      </c>
      <c r="T1054" s="50">
        <v>5.208333333333333</v>
      </c>
      <c r="U1054" s="50">
        <v>100</v>
      </c>
      <c r="V1054" s="50">
        <v>184.27083333333334</v>
      </c>
      <c r="W1054" s="50">
        <v>18.048775493456908</v>
      </c>
      <c r="X1054" s="50">
        <v>58.333333333333336</v>
      </c>
      <c r="Y1054" s="50">
        <v>41.666666666666664</v>
      </c>
      <c r="Z1054" s="50">
        <v>0</v>
      </c>
      <c r="AA1054" s="2">
        <v>1</v>
      </c>
      <c r="AB1054">
        <v>1</v>
      </c>
      <c r="AC1054">
        <v>9</v>
      </c>
      <c r="AD1054">
        <v>1</v>
      </c>
      <c r="AE1054" s="16">
        <v>0</v>
      </c>
      <c r="AF1054" s="12">
        <v>99</v>
      </c>
      <c r="AG1054">
        <v>1</v>
      </c>
      <c r="AH1054">
        <v>99</v>
      </c>
      <c r="AI1054">
        <v>99</v>
      </c>
      <c r="AJ1054">
        <v>99</v>
      </c>
      <c r="AK1054">
        <v>99</v>
      </c>
      <c r="AL1054">
        <v>99</v>
      </c>
      <c r="AM1054" s="1">
        <v>99</v>
      </c>
      <c r="AN1054" s="1">
        <v>99</v>
      </c>
      <c r="AO1054" s="1">
        <v>99</v>
      </c>
      <c r="AP1054" s="1">
        <v>99</v>
      </c>
      <c r="AQ1054" s="1">
        <v>99</v>
      </c>
      <c r="AR1054" s="1">
        <v>99</v>
      </c>
      <c r="AS1054" s="1">
        <v>0</v>
      </c>
      <c r="AT1054">
        <v>1</v>
      </c>
      <c r="AU1054" s="1">
        <v>0</v>
      </c>
      <c r="AV1054" s="1">
        <v>0</v>
      </c>
      <c r="AW1054" s="1">
        <v>0</v>
      </c>
      <c r="AX1054" s="1">
        <v>0</v>
      </c>
      <c r="AY1054" s="1">
        <v>0</v>
      </c>
      <c r="AZ1054" s="1">
        <v>0</v>
      </c>
      <c r="BA1054" s="1">
        <v>0</v>
      </c>
      <c r="BB1054" s="1">
        <v>0</v>
      </c>
      <c r="BC1054" s="1">
        <v>0</v>
      </c>
      <c r="BD1054" s="1">
        <v>0</v>
      </c>
      <c r="BE1054" s="1">
        <v>0</v>
      </c>
      <c r="BF1054" s="1">
        <f>SUM(AS1054:BE1054)</f>
        <v>1</v>
      </c>
      <c r="BG1054" s="12">
        <v>0</v>
      </c>
      <c r="BH1054" s="1">
        <v>0</v>
      </c>
      <c r="BI1054" s="1">
        <v>0</v>
      </c>
      <c r="BJ1054" s="1">
        <v>0</v>
      </c>
      <c r="BK1054" s="1">
        <v>0</v>
      </c>
      <c r="BL1054" s="25">
        <v>0</v>
      </c>
      <c r="BM1054" s="1">
        <v>0</v>
      </c>
      <c r="BN1054" s="1">
        <v>0</v>
      </c>
      <c r="BO1054" s="1">
        <v>0</v>
      </c>
      <c r="BP1054" s="1">
        <v>0</v>
      </c>
      <c r="BQ1054" s="12"/>
      <c r="BR1054" s="12"/>
      <c r="BS1054" s="12"/>
      <c r="BT1054" s="12"/>
      <c r="BU1054" s="12"/>
      <c r="BV1054" s="12"/>
      <c r="BW1054" s="12"/>
      <c r="BX1054" s="12"/>
      <c r="BY1054" s="12"/>
      <c r="BZ1054" s="12"/>
      <c r="CA1054" s="12"/>
      <c r="CB1054" s="15"/>
      <c r="CC1054" s="12"/>
      <c r="CD1054" s="12"/>
      <c r="CE1054" s="12"/>
      <c r="CF1054" s="12"/>
      <c r="CG1054" s="12"/>
      <c r="CH1054" s="12"/>
      <c r="CI1054" s="12"/>
      <c r="CJ1054" s="15"/>
      <c r="CK1054" s="12"/>
      <c r="CL1054" s="12"/>
      <c r="CM1054" s="12"/>
      <c r="CN1054" s="12"/>
      <c r="CO1054" s="12"/>
      <c r="CP1054" s="12"/>
      <c r="CQ1054" s="12"/>
      <c r="CR1054" s="12"/>
      <c r="CS1054" s="12"/>
      <c r="CT1054" s="12"/>
      <c r="CU1054" s="12"/>
      <c r="CV1054" s="12"/>
      <c r="CW1054" s="12"/>
      <c r="CX1054" s="12"/>
      <c r="CY1054" s="12"/>
      <c r="CZ1054" s="12"/>
      <c r="DA1054" s="12"/>
      <c r="DB1054" s="12"/>
      <c r="DC1054" s="12"/>
      <c r="DD1054"/>
      <c r="DE1054" s="35"/>
    </row>
    <row r="1055" spans="1:109" x14ac:dyDescent="0.2">
      <c r="A1055" s="2">
        <v>1054</v>
      </c>
      <c r="B1055" s="5">
        <v>12</v>
      </c>
      <c r="C1055" s="2">
        <v>3</v>
      </c>
      <c r="D1055" s="1">
        <v>46</v>
      </c>
      <c r="E1055" s="7">
        <v>44024</v>
      </c>
      <c r="F1055" s="1">
        <v>0</v>
      </c>
      <c r="G1055" s="5">
        <f t="shared" si="71"/>
        <v>0</v>
      </c>
      <c r="H1055" s="19">
        <f t="shared" si="72"/>
        <v>0</v>
      </c>
      <c r="I1055" s="50">
        <v>100</v>
      </c>
      <c r="J1055" s="50">
        <v>128.36111111111111</v>
      </c>
      <c r="K1055" s="50">
        <v>32.094087998901969</v>
      </c>
      <c r="L1055" s="50">
        <v>14.583333333333334</v>
      </c>
      <c r="M1055" s="50">
        <v>81.944444444444443</v>
      </c>
      <c r="N1055" s="50">
        <v>3.4722222222222223</v>
      </c>
      <c r="O1055" s="50">
        <v>100</v>
      </c>
      <c r="P1055" s="50">
        <v>123.86979166666667</v>
      </c>
      <c r="Q1055" s="50">
        <v>37.379006795987031</v>
      </c>
      <c r="R1055" s="50">
        <v>20.3125</v>
      </c>
      <c r="S1055" s="50">
        <v>74.479166666666671</v>
      </c>
      <c r="T1055" s="50">
        <v>5.208333333333333</v>
      </c>
      <c r="U1055" s="50">
        <v>100</v>
      </c>
      <c r="V1055" s="50">
        <v>137.34375</v>
      </c>
      <c r="W1055" s="50">
        <v>19.189948554169831</v>
      </c>
      <c r="X1055" s="50">
        <v>3.125</v>
      </c>
      <c r="Y1055" s="50">
        <v>96.875</v>
      </c>
      <c r="Z1055" s="50">
        <v>0</v>
      </c>
      <c r="AA1055" s="2">
        <v>1</v>
      </c>
      <c r="AB1055">
        <v>1</v>
      </c>
      <c r="AC1055">
        <v>9</v>
      </c>
      <c r="AD1055">
        <v>1</v>
      </c>
      <c r="AE1055" s="16">
        <v>0</v>
      </c>
      <c r="AF1055" s="12">
        <v>99</v>
      </c>
      <c r="AG1055">
        <v>1</v>
      </c>
      <c r="AH1055">
        <v>99</v>
      </c>
      <c r="AI1055">
        <v>99</v>
      </c>
      <c r="AJ1055">
        <v>99</v>
      </c>
      <c r="AK1055">
        <v>99</v>
      </c>
      <c r="AL1055">
        <v>99</v>
      </c>
      <c r="AM1055">
        <v>99</v>
      </c>
      <c r="AN1055" s="1">
        <v>99</v>
      </c>
      <c r="AO1055" s="1">
        <v>99</v>
      </c>
      <c r="AP1055" s="1">
        <v>99</v>
      </c>
      <c r="AQ1055" s="1">
        <v>99</v>
      </c>
      <c r="AR1055" s="1">
        <v>99</v>
      </c>
      <c r="AS1055" s="1">
        <v>0</v>
      </c>
      <c r="AT1055">
        <v>1</v>
      </c>
      <c r="AU1055">
        <v>0</v>
      </c>
      <c r="AV1055" s="1">
        <v>0</v>
      </c>
      <c r="AW1055" s="1">
        <v>0</v>
      </c>
      <c r="AX1055" s="1">
        <v>0</v>
      </c>
      <c r="AY1055" s="1">
        <v>0</v>
      </c>
      <c r="AZ1055" s="1">
        <v>0</v>
      </c>
      <c r="BA1055" s="1">
        <v>0</v>
      </c>
      <c r="BB1055" s="1">
        <v>0</v>
      </c>
      <c r="BC1055" s="1">
        <v>0</v>
      </c>
      <c r="BD1055" s="1">
        <v>0</v>
      </c>
      <c r="BE1055" s="1">
        <v>0</v>
      </c>
      <c r="BF1055" s="1">
        <f>SUM(AS1055:BE1055)</f>
        <v>1</v>
      </c>
      <c r="BG1055" s="12">
        <v>0</v>
      </c>
      <c r="BH1055" s="1">
        <v>0</v>
      </c>
      <c r="BI1055" s="1">
        <v>0</v>
      </c>
      <c r="BJ1055" s="1">
        <v>0</v>
      </c>
      <c r="BK1055" s="1">
        <v>0</v>
      </c>
      <c r="BL1055" s="25">
        <v>0</v>
      </c>
      <c r="BM1055" s="1">
        <v>0</v>
      </c>
      <c r="BN1055" s="1">
        <v>0</v>
      </c>
      <c r="BO1055" s="1">
        <v>0</v>
      </c>
      <c r="BP1055" s="1">
        <v>0</v>
      </c>
      <c r="BQ1055" s="12"/>
      <c r="BR1055" s="12"/>
      <c r="BS1055" s="12"/>
      <c r="BT1055" s="12"/>
      <c r="BU1055" s="12"/>
      <c r="BV1055" s="12"/>
      <c r="BW1055" s="12"/>
      <c r="BX1055" s="12"/>
      <c r="BY1055" s="12"/>
      <c r="BZ1055" s="12"/>
      <c r="CA1055" s="12"/>
      <c r="CB1055" s="15"/>
      <c r="CC1055" s="12"/>
      <c r="CD1055" s="12"/>
      <c r="CE1055" s="12"/>
      <c r="CF1055" s="12"/>
      <c r="CG1055" s="12"/>
      <c r="CH1055" s="12"/>
      <c r="CI1055" s="12"/>
      <c r="CJ1055" s="15"/>
      <c r="CK1055" s="12"/>
      <c r="CL1055" s="12"/>
      <c r="CM1055" s="12"/>
      <c r="CN1055" s="12"/>
      <c r="CO1055" s="12"/>
      <c r="CP1055" s="12"/>
      <c r="CQ1055" s="12"/>
      <c r="CR1055" s="12"/>
      <c r="CS1055" s="12"/>
      <c r="CT1055" s="12"/>
      <c r="CU1055" s="12"/>
      <c r="CV1055" s="12"/>
      <c r="CW1055" s="12"/>
      <c r="CX1055" s="12"/>
      <c r="CY1055" s="12"/>
      <c r="CZ1055" s="12"/>
      <c r="DA1055" s="12"/>
      <c r="DB1055" s="12"/>
      <c r="DC1055" s="12"/>
      <c r="DD1055"/>
      <c r="DE1055" s="35"/>
    </row>
    <row r="1056" spans="1:109" x14ac:dyDescent="0.2">
      <c r="A1056" s="2">
        <v>1055</v>
      </c>
      <c r="B1056" s="5">
        <v>12</v>
      </c>
      <c r="C1056" s="2">
        <v>3</v>
      </c>
      <c r="D1056" s="1">
        <v>47</v>
      </c>
      <c r="E1056" s="7">
        <v>44025</v>
      </c>
      <c r="F1056" s="1">
        <v>0</v>
      </c>
      <c r="G1056" s="5">
        <f t="shared" si="71"/>
        <v>24</v>
      </c>
      <c r="H1056" s="19">
        <f t="shared" si="72"/>
        <v>67.199999999999989</v>
      </c>
      <c r="I1056" s="50">
        <v>100</v>
      </c>
      <c r="J1056" s="50">
        <v>122.95138888888889</v>
      </c>
      <c r="K1056" s="50">
        <v>19.894946659670907</v>
      </c>
      <c r="L1056" s="50">
        <v>0</v>
      </c>
      <c r="M1056" s="50">
        <v>100</v>
      </c>
      <c r="N1056" s="50">
        <v>0</v>
      </c>
      <c r="O1056" s="50">
        <v>100</v>
      </c>
      <c r="P1056" s="50">
        <v>119.86458333333333</v>
      </c>
      <c r="Q1056" s="50">
        <v>20.793305014553081</v>
      </c>
      <c r="R1056" s="50">
        <v>0</v>
      </c>
      <c r="S1056" s="50">
        <v>100</v>
      </c>
      <c r="T1056" s="50">
        <v>0</v>
      </c>
      <c r="U1056" s="50">
        <v>100</v>
      </c>
      <c r="V1056" s="50">
        <v>129.125</v>
      </c>
      <c r="W1056" s="50">
        <v>17.333204894338625</v>
      </c>
      <c r="X1056" s="50">
        <v>0</v>
      </c>
      <c r="Y1056" s="50">
        <v>100</v>
      </c>
      <c r="Z1056" s="50">
        <v>0</v>
      </c>
      <c r="AA1056" s="2">
        <v>0</v>
      </c>
      <c r="AB1056">
        <v>1</v>
      </c>
      <c r="AC1056">
        <v>9</v>
      </c>
      <c r="AD1056">
        <v>1</v>
      </c>
      <c r="AE1056" s="16">
        <v>0</v>
      </c>
      <c r="AF1056" t="s">
        <v>875</v>
      </c>
      <c r="AG1056" t="s">
        <v>875</v>
      </c>
      <c r="AH1056" t="s">
        <v>875</v>
      </c>
      <c r="AI1056" t="s">
        <v>875</v>
      </c>
      <c r="AJ1056" t="s">
        <v>875</v>
      </c>
      <c r="AK1056" t="s">
        <v>875</v>
      </c>
      <c r="AL1056" t="s">
        <v>875</v>
      </c>
      <c r="AM1056" s="1" t="s">
        <v>903</v>
      </c>
      <c r="AN1056" s="1" t="s">
        <v>903</v>
      </c>
      <c r="AO1056" s="1" t="s">
        <v>903</v>
      </c>
      <c r="AP1056" s="1" t="s">
        <v>903</v>
      </c>
      <c r="AQ1056" s="1" t="s">
        <v>903</v>
      </c>
      <c r="AR1056" s="1" t="s">
        <v>903</v>
      </c>
      <c r="AS1056" s="1" t="s">
        <v>903</v>
      </c>
      <c r="AT1056" s="1" t="s">
        <v>903</v>
      </c>
      <c r="AU1056" s="1" t="s">
        <v>903</v>
      </c>
      <c r="AV1056" s="1" t="s">
        <v>903</v>
      </c>
      <c r="AW1056" s="1" t="s">
        <v>903</v>
      </c>
      <c r="AX1056" s="1" t="s">
        <v>903</v>
      </c>
      <c r="AY1056" s="1" t="s">
        <v>903</v>
      </c>
      <c r="AZ1056" s="1" t="s">
        <v>903</v>
      </c>
      <c r="BA1056" s="1" t="s">
        <v>875</v>
      </c>
      <c r="BB1056" s="1" t="s">
        <v>875</v>
      </c>
      <c r="BC1056" s="1" t="s">
        <v>875</v>
      </c>
      <c r="BD1056" s="1" t="s">
        <v>875</v>
      </c>
      <c r="BE1056" s="1" t="s">
        <v>875</v>
      </c>
      <c r="BF1056" s="1" t="s">
        <v>875</v>
      </c>
      <c r="BG1056" s="12">
        <v>24</v>
      </c>
      <c r="BH1056" s="1">
        <v>2</v>
      </c>
      <c r="BI1056" s="1">
        <v>2.8</v>
      </c>
      <c r="BJ1056" s="1">
        <f>BG1056*BI1056</f>
        <v>67.199999999999989</v>
      </c>
      <c r="BK1056" s="1" t="s">
        <v>27</v>
      </c>
      <c r="BL1056" s="25">
        <v>0</v>
      </c>
      <c r="BM1056" s="1">
        <v>0</v>
      </c>
      <c r="BN1056" s="1">
        <v>0</v>
      </c>
      <c r="BO1056" s="1">
        <v>0</v>
      </c>
      <c r="BP1056" s="1">
        <v>0</v>
      </c>
      <c r="BQ1056" s="14">
        <v>44025.903310983798</v>
      </c>
      <c r="BR1056" s="14" t="s">
        <v>434</v>
      </c>
      <c r="BS1056" s="15">
        <v>22.016666666666666</v>
      </c>
      <c r="BT1056" s="12" t="s">
        <v>218</v>
      </c>
      <c r="BU1056" s="12">
        <v>1</v>
      </c>
      <c r="BV1056" s="12"/>
      <c r="BW1056" s="12" t="s">
        <v>98</v>
      </c>
      <c r="BX1056" s="12"/>
      <c r="BY1056" s="12" t="s">
        <v>98</v>
      </c>
      <c r="BZ1056" s="12">
        <v>1</v>
      </c>
      <c r="CA1056" s="12">
        <v>6</v>
      </c>
      <c r="CB1056" s="15">
        <v>6</v>
      </c>
      <c r="CC1056" s="12">
        <v>0</v>
      </c>
      <c r="CD1056" s="12">
        <v>0</v>
      </c>
      <c r="CE1056" s="12">
        <v>2</v>
      </c>
      <c r="CF1056" s="12">
        <v>4</v>
      </c>
      <c r="CG1056" s="12">
        <v>1</v>
      </c>
      <c r="CH1056" s="12">
        <v>2</v>
      </c>
      <c r="CI1056" s="12">
        <v>3</v>
      </c>
      <c r="CJ1056" s="15">
        <v>2</v>
      </c>
      <c r="CK1056" s="12">
        <v>2</v>
      </c>
      <c r="CL1056" s="12">
        <v>4</v>
      </c>
      <c r="CM1056" s="12">
        <v>1</v>
      </c>
      <c r="CN1056" s="12">
        <v>3</v>
      </c>
      <c r="CO1056" s="12">
        <v>2</v>
      </c>
      <c r="CP1056" s="12" t="s">
        <v>435</v>
      </c>
      <c r="CQ1056" s="12">
        <v>77</v>
      </c>
      <c r="CR1056" s="12">
        <v>77</v>
      </c>
      <c r="CS1056" s="12">
        <v>45</v>
      </c>
      <c r="CT1056" s="12">
        <v>66</v>
      </c>
      <c r="CU1056" s="12">
        <v>79</v>
      </c>
      <c r="CV1056" s="12">
        <v>1.2</v>
      </c>
      <c r="CW1056" s="12">
        <v>270</v>
      </c>
      <c r="CX1056" s="12" t="b">
        <v>0</v>
      </c>
      <c r="CY1056" s="12"/>
      <c r="CZ1056" s="12">
        <v>0</v>
      </c>
      <c r="DA1056" s="12"/>
      <c r="DB1056" s="12"/>
      <c r="DC1056" s="12"/>
      <c r="DD1056"/>
      <c r="DE1056" s="35"/>
    </row>
    <row r="1057" spans="1:109" x14ac:dyDescent="0.2">
      <c r="A1057" s="2">
        <v>1056</v>
      </c>
      <c r="B1057" s="5">
        <v>12</v>
      </c>
      <c r="C1057" s="2">
        <v>3</v>
      </c>
      <c r="D1057" s="1">
        <v>48</v>
      </c>
      <c r="E1057" s="7">
        <v>44026</v>
      </c>
      <c r="F1057" s="1">
        <v>0</v>
      </c>
      <c r="G1057" s="5">
        <f t="shared" si="71"/>
        <v>60.000000000000107</v>
      </c>
      <c r="H1057" s="19">
        <f t="shared" si="72"/>
        <v>210.00000000000037</v>
      </c>
      <c r="I1057" s="50">
        <v>100</v>
      </c>
      <c r="J1057" s="50">
        <v>120.75694444444444</v>
      </c>
      <c r="K1057" s="50">
        <v>26.274895045236359</v>
      </c>
      <c r="L1057" s="50">
        <v>6.5972222222222223</v>
      </c>
      <c r="M1057" s="50">
        <v>93.402777777777771</v>
      </c>
      <c r="N1057" s="50">
        <v>0</v>
      </c>
      <c r="O1057" s="50">
        <v>100</v>
      </c>
      <c r="P1057" s="50">
        <v>123.96354166666667</v>
      </c>
      <c r="Q1057" s="50">
        <v>29.728862922154402</v>
      </c>
      <c r="R1057" s="50">
        <v>9.8958333333333339</v>
      </c>
      <c r="S1057" s="50">
        <v>90.104166666666671</v>
      </c>
      <c r="T1057" s="50">
        <v>0</v>
      </c>
      <c r="U1057" s="50">
        <v>100</v>
      </c>
      <c r="V1057" s="50">
        <v>114.34375</v>
      </c>
      <c r="W1057" s="50">
        <v>13.784106018080038</v>
      </c>
      <c r="X1057" s="50">
        <v>0</v>
      </c>
      <c r="Y1057" s="50">
        <v>100</v>
      </c>
      <c r="Z1057" s="50">
        <v>0</v>
      </c>
      <c r="AA1057" s="2">
        <v>0</v>
      </c>
      <c r="AB1057">
        <v>1</v>
      </c>
      <c r="AC1057">
        <v>8</v>
      </c>
      <c r="AD1057">
        <v>1</v>
      </c>
      <c r="AE1057" s="16">
        <v>0</v>
      </c>
      <c r="AF1057" t="s">
        <v>875</v>
      </c>
      <c r="AG1057" t="s">
        <v>875</v>
      </c>
      <c r="AH1057" t="s">
        <v>875</v>
      </c>
      <c r="AI1057" t="s">
        <v>875</v>
      </c>
      <c r="AJ1057" t="s">
        <v>875</v>
      </c>
      <c r="AK1057" t="s">
        <v>875</v>
      </c>
      <c r="AL1057" t="s">
        <v>875</v>
      </c>
      <c r="AM1057" s="1" t="s">
        <v>903</v>
      </c>
      <c r="AN1057" s="1" t="s">
        <v>903</v>
      </c>
      <c r="AO1057" s="1" t="s">
        <v>903</v>
      </c>
      <c r="AP1057" s="1" t="s">
        <v>903</v>
      </c>
      <c r="AQ1057" s="1" t="s">
        <v>903</v>
      </c>
      <c r="AR1057" s="1" t="s">
        <v>903</v>
      </c>
      <c r="AS1057" s="1" t="s">
        <v>903</v>
      </c>
      <c r="AT1057" s="1" t="s">
        <v>903</v>
      </c>
      <c r="AU1057" s="1" t="s">
        <v>903</v>
      </c>
      <c r="AV1057" s="1" t="s">
        <v>903</v>
      </c>
      <c r="AW1057" s="1" t="s">
        <v>903</v>
      </c>
      <c r="AX1057" s="1" t="s">
        <v>903</v>
      </c>
      <c r="AY1057" s="1" t="s">
        <v>903</v>
      </c>
      <c r="AZ1057" s="1" t="s">
        <v>903</v>
      </c>
      <c r="BA1057" s="1" t="s">
        <v>875</v>
      </c>
      <c r="BB1057" s="1" t="s">
        <v>875</v>
      </c>
      <c r="BC1057" s="1" t="s">
        <v>875</v>
      </c>
      <c r="BD1057" s="1" t="s">
        <v>875</v>
      </c>
      <c r="BE1057" s="1" t="s">
        <v>875</v>
      </c>
      <c r="BF1057" s="1" t="s">
        <v>875</v>
      </c>
      <c r="BG1057" s="25">
        <v>60.000000000000107</v>
      </c>
      <c r="BH1057">
        <v>3</v>
      </c>
      <c r="BI1057" s="1">
        <v>3.5</v>
      </c>
      <c r="BJ1057" s="1">
        <f>BG1057*BI1057</f>
        <v>210.00000000000037</v>
      </c>
      <c r="BK1057" t="s">
        <v>779</v>
      </c>
      <c r="BL1057" s="25">
        <v>0</v>
      </c>
      <c r="BM1057">
        <v>0</v>
      </c>
      <c r="BN1057" s="1">
        <v>0</v>
      </c>
      <c r="BO1057" s="1">
        <v>0</v>
      </c>
      <c r="BP1057">
        <v>0</v>
      </c>
      <c r="BQ1057" s="12"/>
      <c r="BR1057" s="12"/>
      <c r="BS1057" s="12"/>
      <c r="BT1057" s="12"/>
      <c r="BU1057" s="12"/>
      <c r="BV1057" s="12"/>
      <c r="BW1057" s="12"/>
      <c r="BX1057" s="12"/>
      <c r="BY1057" s="12"/>
      <c r="BZ1057" s="12"/>
      <c r="CA1057" s="12"/>
      <c r="CB1057" s="15"/>
      <c r="CC1057" s="12"/>
      <c r="CD1057" s="12"/>
      <c r="CE1057" s="12"/>
      <c r="CF1057" s="12"/>
      <c r="CG1057" s="12"/>
      <c r="CH1057" s="12"/>
      <c r="CI1057" s="12"/>
      <c r="CJ1057" s="15"/>
      <c r="CK1057" s="12"/>
      <c r="CL1057" s="12"/>
      <c r="CM1057" s="12"/>
      <c r="CN1057" s="12"/>
      <c r="CO1057" s="12"/>
      <c r="CP1057" s="12"/>
      <c r="CQ1057" s="12"/>
      <c r="CR1057" s="12"/>
      <c r="CS1057" s="12"/>
      <c r="CT1057" s="12"/>
      <c r="CU1057" s="12"/>
      <c r="CV1057" s="12"/>
      <c r="CW1057" s="12"/>
      <c r="CX1057" s="12"/>
      <c r="CY1057" s="12"/>
      <c r="CZ1057" s="12"/>
      <c r="DA1057" s="12"/>
      <c r="DB1057" s="12"/>
      <c r="DC1057" s="12"/>
      <c r="DD1057" s="17">
        <v>0.86805555555555547</v>
      </c>
      <c r="DE1057" s="35">
        <v>0.90972222222222221</v>
      </c>
    </row>
    <row r="1058" spans="1:109" x14ac:dyDescent="0.2">
      <c r="A1058" s="2">
        <v>1057</v>
      </c>
      <c r="B1058" s="5">
        <v>12</v>
      </c>
      <c r="C1058" s="2">
        <v>3</v>
      </c>
      <c r="D1058" s="1">
        <v>49</v>
      </c>
      <c r="E1058" s="7">
        <v>44027</v>
      </c>
      <c r="F1058" s="1">
        <v>0</v>
      </c>
      <c r="G1058" s="5">
        <f t="shared" si="71"/>
        <v>24</v>
      </c>
      <c r="H1058" s="19">
        <f t="shared" si="72"/>
        <v>67.199999999999989</v>
      </c>
      <c r="I1058" s="50">
        <v>91.319444444444443</v>
      </c>
      <c r="J1058" s="50">
        <v>137.09125475285171</v>
      </c>
      <c r="K1058" s="50">
        <v>24.182490032395226</v>
      </c>
      <c r="L1058" s="50">
        <v>8.3650190114068437</v>
      </c>
      <c r="M1058" s="50">
        <v>89.733840304182507</v>
      </c>
      <c r="N1058" s="50">
        <v>1.9011406844106464</v>
      </c>
      <c r="O1058" s="50">
        <v>86.979166666666671</v>
      </c>
      <c r="P1058" s="50">
        <v>133.64071856287424</v>
      </c>
      <c r="Q1058" s="50">
        <v>21.193432085967601</v>
      </c>
      <c r="R1058" s="50">
        <v>0</v>
      </c>
      <c r="S1058" s="50">
        <v>100</v>
      </c>
      <c r="T1058" s="50">
        <v>0</v>
      </c>
      <c r="U1058" s="50">
        <v>100</v>
      </c>
      <c r="V1058" s="50">
        <v>143.09375</v>
      </c>
      <c r="W1058" s="50">
        <v>27.708227253014517</v>
      </c>
      <c r="X1058" s="50">
        <v>22.916666666666668</v>
      </c>
      <c r="Y1058" s="50">
        <v>71.875</v>
      </c>
      <c r="Z1058" s="50">
        <v>5.208333333333333</v>
      </c>
      <c r="AA1058" s="2">
        <v>0</v>
      </c>
      <c r="AB1058">
        <v>1</v>
      </c>
      <c r="AC1058">
        <v>9</v>
      </c>
      <c r="AD1058">
        <v>1</v>
      </c>
      <c r="AE1058" s="16">
        <v>0</v>
      </c>
      <c r="AF1058" t="s">
        <v>875</v>
      </c>
      <c r="AG1058" t="s">
        <v>875</v>
      </c>
      <c r="AH1058" t="s">
        <v>875</v>
      </c>
      <c r="AI1058" t="s">
        <v>875</v>
      </c>
      <c r="AJ1058" t="s">
        <v>875</v>
      </c>
      <c r="AK1058" t="s">
        <v>875</v>
      </c>
      <c r="AL1058" t="s">
        <v>875</v>
      </c>
      <c r="AM1058" s="1" t="s">
        <v>903</v>
      </c>
      <c r="AN1058" s="1" t="s">
        <v>903</v>
      </c>
      <c r="AO1058" s="1" t="s">
        <v>903</v>
      </c>
      <c r="AP1058" s="1" t="s">
        <v>903</v>
      </c>
      <c r="AQ1058" s="1" t="s">
        <v>903</v>
      </c>
      <c r="AR1058" s="1" t="s">
        <v>903</v>
      </c>
      <c r="AS1058" s="1" t="s">
        <v>903</v>
      </c>
      <c r="AT1058" s="1" t="s">
        <v>903</v>
      </c>
      <c r="AU1058" s="1" t="s">
        <v>903</v>
      </c>
      <c r="AV1058" s="1" t="s">
        <v>903</v>
      </c>
      <c r="AW1058" s="1" t="s">
        <v>903</v>
      </c>
      <c r="AX1058" s="1" t="s">
        <v>903</v>
      </c>
      <c r="AY1058" s="1" t="s">
        <v>903</v>
      </c>
      <c r="AZ1058" s="1" t="s">
        <v>903</v>
      </c>
      <c r="BA1058" s="1" t="s">
        <v>875</v>
      </c>
      <c r="BB1058" s="1" t="s">
        <v>875</v>
      </c>
      <c r="BC1058" s="1" t="s">
        <v>875</v>
      </c>
      <c r="BD1058" s="1" t="s">
        <v>875</v>
      </c>
      <c r="BE1058" s="1" t="s">
        <v>875</v>
      </c>
      <c r="BF1058" s="1" t="s">
        <v>875</v>
      </c>
      <c r="BG1058" s="12">
        <v>24</v>
      </c>
      <c r="BH1058" s="1">
        <v>0</v>
      </c>
      <c r="BI1058" s="1">
        <v>2.8</v>
      </c>
      <c r="BJ1058" s="1">
        <f>BG1058*BI1058</f>
        <v>67.199999999999989</v>
      </c>
      <c r="BK1058" s="1" t="s">
        <v>27</v>
      </c>
      <c r="BL1058" s="25"/>
      <c r="BM1058" s="1">
        <v>0</v>
      </c>
      <c r="BN1058" s="1">
        <v>0</v>
      </c>
      <c r="BO1058" s="1">
        <v>0</v>
      </c>
      <c r="BP1058" s="1">
        <v>0</v>
      </c>
      <c r="BQ1058" s="14">
        <v>44027.849993310185</v>
      </c>
      <c r="BR1058" s="14" t="s">
        <v>436</v>
      </c>
      <c r="BS1058" s="15">
        <v>24.016666666666666</v>
      </c>
      <c r="BT1058" s="12" t="s">
        <v>143</v>
      </c>
      <c r="BU1058" s="12">
        <v>1</v>
      </c>
      <c r="BV1058" s="12"/>
      <c r="BW1058" s="12" t="s">
        <v>98</v>
      </c>
      <c r="BX1058" s="12"/>
      <c r="BY1058" s="12" t="s">
        <v>98</v>
      </c>
      <c r="BZ1058" s="12">
        <v>1</v>
      </c>
      <c r="CA1058" s="12">
        <v>6</v>
      </c>
      <c r="CB1058" s="15">
        <v>3.33</v>
      </c>
      <c r="CC1058" s="12">
        <v>0</v>
      </c>
      <c r="CD1058" s="12">
        <v>0</v>
      </c>
      <c r="CE1058" s="12">
        <v>2</v>
      </c>
      <c r="CF1058" s="12">
        <v>4</v>
      </c>
      <c r="CG1058" s="12">
        <v>1</v>
      </c>
      <c r="CH1058" s="12">
        <v>1</v>
      </c>
      <c r="CI1058" s="12">
        <v>2</v>
      </c>
      <c r="CJ1058" s="15">
        <v>0</v>
      </c>
      <c r="CK1058" s="12" t="s">
        <v>20</v>
      </c>
      <c r="CL1058" s="12" t="s">
        <v>20</v>
      </c>
      <c r="CM1058" s="12" t="s">
        <v>20</v>
      </c>
      <c r="CN1058" s="12" t="s">
        <v>20</v>
      </c>
      <c r="CO1058" s="12" t="s">
        <v>20</v>
      </c>
      <c r="CP1058" s="12" t="s">
        <v>94</v>
      </c>
      <c r="CQ1058" s="12">
        <v>74</v>
      </c>
      <c r="CR1058" s="12">
        <v>74</v>
      </c>
      <c r="CS1058" s="12">
        <v>76</v>
      </c>
      <c r="CT1058" s="12">
        <v>84</v>
      </c>
      <c r="CU1058" s="12">
        <v>77</v>
      </c>
      <c r="CV1058" s="12">
        <v>2.8</v>
      </c>
      <c r="CW1058" s="12">
        <v>158</v>
      </c>
      <c r="CX1058" s="12" t="b">
        <v>0</v>
      </c>
      <c r="CY1058" s="12"/>
      <c r="CZ1058" s="12">
        <v>0</v>
      </c>
      <c r="DA1058" s="12">
        <v>119</v>
      </c>
      <c r="DB1058" s="12">
        <v>97</v>
      </c>
      <c r="DC1058" s="12">
        <v>72</v>
      </c>
      <c r="DD1058" s="17"/>
      <c r="DE1058" s="35"/>
    </row>
    <row r="1059" spans="1:109" x14ac:dyDescent="0.2">
      <c r="A1059" s="2">
        <v>1058</v>
      </c>
      <c r="B1059" s="5">
        <v>12</v>
      </c>
      <c r="C1059" s="2">
        <v>3</v>
      </c>
      <c r="D1059" s="1">
        <v>50</v>
      </c>
      <c r="E1059" s="7">
        <v>44028</v>
      </c>
      <c r="F1059" s="1">
        <v>0</v>
      </c>
      <c r="G1059" s="5">
        <f t="shared" si="71"/>
        <v>0</v>
      </c>
      <c r="H1059" s="19">
        <f t="shared" si="72"/>
        <v>0</v>
      </c>
      <c r="I1059" s="50">
        <v>100</v>
      </c>
      <c r="J1059" s="50">
        <v>119.32638888888889</v>
      </c>
      <c r="K1059" s="50">
        <v>25.139342680302789</v>
      </c>
      <c r="L1059" s="50">
        <v>3.125</v>
      </c>
      <c r="M1059" s="50">
        <v>94.791666666666671</v>
      </c>
      <c r="N1059" s="50">
        <v>2.0833333333333335</v>
      </c>
      <c r="O1059" s="50">
        <v>100</v>
      </c>
      <c r="P1059" s="50">
        <v>127.6875</v>
      </c>
      <c r="Q1059" s="50">
        <v>22.151692413524266</v>
      </c>
      <c r="R1059" s="50">
        <v>4.6875</v>
      </c>
      <c r="S1059" s="50">
        <v>95.3125</v>
      </c>
      <c r="T1059" s="50">
        <v>0</v>
      </c>
      <c r="U1059" s="50">
        <v>100</v>
      </c>
      <c r="V1059" s="50">
        <v>102.60416666666667</v>
      </c>
      <c r="W1059" s="50">
        <v>25.530552926172508</v>
      </c>
      <c r="X1059" s="50">
        <v>0</v>
      </c>
      <c r="Y1059" s="50">
        <v>93.75</v>
      </c>
      <c r="Z1059" s="50">
        <v>6.25</v>
      </c>
      <c r="AA1059" s="2">
        <v>0</v>
      </c>
      <c r="AB1059">
        <v>1</v>
      </c>
      <c r="AC1059">
        <v>7</v>
      </c>
      <c r="AD1059">
        <v>1</v>
      </c>
      <c r="AE1059" s="16">
        <v>0</v>
      </c>
      <c r="AF1059" s="12">
        <v>99</v>
      </c>
      <c r="AG1059">
        <v>99</v>
      </c>
      <c r="AH1059">
        <v>1</v>
      </c>
      <c r="AI1059">
        <v>99</v>
      </c>
      <c r="AJ1059">
        <v>99</v>
      </c>
      <c r="AK1059">
        <v>99</v>
      </c>
      <c r="AL1059">
        <v>99</v>
      </c>
      <c r="AM1059" s="1">
        <v>99</v>
      </c>
      <c r="AN1059" s="1">
        <v>99</v>
      </c>
      <c r="AO1059" s="1">
        <v>99</v>
      </c>
      <c r="AP1059" s="1">
        <v>99</v>
      </c>
      <c r="AQ1059" s="1">
        <v>99</v>
      </c>
      <c r="AR1059" s="1">
        <v>99</v>
      </c>
      <c r="AS1059" s="1">
        <v>0</v>
      </c>
      <c r="AT1059" s="1">
        <v>0</v>
      </c>
      <c r="AU1059" s="1">
        <v>1</v>
      </c>
      <c r="AV1059" s="1">
        <v>0</v>
      </c>
      <c r="AW1059" s="1">
        <v>0</v>
      </c>
      <c r="AX1059" s="1">
        <v>0</v>
      </c>
      <c r="AY1059" s="1">
        <v>0</v>
      </c>
      <c r="AZ1059" s="1">
        <v>0</v>
      </c>
      <c r="BA1059" s="1">
        <v>0</v>
      </c>
      <c r="BB1059" s="1">
        <v>0</v>
      </c>
      <c r="BC1059" s="1">
        <v>0</v>
      </c>
      <c r="BD1059" s="1">
        <v>0</v>
      </c>
      <c r="BE1059" s="1">
        <v>0</v>
      </c>
      <c r="BF1059" s="1">
        <f>SUM(AS1059:BE1059)</f>
        <v>1</v>
      </c>
      <c r="BG1059" s="12">
        <v>0</v>
      </c>
      <c r="BH1059" s="1">
        <v>0</v>
      </c>
      <c r="BI1059" s="1">
        <v>0</v>
      </c>
      <c r="BJ1059" s="1">
        <v>0</v>
      </c>
      <c r="BK1059" s="1">
        <v>0</v>
      </c>
      <c r="BL1059" s="25">
        <v>0</v>
      </c>
      <c r="BM1059" s="1">
        <v>0</v>
      </c>
      <c r="BN1059" s="1">
        <v>0</v>
      </c>
      <c r="BO1059" s="1">
        <v>0</v>
      </c>
      <c r="BP1059" s="1">
        <v>0</v>
      </c>
      <c r="BQ1059" s="12"/>
      <c r="BR1059" s="12"/>
      <c r="BS1059" s="12"/>
      <c r="BT1059" s="12"/>
      <c r="BU1059" s="12"/>
      <c r="BV1059" s="12"/>
      <c r="BW1059" s="12"/>
      <c r="BX1059" s="12"/>
      <c r="BY1059" s="12"/>
      <c r="BZ1059" s="12"/>
      <c r="CA1059" s="12"/>
      <c r="CB1059" s="15"/>
      <c r="CC1059" s="12"/>
      <c r="CD1059" s="12"/>
      <c r="CE1059" s="12"/>
      <c r="CF1059" s="12"/>
      <c r="CG1059" s="12"/>
      <c r="CH1059" s="12"/>
      <c r="CI1059" s="12"/>
      <c r="CJ1059" s="15"/>
      <c r="CK1059" s="12"/>
      <c r="CL1059" s="12"/>
      <c r="CM1059" s="12"/>
      <c r="CN1059" s="12"/>
      <c r="CO1059" s="12"/>
      <c r="CP1059" s="12"/>
      <c r="CQ1059" s="12"/>
      <c r="CR1059" s="12"/>
      <c r="CS1059" s="12"/>
      <c r="CT1059" s="12"/>
      <c r="CU1059" s="12"/>
      <c r="CV1059" s="12"/>
      <c r="CW1059" s="12"/>
      <c r="CX1059" s="12"/>
      <c r="CY1059" s="12"/>
      <c r="CZ1059" s="12"/>
      <c r="DA1059" s="12"/>
      <c r="DB1059" s="12"/>
      <c r="DC1059" s="12"/>
      <c r="DD1059"/>
      <c r="DE1059" s="35"/>
    </row>
    <row r="1060" spans="1:109" x14ac:dyDescent="0.2">
      <c r="A1060" s="2">
        <v>1059</v>
      </c>
      <c r="B1060" s="5">
        <v>12</v>
      </c>
      <c r="C1060" s="2">
        <v>3</v>
      </c>
      <c r="D1060" s="1">
        <v>51</v>
      </c>
      <c r="E1060" s="7">
        <v>44029</v>
      </c>
      <c r="F1060" s="1">
        <v>0</v>
      </c>
      <c r="G1060" s="5">
        <f t="shared" si="71"/>
        <v>0</v>
      </c>
      <c r="H1060" s="19">
        <f t="shared" si="72"/>
        <v>0</v>
      </c>
      <c r="I1060" s="50">
        <v>100</v>
      </c>
      <c r="J1060" s="50">
        <v>113.23611111111111</v>
      </c>
      <c r="K1060" s="50">
        <v>13.557178246130672</v>
      </c>
      <c r="L1060" s="50">
        <v>0</v>
      </c>
      <c r="M1060" s="50">
        <v>100</v>
      </c>
      <c r="N1060" s="50">
        <v>0</v>
      </c>
      <c r="O1060" s="50">
        <v>100</v>
      </c>
      <c r="P1060" s="50">
        <v>117.171875</v>
      </c>
      <c r="Q1060" s="50">
        <v>13.419274464136826</v>
      </c>
      <c r="R1060" s="50">
        <v>0</v>
      </c>
      <c r="S1060" s="50">
        <v>100</v>
      </c>
      <c r="T1060" s="50">
        <v>0</v>
      </c>
      <c r="U1060" s="50">
        <v>100</v>
      </c>
      <c r="V1060" s="50">
        <v>105.36458333333333</v>
      </c>
      <c r="W1060" s="50">
        <v>10.439595365226589</v>
      </c>
      <c r="X1060" s="50">
        <v>0</v>
      </c>
      <c r="Y1060" s="50">
        <v>100</v>
      </c>
      <c r="Z1060" s="50">
        <v>0</v>
      </c>
      <c r="AA1060" s="2">
        <v>0</v>
      </c>
      <c r="AB1060">
        <v>1</v>
      </c>
      <c r="AC1060">
        <v>9</v>
      </c>
      <c r="AD1060">
        <v>1</v>
      </c>
      <c r="AE1060" s="16">
        <v>0</v>
      </c>
      <c r="AF1060" s="12">
        <v>99</v>
      </c>
      <c r="AG1060">
        <v>1</v>
      </c>
      <c r="AH1060">
        <v>99</v>
      </c>
      <c r="AI1060">
        <v>99</v>
      </c>
      <c r="AJ1060">
        <v>99</v>
      </c>
      <c r="AK1060">
        <v>99</v>
      </c>
      <c r="AL1060">
        <v>99</v>
      </c>
      <c r="AM1060" s="1">
        <v>99</v>
      </c>
      <c r="AN1060" s="1">
        <v>99</v>
      </c>
      <c r="AO1060" s="1">
        <v>99</v>
      </c>
      <c r="AP1060" s="1">
        <v>99</v>
      </c>
      <c r="AQ1060" s="1">
        <v>99</v>
      </c>
      <c r="AR1060" s="1">
        <v>99</v>
      </c>
      <c r="AS1060" s="1">
        <v>0</v>
      </c>
      <c r="AT1060" s="1">
        <v>1</v>
      </c>
      <c r="AU1060">
        <v>0</v>
      </c>
      <c r="AV1060" s="1">
        <v>0</v>
      </c>
      <c r="AW1060" s="1">
        <v>0</v>
      </c>
      <c r="AX1060" s="1">
        <v>0</v>
      </c>
      <c r="AY1060" s="1">
        <v>0</v>
      </c>
      <c r="AZ1060" s="1">
        <v>0</v>
      </c>
      <c r="BA1060" s="1">
        <v>0</v>
      </c>
      <c r="BB1060" s="1">
        <v>0</v>
      </c>
      <c r="BC1060" s="1">
        <v>0</v>
      </c>
      <c r="BD1060" s="1">
        <v>0</v>
      </c>
      <c r="BE1060" s="1">
        <v>0</v>
      </c>
      <c r="BF1060" s="1">
        <f>SUM(AS1060:BE1060)</f>
        <v>1</v>
      </c>
      <c r="BG1060" s="12">
        <v>0</v>
      </c>
      <c r="BH1060" s="1">
        <v>0</v>
      </c>
      <c r="BI1060" s="1">
        <v>0</v>
      </c>
      <c r="BJ1060" s="1">
        <v>0</v>
      </c>
      <c r="BK1060" s="1">
        <v>0</v>
      </c>
      <c r="BL1060" s="25">
        <v>0</v>
      </c>
      <c r="BM1060" s="1">
        <v>0</v>
      </c>
      <c r="BN1060" s="1">
        <v>0</v>
      </c>
      <c r="BO1060" s="1">
        <v>0</v>
      </c>
      <c r="BP1060" s="1">
        <v>0</v>
      </c>
      <c r="BQ1060" s="12"/>
      <c r="BR1060" s="12"/>
      <c r="BS1060" s="12"/>
      <c r="BT1060" s="12"/>
      <c r="BU1060" s="12"/>
      <c r="BV1060" s="12"/>
      <c r="BW1060" s="12"/>
      <c r="BX1060" s="12"/>
      <c r="BY1060" s="12"/>
      <c r="BZ1060" s="12"/>
      <c r="CA1060" s="12"/>
      <c r="CB1060" s="15"/>
      <c r="CC1060" s="12"/>
      <c r="CD1060" s="12"/>
      <c r="CE1060" s="12"/>
      <c r="CF1060" s="12"/>
      <c r="CG1060" s="12"/>
      <c r="CH1060" s="12"/>
      <c r="CI1060" s="12"/>
      <c r="CJ1060" s="15"/>
      <c r="CK1060" s="12"/>
      <c r="CL1060" s="12"/>
      <c r="CM1060" s="12"/>
      <c r="CN1060" s="12"/>
      <c r="CO1060" s="12"/>
      <c r="CP1060" s="12"/>
      <c r="CQ1060" s="12"/>
      <c r="CR1060" s="12"/>
      <c r="CS1060" s="12"/>
      <c r="CT1060" s="12"/>
      <c r="CU1060" s="12"/>
      <c r="CV1060" s="12"/>
      <c r="CW1060" s="12"/>
      <c r="CX1060" s="12"/>
      <c r="CY1060" s="12"/>
      <c r="CZ1060" s="12"/>
      <c r="DA1060" s="12"/>
      <c r="DB1060" s="12"/>
      <c r="DC1060" s="12"/>
      <c r="DD1060"/>
      <c r="DE1060" s="35"/>
    </row>
    <row r="1061" spans="1:109" x14ac:dyDescent="0.2">
      <c r="A1061" s="2">
        <v>1060</v>
      </c>
      <c r="B1061" s="5">
        <v>12</v>
      </c>
      <c r="C1061" s="2">
        <v>3</v>
      </c>
      <c r="D1061" s="1">
        <v>52</v>
      </c>
      <c r="E1061" s="7">
        <v>44030</v>
      </c>
      <c r="F1061" s="1">
        <v>0</v>
      </c>
      <c r="G1061" s="5">
        <f t="shared" si="71"/>
        <v>87.999999999999929</v>
      </c>
      <c r="H1061" s="19">
        <f t="shared" si="72"/>
        <v>351.99999999999972</v>
      </c>
      <c r="I1061" s="50">
        <v>100</v>
      </c>
      <c r="J1061" s="50">
        <v>118.49652777777777</v>
      </c>
      <c r="K1061" s="50">
        <v>25.259204246177134</v>
      </c>
      <c r="L1061" s="50">
        <v>4.8611111111111107</v>
      </c>
      <c r="M1061" s="50">
        <v>95.138888888888886</v>
      </c>
      <c r="N1061" s="50">
        <v>0</v>
      </c>
      <c r="O1061" s="50">
        <v>100</v>
      </c>
      <c r="P1061" s="50">
        <v>121.875</v>
      </c>
      <c r="Q1061" s="50">
        <v>28.332413944502139</v>
      </c>
      <c r="R1061" s="50">
        <v>7.291666666666667</v>
      </c>
      <c r="S1061" s="50">
        <v>92.708333333333329</v>
      </c>
      <c r="T1061" s="50">
        <v>0</v>
      </c>
      <c r="U1061" s="50">
        <v>100</v>
      </c>
      <c r="V1061" s="50">
        <v>111.73958333333333</v>
      </c>
      <c r="W1061" s="50">
        <v>13.866900936978448</v>
      </c>
      <c r="X1061" s="50">
        <v>0</v>
      </c>
      <c r="Y1061" s="50">
        <v>100</v>
      </c>
      <c r="Z1061" s="50">
        <v>0</v>
      </c>
      <c r="AA1061" s="2">
        <v>0</v>
      </c>
      <c r="AB1061">
        <v>1</v>
      </c>
      <c r="AC1061">
        <v>9</v>
      </c>
      <c r="AD1061">
        <v>2</v>
      </c>
      <c r="AE1061" s="16">
        <v>0</v>
      </c>
      <c r="AF1061" t="s">
        <v>875</v>
      </c>
      <c r="AG1061" t="s">
        <v>875</v>
      </c>
      <c r="AH1061" t="s">
        <v>875</v>
      </c>
      <c r="AI1061" t="s">
        <v>875</v>
      </c>
      <c r="AJ1061" t="s">
        <v>875</v>
      </c>
      <c r="AK1061" t="s">
        <v>875</v>
      </c>
      <c r="AL1061" t="s">
        <v>875</v>
      </c>
      <c r="AM1061" s="1" t="s">
        <v>903</v>
      </c>
      <c r="AN1061" s="1" t="s">
        <v>903</v>
      </c>
      <c r="AO1061" s="1" t="s">
        <v>903</v>
      </c>
      <c r="AP1061" s="1" t="s">
        <v>903</v>
      </c>
      <c r="AQ1061" s="1" t="s">
        <v>903</v>
      </c>
      <c r="AR1061" s="1" t="s">
        <v>903</v>
      </c>
      <c r="AS1061" s="1" t="s">
        <v>903</v>
      </c>
      <c r="AT1061" s="1" t="s">
        <v>903</v>
      </c>
      <c r="AU1061" s="1" t="s">
        <v>903</v>
      </c>
      <c r="AV1061" s="1" t="s">
        <v>903</v>
      </c>
      <c r="AW1061" s="1" t="s">
        <v>903</v>
      </c>
      <c r="AX1061" s="1" t="s">
        <v>903</v>
      </c>
      <c r="AY1061" s="1" t="s">
        <v>903</v>
      </c>
      <c r="AZ1061" s="1" t="s">
        <v>903</v>
      </c>
      <c r="BA1061" s="1" t="s">
        <v>875</v>
      </c>
      <c r="BB1061" s="1" t="s">
        <v>875</v>
      </c>
      <c r="BC1061" s="1" t="s">
        <v>875</v>
      </c>
      <c r="BD1061" s="1" t="s">
        <v>875</v>
      </c>
      <c r="BE1061" s="1" t="s">
        <v>875</v>
      </c>
      <c r="BF1061" s="1" t="s">
        <v>875</v>
      </c>
      <c r="BG1061" s="25">
        <v>87.999999999999929</v>
      </c>
      <c r="BH1061">
        <v>3</v>
      </c>
      <c r="BI1061" s="1">
        <v>4</v>
      </c>
      <c r="BJ1061" s="1">
        <f>BG1061*BI1061</f>
        <v>351.99999999999972</v>
      </c>
      <c r="BK1061" t="s">
        <v>780</v>
      </c>
      <c r="BL1061" s="25">
        <v>0</v>
      </c>
      <c r="BM1061">
        <v>0</v>
      </c>
      <c r="BN1061" s="1">
        <v>0</v>
      </c>
      <c r="BO1061" s="1">
        <v>0</v>
      </c>
      <c r="BP1061">
        <v>0</v>
      </c>
      <c r="BQ1061" s="12"/>
      <c r="BR1061" s="12"/>
      <c r="BS1061" s="12"/>
      <c r="BT1061" s="12"/>
      <c r="BU1061" s="12"/>
      <c r="BV1061" s="12"/>
      <c r="BW1061" s="12"/>
      <c r="BX1061" s="12"/>
      <c r="BY1061" s="12"/>
      <c r="BZ1061" s="12"/>
      <c r="CA1061" s="12"/>
      <c r="CB1061" s="15"/>
      <c r="CC1061" s="12"/>
      <c r="CD1061" s="12"/>
      <c r="CE1061" s="12"/>
      <c r="CF1061" s="12"/>
      <c r="CG1061" s="12"/>
      <c r="CH1061" s="12"/>
      <c r="CI1061" s="12"/>
      <c r="CJ1061" s="15"/>
      <c r="CK1061" s="12"/>
      <c r="CL1061" s="12"/>
      <c r="CM1061" s="12"/>
      <c r="CN1061" s="12"/>
      <c r="CO1061" s="12"/>
      <c r="CP1061" s="12"/>
      <c r="CQ1061" s="12"/>
      <c r="CR1061" s="12"/>
      <c r="CS1061" s="12"/>
      <c r="CT1061" s="12"/>
      <c r="CU1061" s="12"/>
      <c r="CV1061" s="12"/>
      <c r="CW1061" s="12"/>
      <c r="CX1061" s="12"/>
      <c r="CY1061" s="12"/>
      <c r="CZ1061" s="12"/>
      <c r="DA1061" s="12"/>
      <c r="DB1061" s="12"/>
      <c r="DC1061" s="12"/>
      <c r="DD1061" s="17">
        <v>0.47361111111111115</v>
      </c>
      <c r="DE1061" s="35">
        <v>0.53472222222222221</v>
      </c>
    </row>
    <row r="1062" spans="1:109" x14ac:dyDescent="0.2">
      <c r="A1062" s="2">
        <v>1061</v>
      </c>
      <c r="B1062" s="5">
        <v>12</v>
      </c>
      <c r="C1062" s="2">
        <v>3</v>
      </c>
      <c r="D1062" s="1">
        <v>53</v>
      </c>
      <c r="E1062" s="7">
        <v>44031</v>
      </c>
      <c r="F1062" s="1">
        <v>0</v>
      </c>
      <c r="G1062" s="5">
        <f t="shared" si="71"/>
        <v>0</v>
      </c>
      <c r="H1062" s="19">
        <f t="shared" si="72"/>
        <v>0</v>
      </c>
      <c r="I1062" s="50">
        <v>100</v>
      </c>
      <c r="J1062" s="50">
        <v>113.80208333333333</v>
      </c>
      <c r="K1062" s="50">
        <v>22.502094243404354</v>
      </c>
      <c r="L1062" s="50">
        <v>2.0833333333333335</v>
      </c>
      <c r="M1062" s="50">
        <v>93.055555555555557</v>
      </c>
      <c r="N1062" s="50">
        <v>4.8611111111111107</v>
      </c>
      <c r="O1062" s="50">
        <v>100</v>
      </c>
      <c r="P1062" s="50">
        <v>115.94270833333333</v>
      </c>
      <c r="Q1062" s="50">
        <v>25.437983998700918</v>
      </c>
      <c r="R1062" s="50">
        <v>3.125</v>
      </c>
      <c r="S1062" s="50">
        <v>89.583333333333329</v>
      </c>
      <c r="T1062" s="50">
        <v>7.291666666666667</v>
      </c>
      <c r="U1062" s="50">
        <v>100</v>
      </c>
      <c r="V1062" s="50">
        <v>109.52083333333333</v>
      </c>
      <c r="W1062" s="50">
        <v>13.054661178444809</v>
      </c>
      <c r="X1062" s="50">
        <v>0</v>
      </c>
      <c r="Y1062" s="50">
        <v>100</v>
      </c>
      <c r="Z1062" s="50">
        <v>0</v>
      </c>
      <c r="AA1062" s="2">
        <v>2</v>
      </c>
      <c r="AB1062">
        <v>1</v>
      </c>
      <c r="AC1062">
        <v>8</v>
      </c>
      <c r="AD1062">
        <v>1</v>
      </c>
      <c r="AE1062" s="16">
        <v>0</v>
      </c>
      <c r="AF1062" s="12">
        <v>99</v>
      </c>
      <c r="AG1062">
        <v>1</v>
      </c>
      <c r="AH1062">
        <v>99</v>
      </c>
      <c r="AI1062">
        <v>99</v>
      </c>
      <c r="AJ1062">
        <v>99</v>
      </c>
      <c r="AK1062">
        <v>99</v>
      </c>
      <c r="AL1062">
        <v>99</v>
      </c>
      <c r="AM1062">
        <v>99</v>
      </c>
      <c r="AN1062" s="1">
        <v>99</v>
      </c>
      <c r="AO1062" s="1">
        <v>99</v>
      </c>
      <c r="AP1062" s="1">
        <v>99</v>
      </c>
      <c r="AQ1062" s="1">
        <v>99</v>
      </c>
      <c r="AR1062" s="1">
        <v>99</v>
      </c>
      <c r="AS1062" s="1">
        <v>0</v>
      </c>
      <c r="AT1062">
        <v>1</v>
      </c>
      <c r="AU1062" s="1">
        <v>0</v>
      </c>
      <c r="AV1062" s="1">
        <v>0</v>
      </c>
      <c r="AW1062" s="1">
        <v>0</v>
      </c>
      <c r="AX1062" s="1">
        <v>0</v>
      </c>
      <c r="AY1062" s="1">
        <v>0</v>
      </c>
      <c r="AZ1062" s="1">
        <v>0</v>
      </c>
      <c r="BA1062" s="1">
        <v>0</v>
      </c>
      <c r="BB1062" s="1">
        <v>0</v>
      </c>
      <c r="BC1062" s="1">
        <v>0</v>
      </c>
      <c r="BD1062" s="1">
        <v>0</v>
      </c>
      <c r="BE1062" s="1">
        <v>0</v>
      </c>
      <c r="BF1062" s="1">
        <f>SUM(AS1062:BE1062)</f>
        <v>1</v>
      </c>
      <c r="BG1062" s="12">
        <v>0</v>
      </c>
      <c r="BH1062" s="1">
        <v>0</v>
      </c>
      <c r="BI1062" s="1">
        <v>0</v>
      </c>
      <c r="BJ1062" s="1">
        <v>0</v>
      </c>
      <c r="BK1062" s="1">
        <v>0</v>
      </c>
      <c r="BL1062" s="25">
        <v>0</v>
      </c>
      <c r="BM1062" s="1">
        <v>0</v>
      </c>
      <c r="BN1062" s="1">
        <v>0</v>
      </c>
      <c r="BO1062" s="1">
        <v>0</v>
      </c>
      <c r="BP1062" s="1">
        <v>0</v>
      </c>
      <c r="BQ1062" s="12"/>
      <c r="BR1062" s="12"/>
      <c r="BS1062" s="12"/>
      <c r="BT1062" s="12"/>
      <c r="BU1062" s="12"/>
      <c r="BV1062" s="12"/>
      <c r="BW1062" s="12"/>
      <c r="BX1062" s="12"/>
      <c r="BY1062" s="12"/>
      <c r="BZ1062" s="12"/>
      <c r="CA1062" s="12"/>
      <c r="CB1062" s="15"/>
      <c r="CC1062" s="12"/>
      <c r="CD1062" s="12"/>
      <c r="CE1062" s="12"/>
      <c r="CF1062" s="12"/>
      <c r="CG1062" s="12"/>
      <c r="CH1062" s="12"/>
      <c r="CI1062" s="12"/>
      <c r="CJ1062" s="15"/>
      <c r="CK1062" s="12"/>
      <c r="CL1062" s="12"/>
      <c r="CM1062" s="12"/>
      <c r="CN1062" s="12"/>
      <c r="CO1062" s="12"/>
      <c r="CP1062" s="12"/>
      <c r="CQ1062" s="12"/>
      <c r="CR1062" s="12"/>
      <c r="CS1062" s="12"/>
      <c r="CT1062" s="12"/>
      <c r="CU1062" s="12"/>
      <c r="CV1062" s="12"/>
      <c r="CW1062" s="12"/>
      <c r="CX1062" s="12"/>
      <c r="CY1062" s="12"/>
      <c r="CZ1062" s="12"/>
      <c r="DA1062" s="12"/>
      <c r="DB1062" s="12"/>
      <c r="DC1062" s="12"/>
      <c r="DD1062"/>
      <c r="DE1062" s="35"/>
    </row>
    <row r="1063" spans="1:109" x14ac:dyDescent="0.2">
      <c r="A1063" s="2">
        <v>1062</v>
      </c>
      <c r="B1063" s="5">
        <v>12</v>
      </c>
      <c r="C1063" s="2">
        <v>3</v>
      </c>
      <c r="D1063" s="1">
        <v>54</v>
      </c>
      <c r="E1063" s="7">
        <v>44032</v>
      </c>
      <c r="F1063" s="1">
        <v>0</v>
      </c>
      <c r="G1063" s="5">
        <f t="shared" si="71"/>
        <v>0</v>
      </c>
      <c r="H1063" s="19">
        <f t="shared" si="72"/>
        <v>0</v>
      </c>
      <c r="I1063" s="50">
        <v>0</v>
      </c>
      <c r="J1063" t="s">
        <v>20</v>
      </c>
      <c r="K1063" t="s">
        <v>20</v>
      </c>
      <c r="L1063" t="s">
        <v>20</v>
      </c>
      <c r="M1063" t="s">
        <v>20</v>
      </c>
      <c r="N1063" t="s">
        <v>20</v>
      </c>
      <c r="O1063" s="50">
        <v>0</v>
      </c>
      <c r="P1063" t="s">
        <v>20</v>
      </c>
      <c r="Q1063" t="s">
        <v>20</v>
      </c>
      <c r="R1063" t="s">
        <v>20</v>
      </c>
      <c r="S1063" t="s">
        <v>20</v>
      </c>
      <c r="T1063" t="s">
        <v>20</v>
      </c>
      <c r="U1063" s="50">
        <v>0</v>
      </c>
      <c r="V1063" t="s">
        <v>20</v>
      </c>
      <c r="W1063" t="s">
        <v>20</v>
      </c>
      <c r="X1063" t="s">
        <v>20</v>
      </c>
      <c r="Y1063" t="s">
        <v>20</v>
      </c>
      <c r="Z1063" t="s">
        <v>20</v>
      </c>
      <c r="AA1063" s="2">
        <v>0</v>
      </c>
      <c r="AB1063">
        <v>1</v>
      </c>
      <c r="AC1063">
        <v>8</v>
      </c>
      <c r="AD1063">
        <v>1</v>
      </c>
      <c r="AE1063" s="16">
        <v>0</v>
      </c>
      <c r="AF1063" s="12">
        <v>99</v>
      </c>
      <c r="AG1063">
        <v>99</v>
      </c>
      <c r="AH1063">
        <v>1</v>
      </c>
      <c r="AI1063">
        <v>99</v>
      </c>
      <c r="AJ1063">
        <v>99</v>
      </c>
      <c r="AK1063">
        <v>99</v>
      </c>
      <c r="AL1063">
        <v>99</v>
      </c>
      <c r="AM1063">
        <v>99</v>
      </c>
      <c r="AN1063" s="1">
        <v>99</v>
      </c>
      <c r="AO1063" s="1">
        <v>99</v>
      </c>
      <c r="AP1063" s="1">
        <v>99</v>
      </c>
      <c r="AQ1063" s="1">
        <v>99</v>
      </c>
      <c r="AR1063" s="1">
        <v>99</v>
      </c>
      <c r="AS1063" s="1">
        <v>0</v>
      </c>
      <c r="AT1063" s="1">
        <v>0</v>
      </c>
      <c r="AU1063" s="1">
        <v>1</v>
      </c>
      <c r="AV1063" s="1">
        <v>0</v>
      </c>
      <c r="AW1063" s="1">
        <v>0</v>
      </c>
      <c r="AX1063" s="1">
        <v>0</v>
      </c>
      <c r="AY1063" s="1">
        <v>0</v>
      </c>
      <c r="AZ1063" s="1">
        <v>0</v>
      </c>
      <c r="BA1063" s="1">
        <v>0</v>
      </c>
      <c r="BB1063" s="1">
        <v>0</v>
      </c>
      <c r="BC1063" s="1">
        <v>0</v>
      </c>
      <c r="BD1063" s="1">
        <v>0</v>
      </c>
      <c r="BE1063" s="1">
        <v>0</v>
      </c>
      <c r="BF1063" s="1">
        <f>SUM(AS1063:BE1063)</f>
        <v>1</v>
      </c>
      <c r="BG1063" s="12">
        <v>0</v>
      </c>
      <c r="BH1063" s="1">
        <v>0</v>
      </c>
      <c r="BI1063" s="1">
        <v>0</v>
      </c>
      <c r="BJ1063" s="1">
        <v>0</v>
      </c>
      <c r="BK1063" s="1">
        <v>0</v>
      </c>
      <c r="BL1063" s="25">
        <v>0</v>
      </c>
      <c r="BM1063" s="1">
        <v>0</v>
      </c>
      <c r="BN1063" s="1">
        <v>0</v>
      </c>
      <c r="BO1063" s="1">
        <v>0</v>
      </c>
      <c r="BP1063" s="1">
        <v>0</v>
      </c>
      <c r="BQ1063" s="12"/>
      <c r="BR1063" s="12"/>
      <c r="BS1063" s="12"/>
      <c r="BT1063" s="12"/>
      <c r="BU1063" s="12"/>
      <c r="BV1063" s="12"/>
      <c r="BW1063" s="12"/>
      <c r="BX1063" s="12"/>
      <c r="BY1063" s="12"/>
      <c r="BZ1063" s="12"/>
      <c r="CA1063" s="12"/>
      <c r="CB1063" s="15"/>
      <c r="CC1063" s="12"/>
      <c r="CD1063" s="12"/>
      <c r="CE1063" s="12"/>
      <c r="CF1063" s="12"/>
      <c r="CG1063" s="12"/>
      <c r="CH1063" s="12"/>
      <c r="CI1063" s="12"/>
      <c r="CJ1063" s="15"/>
      <c r="CK1063" s="12"/>
      <c r="CL1063" s="12"/>
      <c r="CM1063" s="12"/>
      <c r="CN1063" s="12"/>
      <c r="CO1063" s="12"/>
      <c r="CP1063" s="12"/>
      <c r="CQ1063" s="12"/>
      <c r="CR1063" s="12"/>
      <c r="CS1063" s="12"/>
      <c r="CT1063" s="12"/>
      <c r="CU1063" s="12"/>
      <c r="CV1063" s="12"/>
      <c r="CW1063" s="12"/>
      <c r="CX1063" s="12"/>
      <c r="CY1063" s="12"/>
      <c r="CZ1063" s="12"/>
      <c r="DA1063" s="12"/>
      <c r="DB1063" s="12"/>
      <c r="DC1063" s="12"/>
      <c r="DD1063"/>
      <c r="DE1063" s="35"/>
    </row>
    <row r="1064" spans="1:109" x14ac:dyDescent="0.2">
      <c r="A1064" s="2">
        <v>1063</v>
      </c>
      <c r="B1064" s="5">
        <v>12</v>
      </c>
      <c r="C1064" s="2">
        <v>3</v>
      </c>
      <c r="D1064" s="1">
        <v>55</v>
      </c>
      <c r="E1064" s="7">
        <v>44033</v>
      </c>
      <c r="F1064" s="1">
        <v>0</v>
      </c>
      <c r="G1064" s="5">
        <f t="shared" ref="G1064:G1127" si="74">SUM(BG1064,BL1064)</f>
        <v>0</v>
      </c>
      <c r="H1064" s="19">
        <f t="shared" ref="H1064:H1127" si="75">SUM(BJ1064,BO1064)</f>
        <v>0</v>
      </c>
      <c r="I1064" s="50">
        <v>29.166666666666668</v>
      </c>
      <c r="J1064" s="50">
        <v>131.35714285714286</v>
      </c>
      <c r="K1064" s="50">
        <v>32.690388070387264</v>
      </c>
      <c r="L1064" s="50">
        <v>16.666666666666668</v>
      </c>
      <c r="M1064" s="50">
        <v>73.80952380952381</v>
      </c>
      <c r="N1064" s="50">
        <v>9.5238095238095237</v>
      </c>
      <c r="O1064" s="50">
        <v>0</v>
      </c>
      <c r="P1064" t="s">
        <v>20</v>
      </c>
      <c r="Q1064" t="s">
        <v>20</v>
      </c>
      <c r="R1064" t="s">
        <v>20</v>
      </c>
      <c r="S1064" t="s">
        <v>20</v>
      </c>
      <c r="T1064" t="s">
        <v>20</v>
      </c>
      <c r="U1064" s="50">
        <v>87.5</v>
      </c>
      <c r="V1064" s="50">
        <v>131.35714285714286</v>
      </c>
      <c r="W1064" s="50">
        <v>32.690388070387264</v>
      </c>
      <c r="X1064" s="50">
        <v>16.666666666666668</v>
      </c>
      <c r="Y1064" s="50">
        <v>73.80952380952381</v>
      </c>
      <c r="Z1064" s="50">
        <v>9.5238095238095237</v>
      </c>
      <c r="AA1064" s="2">
        <v>0</v>
      </c>
      <c r="AB1064">
        <v>1</v>
      </c>
      <c r="AC1064">
        <v>8</v>
      </c>
      <c r="AD1064">
        <v>1</v>
      </c>
      <c r="AE1064" s="16">
        <v>0</v>
      </c>
      <c r="AF1064" s="12">
        <v>99</v>
      </c>
      <c r="AG1064">
        <v>99</v>
      </c>
      <c r="AH1064">
        <v>1</v>
      </c>
      <c r="AI1064">
        <v>99</v>
      </c>
      <c r="AJ1064">
        <v>99</v>
      </c>
      <c r="AK1064">
        <v>99</v>
      </c>
      <c r="AL1064">
        <v>99</v>
      </c>
      <c r="AM1064" s="1">
        <v>99</v>
      </c>
      <c r="AN1064" s="1">
        <v>99</v>
      </c>
      <c r="AO1064" s="1">
        <v>99</v>
      </c>
      <c r="AP1064" s="1">
        <v>99</v>
      </c>
      <c r="AQ1064" s="1">
        <v>99</v>
      </c>
      <c r="AR1064" s="1">
        <v>99</v>
      </c>
      <c r="AS1064" s="1">
        <v>0</v>
      </c>
      <c r="AT1064" s="1">
        <v>0</v>
      </c>
      <c r="AU1064" s="1">
        <v>1</v>
      </c>
      <c r="AV1064" s="1">
        <v>0</v>
      </c>
      <c r="AW1064" s="1">
        <v>0</v>
      </c>
      <c r="AX1064" s="1">
        <v>0</v>
      </c>
      <c r="AY1064" s="1">
        <v>0</v>
      </c>
      <c r="AZ1064" s="1">
        <v>0</v>
      </c>
      <c r="BA1064" s="1">
        <v>0</v>
      </c>
      <c r="BB1064" s="1">
        <v>0</v>
      </c>
      <c r="BC1064" s="1">
        <v>0</v>
      </c>
      <c r="BD1064" s="1">
        <v>0</v>
      </c>
      <c r="BE1064" s="1">
        <v>0</v>
      </c>
      <c r="BF1064" s="1">
        <f>SUM(AS1064:BE1064)</f>
        <v>1</v>
      </c>
      <c r="BG1064" s="12">
        <v>0</v>
      </c>
      <c r="BH1064" s="1">
        <v>0</v>
      </c>
      <c r="BI1064" s="1">
        <v>0</v>
      </c>
      <c r="BJ1064" s="1">
        <v>0</v>
      </c>
      <c r="BK1064" s="1">
        <v>0</v>
      </c>
      <c r="BL1064" s="25">
        <v>0</v>
      </c>
      <c r="BM1064" s="1">
        <v>0</v>
      </c>
      <c r="BN1064" s="1">
        <v>0</v>
      </c>
      <c r="BO1064" s="1">
        <v>0</v>
      </c>
      <c r="BP1064" s="1">
        <v>0</v>
      </c>
      <c r="BQ1064" s="12"/>
      <c r="BR1064" s="12"/>
      <c r="BS1064" s="12"/>
      <c r="BT1064" s="12"/>
      <c r="BU1064" s="12"/>
      <c r="BV1064" s="12"/>
      <c r="BW1064" s="12"/>
      <c r="BX1064" s="12"/>
      <c r="BY1064" s="12"/>
      <c r="BZ1064" s="12"/>
      <c r="CA1064" s="12"/>
      <c r="CB1064" s="15"/>
      <c r="CC1064" s="12"/>
      <c r="CD1064" s="12"/>
      <c r="CE1064" s="12"/>
      <c r="CF1064" s="12"/>
      <c r="CG1064" s="12"/>
      <c r="CH1064" s="12"/>
      <c r="CI1064" s="12"/>
      <c r="CJ1064" s="15"/>
      <c r="CK1064" s="12"/>
      <c r="CL1064" s="12"/>
      <c r="CM1064" s="12"/>
      <c r="CN1064" s="12"/>
      <c r="CO1064" s="12"/>
      <c r="CP1064" s="12"/>
      <c r="CQ1064" s="12"/>
      <c r="CR1064" s="12"/>
      <c r="CS1064" s="12"/>
      <c r="CT1064" s="12"/>
      <c r="CU1064" s="12"/>
      <c r="CV1064" s="12"/>
      <c r="CW1064" s="12"/>
      <c r="CX1064" s="12"/>
      <c r="CY1064" s="12"/>
      <c r="CZ1064" s="12"/>
      <c r="DA1064" s="12"/>
      <c r="DB1064" s="12"/>
      <c r="DC1064" s="12"/>
      <c r="DD1064"/>
      <c r="DE1064" s="35"/>
    </row>
    <row r="1065" spans="1:109" x14ac:dyDescent="0.2">
      <c r="A1065" s="2">
        <v>1064</v>
      </c>
      <c r="B1065" s="5">
        <v>12</v>
      </c>
      <c r="C1065" s="2">
        <v>3</v>
      </c>
      <c r="D1065" s="1">
        <v>56</v>
      </c>
      <c r="E1065" s="7">
        <v>44034</v>
      </c>
      <c r="F1065" s="1">
        <v>0</v>
      </c>
      <c r="G1065" s="5">
        <f t="shared" si="74"/>
        <v>84.999999999999943</v>
      </c>
      <c r="H1065" s="19">
        <f t="shared" si="75"/>
        <v>339.99999999999977</v>
      </c>
      <c r="I1065" s="50">
        <v>100</v>
      </c>
      <c r="J1065" s="50">
        <v>112.02430555555556</v>
      </c>
      <c r="K1065" s="50">
        <v>19.768855628528037</v>
      </c>
      <c r="L1065" s="50">
        <v>0</v>
      </c>
      <c r="M1065" s="50">
        <v>100</v>
      </c>
      <c r="N1065" s="50">
        <v>0</v>
      </c>
      <c r="O1065" s="50">
        <v>100</v>
      </c>
      <c r="P1065" s="50">
        <v>112.05208333333333</v>
      </c>
      <c r="Q1065" s="50">
        <v>19.784312273301698</v>
      </c>
      <c r="R1065" s="50">
        <v>0</v>
      </c>
      <c r="S1065" s="50">
        <v>100</v>
      </c>
      <c r="T1065" s="50">
        <v>0</v>
      </c>
      <c r="U1065" s="50">
        <v>100</v>
      </c>
      <c r="V1065" s="50">
        <v>111.96875</v>
      </c>
      <c r="W1065" s="50">
        <v>19.841587596771397</v>
      </c>
      <c r="X1065" s="50">
        <v>0</v>
      </c>
      <c r="Y1065" s="50">
        <v>100</v>
      </c>
      <c r="Z1065" s="50">
        <v>0</v>
      </c>
      <c r="AA1065" s="2">
        <v>0</v>
      </c>
      <c r="AB1065">
        <v>1</v>
      </c>
      <c r="AC1065">
        <v>9</v>
      </c>
      <c r="AD1065">
        <v>1</v>
      </c>
      <c r="AE1065" s="16">
        <v>0</v>
      </c>
      <c r="AF1065" t="s">
        <v>875</v>
      </c>
      <c r="AG1065" t="s">
        <v>875</v>
      </c>
      <c r="AH1065" t="s">
        <v>875</v>
      </c>
      <c r="AI1065" t="s">
        <v>875</v>
      </c>
      <c r="AJ1065" t="s">
        <v>875</v>
      </c>
      <c r="AK1065" t="s">
        <v>875</v>
      </c>
      <c r="AL1065" t="s">
        <v>875</v>
      </c>
      <c r="AM1065" s="1" t="s">
        <v>903</v>
      </c>
      <c r="AN1065" s="1" t="s">
        <v>903</v>
      </c>
      <c r="AO1065" s="1" t="s">
        <v>903</v>
      </c>
      <c r="AP1065" s="1" t="s">
        <v>903</v>
      </c>
      <c r="AQ1065" s="1" t="s">
        <v>903</v>
      </c>
      <c r="AR1065" s="1" t="s">
        <v>903</v>
      </c>
      <c r="AS1065" s="1" t="s">
        <v>903</v>
      </c>
      <c r="AT1065" s="1" t="s">
        <v>903</v>
      </c>
      <c r="AU1065" s="1" t="s">
        <v>903</v>
      </c>
      <c r="AV1065" s="1" t="s">
        <v>903</v>
      </c>
      <c r="AW1065" s="1" t="s">
        <v>903</v>
      </c>
      <c r="AX1065" s="1" t="s">
        <v>903</v>
      </c>
      <c r="AY1065" s="1" t="s">
        <v>903</v>
      </c>
      <c r="AZ1065" s="1" t="s">
        <v>903</v>
      </c>
      <c r="BA1065" s="1" t="s">
        <v>875</v>
      </c>
      <c r="BB1065" s="1" t="s">
        <v>875</v>
      </c>
      <c r="BC1065" s="1" t="s">
        <v>875</v>
      </c>
      <c r="BD1065" s="1" t="s">
        <v>875</v>
      </c>
      <c r="BE1065" s="1" t="s">
        <v>875</v>
      </c>
      <c r="BF1065" s="1" t="s">
        <v>875</v>
      </c>
      <c r="BG1065" s="25">
        <v>84.999999999999943</v>
      </c>
      <c r="BH1065">
        <v>3</v>
      </c>
      <c r="BI1065" s="1">
        <v>4</v>
      </c>
      <c r="BJ1065" s="1">
        <f>BG1065*BI1065</f>
        <v>339.99999999999977</v>
      </c>
      <c r="BK1065" t="s">
        <v>780</v>
      </c>
      <c r="BL1065" s="25">
        <v>0</v>
      </c>
      <c r="BM1065">
        <v>0</v>
      </c>
      <c r="BN1065" s="1">
        <v>0</v>
      </c>
      <c r="BO1065" s="1">
        <v>0</v>
      </c>
      <c r="BP1065">
        <v>0</v>
      </c>
      <c r="BQ1065" s="12"/>
      <c r="BR1065" s="12"/>
      <c r="BS1065" s="12"/>
      <c r="BT1065" s="12"/>
      <c r="BU1065" s="12"/>
      <c r="BV1065" s="12"/>
      <c r="BW1065" s="12"/>
      <c r="BX1065" s="12"/>
      <c r="BY1065" s="12"/>
      <c r="BZ1065" s="12"/>
      <c r="CA1065" s="12"/>
      <c r="CB1065" s="15"/>
      <c r="CC1065" s="12"/>
      <c r="CD1065" s="12"/>
      <c r="CE1065" s="12"/>
      <c r="CF1065" s="12"/>
      <c r="CG1065" s="12"/>
      <c r="CH1065" s="12"/>
      <c r="CI1065" s="12"/>
      <c r="CJ1065" s="15"/>
      <c r="CK1065" s="12"/>
      <c r="CL1065" s="12"/>
      <c r="CM1065" s="12"/>
      <c r="CN1065" s="12"/>
      <c r="CO1065" s="12"/>
      <c r="CP1065" s="12"/>
      <c r="CQ1065" s="12"/>
      <c r="CR1065" s="12"/>
      <c r="CS1065" s="12"/>
      <c r="CT1065" s="12"/>
      <c r="CU1065" s="12"/>
      <c r="CV1065" s="12"/>
      <c r="CW1065" s="12"/>
      <c r="CX1065" s="12"/>
      <c r="CY1065" s="12"/>
      <c r="CZ1065" s="12"/>
      <c r="DA1065" s="12"/>
      <c r="DB1065" s="12"/>
      <c r="DC1065" s="12"/>
      <c r="DD1065" s="17">
        <v>0.4375</v>
      </c>
      <c r="DE1065" s="35">
        <v>0.49652777777777773</v>
      </c>
    </row>
    <row r="1066" spans="1:109" x14ac:dyDescent="0.2">
      <c r="A1066" s="2">
        <v>1065</v>
      </c>
      <c r="B1066" s="5">
        <v>12</v>
      </c>
      <c r="C1066" s="2">
        <v>3</v>
      </c>
      <c r="D1066" s="1">
        <v>57</v>
      </c>
      <c r="E1066" s="7">
        <v>44035</v>
      </c>
      <c r="F1066" s="1">
        <v>1</v>
      </c>
      <c r="G1066" s="5">
        <f t="shared" si="74"/>
        <v>0</v>
      </c>
      <c r="H1066" s="19">
        <f t="shared" si="75"/>
        <v>0</v>
      </c>
      <c r="I1066" s="50">
        <v>100</v>
      </c>
      <c r="J1066" s="50">
        <v>117.48263888888889</v>
      </c>
      <c r="K1066" s="50">
        <v>17.109873145948534</v>
      </c>
      <c r="L1066" s="50">
        <v>0</v>
      </c>
      <c r="M1066" s="50">
        <v>100</v>
      </c>
      <c r="N1066" s="50">
        <v>0</v>
      </c>
      <c r="O1066" s="50">
        <v>100</v>
      </c>
      <c r="P1066" s="50">
        <v>119.48958333333333</v>
      </c>
      <c r="Q1066" s="50">
        <v>19.311967074034381</v>
      </c>
      <c r="R1066" s="50">
        <v>0</v>
      </c>
      <c r="S1066" s="50">
        <v>100</v>
      </c>
      <c r="T1066" s="50">
        <v>0</v>
      </c>
      <c r="U1066" s="50">
        <v>100</v>
      </c>
      <c r="V1066" s="50">
        <v>113.46875</v>
      </c>
      <c r="W1066" s="50">
        <v>9.8792962492022589</v>
      </c>
      <c r="X1066" s="50">
        <v>0</v>
      </c>
      <c r="Y1066" s="50">
        <v>100</v>
      </c>
      <c r="Z1066" s="50">
        <v>0</v>
      </c>
      <c r="AA1066" s="2">
        <v>0</v>
      </c>
      <c r="AB1066">
        <v>1</v>
      </c>
      <c r="AC1066">
        <v>9</v>
      </c>
      <c r="AD1066">
        <v>1</v>
      </c>
      <c r="AE1066" s="16">
        <v>0</v>
      </c>
      <c r="AF1066" s="12">
        <v>99</v>
      </c>
      <c r="AG1066">
        <v>99</v>
      </c>
      <c r="AH1066">
        <v>99</v>
      </c>
      <c r="AI1066">
        <v>99</v>
      </c>
      <c r="AJ1066">
        <v>99</v>
      </c>
      <c r="AK1066">
        <v>1</v>
      </c>
      <c r="AL1066">
        <v>99</v>
      </c>
      <c r="AM1066">
        <v>99</v>
      </c>
      <c r="AN1066" s="1">
        <v>99</v>
      </c>
      <c r="AO1066" s="1">
        <v>99</v>
      </c>
      <c r="AP1066" s="1">
        <v>99</v>
      </c>
      <c r="AQ1066" s="1">
        <v>99</v>
      </c>
      <c r="AR1066" s="1">
        <v>99</v>
      </c>
      <c r="AS1066" s="1">
        <v>0</v>
      </c>
      <c r="AT1066" s="1">
        <v>0</v>
      </c>
      <c r="AU1066" s="1">
        <v>0</v>
      </c>
      <c r="AV1066" s="1">
        <v>0</v>
      </c>
      <c r="AW1066" s="1">
        <v>0</v>
      </c>
      <c r="AX1066" s="1">
        <v>1</v>
      </c>
      <c r="AY1066" s="1">
        <v>0</v>
      </c>
      <c r="AZ1066" s="1">
        <v>0</v>
      </c>
      <c r="BA1066" s="1">
        <v>0</v>
      </c>
      <c r="BB1066" s="1">
        <v>0</v>
      </c>
      <c r="BC1066" s="1">
        <v>0</v>
      </c>
      <c r="BD1066" s="1">
        <v>0</v>
      </c>
      <c r="BE1066" s="1">
        <v>0</v>
      </c>
      <c r="BF1066" s="1">
        <f t="shared" ref="BF1066:BF1072" si="76">SUM(AS1066:BE1066)</f>
        <v>1</v>
      </c>
      <c r="BG1066" s="12">
        <v>0</v>
      </c>
      <c r="BH1066" s="1">
        <v>0</v>
      </c>
      <c r="BI1066" s="1">
        <v>0</v>
      </c>
      <c r="BJ1066" s="1">
        <v>0</v>
      </c>
      <c r="BK1066" s="1">
        <v>0</v>
      </c>
      <c r="BL1066" s="25">
        <v>0</v>
      </c>
      <c r="BM1066" s="1">
        <v>0</v>
      </c>
      <c r="BN1066" s="1">
        <v>0</v>
      </c>
      <c r="BO1066" s="1">
        <v>0</v>
      </c>
      <c r="BP1066" s="1">
        <v>0</v>
      </c>
      <c r="BQ1066" s="12"/>
      <c r="BR1066" s="12"/>
      <c r="BS1066" s="12"/>
      <c r="BT1066" s="12"/>
      <c r="BU1066" s="12"/>
      <c r="BV1066" s="12"/>
      <c r="BW1066" s="12"/>
      <c r="BX1066" s="12"/>
      <c r="BY1066" s="12"/>
      <c r="BZ1066" s="12"/>
      <c r="CA1066" s="12"/>
      <c r="CB1066" s="15"/>
      <c r="CC1066" s="12"/>
      <c r="CD1066" s="12"/>
      <c r="CE1066" s="12"/>
      <c r="CF1066" s="12"/>
      <c r="CG1066" s="12"/>
      <c r="CH1066" s="12"/>
      <c r="CI1066" s="12"/>
      <c r="CJ1066" s="15"/>
      <c r="CK1066" s="12"/>
      <c r="CL1066" s="12"/>
      <c r="CM1066" s="12"/>
      <c r="CN1066" s="12"/>
      <c r="CO1066" s="12"/>
      <c r="CP1066" s="12"/>
      <c r="CQ1066" s="12"/>
      <c r="CR1066" s="12"/>
      <c r="CS1066" s="12"/>
      <c r="CT1066" s="12"/>
      <c r="CU1066" s="12"/>
      <c r="CV1066" s="12"/>
      <c r="CW1066" s="12"/>
      <c r="CX1066" s="12"/>
      <c r="CY1066" s="12"/>
      <c r="CZ1066" s="12"/>
      <c r="DA1066" s="12"/>
      <c r="DB1066" s="12"/>
      <c r="DC1066" s="12"/>
      <c r="DD1066"/>
      <c r="DE1066" s="35"/>
    </row>
    <row r="1067" spans="1:109" x14ac:dyDescent="0.2">
      <c r="A1067" s="2">
        <v>1066</v>
      </c>
      <c r="B1067" s="5">
        <v>12</v>
      </c>
      <c r="C1067" s="2">
        <v>3</v>
      </c>
      <c r="D1067" s="1">
        <v>58</v>
      </c>
      <c r="E1067" s="7">
        <v>44036</v>
      </c>
      <c r="F1067" s="1">
        <v>0</v>
      </c>
      <c r="G1067" s="5">
        <f t="shared" si="74"/>
        <v>0</v>
      </c>
      <c r="H1067" s="19">
        <f t="shared" si="75"/>
        <v>0</v>
      </c>
      <c r="I1067" s="50">
        <v>100</v>
      </c>
      <c r="J1067" s="50">
        <v>108.32986111111111</v>
      </c>
      <c r="K1067" s="50">
        <v>10.580413449623201</v>
      </c>
      <c r="L1067" s="50">
        <v>0</v>
      </c>
      <c r="M1067" s="50">
        <v>100</v>
      </c>
      <c r="N1067" s="50">
        <v>0</v>
      </c>
      <c r="O1067" s="50">
        <v>100</v>
      </c>
      <c r="P1067" s="50">
        <v>106.97916666666667</v>
      </c>
      <c r="Q1067" s="50">
        <v>11.515362804801146</v>
      </c>
      <c r="R1067" s="50">
        <v>0</v>
      </c>
      <c r="S1067" s="50">
        <v>100</v>
      </c>
      <c r="T1067" s="50">
        <v>0</v>
      </c>
      <c r="U1067" s="50">
        <v>100</v>
      </c>
      <c r="V1067" s="50">
        <v>111.03125</v>
      </c>
      <c r="W1067" s="50">
        <v>8.0910157128850848</v>
      </c>
      <c r="X1067" s="50">
        <v>0</v>
      </c>
      <c r="Y1067" s="50">
        <v>100</v>
      </c>
      <c r="Z1067" s="50">
        <v>0</v>
      </c>
      <c r="AA1067" s="2">
        <v>0</v>
      </c>
      <c r="AB1067">
        <v>1</v>
      </c>
      <c r="AC1067">
        <v>9</v>
      </c>
      <c r="AD1067">
        <v>1</v>
      </c>
      <c r="AE1067" s="16">
        <v>0</v>
      </c>
      <c r="AF1067" s="12">
        <v>99</v>
      </c>
      <c r="AG1067">
        <v>1</v>
      </c>
      <c r="AH1067">
        <v>99</v>
      </c>
      <c r="AI1067">
        <v>99</v>
      </c>
      <c r="AJ1067">
        <v>99</v>
      </c>
      <c r="AK1067">
        <v>99</v>
      </c>
      <c r="AL1067">
        <v>99</v>
      </c>
      <c r="AM1067" s="1">
        <v>99</v>
      </c>
      <c r="AN1067" s="1">
        <v>99</v>
      </c>
      <c r="AO1067" s="1">
        <v>99</v>
      </c>
      <c r="AP1067" s="1">
        <v>99</v>
      </c>
      <c r="AQ1067" s="1">
        <v>99</v>
      </c>
      <c r="AR1067" s="1">
        <v>99</v>
      </c>
      <c r="AS1067" s="1">
        <v>0</v>
      </c>
      <c r="AT1067">
        <v>1</v>
      </c>
      <c r="AU1067">
        <v>0</v>
      </c>
      <c r="AV1067" s="1">
        <v>0</v>
      </c>
      <c r="AW1067" s="1">
        <v>0</v>
      </c>
      <c r="AX1067" s="1">
        <v>0</v>
      </c>
      <c r="AY1067" s="1">
        <v>0</v>
      </c>
      <c r="AZ1067" s="1">
        <v>0</v>
      </c>
      <c r="BA1067" s="1">
        <v>0</v>
      </c>
      <c r="BB1067" s="1">
        <v>0</v>
      </c>
      <c r="BC1067" s="1">
        <v>0</v>
      </c>
      <c r="BD1067" s="1">
        <v>0</v>
      </c>
      <c r="BE1067" s="1">
        <v>0</v>
      </c>
      <c r="BF1067" s="1">
        <f t="shared" si="76"/>
        <v>1</v>
      </c>
      <c r="BG1067" s="12">
        <v>0</v>
      </c>
      <c r="BH1067" s="1">
        <v>0</v>
      </c>
      <c r="BI1067" s="1">
        <v>0</v>
      </c>
      <c r="BJ1067" s="1">
        <v>0</v>
      </c>
      <c r="BK1067" s="1">
        <v>0</v>
      </c>
      <c r="BL1067" s="25">
        <v>0</v>
      </c>
      <c r="BM1067" s="1">
        <v>0</v>
      </c>
      <c r="BN1067" s="1">
        <v>0</v>
      </c>
      <c r="BO1067" s="1">
        <v>0</v>
      </c>
      <c r="BP1067" s="1">
        <v>0</v>
      </c>
      <c r="BQ1067" s="12"/>
      <c r="BR1067" s="12"/>
      <c r="BS1067" s="12"/>
      <c r="BT1067" s="12"/>
      <c r="BU1067" s="12"/>
      <c r="BV1067" s="12"/>
      <c r="BW1067" s="12"/>
      <c r="BX1067" s="12"/>
      <c r="BY1067" s="12"/>
      <c r="BZ1067" s="12"/>
      <c r="CA1067" s="12"/>
      <c r="CB1067" s="15"/>
      <c r="CC1067" s="12"/>
      <c r="CD1067" s="12"/>
      <c r="CE1067" s="12"/>
      <c r="CF1067" s="12"/>
      <c r="CG1067" s="12"/>
      <c r="CH1067" s="12"/>
      <c r="CI1067" s="12"/>
      <c r="CJ1067" s="15"/>
      <c r="CK1067" s="12"/>
      <c r="CL1067" s="12"/>
      <c r="CM1067" s="12"/>
      <c r="CN1067" s="12"/>
      <c r="CO1067" s="12"/>
      <c r="CP1067" s="12"/>
      <c r="CQ1067" s="12"/>
      <c r="CR1067" s="12"/>
      <c r="CS1067" s="12"/>
      <c r="CT1067" s="12"/>
      <c r="CU1067" s="12"/>
      <c r="CV1067" s="12"/>
      <c r="CW1067" s="12"/>
      <c r="CX1067" s="12"/>
      <c r="CY1067" s="12"/>
      <c r="CZ1067" s="12"/>
      <c r="DA1067" s="12"/>
      <c r="DB1067" s="12"/>
      <c r="DC1067" s="12"/>
      <c r="DD1067"/>
      <c r="DE1067" s="35"/>
    </row>
    <row r="1068" spans="1:109" x14ac:dyDescent="0.2">
      <c r="A1068" s="2">
        <v>1067</v>
      </c>
      <c r="B1068" s="5">
        <v>12</v>
      </c>
      <c r="C1068" s="2">
        <v>3</v>
      </c>
      <c r="D1068" s="1">
        <v>59</v>
      </c>
      <c r="E1068" s="7">
        <v>44037</v>
      </c>
      <c r="F1068" s="1">
        <v>0</v>
      </c>
      <c r="G1068" s="5">
        <f t="shared" si="74"/>
        <v>0</v>
      </c>
      <c r="H1068" s="19">
        <f t="shared" si="75"/>
        <v>0</v>
      </c>
      <c r="I1068" s="50">
        <v>90.625</v>
      </c>
      <c r="J1068" s="50">
        <v>117.50574712643679</v>
      </c>
      <c r="K1068" s="50">
        <v>17.701642784786124</v>
      </c>
      <c r="L1068" s="50">
        <v>0</v>
      </c>
      <c r="M1068" s="50">
        <v>98.850574712643677</v>
      </c>
      <c r="N1068" s="50">
        <v>1.1494252873563218</v>
      </c>
      <c r="O1068" s="50">
        <v>100</v>
      </c>
      <c r="P1068" s="50">
        <v>123.83854166666667</v>
      </c>
      <c r="Q1068" s="50">
        <v>14.691578293284257</v>
      </c>
      <c r="R1068" s="50">
        <v>0</v>
      </c>
      <c r="S1068" s="50">
        <v>100</v>
      </c>
      <c r="T1068" s="50">
        <v>0</v>
      </c>
      <c r="U1068" s="50">
        <v>71.875</v>
      </c>
      <c r="V1068" s="50">
        <v>99.884057971014499</v>
      </c>
      <c r="W1068" s="50">
        <v>17.230213609468869</v>
      </c>
      <c r="X1068" s="50">
        <v>0</v>
      </c>
      <c r="Y1068" s="50">
        <v>95.652173913043484</v>
      </c>
      <c r="Z1068" s="50">
        <v>4.3478260869565215</v>
      </c>
      <c r="AA1068" s="2">
        <v>0</v>
      </c>
      <c r="AB1068">
        <v>1</v>
      </c>
      <c r="AC1068">
        <v>8</v>
      </c>
      <c r="AD1068">
        <v>1</v>
      </c>
      <c r="AE1068" s="16">
        <v>0</v>
      </c>
      <c r="AF1068" s="12">
        <v>99</v>
      </c>
      <c r="AG1068">
        <v>99</v>
      </c>
      <c r="AH1068">
        <v>99</v>
      </c>
      <c r="AI1068">
        <v>99</v>
      </c>
      <c r="AJ1068">
        <v>99</v>
      </c>
      <c r="AK1068">
        <v>1</v>
      </c>
      <c r="AL1068">
        <v>99</v>
      </c>
      <c r="AM1068" s="1">
        <v>99</v>
      </c>
      <c r="AN1068" s="1">
        <v>99</v>
      </c>
      <c r="AO1068" s="1">
        <v>99</v>
      </c>
      <c r="AP1068" s="1">
        <v>99</v>
      </c>
      <c r="AQ1068" s="1">
        <v>99</v>
      </c>
      <c r="AR1068" s="1">
        <v>99</v>
      </c>
      <c r="AS1068" s="1">
        <v>0</v>
      </c>
      <c r="AT1068" s="1">
        <v>0</v>
      </c>
      <c r="AU1068">
        <v>0</v>
      </c>
      <c r="AV1068" s="1">
        <v>0</v>
      </c>
      <c r="AW1068" s="1">
        <v>0</v>
      </c>
      <c r="AX1068" s="1">
        <v>1</v>
      </c>
      <c r="AY1068" s="1">
        <v>0</v>
      </c>
      <c r="AZ1068" s="1">
        <v>0</v>
      </c>
      <c r="BA1068" s="1">
        <v>0</v>
      </c>
      <c r="BB1068" s="1">
        <v>0</v>
      </c>
      <c r="BC1068" s="1">
        <v>0</v>
      </c>
      <c r="BD1068" s="1">
        <v>0</v>
      </c>
      <c r="BE1068" s="1">
        <v>0</v>
      </c>
      <c r="BF1068" s="1">
        <f t="shared" si="76"/>
        <v>1</v>
      </c>
      <c r="BG1068" s="12">
        <v>0</v>
      </c>
      <c r="BH1068" s="1">
        <v>0</v>
      </c>
      <c r="BI1068" s="1">
        <v>0</v>
      </c>
      <c r="BJ1068" s="1">
        <v>0</v>
      </c>
      <c r="BK1068" s="1">
        <v>0</v>
      </c>
      <c r="BL1068" s="25">
        <v>0</v>
      </c>
      <c r="BM1068" s="1">
        <v>0</v>
      </c>
      <c r="BN1068" s="1">
        <v>0</v>
      </c>
      <c r="BO1068" s="1">
        <v>0</v>
      </c>
      <c r="BP1068" s="1">
        <v>0</v>
      </c>
      <c r="BQ1068" s="12"/>
      <c r="BR1068" s="12"/>
      <c r="BS1068" s="12"/>
      <c r="BT1068" s="12"/>
      <c r="BU1068" s="12"/>
      <c r="BV1068" s="12"/>
      <c r="BW1068" s="12"/>
      <c r="BX1068" s="12"/>
      <c r="BY1068" s="12"/>
      <c r="BZ1068" s="12"/>
      <c r="CA1068" s="12"/>
      <c r="CB1068" s="15"/>
      <c r="CC1068" s="12"/>
      <c r="CD1068" s="12"/>
      <c r="CE1068" s="12"/>
      <c r="CF1068" s="12"/>
      <c r="CG1068" s="12"/>
      <c r="CH1068" s="12"/>
      <c r="CI1068" s="12"/>
      <c r="CJ1068" s="15"/>
      <c r="CK1068" s="12"/>
      <c r="CL1068" s="12"/>
      <c r="CM1068" s="12"/>
      <c r="CN1068" s="12"/>
      <c r="CO1068" s="12"/>
      <c r="CP1068" s="12"/>
      <c r="CQ1068" s="12"/>
      <c r="CR1068" s="12"/>
      <c r="CS1068" s="12"/>
      <c r="CT1068" s="12"/>
      <c r="CU1068" s="12"/>
      <c r="CV1068" s="12"/>
      <c r="CW1068" s="12"/>
      <c r="CX1068" s="12"/>
      <c r="CY1068" s="12"/>
      <c r="CZ1068" s="12"/>
      <c r="DA1068" s="12"/>
      <c r="DB1068" s="12"/>
      <c r="DC1068" s="12"/>
      <c r="DD1068"/>
      <c r="DE1068" s="35"/>
    </row>
    <row r="1069" spans="1:109" x14ac:dyDescent="0.2">
      <c r="A1069" s="2">
        <v>1068</v>
      </c>
      <c r="B1069" s="5">
        <v>12</v>
      </c>
      <c r="C1069" s="2">
        <v>3</v>
      </c>
      <c r="D1069" s="1">
        <v>60</v>
      </c>
      <c r="E1069" s="7">
        <v>44038</v>
      </c>
      <c r="F1069" s="1">
        <v>0</v>
      </c>
      <c r="G1069" s="5">
        <f t="shared" si="74"/>
        <v>0</v>
      </c>
      <c r="H1069" s="19">
        <f t="shared" si="75"/>
        <v>0</v>
      </c>
      <c r="I1069" s="50">
        <v>100</v>
      </c>
      <c r="J1069" s="50">
        <v>118.88888888888889</v>
      </c>
      <c r="K1069" s="50">
        <v>24.288078935685181</v>
      </c>
      <c r="L1069" s="50">
        <v>0.69444444444444442</v>
      </c>
      <c r="M1069" s="50">
        <v>97.569444444444443</v>
      </c>
      <c r="N1069" s="50">
        <v>1.7361111111111112</v>
      </c>
      <c r="O1069" s="50">
        <v>100</v>
      </c>
      <c r="P1069" s="50">
        <v>117.86979166666667</v>
      </c>
      <c r="Q1069" s="50">
        <v>28.399571005739755</v>
      </c>
      <c r="R1069" s="50">
        <v>1.0416666666666667</v>
      </c>
      <c r="S1069" s="50">
        <v>96.354166666666657</v>
      </c>
      <c r="T1069" s="50">
        <v>2.6041666666666665</v>
      </c>
      <c r="U1069" s="50">
        <v>100</v>
      </c>
      <c r="V1069" s="50">
        <v>120.92708333333333</v>
      </c>
      <c r="W1069" s="50">
        <v>13.329353948634196</v>
      </c>
      <c r="X1069" s="50">
        <v>0</v>
      </c>
      <c r="Y1069" s="50">
        <v>100</v>
      </c>
      <c r="Z1069" s="50">
        <v>0</v>
      </c>
      <c r="AA1069" s="2">
        <v>1</v>
      </c>
      <c r="AB1069">
        <v>1</v>
      </c>
      <c r="AC1069">
        <v>7</v>
      </c>
      <c r="AD1069">
        <v>1</v>
      </c>
      <c r="AE1069" s="16">
        <v>0</v>
      </c>
      <c r="AF1069" s="12">
        <v>99</v>
      </c>
      <c r="AG1069">
        <v>99</v>
      </c>
      <c r="AH1069">
        <v>99</v>
      </c>
      <c r="AI1069">
        <v>99</v>
      </c>
      <c r="AJ1069">
        <v>99</v>
      </c>
      <c r="AK1069">
        <v>1</v>
      </c>
      <c r="AL1069">
        <v>99</v>
      </c>
      <c r="AM1069">
        <v>99</v>
      </c>
      <c r="AN1069" s="1">
        <v>99</v>
      </c>
      <c r="AO1069" s="1">
        <v>99</v>
      </c>
      <c r="AP1069" s="1">
        <v>99</v>
      </c>
      <c r="AQ1069" s="1">
        <v>99</v>
      </c>
      <c r="AR1069" s="1">
        <v>99</v>
      </c>
      <c r="AS1069" s="1">
        <v>0</v>
      </c>
      <c r="AT1069" s="1">
        <v>0</v>
      </c>
      <c r="AU1069">
        <v>0</v>
      </c>
      <c r="AV1069" s="1">
        <v>0</v>
      </c>
      <c r="AW1069" s="1">
        <v>0</v>
      </c>
      <c r="AX1069" s="1">
        <v>1</v>
      </c>
      <c r="AY1069" s="1">
        <v>0</v>
      </c>
      <c r="AZ1069" s="1">
        <v>0</v>
      </c>
      <c r="BA1069" s="1">
        <v>0</v>
      </c>
      <c r="BB1069" s="1">
        <v>0</v>
      </c>
      <c r="BC1069" s="1">
        <v>0</v>
      </c>
      <c r="BD1069" s="1">
        <v>0</v>
      </c>
      <c r="BE1069" s="1">
        <v>0</v>
      </c>
      <c r="BF1069" s="1">
        <f t="shared" si="76"/>
        <v>1</v>
      </c>
      <c r="BG1069" s="12">
        <v>0</v>
      </c>
      <c r="BH1069" s="1">
        <v>0</v>
      </c>
      <c r="BI1069" s="1">
        <v>0</v>
      </c>
      <c r="BJ1069" s="1">
        <v>0</v>
      </c>
      <c r="BK1069" s="1">
        <v>0</v>
      </c>
      <c r="BL1069" s="25">
        <v>0</v>
      </c>
      <c r="BM1069" s="1">
        <v>0</v>
      </c>
      <c r="BN1069" s="1">
        <v>0</v>
      </c>
      <c r="BO1069" s="1">
        <v>0</v>
      </c>
      <c r="BP1069" s="1">
        <v>0</v>
      </c>
      <c r="BQ1069" s="12"/>
      <c r="BR1069" s="12"/>
      <c r="BS1069" s="12"/>
      <c r="BT1069" s="12"/>
      <c r="BU1069" s="12"/>
      <c r="BV1069" s="12"/>
      <c r="BW1069" s="12"/>
      <c r="BX1069" s="12"/>
      <c r="BY1069" s="12"/>
      <c r="BZ1069" s="12"/>
      <c r="CA1069" s="12"/>
      <c r="CB1069" s="15"/>
      <c r="CC1069" s="12"/>
      <c r="CD1069" s="12"/>
      <c r="CE1069" s="12"/>
      <c r="CF1069" s="12"/>
      <c r="CG1069" s="12"/>
      <c r="CH1069" s="12"/>
      <c r="CI1069" s="12"/>
      <c r="CJ1069" s="15"/>
      <c r="CK1069" s="12"/>
      <c r="CL1069" s="12"/>
      <c r="CM1069" s="12"/>
      <c r="CN1069" s="12"/>
      <c r="CO1069" s="12"/>
      <c r="CP1069" s="12"/>
      <c r="CQ1069" s="12"/>
      <c r="CR1069" s="12"/>
      <c r="CS1069" s="12"/>
      <c r="CT1069" s="12"/>
      <c r="CU1069" s="12"/>
      <c r="CV1069" s="12"/>
      <c r="CW1069" s="12"/>
      <c r="CX1069" s="12"/>
      <c r="CY1069" s="12"/>
      <c r="CZ1069" s="12"/>
      <c r="DA1069" s="12"/>
      <c r="DB1069" s="12"/>
      <c r="DC1069" s="12"/>
      <c r="DD1069"/>
      <c r="DE1069" s="35"/>
    </row>
    <row r="1070" spans="1:109" x14ac:dyDescent="0.2">
      <c r="A1070" s="2">
        <v>1069</v>
      </c>
      <c r="B1070" s="5">
        <v>12</v>
      </c>
      <c r="C1070" s="2">
        <v>3</v>
      </c>
      <c r="D1070" s="1">
        <v>61</v>
      </c>
      <c r="E1070" s="7">
        <v>44039</v>
      </c>
      <c r="F1070" s="1">
        <v>0</v>
      </c>
      <c r="G1070" s="5">
        <f t="shared" si="74"/>
        <v>0</v>
      </c>
      <c r="H1070" s="19">
        <f t="shared" si="75"/>
        <v>0</v>
      </c>
      <c r="I1070" s="50">
        <v>100</v>
      </c>
      <c r="J1070" s="50">
        <v>133.99305555555554</v>
      </c>
      <c r="K1070" s="50">
        <v>27.184671057250597</v>
      </c>
      <c r="L1070" s="50">
        <v>12.152777777777779</v>
      </c>
      <c r="M1070" s="50">
        <v>83.680555555555557</v>
      </c>
      <c r="N1070" s="50">
        <v>4.166666666666667</v>
      </c>
      <c r="O1070" s="50">
        <v>100</v>
      </c>
      <c r="P1070" s="50">
        <v>121.84375</v>
      </c>
      <c r="Q1070" s="50">
        <v>24.155743958692071</v>
      </c>
      <c r="R1070" s="50">
        <v>0</v>
      </c>
      <c r="S1070" s="50">
        <v>93.75</v>
      </c>
      <c r="T1070" s="50">
        <v>6.25</v>
      </c>
      <c r="U1070" s="50">
        <v>100</v>
      </c>
      <c r="V1070" s="50">
        <v>158.29166666666666</v>
      </c>
      <c r="W1070" s="50">
        <v>23.39853872827932</v>
      </c>
      <c r="X1070" s="50">
        <v>36.458333333333336</v>
      </c>
      <c r="Y1070" s="50">
        <v>63.541666666666664</v>
      </c>
      <c r="Z1070" s="50">
        <v>0</v>
      </c>
      <c r="AA1070" s="2">
        <v>1</v>
      </c>
      <c r="AB1070">
        <v>1</v>
      </c>
      <c r="AC1070">
        <v>7</v>
      </c>
      <c r="AD1070">
        <v>2</v>
      </c>
      <c r="AE1070" s="16">
        <v>0</v>
      </c>
      <c r="AF1070" s="12">
        <v>99</v>
      </c>
      <c r="AG1070">
        <v>1</v>
      </c>
      <c r="AH1070">
        <v>99</v>
      </c>
      <c r="AI1070">
        <v>99</v>
      </c>
      <c r="AJ1070">
        <v>99</v>
      </c>
      <c r="AK1070">
        <v>99</v>
      </c>
      <c r="AL1070">
        <v>99</v>
      </c>
      <c r="AM1070">
        <v>99</v>
      </c>
      <c r="AN1070" s="1">
        <v>99</v>
      </c>
      <c r="AO1070" s="1">
        <v>99</v>
      </c>
      <c r="AP1070" s="1">
        <v>99</v>
      </c>
      <c r="AQ1070" s="1">
        <v>99</v>
      </c>
      <c r="AR1070" s="1">
        <v>99</v>
      </c>
      <c r="AS1070" s="1">
        <v>0</v>
      </c>
      <c r="AT1070" s="1">
        <v>1</v>
      </c>
      <c r="AU1070">
        <v>0</v>
      </c>
      <c r="AV1070" s="1">
        <v>0</v>
      </c>
      <c r="AW1070" s="1">
        <v>0</v>
      </c>
      <c r="AX1070" s="1">
        <v>0</v>
      </c>
      <c r="AY1070" s="1">
        <v>0</v>
      </c>
      <c r="AZ1070" s="1">
        <v>0</v>
      </c>
      <c r="BA1070" s="1">
        <v>0</v>
      </c>
      <c r="BB1070" s="1">
        <v>0</v>
      </c>
      <c r="BC1070" s="1">
        <v>0</v>
      </c>
      <c r="BD1070" s="1">
        <v>0</v>
      </c>
      <c r="BE1070" s="1">
        <v>0</v>
      </c>
      <c r="BF1070" s="1">
        <f t="shared" si="76"/>
        <v>1</v>
      </c>
      <c r="BG1070" s="12">
        <v>0</v>
      </c>
      <c r="BH1070" s="1">
        <v>0</v>
      </c>
      <c r="BI1070" s="1">
        <v>0</v>
      </c>
      <c r="BJ1070" s="1">
        <v>0</v>
      </c>
      <c r="BK1070" s="1">
        <v>0</v>
      </c>
      <c r="BL1070" s="25">
        <v>0</v>
      </c>
      <c r="BM1070" s="1">
        <v>0</v>
      </c>
      <c r="BN1070" s="1">
        <v>0</v>
      </c>
      <c r="BO1070" s="1">
        <v>0</v>
      </c>
      <c r="BP1070" s="1">
        <v>0</v>
      </c>
      <c r="BQ1070" s="12"/>
      <c r="BR1070" s="12"/>
      <c r="BS1070" s="12"/>
      <c r="BT1070" s="12"/>
      <c r="BU1070" s="12"/>
      <c r="BV1070" s="12"/>
      <c r="BW1070" s="12"/>
      <c r="BX1070" s="12"/>
      <c r="BY1070" s="12"/>
      <c r="BZ1070" s="12"/>
      <c r="CA1070" s="12"/>
      <c r="CB1070" s="15"/>
      <c r="CC1070" s="12"/>
      <c r="CD1070" s="12"/>
      <c r="CE1070" s="12"/>
      <c r="CF1070" s="12"/>
      <c r="CG1070" s="12"/>
      <c r="CH1070" s="12"/>
      <c r="CI1070" s="12"/>
      <c r="CJ1070" s="15"/>
      <c r="CK1070" s="12"/>
      <c r="CL1070" s="12"/>
      <c r="CM1070" s="12"/>
      <c r="CN1070" s="12"/>
      <c r="CO1070" s="12"/>
      <c r="CP1070" s="12"/>
      <c r="CQ1070" s="12"/>
      <c r="CR1070" s="12"/>
      <c r="CS1070" s="12"/>
      <c r="CT1070" s="12"/>
      <c r="CU1070" s="12"/>
      <c r="CV1070" s="12"/>
      <c r="CW1070" s="12"/>
      <c r="CX1070" s="12"/>
      <c r="CY1070" s="12"/>
      <c r="CZ1070" s="12"/>
      <c r="DA1070" s="12"/>
      <c r="DB1070" s="12"/>
      <c r="DC1070" s="12"/>
      <c r="DD1070"/>
      <c r="DE1070" s="35"/>
    </row>
    <row r="1071" spans="1:109" x14ac:dyDescent="0.2">
      <c r="A1071" s="2">
        <v>1070</v>
      </c>
      <c r="B1071" s="5">
        <v>12</v>
      </c>
      <c r="C1071" s="2">
        <v>3</v>
      </c>
      <c r="D1071" s="1">
        <v>62</v>
      </c>
      <c r="E1071" s="7">
        <v>44040</v>
      </c>
      <c r="F1071" s="1">
        <v>0</v>
      </c>
      <c r="G1071" s="5">
        <f t="shared" si="74"/>
        <v>0</v>
      </c>
      <c r="H1071" s="19">
        <f t="shared" si="75"/>
        <v>0</v>
      </c>
      <c r="I1071" s="50">
        <v>100</v>
      </c>
      <c r="J1071" s="50">
        <v>137.77777777777777</v>
      </c>
      <c r="K1071" s="50">
        <v>23.111873880017427</v>
      </c>
      <c r="L1071" s="50">
        <v>8.6805555555555554</v>
      </c>
      <c r="M1071" s="50">
        <v>91.319444444444443</v>
      </c>
      <c r="N1071" s="50">
        <v>0</v>
      </c>
      <c r="O1071" s="50">
        <v>100</v>
      </c>
      <c r="P1071" s="50">
        <v>126.15625</v>
      </c>
      <c r="Q1071" s="50">
        <v>23.676840906555228</v>
      </c>
      <c r="R1071" s="50">
        <v>4.166666666666667</v>
      </c>
      <c r="S1071" s="50">
        <v>95.833333333333329</v>
      </c>
      <c r="T1071" s="50">
        <v>0</v>
      </c>
      <c r="U1071" s="50">
        <v>100</v>
      </c>
      <c r="V1071" s="50">
        <v>161.02083333333334</v>
      </c>
      <c r="W1071" s="50">
        <v>13.182817493848777</v>
      </c>
      <c r="X1071" s="50">
        <v>17.708333333333332</v>
      </c>
      <c r="Y1071" s="50">
        <v>82.291666666666671</v>
      </c>
      <c r="Z1071" s="50">
        <v>0</v>
      </c>
      <c r="AA1071" s="2">
        <v>0</v>
      </c>
      <c r="AB1071">
        <v>1</v>
      </c>
      <c r="AC1071">
        <v>7</v>
      </c>
      <c r="AD1071">
        <v>1</v>
      </c>
      <c r="AE1071" s="16">
        <v>0</v>
      </c>
      <c r="AF1071" s="12">
        <v>99</v>
      </c>
      <c r="AG1071">
        <v>99</v>
      </c>
      <c r="AH1071">
        <v>1</v>
      </c>
      <c r="AI1071">
        <v>99</v>
      </c>
      <c r="AJ1071">
        <v>99</v>
      </c>
      <c r="AK1071">
        <v>99</v>
      </c>
      <c r="AL1071">
        <v>99</v>
      </c>
      <c r="AM1071">
        <v>99</v>
      </c>
      <c r="AN1071" s="1">
        <v>99</v>
      </c>
      <c r="AO1071" s="1">
        <v>99</v>
      </c>
      <c r="AP1071" s="1">
        <v>99</v>
      </c>
      <c r="AQ1071" s="1">
        <v>99</v>
      </c>
      <c r="AR1071" s="1">
        <v>99</v>
      </c>
      <c r="AS1071" s="1">
        <v>0</v>
      </c>
      <c r="AT1071" s="1">
        <v>0</v>
      </c>
      <c r="AU1071" s="1">
        <v>1</v>
      </c>
      <c r="AV1071" s="1">
        <v>0</v>
      </c>
      <c r="AW1071" s="1">
        <v>0</v>
      </c>
      <c r="AX1071" s="1">
        <v>0</v>
      </c>
      <c r="AY1071" s="1">
        <v>0</v>
      </c>
      <c r="AZ1071" s="1">
        <v>0</v>
      </c>
      <c r="BA1071" s="1">
        <v>0</v>
      </c>
      <c r="BB1071" s="1">
        <v>0</v>
      </c>
      <c r="BC1071" s="1">
        <v>0</v>
      </c>
      <c r="BD1071" s="1">
        <v>0</v>
      </c>
      <c r="BE1071" s="1">
        <v>0</v>
      </c>
      <c r="BF1071" s="1">
        <f t="shared" si="76"/>
        <v>1</v>
      </c>
      <c r="BG1071" s="12">
        <v>0</v>
      </c>
      <c r="BH1071" s="1">
        <v>0</v>
      </c>
      <c r="BI1071" s="1">
        <v>0</v>
      </c>
      <c r="BJ1071" s="1">
        <v>0</v>
      </c>
      <c r="BK1071" s="1">
        <v>0</v>
      </c>
      <c r="BL1071" s="25">
        <v>0</v>
      </c>
      <c r="BM1071" s="1">
        <v>0</v>
      </c>
      <c r="BN1071" s="1">
        <v>0</v>
      </c>
      <c r="BO1071" s="1">
        <v>0</v>
      </c>
      <c r="BP1071" s="1">
        <v>0</v>
      </c>
      <c r="BQ1071" s="12"/>
      <c r="BR1071" s="12"/>
      <c r="BS1071" s="12"/>
      <c r="BT1071" s="12"/>
      <c r="BU1071" s="12"/>
      <c r="BV1071" s="12"/>
      <c r="BW1071" s="12"/>
      <c r="BX1071" s="12"/>
      <c r="BY1071" s="12"/>
      <c r="BZ1071" s="12"/>
      <c r="CA1071" s="12"/>
      <c r="CB1071" s="15"/>
      <c r="CC1071" s="12"/>
      <c r="CD1071" s="12"/>
      <c r="CE1071" s="12"/>
      <c r="CF1071" s="12"/>
      <c r="CG1071" s="12"/>
      <c r="CH1071" s="12"/>
      <c r="CI1071" s="12"/>
      <c r="CJ1071" s="15"/>
      <c r="CK1071" s="12"/>
      <c r="CL1071" s="12"/>
      <c r="CM1071" s="12"/>
      <c r="CN1071" s="12"/>
      <c r="CO1071" s="12"/>
      <c r="CP1071" s="12"/>
      <c r="CQ1071" s="12"/>
      <c r="CR1071" s="12"/>
      <c r="CS1071" s="12"/>
      <c r="CT1071" s="12"/>
      <c r="CU1071" s="12"/>
      <c r="CV1071" s="12"/>
      <c r="CW1071" s="12"/>
      <c r="CX1071" s="12"/>
      <c r="CY1071" s="12"/>
      <c r="CZ1071" s="12"/>
      <c r="DA1071" s="12"/>
      <c r="DB1071" s="12"/>
      <c r="DC1071" s="12"/>
      <c r="DD1071"/>
      <c r="DE1071" s="35"/>
    </row>
    <row r="1072" spans="1:109" x14ac:dyDescent="0.2">
      <c r="A1072" s="2">
        <v>1071</v>
      </c>
      <c r="B1072" s="5">
        <v>12</v>
      </c>
      <c r="C1072" s="2">
        <v>3</v>
      </c>
      <c r="D1072" s="1">
        <v>63</v>
      </c>
      <c r="E1072" s="7">
        <v>44041</v>
      </c>
      <c r="F1072" s="1">
        <v>0</v>
      </c>
      <c r="G1072" s="5">
        <f t="shared" si="74"/>
        <v>0</v>
      </c>
      <c r="H1072" s="19">
        <f t="shared" si="75"/>
        <v>0</v>
      </c>
      <c r="I1072" s="50">
        <v>100</v>
      </c>
      <c r="J1072" s="50">
        <v>122.82986111111111</v>
      </c>
      <c r="K1072" s="50">
        <v>31.946646758682562</v>
      </c>
      <c r="L1072" s="50">
        <v>13.541666666666666</v>
      </c>
      <c r="M1072" s="50">
        <v>80.902777777777771</v>
      </c>
      <c r="N1072" s="50">
        <v>5.5555555555555554</v>
      </c>
      <c r="O1072" s="50">
        <v>100</v>
      </c>
      <c r="P1072" s="50">
        <v>128.67708333333334</v>
      </c>
      <c r="Q1072" s="50">
        <v>32.819056526784358</v>
      </c>
      <c r="R1072" s="50">
        <v>20.3125</v>
      </c>
      <c r="S1072" s="50">
        <v>77.604166666666671</v>
      </c>
      <c r="T1072" s="50">
        <v>2.0833333333333335</v>
      </c>
      <c r="U1072" s="50">
        <v>100</v>
      </c>
      <c r="V1072" s="50">
        <v>111.13541666666667</v>
      </c>
      <c r="W1072" s="50">
        <v>26.369515964680378</v>
      </c>
      <c r="X1072" s="50">
        <v>0</v>
      </c>
      <c r="Y1072" s="50">
        <v>87.5</v>
      </c>
      <c r="Z1072" s="50">
        <v>12.5</v>
      </c>
      <c r="AA1072" s="2">
        <v>1</v>
      </c>
      <c r="AB1072">
        <v>1</v>
      </c>
      <c r="AC1072">
        <v>8</v>
      </c>
      <c r="AD1072">
        <v>1</v>
      </c>
      <c r="AE1072" s="16">
        <v>0</v>
      </c>
      <c r="AF1072" s="12">
        <v>99</v>
      </c>
      <c r="AG1072">
        <v>99</v>
      </c>
      <c r="AH1072">
        <v>1</v>
      </c>
      <c r="AI1072">
        <v>99</v>
      </c>
      <c r="AJ1072">
        <v>99</v>
      </c>
      <c r="AK1072">
        <v>99</v>
      </c>
      <c r="AL1072">
        <v>99</v>
      </c>
      <c r="AM1072" s="1">
        <v>99</v>
      </c>
      <c r="AN1072" s="1">
        <v>99</v>
      </c>
      <c r="AO1072" s="1">
        <v>99</v>
      </c>
      <c r="AP1072" s="1">
        <v>99</v>
      </c>
      <c r="AQ1072" s="1">
        <v>99</v>
      </c>
      <c r="AR1072" s="1">
        <v>99</v>
      </c>
      <c r="AS1072" s="1">
        <v>0</v>
      </c>
      <c r="AT1072" s="1">
        <v>0</v>
      </c>
      <c r="AU1072" s="1">
        <v>1</v>
      </c>
      <c r="AV1072" s="1">
        <v>0</v>
      </c>
      <c r="AW1072" s="1">
        <v>0</v>
      </c>
      <c r="AX1072" s="1">
        <v>0</v>
      </c>
      <c r="AY1072" s="1">
        <v>0</v>
      </c>
      <c r="AZ1072" s="1">
        <v>0</v>
      </c>
      <c r="BA1072" s="1">
        <v>0</v>
      </c>
      <c r="BB1072" s="1">
        <v>0</v>
      </c>
      <c r="BC1072" s="1">
        <v>0</v>
      </c>
      <c r="BD1072" s="1">
        <v>0</v>
      </c>
      <c r="BE1072" s="1">
        <v>0</v>
      </c>
      <c r="BF1072" s="1">
        <f t="shared" si="76"/>
        <v>1</v>
      </c>
      <c r="BG1072" s="12">
        <v>0</v>
      </c>
      <c r="BH1072" s="1">
        <v>0</v>
      </c>
      <c r="BI1072" s="1">
        <v>0</v>
      </c>
      <c r="BJ1072" s="1">
        <v>0</v>
      </c>
      <c r="BK1072" s="1">
        <v>0</v>
      </c>
      <c r="BL1072" s="25">
        <v>0</v>
      </c>
      <c r="BM1072" s="1">
        <v>0</v>
      </c>
      <c r="BN1072" s="1">
        <v>0</v>
      </c>
      <c r="BO1072" s="1">
        <v>0</v>
      </c>
      <c r="BP1072" s="1">
        <v>0</v>
      </c>
      <c r="BQ1072" s="12"/>
      <c r="BR1072" s="12"/>
      <c r="BS1072" s="12"/>
      <c r="BT1072" s="12"/>
      <c r="BU1072" s="12"/>
      <c r="BV1072" s="12"/>
      <c r="BW1072" s="12"/>
      <c r="BX1072" s="12"/>
      <c r="BY1072" s="12"/>
      <c r="BZ1072" s="12"/>
      <c r="CA1072" s="12"/>
      <c r="CB1072" s="15"/>
      <c r="CC1072" s="12"/>
      <c r="CD1072" s="12"/>
      <c r="CE1072" s="12"/>
      <c r="CF1072" s="12"/>
      <c r="CG1072" s="12"/>
      <c r="CH1072" s="12"/>
      <c r="CI1072" s="12"/>
      <c r="CJ1072" s="15"/>
      <c r="CK1072" s="12"/>
      <c r="CL1072" s="12"/>
      <c r="CM1072" s="12"/>
      <c r="CN1072" s="12"/>
      <c r="CO1072" s="12"/>
      <c r="CP1072" s="12"/>
      <c r="CQ1072" s="12"/>
      <c r="CR1072" s="12"/>
      <c r="CS1072" s="12"/>
      <c r="CT1072" s="12"/>
      <c r="CU1072" s="12"/>
      <c r="CV1072" s="12"/>
      <c r="CW1072" s="12"/>
      <c r="CX1072" s="12"/>
      <c r="CY1072" s="12"/>
      <c r="CZ1072" s="12"/>
      <c r="DA1072" s="12"/>
      <c r="DB1072" s="12"/>
      <c r="DC1072" s="12"/>
      <c r="DD1072"/>
      <c r="DE1072" s="35"/>
    </row>
    <row r="1073" spans="1:109" x14ac:dyDescent="0.2">
      <c r="A1073" s="2">
        <v>1072</v>
      </c>
      <c r="B1073" s="5">
        <v>12</v>
      </c>
      <c r="C1073" s="2">
        <v>3</v>
      </c>
      <c r="D1073" s="1">
        <v>64</v>
      </c>
      <c r="E1073" s="7">
        <v>44042</v>
      </c>
      <c r="F1073" s="1">
        <v>0</v>
      </c>
      <c r="G1073" s="5">
        <f t="shared" si="74"/>
        <v>30.000000000000053</v>
      </c>
      <c r="H1073" s="19">
        <f t="shared" si="75"/>
        <v>105.00000000000018</v>
      </c>
      <c r="I1073" s="50">
        <v>100</v>
      </c>
      <c r="J1073" s="50">
        <v>120.63541666666667</v>
      </c>
      <c r="K1073" s="50">
        <v>22.587942853256482</v>
      </c>
      <c r="L1073" s="50">
        <v>2.4305555555555554</v>
      </c>
      <c r="M1073" s="50">
        <v>94.791666666666671</v>
      </c>
      <c r="N1073" s="50">
        <v>2.7777777777777777</v>
      </c>
      <c r="O1073" s="50">
        <v>100</v>
      </c>
      <c r="P1073" s="50">
        <v>125.953125</v>
      </c>
      <c r="Q1073" s="50">
        <v>23.276733429904358</v>
      </c>
      <c r="R1073" s="50">
        <v>3.6458333333333335</v>
      </c>
      <c r="S1073" s="50">
        <v>92.1875</v>
      </c>
      <c r="T1073" s="50">
        <v>4.166666666666667</v>
      </c>
      <c r="U1073" s="50">
        <v>100</v>
      </c>
      <c r="V1073" s="50">
        <v>110</v>
      </c>
      <c r="W1073" s="50">
        <v>16.851318706521468</v>
      </c>
      <c r="X1073" s="50">
        <v>0</v>
      </c>
      <c r="Y1073" s="50">
        <v>100</v>
      </c>
      <c r="Z1073" s="50">
        <v>0</v>
      </c>
      <c r="AA1073" s="2">
        <v>1</v>
      </c>
      <c r="AB1073">
        <v>1</v>
      </c>
      <c r="AC1073">
        <v>7</v>
      </c>
      <c r="AD1073">
        <v>1</v>
      </c>
      <c r="AE1073" s="16">
        <v>0</v>
      </c>
      <c r="AF1073" t="s">
        <v>875</v>
      </c>
      <c r="AG1073" t="s">
        <v>875</v>
      </c>
      <c r="AH1073" t="s">
        <v>875</v>
      </c>
      <c r="AI1073" t="s">
        <v>875</v>
      </c>
      <c r="AJ1073" t="s">
        <v>875</v>
      </c>
      <c r="AK1073" t="s">
        <v>875</v>
      </c>
      <c r="AL1073" t="s">
        <v>875</v>
      </c>
      <c r="AM1073" s="1" t="s">
        <v>903</v>
      </c>
      <c r="AN1073" s="1" t="s">
        <v>903</v>
      </c>
      <c r="AO1073" s="1" t="s">
        <v>903</v>
      </c>
      <c r="AP1073" s="1" t="s">
        <v>903</v>
      </c>
      <c r="AQ1073" s="1" t="s">
        <v>903</v>
      </c>
      <c r="AR1073" s="1" t="s">
        <v>903</v>
      </c>
      <c r="AS1073" s="1" t="s">
        <v>903</v>
      </c>
      <c r="AT1073" s="1" t="s">
        <v>903</v>
      </c>
      <c r="AU1073" s="1" t="s">
        <v>903</v>
      </c>
      <c r="AV1073" s="1" t="s">
        <v>903</v>
      </c>
      <c r="AW1073" s="1" t="s">
        <v>903</v>
      </c>
      <c r="AX1073" s="1" t="s">
        <v>903</v>
      </c>
      <c r="AY1073" s="1" t="s">
        <v>903</v>
      </c>
      <c r="AZ1073" s="1" t="s">
        <v>903</v>
      </c>
      <c r="BA1073" s="1" t="s">
        <v>875</v>
      </c>
      <c r="BB1073" s="1" t="s">
        <v>875</v>
      </c>
      <c r="BC1073" s="1" t="s">
        <v>875</v>
      </c>
      <c r="BD1073" s="1" t="s">
        <v>875</v>
      </c>
      <c r="BE1073" s="1" t="s">
        <v>875</v>
      </c>
      <c r="BF1073" s="1" t="s">
        <v>875</v>
      </c>
      <c r="BG1073" s="25">
        <v>30.000000000000053</v>
      </c>
      <c r="BH1073">
        <v>3</v>
      </c>
      <c r="BI1073" s="1">
        <v>3.5</v>
      </c>
      <c r="BJ1073" s="1">
        <f>BG1073*BI1073</f>
        <v>105.00000000000018</v>
      </c>
      <c r="BK1073" t="s">
        <v>779</v>
      </c>
      <c r="BL1073" s="25">
        <v>0</v>
      </c>
      <c r="BM1073">
        <v>0</v>
      </c>
      <c r="BN1073" s="1">
        <v>0</v>
      </c>
      <c r="BO1073" s="1">
        <v>0</v>
      </c>
      <c r="BP1073">
        <v>0</v>
      </c>
      <c r="BQ1073" s="12"/>
      <c r="BR1073" s="12"/>
      <c r="BS1073" s="12"/>
      <c r="BT1073" s="12"/>
      <c r="BU1073" s="12"/>
      <c r="BV1073" s="12"/>
      <c r="BW1073" s="12"/>
      <c r="BX1073" s="12"/>
      <c r="BY1073" s="12"/>
      <c r="BZ1073" s="12"/>
      <c r="CA1073" s="12"/>
      <c r="CB1073" s="15"/>
      <c r="CC1073" s="12"/>
      <c r="CD1073" s="12"/>
      <c r="CE1073" s="12"/>
      <c r="CF1073" s="12"/>
      <c r="CG1073" s="12"/>
      <c r="CH1073" s="12"/>
      <c r="CI1073" s="12"/>
      <c r="CJ1073" s="15"/>
      <c r="CK1073" s="12"/>
      <c r="CL1073" s="12"/>
      <c r="CM1073" s="12"/>
      <c r="CN1073" s="12"/>
      <c r="CO1073" s="12"/>
      <c r="CP1073" s="12"/>
      <c r="CQ1073" s="12"/>
      <c r="CR1073" s="12"/>
      <c r="CS1073" s="12"/>
      <c r="CT1073" s="12"/>
      <c r="CU1073" s="12"/>
      <c r="CV1073" s="12"/>
      <c r="CW1073" s="12"/>
      <c r="CX1073" s="12"/>
      <c r="CY1073" s="12"/>
      <c r="CZ1073" s="12"/>
      <c r="DA1073" s="12"/>
      <c r="DB1073" s="12"/>
      <c r="DC1073" s="12"/>
      <c r="DD1073" s="17">
        <v>0.86597222222222225</v>
      </c>
      <c r="DE1073" s="35">
        <v>0.88680555555555562</v>
      </c>
    </row>
    <row r="1074" spans="1:109" x14ac:dyDescent="0.2">
      <c r="A1074" s="2">
        <v>1073</v>
      </c>
      <c r="B1074" s="5">
        <v>12</v>
      </c>
      <c r="C1074" s="2">
        <v>3</v>
      </c>
      <c r="D1074" s="1">
        <v>65</v>
      </c>
      <c r="E1074" s="7">
        <v>44043</v>
      </c>
      <c r="F1074" s="1">
        <v>0</v>
      </c>
      <c r="G1074" s="5">
        <f t="shared" si="74"/>
        <v>0</v>
      </c>
      <c r="H1074" s="19">
        <f t="shared" si="75"/>
        <v>0</v>
      </c>
      <c r="I1074" s="50">
        <v>100</v>
      </c>
      <c r="J1074" s="50">
        <v>122.23611111111111</v>
      </c>
      <c r="K1074" s="50">
        <v>23.224047066354327</v>
      </c>
      <c r="L1074" s="50">
        <v>3.125</v>
      </c>
      <c r="M1074" s="50">
        <v>95.833333333333329</v>
      </c>
      <c r="N1074" s="50">
        <v>1.0416666666666667</v>
      </c>
      <c r="O1074" s="50">
        <v>100</v>
      </c>
      <c r="P1074" s="50">
        <v>126.484375</v>
      </c>
      <c r="Q1074" s="50">
        <v>24.861794498507432</v>
      </c>
      <c r="R1074" s="50">
        <v>4.6875</v>
      </c>
      <c r="S1074" s="50">
        <v>93.75</v>
      </c>
      <c r="T1074" s="50">
        <v>1.5625</v>
      </c>
      <c r="U1074" s="50">
        <v>100</v>
      </c>
      <c r="V1074" s="50">
        <v>113.73958333333333</v>
      </c>
      <c r="W1074" s="50">
        <v>16.141375783460759</v>
      </c>
      <c r="X1074" s="50">
        <v>0</v>
      </c>
      <c r="Y1074" s="50">
        <v>100</v>
      </c>
      <c r="Z1074" s="50">
        <v>0</v>
      </c>
      <c r="AA1074" s="2">
        <v>1</v>
      </c>
      <c r="AB1074">
        <v>1</v>
      </c>
      <c r="AC1074">
        <v>8</v>
      </c>
      <c r="AD1074">
        <v>1</v>
      </c>
      <c r="AE1074" s="16">
        <v>0</v>
      </c>
      <c r="AF1074" s="12">
        <v>99</v>
      </c>
      <c r="AG1074">
        <v>99</v>
      </c>
      <c r="AH1074">
        <v>1</v>
      </c>
      <c r="AI1074">
        <v>99</v>
      </c>
      <c r="AJ1074">
        <v>99</v>
      </c>
      <c r="AK1074">
        <v>99</v>
      </c>
      <c r="AL1074">
        <v>99</v>
      </c>
      <c r="AM1074">
        <v>99</v>
      </c>
      <c r="AN1074" s="1">
        <v>99</v>
      </c>
      <c r="AO1074" s="1">
        <v>99</v>
      </c>
      <c r="AP1074" s="1">
        <v>99</v>
      </c>
      <c r="AQ1074" s="1">
        <v>99</v>
      </c>
      <c r="AR1074" s="1">
        <v>99</v>
      </c>
      <c r="AS1074" s="1">
        <v>0</v>
      </c>
      <c r="AT1074" s="1">
        <v>0</v>
      </c>
      <c r="AU1074" s="1">
        <v>1</v>
      </c>
      <c r="AV1074" s="1">
        <v>0</v>
      </c>
      <c r="AW1074" s="1">
        <v>0</v>
      </c>
      <c r="AX1074" s="1">
        <v>0</v>
      </c>
      <c r="AY1074" s="1">
        <v>0</v>
      </c>
      <c r="AZ1074" s="1">
        <v>0</v>
      </c>
      <c r="BA1074" s="1">
        <v>0</v>
      </c>
      <c r="BB1074" s="1">
        <v>0</v>
      </c>
      <c r="BC1074" s="1">
        <v>0</v>
      </c>
      <c r="BD1074" s="1">
        <v>0</v>
      </c>
      <c r="BE1074" s="1">
        <v>0</v>
      </c>
      <c r="BF1074" s="1">
        <f t="shared" ref="BF1074:BF1079" si="77">SUM(AS1074:BE1074)</f>
        <v>1</v>
      </c>
      <c r="BG1074" s="12">
        <v>0</v>
      </c>
      <c r="BH1074" s="1">
        <v>0</v>
      </c>
      <c r="BI1074" s="1">
        <v>0</v>
      </c>
      <c r="BJ1074" s="1">
        <v>0</v>
      </c>
      <c r="BK1074" s="1">
        <v>0</v>
      </c>
      <c r="BL1074" s="25">
        <v>0</v>
      </c>
      <c r="BM1074" s="1">
        <v>0</v>
      </c>
      <c r="BN1074" s="1">
        <v>0</v>
      </c>
      <c r="BO1074" s="1">
        <v>0</v>
      </c>
      <c r="BP1074" s="1">
        <v>0</v>
      </c>
      <c r="BQ1074" s="12"/>
      <c r="BR1074" s="12"/>
      <c r="BS1074" s="12"/>
      <c r="BT1074" s="12"/>
      <c r="BU1074" s="12"/>
      <c r="BV1074" s="12"/>
      <c r="BW1074" s="12"/>
      <c r="BX1074" s="12"/>
      <c r="BY1074" s="12"/>
      <c r="BZ1074" s="12"/>
      <c r="CA1074" s="12"/>
      <c r="CB1074" s="15"/>
      <c r="CC1074" s="12"/>
      <c r="CD1074" s="12"/>
      <c r="CE1074" s="12"/>
      <c r="CF1074" s="12"/>
      <c r="CG1074" s="12"/>
      <c r="CH1074" s="12"/>
      <c r="CI1074" s="12"/>
      <c r="CJ1074" s="15"/>
      <c r="CK1074" s="12"/>
      <c r="CL1074" s="12"/>
      <c r="CM1074" s="12"/>
      <c r="CN1074" s="12"/>
      <c r="CO1074" s="12"/>
      <c r="CP1074" s="12"/>
      <c r="CQ1074" s="12"/>
      <c r="CR1074" s="12"/>
      <c r="CS1074" s="12"/>
      <c r="CT1074" s="12"/>
      <c r="CU1074" s="12"/>
      <c r="CV1074" s="12"/>
      <c r="CW1074" s="12"/>
      <c r="CX1074" s="12"/>
      <c r="CY1074" s="12"/>
      <c r="CZ1074" s="12"/>
      <c r="DA1074" s="12"/>
      <c r="DB1074" s="12"/>
      <c r="DC1074" s="12"/>
      <c r="DD1074"/>
      <c r="DE1074" s="35"/>
    </row>
    <row r="1075" spans="1:109" x14ac:dyDescent="0.2">
      <c r="A1075" s="2">
        <v>1074</v>
      </c>
      <c r="B1075" s="5">
        <v>12</v>
      </c>
      <c r="C1075" s="2">
        <v>3</v>
      </c>
      <c r="D1075" s="1">
        <v>66</v>
      </c>
      <c r="E1075" s="7">
        <v>44044</v>
      </c>
      <c r="F1075" s="1">
        <v>0</v>
      </c>
      <c r="G1075" s="5">
        <f t="shared" si="74"/>
        <v>0</v>
      </c>
      <c r="H1075" s="19">
        <f t="shared" si="75"/>
        <v>0</v>
      </c>
      <c r="I1075" s="50">
        <v>100</v>
      </c>
      <c r="J1075" s="50">
        <v>116.59375</v>
      </c>
      <c r="K1075" s="50">
        <v>21.520750468849169</v>
      </c>
      <c r="L1075" s="50">
        <v>0</v>
      </c>
      <c r="M1075" s="50">
        <v>95.138888888888886</v>
      </c>
      <c r="N1075" s="50">
        <v>4.8611111111111107</v>
      </c>
      <c r="O1075" s="50">
        <v>100</v>
      </c>
      <c r="P1075" s="50">
        <v>122.67708333333333</v>
      </c>
      <c r="Q1075" s="50">
        <v>20.834776606210394</v>
      </c>
      <c r="R1075" s="50">
        <v>0</v>
      </c>
      <c r="S1075" s="50">
        <v>95.833333333333329</v>
      </c>
      <c r="T1075" s="50">
        <v>4.166666666666667</v>
      </c>
      <c r="U1075" s="50">
        <v>100</v>
      </c>
      <c r="V1075" s="50">
        <v>104.42708333333333</v>
      </c>
      <c r="W1075" s="50">
        <v>18.275633782056104</v>
      </c>
      <c r="X1075" s="50">
        <v>0</v>
      </c>
      <c r="Y1075" s="50">
        <v>93.75</v>
      </c>
      <c r="Z1075" s="50">
        <v>6.25</v>
      </c>
      <c r="AA1075" s="2">
        <v>1</v>
      </c>
      <c r="AB1075">
        <v>1</v>
      </c>
      <c r="AC1075">
        <v>7</v>
      </c>
      <c r="AD1075">
        <v>1</v>
      </c>
      <c r="AE1075" s="16">
        <v>0</v>
      </c>
      <c r="AF1075" s="12">
        <v>99</v>
      </c>
      <c r="AG1075">
        <v>99</v>
      </c>
      <c r="AH1075">
        <v>1</v>
      </c>
      <c r="AI1075">
        <v>99</v>
      </c>
      <c r="AJ1075">
        <v>99</v>
      </c>
      <c r="AK1075">
        <v>99</v>
      </c>
      <c r="AL1075">
        <v>99</v>
      </c>
      <c r="AM1075" s="1">
        <v>99</v>
      </c>
      <c r="AN1075" s="1">
        <v>99</v>
      </c>
      <c r="AO1075" s="1">
        <v>99</v>
      </c>
      <c r="AP1075" s="1">
        <v>99</v>
      </c>
      <c r="AQ1075" s="1">
        <v>99</v>
      </c>
      <c r="AR1075" s="1">
        <v>99</v>
      </c>
      <c r="AS1075" s="1">
        <v>0</v>
      </c>
      <c r="AT1075" s="1">
        <v>0</v>
      </c>
      <c r="AU1075" s="1">
        <v>1</v>
      </c>
      <c r="AV1075" s="1">
        <v>0</v>
      </c>
      <c r="AW1075" s="1">
        <v>0</v>
      </c>
      <c r="AX1075" s="1">
        <v>0</v>
      </c>
      <c r="AY1075" s="1">
        <v>0</v>
      </c>
      <c r="AZ1075" s="1">
        <v>0</v>
      </c>
      <c r="BA1075" s="1">
        <v>0</v>
      </c>
      <c r="BB1075" s="1">
        <v>0</v>
      </c>
      <c r="BC1075" s="1">
        <v>0</v>
      </c>
      <c r="BD1075" s="1">
        <v>0</v>
      </c>
      <c r="BE1075" s="1">
        <v>0</v>
      </c>
      <c r="BF1075" s="1">
        <f t="shared" si="77"/>
        <v>1</v>
      </c>
      <c r="BG1075" s="12">
        <v>0</v>
      </c>
      <c r="BH1075" s="1">
        <v>0</v>
      </c>
      <c r="BI1075" s="1">
        <v>0</v>
      </c>
      <c r="BJ1075" s="1">
        <v>0</v>
      </c>
      <c r="BK1075" s="1">
        <v>0</v>
      </c>
      <c r="BL1075" s="25">
        <v>0</v>
      </c>
      <c r="BM1075" s="1">
        <v>0</v>
      </c>
      <c r="BN1075" s="1">
        <v>0</v>
      </c>
      <c r="BO1075" s="1">
        <v>0</v>
      </c>
      <c r="BP1075" s="1">
        <v>0</v>
      </c>
      <c r="BQ1075" s="12"/>
      <c r="BR1075" s="12"/>
      <c r="BS1075" s="12"/>
      <c r="BT1075" s="12"/>
      <c r="BU1075" s="12"/>
      <c r="BV1075" s="12"/>
      <c r="BW1075" s="12"/>
      <c r="BX1075" s="12"/>
      <c r="BY1075" s="12"/>
      <c r="BZ1075" s="12"/>
      <c r="CA1075" s="12"/>
      <c r="CB1075" s="15"/>
      <c r="CC1075" s="12"/>
      <c r="CD1075" s="12"/>
      <c r="CE1075" s="12"/>
      <c r="CF1075" s="12"/>
      <c r="CG1075" s="12"/>
      <c r="CH1075" s="12"/>
      <c r="CI1075" s="12"/>
      <c r="CJ1075" s="15"/>
      <c r="CK1075" s="12"/>
      <c r="CL1075" s="12"/>
      <c r="CM1075" s="12"/>
      <c r="CN1075" s="12"/>
      <c r="CO1075" s="12"/>
      <c r="CP1075" s="12"/>
      <c r="CQ1075" s="12"/>
      <c r="CR1075" s="12"/>
      <c r="CS1075" s="12"/>
      <c r="CT1075" s="12"/>
      <c r="CU1075" s="12"/>
      <c r="CV1075" s="12"/>
      <c r="CW1075" s="12"/>
      <c r="CX1075" s="12"/>
      <c r="CY1075" s="12"/>
      <c r="CZ1075" s="12"/>
      <c r="DA1075" s="12"/>
      <c r="DB1075" s="12"/>
      <c r="DC1075" s="12"/>
      <c r="DD1075"/>
      <c r="DE1075" s="35"/>
    </row>
    <row r="1076" spans="1:109" x14ac:dyDescent="0.2">
      <c r="A1076" s="2">
        <v>1075</v>
      </c>
      <c r="B1076" s="5">
        <v>12</v>
      </c>
      <c r="C1076" s="2">
        <v>3</v>
      </c>
      <c r="D1076" s="1">
        <v>67</v>
      </c>
      <c r="E1076" s="7">
        <v>44045</v>
      </c>
      <c r="F1076" s="1">
        <v>0</v>
      </c>
      <c r="G1076" s="5">
        <f t="shared" si="74"/>
        <v>0</v>
      </c>
      <c r="H1076" s="19">
        <f t="shared" si="75"/>
        <v>0</v>
      </c>
      <c r="I1076" s="50">
        <v>100</v>
      </c>
      <c r="J1076" s="50">
        <v>112.25694444444444</v>
      </c>
      <c r="K1076" s="50">
        <v>24.287737207628393</v>
      </c>
      <c r="L1076" s="50">
        <v>1.0416666666666667</v>
      </c>
      <c r="M1076" s="50">
        <v>96.180555555555557</v>
      </c>
      <c r="N1076" s="50">
        <v>2.7777777777777777</v>
      </c>
      <c r="O1076" s="50">
        <v>100</v>
      </c>
      <c r="P1076" s="50">
        <v>116.07291666666667</v>
      </c>
      <c r="Q1076" s="50">
        <v>26.853615601209221</v>
      </c>
      <c r="R1076" s="50">
        <v>1.5625</v>
      </c>
      <c r="S1076" s="50">
        <v>94.270833333333329</v>
      </c>
      <c r="T1076" s="50">
        <v>4.166666666666667</v>
      </c>
      <c r="U1076" s="50">
        <v>100</v>
      </c>
      <c r="V1076" s="50">
        <v>104.625</v>
      </c>
      <c r="W1076" s="50">
        <v>13.655173742526532</v>
      </c>
      <c r="X1076" s="50">
        <v>0</v>
      </c>
      <c r="Y1076" s="50">
        <v>100</v>
      </c>
      <c r="Z1076" s="50">
        <v>0</v>
      </c>
      <c r="AA1076" s="2">
        <v>1</v>
      </c>
      <c r="AB1076">
        <v>1</v>
      </c>
      <c r="AC1076">
        <v>6</v>
      </c>
      <c r="AD1076">
        <v>1</v>
      </c>
      <c r="AE1076" s="16">
        <v>0</v>
      </c>
      <c r="AF1076" s="12">
        <v>99</v>
      </c>
      <c r="AG1076">
        <v>99</v>
      </c>
      <c r="AH1076">
        <v>1</v>
      </c>
      <c r="AI1076">
        <v>99</v>
      </c>
      <c r="AJ1076">
        <v>99</v>
      </c>
      <c r="AK1076">
        <v>99</v>
      </c>
      <c r="AL1076">
        <v>99</v>
      </c>
      <c r="AM1076">
        <v>99</v>
      </c>
      <c r="AN1076" s="1">
        <v>99</v>
      </c>
      <c r="AO1076" s="1">
        <v>99</v>
      </c>
      <c r="AP1076" s="1">
        <v>99</v>
      </c>
      <c r="AQ1076" s="1">
        <v>99</v>
      </c>
      <c r="AR1076" s="1">
        <v>99</v>
      </c>
      <c r="AS1076" s="1">
        <v>0</v>
      </c>
      <c r="AT1076" s="1">
        <v>0</v>
      </c>
      <c r="AU1076" s="1">
        <v>1</v>
      </c>
      <c r="AV1076" s="1">
        <v>0</v>
      </c>
      <c r="AW1076" s="1">
        <v>0</v>
      </c>
      <c r="AX1076" s="1">
        <v>0</v>
      </c>
      <c r="AY1076" s="1">
        <v>0</v>
      </c>
      <c r="AZ1076" s="1">
        <v>0</v>
      </c>
      <c r="BA1076" s="1">
        <v>0</v>
      </c>
      <c r="BB1076" s="1">
        <v>0</v>
      </c>
      <c r="BC1076" s="1">
        <v>0</v>
      </c>
      <c r="BD1076" s="1">
        <v>0</v>
      </c>
      <c r="BE1076" s="1">
        <v>0</v>
      </c>
      <c r="BF1076" s="1">
        <f t="shared" si="77"/>
        <v>1</v>
      </c>
      <c r="BG1076" s="12">
        <v>0</v>
      </c>
      <c r="BH1076" s="1">
        <v>0</v>
      </c>
      <c r="BI1076" s="1">
        <v>0</v>
      </c>
      <c r="BJ1076" s="1">
        <v>0</v>
      </c>
      <c r="BK1076" s="1">
        <v>0</v>
      </c>
      <c r="BL1076" s="25">
        <v>0</v>
      </c>
      <c r="BM1076" s="1">
        <v>0</v>
      </c>
      <c r="BN1076" s="1">
        <v>0</v>
      </c>
      <c r="BO1076" s="1">
        <v>0</v>
      </c>
      <c r="BP1076" s="1">
        <v>0</v>
      </c>
      <c r="BQ1076" s="12"/>
      <c r="BR1076" s="12"/>
      <c r="BS1076" s="12"/>
      <c r="BT1076" s="12"/>
      <c r="BU1076" s="12"/>
      <c r="BV1076" s="12"/>
      <c r="BW1076" s="12"/>
      <c r="BX1076" s="12"/>
      <c r="BY1076" s="12"/>
      <c r="BZ1076" s="12"/>
      <c r="CA1076" s="12"/>
      <c r="CB1076" s="15"/>
      <c r="CC1076" s="12"/>
      <c r="CD1076" s="12"/>
      <c r="CE1076" s="12"/>
      <c r="CF1076" s="12"/>
      <c r="CG1076" s="12"/>
      <c r="CH1076" s="12"/>
      <c r="CI1076" s="12"/>
      <c r="CJ1076" s="15"/>
      <c r="CK1076" s="12"/>
      <c r="CL1076" s="12"/>
      <c r="CM1076" s="12"/>
      <c r="CN1076" s="12"/>
      <c r="CO1076" s="12"/>
      <c r="CP1076" s="12"/>
      <c r="CQ1076" s="12"/>
      <c r="CR1076" s="12"/>
      <c r="CS1076" s="12"/>
      <c r="CT1076" s="12"/>
      <c r="CU1076" s="12"/>
      <c r="CV1076" s="12"/>
      <c r="CW1076" s="12"/>
      <c r="CX1076" s="12"/>
      <c r="CY1076" s="12"/>
      <c r="CZ1076" s="12"/>
      <c r="DA1076" s="12"/>
      <c r="DB1076" s="12"/>
      <c r="DC1076" s="12"/>
      <c r="DD1076"/>
      <c r="DE1076" s="35"/>
    </row>
    <row r="1077" spans="1:109" x14ac:dyDescent="0.2">
      <c r="A1077" s="2">
        <v>1076</v>
      </c>
      <c r="B1077" s="5">
        <v>12</v>
      </c>
      <c r="C1077" s="2">
        <v>3</v>
      </c>
      <c r="D1077" s="1">
        <v>68</v>
      </c>
      <c r="E1077" s="7">
        <v>44046</v>
      </c>
      <c r="F1077" s="1">
        <v>0</v>
      </c>
      <c r="G1077" s="5">
        <f t="shared" si="74"/>
        <v>0</v>
      </c>
      <c r="H1077" s="19">
        <f t="shared" si="75"/>
        <v>0</v>
      </c>
      <c r="I1077" s="50">
        <v>90.625</v>
      </c>
      <c r="J1077" s="50">
        <v>112.22988505747126</v>
      </c>
      <c r="K1077" s="50">
        <v>23.742582587853249</v>
      </c>
      <c r="L1077" s="50">
        <v>0</v>
      </c>
      <c r="M1077" s="50">
        <v>97.701149425287355</v>
      </c>
      <c r="N1077" s="50">
        <v>2.2988505747126435</v>
      </c>
      <c r="O1077" s="50">
        <v>100</v>
      </c>
      <c r="P1077" s="50">
        <v>117.05208333333333</v>
      </c>
      <c r="Q1077" s="50">
        <v>23.314682791283101</v>
      </c>
      <c r="R1077" s="50">
        <v>0</v>
      </c>
      <c r="S1077" s="50">
        <v>97.916666666666671</v>
      </c>
      <c r="T1077" s="50">
        <v>2.0833333333333335</v>
      </c>
      <c r="U1077" s="50">
        <v>71.875</v>
      </c>
      <c r="V1077" s="50">
        <v>98.811594202898547</v>
      </c>
      <c r="W1077" s="50">
        <v>19.585729569010773</v>
      </c>
      <c r="X1077" s="50">
        <v>0</v>
      </c>
      <c r="Y1077" s="50">
        <v>97.101449275362313</v>
      </c>
      <c r="Z1077" s="50">
        <v>2.8985507246376812</v>
      </c>
      <c r="AA1077" s="2">
        <v>1</v>
      </c>
      <c r="AB1077">
        <v>1</v>
      </c>
      <c r="AC1077">
        <v>8</v>
      </c>
      <c r="AD1077">
        <v>1</v>
      </c>
      <c r="AE1077" s="16">
        <v>0</v>
      </c>
      <c r="AF1077" s="12">
        <v>99</v>
      </c>
      <c r="AG1077">
        <v>99</v>
      </c>
      <c r="AH1077">
        <v>1</v>
      </c>
      <c r="AI1077">
        <v>99</v>
      </c>
      <c r="AJ1077">
        <v>99</v>
      </c>
      <c r="AK1077">
        <v>99</v>
      </c>
      <c r="AL1077">
        <v>2</v>
      </c>
      <c r="AM1077" s="1">
        <v>99</v>
      </c>
      <c r="AN1077" s="1">
        <v>99</v>
      </c>
      <c r="AO1077" s="1">
        <v>99</v>
      </c>
      <c r="AP1077" s="1">
        <v>99</v>
      </c>
      <c r="AQ1077" s="1">
        <v>99</v>
      </c>
      <c r="AR1077" s="1">
        <v>99</v>
      </c>
      <c r="AS1077" s="1">
        <v>0</v>
      </c>
      <c r="AT1077" s="1">
        <v>0</v>
      </c>
      <c r="AU1077" s="1">
        <v>1</v>
      </c>
      <c r="AV1077" s="1">
        <v>0</v>
      </c>
      <c r="AW1077" s="1">
        <v>0</v>
      </c>
      <c r="AX1077" s="1">
        <v>0</v>
      </c>
      <c r="AY1077" s="1">
        <v>1</v>
      </c>
      <c r="AZ1077" s="1">
        <v>0</v>
      </c>
      <c r="BA1077" s="1">
        <v>0</v>
      </c>
      <c r="BB1077" s="1">
        <v>0</v>
      </c>
      <c r="BC1077" s="1">
        <v>0</v>
      </c>
      <c r="BD1077" s="1">
        <v>0</v>
      </c>
      <c r="BE1077" s="1">
        <v>0</v>
      </c>
      <c r="BF1077" s="1">
        <f t="shared" si="77"/>
        <v>2</v>
      </c>
      <c r="BG1077" s="12">
        <v>0</v>
      </c>
      <c r="BH1077" s="1">
        <v>0</v>
      </c>
      <c r="BI1077" s="1">
        <v>0</v>
      </c>
      <c r="BJ1077" s="1">
        <v>0</v>
      </c>
      <c r="BK1077" s="1">
        <v>0</v>
      </c>
      <c r="BL1077" s="25">
        <v>0</v>
      </c>
      <c r="BM1077" s="1">
        <v>0</v>
      </c>
      <c r="BN1077" s="1">
        <v>0</v>
      </c>
      <c r="BO1077" s="1">
        <v>0</v>
      </c>
      <c r="BP1077" s="1">
        <v>0</v>
      </c>
      <c r="BQ1077" s="12"/>
      <c r="BR1077" s="12"/>
      <c r="BS1077" s="12"/>
      <c r="BT1077" s="12"/>
      <c r="BU1077" s="12"/>
      <c r="BV1077" s="12"/>
      <c r="BW1077" s="12"/>
      <c r="BX1077" s="12"/>
      <c r="BY1077" s="12"/>
      <c r="BZ1077" s="12"/>
      <c r="CA1077" s="12"/>
      <c r="CB1077" s="15"/>
      <c r="CC1077" s="12"/>
      <c r="CD1077" s="12"/>
      <c r="CE1077" s="12"/>
      <c r="CF1077" s="12"/>
      <c r="CG1077" s="12"/>
      <c r="CH1077" s="12"/>
      <c r="CI1077" s="12"/>
      <c r="CJ1077" s="15"/>
      <c r="CK1077" s="12"/>
      <c r="CL1077" s="12"/>
      <c r="CM1077" s="12"/>
      <c r="CN1077" s="12"/>
      <c r="CO1077" s="12"/>
      <c r="CP1077" s="12"/>
      <c r="CQ1077" s="12"/>
      <c r="CR1077" s="12"/>
      <c r="CS1077" s="12"/>
      <c r="CT1077" s="12"/>
      <c r="CU1077" s="12"/>
      <c r="CV1077" s="12"/>
      <c r="CW1077" s="12"/>
      <c r="CX1077" s="12"/>
      <c r="CY1077" s="12"/>
      <c r="CZ1077" s="12"/>
      <c r="DA1077" s="12"/>
      <c r="DB1077" s="12"/>
      <c r="DC1077" s="12"/>
      <c r="DD1077"/>
      <c r="DE1077" s="35"/>
    </row>
    <row r="1078" spans="1:109" x14ac:dyDescent="0.2">
      <c r="A1078" s="2">
        <v>1077</v>
      </c>
      <c r="B1078" s="5">
        <v>12</v>
      </c>
      <c r="C1078" s="2">
        <v>3</v>
      </c>
      <c r="D1078" s="1">
        <v>69</v>
      </c>
      <c r="E1078" s="7">
        <v>44047</v>
      </c>
      <c r="F1078" s="1">
        <v>0</v>
      </c>
      <c r="G1078" s="5">
        <f t="shared" si="74"/>
        <v>0</v>
      </c>
      <c r="H1078" s="19">
        <f t="shared" si="75"/>
        <v>0</v>
      </c>
      <c r="I1078" s="50">
        <v>100</v>
      </c>
      <c r="J1078" s="50">
        <v>113.12847222222223</v>
      </c>
      <c r="K1078" s="50">
        <v>27.567759415609881</v>
      </c>
      <c r="L1078" s="50">
        <v>3.4722222222222223</v>
      </c>
      <c r="M1078" s="50">
        <v>90.277777777777771</v>
      </c>
      <c r="N1078" s="50">
        <v>6.25</v>
      </c>
      <c r="O1078" s="50">
        <v>100</v>
      </c>
      <c r="P1078" s="50">
        <v>113.60416666666667</v>
      </c>
      <c r="Q1078" s="50">
        <v>31.993092093089029</v>
      </c>
      <c r="R1078" s="50">
        <v>5.208333333333333</v>
      </c>
      <c r="S1078" s="50">
        <v>85.416666666666671</v>
      </c>
      <c r="T1078" s="50">
        <v>9.375</v>
      </c>
      <c r="U1078" s="50">
        <v>100</v>
      </c>
      <c r="V1078" s="50">
        <v>112.17708333333333</v>
      </c>
      <c r="W1078" s="50">
        <v>14.945901935580322</v>
      </c>
      <c r="X1078" s="50">
        <v>0</v>
      </c>
      <c r="Y1078" s="50">
        <v>100</v>
      </c>
      <c r="Z1078" s="50">
        <v>0</v>
      </c>
      <c r="AA1078" s="2">
        <v>1</v>
      </c>
      <c r="AB1078">
        <v>1</v>
      </c>
      <c r="AC1078">
        <v>8</v>
      </c>
      <c r="AD1078">
        <v>1</v>
      </c>
      <c r="AE1078" s="16">
        <v>0</v>
      </c>
      <c r="AF1078" s="12">
        <v>99</v>
      </c>
      <c r="AG1078">
        <v>99</v>
      </c>
      <c r="AH1078">
        <v>1</v>
      </c>
      <c r="AI1078">
        <v>99</v>
      </c>
      <c r="AJ1078">
        <v>99</v>
      </c>
      <c r="AK1078">
        <v>99</v>
      </c>
      <c r="AL1078">
        <v>99</v>
      </c>
      <c r="AM1078" s="1">
        <v>99</v>
      </c>
      <c r="AN1078" s="1">
        <v>99</v>
      </c>
      <c r="AO1078" s="1">
        <v>99</v>
      </c>
      <c r="AP1078" s="1">
        <v>99</v>
      </c>
      <c r="AQ1078" s="1">
        <v>99</v>
      </c>
      <c r="AR1078" s="1">
        <v>99</v>
      </c>
      <c r="AS1078" s="1">
        <v>0</v>
      </c>
      <c r="AT1078" s="1">
        <v>0</v>
      </c>
      <c r="AU1078" s="1">
        <v>1</v>
      </c>
      <c r="AV1078" s="1">
        <v>0</v>
      </c>
      <c r="AW1078" s="1">
        <v>0</v>
      </c>
      <c r="AX1078" s="1">
        <v>0</v>
      </c>
      <c r="AY1078" s="1">
        <v>0</v>
      </c>
      <c r="AZ1078" s="1">
        <v>0</v>
      </c>
      <c r="BA1078" s="1">
        <v>0</v>
      </c>
      <c r="BB1078" s="1">
        <v>0</v>
      </c>
      <c r="BC1078" s="1">
        <v>0</v>
      </c>
      <c r="BD1078" s="1">
        <v>0</v>
      </c>
      <c r="BE1078" s="1">
        <v>0</v>
      </c>
      <c r="BF1078" s="1">
        <f t="shared" si="77"/>
        <v>1</v>
      </c>
      <c r="BG1078" s="12">
        <v>0</v>
      </c>
      <c r="BH1078" s="1">
        <v>0</v>
      </c>
      <c r="BI1078" s="1">
        <v>0</v>
      </c>
      <c r="BJ1078" s="1">
        <v>0</v>
      </c>
      <c r="BK1078" s="1">
        <v>0</v>
      </c>
      <c r="BL1078" s="25">
        <v>0</v>
      </c>
      <c r="BM1078" s="1">
        <v>0</v>
      </c>
      <c r="BN1078" s="1">
        <v>0</v>
      </c>
      <c r="BO1078" s="1">
        <v>0</v>
      </c>
      <c r="BP1078" s="1">
        <v>0</v>
      </c>
      <c r="BQ1078" s="12"/>
      <c r="BR1078" s="12"/>
      <c r="BS1078" s="12"/>
      <c r="BT1078" s="12"/>
      <c r="BU1078" s="12"/>
      <c r="BV1078" s="12"/>
      <c r="BW1078" s="12"/>
      <c r="BX1078" s="12"/>
      <c r="BY1078" s="12"/>
      <c r="BZ1078" s="12"/>
      <c r="CA1078" s="12"/>
      <c r="CB1078" s="15"/>
      <c r="CC1078" s="12"/>
      <c r="CD1078" s="12"/>
      <c r="CE1078" s="12"/>
      <c r="CF1078" s="12"/>
      <c r="CG1078" s="12"/>
      <c r="CH1078" s="12"/>
      <c r="CI1078" s="12"/>
      <c r="CJ1078" s="15"/>
      <c r="CK1078" s="12"/>
      <c r="CL1078" s="12"/>
      <c r="CM1078" s="12"/>
      <c r="CN1078" s="12"/>
      <c r="CO1078" s="12"/>
      <c r="CP1078" s="12"/>
      <c r="CQ1078" s="12"/>
      <c r="CR1078" s="12"/>
      <c r="CS1078" s="12"/>
      <c r="CT1078" s="12"/>
      <c r="CU1078" s="12"/>
      <c r="CV1078" s="12"/>
      <c r="CW1078" s="12"/>
      <c r="CX1078" s="12"/>
      <c r="CY1078" s="12"/>
      <c r="CZ1078" s="12"/>
      <c r="DA1078" s="12"/>
      <c r="DB1078" s="12"/>
      <c r="DC1078" s="12"/>
      <c r="DD1078"/>
      <c r="DE1078" s="35"/>
    </row>
    <row r="1079" spans="1:109" x14ac:dyDescent="0.2">
      <c r="A1079" s="2">
        <v>1078</v>
      </c>
      <c r="B1079" s="5">
        <v>12</v>
      </c>
      <c r="C1079" s="2">
        <v>3</v>
      </c>
      <c r="D1079" s="1">
        <v>70</v>
      </c>
      <c r="E1079" s="7">
        <v>44048</v>
      </c>
      <c r="F1079" s="1">
        <v>0</v>
      </c>
      <c r="G1079" s="5">
        <f t="shared" si="74"/>
        <v>0</v>
      </c>
      <c r="H1079" s="19">
        <f t="shared" si="75"/>
        <v>0</v>
      </c>
      <c r="I1079" s="50">
        <v>100</v>
      </c>
      <c r="J1079" s="50">
        <v>121.39930555555556</v>
      </c>
      <c r="K1079" s="50">
        <v>23.028635843732935</v>
      </c>
      <c r="L1079" s="50">
        <v>0.34722222222222221</v>
      </c>
      <c r="M1079" s="50">
        <v>95.4861111111111</v>
      </c>
      <c r="N1079" s="50">
        <v>4.166666666666667</v>
      </c>
      <c r="O1079" s="50">
        <v>100</v>
      </c>
      <c r="P1079" s="50">
        <v>115.94270833333333</v>
      </c>
      <c r="Q1079" s="50">
        <v>24.880065539703423</v>
      </c>
      <c r="R1079" s="50">
        <v>0</v>
      </c>
      <c r="S1079" s="50">
        <v>93.75</v>
      </c>
      <c r="T1079" s="50">
        <v>6.25</v>
      </c>
      <c r="U1079" s="50">
        <v>100</v>
      </c>
      <c r="V1079" s="50">
        <v>132.3125</v>
      </c>
      <c r="W1079" s="50">
        <v>17.028317986800456</v>
      </c>
      <c r="X1079" s="50">
        <v>1.0416666666666667</v>
      </c>
      <c r="Y1079" s="50">
        <v>98.958333333333329</v>
      </c>
      <c r="Z1079" s="50">
        <v>0</v>
      </c>
      <c r="AA1079" s="2">
        <v>1</v>
      </c>
      <c r="AB1079">
        <v>1</v>
      </c>
      <c r="AC1079">
        <v>7</v>
      </c>
      <c r="AD1079">
        <v>1</v>
      </c>
      <c r="AE1079" s="16">
        <v>0</v>
      </c>
      <c r="AF1079" s="12">
        <v>99</v>
      </c>
      <c r="AG1079">
        <v>99</v>
      </c>
      <c r="AH1079">
        <v>1</v>
      </c>
      <c r="AI1079">
        <v>99</v>
      </c>
      <c r="AJ1079">
        <v>99</v>
      </c>
      <c r="AK1079">
        <v>99</v>
      </c>
      <c r="AL1079">
        <v>99</v>
      </c>
      <c r="AM1079">
        <v>99</v>
      </c>
      <c r="AN1079" s="1">
        <v>99</v>
      </c>
      <c r="AO1079" s="1">
        <v>99</v>
      </c>
      <c r="AP1079" s="1">
        <v>99</v>
      </c>
      <c r="AQ1079" s="1">
        <v>99</v>
      </c>
      <c r="AR1079" s="1">
        <v>99</v>
      </c>
      <c r="AS1079" s="1">
        <v>0</v>
      </c>
      <c r="AT1079" s="1">
        <v>0</v>
      </c>
      <c r="AU1079" s="1">
        <v>1</v>
      </c>
      <c r="AV1079" s="1">
        <v>0</v>
      </c>
      <c r="AW1079" s="1">
        <v>0</v>
      </c>
      <c r="AX1079" s="1">
        <v>0</v>
      </c>
      <c r="AY1079" s="1">
        <v>0</v>
      </c>
      <c r="AZ1079" s="1">
        <v>0</v>
      </c>
      <c r="BA1079" s="1">
        <v>0</v>
      </c>
      <c r="BB1079" s="1">
        <v>0</v>
      </c>
      <c r="BC1079" s="1">
        <v>0</v>
      </c>
      <c r="BD1079" s="1">
        <v>0</v>
      </c>
      <c r="BE1079" s="1">
        <v>0</v>
      </c>
      <c r="BF1079" s="1">
        <f t="shared" si="77"/>
        <v>1</v>
      </c>
      <c r="BG1079" s="12">
        <v>0</v>
      </c>
      <c r="BH1079" s="1">
        <v>0</v>
      </c>
      <c r="BI1079" s="1">
        <v>0</v>
      </c>
      <c r="BJ1079" s="1">
        <v>0</v>
      </c>
      <c r="BK1079" s="1">
        <v>0</v>
      </c>
      <c r="BL1079" s="25">
        <v>0</v>
      </c>
      <c r="BM1079" s="1">
        <v>0</v>
      </c>
      <c r="BN1079" s="1">
        <v>0</v>
      </c>
      <c r="BO1079" s="1">
        <v>0</v>
      </c>
      <c r="BP1079" s="1">
        <v>0</v>
      </c>
      <c r="BQ1079" s="12"/>
      <c r="BR1079" s="12"/>
      <c r="BS1079" s="12"/>
      <c r="BT1079" s="12"/>
      <c r="BU1079" s="12"/>
      <c r="BV1079" s="12"/>
      <c r="BW1079" s="12"/>
      <c r="BX1079" s="12"/>
      <c r="BY1079" s="12"/>
      <c r="BZ1079" s="12"/>
      <c r="CA1079" s="12"/>
      <c r="CB1079" s="15"/>
      <c r="CC1079" s="12"/>
      <c r="CD1079" s="12"/>
      <c r="CE1079" s="12"/>
      <c r="CF1079" s="12"/>
      <c r="CG1079" s="12"/>
      <c r="CH1079" s="12"/>
      <c r="CI1079" s="12"/>
      <c r="CJ1079" s="15"/>
      <c r="CK1079" s="12"/>
      <c r="CL1079" s="12"/>
      <c r="CM1079" s="12"/>
      <c r="CN1079" s="12"/>
      <c r="CO1079" s="12"/>
      <c r="CP1079" s="12"/>
      <c r="CQ1079" s="12"/>
      <c r="CR1079" s="12"/>
      <c r="CS1079" s="12"/>
      <c r="CT1079" s="12"/>
      <c r="CU1079" s="12"/>
      <c r="CV1079" s="12"/>
      <c r="CW1079" s="12"/>
      <c r="CX1079" s="12"/>
      <c r="CY1079" s="12"/>
      <c r="CZ1079" s="12"/>
      <c r="DA1079" s="12"/>
      <c r="DB1079" s="12"/>
      <c r="DC1079" s="12"/>
      <c r="DD1079"/>
      <c r="DE1079" s="35"/>
    </row>
    <row r="1080" spans="1:109" x14ac:dyDescent="0.2">
      <c r="A1080" s="2">
        <v>1079</v>
      </c>
      <c r="B1080" s="2">
        <v>14</v>
      </c>
      <c r="C1080" s="2">
        <v>1</v>
      </c>
      <c r="D1080">
        <v>1</v>
      </c>
      <c r="E1080" s="52">
        <v>43978</v>
      </c>
      <c r="F1080" s="1">
        <v>0</v>
      </c>
      <c r="G1080" s="5">
        <f t="shared" si="74"/>
        <v>0</v>
      </c>
      <c r="H1080" s="19">
        <f t="shared" si="75"/>
        <v>0</v>
      </c>
      <c r="I1080">
        <v>76.736111111111114</v>
      </c>
      <c r="J1080">
        <v>82.904977375565608</v>
      </c>
      <c r="K1080">
        <v>22.160954612679088</v>
      </c>
      <c r="L1080">
        <v>0</v>
      </c>
      <c r="M1080">
        <v>77.375565610859724</v>
      </c>
      <c r="N1080">
        <v>22.624434389140273</v>
      </c>
      <c r="O1080">
        <v>65.104166666666671</v>
      </c>
      <c r="P1080">
        <v>80.504000000000005</v>
      </c>
      <c r="Q1080">
        <v>28.108800272630518</v>
      </c>
      <c r="R1080">
        <v>0</v>
      </c>
      <c r="S1080">
        <v>60</v>
      </c>
      <c r="T1080">
        <v>40</v>
      </c>
      <c r="U1080">
        <v>100</v>
      </c>
      <c r="V1080">
        <v>86.03125</v>
      </c>
      <c r="W1080">
        <v>11.380658645260858</v>
      </c>
      <c r="X1080">
        <v>0</v>
      </c>
      <c r="Y1080">
        <v>100</v>
      </c>
      <c r="Z1080">
        <v>0</v>
      </c>
      <c r="AA1080" s="2" t="s">
        <v>878</v>
      </c>
      <c r="AB1080" t="s">
        <v>878</v>
      </c>
      <c r="AC1080" t="s">
        <v>878</v>
      </c>
      <c r="AD1080" t="s">
        <v>878</v>
      </c>
      <c r="AE1080" t="s">
        <v>878</v>
      </c>
      <c r="AF1080" t="s">
        <v>878</v>
      </c>
      <c r="AG1080" t="s">
        <v>878</v>
      </c>
      <c r="AH1080" t="s">
        <v>878</v>
      </c>
      <c r="AI1080" t="s">
        <v>878</v>
      </c>
      <c r="AJ1080" t="s">
        <v>878</v>
      </c>
      <c r="AK1080" t="s">
        <v>878</v>
      </c>
      <c r="AL1080" t="s">
        <v>878</v>
      </c>
      <c r="AM1080" t="s">
        <v>878</v>
      </c>
      <c r="AN1080" t="s">
        <v>878</v>
      </c>
      <c r="AO1080" t="s">
        <v>878</v>
      </c>
      <c r="AP1080" t="s">
        <v>878</v>
      </c>
      <c r="AQ1080" t="s">
        <v>878</v>
      </c>
      <c r="AR1080" t="s">
        <v>878</v>
      </c>
      <c r="AS1080" t="s">
        <v>878</v>
      </c>
      <c r="AT1080" t="s">
        <v>878</v>
      </c>
      <c r="AU1080" t="s">
        <v>878</v>
      </c>
      <c r="AV1080" t="s">
        <v>878</v>
      </c>
      <c r="AW1080" t="s">
        <v>878</v>
      </c>
      <c r="AX1080" t="s">
        <v>878</v>
      </c>
      <c r="AY1080" t="s">
        <v>878</v>
      </c>
      <c r="AZ1080" t="s">
        <v>878</v>
      </c>
      <c r="BA1080" t="s">
        <v>878</v>
      </c>
      <c r="BB1080" t="s">
        <v>878</v>
      </c>
      <c r="BC1080" t="s">
        <v>878</v>
      </c>
      <c r="BD1080" t="s">
        <v>878</v>
      </c>
      <c r="BE1080" t="s">
        <v>878</v>
      </c>
      <c r="BF1080" t="s">
        <v>878</v>
      </c>
      <c r="BG1080" s="12">
        <v>0</v>
      </c>
      <c r="BH1080" s="1">
        <v>0</v>
      </c>
      <c r="BI1080" s="1">
        <v>0</v>
      </c>
      <c r="BJ1080" s="1">
        <v>0</v>
      </c>
      <c r="BK1080" s="1">
        <v>0</v>
      </c>
      <c r="BL1080" s="25">
        <v>0</v>
      </c>
      <c r="BM1080" s="1">
        <v>0</v>
      </c>
      <c r="BN1080" s="1">
        <v>0</v>
      </c>
      <c r="BO1080" s="1">
        <v>0</v>
      </c>
      <c r="BP1080" s="1">
        <v>0</v>
      </c>
      <c r="BQ1080"/>
      <c r="BR1080"/>
      <c r="BS1080"/>
      <c r="BT1080"/>
      <c r="BU1080"/>
      <c r="BV1080"/>
      <c r="BW1080"/>
      <c r="BX1080"/>
      <c r="BY1080"/>
      <c r="BZ1080"/>
      <c r="CA1080"/>
      <c r="CB1080"/>
      <c r="CC1080"/>
      <c r="CD1080"/>
      <c r="CE1080"/>
      <c r="CF1080"/>
      <c r="CG1080"/>
      <c r="CH1080"/>
      <c r="CI1080"/>
      <c r="CJ1080"/>
      <c r="CK1080"/>
      <c r="CL1080"/>
      <c r="CM1080"/>
      <c r="CN1080"/>
      <c r="CO1080"/>
      <c r="CP1080"/>
      <c r="CQ1080"/>
      <c r="CR1080"/>
      <c r="CS1080"/>
      <c r="CT1080"/>
      <c r="CU1080"/>
      <c r="CV1080"/>
      <c r="CW1080"/>
      <c r="CX1080"/>
      <c r="CY1080"/>
      <c r="CZ1080"/>
      <c r="DA1080"/>
      <c r="DB1080"/>
      <c r="DC1080"/>
      <c r="DD1080"/>
      <c r="DE1080"/>
    </row>
    <row r="1081" spans="1:109" x14ac:dyDescent="0.2">
      <c r="A1081" s="2">
        <v>1080</v>
      </c>
      <c r="B1081" s="2">
        <v>14</v>
      </c>
      <c r="C1081" s="2">
        <v>1</v>
      </c>
      <c r="D1081">
        <v>2</v>
      </c>
      <c r="E1081" s="52">
        <v>43979</v>
      </c>
      <c r="F1081" s="1">
        <v>0</v>
      </c>
      <c r="G1081" s="5">
        <f t="shared" si="74"/>
        <v>0</v>
      </c>
      <c r="H1081" s="19">
        <f t="shared" si="75"/>
        <v>0</v>
      </c>
      <c r="I1081">
        <v>100</v>
      </c>
      <c r="J1081">
        <v>89.604166666666671</v>
      </c>
      <c r="K1081">
        <v>17.205118048757924</v>
      </c>
      <c r="L1081">
        <v>0</v>
      </c>
      <c r="M1081">
        <v>95.833333333333329</v>
      </c>
      <c r="N1081">
        <v>4.166666666666667</v>
      </c>
      <c r="O1081">
        <v>100</v>
      </c>
      <c r="P1081">
        <v>83.776041666666671</v>
      </c>
      <c r="Q1081">
        <v>12.710608314034344</v>
      </c>
      <c r="R1081">
        <v>0</v>
      </c>
      <c r="S1081">
        <v>93.75</v>
      </c>
      <c r="T1081">
        <v>6.25</v>
      </c>
      <c r="U1081">
        <v>100</v>
      </c>
      <c r="V1081">
        <v>101.26041666666667</v>
      </c>
      <c r="W1081">
        <v>16.645152452058348</v>
      </c>
      <c r="X1081">
        <v>0</v>
      </c>
      <c r="Y1081">
        <v>100</v>
      </c>
      <c r="Z1081">
        <v>0</v>
      </c>
      <c r="AA1081" s="2" t="s">
        <v>878</v>
      </c>
      <c r="AB1081" t="s">
        <v>878</v>
      </c>
      <c r="AC1081" t="s">
        <v>878</v>
      </c>
      <c r="AD1081" t="s">
        <v>878</v>
      </c>
      <c r="AE1081" t="s">
        <v>878</v>
      </c>
      <c r="AF1081" t="s">
        <v>878</v>
      </c>
      <c r="AG1081" t="s">
        <v>878</v>
      </c>
      <c r="AH1081" t="s">
        <v>878</v>
      </c>
      <c r="AI1081" t="s">
        <v>878</v>
      </c>
      <c r="AJ1081" t="s">
        <v>878</v>
      </c>
      <c r="AK1081" t="s">
        <v>878</v>
      </c>
      <c r="AL1081" t="s">
        <v>878</v>
      </c>
      <c r="AM1081" t="s">
        <v>878</v>
      </c>
      <c r="AN1081" t="s">
        <v>878</v>
      </c>
      <c r="AO1081" t="s">
        <v>878</v>
      </c>
      <c r="AP1081" t="s">
        <v>878</v>
      </c>
      <c r="AQ1081" t="s">
        <v>878</v>
      </c>
      <c r="AR1081" t="s">
        <v>878</v>
      </c>
      <c r="AS1081" t="s">
        <v>878</v>
      </c>
      <c r="AT1081" t="s">
        <v>878</v>
      </c>
      <c r="AU1081" t="s">
        <v>878</v>
      </c>
      <c r="AV1081" t="s">
        <v>878</v>
      </c>
      <c r="AW1081" t="s">
        <v>878</v>
      </c>
      <c r="AX1081" t="s">
        <v>878</v>
      </c>
      <c r="AY1081" t="s">
        <v>878</v>
      </c>
      <c r="AZ1081" t="s">
        <v>878</v>
      </c>
      <c r="BA1081" t="s">
        <v>878</v>
      </c>
      <c r="BB1081" t="s">
        <v>878</v>
      </c>
      <c r="BC1081" t="s">
        <v>878</v>
      </c>
      <c r="BD1081" t="s">
        <v>878</v>
      </c>
      <c r="BE1081" t="s">
        <v>878</v>
      </c>
      <c r="BF1081" t="s">
        <v>878</v>
      </c>
      <c r="BG1081" s="12">
        <v>0</v>
      </c>
      <c r="BH1081" s="1">
        <v>0</v>
      </c>
      <c r="BI1081" s="1">
        <v>0</v>
      </c>
      <c r="BJ1081" s="1">
        <v>0</v>
      </c>
      <c r="BK1081" s="1">
        <v>0</v>
      </c>
      <c r="BL1081" s="25">
        <v>0</v>
      </c>
      <c r="BM1081" s="1">
        <v>0</v>
      </c>
      <c r="BN1081" s="1">
        <v>0</v>
      </c>
      <c r="BO1081" s="1">
        <v>0</v>
      </c>
      <c r="BP1081" s="1">
        <v>0</v>
      </c>
      <c r="BQ1081"/>
      <c r="BR1081"/>
      <c r="BS1081"/>
      <c r="BT1081"/>
      <c r="BU1081"/>
      <c r="BV1081"/>
      <c r="BW1081"/>
      <c r="BX1081"/>
      <c r="BY1081"/>
      <c r="BZ1081"/>
      <c r="CA1081"/>
      <c r="CB1081"/>
      <c r="CC1081"/>
      <c r="CD1081"/>
      <c r="CE1081"/>
      <c r="CF1081"/>
      <c r="CG1081"/>
      <c r="CH1081"/>
      <c r="CI1081"/>
      <c r="CJ1081"/>
      <c r="CK1081"/>
      <c r="CL1081"/>
      <c r="CM1081"/>
      <c r="CN1081"/>
      <c r="CO1081"/>
      <c r="CP1081"/>
      <c r="CQ1081"/>
      <c r="CR1081"/>
      <c r="CS1081"/>
      <c r="CT1081"/>
      <c r="CU1081"/>
      <c r="CV1081"/>
      <c r="CW1081"/>
      <c r="CX1081"/>
      <c r="CY1081"/>
      <c r="CZ1081"/>
      <c r="DA1081"/>
      <c r="DB1081"/>
      <c r="DC1081"/>
      <c r="DD1081"/>
      <c r="DE1081"/>
    </row>
    <row r="1082" spans="1:109" x14ac:dyDescent="0.2">
      <c r="A1082" s="2">
        <v>1081</v>
      </c>
      <c r="B1082" s="2">
        <v>14</v>
      </c>
      <c r="C1082" s="2">
        <v>1</v>
      </c>
      <c r="D1082">
        <v>3</v>
      </c>
      <c r="E1082" s="52">
        <v>43980</v>
      </c>
      <c r="F1082" s="1">
        <v>0</v>
      </c>
      <c r="G1082" s="5">
        <f t="shared" si="74"/>
        <v>0</v>
      </c>
      <c r="H1082" s="19">
        <f t="shared" si="75"/>
        <v>0</v>
      </c>
      <c r="I1082">
        <v>100</v>
      </c>
      <c r="J1082">
        <v>94.024305555555557</v>
      </c>
      <c r="K1082">
        <v>24.739392213262107</v>
      </c>
      <c r="L1082">
        <v>0</v>
      </c>
      <c r="M1082">
        <v>89.236111111111114</v>
      </c>
      <c r="N1082">
        <v>10.763888888888889</v>
      </c>
      <c r="O1082">
        <v>100</v>
      </c>
      <c r="P1082">
        <v>100.11979166666667</v>
      </c>
      <c r="Q1082">
        <v>24.395919918382997</v>
      </c>
      <c r="R1082">
        <v>0</v>
      </c>
      <c r="S1082">
        <v>93.229166666666671</v>
      </c>
      <c r="T1082">
        <v>6.770833333333333</v>
      </c>
      <c r="U1082">
        <v>100</v>
      </c>
      <c r="V1082">
        <v>81.833333333333329</v>
      </c>
      <c r="W1082">
        <v>17.703668646785875</v>
      </c>
      <c r="X1082">
        <v>0</v>
      </c>
      <c r="Y1082">
        <v>81.25</v>
      </c>
      <c r="Z1082">
        <v>18.75</v>
      </c>
      <c r="AA1082" s="2" t="s">
        <v>878</v>
      </c>
      <c r="AB1082" t="s">
        <v>878</v>
      </c>
      <c r="AC1082" t="s">
        <v>878</v>
      </c>
      <c r="AD1082" t="s">
        <v>878</v>
      </c>
      <c r="AE1082" t="s">
        <v>878</v>
      </c>
      <c r="AF1082" t="s">
        <v>878</v>
      </c>
      <c r="AG1082" t="s">
        <v>878</v>
      </c>
      <c r="AH1082" t="s">
        <v>878</v>
      </c>
      <c r="AI1082" t="s">
        <v>878</v>
      </c>
      <c r="AJ1082" t="s">
        <v>878</v>
      </c>
      <c r="AK1082" t="s">
        <v>878</v>
      </c>
      <c r="AL1082" t="s">
        <v>878</v>
      </c>
      <c r="AM1082" t="s">
        <v>878</v>
      </c>
      <c r="AN1082" t="s">
        <v>878</v>
      </c>
      <c r="AO1082" t="s">
        <v>878</v>
      </c>
      <c r="AP1082" t="s">
        <v>878</v>
      </c>
      <c r="AQ1082" t="s">
        <v>878</v>
      </c>
      <c r="AR1082" t="s">
        <v>878</v>
      </c>
      <c r="AS1082" t="s">
        <v>878</v>
      </c>
      <c r="AT1082" t="s">
        <v>878</v>
      </c>
      <c r="AU1082" t="s">
        <v>878</v>
      </c>
      <c r="AV1082" t="s">
        <v>878</v>
      </c>
      <c r="AW1082" t="s">
        <v>878</v>
      </c>
      <c r="AX1082" t="s">
        <v>878</v>
      </c>
      <c r="AY1082" t="s">
        <v>878</v>
      </c>
      <c r="AZ1082" t="s">
        <v>878</v>
      </c>
      <c r="BA1082" t="s">
        <v>878</v>
      </c>
      <c r="BB1082" t="s">
        <v>878</v>
      </c>
      <c r="BC1082" t="s">
        <v>878</v>
      </c>
      <c r="BD1082" t="s">
        <v>878</v>
      </c>
      <c r="BE1082" t="s">
        <v>878</v>
      </c>
      <c r="BF1082" t="s">
        <v>878</v>
      </c>
      <c r="BG1082" s="12">
        <v>0</v>
      </c>
      <c r="BH1082" s="1">
        <v>0</v>
      </c>
      <c r="BI1082" s="1">
        <v>0</v>
      </c>
      <c r="BJ1082" s="1">
        <v>0</v>
      </c>
      <c r="BK1082" s="1">
        <v>0</v>
      </c>
      <c r="BL1082" s="25">
        <v>0</v>
      </c>
      <c r="BM1082" s="1">
        <v>0</v>
      </c>
      <c r="BN1082" s="1">
        <v>0</v>
      </c>
      <c r="BO1082" s="1">
        <v>0</v>
      </c>
      <c r="BP1082" s="1">
        <v>0</v>
      </c>
      <c r="BQ1082"/>
      <c r="BR1082"/>
      <c r="BS1082"/>
      <c r="BT1082"/>
      <c r="BU1082"/>
      <c r="BV1082"/>
      <c r="BW1082"/>
      <c r="BX1082"/>
      <c r="BY1082"/>
      <c r="BZ1082"/>
      <c r="CA1082"/>
      <c r="CB1082"/>
      <c r="CC1082"/>
      <c r="CD1082"/>
      <c r="CE1082"/>
      <c r="CF1082"/>
      <c r="CG1082"/>
      <c r="CH1082"/>
      <c r="CI1082"/>
      <c r="CJ1082"/>
      <c r="CK1082"/>
      <c r="CL1082"/>
      <c r="CM1082"/>
      <c r="CN1082"/>
      <c r="CO1082"/>
      <c r="CP1082"/>
      <c r="CQ1082"/>
      <c r="CR1082"/>
      <c r="CS1082"/>
      <c r="CT1082"/>
      <c r="CU1082"/>
      <c r="CV1082"/>
      <c r="CW1082"/>
      <c r="CX1082"/>
      <c r="CY1082"/>
      <c r="CZ1082"/>
      <c r="DA1082"/>
      <c r="DB1082"/>
      <c r="DC1082"/>
      <c r="DD1082"/>
      <c r="DE1082"/>
    </row>
    <row r="1083" spans="1:109" x14ac:dyDescent="0.2">
      <c r="A1083" s="2">
        <v>1082</v>
      </c>
      <c r="B1083" s="2">
        <v>14</v>
      </c>
      <c r="C1083" s="2">
        <v>1</v>
      </c>
      <c r="D1083">
        <v>4</v>
      </c>
      <c r="E1083" s="52">
        <v>43981</v>
      </c>
      <c r="F1083" s="1">
        <v>0</v>
      </c>
      <c r="G1083" s="5">
        <f t="shared" si="74"/>
        <v>0</v>
      </c>
      <c r="H1083" s="19">
        <f t="shared" si="75"/>
        <v>0</v>
      </c>
      <c r="I1083">
        <v>91.666666666666671</v>
      </c>
      <c r="J1083">
        <v>102.32954545454545</v>
      </c>
      <c r="K1083">
        <v>20.504702615697418</v>
      </c>
      <c r="L1083">
        <v>0</v>
      </c>
      <c r="M1083">
        <v>97.348484848484844</v>
      </c>
      <c r="N1083">
        <v>2.6515151515151514</v>
      </c>
      <c r="O1083">
        <v>87.5</v>
      </c>
      <c r="P1083">
        <v>111.9047619047619</v>
      </c>
      <c r="Q1083">
        <v>17.97963715213335</v>
      </c>
      <c r="R1083">
        <v>0</v>
      </c>
      <c r="S1083">
        <v>96.428571428571431</v>
      </c>
      <c r="T1083">
        <v>3.5714285714285716</v>
      </c>
      <c r="U1083">
        <v>100</v>
      </c>
      <c r="V1083">
        <v>85.572916666666671</v>
      </c>
      <c r="W1083">
        <v>9.1509899341115375</v>
      </c>
      <c r="X1083">
        <v>0</v>
      </c>
      <c r="Y1083">
        <v>98.958333333333329</v>
      </c>
      <c r="Z1083">
        <v>1.0416666666666667</v>
      </c>
      <c r="AA1083" s="2" t="s">
        <v>878</v>
      </c>
      <c r="AB1083" t="s">
        <v>878</v>
      </c>
      <c r="AC1083" t="s">
        <v>878</v>
      </c>
      <c r="AD1083" t="s">
        <v>878</v>
      </c>
      <c r="AE1083" t="s">
        <v>878</v>
      </c>
      <c r="AF1083" t="s">
        <v>878</v>
      </c>
      <c r="AG1083" t="s">
        <v>878</v>
      </c>
      <c r="AH1083" t="s">
        <v>878</v>
      </c>
      <c r="AI1083" t="s">
        <v>878</v>
      </c>
      <c r="AJ1083" t="s">
        <v>878</v>
      </c>
      <c r="AK1083" t="s">
        <v>878</v>
      </c>
      <c r="AL1083" t="s">
        <v>878</v>
      </c>
      <c r="AM1083" t="s">
        <v>878</v>
      </c>
      <c r="AN1083" t="s">
        <v>878</v>
      </c>
      <c r="AO1083" t="s">
        <v>878</v>
      </c>
      <c r="AP1083" t="s">
        <v>878</v>
      </c>
      <c r="AQ1083" t="s">
        <v>878</v>
      </c>
      <c r="AR1083" t="s">
        <v>878</v>
      </c>
      <c r="AS1083" t="s">
        <v>878</v>
      </c>
      <c r="AT1083" t="s">
        <v>878</v>
      </c>
      <c r="AU1083" t="s">
        <v>878</v>
      </c>
      <c r="AV1083" t="s">
        <v>878</v>
      </c>
      <c r="AW1083" t="s">
        <v>878</v>
      </c>
      <c r="AX1083" t="s">
        <v>878</v>
      </c>
      <c r="AY1083" t="s">
        <v>878</v>
      </c>
      <c r="AZ1083" t="s">
        <v>878</v>
      </c>
      <c r="BA1083" t="s">
        <v>878</v>
      </c>
      <c r="BB1083" t="s">
        <v>878</v>
      </c>
      <c r="BC1083" t="s">
        <v>878</v>
      </c>
      <c r="BD1083" t="s">
        <v>878</v>
      </c>
      <c r="BE1083" t="s">
        <v>878</v>
      </c>
      <c r="BF1083" t="s">
        <v>878</v>
      </c>
      <c r="BG1083" s="12">
        <v>0</v>
      </c>
      <c r="BH1083" s="1">
        <v>0</v>
      </c>
      <c r="BI1083" s="1">
        <v>0</v>
      </c>
      <c r="BJ1083" s="1">
        <v>0</v>
      </c>
      <c r="BK1083" s="1">
        <v>0</v>
      </c>
      <c r="BL1083" s="25">
        <v>0</v>
      </c>
      <c r="BM1083" s="1">
        <v>0</v>
      </c>
      <c r="BN1083" s="1">
        <v>0</v>
      </c>
      <c r="BO1083" s="1">
        <v>0</v>
      </c>
      <c r="BP1083" s="1">
        <v>0</v>
      </c>
      <c r="BQ1083"/>
      <c r="BR1083"/>
      <c r="BS1083"/>
      <c r="BT1083"/>
      <c r="BU1083"/>
      <c r="BV1083"/>
      <c r="BW1083"/>
      <c r="BX1083"/>
      <c r="BY1083"/>
      <c r="BZ1083"/>
      <c r="CA1083"/>
      <c r="CB1083"/>
      <c r="CC1083"/>
      <c r="CD1083"/>
      <c r="CE1083"/>
      <c r="CF1083"/>
      <c r="CG1083"/>
      <c r="CH1083"/>
      <c r="CI1083"/>
      <c r="CJ1083"/>
      <c r="CK1083"/>
      <c r="CL1083"/>
      <c r="CM1083"/>
      <c r="CN1083"/>
      <c r="CO1083"/>
      <c r="CP1083"/>
      <c r="CQ1083"/>
      <c r="CR1083"/>
      <c r="CS1083"/>
      <c r="CT1083"/>
      <c r="CU1083"/>
      <c r="CV1083"/>
      <c r="CW1083"/>
      <c r="CX1083"/>
      <c r="CY1083"/>
      <c r="CZ1083"/>
      <c r="DA1083"/>
      <c r="DB1083"/>
      <c r="DC1083"/>
      <c r="DD1083"/>
      <c r="DE1083"/>
    </row>
    <row r="1084" spans="1:109" x14ac:dyDescent="0.2">
      <c r="A1084" s="2">
        <v>1083</v>
      </c>
      <c r="B1084" s="2">
        <v>14</v>
      </c>
      <c r="C1084" s="2">
        <v>1</v>
      </c>
      <c r="D1084">
        <v>5</v>
      </c>
      <c r="E1084" s="52">
        <v>43982</v>
      </c>
      <c r="F1084" s="1">
        <v>0</v>
      </c>
      <c r="G1084" s="5">
        <f t="shared" si="74"/>
        <v>0</v>
      </c>
      <c r="H1084" s="19">
        <f t="shared" si="75"/>
        <v>0</v>
      </c>
      <c r="I1084">
        <v>100</v>
      </c>
      <c r="J1084">
        <v>83.184027777777771</v>
      </c>
      <c r="K1084">
        <v>20.514603906249974</v>
      </c>
      <c r="L1084">
        <v>0</v>
      </c>
      <c r="M1084">
        <v>78.472222222222229</v>
      </c>
      <c r="N1084">
        <v>21.527777777777779</v>
      </c>
      <c r="O1084">
        <v>100</v>
      </c>
      <c r="P1084">
        <v>91.515625</v>
      </c>
      <c r="Q1084">
        <v>14.857609373853075</v>
      </c>
      <c r="R1084">
        <v>0</v>
      </c>
      <c r="S1084">
        <v>95.3125</v>
      </c>
      <c r="T1084">
        <v>4.6875</v>
      </c>
      <c r="U1084">
        <v>100</v>
      </c>
      <c r="V1084">
        <v>66.520833333333329</v>
      </c>
      <c r="W1084">
        <v>14.036118846275855</v>
      </c>
      <c r="X1084">
        <v>0</v>
      </c>
      <c r="Y1084">
        <v>44.791666666666664</v>
      </c>
      <c r="Z1084">
        <v>55.208333333333336</v>
      </c>
      <c r="AA1084" s="2" t="s">
        <v>878</v>
      </c>
      <c r="AB1084" t="s">
        <v>878</v>
      </c>
      <c r="AC1084" t="s">
        <v>878</v>
      </c>
      <c r="AD1084" t="s">
        <v>878</v>
      </c>
      <c r="AE1084" t="s">
        <v>878</v>
      </c>
      <c r="AF1084" t="s">
        <v>878</v>
      </c>
      <c r="AG1084" t="s">
        <v>878</v>
      </c>
      <c r="AH1084" t="s">
        <v>878</v>
      </c>
      <c r="AI1084" t="s">
        <v>878</v>
      </c>
      <c r="AJ1084" t="s">
        <v>878</v>
      </c>
      <c r="AK1084" t="s">
        <v>878</v>
      </c>
      <c r="AL1084" t="s">
        <v>878</v>
      </c>
      <c r="AM1084" t="s">
        <v>878</v>
      </c>
      <c r="AN1084" t="s">
        <v>878</v>
      </c>
      <c r="AO1084" t="s">
        <v>878</v>
      </c>
      <c r="AP1084" t="s">
        <v>878</v>
      </c>
      <c r="AQ1084" t="s">
        <v>878</v>
      </c>
      <c r="AR1084" t="s">
        <v>878</v>
      </c>
      <c r="AS1084" t="s">
        <v>878</v>
      </c>
      <c r="AT1084" t="s">
        <v>878</v>
      </c>
      <c r="AU1084" t="s">
        <v>878</v>
      </c>
      <c r="AV1084" t="s">
        <v>878</v>
      </c>
      <c r="AW1084" t="s">
        <v>878</v>
      </c>
      <c r="AX1084" t="s">
        <v>878</v>
      </c>
      <c r="AY1084" t="s">
        <v>878</v>
      </c>
      <c r="AZ1084" t="s">
        <v>878</v>
      </c>
      <c r="BA1084" t="s">
        <v>878</v>
      </c>
      <c r="BB1084" t="s">
        <v>878</v>
      </c>
      <c r="BC1084" t="s">
        <v>878</v>
      </c>
      <c r="BD1084" t="s">
        <v>878</v>
      </c>
      <c r="BE1084" t="s">
        <v>878</v>
      </c>
      <c r="BF1084" t="s">
        <v>878</v>
      </c>
      <c r="BG1084" s="12">
        <v>0</v>
      </c>
      <c r="BH1084" s="1">
        <v>0</v>
      </c>
      <c r="BI1084" s="1">
        <v>0</v>
      </c>
      <c r="BJ1084" s="1">
        <v>0</v>
      </c>
      <c r="BK1084" s="1">
        <v>0</v>
      </c>
      <c r="BL1084" s="25">
        <v>0</v>
      </c>
      <c r="BM1084" s="1">
        <v>0</v>
      </c>
      <c r="BN1084" s="1">
        <v>0</v>
      </c>
      <c r="BO1084" s="1">
        <v>0</v>
      </c>
      <c r="BP1084" s="1">
        <v>0</v>
      </c>
      <c r="BQ1084"/>
      <c r="BR1084"/>
      <c r="BS1084"/>
      <c r="BT1084"/>
      <c r="BU1084"/>
      <c r="BV1084"/>
      <c r="BW1084"/>
      <c r="BX1084"/>
      <c r="BY1084"/>
      <c r="BZ1084"/>
      <c r="CA1084"/>
      <c r="CB1084"/>
      <c r="CC1084"/>
      <c r="CD1084"/>
      <c r="CE1084"/>
      <c r="CF1084"/>
      <c r="CG1084"/>
      <c r="CH1084"/>
      <c r="CI1084"/>
      <c r="CJ1084"/>
      <c r="CK1084"/>
      <c r="CL1084"/>
      <c r="CM1084"/>
      <c r="CN1084"/>
      <c r="CO1084"/>
      <c r="CP1084"/>
      <c r="CQ1084"/>
      <c r="CR1084"/>
      <c r="CS1084"/>
      <c r="CT1084"/>
      <c r="CU1084"/>
      <c r="CV1084"/>
      <c r="CW1084"/>
      <c r="CX1084"/>
      <c r="CY1084"/>
      <c r="CZ1084"/>
      <c r="DA1084"/>
      <c r="DB1084"/>
      <c r="DC1084"/>
      <c r="DD1084"/>
      <c r="DE1084"/>
    </row>
    <row r="1085" spans="1:109" x14ac:dyDescent="0.2">
      <c r="A1085" s="2">
        <v>1084</v>
      </c>
      <c r="B1085" s="2">
        <v>14</v>
      </c>
      <c r="C1085" s="2">
        <v>1</v>
      </c>
      <c r="D1085">
        <v>6</v>
      </c>
      <c r="E1085" s="52">
        <v>43983</v>
      </c>
      <c r="F1085" s="1">
        <v>0</v>
      </c>
      <c r="G1085" s="5">
        <f t="shared" si="74"/>
        <v>0</v>
      </c>
      <c r="H1085" s="19">
        <f t="shared" si="75"/>
        <v>0</v>
      </c>
      <c r="I1085">
        <v>100</v>
      </c>
      <c r="J1085">
        <v>97.690972222222229</v>
      </c>
      <c r="K1085">
        <v>21.654787042682749</v>
      </c>
      <c r="L1085">
        <v>0</v>
      </c>
      <c r="M1085">
        <v>95.138888888888886</v>
      </c>
      <c r="N1085">
        <v>4.8611111111111107</v>
      </c>
      <c r="O1085">
        <v>100</v>
      </c>
      <c r="P1085">
        <v>100.25</v>
      </c>
      <c r="Q1085">
        <v>24.853430641653819</v>
      </c>
      <c r="R1085">
        <v>0</v>
      </c>
      <c r="S1085">
        <v>92.708333333333329</v>
      </c>
      <c r="T1085">
        <v>7.291666666666667</v>
      </c>
      <c r="U1085">
        <v>100</v>
      </c>
      <c r="V1085">
        <v>92.572916666666671</v>
      </c>
      <c r="W1085">
        <v>8.654256914969471</v>
      </c>
      <c r="X1085">
        <v>0</v>
      </c>
      <c r="Y1085">
        <v>100</v>
      </c>
      <c r="Z1085">
        <v>0</v>
      </c>
      <c r="AA1085" s="2" t="s">
        <v>878</v>
      </c>
      <c r="AB1085" t="s">
        <v>878</v>
      </c>
      <c r="AC1085" t="s">
        <v>878</v>
      </c>
      <c r="AD1085" t="s">
        <v>878</v>
      </c>
      <c r="AE1085" t="s">
        <v>878</v>
      </c>
      <c r="AF1085" t="s">
        <v>878</v>
      </c>
      <c r="AG1085" t="s">
        <v>878</v>
      </c>
      <c r="AH1085" t="s">
        <v>878</v>
      </c>
      <c r="AI1085" t="s">
        <v>878</v>
      </c>
      <c r="AJ1085" t="s">
        <v>878</v>
      </c>
      <c r="AK1085" t="s">
        <v>878</v>
      </c>
      <c r="AL1085" t="s">
        <v>878</v>
      </c>
      <c r="AM1085" t="s">
        <v>878</v>
      </c>
      <c r="AN1085" t="s">
        <v>878</v>
      </c>
      <c r="AO1085" t="s">
        <v>878</v>
      </c>
      <c r="AP1085" t="s">
        <v>878</v>
      </c>
      <c r="AQ1085" t="s">
        <v>878</v>
      </c>
      <c r="AR1085" t="s">
        <v>878</v>
      </c>
      <c r="AS1085" t="s">
        <v>878</v>
      </c>
      <c r="AT1085" t="s">
        <v>878</v>
      </c>
      <c r="AU1085" t="s">
        <v>878</v>
      </c>
      <c r="AV1085" t="s">
        <v>878</v>
      </c>
      <c r="AW1085" t="s">
        <v>878</v>
      </c>
      <c r="AX1085" t="s">
        <v>878</v>
      </c>
      <c r="AY1085" t="s">
        <v>878</v>
      </c>
      <c r="AZ1085" t="s">
        <v>878</v>
      </c>
      <c r="BA1085" t="s">
        <v>878</v>
      </c>
      <c r="BB1085" t="s">
        <v>878</v>
      </c>
      <c r="BC1085" t="s">
        <v>878</v>
      </c>
      <c r="BD1085" t="s">
        <v>878</v>
      </c>
      <c r="BE1085" t="s">
        <v>878</v>
      </c>
      <c r="BF1085" t="s">
        <v>878</v>
      </c>
      <c r="BG1085" s="12">
        <v>0</v>
      </c>
      <c r="BH1085" s="1">
        <v>0</v>
      </c>
      <c r="BI1085" s="1">
        <v>0</v>
      </c>
      <c r="BJ1085" s="1">
        <v>0</v>
      </c>
      <c r="BK1085" s="1">
        <v>0</v>
      </c>
      <c r="BL1085" s="25">
        <v>0</v>
      </c>
      <c r="BM1085" s="1">
        <v>0</v>
      </c>
      <c r="BN1085" s="1">
        <v>0</v>
      </c>
      <c r="BO1085" s="1">
        <v>0</v>
      </c>
      <c r="BP1085" s="1">
        <v>0</v>
      </c>
      <c r="BQ1085"/>
      <c r="BR1085"/>
      <c r="BS1085"/>
      <c r="BT1085"/>
      <c r="BU1085"/>
      <c r="BV1085"/>
      <c r="BW1085"/>
      <c r="BX1085"/>
      <c r="BY1085"/>
      <c r="BZ1085"/>
      <c r="CA1085"/>
      <c r="CB1085"/>
      <c r="CC1085"/>
      <c r="CD1085"/>
      <c r="CE1085"/>
      <c r="CF1085"/>
      <c r="CG1085"/>
      <c r="CH1085"/>
      <c r="CI1085"/>
      <c r="CJ1085"/>
      <c r="CK1085"/>
      <c r="CL1085"/>
      <c r="CM1085"/>
      <c r="CN1085"/>
      <c r="CO1085"/>
      <c r="CP1085"/>
      <c r="CQ1085"/>
      <c r="CR1085"/>
      <c r="CS1085"/>
      <c r="CT1085"/>
      <c r="CU1085"/>
      <c r="CV1085"/>
      <c r="CW1085"/>
      <c r="CX1085"/>
      <c r="CY1085"/>
      <c r="CZ1085"/>
      <c r="DA1085"/>
      <c r="DB1085"/>
      <c r="DC1085"/>
      <c r="DD1085"/>
      <c r="DE1085"/>
    </row>
    <row r="1086" spans="1:109" x14ac:dyDescent="0.2">
      <c r="A1086" s="2">
        <v>1085</v>
      </c>
      <c r="B1086" s="2">
        <v>14</v>
      </c>
      <c r="C1086" s="2">
        <v>1</v>
      </c>
      <c r="D1086">
        <v>7</v>
      </c>
      <c r="E1086" s="52">
        <v>43984</v>
      </c>
      <c r="F1086" s="1">
        <v>0</v>
      </c>
      <c r="G1086" s="5">
        <f t="shared" si="74"/>
        <v>0</v>
      </c>
      <c r="H1086" s="19">
        <f t="shared" si="75"/>
        <v>0</v>
      </c>
      <c r="I1086">
        <v>100</v>
      </c>
      <c r="J1086">
        <v>99.791666666666671</v>
      </c>
      <c r="K1086">
        <v>26.027642723387103</v>
      </c>
      <c r="L1086">
        <v>0</v>
      </c>
      <c r="M1086">
        <v>94.444444444444443</v>
      </c>
      <c r="N1086">
        <v>5.5555555555555554</v>
      </c>
      <c r="O1086">
        <v>100</v>
      </c>
      <c r="P1086">
        <v>110.10416666666667</v>
      </c>
      <c r="Q1086">
        <v>23.110433099915529</v>
      </c>
      <c r="R1086">
        <v>0</v>
      </c>
      <c r="S1086">
        <v>100</v>
      </c>
      <c r="T1086">
        <v>0</v>
      </c>
      <c r="U1086">
        <v>100</v>
      </c>
      <c r="V1086">
        <v>79.166666666666671</v>
      </c>
      <c r="W1086">
        <v>12.082005840947589</v>
      </c>
      <c r="X1086">
        <v>0</v>
      </c>
      <c r="Y1086">
        <v>83.333333333333329</v>
      </c>
      <c r="Z1086">
        <v>16.666666666666668</v>
      </c>
      <c r="AA1086" s="2" t="s">
        <v>878</v>
      </c>
      <c r="AB1086" t="s">
        <v>878</v>
      </c>
      <c r="AC1086" t="s">
        <v>878</v>
      </c>
      <c r="AD1086" t="s">
        <v>878</v>
      </c>
      <c r="AE1086" t="s">
        <v>878</v>
      </c>
      <c r="AF1086" t="s">
        <v>878</v>
      </c>
      <c r="AG1086" t="s">
        <v>878</v>
      </c>
      <c r="AH1086" t="s">
        <v>878</v>
      </c>
      <c r="AI1086" t="s">
        <v>878</v>
      </c>
      <c r="AJ1086" t="s">
        <v>878</v>
      </c>
      <c r="AK1086" t="s">
        <v>878</v>
      </c>
      <c r="AL1086" t="s">
        <v>878</v>
      </c>
      <c r="AM1086" t="s">
        <v>878</v>
      </c>
      <c r="AN1086" t="s">
        <v>878</v>
      </c>
      <c r="AO1086" t="s">
        <v>878</v>
      </c>
      <c r="AP1086" t="s">
        <v>878</v>
      </c>
      <c r="AQ1086" t="s">
        <v>878</v>
      </c>
      <c r="AR1086" t="s">
        <v>878</v>
      </c>
      <c r="AS1086" t="s">
        <v>878</v>
      </c>
      <c r="AT1086" t="s">
        <v>878</v>
      </c>
      <c r="AU1086" t="s">
        <v>878</v>
      </c>
      <c r="AV1086" t="s">
        <v>878</v>
      </c>
      <c r="AW1086" t="s">
        <v>878</v>
      </c>
      <c r="AX1086" t="s">
        <v>878</v>
      </c>
      <c r="AY1086" t="s">
        <v>878</v>
      </c>
      <c r="AZ1086" t="s">
        <v>878</v>
      </c>
      <c r="BA1086" t="s">
        <v>878</v>
      </c>
      <c r="BB1086" t="s">
        <v>878</v>
      </c>
      <c r="BC1086" t="s">
        <v>878</v>
      </c>
      <c r="BD1086" t="s">
        <v>878</v>
      </c>
      <c r="BE1086" t="s">
        <v>878</v>
      </c>
      <c r="BF1086" t="s">
        <v>878</v>
      </c>
      <c r="BG1086" s="12">
        <v>0</v>
      </c>
      <c r="BH1086" s="1">
        <v>0</v>
      </c>
      <c r="BI1086" s="1">
        <v>0</v>
      </c>
      <c r="BJ1086" s="1">
        <v>0</v>
      </c>
      <c r="BK1086" s="1">
        <v>0</v>
      </c>
      <c r="BL1086" s="25">
        <v>0</v>
      </c>
      <c r="BM1086" s="1">
        <v>0</v>
      </c>
      <c r="BN1086" s="1">
        <v>0</v>
      </c>
      <c r="BO1086" s="1">
        <v>0</v>
      </c>
      <c r="BP1086" s="1">
        <v>0</v>
      </c>
      <c r="BQ1086"/>
      <c r="BR1086"/>
      <c r="BS1086"/>
      <c r="BT1086"/>
      <c r="BU1086"/>
      <c r="BV1086"/>
      <c r="BW1086"/>
      <c r="BX1086"/>
      <c r="BY1086"/>
      <c r="BZ1086"/>
      <c r="CA1086"/>
      <c r="CB1086"/>
      <c r="CC1086"/>
      <c r="CD1086"/>
      <c r="CE1086"/>
      <c r="CF1086"/>
      <c r="CG1086"/>
      <c r="CH1086"/>
      <c r="CI1086"/>
      <c r="CJ1086"/>
      <c r="CK1086"/>
      <c r="CL1086"/>
      <c r="CM1086"/>
      <c r="CN1086"/>
      <c r="CO1086"/>
      <c r="CP1086"/>
      <c r="CQ1086"/>
      <c r="CR1086"/>
      <c r="CS1086"/>
      <c r="CT1086"/>
      <c r="CU1086"/>
      <c r="CV1086"/>
      <c r="CW1086"/>
      <c r="CX1086"/>
      <c r="CY1086"/>
      <c r="CZ1086"/>
      <c r="DA1086"/>
      <c r="DB1086"/>
      <c r="DC1086"/>
      <c r="DD1086"/>
      <c r="DE1086"/>
    </row>
    <row r="1087" spans="1:109" x14ac:dyDescent="0.2">
      <c r="A1087" s="2">
        <v>1086</v>
      </c>
      <c r="B1087" s="2">
        <v>14</v>
      </c>
      <c r="C1087" s="2">
        <v>1</v>
      </c>
      <c r="D1087">
        <v>8</v>
      </c>
      <c r="E1087" s="52">
        <v>43985</v>
      </c>
      <c r="F1087" s="1">
        <v>0</v>
      </c>
      <c r="G1087" s="5">
        <f t="shared" si="74"/>
        <v>0</v>
      </c>
      <c r="H1087" s="19">
        <f t="shared" si="75"/>
        <v>0</v>
      </c>
      <c r="I1087">
        <v>100</v>
      </c>
      <c r="J1087">
        <v>104.47222222222223</v>
      </c>
      <c r="K1087">
        <v>28.481560456051248</v>
      </c>
      <c r="L1087">
        <v>5.208333333333333</v>
      </c>
      <c r="M1087">
        <v>94.097222222222229</v>
      </c>
      <c r="N1087">
        <v>0.69444444444444442</v>
      </c>
      <c r="O1087">
        <v>100</v>
      </c>
      <c r="P1087">
        <v>113.34375</v>
      </c>
      <c r="Q1087">
        <v>28.429005891690785</v>
      </c>
      <c r="R1087">
        <v>7.8125</v>
      </c>
      <c r="S1087">
        <v>92.1875</v>
      </c>
      <c r="T1087">
        <v>0</v>
      </c>
      <c r="U1087">
        <v>100</v>
      </c>
      <c r="V1087">
        <v>86.729166666666671</v>
      </c>
      <c r="W1087">
        <v>12.096945181751956</v>
      </c>
      <c r="X1087">
        <v>0</v>
      </c>
      <c r="Y1087">
        <v>97.916666666666671</v>
      </c>
      <c r="Z1087">
        <v>2.0833333333333335</v>
      </c>
      <c r="AA1087" s="2" t="s">
        <v>878</v>
      </c>
      <c r="AB1087" t="s">
        <v>878</v>
      </c>
      <c r="AC1087" t="s">
        <v>878</v>
      </c>
      <c r="AD1087" t="s">
        <v>878</v>
      </c>
      <c r="AE1087" t="s">
        <v>878</v>
      </c>
      <c r="AF1087" t="s">
        <v>878</v>
      </c>
      <c r="AG1087" t="s">
        <v>878</v>
      </c>
      <c r="AH1087" t="s">
        <v>878</v>
      </c>
      <c r="AI1087" t="s">
        <v>878</v>
      </c>
      <c r="AJ1087" t="s">
        <v>878</v>
      </c>
      <c r="AK1087" t="s">
        <v>878</v>
      </c>
      <c r="AL1087" t="s">
        <v>878</v>
      </c>
      <c r="AM1087" t="s">
        <v>878</v>
      </c>
      <c r="AN1087" t="s">
        <v>878</v>
      </c>
      <c r="AO1087" t="s">
        <v>878</v>
      </c>
      <c r="AP1087" t="s">
        <v>878</v>
      </c>
      <c r="AQ1087" t="s">
        <v>878</v>
      </c>
      <c r="AR1087" t="s">
        <v>878</v>
      </c>
      <c r="AS1087" t="s">
        <v>878</v>
      </c>
      <c r="AT1087" t="s">
        <v>878</v>
      </c>
      <c r="AU1087" t="s">
        <v>878</v>
      </c>
      <c r="AV1087" t="s">
        <v>878</v>
      </c>
      <c r="AW1087" t="s">
        <v>878</v>
      </c>
      <c r="AX1087" t="s">
        <v>878</v>
      </c>
      <c r="AY1087" t="s">
        <v>878</v>
      </c>
      <c r="AZ1087" t="s">
        <v>878</v>
      </c>
      <c r="BA1087" t="s">
        <v>878</v>
      </c>
      <c r="BB1087" t="s">
        <v>878</v>
      </c>
      <c r="BC1087" t="s">
        <v>878</v>
      </c>
      <c r="BD1087" t="s">
        <v>878</v>
      </c>
      <c r="BE1087" t="s">
        <v>878</v>
      </c>
      <c r="BF1087" t="s">
        <v>878</v>
      </c>
      <c r="BG1087" s="12">
        <v>0</v>
      </c>
      <c r="BH1087" s="1">
        <v>0</v>
      </c>
      <c r="BI1087" s="1">
        <v>0</v>
      </c>
      <c r="BJ1087" s="1">
        <v>0</v>
      </c>
      <c r="BK1087" s="1">
        <v>0</v>
      </c>
      <c r="BL1087" s="25">
        <v>0</v>
      </c>
      <c r="BM1087" s="1">
        <v>0</v>
      </c>
      <c r="BN1087" s="1">
        <v>0</v>
      </c>
      <c r="BO1087" s="1">
        <v>0</v>
      </c>
      <c r="BP1087" s="1">
        <v>0</v>
      </c>
      <c r="BQ1087"/>
      <c r="BR1087"/>
      <c r="BS1087"/>
      <c r="BT1087"/>
      <c r="BU1087"/>
      <c r="BV1087"/>
      <c r="BW1087"/>
      <c r="BX1087"/>
      <c r="BY1087"/>
      <c r="BZ1087"/>
      <c r="CA1087"/>
      <c r="CB1087"/>
      <c r="CC1087"/>
      <c r="CD1087"/>
      <c r="CE1087"/>
      <c r="CF1087"/>
      <c r="CG1087"/>
      <c r="CH1087"/>
      <c r="CI1087"/>
      <c r="CJ1087"/>
      <c r="CK1087"/>
      <c r="CL1087"/>
      <c r="CM1087"/>
      <c r="CN1087"/>
      <c r="CO1087"/>
      <c r="CP1087"/>
      <c r="CQ1087"/>
      <c r="CR1087"/>
      <c r="CS1087"/>
      <c r="CT1087"/>
      <c r="CU1087"/>
      <c r="CV1087"/>
      <c r="CW1087"/>
      <c r="CX1087"/>
      <c r="CY1087"/>
      <c r="CZ1087"/>
      <c r="DA1087"/>
      <c r="DB1087"/>
      <c r="DC1087"/>
      <c r="DD1087"/>
      <c r="DE1087"/>
    </row>
    <row r="1088" spans="1:109" x14ac:dyDescent="0.2">
      <c r="A1088" s="2">
        <v>1087</v>
      </c>
      <c r="B1088" s="2">
        <v>14</v>
      </c>
      <c r="C1088" s="2">
        <v>1</v>
      </c>
      <c r="D1088">
        <v>9</v>
      </c>
      <c r="E1088" s="52">
        <v>43986</v>
      </c>
      <c r="F1088" s="1">
        <v>0</v>
      </c>
      <c r="G1088" s="5">
        <f t="shared" si="74"/>
        <v>0</v>
      </c>
      <c r="H1088" s="19">
        <f t="shared" si="75"/>
        <v>0</v>
      </c>
      <c r="I1088">
        <v>100</v>
      </c>
      <c r="J1088">
        <v>108.1875</v>
      </c>
      <c r="K1088">
        <v>47.164273417719706</v>
      </c>
      <c r="L1088">
        <v>12.847222222222221</v>
      </c>
      <c r="M1088">
        <v>72.222222222222214</v>
      </c>
      <c r="N1088">
        <v>14.930555555555555</v>
      </c>
      <c r="O1088">
        <v>100</v>
      </c>
      <c r="P1088">
        <v>120.86979166666667</v>
      </c>
      <c r="Q1088">
        <v>47.516979588211719</v>
      </c>
      <c r="R1088">
        <v>19.270833333333332</v>
      </c>
      <c r="S1088">
        <v>78.125</v>
      </c>
      <c r="T1088">
        <v>2.6041666666666665</v>
      </c>
      <c r="U1088">
        <v>100</v>
      </c>
      <c r="V1088">
        <v>82.822916666666671</v>
      </c>
      <c r="W1088">
        <v>19.41419772290612</v>
      </c>
      <c r="X1088">
        <v>0</v>
      </c>
      <c r="Y1088">
        <v>60.416666666666664</v>
      </c>
      <c r="Z1088">
        <v>39.583333333333336</v>
      </c>
      <c r="AA1088" s="2" t="s">
        <v>878</v>
      </c>
      <c r="AB1088" t="s">
        <v>878</v>
      </c>
      <c r="AC1088" t="s">
        <v>878</v>
      </c>
      <c r="AD1088" t="s">
        <v>878</v>
      </c>
      <c r="AE1088" t="s">
        <v>878</v>
      </c>
      <c r="AF1088" t="s">
        <v>878</v>
      </c>
      <c r="AG1088" t="s">
        <v>878</v>
      </c>
      <c r="AH1088" t="s">
        <v>878</v>
      </c>
      <c r="AI1088" t="s">
        <v>878</v>
      </c>
      <c r="AJ1088" t="s">
        <v>878</v>
      </c>
      <c r="AK1088" t="s">
        <v>878</v>
      </c>
      <c r="AL1088" t="s">
        <v>878</v>
      </c>
      <c r="AM1088" t="s">
        <v>878</v>
      </c>
      <c r="AN1088" t="s">
        <v>878</v>
      </c>
      <c r="AO1088" t="s">
        <v>878</v>
      </c>
      <c r="AP1088" t="s">
        <v>878</v>
      </c>
      <c r="AQ1088" t="s">
        <v>878</v>
      </c>
      <c r="AR1088" t="s">
        <v>878</v>
      </c>
      <c r="AS1088" t="s">
        <v>878</v>
      </c>
      <c r="AT1088" t="s">
        <v>878</v>
      </c>
      <c r="AU1088" t="s">
        <v>878</v>
      </c>
      <c r="AV1088" t="s">
        <v>878</v>
      </c>
      <c r="AW1088" t="s">
        <v>878</v>
      </c>
      <c r="AX1088" t="s">
        <v>878</v>
      </c>
      <c r="AY1088" t="s">
        <v>878</v>
      </c>
      <c r="AZ1088" t="s">
        <v>878</v>
      </c>
      <c r="BA1088" t="s">
        <v>878</v>
      </c>
      <c r="BB1088" t="s">
        <v>878</v>
      </c>
      <c r="BC1088" t="s">
        <v>878</v>
      </c>
      <c r="BD1088" t="s">
        <v>878</v>
      </c>
      <c r="BE1088" t="s">
        <v>878</v>
      </c>
      <c r="BF1088" t="s">
        <v>878</v>
      </c>
      <c r="BG1088" s="12">
        <v>0</v>
      </c>
      <c r="BH1088" s="1">
        <v>0</v>
      </c>
      <c r="BI1088" s="1">
        <v>0</v>
      </c>
      <c r="BJ1088" s="1">
        <v>0</v>
      </c>
      <c r="BK1088" s="1">
        <v>0</v>
      </c>
      <c r="BL1088" s="25">
        <v>0</v>
      </c>
      <c r="BM1088" s="1">
        <v>0</v>
      </c>
      <c r="BN1088" s="1">
        <v>0</v>
      </c>
      <c r="BO1088" s="1">
        <v>0</v>
      </c>
      <c r="BP1088" s="1">
        <v>0</v>
      </c>
      <c r="BQ1088"/>
      <c r="BR1088"/>
      <c r="BS1088"/>
      <c r="BT1088"/>
      <c r="BU1088"/>
      <c r="BV1088"/>
      <c r="BW1088"/>
      <c r="BX1088"/>
      <c r="BY1088"/>
      <c r="BZ1088"/>
      <c r="CA1088"/>
      <c r="CB1088"/>
      <c r="CC1088"/>
      <c r="CD1088"/>
      <c r="CE1088"/>
      <c r="CF1088"/>
      <c r="CG1088"/>
      <c r="CH1088"/>
      <c r="CI1088"/>
      <c r="CJ1088"/>
      <c r="CK1088"/>
      <c r="CL1088"/>
      <c r="CM1088"/>
      <c r="CN1088"/>
      <c r="CO1088"/>
      <c r="CP1088"/>
      <c r="CQ1088"/>
      <c r="CR1088"/>
      <c r="CS1088"/>
      <c r="CT1088"/>
      <c r="CU1088"/>
      <c r="CV1088"/>
      <c r="CW1088"/>
      <c r="CX1088"/>
      <c r="CY1088"/>
      <c r="CZ1088"/>
      <c r="DA1088"/>
      <c r="DB1088"/>
      <c r="DC1088"/>
      <c r="DD1088"/>
      <c r="DE1088"/>
    </row>
    <row r="1089" spans="1:109" x14ac:dyDescent="0.2">
      <c r="A1089" s="2">
        <v>1088</v>
      </c>
      <c r="B1089" s="2">
        <v>14</v>
      </c>
      <c r="C1089" s="2">
        <v>1</v>
      </c>
      <c r="D1089">
        <v>10</v>
      </c>
      <c r="E1089" s="52">
        <v>43987</v>
      </c>
      <c r="F1089" s="1">
        <v>0</v>
      </c>
      <c r="G1089" s="5">
        <f t="shared" si="74"/>
        <v>0</v>
      </c>
      <c r="H1089" s="19">
        <f t="shared" si="75"/>
        <v>0</v>
      </c>
      <c r="I1089">
        <v>100</v>
      </c>
      <c r="J1089">
        <v>104.61805555555556</v>
      </c>
      <c r="K1089">
        <v>20.235631698499365</v>
      </c>
      <c r="L1089">
        <v>0</v>
      </c>
      <c r="M1089">
        <v>100</v>
      </c>
      <c r="N1089">
        <v>0</v>
      </c>
      <c r="O1089">
        <v>100</v>
      </c>
      <c r="P1089">
        <v>110.75520833333333</v>
      </c>
      <c r="Q1089">
        <v>20.439461730468</v>
      </c>
      <c r="R1089">
        <v>0</v>
      </c>
      <c r="S1089">
        <v>100</v>
      </c>
      <c r="T1089">
        <v>0</v>
      </c>
      <c r="U1089">
        <v>100</v>
      </c>
      <c r="V1089">
        <v>92.34375</v>
      </c>
      <c r="W1089">
        <v>10.569312333295178</v>
      </c>
      <c r="X1089">
        <v>0</v>
      </c>
      <c r="Y1089">
        <v>100</v>
      </c>
      <c r="Z1089">
        <v>0</v>
      </c>
      <c r="AA1089" s="2" t="s">
        <v>878</v>
      </c>
      <c r="AB1089" t="s">
        <v>878</v>
      </c>
      <c r="AC1089" t="s">
        <v>878</v>
      </c>
      <c r="AD1089" t="s">
        <v>878</v>
      </c>
      <c r="AE1089" t="s">
        <v>878</v>
      </c>
      <c r="AF1089" t="s">
        <v>878</v>
      </c>
      <c r="AG1089" t="s">
        <v>878</v>
      </c>
      <c r="AH1089" t="s">
        <v>878</v>
      </c>
      <c r="AI1089" t="s">
        <v>878</v>
      </c>
      <c r="AJ1089" t="s">
        <v>878</v>
      </c>
      <c r="AK1089" t="s">
        <v>878</v>
      </c>
      <c r="AL1089" t="s">
        <v>878</v>
      </c>
      <c r="AM1089" t="s">
        <v>878</v>
      </c>
      <c r="AN1089" t="s">
        <v>878</v>
      </c>
      <c r="AO1089" t="s">
        <v>878</v>
      </c>
      <c r="AP1089" t="s">
        <v>878</v>
      </c>
      <c r="AQ1089" t="s">
        <v>878</v>
      </c>
      <c r="AR1089" t="s">
        <v>878</v>
      </c>
      <c r="AS1089" t="s">
        <v>878</v>
      </c>
      <c r="AT1089" t="s">
        <v>878</v>
      </c>
      <c r="AU1089" t="s">
        <v>878</v>
      </c>
      <c r="AV1089" t="s">
        <v>878</v>
      </c>
      <c r="AW1089" t="s">
        <v>878</v>
      </c>
      <c r="AX1089" t="s">
        <v>878</v>
      </c>
      <c r="AY1089" t="s">
        <v>878</v>
      </c>
      <c r="AZ1089" t="s">
        <v>878</v>
      </c>
      <c r="BA1089" t="s">
        <v>878</v>
      </c>
      <c r="BB1089" t="s">
        <v>878</v>
      </c>
      <c r="BC1089" t="s">
        <v>878</v>
      </c>
      <c r="BD1089" t="s">
        <v>878</v>
      </c>
      <c r="BE1089" t="s">
        <v>878</v>
      </c>
      <c r="BF1089" t="s">
        <v>878</v>
      </c>
      <c r="BG1089" s="12">
        <v>0</v>
      </c>
      <c r="BH1089" s="1">
        <v>0</v>
      </c>
      <c r="BI1089" s="1">
        <v>0</v>
      </c>
      <c r="BJ1089" s="1">
        <v>0</v>
      </c>
      <c r="BK1089" s="1">
        <v>0</v>
      </c>
      <c r="BL1089" s="25">
        <v>0</v>
      </c>
      <c r="BM1089" s="1">
        <v>0</v>
      </c>
      <c r="BN1089" s="1">
        <v>0</v>
      </c>
      <c r="BO1089" s="1">
        <v>0</v>
      </c>
      <c r="BP1089" s="1">
        <v>0</v>
      </c>
      <c r="BQ1089"/>
      <c r="BR1089"/>
      <c r="BS1089"/>
      <c r="BT1089"/>
      <c r="BU1089"/>
      <c r="BV1089"/>
      <c r="BW1089"/>
      <c r="BX1089"/>
      <c r="BY1089"/>
      <c r="BZ1089"/>
      <c r="CA1089"/>
      <c r="CB1089"/>
      <c r="CC1089"/>
      <c r="CD1089"/>
      <c r="CE1089"/>
      <c r="CF1089"/>
      <c r="CG1089"/>
      <c r="CH1089"/>
      <c r="CI1089"/>
      <c r="CJ1089"/>
      <c r="CK1089"/>
      <c r="CL1089"/>
      <c r="CM1089"/>
      <c r="CN1089"/>
      <c r="CO1089"/>
      <c r="CP1089"/>
      <c r="CQ1089"/>
      <c r="CR1089"/>
      <c r="CS1089"/>
      <c r="CT1089"/>
      <c r="CU1089"/>
      <c r="CV1089"/>
      <c r="CW1089"/>
      <c r="CX1089"/>
      <c r="CY1089"/>
      <c r="CZ1089"/>
      <c r="DA1089"/>
      <c r="DB1089"/>
      <c r="DC1089"/>
      <c r="DD1089"/>
      <c r="DE1089"/>
    </row>
    <row r="1090" spans="1:109" x14ac:dyDescent="0.2">
      <c r="A1090" s="2">
        <v>1089</v>
      </c>
      <c r="B1090" s="2">
        <v>14</v>
      </c>
      <c r="C1090" s="2">
        <v>1</v>
      </c>
      <c r="D1090">
        <v>11</v>
      </c>
      <c r="E1090" s="52">
        <v>43988</v>
      </c>
      <c r="F1090" s="1">
        <v>0</v>
      </c>
      <c r="G1090" s="5">
        <f t="shared" si="74"/>
        <v>0</v>
      </c>
      <c r="H1090" s="19">
        <f t="shared" si="75"/>
        <v>0</v>
      </c>
      <c r="I1090">
        <v>87.5</v>
      </c>
      <c r="J1090">
        <v>89.083333333333329</v>
      </c>
      <c r="K1090">
        <v>29.044871730005305</v>
      </c>
      <c r="L1090">
        <v>0</v>
      </c>
      <c r="M1090">
        <v>76.984126984126988</v>
      </c>
      <c r="N1090">
        <v>23.015873015873016</v>
      </c>
      <c r="O1090">
        <v>81.25</v>
      </c>
      <c r="P1090">
        <v>87.756410256410263</v>
      </c>
      <c r="Q1090">
        <v>33.403526810860136</v>
      </c>
      <c r="R1090">
        <v>0</v>
      </c>
      <c r="S1090">
        <v>68.589743589743591</v>
      </c>
      <c r="T1090">
        <v>31.410256410256409</v>
      </c>
      <c r="U1090">
        <v>100</v>
      </c>
      <c r="V1090">
        <v>91.239583333333329</v>
      </c>
      <c r="W1090">
        <v>20.772766980477918</v>
      </c>
      <c r="X1090">
        <v>0</v>
      </c>
      <c r="Y1090">
        <v>90.625</v>
      </c>
      <c r="Z1090">
        <v>9.375</v>
      </c>
      <c r="AA1090" s="2" t="s">
        <v>878</v>
      </c>
      <c r="AB1090" t="s">
        <v>878</v>
      </c>
      <c r="AC1090" t="s">
        <v>878</v>
      </c>
      <c r="AD1090" t="s">
        <v>878</v>
      </c>
      <c r="AE1090" t="s">
        <v>878</v>
      </c>
      <c r="AF1090" t="s">
        <v>878</v>
      </c>
      <c r="AG1090" t="s">
        <v>878</v>
      </c>
      <c r="AH1090" t="s">
        <v>878</v>
      </c>
      <c r="AI1090" t="s">
        <v>878</v>
      </c>
      <c r="AJ1090" t="s">
        <v>878</v>
      </c>
      <c r="AK1090" t="s">
        <v>878</v>
      </c>
      <c r="AL1090" t="s">
        <v>878</v>
      </c>
      <c r="AM1090" t="s">
        <v>878</v>
      </c>
      <c r="AN1090" t="s">
        <v>878</v>
      </c>
      <c r="AO1090" t="s">
        <v>878</v>
      </c>
      <c r="AP1090" t="s">
        <v>878</v>
      </c>
      <c r="AQ1090" t="s">
        <v>878</v>
      </c>
      <c r="AR1090" t="s">
        <v>878</v>
      </c>
      <c r="AS1090" t="s">
        <v>878</v>
      </c>
      <c r="AT1090" t="s">
        <v>878</v>
      </c>
      <c r="AU1090" t="s">
        <v>878</v>
      </c>
      <c r="AV1090" t="s">
        <v>878</v>
      </c>
      <c r="AW1090" t="s">
        <v>878</v>
      </c>
      <c r="AX1090" t="s">
        <v>878</v>
      </c>
      <c r="AY1090" t="s">
        <v>878</v>
      </c>
      <c r="AZ1090" t="s">
        <v>878</v>
      </c>
      <c r="BA1090" t="s">
        <v>878</v>
      </c>
      <c r="BB1090" t="s">
        <v>878</v>
      </c>
      <c r="BC1090" t="s">
        <v>878</v>
      </c>
      <c r="BD1090" t="s">
        <v>878</v>
      </c>
      <c r="BE1090" t="s">
        <v>878</v>
      </c>
      <c r="BF1090" t="s">
        <v>878</v>
      </c>
      <c r="BG1090" s="12">
        <v>0</v>
      </c>
      <c r="BH1090" s="1">
        <v>0</v>
      </c>
      <c r="BI1090" s="1">
        <v>0</v>
      </c>
      <c r="BJ1090" s="1">
        <v>0</v>
      </c>
      <c r="BK1090" s="1">
        <v>0</v>
      </c>
      <c r="BL1090" s="25">
        <v>0</v>
      </c>
      <c r="BM1090" s="1">
        <v>0</v>
      </c>
      <c r="BN1090" s="1">
        <v>0</v>
      </c>
      <c r="BO1090" s="1">
        <v>0</v>
      </c>
      <c r="BP1090" s="1">
        <v>0</v>
      </c>
      <c r="BQ1090"/>
      <c r="BR1090"/>
      <c r="BS1090"/>
      <c r="BT1090"/>
      <c r="BU1090"/>
      <c r="BV1090"/>
      <c r="BW1090"/>
      <c r="BX1090"/>
      <c r="BY1090"/>
      <c r="BZ1090"/>
      <c r="CA1090"/>
      <c r="CB1090"/>
      <c r="CC1090"/>
      <c r="CD1090"/>
      <c r="CE1090"/>
      <c r="CF1090"/>
      <c r="CG1090"/>
      <c r="CH1090"/>
      <c r="CI1090"/>
      <c r="CJ1090"/>
      <c r="CK1090"/>
      <c r="CL1090"/>
      <c r="CM1090"/>
      <c r="CN1090"/>
      <c r="CO1090"/>
      <c r="CP1090"/>
      <c r="CQ1090"/>
      <c r="CR1090"/>
      <c r="CS1090"/>
      <c r="CT1090"/>
      <c r="CU1090"/>
      <c r="CV1090"/>
      <c r="CW1090"/>
      <c r="CX1090"/>
      <c r="CY1090"/>
      <c r="CZ1090"/>
      <c r="DA1090"/>
      <c r="DB1090"/>
      <c r="DC1090"/>
      <c r="DD1090"/>
      <c r="DE1090"/>
    </row>
    <row r="1091" spans="1:109" x14ac:dyDescent="0.2">
      <c r="A1091" s="2">
        <v>1090</v>
      </c>
      <c r="B1091" s="2">
        <v>14</v>
      </c>
      <c r="C1091" s="2">
        <v>1</v>
      </c>
      <c r="D1091">
        <v>12</v>
      </c>
      <c r="E1091" s="52">
        <v>43989</v>
      </c>
      <c r="F1091" s="1">
        <v>0</v>
      </c>
      <c r="G1091" s="5">
        <f t="shared" si="74"/>
        <v>0</v>
      </c>
      <c r="H1091" s="19">
        <f t="shared" si="75"/>
        <v>0</v>
      </c>
      <c r="I1091">
        <v>100</v>
      </c>
      <c r="J1091">
        <v>92.53125</v>
      </c>
      <c r="K1091">
        <v>23.625141388069711</v>
      </c>
      <c r="L1091">
        <v>0</v>
      </c>
      <c r="M1091">
        <v>84.375</v>
      </c>
      <c r="N1091">
        <v>15.625</v>
      </c>
      <c r="O1091">
        <v>100</v>
      </c>
      <c r="P1091">
        <v>89.979166666666671</v>
      </c>
      <c r="Q1091">
        <v>28.615360467862239</v>
      </c>
      <c r="R1091">
        <v>0</v>
      </c>
      <c r="S1091">
        <v>76.5625</v>
      </c>
      <c r="T1091">
        <v>23.4375</v>
      </c>
      <c r="U1091">
        <v>100</v>
      </c>
      <c r="V1091">
        <v>97.635416666666671</v>
      </c>
      <c r="W1091">
        <v>8.651457347921351</v>
      </c>
      <c r="X1091">
        <v>0</v>
      </c>
      <c r="Y1091">
        <v>100</v>
      </c>
      <c r="Z1091">
        <v>0</v>
      </c>
      <c r="AA1091" s="2" t="s">
        <v>878</v>
      </c>
      <c r="AB1091" t="s">
        <v>878</v>
      </c>
      <c r="AC1091" t="s">
        <v>878</v>
      </c>
      <c r="AD1091" t="s">
        <v>878</v>
      </c>
      <c r="AE1091" t="s">
        <v>878</v>
      </c>
      <c r="AF1091" t="s">
        <v>878</v>
      </c>
      <c r="AG1091" t="s">
        <v>878</v>
      </c>
      <c r="AH1091" t="s">
        <v>878</v>
      </c>
      <c r="AI1091" t="s">
        <v>878</v>
      </c>
      <c r="AJ1091" t="s">
        <v>878</v>
      </c>
      <c r="AK1091" t="s">
        <v>878</v>
      </c>
      <c r="AL1091" t="s">
        <v>878</v>
      </c>
      <c r="AM1091" t="s">
        <v>878</v>
      </c>
      <c r="AN1091" t="s">
        <v>878</v>
      </c>
      <c r="AO1091" t="s">
        <v>878</v>
      </c>
      <c r="AP1091" t="s">
        <v>878</v>
      </c>
      <c r="AQ1091" t="s">
        <v>878</v>
      </c>
      <c r="AR1091" t="s">
        <v>878</v>
      </c>
      <c r="AS1091" t="s">
        <v>878</v>
      </c>
      <c r="AT1091" t="s">
        <v>878</v>
      </c>
      <c r="AU1091" t="s">
        <v>878</v>
      </c>
      <c r="AV1091" t="s">
        <v>878</v>
      </c>
      <c r="AW1091" t="s">
        <v>878</v>
      </c>
      <c r="AX1091" t="s">
        <v>878</v>
      </c>
      <c r="AY1091" t="s">
        <v>878</v>
      </c>
      <c r="AZ1091" t="s">
        <v>878</v>
      </c>
      <c r="BA1091" t="s">
        <v>878</v>
      </c>
      <c r="BB1091" t="s">
        <v>878</v>
      </c>
      <c r="BC1091" t="s">
        <v>878</v>
      </c>
      <c r="BD1091" t="s">
        <v>878</v>
      </c>
      <c r="BE1091" t="s">
        <v>878</v>
      </c>
      <c r="BF1091" t="s">
        <v>878</v>
      </c>
      <c r="BG1091" s="12">
        <v>0</v>
      </c>
      <c r="BH1091" s="1">
        <v>0</v>
      </c>
      <c r="BI1091" s="1">
        <v>0</v>
      </c>
      <c r="BJ1091" s="1">
        <v>0</v>
      </c>
      <c r="BK1091" s="1">
        <v>0</v>
      </c>
      <c r="BL1091" s="25">
        <v>0</v>
      </c>
      <c r="BM1091" s="1">
        <v>0</v>
      </c>
      <c r="BN1091" s="1">
        <v>0</v>
      </c>
      <c r="BO1091" s="1">
        <v>0</v>
      </c>
      <c r="BP1091" s="1">
        <v>0</v>
      </c>
      <c r="BQ1091"/>
      <c r="BR1091"/>
      <c r="BS1091"/>
      <c r="BT1091"/>
      <c r="BU1091"/>
      <c r="BV1091"/>
      <c r="BW1091"/>
      <c r="BX1091"/>
      <c r="BY1091"/>
      <c r="BZ1091"/>
      <c r="CA1091"/>
      <c r="CB1091"/>
      <c r="CC1091"/>
      <c r="CD1091"/>
      <c r="CE1091"/>
      <c r="CF1091"/>
      <c r="CG1091"/>
      <c r="CH1091"/>
      <c r="CI1091"/>
      <c r="CJ1091"/>
      <c r="CK1091"/>
      <c r="CL1091"/>
      <c r="CM1091"/>
      <c r="CN1091"/>
      <c r="CO1091"/>
      <c r="CP1091"/>
      <c r="CQ1091"/>
      <c r="CR1091"/>
      <c r="CS1091"/>
      <c r="CT1091"/>
      <c r="CU1091"/>
      <c r="CV1091"/>
      <c r="CW1091"/>
      <c r="CX1091"/>
      <c r="CY1091"/>
      <c r="CZ1091"/>
      <c r="DA1091"/>
      <c r="DB1091"/>
      <c r="DC1091"/>
      <c r="DD1091"/>
      <c r="DE1091"/>
    </row>
    <row r="1092" spans="1:109" x14ac:dyDescent="0.2">
      <c r="A1092" s="2">
        <v>1091</v>
      </c>
      <c r="B1092" s="2">
        <v>14</v>
      </c>
      <c r="C1092" s="2">
        <v>1</v>
      </c>
      <c r="D1092">
        <v>13</v>
      </c>
      <c r="E1092" s="52">
        <v>43990</v>
      </c>
      <c r="F1092" s="1">
        <v>0</v>
      </c>
      <c r="G1092" s="5">
        <f t="shared" si="74"/>
        <v>0</v>
      </c>
      <c r="H1092" s="19">
        <f t="shared" si="75"/>
        <v>0</v>
      </c>
      <c r="I1092">
        <v>100</v>
      </c>
      <c r="J1092">
        <v>91.211805555555557</v>
      </c>
      <c r="K1092">
        <v>23.717139200096256</v>
      </c>
      <c r="L1092">
        <v>0</v>
      </c>
      <c r="M1092">
        <v>90.972222222222229</v>
      </c>
      <c r="N1092">
        <v>9.0277777777777786</v>
      </c>
      <c r="O1092">
        <v>100</v>
      </c>
      <c r="P1092">
        <v>92.65625</v>
      </c>
      <c r="Q1092">
        <v>27.469795527395647</v>
      </c>
      <c r="R1092">
        <v>0</v>
      </c>
      <c r="S1092">
        <v>86.458333333333329</v>
      </c>
      <c r="T1092">
        <v>13.541666666666666</v>
      </c>
      <c r="U1092">
        <v>100</v>
      </c>
      <c r="V1092">
        <v>88.322916666666671</v>
      </c>
      <c r="W1092">
        <v>11.246149754762769</v>
      </c>
      <c r="X1092">
        <v>0</v>
      </c>
      <c r="Y1092">
        <v>100</v>
      </c>
      <c r="Z1092">
        <v>0</v>
      </c>
      <c r="AA1092" s="2" t="s">
        <v>878</v>
      </c>
      <c r="AB1092" t="s">
        <v>878</v>
      </c>
      <c r="AC1092" t="s">
        <v>878</v>
      </c>
      <c r="AD1092" t="s">
        <v>878</v>
      </c>
      <c r="AE1092" t="s">
        <v>878</v>
      </c>
      <c r="AF1092" t="s">
        <v>878</v>
      </c>
      <c r="AG1092" t="s">
        <v>878</v>
      </c>
      <c r="AH1092" t="s">
        <v>878</v>
      </c>
      <c r="AI1092" t="s">
        <v>878</v>
      </c>
      <c r="AJ1092" t="s">
        <v>878</v>
      </c>
      <c r="AK1092" t="s">
        <v>878</v>
      </c>
      <c r="AL1092" t="s">
        <v>878</v>
      </c>
      <c r="AM1092" t="s">
        <v>878</v>
      </c>
      <c r="AN1092" t="s">
        <v>878</v>
      </c>
      <c r="AO1092" t="s">
        <v>878</v>
      </c>
      <c r="AP1092" t="s">
        <v>878</v>
      </c>
      <c r="AQ1092" t="s">
        <v>878</v>
      </c>
      <c r="AR1092" t="s">
        <v>878</v>
      </c>
      <c r="AS1092" t="s">
        <v>878</v>
      </c>
      <c r="AT1092" t="s">
        <v>878</v>
      </c>
      <c r="AU1092" t="s">
        <v>878</v>
      </c>
      <c r="AV1092" t="s">
        <v>878</v>
      </c>
      <c r="AW1092" t="s">
        <v>878</v>
      </c>
      <c r="AX1092" t="s">
        <v>878</v>
      </c>
      <c r="AY1092" t="s">
        <v>878</v>
      </c>
      <c r="AZ1092" t="s">
        <v>878</v>
      </c>
      <c r="BA1092" t="s">
        <v>878</v>
      </c>
      <c r="BB1092" t="s">
        <v>878</v>
      </c>
      <c r="BC1092" t="s">
        <v>878</v>
      </c>
      <c r="BD1092" t="s">
        <v>878</v>
      </c>
      <c r="BE1092" t="s">
        <v>878</v>
      </c>
      <c r="BF1092" t="s">
        <v>878</v>
      </c>
      <c r="BG1092" s="12">
        <v>0</v>
      </c>
      <c r="BH1092" s="1">
        <v>0</v>
      </c>
      <c r="BI1092" s="1">
        <v>0</v>
      </c>
      <c r="BJ1092" s="1">
        <v>0</v>
      </c>
      <c r="BK1092" s="1">
        <v>0</v>
      </c>
      <c r="BL1092" s="25">
        <v>0</v>
      </c>
      <c r="BM1092" s="1">
        <v>0</v>
      </c>
      <c r="BN1092" s="1">
        <v>0</v>
      </c>
      <c r="BO1092" s="1">
        <v>0</v>
      </c>
      <c r="BP1092" s="1">
        <v>0</v>
      </c>
      <c r="BQ1092"/>
      <c r="BR1092"/>
      <c r="BS1092"/>
      <c r="BT1092"/>
      <c r="BU1092"/>
      <c r="BV1092"/>
      <c r="BW1092"/>
      <c r="BX1092"/>
      <c r="BY1092"/>
      <c r="BZ1092"/>
      <c r="CA1092"/>
      <c r="CB1092"/>
      <c r="CC1092"/>
      <c r="CD1092"/>
      <c r="CE1092"/>
      <c r="CF1092"/>
      <c r="CG1092"/>
      <c r="CH1092"/>
      <c r="CI1092"/>
      <c r="CJ1092"/>
      <c r="CK1092"/>
      <c r="CL1092"/>
      <c r="CM1092"/>
      <c r="CN1092"/>
      <c r="CO1092"/>
      <c r="CP1092"/>
      <c r="CQ1092"/>
      <c r="CR1092"/>
      <c r="CS1092"/>
      <c r="CT1092"/>
      <c r="CU1092"/>
      <c r="CV1092"/>
      <c r="CW1092"/>
      <c r="CX1092"/>
      <c r="CY1092"/>
      <c r="CZ1092"/>
      <c r="DA1092"/>
      <c r="DB1092"/>
      <c r="DC1092"/>
      <c r="DD1092"/>
      <c r="DE1092"/>
    </row>
    <row r="1093" spans="1:109" x14ac:dyDescent="0.2">
      <c r="A1093" s="2">
        <v>1092</v>
      </c>
      <c r="B1093" s="2">
        <v>14</v>
      </c>
      <c r="C1093" s="2">
        <v>1</v>
      </c>
      <c r="D1093">
        <v>14</v>
      </c>
      <c r="E1093" s="52">
        <v>43991</v>
      </c>
      <c r="F1093" s="1">
        <v>0</v>
      </c>
      <c r="G1093" s="5">
        <f t="shared" si="74"/>
        <v>0</v>
      </c>
      <c r="H1093" s="19">
        <f t="shared" si="75"/>
        <v>0</v>
      </c>
      <c r="I1093">
        <v>100</v>
      </c>
      <c r="J1093">
        <v>93.371527777777771</v>
      </c>
      <c r="K1093">
        <v>15.951540125624049</v>
      </c>
      <c r="L1093">
        <v>0</v>
      </c>
      <c r="M1093">
        <v>94.791666666666671</v>
      </c>
      <c r="N1093">
        <v>5.208333333333333</v>
      </c>
      <c r="O1093">
        <v>100</v>
      </c>
      <c r="P1093">
        <v>89.296875</v>
      </c>
      <c r="Q1093">
        <v>16.21821119674421</v>
      </c>
      <c r="R1093">
        <v>0</v>
      </c>
      <c r="S1093">
        <v>92.1875</v>
      </c>
      <c r="T1093">
        <v>7.8125</v>
      </c>
      <c r="U1093">
        <v>100</v>
      </c>
      <c r="V1093">
        <v>101.52083333333333</v>
      </c>
      <c r="W1093">
        <v>11.976441279943325</v>
      </c>
      <c r="X1093">
        <v>0</v>
      </c>
      <c r="Y1093">
        <v>100</v>
      </c>
      <c r="Z1093">
        <v>0</v>
      </c>
      <c r="AA1093" s="2" t="s">
        <v>878</v>
      </c>
      <c r="AB1093" t="s">
        <v>878</v>
      </c>
      <c r="AC1093" t="s">
        <v>878</v>
      </c>
      <c r="AD1093" t="s">
        <v>878</v>
      </c>
      <c r="AE1093" t="s">
        <v>878</v>
      </c>
      <c r="AF1093" t="s">
        <v>878</v>
      </c>
      <c r="AG1093" t="s">
        <v>878</v>
      </c>
      <c r="AH1093" t="s">
        <v>878</v>
      </c>
      <c r="AI1093" t="s">
        <v>878</v>
      </c>
      <c r="AJ1093" t="s">
        <v>878</v>
      </c>
      <c r="AK1093" t="s">
        <v>878</v>
      </c>
      <c r="AL1093" t="s">
        <v>878</v>
      </c>
      <c r="AM1093" t="s">
        <v>878</v>
      </c>
      <c r="AN1093" t="s">
        <v>878</v>
      </c>
      <c r="AO1093" t="s">
        <v>878</v>
      </c>
      <c r="AP1093" t="s">
        <v>878</v>
      </c>
      <c r="AQ1093" t="s">
        <v>878</v>
      </c>
      <c r="AR1093" t="s">
        <v>878</v>
      </c>
      <c r="AS1093" t="s">
        <v>878</v>
      </c>
      <c r="AT1093" t="s">
        <v>878</v>
      </c>
      <c r="AU1093" t="s">
        <v>878</v>
      </c>
      <c r="AV1093" t="s">
        <v>878</v>
      </c>
      <c r="AW1093" t="s">
        <v>878</v>
      </c>
      <c r="AX1093" t="s">
        <v>878</v>
      </c>
      <c r="AY1093" t="s">
        <v>878</v>
      </c>
      <c r="AZ1093" t="s">
        <v>878</v>
      </c>
      <c r="BA1093" t="s">
        <v>878</v>
      </c>
      <c r="BB1093" t="s">
        <v>878</v>
      </c>
      <c r="BC1093" t="s">
        <v>878</v>
      </c>
      <c r="BD1093" t="s">
        <v>878</v>
      </c>
      <c r="BE1093" t="s">
        <v>878</v>
      </c>
      <c r="BF1093" t="s">
        <v>878</v>
      </c>
      <c r="BG1093" s="12">
        <v>0</v>
      </c>
      <c r="BH1093" s="1">
        <v>0</v>
      </c>
      <c r="BI1093" s="1">
        <v>0</v>
      </c>
      <c r="BJ1093" s="1">
        <v>0</v>
      </c>
      <c r="BK1093" s="1">
        <v>0</v>
      </c>
      <c r="BL1093" s="25">
        <v>0</v>
      </c>
      <c r="BM1093" s="1">
        <v>0</v>
      </c>
      <c r="BN1093" s="1">
        <v>0</v>
      </c>
      <c r="BO1093" s="1">
        <v>0</v>
      </c>
      <c r="BP1093" s="1">
        <v>0</v>
      </c>
      <c r="BQ1093"/>
      <c r="BR1093"/>
      <c r="BS1093"/>
      <c r="BT1093"/>
      <c r="BU1093"/>
      <c r="BV1093"/>
      <c r="BW1093"/>
      <c r="BX1093"/>
      <c r="BY1093"/>
      <c r="BZ1093"/>
      <c r="CA1093"/>
      <c r="CB1093"/>
      <c r="CC1093"/>
      <c r="CD1093"/>
      <c r="CE1093"/>
      <c r="CF1093"/>
      <c r="CG1093"/>
      <c r="CH1093"/>
      <c r="CI1093"/>
      <c r="CJ1093"/>
      <c r="CK1093"/>
      <c r="CL1093"/>
      <c r="CM1093"/>
      <c r="CN1093"/>
      <c r="CO1093"/>
      <c r="CP1093"/>
      <c r="CQ1093"/>
      <c r="CR1093"/>
      <c r="CS1093"/>
      <c r="CT1093"/>
      <c r="CU1093"/>
      <c r="CV1093"/>
      <c r="CW1093"/>
      <c r="CX1093"/>
      <c r="CY1093"/>
      <c r="CZ1093"/>
      <c r="DA1093"/>
      <c r="DB1093"/>
      <c r="DC1093"/>
      <c r="DD1093"/>
      <c r="DE1093"/>
    </row>
    <row r="1094" spans="1:109" x14ac:dyDescent="0.2">
      <c r="A1094" s="2">
        <v>1093</v>
      </c>
      <c r="B1094" s="2">
        <v>14</v>
      </c>
      <c r="C1094" s="2">
        <v>2</v>
      </c>
      <c r="D1094">
        <v>1</v>
      </c>
      <c r="E1094" s="52">
        <v>43992</v>
      </c>
      <c r="F1094" s="1">
        <v>0</v>
      </c>
      <c r="G1094" s="5">
        <f t="shared" si="74"/>
        <v>0</v>
      </c>
      <c r="H1094" s="19">
        <f t="shared" si="75"/>
        <v>0</v>
      </c>
      <c r="I1094">
        <v>100</v>
      </c>
      <c r="J1094">
        <v>97.260416666666671</v>
      </c>
      <c r="K1094">
        <v>18.576689153653664</v>
      </c>
      <c r="L1094">
        <v>0</v>
      </c>
      <c r="M1094">
        <v>95.138888888888886</v>
      </c>
      <c r="N1094">
        <v>4.8611111111111107</v>
      </c>
      <c r="O1094">
        <v>100</v>
      </c>
      <c r="P1094">
        <v>95.182291666666671</v>
      </c>
      <c r="Q1094">
        <v>20.108747455921993</v>
      </c>
      <c r="R1094">
        <v>0</v>
      </c>
      <c r="S1094">
        <v>92.708333333333329</v>
      </c>
      <c r="T1094">
        <v>7.291666666666667</v>
      </c>
      <c r="U1094">
        <v>100</v>
      </c>
      <c r="V1094">
        <v>101.41666666666667</v>
      </c>
      <c r="W1094">
        <v>14.740679362999689</v>
      </c>
      <c r="X1094">
        <v>0</v>
      </c>
      <c r="Y1094">
        <v>100</v>
      </c>
      <c r="Z1094">
        <v>0</v>
      </c>
      <c r="AA1094" s="2">
        <v>1</v>
      </c>
      <c r="AB1094">
        <v>1</v>
      </c>
      <c r="AC1094">
        <v>8</v>
      </c>
      <c r="AD1094">
        <v>1</v>
      </c>
      <c r="AE1094" s="16">
        <v>0</v>
      </c>
      <c r="AF1094" t="s">
        <v>879</v>
      </c>
      <c r="AG1094" t="s">
        <v>879</v>
      </c>
      <c r="AH1094" t="s">
        <v>879</v>
      </c>
      <c r="AI1094" t="s">
        <v>879</v>
      </c>
      <c r="AJ1094" t="s">
        <v>879</v>
      </c>
      <c r="AK1094" t="s">
        <v>879</v>
      </c>
      <c r="AL1094" t="s">
        <v>878</v>
      </c>
      <c r="AM1094" t="s">
        <v>878</v>
      </c>
      <c r="AN1094" t="s">
        <v>878</v>
      </c>
      <c r="AO1094" t="s">
        <v>878</v>
      </c>
      <c r="AP1094" t="s">
        <v>878</v>
      </c>
      <c r="AQ1094" t="s">
        <v>878</v>
      </c>
      <c r="AR1094" t="s">
        <v>878</v>
      </c>
      <c r="AS1094" t="s">
        <v>879</v>
      </c>
      <c r="AT1094" t="s">
        <v>879</v>
      </c>
      <c r="AU1094" t="s">
        <v>879</v>
      </c>
      <c r="AV1094" t="s">
        <v>879</v>
      </c>
      <c r="AW1094" t="s">
        <v>879</v>
      </c>
      <c r="AX1094" t="s">
        <v>879</v>
      </c>
      <c r="AY1094" t="s">
        <v>879</v>
      </c>
      <c r="AZ1094" t="s">
        <v>878</v>
      </c>
      <c r="BA1094" t="s">
        <v>878</v>
      </c>
      <c r="BB1094" t="s">
        <v>878</v>
      </c>
      <c r="BC1094" t="s">
        <v>878</v>
      </c>
      <c r="BD1094" t="s">
        <v>878</v>
      </c>
      <c r="BE1094" t="s">
        <v>878</v>
      </c>
      <c r="BF1094" t="s">
        <v>878</v>
      </c>
      <c r="BG1094" s="12">
        <v>0</v>
      </c>
      <c r="BH1094" s="1">
        <v>0</v>
      </c>
      <c r="BI1094" s="1">
        <v>0</v>
      </c>
      <c r="BJ1094" s="1">
        <v>0</v>
      </c>
      <c r="BK1094" s="1">
        <v>0</v>
      </c>
      <c r="BL1094" s="25">
        <v>0</v>
      </c>
      <c r="BM1094" s="1">
        <v>0</v>
      </c>
      <c r="BN1094" s="1">
        <v>0</v>
      </c>
      <c r="BO1094" s="1">
        <v>0</v>
      </c>
      <c r="BP1094" s="1">
        <v>0</v>
      </c>
      <c r="BQ1094"/>
      <c r="BR1094"/>
      <c r="BS1094"/>
      <c r="BT1094"/>
      <c r="BU1094"/>
      <c r="BV1094"/>
      <c r="BW1094"/>
      <c r="BX1094"/>
      <c r="BY1094"/>
      <c r="BZ1094"/>
      <c r="CA1094"/>
      <c r="CB1094"/>
      <c r="CC1094"/>
      <c r="CD1094"/>
      <c r="CE1094"/>
      <c r="CF1094"/>
      <c r="CG1094"/>
      <c r="CH1094"/>
      <c r="CI1094"/>
      <c r="CJ1094"/>
      <c r="CK1094"/>
      <c r="CL1094"/>
      <c r="CM1094"/>
      <c r="CN1094"/>
      <c r="CO1094"/>
      <c r="CP1094"/>
      <c r="CQ1094"/>
      <c r="CR1094"/>
      <c r="CS1094"/>
      <c r="CT1094"/>
      <c r="CU1094"/>
      <c r="CV1094"/>
      <c r="CW1094"/>
      <c r="CX1094"/>
      <c r="CY1094"/>
      <c r="CZ1094"/>
      <c r="DA1094"/>
      <c r="DB1094"/>
      <c r="DC1094"/>
      <c r="DD1094"/>
      <c r="DE1094"/>
    </row>
    <row r="1095" spans="1:109" x14ac:dyDescent="0.2">
      <c r="A1095" s="2">
        <v>1094</v>
      </c>
      <c r="B1095" s="2">
        <v>14</v>
      </c>
      <c r="C1095" s="2">
        <v>2</v>
      </c>
      <c r="D1095">
        <v>2</v>
      </c>
      <c r="E1095" s="52">
        <v>43993</v>
      </c>
      <c r="F1095" s="1">
        <v>0</v>
      </c>
      <c r="G1095" s="5">
        <f t="shared" si="74"/>
        <v>0</v>
      </c>
      <c r="H1095" s="19">
        <f t="shared" si="75"/>
        <v>0</v>
      </c>
      <c r="I1095">
        <v>100</v>
      </c>
      <c r="J1095">
        <v>93.315972222222229</v>
      </c>
      <c r="K1095">
        <v>13.224364832703364</v>
      </c>
      <c r="L1095">
        <v>0</v>
      </c>
      <c r="M1095">
        <v>96.875</v>
      </c>
      <c r="N1095">
        <v>3.125</v>
      </c>
      <c r="O1095">
        <v>100</v>
      </c>
      <c r="P1095">
        <v>94.28125</v>
      </c>
      <c r="Q1095">
        <v>13.926206472731254</v>
      </c>
      <c r="R1095">
        <v>0</v>
      </c>
      <c r="S1095">
        <v>95.3125</v>
      </c>
      <c r="T1095">
        <v>4.6875</v>
      </c>
      <c r="U1095">
        <v>100</v>
      </c>
      <c r="V1095">
        <v>91.385416666666671</v>
      </c>
      <c r="W1095">
        <v>11.362381491413261</v>
      </c>
      <c r="X1095">
        <v>0</v>
      </c>
      <c r="Y1095">
        <v>100</v>
      </c>
      <c r="Z1095">
        <v>0</v>
      </c>
      <c r="AA1095" s="2">
        <v>1</v>
      </c>
      <c r="AB1095">
        <v>1</v>
      </c>
      <c r="AC1095">
        <v>9</v>
      </c>
      <c r="AD1095">
        <v>1</v>
      </c>
      <c r="AE1095" s="16">
        <v>0</v>
      </c>
      <c r="AF1095" t="s">
        <v>879</v>
      </c>
      <c r="AG1095" t="s">
        <v>879</v>
      </c>
      <c r="AH1095" t="s">
        <v>879</v>
      </c>
      <c r="AI1095" t="s">
        <v>879</v>
      </c>
      <c r="AJ1095" t="s">
        <v>879</v>
      </c>
      <c r="AK1095" t="s">
        <v>879</v>
      </c>
      <c r="AL1095" t="s">
        <v>878</v>
      </c>
      <c r="AM1095" t="s">
        <v>878</v>
      </c>
      <c r="AN1095" t="s">
        <v>878</v>
      </c>
      <c r="AO1095" t="s">
        <v>878</v>
      </c>
      <c r="AP1095" t="s">
        <v>878</v>
      </c>
      <c r="AQ1095" t="s">
        <v>878</v>
      </c>
      <c r="AR1095" t="s">
        <v>878</v>
      </c>
      <c r="AS1095" t="s">
        <v>879</v>
      </c>
      <c r="AT1095" t="s">
        <v>879</v>
      </c>
      <c r="AU1095" t="s">
        <v>879</v>
      </c>
      <c r="AV1095" t="s">
        <v>879</v>
      </c>
      <c r="AW1095" t="s">
        <v>879</v>
      </c>
      <c r="AX1095" t="s">
        <v>879</v>
      </c>
      <c r="AY1095" t="s">
        <v>879</v>
      </c>
      <c r="AZ1095" t="s">
        <v>878</v>
      </c>
      <c r="BA1095" t="s">
        <v>878</v>
      </c>
      <c r="BB1095" t="s">
        <v>878</v>
      </c>
      <c r="BC1095" t="s">
        <v>878</v>
      </c>
      <c r="BD1095" t="s">
        <v>878</v>
      </c>
      <c r="BE1095" t="s">
        <v>878</v>
      </c>
      <c r="BF1095" t="s">
        <v>878</v>
      </c>
      <c r="BG1095" s="12">
        <v>0</v>
      </c>
      <c r="BH1095" s="1">
        <v>0</v>
      </c>
      <c r="BI1095" s="1">
        <v>0</v>
      </c>
      <c r="BJ1095" s="1">
        <v>0</v>
      </c>
      <c r="BK1095" s="1">
        <v>0</v>
      </c>
      <c r="BL1095" s="25">
        <v>0</v>
      </c>
      <c r="BM1095" s="1">
        <v>0</v>
      </c>
      <c r="BN1095" s="1">
        <v>0</v>
      </c>
      <c r="BO1095" s="1">
        <v>0</v>
      </c>
      <c r="BP1095" s="1">
        <v>0</v>
      </c>
      <c r="BQ1095"/>
      <c r="BR1095"/>
      <c r="BS1095"/>
      <c r="BT1095"/>
      <c r="BU1095"/>
      <c r="BV1095"/>
      <c r="BW1095"/>
      <c r="BX1095"/>
      <c r="BY1095"/>
      <c r="BZ1095"/>
      <c r="CA1095"/>
      <c r="CB1095"/>
      <c r="CC1095"/>
      <c r="CD1095"/>
      <c r="CE1095"/>
      <c r="CF1095"/>
      <c r="CG1095"/>
      <c r="CH1095"/>
      <c r="CI1095"/>
      <c r="CJ1095"/>
      <c r="CK1095"/>
      <c r="CL1095"/>
      <c r="CM1095"/>
      <c r="CN1095"/>
      <c r="CO1095"/>
      <c r="CP1095"/>
      <c r="CQ1095"/>
      <c r="CR1095"/>
      <c r="CS1095"/>
      <c r="CT1095"/>
      <c r="CU1095"/>
      <c r="CV1095"/>
      <c r="CW1095"/>
      <c r="CX1095"/>
      <c r="CY1095"/>
      <c r="CZ1095"/>
      <c r="DA1095"/>
      <c r="DB1095"/>
      <c r="DC1095"/>
      <c r="DD1095"/>
      <c r="DE1095"/>
    </row>
    <row r="1096" spans="1:109" x14ac:dyDescent="0.2">
      <c r="A1096" s="2">
        <v>1095</v>
      </c>
      <c r="B1096" s="2">
        <v>14</v>
      </c>
      <c r="C1096" s="2">
        <v>2</v>
      </c>
      <c r="D1096">
        <v>3</v>
      </c>
      <c r="E1096" s="52">
        <v>43994</v>
      </c>
      <c r="F1096" s="1">
        <v>0</v>
      </c>
      <c r="G1096" s="5">
        <f t="shared" si="74"/>
        <v>0</v>
      </c>
      <c r="H1096" s="19">
        <f t="shared" si="75"/>
        <v>0</v>
      </c>
      <c r="I1096">
        <v>100</v>
      </c>
      <c r="J1096">
        <v>93.260416666666671</v>
      </c>
      <c r="K1096">
        <v>17.247026257538163</v>
      </c>
      <c r="L1096">
        <v>0</v>
      </c>
      <c r="M1096">
        <v>94.791666666666671</v>
      </c>
      <c r="N1096">
        <v>5.208333333333333</v>
      </c>
      <c r="O1096">
        <v>100</v>
      </c>
      <c r="P1096">
        <v>90.390625</v>
      </c>
      <c r="Q1096">
        <v>14.98357154560969</v>
      </c>
      <c r="R1096">
        <v>0</v>
      </c>
      <c r="S1096">
        <v>95.833333333333329</v>
      </c>
      <c r="T1096">
        <v>4.166666666666667</v>
      </c>
      <c r="U1096">
        <v>100</v>
      </c>
      <c r="V1096">
        <v>99</v>
      </c>
      <c r="W1096">
        <v>19.241381182651018</v>
      </c>
      <c r="X1096">
        <v>0</v>
      </c>
      <c r="Y1096">
        <v>92.708333333333329</v>
      </c>
      <c r="Z1096">
        <v>7.291666666666667</v>
      </c>
      <c r="AA1096" s="2">
        <v>0</v>
      </c>
      <c r="AB1096">
        <v>1</v>
      </c>
      <c r="AC1096">
        <v>10</v>
      </c>
      <c r="AD1096">
        <v>1</v>
      </c>
      <c r="AE1096" s="16">
        <v>0</v>
      </c>
      <c r="AF1096" t="s">
        <v>879</v>
      </c>
      <c r="AG1096" t="s">
        <v>879</v>
      </c>
      <c r="AH1096" t="s">
        <v>879</v>
      </c>
      <c r="AI1096" t="s">
        <v>879</v>
      </c>
      <c r="AJ1096" t="s">
        <v>879</v>
      </c>
      <c r="AK1096" t="s">
        <v>879</v>
      </c>
      <c r="AL1096" t="s">
        <v>878</v>
      </c>
      <c r="AM1096" t="s">
        <v>878</v>
      </c>
      <c r="AN1096" t="s">
        <v>878</v>
      </c>
      <c r="AO1096" t="s">
        <v>878</v>
      </c>
      <c r="AP1096" t="s">
        <v>878</v>
      </c>
      <c r="AQ1096" t="s">
        <v>878</v>
      </c>
      <c r="AR1096" t="s">
        <v>878</v>
      </c>
      <c r="AS1096" t="s">
        <v>879</v>
      </c>
      <c r="AT1096" t="s">
        <v>879</v>
      </c>
      <c r="AU1096" t="s">
        <v>879</v>
      </c>
      <c r="AV1096" t="s">
        <v>879</v>
      </c>
      <c r="AW1096" t="s">
        <v>879</v>
      </c>
      <c r="AX1096" t="s">
        <v>879</v>
      </c>
      <c r="AY1096" t="s">
        <v>879</v>
      </c>
      <c r="AZ1096" t="s">
        <v>878</v>
      </c>
      <c r="BA1096" t="s">
        <v>878</v>
      </c>
      <c r="BB1096" t="s">
        <v>878</v>
      </c>
      <c r="BC1096" t="s">
        <v>878</v>
      </c>
      <c r="BD1096" t="s">
        <v>878</v>
      </c>
      <c r="BE1096" t="s">
        <v>878</v>
      </c>
      <c r="BF1096" t="s">
        <v>878</v>
      </c>
      <c r="BG1096" s="12">
        <v>0</v>
      </c>
      <c r="BH1096" s="1">
        <v>0</v>
      </c>
      <c r="BI1096" s="1">
        <v>0</v>
      </c>
      <c r="BJ1096" s="1">
        <v>0</v>
      </c>
      <c r="BK1096" s="1">
        <v>0</v>
      </c>
      <c r="BL1096" s="25">
        <v>0</v>
      </c>
      <c r="BM1096" s="1">
        <v>0</v>
      </c>
      <c r="BN1096" s="1">
        <v>0</v>
      </c>
      <c r="BO1096" s="1">
        <v>0</v>
      </c>
      <c r="BP1096" s="1">
        <v>0</v>
      </c>
      <c r="BQ1096"/>
      <c r="BR1096"/>
      <c r="BS1096"/>
      <c r="BT1096"/>
      <c r="BU1096"/>
      <c r="BV1096"/>
      <c r="BW1096"/>
      <c r="BX1096"/>
      <c r="BY1096"/>
      <c r="BZ1096"/>
      <c r="CA1096"/>
      <c r="CB1096"/>
      <c r="CC1096"/>
      <c r="CD1096"/>
      <c r="CE1096"/>
      <c r="CF1096"/>
      <c r="CG1096"/>
      <c r="CH1096"/>
      <c r="CI1096"/>
      <c r="CJ1096"/>
      <c r="CK1096"/>
      <c r="CL1096"/>
      <c r="CM1096"/>
      <c r="CN1096"/>
      <c r="CO1096"/>
      <c r="CP1096"/>
      <c r="CQ1096"/>
      <c r="CR1096"/>
      <c r="CS1096"/>
      <c r="CT1096"/>
      <c r="CU1096"/>
      <c r="CV1096"/>
      <c r="CW1096"/>
      <c r="CX1096"/>
      <c r="CY1096"/>
      <c r="CZ1096"/>
      <c r="DA1096"/>
      <c r="DB1096"/>
      <c r="DC1096"/>
      <c r="DD1096"/>
      <c r="DE1096"/>
    </row>
    <row r="1097" spans="1:109" x14ac:dyDescent="0.2">
      <c r="A1097" s="2">
        <v>1096</v>
      </c>
      <c r="B1097" s="2">
        <v>14</v>
      </c>
      <c r="C1097" s="2">
        <v>2</v>
      </c>
      <c r="D1097">
        <v>4</v>
      </c>
      <c r="E1097" s="52">
        <v>43995</v>
      </c>
      <c r="F1097" s="1">
        <v>0</v>
      </c>
      <c r="G1097" s="5">
        <f t="shared" si="74"/>
        <v>0</v>
      </c>
      <c r="H1097" s="19">
        <f t="shared" si="75"/>
        <v>0</v>
      </c>
      <c r="I1097">
        <v>100</v>
      </c>
      <c r="J1097">
        <v>89.340277777777771</v>
      </c>
      <c r="K1097">
        <v>21.627641583396684</v>
      </c>
      <c r="L1097">
        <v>0</v>
      </c>
      <c r="M1097">
        <v>86.111111111111114</v>
      </c>
      <c r="N1097">
        <v>13.888888888888889</v>
      </c>
      <c r="O1097">
        <v>100</v>
      </c>
      <c r="P1097">
        <v>96.630208333333329</v>
      </c>
      <c r="Q1097">
        <v>19.970685521636181</v>
      </c>
      <c r="R1097">
        <v>0</v>
      </c>
      <c r="S1097">
        <v>90.625</v>
      </c>
      <c r="T1097">
        <v>9.375</v>
      </c>
      <c r="U1097">
        <v>100</v>
      </c>
      <c r="V1097">
        <v>74.760416666666671</v>
      </c>
      <c r="W1097">
        <v>10.095431760985257</v>
      </c>
      <c r="X1097">
        <v>0</v>
      </c>
      <c r="Y1097">
        <v>77.083333333333329</v>
      </c>
      <c r="Z1097">
        <v>22.916666666666668</v>
      </c>
      <c r="AA1097" s="2">
        <v>0</v>
      </c>
      <c r="AB1097">
        <v>1</v>
      </c>
      <c r="AC1097">
        <v>10</v>
      </c>
      <c r="AD1097">
        <v>2</v>
      </c>
      <c r="AE1097" s="16">
        <v>0</v>
      </c>
      <c r="AF1097" t="s">
        <v>879</v>
      </c>
      <c r="AG1097" t="s">
        <v>879</v>
      </c>
      <c r="AH1097" t="s">
        <v>879</v>
      </c>
      <c r="AI1097" t="s">
        <v>879</v>
      </c>
      <c r="AJ1097" t="s">
        <v>879</v>
      </c>
      <c r="AK1097" t="s">
        <v>879</v>
      </c>
      <c r="AL1097" t="s">
        <v>878</v>
      </c>
      <c r="AM1097" t="s">
        <v>878</v>
      </c>
      <c r="AN1097" t="s">
        <v>878</v>
      </c>
      <c r="AO1097" t="s">
        <v>878</v>
      </c>
      <c r="AP1097" t="s">
        <v>878</v>
      </c>
      <c r="AQ1097" t="s">
        <v>878</v>
      </c>
      <c r="AR1097" t="s">
        <v>878</v>
      </c>
      <c r="AS1097" t="s">
        <v>879</v>
      </c>
      <c r="AT1097" t="s">
        <v>879</v>
      </c>
      <c r="AU1097" t="s">
        <v>879</v>
      </c>
      <c r="AV1097" t="s">
        <v>879</v>
      </c>
      <c r="AW1097" t="s">
        <v>879</v>
      </c>
      <c r="AX1097" t="s">
        <v>879</v>
      </c>
      <c r="AY1097" t="s">
        <v>879</v>
      </c>
      <c r="AZ1097" t="s">
        <v>878</v>
      </c>
      <c r="BA1097" t="s">
        <v>878</v>
      </c>
      <c r="BB1097" t="s">
        <v>878</v>
      </c>
      <c r="BC1097" t="s">
        <v>878</v>
      </c>
      <c r="BD1097" t="s">
        <v>878</v>
      </c>
      <c r="BE1097" t="s">
        <v>878</v>
      </c>
      <c r="BF1097" t="s">
        <v>878</v>
      </c>
      <c r="BG1097" s="12">
        <v>0</v>
      </c>
      <c r="BH1097" s="1">
        <v>0</v>
      </c>
      <c r="BI1097" s="1">
        <v>0</v>
      </c>
      <c r="BJ1097" s="1">
        <v>0</v>
      </c>
      <c r="BK1097" s="1">
        <v>0</v>
      </c>
      <c r="BL1097" s="25">
        <v>0</v>
      </c>
      <c r="BM1097" s="1">
        <v>0</v>
      </c>
      <c r="BN1097" s="1">
        <v>0</v>
      </c>
      <c r="BO1097" s="1">
        <v>0</v>
      </c>
      <c r="BP1097" s="1">
        <v>0</v>
      </c>
      <c r="BQ1097"/>
      <c r="BR1097"/>
      <c r="BS1097"/>
      <c r="BT1097"/>
      <c r="BU1097"/>
      <c r="BV1097"/>
      <c r="BW1097"/>
      <c r="BX1097"/>
      <c r="BY1097"/>
      <c r="BZ1097"/>
      <c r="CA1097"/>
      <c r="CB1097"/>
      <c r="CC1097"/>
      <c r="CD1097"/>
      <c r="CE1097"/>
      <c r="CF1097"/>
      <c r="CG1097"/>
      <c r="CH1097"/>
      <c r="CI1097"/>
      <c r="CJ1097"/>
      <c r="CK1097"/>
      <c r="CL1097"/>
      <c r="CM1097"/>
      <c r="CN1097"/>
      <c r="CO1097"/>
      <c r="CP1097"/>
      <c r="CQ1097"/>
      <c r="CR1097"/>
      <c r="CS1097"/>
      <c r="CT1097"/>
      <c r="CU1097"/>
      <c r="CV1097"/>
      <c r="CW1097"/>
      <c r="CX1097"/>
      <c r="CY1097"/>
      <c r="CZ1097"/>
      <c r="DA1097"/>
      <c r="DB1097"/>
      <c r="DC1097"/>
      <c r="DD1097"/>
      <c r="DE1097"/>
    </row>
    <row r="1098" spans="1:109" x14ac:dyDescent="0.2">
      <c r="A1098" s="2">
        <v>1097</v>
      </c>
      <c r="B1098" s="2">
        <v>14</v>
      </c>
      <c r="C1098" s="2">
        <v>2</v>
      </c>
      <c r="D1098">
        <v>5</v>
      </c>
      <c r="E1098" s="52">
        <v>43996</v>
      </c>
      <c r="F1098" s="1">
        <v>0</v>
      </c>
      <c r="G1098" s="5">
        <f t="shared" si="74"/>
        <v>0</v>
      </c>
      <c r="H1098" s="19">
        <f t="shared" si="75"/>
        <v>0</v>
      </c>
      <c r="I1098">
        <v>100</v>
      </c>
      <c r="J1098">
        <v>96.725694444444443</v>
      </c>
      <c r="K1098">
        <v>12.201805193226436</v>
      </c>
      <c r="L1098">
        <v>0</v>
      </c>
      <c r="M1098">
        <v>100</v>
      </c>
      <c r="N1098">
        <v>0</v>
      </c>
      <c r="O1098">
        <v>100</v>
      </c>
      <c r="P1098">
        <v>96.71875</v>
      </c>
      <c r="Q1098">
        <v>11.210062041040226</v>
      </c>
      <c r="R1098">
        <v>0</v>
      </c>
      <c r="S1098">
        <v>100</v>
      </c>
      <c r="T1098">
        <v>0</v>
      </c>
      <c r="U1098">
        <v>100</v>
      </c>
      <c r="V1098">
        <v>96.739583333333329</v>
      </c>
      <c r="W1098">
        <v>14.039662685914005</v>
      </c>
      <c r="X1098">
        <v>0</v>
      </c>
      <c r="Y1098">
        <v>100</v>
      </c>
      <c r="Z1098">
        <v>0</v>
      </c>
      <c r="AA1098" s="2">
        <v>0</v>
      </c>
      <c r="AB1098">
        <v>1</v>
      </c>
      <c r="AC1098">
        <v>10</v>
      </c>
      <c r="AD1098">
        <v>1</v>
      </c>
      <c r="AE1098" s="16">
        <v>0</v>
      </c>
      <c r="AF1098" t="s">
        <v>879</v>
      </c>
      <c r="AG1098" t="s">
        <v>879</v>
      </c>
      <c r="AH1098" t="s">
        <v>879</v>
      </c>
      <c r="AI1098" t="s">
        <v>879</v>
      </c>
      <c r="AJ1098" t="s">
        <v>879</v>
      </c>
      <c r="AK1098" t="s">
        <v>879</v>
      </c>
      <c r="AL1098" t="s">
        <v>878</v>
      </c>
      <c r="AM1098" t="s">
        <v>878</v>
      </c>
      <c r="AN1098" t="s">
        <v>878</v>
      </c>
      <c r="AO1098" t="s">
        <v>878</v>
      </c>
      <c r="AP1098" t="s">
        <v>878</v>
      </c>
      <c r="AQ1098" t="s">
        <v>878</v>
      </c>
      <c r="AR1098" t="s">
        <v>878</v>
      </c>
      <c r="AS1098" t="s">
        <v>879</v>
      </c>
      <c r="AT1098" t="s">
        <v>879</v>
      </c>
      <c r="AU1098" t="s">
        <v>879</v>
      </c>
      <c r="AV1098" t="s">
        <v>879</v>
      </c>
      <c r="AW1098" t="s">
        <v>879</v>
      </c>
      <c r="AX1098" t="s">
        <v>879</v>
      </c>
      <c r="AY1098" t="s">
        <v>879</v>
      </c>
      <c r="AZ1098" t="s">
        <v>878</v>
      </c>
      <c r="BA1098" t="s">
        <v>878</v>
      </c>
      <c r="BB1098" t="s">
        <v>878</v>
      </c>
      <c r="BC1098" t="s">
        <v>878</v>
      </c>
      <c r="BD1098" t="s">
        <v>878</v>
      </c>
      <c r="BE1098" t="s">
        <v>878</v>
      </c>
      <c r="BF1098" t="s">
        <v>878</v>
      </c>
      <c r="BG1098" s="12">
        <v>0</v>
      </c>
      <c r="BH1098" s="1">
        <v>0</v>
      </c>
      <c r="BI1098" s="1">
        <v>0</v>
      </c>
      <c r="BJ1098" s="1">
        <v>0</v>
      </c>
      <c r="BK1098" s="1">
        <v>0</v>
      </c>
      <c r="BL1098" s="25">
        <v>0</v>
      </c>
      <c r="BM1098" s="1">
        <v>0</v>
      </c>
      <c r="BN1098" s="1">
        <v>0</v>
      </c>
      <c r="BO1098" s="1">
        <v>0</v>
      </c>
      <c r="BP1098" s="1">
        <v>0</v>
      </c>
      <c r="BQ1098"/>
      <c r="BR1098"/>
      <c r="BS1098"/>
      <c r="BT1098"/>
      <c r="BU1098"/>
      <c r="BV1098"/>
      <c r="BW1098"/>
      <c r="BX1098"/>
      <c r="BY1098"/>
      <c r="BZ1098"/>
      <c r="CA1098"/>
      <c r="CB1098"/>
      <c r="CC1098"/>
      <c r="CD1098"/>
      <c r="CE1098"/>
      <c r="CF1098"/>
      <c r="CG1098"/>
      <c r="CH1098"/>
      <c r="CI1098"/>
      <c r="CJ1098"/>
      <c r="CK1098"/>
      <c r="CL1098"/>
      <c r="CM1098"/>
      <c r="CN1098"/>
      <c r="CO1098"/>
      <c r="CP1098"/>
      <c r="CQ1098"/>
      <c r="CR1098"/>
      <c r="CS1098"/>
      <c r="CT1098"/>
      <c r="CU1098"/>
      <c r="CV1098"/>
      <c r="CW1098"/>
      <c r="CX1098"/>
      <c r="CY1098"/>
      <c r="CZ1098"/>
      <c r="DA1098"/>
      <c r="DB1098"/>
      <c r="DC1098"/>
      <c r="DD1098"/>
      <c r="DE1098"/>
    </row>
    <row r="1099" spans="1:109" x14ac:dyDescent="0.2">
      <c r="A1099" s="2">
        <v>1098</v>
      </c>
      <c r="B1099" s="2">
        <v>14</v>
      </c>
      <c r="C1099" s="2">
        <v>2</v>
      </c>
      <c r="D1099">
        <v>6</v>
      </c>
      <c r="E1099" s="52">
        <v>43997</v>
      </c>
      <c r="F1099" s="1">
        <v>0</v>
      </c>
      <c r="G1099" s="5">
        <f t="shared" si="74"/>
        <v>0</v>
      </c>
      <c r="H1099" s="19">
        <f t="shared" si="75"/>
        <v>0</v>
      </c>
      <c r="I1099">
        <v>98.611111111111114</v>
      </c>
      <c r="J1099">
        <v>93.059859154929583</v>
      </c>
      <c r="K1099">
        <v>21.23369113148182</v>
      </c>
      <c r="L1099">
        <v>0</v>
      </c>
      <c r="M1099">
        <v>92.605633802816897</v>
      </c>
      <c r="N1099">
        <v>7.394366197183099</v>
      </c>
      <c r="O1099">
        <v>100</v>
      </c>
      <c r="P1099">
        <v>94.692708333333329</v>
      </c>
      <c r="Q1099">
        <v>20.29577560458679</v>
      </c>
      <c r="R1099">
        <v>0</v>
      </c>
      <c r="S1099">
        <v>93.75</v>
      </c>
      <c r="T1099">
        <v>6.25</v>
      </c>
      <c r="U1099">
        <v>95.833333333333329</v>
      </c>
      <c r="V1099">
        <v>89.652173913043484</v>
      </c>
      <c r="W1099">
        <v>22.905016956795304</v>
      </c>
      <c r="X1099">
        <v>0</v>
      </c>
      <c r="Y1099">
        <v>90.217391304347828</v>
      </c>
      <c r="Z1099">
        <v>9.7826086956521738</v>
      </c>
      <c r="AA1099" s="2">
        <v>0</v>
      </c>
      <c r="AB1099">
        <v>1</v>
      </c>
      <c r="AC1099">
        <v>10</v>
      </c>
      <c r="AD1099">
        <v>1</v>
      </c>
      <c r="AE1099" s="16">
        <v>0</v>
      </c>
      <c r="AF1099" t="s">
        <v>879</v>
      </c>
      <c r="AG1099" t="s">
        <v>879</v>
      </c>
      <c r="AH1099" t="s">
        <v>879</v>
      </c>
      <c r="AI1099" t="s">
        <v>879</v>
      </c>
      <c r="AJ1099" t="s">
        <v>879</v>
      </c>
      <c r="AK1099" t="s">
        <v>879</v>
      </c>
      <c r="AL1099" t="s">
        <v>878</v>
      </c>
      <c r="AM1099" t="s">
        <v>878</v>
      </c>
      <c r="AN1099" t="s">
        <v>878</v>
      </c>
      <c r="AO1099" t="s">
        <v>878</v>
      </c>
      <c r="AP1099" t="s">
        <v>878</v>
      </c>
      <c r="AQ1099" t="s">
        <v>878</v>
      </c>
      <c r="AR1099" t="s">
        <v>878</v>
      </c>
      <c r="AS1099" t="s">
        <v>879</v>
      </c>
      <c r="AT1099" t="s">
        <v>879</v>
      </c>
      <c r="AU1099" t="s">
        <v>879</v>
      </c>
      <c r="AV1099" t="s">
        <v>879</v>
      </c>
      <c r="AW1099" t="s">
        <v>879</v>
      </c>
      <c r="AX1099" t="s">
        <v>879</v>
      </c>
      <c r="AY1099" t="s">
        <v>879</v>
      </c>
      <c r="AZ1099" t="s">
        <v>878</v>
      </c>
      <c r="BA1099" t="s">
        <v>878</v>
      </c>
      <c r="BB1099" t="s">
        <v>878</v>
      </c>
      <c r="BC1099" t="s">
        <v>878</v>
      </c>
      <c r="BD1099" t="s">
        <v>878</v>
      </c>
      <c r="BE1099" t="s">
        <v>878</v>
      </c>
      <c r="BF1099" t="s">
        <v>878</v>
      </c>
      <c r="BG1099" s="12">
        <v>0</v>
      </c>
      <c r="BH1099" s="1">
        <v>0</v>
      </c>
      <c r="BI1099" s="1">
        <v>0</v>
      </c>
      <c r="BJ1099" s="1">
        <v>0</v>
      </c>
      <c r="BK1099" s="1">
        <v>0</v>
      </c>
      <c r="BL1099" s="25">
        <v>0</v>
      </c>
      <c r="BM1099" s="1">
        <v>0</v>
      </c>
      <c r="BN1099" s="1">
        <v>0</v>
      </c>
      <c r="BO1099" s="1">
        <v>0</v>
      </c>
      <c r="BP1099" s="1">
        <v>0</v>
      </c>
      <c r="BQ1099"/>
      <c r="BR1099"/>
      <c r="BS1099"/>
      <c r="BT1099"/>
      <c r="BU1099"/>
      <c r="BV1099" s="16"/>
      <c r="BW1099" s="16"/>
      <c r="BX1099"/>
      <c r="BY1099"/>
      <c r="BZ1099"/>
      <c r="CA1099"/>
      <c r="CB1099"/>
      <c r="CC1099"/>
      <c r="CD1099"/>
      <c r="CE1099"/>
      <c r="CF1099"/>
      <c r="CG1099"/>
      <c r="CH1099"/>
      <c r="CI1099"/>
      <c r="CJ1099"/>
      <c r="CK1099"/>
      <c r="CL1099"/>
      <c r="CM1099"/>
      <c r="CN1099"/>
      <c r="CO1099"/>
      <c r="CP1099"/>
      <c r="CQ1099"/>
      <c r="CR1099"/>
      <c r="CS1099"/>
      <c r="CT1099"/>
      <c r="CU1099"/>
      <c r="CV1099"/>
      <c r="CW1099"/>
      <c r="CX1099"/>
      <c r="CY1099"/>
      <c r="CZ1099"/>
      <c r="DA1099"/>
      <c r="DB1099"/>
      <c r="DC1099"/>
      <c r="DD1099"/>
      <c r="DE1099"/>
    </row>
    <row r="1100" spans="1:109" x14ac:dyDescent="0.2">
      <c r="A1100" s="2">
        <v>1099</v>
      </c>
      <c r="B1100" s="2">
        <v>14</v>
      </c>
      <c r="C1100" s="2">
        <v>2</v>
      </c>
      <c r="D1100">
        <v>7</v>
      </c>
      <c r="E1100" s="52">
        <v>43998</v>
      </c>
      <c r="F1100" s="1">
        <v>0</v>
      </c>
      <c r="G1100" s="5">
        <f t="shared" si="74"/>
        <v>0</v>
      </c>
      <c r="H1100" s="19">
        <f t="shared" si="75"/>
        <v>0</v>
      </c>
      <c r="I1100">
        <v>79.166666666666671</v>
      </c>
      <c r="J1100">
        <v>97</v>
      </c>
      <c r="K1100">
        <v>19.284708826478798</v>
      </c>
      <c r="L1100">
        <v>0</v>
      </c>
      <c r="M1100">
        <v>91.228070175438603</v>
      </c>
      <c r="N1100">
        <v>8.7719298245614041</v>
      </c>
      <c r="O1100">
        <v>68.75</v>
      </c>
      <c r="P1100">
        <v>93.060606060606062</v>
      </c>
      <c r="Q1100">
        <v>19.786801874073909</v>
      </c>
      <c r="R1100">
        <v>0</v>
      </c>
      <c r="S1100">
        <v>87.878787878787875</v>
      </c>
      <c r="T1100">
        <v>12.121212121212121</v>
      </c>
      <c r="U1100">
        <v>100</v>
      </c>
      <c r="V1100">
        <v>102.41666666666667</v>
      </c>
      <c r="W1100">
        <v>17.39427841695311</v>
      </c>
      <c r="X1100">
        <v>0</v>
      </c>
      <c r="Y1100">
        <v>95.833333333333329</v>
      </c>
      <c r="Z1100">
        <v>4.166666666666667</v>
      </c>
      <c r="AA1100" s="2">
        <v>0</v>
      </c>
      <c r="AB1100">
        <v>1</v>
      </c>
      <c r="AC1100">
        <v>10</v>
      </c>
      <c r="AD1100">
        <v>1</v>
      </c>
      <c r="AE1100" s="16">
        <v>0</v>
      </c>
      <c r="AF1100" t="s">
        <v>879</v>
      </c>
      <c r="AG1100" t="s">
        <v>879</v>
      </c>
      <c r="AH1100" t="s">
        <v>879</v>
      </c>
      <c r="AI1100" t="s">
        <v>879</v>
      </c>
      <c r="AJ1100" t="s">
        <v>879</v>
      </c>
      <c r="AK1100" t="s">
        <v>879</v>
      </c>
      <c r="AL1100" t="s">
        <v>878</v>
      </c>
      <c r="AM1100" t="s">
        <v>878</v>
      </c>
      <c r="AN1100" t="s">
        <v>878</v>
      </c>
      <c r="AO1100" t="s">
        <v>878</v>
      </c>
      <c r="AP1100" t="s">
        <v>878</v>
      </c>
      <c r="AQ1100" t="s">
        <v>878</v>
      </c>
      <c r="AR1100" t="s">
        <v>878</v>
      </c>
      <c r="AS1100" t="s">
        <v>879</v>
      </c>
      <c r="AT1100" t="s">
        <v>879</v>
      </c>
      <c r="AU1100" t="s">
        <v>879</v>
      </c>
      <c r="AV1100" t="s">
        <v>879</v>
      </c>
      <c r="AW1100" t="s">
        <v>879</v>
      </c>
      <c r="AX1100" t="s">
        <v>879</v>
      </c>
      <c r="AY1100" t="s">
        <v>879</v>
      </c>
      <c r="AZ1100" t="s">
        <v>878</v>
      </c>
      <c r="BA1100" t="s">
        <v>878</v>
      </c>
      <c r="BB1100" t="s">
        <v>878</v>
      </c>
      <c r="BC1100" t="s">
        <v>878</v>
      </c>
      <c r="BD1100" t="s">
        <v>878</v>
      </c>
      <c r="BE1100" t="s">
        <v>878</v>
      </c>
      <c r="BF1100" t="s">
        <v>878</v>
      </c>
      <c r="BG1100" s="12">
        <v>0</v>
      </c>
      <c r="BH1100" s="1">
        <v>0</v>
      </c>
      <c r="BI1100" s="1">
        <v>0</v>
      </c>
      <c r="BJ1100" s="1">
        <v>0</v>
      </c>
      <c r="BK1100" s="1">
        <v>0</v>
      </c>
      <c r="BL1100" s="25">
        <v>0</v>
      </c>
      <c r="BM1100" s="1">
        <v>0</v>
      </c>
      <c r="BN1100" s="1">
        <v>0</v>
      </c>
      <c r="BO1100" s="1">
        <v>0</v>
      </c>
      <c r="BP1100" s="1">
        <v>0</v>
      </c>
      <c r="BQ1100"/>
      <c r="BR1100"/>
      <c r="BS1100"/>
      <c r="BT1100"/>
      <c r="BU1100"/>
      <c r="BV1100"/>
      <c r="BW1100"/>
      <c r="BX1100"/>
      <c r="BY1100"/>
      <c r="BZ1100"/>
      <c r="CA1100"/>
      <c r="CB1100"/>
      <c r="CC1100"/>
      <c r="CD1100"/>
      <c r="CE1100"/>
      <c r="CF1100"/>
      <c r="CG1100"/>
      <c r="CH1100"/>
      <c r="CI1100"/>
      <c r="CJ1100"/>
      <c r="CK1100"/>
      <c r="CL1100"/>
      <c r="CM1100"/>
      <c r="CN1100"/>
      <c r="CO1100"/>
      <c r="CP1100"/>
      <c r="CQ1100"/>
      <c r="CR1100"/>
      <c r="CS1100"/>
      <c r="CT1100"/>
      <c r="CU1100"/>
      <c r="CV1100"/>
      <c r="CW1100"/>
      <c r="CX1100"/>
      <c r="CY1100"/>
      <c r="CZ1100"/>
      <c r="DA1100"/>
      <c r="DB1100"/>
      <c r="DC1100"/>
      <c r="DD1100"/>
      <c r="DE1100"/>
    </row>
    <row r="1101" spans="1:109" x14ac:dyDescent="0.2">
      <c r="A1101" s="2">
        <v>1100</v>
      </c>
      <c r="B1101" s="2">
        <v>14</v>
      </c>
      <c r="C1101" s="2">
        <v>2</v>
      </c>
      <c r="D1101">
        <v>8</v>
      </c>
      <c r="E1101" s="52">
        <v>43999</v>
      </c>
      <c r="F1101" s="1">
        <v>0</v>
      </c>
      <c r="G1101" s="5">
        <f t="shared" si="74"/>
        <v>0</v>
      </c>
      <c r="H1101" s="19">
        <f t="shared" si="75"/>
        <v>0</v>
      </c>
      <c r="I1101">
        <v>90.277777777777771</v>
      </c>
      <c r="J1101">
        <v>103.00384615384615</v>
      </c>
      <c r="K1101">
        <v>24.416837372235356</v>
      </c>
      <c r="L1101">
        <v>0</v>
      </c>
      <c r="M1101">
        <v>96.538461538461533</v>
      </c>
      <c r="N1101">
        <v>3.4615384615384617</v>
      </c>
      <c r="O1101">
        <v>85.416666666666671</v>
      </c>
      <c r="P1101">
        <v>110.70121951219512</v>
      </c>
      <c r="Q1101">
        <v>24.043230118649195</v>
      </c>
      <c r="R1101">
        <v>0</v>
      </c>
      <c r="S1101">
        <v>98.170731707317074</v>
      </c>
      <c r="T1101">
        <v>1.8292682926829269</v>
      </c>
      <c r="U1101">
        <v>100</v>
      </c>
      <c r="V1101">
        <v>89.854166666666671</v>
      </c>
      <c r="W1101">
        <v>16.950622632523174</v>
      </c>
      <c r="X1101">
        <v>0</v>
      </c>
      <c r="Y1101">
        <v>93.75</v>
      </c>
      <c r="Z1101">
        <v>6.25</v>
      </c>
      <c r="AA1101" s="2">
        <v>0</v>
      </c>
      <c r="AB1101">
        <v>1</v>
      </c>
      <c r="AC1101">
        <v>10</v>
      </c>
      <c r="AD1101">
        <v>1</v>
      </c>
      <c r="AE1101" s="16">
        <v>0</v>
      </c>
      <c r="AF1101" t="s">
        <v>879</v>
      </c>
      <c r="AG1101" t="s">
        <v>879</v>
      </c>
      <c r="AH1101" t="s">
        <v>879</v>
      </c>
      <c r="AI1101" t="s">
        <v>879</v>
      </c>
      <c r="AJ1101" t="s">
        <v>879</v>
      </c>
      <c r="AK1101" t="s">
        <v>879</v>
      </c>
      <c r="AL1101" t="s">
        <v>878</v>
      </c>
      <c r="AM1101" t="s">
        <v>878</v>
      </c>
      <c r="AN1101" t="s">
        <v>878</v>
      </c>
      <c r="AO1101" t="s">
        <v>878</v>
      </c>
      <c r="AP1101" t="s">
        <v>878</v>
      </c>
      <c r="AQ1101" t="s">
        <v>878</v>
      </c>
      <c r="AR1101" t="s">
        <v>878</v>
      </c>
      <c r="AS1101" t="s">
        <v>879</v>
      </c>
      <c r="AT1101" t="s">
        <v>879</v>
      </c>
      <c r="AU1101" t="s">
        <v>879</v>
      </c>
      <c r="AV1101" t="s">
        <v>879</v>
      </c>
      <c r="AW1101" t="s">
        <v>879</v>
      </c>
      <c r="AX1101" t="s">
        <v>879</v>
      </c>
      <c r="AY1101" t="s">
        <v>879</v>
      </c>
      <c r="AZ1101" t="s">
        <v>878</v>
      </c>
      <c r="BA1101" t="s">
        <v>878</v>
      </c>
      <c r="BB1101" t="s">
        <v>878</v>
      </c>
      <c r="BC1101" t="s">
        <v>878</v>
      </c>
      <c r="BD1101" t="s">
        <v>878</v>
      </c>
      <c r="BE1101" t="s">
        <v>878</v>
      </c>
      <c r="BF1101" t="s">
        <v>878</v>
      </c>
      <c r="BG1101" s="12">
        <v>0</v>
      </c>
      <c r="BH1101" s="1">
        <v>0</v>
      </c>
      <c r="BI1101" s="1">
        <v>0</v>
      </c>
      <c r="BJ1101" s="1">
        <v>0</v>
      </c>
      <c r="BK1101" s="1">
        <v>0</v>
      </c>
      <c r="BL1101" s="25">
        <v>0</v>
      </c>
      <c r="BM1101" s="1">
        <v>0</v>
      </c>
      <c r="BN1101" s="1">
        <v>0</v>
      </c>
      <c r="BO1101" s="1">
        <v>0</v>
      </c>
      <c r="BP1101" s="1">
        <v>0</v>
      </c>
      <c r="BQ1101"/>
      <c r="BR1101"/>
      <c r="BS1101"/>
      <c r="BT1101"/>
      <c r="BU1101"/>
      <c r="BV1101"/>
      <c r="BW1101"/>
      <c r="BX1101"/>
      <c r="BY1101"/>
      <c r="BZ1101"/>
      <c r="CA1101"/>
      <c r="CB1101"/>
      <c r="CC1101"/>
      <c r="CD1101"/>
      <c r="CE1101"/>
      <c r="CF1101"/>
      <c r="CG1101"/>
      <c r="CH1101"/>
      <c r="CI1101"/>
      <c r="CJ1101"/>
      <c r="CK1101"/>
      <c r="CL1101"/>
      <c r="CM1101"/>
      <c r="CN1101"/>
      <c r="CO1101"/>
      <c r="CP1101"/>
      <c r="CQ1101"/>
      <c r="CR1101"/>
      <c r="CS1101"/>
      <c r="CT1101"/>
      <c r="CU1101"/>
      <c r="CV1101"/>
      <c r="CW1101"/>
      <c r="CX1101"/>
      <c r="CY1101"/>
      <c r="CZ1101"/>
      <c r="DA1101"/>
      <c r="DB1101"/>
      <c r="DC1101"/>
      <c r="DD1101"/>
      <c r="DE1101"/>
    </row>
    <row r="1102" spans="1:109" x14ac:dyDescent="0.2">
      <c r="A1102" s="2">
        <v>1101</v>
      </c>
      <c r="B1102" s="2">
        <v>14</v>
      </c>
      <c r="C1102" s="2">
        <v>2</v>
      </c>
      <c r="D1102">
        <v>9</v>
      </c>
      <c r="E1102" s="52">
        <v>44000</v>
      </c>
      <c r="F1102" s="1">
        <v>0</v>
      </c>
      <c r="G1102" s="5">
        <f t="shared" si="74"/>
        <v>0</v>
      </c>
      <c r="H1102" s="19">
        <f t="shared" si="75"/>
        <v>0</v>
      </c>
      <c r="I1102">
        <v>100</v>
      </c>
      <c r="J1102">
        <v>91.586805555555557</v>
      </c>
      <c r="K1102">
        <v>17.318819521812443</v>
      </c>
      <c r="L1102">
        <v>0</v>
      </c>
      <c r="M1102">
        <v>94.791666666666671</v>
      </c>
      <c r="N1102">
        <v>5.208333333333333</v>
      </c>
      <c r="O1102">
        <v>100</v>
      </c>
      <c r="P1102">
        <v>92.0625</v>
      </c>
      <c r="Q1102">
        <v>19.814187478022756</v>
      </c>
      <c r="R1102">
        <v>0</v>
      </c>
      <c r="S1102">
        <v>92.708333333333329</v>
      </c>
      <c r="T1102">
        <v>7.291666666666667</v>
      </c>
      <c r="U1102">
        <v>100</v>
      </c>
      <c r="V1102">
        <v>90.635416666666671</v>
      </c>
      <c r="W1102">
        <v>10.450020234001592</v>
      </c>
      <c r="X1102">
        <v>0</v>
      </c>
      <c r="Y1102">
        <v>98.958333333333329</v>
      </c>
      <c r="Z1102">
        <v>1.0416666666666667</v>
      </c>
      <c r="AA1102" s="2">
        <v>0</v>
      </c>
      <c r="AB1102">
        <v>1</v>
      </c>
      <c r="AC1102">
        <v>9</v>
      </c>
      <c r="AD1102">
        <v>1</v>
      </c>
      <c r="AE1102" s="16">
        <v>0</v>
      </c>
      <c r="AF1102" t="s">
        <v>879</v>
      </c>
      <c r="AG1102" t="s">
        <v>879</v>
      </c>
      <c r="AH1102" t="s">
        <v>879</v>
      </c>
      <c r="AI1102" t="s">
        <v>879</v>
      </c>
      <c r="AJ1102" t="s">
        <v>879</v>
      </c>
      <c r="AK1102" t="s">
        <v>879</v>
      </c>
      <c r="AL1102" t="s">
        <v>878</v>
      </c>
      <c r="AM1102" t="s">
        <v>878</v>
      </c>
      <c r="AN1102" t="s">
        <v>878</v>
      </c>
      <c r="AO1102" t="s">
        <v>878</v>
      </c>
      <c r="AP1102" t="s">
        <v>878</v>
      </c>
      <c r="AQ1102" t="s">
        <v>878</v>
      </c>
      <c r="AR1102" t="s">
        <v>878</v>
      </c>
      <c r="AS1102" t="s">
        <v>879</v>
      </c>
      <c r="AT1102" t="s">
        <v>879</v>
      </c>
      <c r="AU1102" t="s">
        <v>879</v>
      </c>
      <c r="AV1102" t="s">
        <v>879</v>
      </c>
      <c r="AW1102" t="s">
        <v>879</v>
      </c>
      <c r="AX1102" t="s">
        <v>879</v>
      </c>
      <c r="AY1102" t="s">
        <v>879</v>
      </c>
      <c r="AZ1102" t="s">
        <v>878</v>
      </c>
      <c r="BA1102" t="s">
        <v>878</v>
      </c>
      <c r="BB1102" t="s">
        <v>878</v>
      </c>
      <c r="BC1102" t="s">
        <v>878</v>
      </c>
      <c r="BD1102" t="s">
        <v>878</v>
      </c>
      <c r="BE1102" t="s">
        <v>878</v>
      </c>
      <c r="BF1102" t="s">
        <v>878</v>
      </c>
      <c r="BG1102" s="12">
        <v>0</v>
      </c>
      <c r="BH1102" s="1">
        <v>0</v>
      </c>
      <c r="BI1102" s="1">
        <v>0</v>
      </c>
      <c r="BJ1102" s="1">
        <v>0</v>
      </c>
      <c r="BK1102" s="1">
        <v>0</v>
      </c>
      <c r="BL1102" s="25">
        <v>0</v>
      </c>
      <c r="BM1102" s="1">
        <v>0</v>
      </c>
      <c r="BN1102" s="1">
        <v>0</v>
      </c>
      <c r="BO1102" s="1">
        <v>0</v>
      </c>
      <c r="BP1102" s="1">
        <v>0</v>
      </c>
      <c r="BQ1102"/>
      <c r="BR1102"/>
      <c r="BS1102"/>
      <c r="BT1102"/>
      <c r="BU1102"/>
      <c r="BV1102"/>
      <c r="BW1102"/>
      <c r="BX1102"/>
      <c r="BY1102"/>
      <c r="BZ1102"/>
      <c r="CA1102"/>
      <c r="CB1102"/>
      <c r="CC1102"/>
      <c r="CD1102"/>
      <c r="CE1102"/>
      <c r="CF1102"/>
      <c r="CG1102"/>
      <c r="CH1102"/>
      <c r="CI1102"/>
      <c r="CJ1102"/>
      <c r="CK1102"/>
      <c r="CL1102"/>
      <c r="CM1102"/>
      <c r="CN1102"/>
      <c r="CO1102"/>
      <c r="CP1102"/>
      <c r="CQ1102"/>
      <c r="CR1102"/>
      <c r="CS1102"/>
      <c r="CT1102"/>
      <c r="CU1102"/>
      <c r="CV1102"/>
      <c r="CW1102"/>
      <c r="CX1102"/>
      <c r="CY1102"/>
      <c r="CZ1102"/>
      <c r="DA1102"/>
      <c r="DB1102"/>
      <c r="DC1102"/>
      <c r="DD1102"/>
      <c r="DE1102"/>
    </row>
    <row r="1103" spans="1:109" x14ac:dyDescent="0.2">
      <c r="A1103" s="2">
        <v>1102</v>
      </c>
      <c r="B1103" s="2">
        <v>14</v>
      </c>
      <c r="C1103" s="2">
        <v>2</v>
      </c>
      <c r="D1103">
        <v>10</v>
      </c>
      <c r="E1103" s="52">
        <v>44001</v>
      </c>
      <c r="F1103" s="1">
        <v>0</v>
      </c>
      <c r="G1103" s="5">
        <f t="shared" si="74"/>
        <v>0</v>
      </c>
      <c r="H1103" s="19">
        <f t="shared" si="75"/>
        <v>0</v>
      </c>
      <c r="I1103">
        <v>100</v>
      </c>
      <c r="J1103">
        <v>93.274305555555557</v>
      </c>
      <c r="K1103">
        <v>19.408974284182328</v>
      </c>
      <c r="L1103">
        <v>0</v>
      </c>
      <c r="M1103">
        <v>86.458333333333329</v>
      </c>
      <c r="N1103">
        <v>13.541666666666666</v>
      </c>
      <c r="O1103">
        <v>100</v>
      </c>
      <c r="P1103">
        <v>91.510416666666671</v>
      </c>
      <c r="Q1103">
        <v>22.756831968589925</v>
      </c>
      <c r="R1103">
        <v>0</v>
      </c>
      <c r="S1103">
        <v>79.6875</v>
      </c>
      <c r="T1103">
        <v>20.3125</v>
      </c>
      <c r="U1103">
        <v>100</v>
      </c>
      <c r="V1103">
        <v>96.802083333333329</v>
      </c>
      <c r="W1103">
        <v>10.296176613778659</v>
      </c>
      <c r="X1103">
        <v>0</v>
      </c>
      <c r="Y1103">
        <v>100</v>
      </c>
      <c r="Z1103">
        <v>0</v>
      </c>
      <c r="AA1103" s="2">
        <v>1</v>
      </c>
      <c r="AB1103">
        <v>1</v>
      </c>
      <c r="AC1103">
        <v>10</v>
      </c>
      <c r="AD1103">
        <v>1</v>
      </c>
      <c r="AE1103" s="16">
        <v>0</v>
      </c>
      <c r="AF1103" t="s">
        <v>879</v>
      </c>
      <c r="AG1103" t="s">
        <v>879</v>
      </c>
      <c r="AH1103" t="s">
        <v>879</v>
      </c>
      <c r="AI1103" t="s">
        <v>879</v>
      </c>
      <c r="AJ1103" t="s">
        <v>879</v>
      </c>
      <c r="AK1103" t="s">
        <v>879</v>
      </c>
      <c r="AL1103" t="s">
        <v>878</v>
      </c>
      <c r="AM1103" t="s">
        <v>878</v>
      </c>
      <c r="AN1103" t="s">
        <v>878</v>
      </c>
      <c r="AO1103" t="s">
        <v>878</v>
      </c>
      <c r="AP1103" t="s">
        <v>878</v>
      </c>
      <c r="AQ1103" t="s">
        <v>878</v>
      </c>
      <c r="AR1103" t="s">
        <v>878</v>
      </c>
      <c r="AS1103" t="s">
        <v>879</v>
      </c>
      <c r="AT1103" t="s">
        <v>879</v>
      </c>
      <c r="AU1103" t="s">
        <v>879</v>
      </c>
      <c r="AV1103" t="s">
        <v>879</v>
      </c>
      <c r="AW1103" t="s">
        <v>879</v>
      </c>
      <c r="AX1103" t="s">
        <v>879</v>
      </c>
      <c r="AY1103" t="s">
        <v>879</v>
      </c>
      <c r="AZ1103" t="s">
        <v>878</v>
      </c>
      <c r="BA1103" t="s">
        <v>878</v>
      </c>
      <c r="BB1103" t="s">
        <v>878</v>
      </c>
      <c r="BC1103" t="s">
        <v>878</v>
      </c>
      <c r="BD1103" t="s">
        <v>878</v>
      </c>
      <c r="BE1103" t="s">
        <v>878</v>
      </c>
      <c r="BF1103" t="s">
        <v>878</v>
      </c>
      <c r="BG1103" s="12">
        <v>0</v>
      </c>
      <c r="BH1103" s="1">
        <v>0</v>
      </c>
      <c r="BI1103" s="1">
        <v>0</v>
      </c>
      <c r="BJ1103" s="1">
        <v>0</v>
      </c>
      <c r="BK1103" s="1">
        <v>0</v>
      </c>
      <c r="BL1103" s="25">
        <v>0</v>
      </c>
      <c r="BM1103" s="1">
        <v>0</v>
      </c>
      <c r="BN1103" s="1">
        <v>0</v>
      </c>
      <c r="BO1103" s="1">
        <v>0</v>
      </c>
      <c r="BP1103" s="1">
        <v>0</v>
      </c>
      <c r="BQ1103"/>
      <c r="BR1103"/>
      <c r="BS1103"/>
      <c r="BT1103"/>
      <c r="BU1103"/>
      <c r="BV1103"/>
      <c r="BW1103"/>
      <c r="BX1103"/>
      <c r="BY1103"/>
      <c r="BZ1103"/>
      <c r="CA1103"/>
      <c r="CB1103"/>
      <c r="CC1103"/>
      <c r="CD1103"/>
      <c r="CE1103"/>
      <c r="CF1103"/>
      <c r="CG1103"/>
      <c r="CH1103"/>
      <c r="CI1103"/>
      <c r="CJ1103"/>
      <c r="CK1103"/>
      <c r="CL1103"/>
      <c r="CM1103"/>
      <c r="CN1103"/>
      <c r="CO1103"/>
      <c r="CP1103"/>
      <c r="CQ1103"/>
      <c r="CR1103"/>
      <c r="CS1103"/>
      <c r="CT1103"/>
      <c r="CU1103"/>
      <c r="CV1103"/>
      <c r="CW1103"/>
      <c r="CX1103"/>
      <c r="CY1103"/>
      <c r="CZ1103"/>
      <c r="DA1103"/>
      <c r="DB1103"/>
      <c r="DC1103"/>
      <c r="DD1103"/>
      <c r="DE1103"/>
    </row>
    <row r="1104" spans="1:109" customFormat="1" x14ac:dyDescent="0.2">
      <c r="A1104" s="2">
        <v>1103</v>
      </c>
      <c r="B1104" s="2">
        <v>14</v>
      </c>
      <c r="C1104" s="2">
        <v>2</v>
      </c>
      <c r="D1104">
        <v>11</v>
      </c>
      <c r="E1104" s="52">
        <v>44002</v>
      </c>
      <c r="F1104" s="1">
        <v>0</v>
      </c>
      <c r="G1104" s="5">
        <f t="shared" si="74"/>
        <v>0</v>
      </c>
      <c r="H1104" s="19">
        <f t="shared" si="75"/>
        <v>0</v>
      </c>
      <c r="I1104">
        <v>99.305555555555557</v>
      </c>
      <c r="J1104">
        <v>87.111888111888106</v>
      </c>
      <c r="K1104">
        <v>18.106595356197694</v>
      </c>
      <c r="L1104">
        <v>0</v>
      </c>
      <c r="M1104">
        <v>87.76223776223776</v>
      </c>
      <c r="N1104">
        <v>12.237762237762238</v>
      </c>
      <c r="O1104">
        <v>100</v>
      </c>
      <c r="P1104">
        <v>81.625</v>
      </c>
      <c r="Q1104">
        <v>13.355014101271381</v>
      </c>
      <c r="R1104">
        <v>0</v>
      </c>
      <c r="S1104">
        <v>86.979166666666671</v>
      </c>
      <c r="T1104">
        <v>13.020833333333334</v>
      </c>
      <c r="U1104">
        <v>97.916666666666671</v>
      </c>
      <c r="V1104">
        <v>98.319148936170208</v>
      </c>
      <c r="W1104">
        <v>18.45550893909725</v>
      </c>
      <c r="X1104">
        <v>0</v>
      </c>
      <c r="Y1104">
        <v>89.361702127659569</v>
      </c>
      <c r="Z1104">
        <v>10.638297872340425</v>
      </c>
      <c r="AA1104" s="2">
        <v>1</v>
      </c>
      <c r="AB1104">
        <v>1</v>
      </c>
      <c r="AC1104">
        <v>9</v>
      </c>
      <c r="AD1104">
        <v>1</v>
      </c>
      <c r="AE1104" s="16">
        <v>0</v>
      </c>
      <c r="AF1104" t="s">
        <v>879</v>
      </c>
      <c r="AG1104" t="s">
        <v>879</v>
      </c>
      <c r="AH1104" t="s">
        <v>879</v>
      </c>
      <c r="AI1104" t="s">
        <v>879</v>
      </c>
      <c r="AJ1104" t="s">
        <v>879</v>
      </c>
      <c r="AK1104" t="s">
        <v>879</v>
      </c>
      <c r="AL1104" t="s">
        <v>878</v>
      </c>
      <c r="AM1104" t="s">
        <v>878</v>
      </c>
      <c r="AN1104" t="s">
        <v>878</v>
      </c>
      <c r="AO1104" t="s">
        <v>878</v>
      </c>
      <c r="AP1104" t="s">
        <v>878</v>
      </c>
      <c r="AQ1104" t="s">
        <v>878</v>
      </c>
      <c r="AR1104" t="s">
        <v>878</v>
      </c>
      <c r="AS1104" t="s">
        <v>879</v>
      </c>
      <c r="AT1104" t="s">
        <v>879</v>
      </c>
      <c r="AU1104" t="s">
        <v>879</v>
      </c>
      <c r="AV1104" t="s">
        <v>879</v>
      </c>
      <c r="AW1104" t="s">
        <v>879</v>
      </c>
      <c r="AX1104" t="s">
        <v>879</v>
      </c>
      <c r="AY1104" t="s">
        <v>879</v>
      </c>
      <c r="AZ1104" t="s">
        <v>878</v>
      </c>
      <c r="BA1104" t="s">
        <v>878</v>
      </c>
      <c r="BB1104" t="s">
        <v>878</v>
      </c>
      <c r="BC1104" t="s">
        <v>878</v>
      </c>
      <c r="BD1104" t="s">
        <v>878</v>
      </c>
      <c r="BE1104" t="s">
        <v>878</v>
      </c>
      <c r="BF1104" t="s">
        <v>878</v>
      </c>
      <c r="BG1104" s="12">
        <v>0</v>
      </c>
      <c r="BH1104" s="1">
        <v>0</v>
      </c>
      <c r="BI1104" s="1">
        <v>0</v>
      </c>
      <c r="BJ1104" s="1">
        <v>0</v>
      </c>
      <c r="BK1104" s="1">
        <v>0</v>
      </c>
      <c r="BL1104" s="25">
        <v>0</v>
      </c>
      <c r="BM1104" s="1">
        <v>0</v>
      </c>
      <c r="BN1104" s="1">
        <v>0</v>
      </c>
      <c r="BO1104" s="1">
        <v>0</v>
      </c>
      <c r="BP1104" s="1">
        <v>0</v>
      </c>
    </row>
    <row r="1105" spans="1:109" customFormat="1" x14ac:dyDescent="0.2">
      <c r="A1105" s="2">
        <v>1104</v>
      </c>
      <c r="B1105" s="2">
        <v>14</v>
      </c>
      <c r="C1105" s="2">
        <v>2</v>
      </c>
      <c r="D1105">
        <v>12</v>
      </c>
      <c r="E1105" s="52">
        <v>44003</v>
      </c>
      <c r="F1105" s="1">
        <v>0</v>
      </c>
      <c r="G1105" s="5">
        <f t="shared" si="74"/>
        <v>0</v>
      </c>
      <c r="H1105" s="19">
        <f t="shared" si="75"/>
        <v>0</v>
      </c>
      <c r="I1105">
        <v>97.222222222222229</v>
      </c>
      <c r="J1105">
        <v>97.796428571428578</v>
      </c>
      <c r="K1105">
        <v>21.985605988627789</v>
      </c>
      <c r="L1105">
        <v>0</v>
      </c>
      <c r="M1105">
        <v>99.285714285714292</v>
      </c>
      <c r="N1105">
        <v>0.7142857142857143</v>
      </c>
      <c r="O1105">
        <v>95.833333333333329</v>
      </c>
      <c r="P1105">
        <v>102.71739130434783</v>
      </c>
      <c r="Q1105">
        <v>22.272363869570047</v>
      </c>
      <c r="R1105">
        <v>0</v>
      </c>
      <c r="S1105">
        <v>99.456521739130437</v>
      </c>
      <c r="T1105">
        <v>0.54347826086956519</v>
      </c>
      <c r="U1105">
        <v>100</v>
      </c>
      <c r="V1105">
        <v>88.364583333333329</v>
      </c>
      <c r="W1105">
        <v>16.50451293673154</v>
      </c>
      <c r="X1105">
        <v>0</v>
      </c>
      <c r="Y1105">
        <v>98.958333333333329</v>
      </c>
      <c r="Z1105">
        <v>1.0416666666666667</v>
      </c>
      <c r="AA1105" s="2">
        <v>0</v>
      </c>
      <c r="AB1105">
        <v>1</v>
      </c>
      <c r="AC1105">
        <v>9</v>
      </c>
      <c r="AD1105">
        <v>1</v>
      </c>
      <c r="AE1105" s="16">
        <v>0</v>
      </c>
      <c r="AF1105" t="s">
        <v>879</v>
      </c>
      <c r="AG1105" t="s">
        <v>879</v>
      </c>
      <c r="AH1105" t="s">
        <v>879</v>
      </c>
      <c r="AI1105" t="s">
        <v>879</v>
      </c>
      <c r="AJ1105" t="s">
        <v>879</v>
      </c>
      <c r="AK1105" t="s">
        <v>879</v>
      </c>
      <c r="AL1105" t="s">
        <v>878</v>
      </c>
      <c r="AM1105" t="s">
        <v>878</v>
      </c>
      <c r="AN1105" t="s">
        <v>878</v>
      </c>
      <c r="AO1105" t="s">
        <v>878</v>
      </c>
      <c r="AP1105" t="s">
        <v>878</v>
      </c>
      <c r="AQ1105" t="s">
        <v>878</v>
      </c>
      <c r="AR1105" t="s">
        <v>878</v>
      </c>
      <c r="AS1105" t="s">
        <v>879</v>
      </c>
      <c r="AT1105" t="s">
        <v>879</v>
      </c>
      <c r="AU1105" t="s">
        <v>879</v>
      </c>
      <c r="AV1105" t="s">
        <v>879</v>
      </c>
      <c r="AW1105" t="s">
        <v>879</v>
      </c>
      <c r="AX1105" t="s">
        <v>879</v>
      </c>
      <c r="AY1105" t="s">
        <v>879</v>
      </c>
      <c r="AZ1105" t="s">
        <v>878</v>
      </c>
      <c r="BA1105" t="s">
        <v>878</v>
      </c>
      <c r="BB1105" t="s">
        <v>878</v>
      </c>
      <c r="BC1105" t="s">
        <v>878</v>
      </c>
      <c r="BD1105" t="s">
        <v>878</v>
      </c>
      <c r="BE1105" t="s">
        <v>878</v>
      </c>
      <c r="BF1105" t="s">
        <v>878</v>
      </c>
      <c r="BG1105" s="12">
        <v>0</v>
      </c>
      <c r="BH1105" s="1">
        <v>0</v>
      </c>
      <c r="BI1105" s="1">
        <v>0</v>
      </c>
      <c r="BJ1105" s="1">
        <v>0</v>
      </c>
      <c r="BK1105" s="1">
        <v>0</v>
      </c>
      <c r="BL1105" s="25">
        <v>0</v>
      </c>
      <c r="BM1105" s="1">
        <v>0</v>
      </c>
      <c r="BN1105" s="1">
        <v>0</v>
      </c>
      <c r="BO1105" s="1">
        <v>0</v>
      </c>
      <c r="BP1105" s="1">
        <v>0</v>
      </c>
    </row>
    <row r="1106" spans="1:109" x14ac:dyDescent="0.2">
      <c r="A1106" s="2">
        <v>1105</v>
      </c>
      <c r="B1106" s="2">
        <v>14</v>
      </c>
      <c r="C1106" s="2">
        <v>2</v>
      </c>
      <c r="D1106">
        <v>13</v>
      </c>
      <c r="E1106" s="52">
        <v>44004</v>
      </c>
      <c r="F1106" s="1">
        <v>0</v>
      </c>
      <c r="G1106" s="5">
        <f t="shared" si="74"/>
        <v>0</v>
      </c>
      <c r="H1106" s="19">
        <f t="shared" si="75"/>
        <v>0</v>
      </c>
      <c r="I1106">
        <v>94.444444444444443</v>
      </c>
      <c r="J1106">
        <v>112.4375</v>
      </c>
      <c r="K1106">
        <v>21.790766505208513</v>
      </c>
      <c r="L1106">
        <v>0.73529411764705888</v>
      </c>
      <c r="M1106">
        <v>93.75</v>
      </c>
      <c r="N1106">
        <v>5.5147058823529411</v>
      </c>
      <c r="O1106">
        <v>91.666666666666671</v>
      </c>
      <c r="P1106">
        <v>108.65909090909091</v>
      </c>
      <c r="Q1106">
        <v>26.475824249326084</v>
      </c>
      <c r="R1106">
        <v>1.1363636363636365</v>
      </c>
      <c r="S1106">
        <v>90.340909090909093</v>
      </c>
      <c r="T1106">
        <v>8.5227272727272734</v>
      </c>
      <c r="U1106">
        <v>100</v>
      </c>
      <c r="V1106">
        <v>119.36458333333333</v>
      </c>
      <c r="W1106">
        <v>8.9028066757375104</v>
      </c>
      <c r="X1106">
        <v>0</v>
      </c>
      <c r="Y1106">
        <v>100</v>
      </c>
      <c r="Z1106">
        <v>0</v>
      </c>
      <c r="AA1106" s="2">
        <v>1</v>
      </c>
      <c r="AB1106">
        <v>1</v>
      </c>
      <c r="AC1106">
        <v>9</v>
      </c>
      <c r="AD1106">
        <v>1</v>
      </c>
      <c r="AE1106" s="16">
        <v>0</v>
      </c>
      <c r="AF1106" t="s">
        <v>879</v>
      </c>
      <c r="AG1106" t="s">
        <v>879</v>
      </c>
      <c r="AH1106" t="s">
        <v>879</v>
      </c>
      <c r="AI1106" t="s">
        <v>879</v>
      </c>
      <c r="AJ1106" t="s">
        <v>879</v>
      </c>
      <c r="AK1106" t="s">
        <v>879</v>
      </c>
      <c r="AL1106" t="s">
        <v>878</v>
      </c>
      <c r="AM1106" t="s">
        <v>878</v>
      </c>
      <c r="AN1106" t="s">
        <v>878</v>
      </c>
      <c r="AO1106" t="s">
        <v>878</v>
      </c>
      <c r="AP1106" t="s">
        <v>878</v>
      </c>
      <c r="AQ1106" t="s">
        <v>878</v>
      </c>
      <c r="AR1106" t="s">
        <v>878</v>
      </c>
      <c r="AS1106" t="s">
        <v>879</v>
      </c>
      <c r="AT1106" t="s">
        <v>879</v>
      </c>
      <c r="AU1106" t="s">
        <v>879</v>
      </c>
      <c r="AV1106" t="s">
        <v>879</v>
      </c>
      <c r="AW1106" t="s">
        <v>879</v>
      </c>
      <c r="AX1106" t="s">
        <v>879</v>
      </c>
      <c r="AY1106" t="s">
        <v>879</v>
      </c>
      <c r="AZ1106" t="s">
        <v>878</v>
      </c>
      <c r="BA1106" t="s">
        <v>878</v>
      </c>
      <c r="BB1106" t="s">
        <v>878</v>
      </c>
      <c r="BC1106" t="s">
        <v>878</v>
      </c>
      <c r="BD1106" t="s">
        <v>878</v>
      </c>
      <c r="BE1106" t="s">
        <v>878</v>
      </c>
      <c r="BF1106" t="s">
        <v>878</v>
      </c>
      <c r="BG1106" s="12">
        <v>0</v>
      </c>
      <c r="BH1106" s="1">
        <v>0</v>
      </c>
      <c r="BI1106" s="1">
        <v>0</v>
      </c>
      <c r="BJ1106" s="1">
        <v>0</v>
      </c>
      <c r="BK1106" s="1">
        <v>0</v>
      </c>
      <c r="BL1106" s="25">
        <v>0</v>
      </c>
      <c r="BM1106" s="1">
        <v>0</v>
      </c>
      <c r="BN1106" s="1">
        <v>0</v>
      </c>
      <c r="BO1106" s="1">
        <v>0</v>
      </c>
      <c r="BP1106" s="1">
        <v>0</v>
      </c>
      <c r="BQ1106"/>
      <c r="BR1106"/>
      <c r="BS1106"/>
      <c r="BT1106"/>
      <c r="BU1106"/>
      <c r="BV1106"/>
      <c r="BW1106"/>
      <c r="BX1106"/>
      <c r="BY1106"/>
      <c r="BZ1106"/>
      <c r="CA1106"/>
      <c r="CB1106"/>
      <c r="CC1106"/>
      <c r="CD1106"/>
      <c r="CE1106"/>
      <c r="CF1106"/>
      <c r="CG1106"/>
      <c r="CH1106"/>
      <c r="CI1106"/>
      <c r="CJ1106"/>
      <c r="CK1106"/>
      <c r="CL1106"/>
      <c r="CM1106"/>
      <c r="CN1106"/>
      <c r="CO1106"/>
      <c r="CP1106"/>
      <c r="CQ1106"/>
      <c r="CR1106"/>
      <c r="CS1106"/>
      <c r="CT1106"/>
      <c r="CU1106"/>
      <c r="CV1106"/>
      <c r="CW1106"/>
      <c r="CX1106"/>
      <c r="CY1106"/>
      <c r="CZ1106"/>
      <c r="DA1106"/>
      <c r="DB1106"/>
      <c r="DC1106"/>
      <c r="DD1106"/>
      <c r="DE1106"/>
    </row>
    <row r="1107" spans="1:109" x14ac:dyDescent="0.2">
      <c r="A1107" s="2">
        <v>1106</v>
      </c>
      <c r="B1107" s="2">
        <v>14</v>
      </c>
      <c r="C1107" s="2">
        <v>2</v>
      </c>
      <c r="D1107">
        <v>14</v>
      </c>
      <c r="E1107" s="52">
        <v>44005</v>
      </c>
      <c r="F1107" s="1">
        <v>0</v>
      </c>
      <c r="G1107" s="5">
        <f t="shared" si="74"/>
        <v>0</v>
      </c>
      <c r="H1107" s="19">
        <f t="shared" si="75"/>
        <v>0</v>
      </c>
      <c r="I1107">
        <v>100</v>
      </c>
      <c r="J1107">
        <v>96.333333333333329</v>
      </c>
      <c r="K1107">
        <v>26.832520764191898</v>
      </c>
      <c r="L1107">
        <v>0</v>
      </c>
      <c r="M1107">
        <v>83.333333333333329</v>
      </c>
      <c r="N1107">
        <v>16.666666666666668</v>
      </c>
      <c r="O1107">
        <v>100</v>
      </c>
      <c r="P1107">
        <v>101.30729166666667</v>
      </c>
      <c r="Q1107">
        <v>27.08013798530034</v>
      </c>
      <c r="R1107">
        <v>0</v>
      </c>
      <c r="S1107">
        <v>84.895833333333329</v>
      </c>
      <c r="T1107">
        <v>15.104166666666666</v>
      </c>
      <c r="U1107">
        <v>100</v>
      </c>
      <c r="V1107">
        <v>86.385416666666671</v>
      </c>
      <c r="W1107">
        <v>21.821168943134293</v>
      </c>
      <c r="X1107">
        <v>0</v>
      </c>
      <c r="Y1107">
        <v>80.208333333333329</v>
      </c>
      <c r="Z1107">
        <v>19.791666666666668</v>
      </c>
      <c r="AA1107" s="2">
        <v>1</v>
      </c>
      <c r="AB1107">
        <v>1</v>
      </c>
      <c r="AC1107">
        <v>8</v>
      </c>
      <c r="AD1107">
        <v>1</v>
      </c>
      <c r="AE1107" s="16">
        <v>0</v>
      </c>
      <c r="AF1107" t="s">
        <v>879</v>
      </c>
      <c r="AG1107" t="s">
        <v>879</v>
      </c>
      <c r="AH1107" t="s">
        <v>879</v>
      </c>
      <c r="AI1107" t="s">
        <v>879</v>
      </c>
      <c r="AJ1107" t="s">
        <v>879</v>
      </c>
      <c r="AK1107" t="s">
        <v>879</v>
      </c>
      <c r="AL1107" t="s">
        <v>878</v>
      </c>
      <c r="AM1107" t="s">
        <v>878</v>
      </c>
      <c r="AN1107" t="s">
        <v>878</v>
      </c>
      <c r="AO1107" t="s">
        <v>878</v>
      </c>
      <c r="AP1107" t="s">
        <v>878</v>
      </c>
      <c r="AQ1107" t="s">
        <v>878</v>
      </c>
      <c r="AR1107" t="s">
        <v>878</v>
      </c>
      <c r="AS1107" t="s">
        <v>879</v>
      </c>
      <c r="AT1107" t="s">
        <v>879</v>
      </c>
      <c r="AU1107" t="s">
        <v>879</v>
      </c>
      <c r="AV1107" t="s">
        <v>879</v>
      </c>
      <c r="AW1107" t="s">
        <v>879</v>
      </c>
      <c r="AX1107" t="s">
        <v>879</v>
      </c>
      <c r="AY1107" t="s">
        <v>879</v>
      </c>
      <c r="AZ1107" t="s">
        <v>878</v>
      </c>
      <c r="BA1107" t="s">
        <v>878</v>
      </c>
      <c r="BB1107" t="s">
        <v>878</v>
      </c>
      <c r="BC1107" t="s">
        <v>878</v>
      </c>
      <c r="BD1107" t="s">
        <v>878</v>
      </c>
      <c r="BE1107" t="s">
        <v>878</v>
      </c>
      <c r="BF1107" t="s">
        <v>878</v>
      </c>
      <c r="BG1107" s="12">
        <v>0</v>
      </c>
      <c r="BH1107" s="1">
        <v>0</v>
      </c>
      <c r="BI1107" s="1">
        <v>0</v>
      </c>
      <c r="BJ1107" s="1">
        <v>0</v>
      </c>
      <c r="BK1107" s="1">
        <v>0</v>
      </c>
      <c r="BL1107" s="25">
        <v>0</v>
      </c>
      <c r="BM1107" s="1">
        <v>0</v>
      </c>
      <c r="BN1107" s="1">
        <v>0</v>
      </c>
      <c r="BO1107" s="1">
        <v>0</v>
      </c>
      <c r="BP1107" s="1">
        <v>0</v>
      </c>
      <c r="BQ1107"/>
      <c r="BR1107"/>
      <c r="BS1107"/>
      <c r="BT1107"/>
      <c r="BU1107"/>
      <c r="BV1107"/>
      <c r="BW1107"/>
      <c r="BX1107"/>
      <c r="BY1107"/>
      <c r="BZ1107"/>
      <c r="CA1107"/>
      <c r="CB1107"/>
      <c r="CC1107"/>
      <c r="CD1107"/>
      <c r="CE1107"/>
      <c r="CF1107"/>
      <c r="CG1107"/>
      <c r="CH1107"/>
      <c r="CI1107"/>
      <c r="CJ1107"/>
      <c r="CK1107"/>
      <c r="CL1107"/>
      <c r="CM1107"/>
      <c r="CN1107"/>
      <c r="CO1107"/>
      <c r="CP1107"/>
      <c r="CQ1107"/>
      <c r="CR1107"/>
      <c r="CS1107"/>
      <c r="CT1107"/>
      <c r="CU1107"/>
      <c r="CV1107"/>
      <c r="CW1107"/>
      <c r="CX1107"/>
      <c r="CY1107"/>
      <c r="CZ1107"/>
      <c r="DA1107"/>
      <c r="DB1107"/>
      <c r="DC1107"/>
      <c r="DD1107"/>
      <c r="DE1107"/>
    </row>
    <row r="1108" spans="1:109" x14ac:dyDescent="0.2">
      <c r="A1108" s="2">
        <v>1107</v>
      </c>
      <c r="B1108" s="5">
        <v>14</v>
      </c>
      <c r="C1108" s="5">
        <v>3</v>
      </c>
      <c r="D1108" s="1">
        <v>1</v>
      </c>
      <c r="E1108" s="7">
        <v>44012</v>
      </c>
      <c r="F1108" s="1">
        <v>0</v>
      </c>
      <c r="G1108" s="5">
        <f t="shared" si="74"/>
        <v>32</v>
      </c>
      <c r="H1108" s="19">
        <f t="shared" si="75"/>
        <v>121.6</v>
      </c>
      <c r="I1108" s="19">
        <v>100</v>
      </c>
      <c r="J1108" s="19">
        <v>89.704861111111114</v>
      </c>
      <c r="K1108" s="19">
        <v>25.963935540598179</v>
      </c>
      <c r="L1108" s="19">
        <v>0</v>
      </c>
      <c r="M1108" s="19">
        <v>83.680555555555557</v>
      </c>
      <c r="N1108" s="19">
        <v>16.319444444444443</v>
      </c>
      <c r="O1108" s="19">
        <v>100</v>
      </c>
      <c r="P1108" s="19">
        <v>88.864583333333329</v>
      </c>
      <c r="Q1108" s="19">
        <v>24.324303900885063</v>
      </c>
      <c r="R1108" s="19">
        <v>0</v>
      </c>
      <c r="S1108" s="19">
        <v>81.770833333333329</v>
      </c>
      <c r="T1108" s="19">
        <v>18.229166666666668</v>
      </c>
      <c r="U1108" s="19">
        <v>100</v>
      </c>
      <c r="V1108" s="19">
        <v>91.385416666666671</v>
      </c>
      <c r="W1108" s="19">
        <v>28.850987917988629</v>
      </c>
      <c r="X1108" s="19">
        <v>0</v>
      </c>
      <c r="Y1108" s="19">
        <v>87.5</v>
      </c>
      <c r="Z1108" s="19">
        <v>12.5</v>
      </c>
      <c r="AA1108" s="2">
        <v>0</v>
      </c>
      <c r="AB1108">
        <v>1</v>
      </c>
      <c r="AC1108">
        <v>9</v>
      </c>
      <c r="AD1108" s="1" t="s">
        <v>20</v>
      </c>
      <c r="AE1108" s="16">
        <v>0</v>
      </c>
      <c r="AF1108" t="s">
        <v>875</v>
      </c>
      <c r="AG1108" t="s">
        <v>875</v>
      </c>
      <c r="AH1108" t="s">
        <v>875</v>
      </c>
      <c r="AI1108" t="s">
        <v>875</v>
      </c>
      <c r="AJ1108" t="s">
        <v>875</v>
      </c>
      <c r="AK1108" t="s">
        <v>875</v>
      </c>
      <c r="AL1108" t="s">
        <v>875</v>
      </c>
      <c r="AM1108" s="1" t="s">
        <v>903</v>
      </c>
      <c r="AN1108" s="1" t="s">
        <v>903</v>
      </c>
      <c r="AO1108" s="1" t="s">
        <v>903</v>
      </c>
      <c r="AP1108" s="1" t="s">
        <v>903</v>
      </c>
      <c r="AQ1108" s="1" t="s">
        <v>903</v>
      </c>
      <c r="AR1108" s="1" t="s">
        <v>903</v>
      </c>
      <c r="AS1108" s="1" t="s">
        <v>903</v>
      </c>
      <c r="AT1108" s="1" t="s">
        <v>903</v>
      </c>
      <c r="AU1108" s="1" t="s">
        <v>903</v>
      </c>
      <c r="AV1108" s="1" t="s">
        <v>903</v>
      </c>
      <c r="AW1108" s="1" t="s">
        <v>903</v>
      </c>
      <c r="AX1108" s="1" t="s">
        <v>903</v>
      </c>
      <c r="AY1108" s="1" t="s">
        <v>903</v>
      </c>
      <c r="AZ1108" s="1" t="s">
        <v>903</v>
      </c>
      <c r="BA1108" s="1" t="s">
        <v>875</v>
      </c>
      <c r="BB1108" s="1" t="s">
        <v>875</v>
      </c>
      <c r="BC1108" s="1" t="s">
        <v>875</v>
      </c>
      <c r="BD1108" s="1" t="s">
        <v>875</v>
      </c>
      <c r="BE1108" s="1" t="s">
        <v>875</v>
      </c>
      <c r="BF1108" s="1" t="s">
        <v>875</v>
      </c>
      <c r="BG1108" s="12">
        <v>32</v>
      </c>
      <c r="BH1108" s="1">
        <v>3</v>
      </c>
      <c r="BI1108" s="1">
        <v>3.8</v>
      </c>
      <c r="BJ1108" s="1">
        <f>BG1108*BI1108</f>
        <v>121.6</v>
      </c>
      <c r="BK1108" s="1" t="s">
        <v>28</v>
      </c>
      <c r="BL1108" s="25">
        <v>0</v>
      </c>
      <c r="BM1108" s="1">
        <v>0</v>
      </c>
      <c r="BN1108" s="1">
        <v>0</v>
      </c>
      <c r="BO1108" s="1">
        <v>0</v>
      </c>
      <c r="BP1108" s="1">
        <v>0</v>
      </c>
      <c r="BQ1108" s="14">
        <v>44012.45612909722</v>
      </c>
      <c r="BR1108" s="14" t="s">
        <v>437</v>
      </c>
      <c r="BS1108" s="15">
        <v>29.05</v>
      </c>
      <c r="BT1108" s="12" t="s">
        <v>376</v>
      </c>
      <c r="BU1108" s="12">
        <v>2</v>
      </c>
      <c r="BV1108" s="12">
        <v>0</v>
      </c>
      <c r="BW1108" s="12" t="s">
        <v>438</v>
      </c>
      <c r="BX1108" s="12">
        <v>0</v>
      </c>
      <c r="BY1108" s="12" t="s">
        <v>439</v>
      </c>
      <c r="BZ1108" s="12">
        <v>1</v>
      </c>
      <c r="CA1108" s="12">
        <v>6</v>
      </c>
      <c r="CB1108" s="15">
        <v>0</v>
      </c>
      <c r="CC1108" s="12">
        <v>0</v>
      </c>
      <c r="CD1108" s="12">
        <v>0</v>
      </c>
      <c r="CE1108" s="12">
        <v>1</v>
      </c>
      <c r="CF1108" s="12">
        <v>4</v>
      </c>
      <c r="CG1108" s="12">
        <v>1</v>
      </c>
      <c r="CH1108" s="12">
        <v>3</v>
      </c>
      <c r="CI1108" s="12">
        <v>1</v>
      </c>
      <c r="CJ1108" s="15">
        <v>3</v>
      </c>
      <c r="CK1108" s="12">
        <v>1</v>
      </c>
      <c r="CL1108" s="12">
        <v>5</v>
      </c>
      <c r="CM1108" s="12">
        <v>1</v>
      </c>
      <c r="CN1108" s="12">
        <v>4</v>
      </c>
      <c r="CO1108" s="12">
        <v>2</v>
      </c>
      <c r="CP1108" s="12" t="s">
        <v>141</v>
      </c>
      <c r="CQ1108" s="12">
        <v>88</v>
      </c>
      <c r="CR1108" s="12">
        <v>88</v>
      </c>
      <c r="CS1108" s="12">
        <v>11</v>
      </c>
      <c r="CT1108" s="12">
        <v>21</v>
      </c>
      <c r="CU1108" s="12">
        <v>90</v>
      </c>
      <c r="CV1108" s="12">
        <v>16.100000000000001</v>
      </c>
      <c r="CW1108" s="12">
        <v>180</v>
      </c>
      <c r="CX1108" s="12" t="b">
        <v>0</v>
      </c>
      <c r="CY1108" s="12"/>
      <c r="CZ1108" s="12">
        <v>0</v>
      </c>
      <c r="DA1108" s="12"/>
      <c r="DB1108" s="12"/>
      <c r="DC1108" s="12"/>
      <c r="DD1108"/>
      <c r="DE1108" s="35"/>
    </row>
    <row r="1109" spans="1:109" customFormat="1" x14ac:dyDescent="0.2">
      <c r="A1109" s="2">
        <v>1108</v>
      </c>
      <c r="B1109" s="5">
        <v>14</v>
      </c>
      <c r="C1109" s="5">
        <v>3</v>
      </c>
      <c r="D1109" s="1">
        <v>2</v>
      </c>
      <c r="E1109" s="7">
        <v>44013</v>
      </c>
      <c r="F1109" s="1">
        <v>0</v>
      </c>
      <c r="G1109" s="5">
        <f t="shared" si="74"/>
        <v>0</v>
      </c>
      <c r="H1109" s="19">
        <f t="shared" si="75"/>
        <v>0</v>
      </c>
      <c r="I1109" s="19">
        <v>99.305555555555557</v>
      </c>
      <c r="J1109" s="19">
        <v>107.48251748251748</v>
      </c>
      <c r="K1109" s="19">
        <v>21.823848744279772</v>
      </c>
      <c r="L1109" s="19">
        <v>0</v>
      </c>
      <c r="M1109" s="19">
        <v>98.251748251748253</v>
      </c>
      <c r="N1109" s="19">
        <v>1.7482517482517483</v>
      </c>
      <c r="O1109" s="19">
        <v>100</v>
      </c>
      <c r="P1109" s="19">
        <v>111.83333333333333</v>
      </c>
      <c r="Q1109" s="19">
        <v>23.249842575988328</v>
      </c>
      <c r="R1109" s="19">
        <v>0</v>
      </c>
      <c r="S1109" s="19">
        <v>97.395833333333329</v>
      </c>
      <c r="T1109" s="19">
        <v>2.6041666666666665</v>
      </c>
      <c r="U1109" s="19">
        <v>97.916666666666671</v>
      </c>
      <c r="V1109" s="19">
        <v>98.59574468085107</v>
      </c>
      <c r="W1109" s="19">
        <v>13.562154813153938</v>
      </c>
      <c r="X1109" s="19">
        <v>0</v>
      </c>
      <c r="Y1109" s="19">
        <v>100</v>
      </c>
      <c r="Z1109" s="19">
        <v>0</v>
      </c>
      <c r="AA1109" s="2">
        <v>0</v>
      </c>
      <c r="AB1109">
        <v>1</v>
      </c>
      <c r="AC1109">
        <v>9</v>
      </c>
      <c r="AD1109">
        <v>1</v>
      </c>
      <c r="AE1109" s="16">
        <v>0</v>
      </c>
      <c r="AF1109" t="s">
        <v>20</v>
      </c>
      <c r="AG1109" t="s">
        <v>20</v>
      </c>
      <c r="AH1109" t="s">
        <v>20</v>
      </c>
      <c r="AI1109" t="s">
        <v>20</v>
      </c>
      <c r="AJ1109" t="s">
        <v>20</v>
      </c>
      <c r="AK1109" t="s">
        <v>20</v>
      </c>
      <c r="AL1109" t="s">
        <v>20</v>
      </c>
      <c r="AM1109" s="16" t="s">
        <v>20</v>
      </c>
      <c r="AN1109" s="16" t="s">
        <v>20</v>
      </c>
      <c r="AO1109" s="16" t="s">
        <v>20</v>
      </c>
      <c r="AP1109" s="16" t="s">
        <v>20</v>
      </c>
      <c r="AQ1109" s="16" t="s">
        <v>20</v>
      </c>
      <c r="AR1109" s="16" t="s">
        <v>20</v>
      </c>
      <c r="AS1109" t="s">
        <v>20</v>
      </c>
      <c r="AT1109" t="s">
        <v>20</v>
      </c>
      <c r="AU1109" t="s">
        <v>20</v>
      </c>
      <c r="AV1109" t="s">
        <v>20</v>
      </c>
      <c r="AW1109" t="s">
        <v>20</v>
      </c>
      <c r="AX1109" t="s">
        <v>20</v>
      </c>
      <c r="AY1109" t="s">
        <v>20</v>
      </c>
      <c r="AZ1109" s="1" t="s">
        <v>20</v>
      </c>
      <c r="BA1109" s="1" t="s">
        <v>20</v>
      </c>
      <c r="BB1109" s="1" t="s">
        <v>20</v>
      </c>
      <c r="BC1109" t="s">
        <v>20</v>
      </c>
      <c r="BD1109" t="s">
        <v>20</v>
      </c>
      <c r="BE1109" s="1" t="s">
        <v>20</v>
      </c>
      <c r="BF1109" s="1" t="s">
        <v>20</v>
      </c>
      <c r="BG1109" s="12">
        <v>0</v>
      </c>
      <c r="BH1109" s="1">
        <v>0</v>
      </c>
      <c r="BI1109" s="1">
        <v>0</v>
      </c>
      <c r="BJ1109" s="1">
        <v>0</v>
      </c>
      <c r="BK1109" s="1">
        <v>0</v>
      </c>
      <c r="BL1109" s="25">
        <v>0</v>
      </c>
      <c r="BM1109" s="1">
        <v>0</v>
      </c>
      <c r="BN1109" s="1">
        <v>0</v>
      </c>
      <c r="BO1109" s="1">
        <v>0</v>
      </c>
      <c r="BP1109" s="1">
        <v>0</v>
      </c>
      <c r="BQ1109" s="14"/>
      <c r="BR1109" s="14"/>
      <c r="BS1109" s="15"/>
      <c r="BT1109" s="12"/>
      <c r="BU1109" s="12"/>
      <c r="BV1109" s="12"/>
      <c r="BW1109" s="12"/>
      <c r="BX1109" s="12"/>
      <c r="BY1109" s="12"/>
      <c r="BZ1109" s="12"/>
      <c r="CA1109" s="12"/>
      <c r="CB1109" s="15"/>
      <c r="CC1109" s="12"/>
      <c r="CD1109" s="12"/>
      <c r="CE1109" s="12"/>
      <c r="CF1109" s="12"/>
      <c r="CG1109" s="12"/>
      <c r="CH1109" s="12"/>
      <c r="CI1109" s="12"/>
      <c r="CJ1109" s="15"/>
      <c r="CK1109" s="12">
        <v>1</v>
      </c>
      <c r="CL1109" s="12">
        <v>4</v>
      </c>
      <c r="CM1109" s="12">
        <v>1</v>
      </c>
      <c r="CN1109" s="12">
        <v>4</v>
      </c>
      <c r="CO1109" s="12">
        <v>1</v>
      </c>
      <c r="CP1109" s="12" t="s">
        <v>88</v>
      </c>
      <c r="CQ1109" s="12">
        <v>77</v>
      </c>
      <c r="CR1109" s="12">
        <v>77</v>
      </c>
      <c r="CS1109" s="12">
        <v>0</v>
      </c>
      <c r="CT1109" s="12">
        <v>31</v>
      </c>
      <c r="CU1109" s="12">
        <v>77</v>
      </c>
      <c r="CV1109" s="12">
        <v>6.9</v>
      </c>
      <c r="CW1109" s="12">
        <v>68</v>
      </c>
      <c r="CX1109" s="12" t="b">
        <v>0</v>
      </c>
      <c r="CY1109" s="12"/>
      <c r="CZ1109" s="12">
        <v>0</v>
      </c>
      <c r="DA1109" s="12"/>
      <c r="DB1109" s="12"/>
      <c r="DC1109" s="12"/>
      <c r="DE1109" s="35"/>
    </row>
    <row r="1110" spans="1:109" customFormat="1" x14ac:dyDescent="0.2">
      <c r="A1110" s="2">
        <v>1109</v>
      </c>
      <c r="B1110" s="5">
        <v>14</v>
      </c>
      <c r="C1110" s="5">
        <v>3</v>
      </c>
      <c r="D1110" s="1">
        <v>3</v>
      </c>
      <c r="E1110" s="7">
        <v>44014</v>
      </c>
      <c r="F1110" s="1">
        <v>0</v>
      </c>
      <c r="G1110" s="5">
        <f t="shared" si="74"/>
        <v>32</v>
      </c>
      <c r="H1110" s="19">
        <f t="shared" si="75"/>
        <v>121.6</v>
      </c>
      <c r="I1110" s="19">
        <v>100</v>
      </c>
      <c r="J1110" s="19">
        <v>90.670138888888886</v>
      </c>
      <c r="K1110" s="19">
        <v>17.332764939702596</v>
      </c>
      <c r="L1110" s="19">
        <v>0</v>
      </c>
      <c r="M1110" s="19">
        <v>86.805555555555557</v>
      </c>
      <c r="N1110" s="19">
        <v>13.194444444444445</v>
      </c>
      <c r="O1110" s="19">
        <v>100</v>
      </c>
      <c r="P1110" s="19">
        <v>87.932291666666671</v>
      </c>
      <c r="Q1110" s="19">
        <v>19.457886729111738</v>
      </c>
      <c r="R1110" s="19">
        <v>0</v>
      </c>
      <c r="S1110" s="19">
        <v>80.208333333333329</v>
      </c>
      <c r="T1110" s="19">
        <v>19.791666666666668</v>
      </c>
      <c r="U1110" s="19">
        <v>100</v>
      </c>
      <c r="V1110" s="19">
        <v>96.145833333333329</v>
      </c>
      <c r="W1110" s="19">
        <v>11.013426526604217</v>
      </c>
      <c r="X1110" s="19">
        <v>0</v>
      </c>
      <c r="Y1110" s="19">
        <v>100</v>
      </c>
      <c r="Z1110" s="19">
        <v>0</v>
      </c>
      <c r="AA1110" s="2">
        <v>1</v>
      </c>
      <c r="AB1110">
        <v>1</v>
      </c>
      <c r="AC1110">
        <v>9</v>
      </c>
      <c r="AD1110">
        <v>1</v>
      </c>
      <c r="AE1110" s="16">
        <v>0</v>
      </c>
      <c r="AF1110" t="s">
        <v>875</v>
      </c>
      <c r="AG1110" t="s">
        <v>875</v>
      </c>
      <c r="AH1110" t="s">
        <v>875</v>
      </c>
      <c r="AI1110" t="s">
        <v>875</v>
      </c>
      <c r="AJ1110" t="s">
        <v>875</v>
      </c>
      <c r="AK1110" t="s">
        <v>875</v>
      </c>
      <c r="AL1110" t="s">
        <v>875</v>
      </c>
      <c r="AM1110" s="1" t="s">
        <v>903</v>
      </c>
      <c r="AN1110" s="1" t="s">
        <v>903</v>
      </c>
      <c r="AO1110" s="1" t="s">
        <v>903</v>
      </c>
      <c r="AP1110" s="1" t="s">
        <v>903</v>
      </c>
      <c r="AQ1110" s="1" t="s">
        <v>903</v>
      </c>
      <c r="AR1110" s="1" t="s">
        <v>903</v>
      </c>
      <c r="AS1110" s="1" t="s">
        <v>903</v>
      </c>
      <c r="AT1110" s="1" t="s">
        <v>903</v>
      </c>
      <c r="AU1110" s="1" t="s">
        <v>903</v>
      </c>
      <c r="AV1110" s="1" t="s">
        <v>903</v>
      </c>
      <c r="AW1110" s="1" t="s">
        <v>903</v>
      </c>
      <c r="AX1110" s="1" t="s">
        <v>903</v>
      </c>
      <c r="AY1110" s="1" t="s">
        <v>903</v>
      </c>
      <c r="AZ1110" s="1" t="s">
        <v>903</v>
      </c>
      <c r="BA1110" s="1" t="s">
        <v>875</v>
      </c>
      <c r="BB1110" s="1" t="s">
        <v>875</v>
      </c>
      <c r="BC1110" s="1" t="s">
        <v>875</v>
      </c>
      <c r="BD1110" s="1" t="s">
        <v>875</v>
      </c>
      <c r="BE1110" s="1" t="s">
        <v>875</v>
      </c>
      <c r="BF1110" s="1" t="s">
        <v>875</v>
      </c>
      <c r="BG1110" s="12">
        <v>32</v>
      </c>
      <c r="BH1110" s="1">
        <v>5</v>
      </c>
      <c r="BI1110" s="1">
        <v>3.8</v>
      </c>
      <c r="BJ1110" s="1">
        <f>BG1110*BI1110</f>
        <v>121.6</v>
      </c>
      <c r="BK1110" s="1" t="s">
        <v>28</v>
      </c>
      <c r="BL1110" s="25">
        <v>0</v>
      </c>
      <c r="BM1110" s="1">
        <v>0</v>
      </c>
      <c r="BN1110" s="1">
        <v>0</v>
      </c>
      <c r="BO1110" s="1">
        <v>0</v>
      </c>
      <c r="BP1110" s="1">
        <v>0</v>
      </c>
      <c r="BQ1110" s="14">
        <v>44014.364740868055</v>
      </c>
      <c r="BR1110" s="14" t="s">
        <v>440</v>
      </c>
      <c r="BS1110" s="15">
        <v>29.366666666666667</v>
      </c>
      <c r="BT1110" s="12" t="s">
        <v>113</v>
      </c>
      <c r="BU1110" s="12">
        <v>2</v>
      </c>
      <c r="BV1110" s="12"/>
      <c r="BW1110" s="12" t="s">
        <v>98</v>
      </c>
      <c r="BX1110" s="12" t="s">
        <v>441</v>
      </c>
      <c r="BY1110" s="12" t="s">
        <v>442</v>
      </c>
      <c r="BZ1110" s="12">
        <v>1</v>
      </c>
      <c r="CA1110" s="12">
        <v>6</v>
      </c>
      <c r="CB1110" s="15">
        <v>0.7</v>
      </c>
      <c r="CC1110" s="12">
        <v>0</v>
      </c>
      <c r="CD1110" s="12">
        <v>1</v>
      </c>
      <c r="CE1110" s="12">
        <v>2</v>
      </c>
      <c r="CF1110" s="12">
        <v>4</v>
      </c>
      <c r="CG1110" s="12">
        <v>1</v>
      </c>
      <c r="CH1110" s="12">
        <v>4</v>
      </c>
      <c r="CI1110" s="12">
        <v>2</v>
      </c>
      <c r="CJ1110" s="15">
        <v>5</v>
      </c>
      <c r="CK1110" s="12">
        <v>2</v>
      </c>
      <c r="CL1110" s="12">
        <v>5</v>
      </c>
      <c r="CM1110" s="12">
        <v>1</v>
      </c>
      <c r="CN1110" s="12">
        <v>4</v>
      </c>
      <c r="CO1110" s="12">
        <v>3</v>
      </c>
      <c r="CP1110" s="12" t="s">
        <v>141</v>
      </c>
      <c r="CQ1110" s="12">
        <v>86</v>
      </c>
      <c r="CR1110" s="12">
        <v>86</v>
      </c>
      <c r="CS1110" s="12">
        <v>25</v>
      </c>
      <c r="CT1110" s="12">
        <v>23</v>
      </c>
      <c r="CU1110" s="12">
        <v>92</v>
      </c>
      <c r="CV1110" s="12">
        <v>0</v>
      </c>
      <c r="CW1110" s="12">
        <v>0</v>
      </c>
      <c r="CX1110" s="12" t="b">
        <v>0</v>
      </c>
      <c r="CY1110" s="12"/>
      <c r="CZ1110" s="12">
        <v>0</v>
      </c>
      <c r="DA1110" s="12"/>
      <c r="DB1110" s="12"/>
      <c r="DC1110" s="12"/>
      <c r="DE1110" s="35"/>
    </row>
    <row r="1111" spans="1:109" customFormat="1" x14ac:dyDescent="0.2">
      <c r="A1111" s="2">
        <v>1110</v>
      </c>
      <c r="B1111" s="5">
        <v>14</v>
      </c>
      <c r="C1111" s="5">
        <v>3</v>
      </c>
      <c r="D1111" s="1">
        <v>4</v>
      </c>
      <c r="E1111" s="7">
        <v>44015</v>
      </c>
      <c r="F1111" s="1">
        <v>0</v>
      </c>
      <c r="G1111" s="5">
        <f t="shared" si="74"/>
        <v>0</v>
      </c>
      <c r="H1111" s="19">
        <f t="shared" si="75"/>
        <v>0</v>
      </c>
      <c r="I1111" s="19">
        <v>100</v>
      </c>
      <c r="J1111" s="19">
        <v>108.30555555555556</v>
      </c>
      <c r="K1111" s="19">
        <v>23.642282794016612</v>
      </c>
      <c r="L1111" s="19">
        <v>0</v>
      </c>
      <c r="M1111" s="19">
        <v>98.263888888888886</v>
      </c>
      <c r="N1111" s="19">
        <v>1.7361111111111112</v>
      </c>
      <c r="O1111" s="19">
        <v>100</v>
      </c>
      <c r="P1111" s="19">
        <v>107.58854166666667</v>
      </c>
      <c r="Q1111" s="19">
        <v>21.159921055470075</v>
      </c>
      <c r="R1111" s="19">
        <v>0</v>
      </c>
      <c r="S1111" s="19">
        <v>97.395833333333329</v>
      </c>
      <c r="T1111" s="19">
        <v>2.6041666666666665</v>
      </c>
      <c r="U1111" s="19">
        <v>100</v>
      </c>
      <c r="V1111" s="19">
        <v>109.73958333333333</v>
      </c>
      <c r="W1111" s="19">
        <v>27.87389461635912</v>
      </c>
      <c r="X1111" s="19">
        <v>0</v>
      </c>
      <c r="Y1111" s="19">
        <v>100</v>
      </c>
      <c r="Z1111" s="19">
        <v>0</v>
      </c>
      <c r="AA1111" s="2">
        <v>0</v>
      </c>
      <c r="AB1111">
        <v>1</v>
      </c>
      <c r="AC1111">
        <v>9</v>
      </c>
      <c r="AD1111">
        <v>2</v>
      </c>
      <c r="AE1111" s="16">
        <v>0</v>
      </c>
      <c r="AF1111" s="12">
        <v>99</v>
      </c>
      <c r="AG1111">
        <v>99</v>
      </c>
      <c r="AH1111">
        <v>1</v>
      </c>
      <c r="AI1111">
        <v>99</v>
      </c>
      <c r="AJ1111">
        <v>99</v>
      </c>
      <c r="AK1111">
        <v>99</v>
      </c>
      <c r="AL1111">
        <v>99</v>
      </c>
      <c r="AM1111">
        <v>99</v>
      </c>
      <c r="AN1111" s="1">
        <v>99</v>
      </c>
      <c r="AO1111" s="1">
        <v>99</v>
      </c>
      <c r="AP1111" s="1">
        <v>99</v>
      </c>
      <c r="AQ1111" s="1">
        <v>99</v>
      </c>
      <c r="AR1111" s="1">
        <v>99</v>
      </c>
      <c r="AS1111" s="1">
        <v>0</v>
      </c>
      <c r="AT1111" s="1">
        <v>0</v>
      </c>
      <c r="AU1111" s="1">
        <v>1</v>
      </c>
      <c r="AV1111" s="1">
        <v>0</v>
      </c>
      <c r="AW1111" s="1">
        <v>0</v>
      </c>
      <c r="AX1111" s="1">
        <v>0</v>
      </c>
      <c r="AY1111" s="1">
        <v>0</v>
      </c>
      <c r="AZ1111" s="1">
        <v>0</v>
      </c>
      <c r="BA1111" s="1">
        <v>0</v>
      </c>
      <c r="BB1111" s="1">
        <v>0</v>
      </c>
      <c r="BC1111" s="1">
        <v>0</v>
      </c>
      <c r="BD1111" s="1">
        <v>0</v>
      </c>
      <c r="BE1111" s="1">
        <v>0</v>
      </c>
      <c r="BF1111" s="1">
        <f>SUM(AS1111:BE1111)</f>
        <v>1</v>
      </c>
      <c r="BG1111" s="12">
        <v>0</v>
      </c>
      <c r="BH1111" s="1">
        <v>0</v>
      </c>
      <c r="BI1111" s="1">
        <v>0</v>
      </c>
      <c r="BJ1111" s="1">
        <v>0</v>
      </c>
      <c r="BK1111" s="1">
        <v>0</v>
      </c>
      <c r="BL1111" s="25">
        <v>0</v>
      </c>
      <c r="BM1111" s="1">
        <v>0</v>
      </c>
      <c r="BN1111" s="1">
        <v>0</v>
      </c>
      <c r="BO1111" s="1">
        <v>0</v>
      </c>
      <c r="BP1111" s="1">
        <v>0</v>
      </c>
      <c r="BQ1111" s="12"/>
      <c r="BR1111" s="12"/>
      <c r="BS1111" s="12"/>
      <c r="BT1111" s="12"/>
      <c r="BU1111" s="12"/>
      <c r="BV1111" s="12"/>
      <c r="BW1111" s="12"/>
      <c r="BX1111" s="12"/>
      <c r="BY1111" s="12"/>
      <c r="BZ1111" s="12"/>
      <c r="CA1111" s="12"/>
      <c r="CB1111" s="15"/>
      <c r="CC1111" s="12"/>
      <c r="CD1111" s="12"/>
      <c r="CE1111" s="12"/>
      <c r="CF1111" s="12"/>
      <c r="CG1111" s="12"/>
      <c r="CH1111" s="12"/>
      <c r="CI1111" s="12"/>
      <c r="CJ1111" s="15"/>
      <c r="CK1111" s="12"/>
      <c r="CL1111" s="12"/>
      <c r="CM1111" s="12"/>
      <c r="CN1111" s="12"/>
      <c r="CO1111" s="12"/>
      <c r="CP1111" s="12"/>
      <c r="CQ1111" s="12"/>
      <c r="CR1111" s="12"/>
      <c r="CS1111" s="12"/>
      <c r="CT1111" s="12"/>
      <c r="CU1111" s="12"/>
      <c r="CV1111" s="12"/>
      <c r="CW1111" s="12"/>
      <c r="CX1111" s="12"/>
      <c r="CY1111" s="12"/>
      <c r="CZ1111" s="12"/>
      <c r="DA1111" s="12"/>
      <c r="DB1111" s="12"/>
      <c r="DC1111" s="12"/>
      <c r="DE1111" s="35"/>
    </row>
    <row r="1112" spans="1:109" customFormat="1" x14ac:dyDescent="0.2">
      <c r="A1112" s="2">
        <v>1111</v>
      </c>
      <c r="B1112" s="5">
        <v>14</v>
      </c>
      <c r="C1112" s="5">
        <v>3</v>
      </c>
      <c r="D1112" s="1">
        <v>5</v>
      </c>
      <c r="E1112" s="7">
        <v>44016</v>
      </c>
      <c r="F1112" s="1">
        <v>0</v>
      </c>
      <c r="G1112" s="5">
        <f t="shared" si="74"/>
        <v>0</v>
      </c>
      <c r="H1112" s="19">
        <f t="shared" si="75"/>
        <v>0</v>
      </c>
      <c r="I1112" s="19">
        <v>100</v>
      </c>
      <c r="J1112" s="19">
        <v>94.930555555555557</v>
      </c>
      <c r="K1112" s="19">
        <v>17.44627743450879</v>
      </c>
      <c r="L1112" s="19">
        <v>0</v>
      </c>
      <c r="M1112" s="19">
        <v>97.916666666666671</v>
      </c>
      <c r="N1112" s="19">
        <v>2.0833333333333335</v>
      </c>
      <c r="O1112" s="19">
        <v>100</v>
      </c>
      <c r="P1112" s="19">
        <v>90.869791666666671</v>
      </c>
      <c r="Q1112" s="19">
        <v>16.349036647724883</v>
      </c>
      <c r="R1112" s="19">
        <v>0</v>
      </c>
      <c r="S1112" s="19">
        <v>96.875</v>
      </c>
      <c r="T1112" s="19">
        <v>3.125</v>
      </c>
      <c r="U1112" s="19">
        <v>100</v>
      </c>
      <c r="V1112" s="19">
        <v>103.05208333333333</v>
      </c>
      <c r="W1112" s="19">
        <v>16.380058115976922</v>
      </c>
      <c r="X1112" s="19">
        <v>0</v>
      </c>
      <c r="Y1112" s="19">
        <v>100</v>
      </c>
      <c r="Z1112" s="19">
        <v>0</v>
      </c>
      <c r="AA1112" s="2">
        <v>0</v>
      </c>
      <c r="AB1112">
        <v>1</v>
      </c>
      <c r="AC1112">
        <v>9</v>
      </c>
      <c r="AD1112">
        <v>2</v>
      </c>
      <c r="AE1112" s="16">
        <v>0</v>
      </c>
      <c r="AF1112" s="12">
        <v>99</v>
      </c>
      <c r="AG1112">
        <v>99</v>
      </c>
      <c r="AH1112">
        <v>1</v>
      </c>
      <c r="AI1112">
        <v>99</v>
      </c>
      <c r="AJ1112">
        <v>99</v>
      </c>
      <c r="AK1112">
        <v>99</v>
      </c>
      <c r="AL1112">
        <v>99</v>
      </c>
      <c r="AM1112" s="1">
        <v>99</v>
      </c>
      <c r="AN1112" s="1">
        <v>99</v>
      </c>
      <c r="AO1112" s="1">
        <v>99</v>
      </c>
      <c r="AP1112">
        <v>99</v>
      </c>
      <c r="AQ1112">
        <v>99</v>
      </c>
      <c r="AR1112" s="1">
        <v>99</v>
      </c>
      <c r="AS1112" s="1">
        <v>0</v>
      </c>
      <c r="AT1112" s="1">
        <v>0</v>
      </c>
      <c r="AU1112" s="1">
        <v>1</v>
      </c>
      <c r="AV1112" s="1">
        <v>0</v>
      </c>
      <c r="AW1112" s="1">
        <v>0</v>
      </c>
      <c r="AX1112" s="1">
        <v>0</v>
      </c>
      <c r="AY1112" s="1">
        <v>0</v>
      </c>
      <c r="AZ1112" s="1">
        <v>0</v>
      </c>
      <c r="BA1112" s="1">
        <v>0</v>
      </c>
      <c r="BB1112" s="1">
        <v>0</v>
      </c>
      <c r="BC1112" s="1">
        <v>0</v>
      </c>
      <c r="BD1112" s="1">
        <v>0</v>
      </c>
      <c r="BE1112" s="1">
        <v>0</v>
      </c>
      <c r="BF1112" s="1">
        <f>SUM(AS1112:BE1112)</f>
        <v>1</v>
      </c>
      <c r="BG1112" s="12">
        <v>0</v>
      </c>
      <c r="BH1112" s="1">
        <v>0</v>
      </c>
      <c r="BI1112" s="1">
        <v>0</v>
      </c>
      <c r="BJ1112" s="1">
        <v>0</v>
      </c>
      <c r="BK1112" s="1">
        <v>0</v>
      </c>
      <c r="BL1112" s="25">
        <v>0</v>
      </c>
      <c r="BM1112" s="1">
        <v>0</v>
      </c>
      <c r="BN1112" s="1">
        <v>0</v>
      </c>
      <c r="BO1112" s="1">
        <v>0</v>
      </c>
      <c r="BP1112" s="1">
        <v>0</v>
      </c>
      <c r="BQ1112" s="12"/>
      <c r="BR1112" s="12"/>
      <c r="BS1112" s="12"/>
      <c r="BT1112" s="12"/>
      <c r="BU1112" s="12"/>
      <c r="BV1112" s="12"/>
      <c r="BW1112" s="12"/>
      <c r="BX1112" s="12"/>
      <c r="BY1112" s="12"/>
      <c r="BZ1112" s="12"/>
      <c r="CA1112" s="12"/>
      <c r="CB1112" s="15"/>
      <c r="CC1112" s="12"/>
      <c r="CD1112" s="12"/>
      <c r="CE1112" s="12"/>
      <c r="CF1112" s="12"/>
      <c r="CG1112" s="12"/>
      <c r="CH1112" s="12"/>
      <c r="CI1112" s="12"/>
      <c r="CJ1112" s="15"/>
      <c r="CK1112" s="12"/>
      <c r="CL1112" s="12"/>
      <c r="CM1112" s="12"/>
      <c r="CN1112" s="12"/>
      <c r="CO1112" s="12"/>
      <c r="CP1112" s="12"/>
      <c r="CQ1112" s="12"/>
      <c r="CR1112" s="12"/>
      <c r="CS1112" s="12"/>
      <c r="CT1112" s="12"/>
      <c r="CU1112" s="12"/>
      <c r="CV1112" s="12"/>
      <c r="CW1112" s="12"/>
      <c r="CX1112" s="12"/>
      <c r="CY1112" s="12"/>
      <c r="CZ1112" s="12"/>
      <c r="DA1112" s="12"/>
      <c r="DB1112" s="12"/>
      <c r="DC1112" s="12"/>
      <c r="DE1112" s="35"/>
    </row>
    <row r="1113" spans="1:109" customFormat="1" x14ac:dyDescent="0.2">
      <c r="A1113" s="2">
        <v>1112</v>
      </c>
      <c r="B1113" s="5">
        <v>14</v>
      </c>
      <c r="C1113" s="5">
        <v>3</v>
      </c>
      <c r="D1113" s="1">
        <v>6</v>
      </c>
      <c r="E1113" s="7">
        <v>44017</v>
      </c>
      <c r="F1113" s="1">
        <v>0</v>
      </c>
      <c r="G1113" s="5">
        <f t="shared" si="74"/>
        <v>0</v>
      </c>
      <c r="H1113" s="19">
        <f t="shared" si="75"/>
        <v>0</v>
      </c>
      <c r="I1113" s="19">
        <v>89.930555555555557</v>
      </c>
      <c r="J1113" s="19">
        <v>83.91119691119691</v>
      </c>
      <c r="K1113" s="19">
        <v>20.072109232666513</v>
      </c>
      <c r="L1113" s="19">
        <v>0</v>
      </c>
      <c r="M1113" s="19">
        <v>85.714285714285708</v>
      </c>
      <c r="N1113" s="19">
        <v>14.285714285714286</v>
      </c>
      <c r="O1113" s="19">
        <v>84.895833333333329</v>
      </c>
      <c r="P1113" s="19">
        <v>83.938650306748471</v>
      </c>
      <c r="Q1113" s="19">
        <v>20.864708827427219</v>
      </c>
      <c r="R1113" s="19">
        <v>0</v>
      </c>
      <c r="S1113" s="19">
        <v>85.276073619631902</v>
      </c>
      <c r="T1113" s="19">
        <v>14.723926380368098</v>
      </c>
      <c r="U1113" s="19">
        <v>100</v>
      </c>
      <c r="V1113" s="19">
        <v>83.864583333333329</v>
      </c>
      <c r="W1113" s="19">
        <v>18.753680304873253</v>
      </c>
      <c r="X1113" s="19">
        <v>0</v>
      </c>
      <c r="Y1113" s="19">
        <v>86.458333333333329</v>
      </c>
      <c r="Z1113" s="19">
        <v>13.541666666666666</v>
      </c>
      <c r="AA1113" s="2">
        <v>0</v>
      </c>
      <c r="AB1113">
        <v>1</v>
      </c>
      <c r="AC1113">
        <v>10</v>
      </c>
      <c r="AD1113">
        <v>1</v>
      </c>
      <c r="AE1113" s="16">
        <v>0</v>
      </c>
      <c r="AF1113" s="12">
        <v>99</v>
      </c>
      <c r="AG1113">
        <v>99</v>
      </c>
      <c r="AH1113">
        <v>1</v>
      </c>
      <c r="AI1113">
        <v>99</v>
      </c>
      <c r="AJ1113">
        <v>99</v>
      </c>
      <c r="AK1113">
        <v>99</v>
      </c>
      <c r="AL1113">
        <v>99</v>
      </c>
      <c r="AM1113" s="1">
        <v>99</v>
      </c>
      <c r="AN1113" s="1">
        <v>99</v>
      </c>
      <c r="AO1113" s="1">
        <v>99</v>
      </c>
      <c r="AP1113" s="1">
        <v>99</v>
      </c>
      <c r="AQ1113" s="1">
        <v>99</v>
      </c>
      <c r="AR1113" s="1">
        <v>99</v>
      </c>
      <c r="AS1113" s="1">
        <v>0</v>
      </c>
      <c r="AT1113" s="1">
        <v>0</v>
      </c>
      <c r="AU1113" s="1">
        <v>1</v>
      </c>
      <c r="AV1113" s="1">
        <v>0</v>
      </c>
      <c r="AW1113" s="1">
        <v>0</v>
      </c>
      <c r="AX1113" s="1">
        <v>0</v>
      </c>
      <c r="AY1113" s="1">
        <v>0</v>
      </c>
      <c r="AZ1113" s="1">
        <v>0</v>
      </c>
      <c r="BA1113" s="1">
        <v>0</v>
      </c>
      <c r="BB1113" s="1">
        <v>0</v>
      </c>
      <c r="BC1113" s="1">
        <v>0</v>
      </c>
      <c r="BD1113" s="1">
        <v>0</v>
      </c>
      <c r="BE1113" s="1">
        <v>0</v>
      </c>
      <c r="BF1113" s="1">
        <f>SUM(AS1113:BE1113)</f>
        <v>1</v>
      </c>
      <c r="BG1113" s="12">
        <v>0</v>
      </c>
      <c r="BH1113" s="1">
        <v>0</v>
      </c>
      <c r="BI1113" s="1">
        <v>0</v>
      </c>
      <c r="BJ1113" s="1">
        <v>0</v>
      </c>
      <c r="BK1113" s="1">
        <v>0</v>
      </c>
      <c r="BL1113" s="25">
        <v>0</v>
      </c>
      <c r="BM1113" s="1">
        <v>0</v>
      </c>
      <c r="BN1113" s="1">
        <v>0</v>
      </c>
      <c r="BO1113" s="1">
        <v>0</v>
      </c>
      <c r="BP1113" s="1">
        <v>0</v>
      </c>
      <c r="BQ1113" s="12"/>
      <c r="BR1113" s="12"/>
      <c r="BS1113" s="12"/>
      <c r="BT1113" s="12"/>
      <c r="BU1113" s="12"/>
      <c r="BV1113" s="12"/>
      <c r="BW1113" s="12"/>
      <c r="BX1113" s="12"/>
      <c r="BY1113" s="12"/>
      <c r="BZ1113" s="12"/>
      <c r="CA1113" s="12"/>
      <c r="CB1113" s="15"/>
      <c r="CC1113" s="12"/>
      <c r="CD1113" s="12"/>
      <c r="CE1113" s="12"/>
      <c r="CF1113" s="12"/>
      <c r="CG1113" s="12"/>
      <c r="CH1113" s="12"/>
      <c r="CI1113" s="12"/>
      <c r="CJ1113" s="15"/>
      <c r="CK1113" s="12"/>
      <c r="CL1113" s="12"/>
      <c r="CM1113" s="12"/>
      <c r="CN1113" s="12"/>
      <c r="CO1113" s="12"/>
      <c r="CP1113" s="12"/>
      <c r="CQ1113" s="12"/>
      <c r="CR1113" s="12"/>
      <c r="CS1113" s="12"/>
      <c r="CT1113" s="12"/>
      <c r="CU1113" s="12"/>
      <c r="CV1113" s="12"/>
      <c r="CW1113" s="12"/>
      <c r="CX1113" s="12"/>
      <c r="CY1113" s="12"/>
      <c r="CZ1113" s="12"/>
      <c r="DA1113" s="12"/>
      <c r="DB1113" s="12"/>
      <c r="DC1113" s="12"/>
      <c r="DE1113" s="35"/>
    </row>
    <row r="1114" spans="1:109" customFormat="1" x14ac:dyDescent="0.2">
      <c r="A1114" s="2">
        <v>1113</v>
      </c>
      <c r="B1114" s="5">
        <v>14</v>
      </c>
      <c r="C1114" s="5">
        <v>3</v>
      </c>
      <c r="D1114" s="1">
        <v>7</v>
      </c>
      <c r="E1114" s="7">
        <v>44018</v>
      </c>
      <c r="F1114" s="1">
        <v>0</v>
      </c>
      <c r="G1114" s="5">
        <f t="shared" si="74"/>
        <v>31</v>
      </c>
      <c r="H1114" s="19">
        <f t="shared" si="75"/>
        <v>117.8</v>
      </c>
      <c r="I1114" s="19">
        <v>100</v>
      </c>
      <c r="J1114" s="19">
        <v>90.086805555555557</v>
      </c>
      <c r="K1114" s="19">
        <v>17.098880971587462</v>
      </c>
      <c r="L1114" s="19">
        <v>0</v>
      </c>
      <c r="M1114" s="19">
        <v>96.527777777777771</v>
      </c>
      <c r="N1114" s="19">
        <v>3.4722222222222223</v>
      </c>
      <c r="O1114" s="19">
        <v>100</v>
      </c>
      <c r="P1114" s="19">
        <v>94.145833333333329</v>
      </c>
      <c r="Q1114" s="19">
        <v>17.774353536598063</v>
      </c>
      <c r="R1114" s="19">
        <v>0</v>
      </c>
      <c r="S1114" s="19">
        <v>98.958333333333329</v>
      </c>
      <c r="T1114" s="19">
        <v>1.0416666666666667</v>
      </c>
      <c r="U1114" s="19">
        <v>100</v>
      </c>
      <c r="V1114" s="19">
        <v>81.96875</v>
      </c>
      <c r="W1114" s="19">
        <v>8.9605124523935675</v>
      </c>
      <c r="X1114" s="19">
        <v>0</v>
      </c>
      <c r="Y1114" s="19">
        <v>91.666666666666671</v>
      </c>
      <c r="Z1114" s="19">
        <v>8.3333333333333339</v>
      </c>
      <c r="AA1114" s="2">
        <v>0</v>
      </c>
      <c r="AB1114">
        <v>1</v>
      </c>
      <c r="AC1114">
        <v>10</v>
      </c>
      <c r="AD1114">
        <v>1</v>
      </c>
      <c r="AE1114" s="16">
        <v>0</v>
      </c>
      <c r="AF1114" t="s">
        <v>875</v>
      </c>
      <c r="AG1114" t="s">
        <v>875</v>
      </c>
      <c r="AH1114" t="s">
        <v>875</v>
      </c>
      <c r="AI1114" t="s">
        <v>875</v>
      </c>
      <c r="AJ1114" t="s">
        <v>875</v>
      </c>
      <c r="AK1114" t="s">
        <v>875</v>
      </c>
      <c r="AL1114" t="s">
        <v>875</v>
      </c>
      <c r="AM1114" s="1" t="s">
        <v>903</v>
      </c>
      <c r="AN1114" s="1" t="s">
        <v>903</v>
      </c>
      <c r="AO1114" s="1" t="s">
        <v>903</v>
      </c>
      <c r="AP1114" s="1" t="s">
        <v>903</v>
      </c>
      <c r="AQ1114" s="1" t="s">
        <v>903</v>
      </c>
      <c r="AR1114" s="1" t="s">
        <v>903</v>
      </c>
      <c r="AS1114" s="1" t="s">
        <v>903</v>
      </c>
      <c r="AT1114" s="1" t="s">
        <v>903</v>
      </c>
      <c r="AU1114" s="1" t="s">
        <v>903</v>
      </c>
      <c r="AV1114" s="1" t="s">
        <v>903</v>
      </c>
      <c r="AW1114" s="1" t="s">
        <v>903</v>
      </c>
      <c r="AX1114" s="1" t="s">
        <v>903</v>
      </c>
      <c r="AY1114" s="1" t="s">
        <v>903</v>
      </c>
      <c r="AZ1114" s="1" t="s">
        <v>903</v>
      </c>
      <c r="BA1114" s="1" t="s">
        <v>875</v>
      </c>
      <c r="BB1114" s="1" t="s">
        <v>875</v>
      </c>
      <c r="BC1114" s="1" t="s">
        <v>875</v>
      </c>
      <c r="BD1114" s="1" t="s">
        <v>875</v>
      </c>
      <c r="BE1114" s="1" t="s">
        <v>875</v>
      </c>
      <c r="BF1114" s="1" t="s">
        <v>875</v>
      </c>
      <c r="BG1114" s="12">
        <v>31</v>
      </c>
      <c r="BH1114" s="1">
        <v>4</v>
      </c>
      <c r="BI1114" s="1">
        <v>3.8</v>
      </c>
      <c r="BJ1114" s="1">
        <f>BG1114*BI1114</f>
        <v>117.8</v>
      </c>
      <c r="BK1114" s="1" t="s">
        <v>28</v>
      </c>
      <c r="BL1114" s="25">
        <v>0</v>
      </c>
      <c r="BM1114" s="1">
        <v>0</v>
      </c>
      <c r="BN1114" s="1">
        <v>0</v>
      </c>
      <c r="BO1114" s="1">
        <v>0</v>
      </c>
      <c r="BP1114" s="1">
        <v>0</v>
      </c>
      <c r="BQ1114" s="14">
        <v>44018.333994803237</v>
      </c>
      <c r="BR1114" s="14" t="s">
        <v>443</v>
      </c>
      <c r="BS1114" s="15">
        <v>29.016666666666666</v>
      </c>
      <c r="BT1114" s="12" t="s">
        <v>376</v>
      </c>
      <c r="BU1114" s="12">
        <v>2</v>
      </c>
      <c r="BV1114" s="12"/>
      <c r="BW1114" s="12" t="s">
        <v>98</v>
      </c>
      <c r="BX1114" s="12" t="s">
        <v>444</v>
      </c>
      <c r="BY1114" s="12" t="s">
        <v>445</v>
      </c>
      <c r="BZ1114" s="12">
        <v>1</v>
      </c>
      <c r="CA1114" s="12">
        <v>6</v>
      </c>
      <c r="CB1114" s="15">
        <v>2</v>
      </c>
      <c r="CC1114" s="12">
        <v>0</v>
      </c>
      <c r="CD1114" s="12">
        <v>1</v>
      </c>
      <c r="CE1114" s="12">
        <v>2</v>
      </c>
      <c r="CF1114" s="12">
        <v>4</v>
      </c>
      <c r="CG1114" s="12">
        <v>1</v>
      </c>
      <c r="CH1114" s="12">
        <v>3</v>
      </c>
      <c r="CI1114" s="12">
        <v>2</v>
      </c>
      <c r="CJ1114" s="15">
        <v>4</v>
      </c>
      <c r="CK1114" s="12">
        <v>1</v>
      </c>
      <c r="CL1114" s="12">
        <v>5</v>
      </c>
      <c r="CM1114" s="12">
        <v>1</v>
      </c>
      <c r="CN1114" s="12">
        <v>4</v>
      </c>
      <c r="CO1114" s="12">
        <v>2</v>
      </c>
      <c r="CP1114" s="12" t="s">
        <v>141</v>
      </c>
      <c r="CQ1114" s="12">
        <v>79</v>
      </c>
      <c r="CR1114" s="12">
        <v>79</v>
      </c>
      <c r="CS1114" s="12">
        <v>25</v>
      </c>
      <c r="CT1114" s="12">
        <v>38</v>
      </c>
      <c r="CU1114" s="12">
        <v>79</v>
      </c>
      <c r="CV1114" s="12">
        <v>8.1</v>
      </c>
      <c r="CW1114" s="12">
        <v>68</v>
      </c>
      <c r="CX1114" s="12" t="b">
        <v>0</v>
      </c>
      <c r="CY1114" s="12"/>
      <c r="CZ1114" s="12">
        <v>0</v>
      </c>
      <c r="DA1114" s="12"/>
      <c r="DB1114" s="12"/>
      <c r="DC1114" s="12"/>
      <c r="DE1114" s="35"/>
    </row>
    <row r="1115" spans="1:109" customFormat="1" x14ac:dyDescent="0.2">
      <c r="A1115" s="2">
        <v>1114</v>
      </c>
      <c r="B1115" s="5">
        <v>14</v>
      </c>
      <c r="C1115" s="5">
        <v>3</v>
      </c>
      <c r="D1115" s="1">
        <v>8</v>
      </c>
      <c r="E1115" s="7">
        <v>44019</v>
      </c>
      <c r="F1115" s="1">
        <v>0</v>
      </c>
      <c r="G1115" s="5">
        <f t="shared" si="74"/>
        <v>30</v>
      </c>
      <c r="H1115" s="19">
        <f t="shared" si="75"/>
        <v>114</v>
      </c>
      <c r="I1115" s="19">
        <v>100</v>
      </c>
      <c r="J1115" s="19">
        <v>93.704861111111114</v>
      </c>
      <c r="K1115" s="19">
        <v>13.960727234637201</v>
      </c>
      <c r="L1115" s="19">
        <v>0</v>
      </c>
      <c r="M1115" s="19">
        <v>98.958333333333329</v>
      </c>
      <c r="N1115" s="19">
        <v>1.0416666666666667</v>
      </c>
      <c r="O1115" s="19">
        <v>100</v>
      </c>
      <c r="P1115" s="19">
        <v>89.380208333333329</v>
      </c>
      <c r="Q1115" s="19">
        <v>14.578417089499158</v>
      </c>
      <c r="R1115" s="19">
        <v>0</v>
      </c>
      <c r="S1115" s="19">
        <v>98.4375</v>
      </c>
      <c r="T1115" s="19">
        <v>1.5625</v>
      </c>
      <c r="U1115" s="19">
        <v>100</v>
      </c>
      <c r="V1115" s="19">
        <v>102.35416666666667</v>
      </c>
      <c r="W1115" s="19">
        <v>7.708534150951821</v>
      </c>
      <c r="X1115" s="19">
        <v>0</v>
      </c>
      <c r="Y1115" s="19">
        <v>100</v>
      </c>
      <c r="Z1115" s="19">
        <v>0</v>
      </c>
      <c r="AA1115" s="2">
        <v>0</v>
      </c>
      <c r="AB1115">
        <v>1</v>
      </c>
      <c r="AC1115">
        <v>10</v>
      </c>
      <c r="AD1115">
        <v>1</v>
      </c>
      <c r="AE1115" s="16">
        <v>0</v>
      </c>
      <c r="AF1115" t="s">
        <v>875</v>
      </c>
      <c r="AG1115" t="s">
        <v>875</v>
      </c>
      <c r="AH1115" t="s">
        <v>875</v>
      </c>
      <c r="AI1115" t="s">
        <v>875</v>
      </c>
      <c r="AJ1115" t="s">
        <v>875</v>
      </c>
      <c r="AK1115" t="s">
        <v>875</v>
      </c>
      <c r="AL1115" t="s">
        <v>875</v>
      </c>
      <c r="AM1115" s="1" t="s">
        <v>903</v>
      </c>
      <c r="AN1115" s="1" t="s">
        <v>903</v>
      </c>
      <c r="AO1115" s="1" t="s">
        <v>903</v>
      </c>
      <c r="AP1115" s="1" t="s">
        <v>903</v>
      </c>
      <c r="AQ1115" s="1" t="s">
        <v>903</v>
      </c>
      <c r="AR1115" s="1" t="s">
        <v>903</v>
      </c>
      <c r="AS1115" s="1" t="s">
        <v>903</v>
      </c>
      <c r="AT1115" s="1" t="s">
        <v>903</v>
      </c>
      <c r="AU1115" s="1" t="s">
        <v>903</v>
      </c>
      <c r="AV1115" s="1" t="s">
        <v>903</v>
      </c>
      <c r="AW1115" s="1" t="s">
        <v>903</v>
      </c>
      <c r="AX1115" s="1" t="s">
        <v>903</v>
      </c>
      <c r="AY1115" s="1" t="s">
        <v>903</v>
      </c>
      <c r="AZ1115" s="1" t="s">
        <v>903</v>
      </c>
      <c r="BA1115" s="1" t="s">
        <v>875</v>
      </c>
      <c r="BB1115" s="1" t="s">
        <v>875</v>
      </c>
      <c r="BC1115" s="1" t="s">
        <v>875</v>
      </c>
      <c r="BD1115" s="1" t="s">
        <v>875</v>
      </c>
      <c r="BE1115" s="1" t="s">
        <v>875</v>
      </c>
      <c r="BF1115" s="1" t="s">
        <v>875</v>
      </c>
      <c r="BG1115" s="12">
        <v>30</v>
      </c>
      <c r="BH1115" s="1">
        <v>4</v>
      </c>
      <c r="BI1115" s="1">
        <v>3.8</v>
      </c>
      <c r="BJ1115" s="1">
        <f>BG1115*BI1115</f>
        <v>114</v>
      </c>
      <c r="BK1115" s="1" t="s">
        <v>28</v>
      </c>
      <c r="BL1115" s="25">
        <v>0</v>
      </c>
      <c r="BM1115" s="1">
        <v>0</v>
      </c>
      <c r="BN1115" s="1">
        <v>0</v>
      </c>
      <c r="BO1115" s="1">
        <v>0</v>
      </c>
      <c r="BP1115" s="1">
        <v>0</v>
      </c>
      <c r="BQ1115" s="14">
        <v>44019.314904641207</v>
      </c>
      <c r="BR1115" s="14" t="s">
        <v>446</v>
      </c>
      <c r="BS1115" s="15">
        <v>28.516666666666666</v>
      </c>
      <c r="BT1115" s="12" t="s">
        <v>113</v>
      </c>
      <c r="BU1115" s="12">
        <v>2</v>
      </c>
      <c r="BV1115" s="12">
        <v>0</v>
      </c>
      <c r="BW1115" s="12" t="s">
        <v>447</v>
      </c>
      <c r="BX1115" s="12"/>
      <c r="BY1115" s="12" t="s">
        <v>448</v>
      </c>
      <c r="BZ1115" s="12">
        <v>1</v>
      </c>
      <c r="CA1115" s="12">
        <v>6</v>
      </c>
      <c r="CB1115" s="15">
        <v>0.5</v>
      </c>
      <c r="CC1115" s="12">
        <v>0</v>
      </c>
      <c r="CD1115" s="12">
        <v>1</v>
      </c>
      <c r="CE1115" s="12">
        <v>2</v>
      </c>
      <c r="CF1115" s="12">
        <v>4</v>
      </c>
      <c r="CG1115" s="12">
        <v>2</v>
      </c>
      <c r="CH1115" s="12">
        <v>4</v>
      </c>
      <c r="CI1115" s="12">
        <v>1</v>
      </c>
      <c r="CJ1115" s="15">
        <v>4</v>
      </c>
      <c r="CK1115" s="12">
        <v>2</v>
      </c>
      <c r="CL1115" s="12">
        <v>4</v>
      </c>
      <c r="CM1115" s="12">
        <v>1</v>
      </c>
      <c r="CN1115" s="12">
        <v>3</v>
      </c>
      <c r="CO1115" s="12">
        <v>3</v>
      </c>
      <c r="CP1115" s="12" t="s">
        <v>141</v>
      </c>
      <c r="CQ1115" s="12">
        <v>86</v>
      </c>
      <c r="CR1115" s="12">
        <v>86</v>
      </c>
      <c r="CS1115" s="12">
        <v>25</v>
      </c>
      <c r="CT1115" s="12">
        <v>23</v>
      </c>
      <c r="CU1115" s="12">
        <v>86</v>
      </c>
      <c r="CV1115" s="12">
        <v>6.9</v>
      </c>
      <c r="CW1115" s="12">
        <v>158</v>
      </c>
      <c r="CX1115" s="12" t="b">
        <v>0</v>
      </c>
      <c r="CY1115" s="12"/>
      <c r="CZ1115" s="12">
        <v>0</v>
      </c>
      <c r="DA1115" s="12"/>
      <c r="DB1115" s="12"/>
      <c r="DC1115" s="12"/>
      <c r="DE1115" s="35"/>
    </row>
    <row r="1116" spans="1:109" customFormat="1" x14ac:dyDescent="0.2">
      <c r="A1116" s="2">
        <v>1115</v>
      </c>
      <c r="B1116" s="5">
        <v>14</v>
      </c>
      <c r="C1116" s="5">
        <v>3</v>
      </c>
      <c r="D1116" s="1">
        <v>9</v>
      </c>
      <c r="E1116" s="7">
        <v>44020</v>
      </c>
      <c r="F1116" s="1">
        <v>0</v>
      </c>
      <c r="G1116" s="5">
        <f t="shared" si="74"/>
        <v>30</v>
      </c>
      <c r="H1116" s="19">
        <f t="shared" si="75"/>
        <v>114</v>
      </c>
      <c r="I1116" s="19">
        <v>100</v>
      </c>
      <c r="J1116" s="19">
        <v>111.17361111111111</v>
      </c>
      <c r="K1116" s="19">
        <v>17.222034098745119</v>
      </c>
      <c r="L1116" s="19">
        <v>0</v>
      </c>
      <c r="M1116" s="19">
        <v>100</v>
      </c>
      <c r="N1116" s="19">
        <v>0</v>
      </c>
      <c r="O1116" s="19">
        <v>100</v>
      </c>
      <c r="P1116" s="19">
        <v>99.927083333333329</v>
      </c>
      <c r="Q1116" s="19">
        <v>12.285650366103496</v>
      </c>
      <c r="R1116" s="19">
        <v>0</v>
      </c>
      <c r="S1116" s="19">
        <v>100</v>
      </c>
      <c r="T1116" s="19">
        <v>0</v>
      </c>
      <c r="U1116" s="19">
        <v>100</v>
      </c>
      <c r="V1116" s="19">
        <v>133.66666666666666</v>
      </c>
      <c r="W1116" s="19">
        <v>4.5844466740622432</v>
      </c>
      <c r="X1116" s="19">
        <v>0</v>
      </c>
      <c r="Y1116" s="19">
        <v>100</v>
      </c>
      <c r="Z1116" s="19">
        <v>0</v>
      </c>
      <c r="AA1116" s="2">
        <v>0</v>
      </c>
      <c r="AB1116">
        <v>2</v>
      </c>
      <c r="AC1116">
        <v>7</v>
      </c>
      <c r="AD1116">
        <v>1</v>
      </c>
      <c r="AE1116" s="16">
        <v>0</v>
      </c>
      <c r="AF1116" t="s">
        <v>875</v>
      </c>
      <c r="AG1116" t="s">
        <v>875</v>
      </c>
      <c r="AH1116" t="s">
        <v>875</v>
      </c>
      <c r="AI1116" t="s">
        <v>875</v>
      </c>
      <c r="AJ1116" t="s">
        <v>875</v>
      </c>
      <c r="AK1116" t="s">
        <v>875</v>
      </c>
      <c r="AL1116" t="s">
        <v>875</v>
      </c>
      <c r="AM1116" s="1" t="s">
        <v>903</v>
      </c>
      <c r="AN1116" s="1" t="s">
        <v>903</v>
      </c>
      <c r="AO1116" s="1" t="s">
        <v>903</v>
      </c>
      <c r="AP1116" s="1" t="s">
        <v>903</v>
      </c>
      <c r="AQ1116" s="1" t="s">
        <v>903</v>
      </c>
      <c r="AR1116" s="1" t="s">
        <v>903</v>
      </c>
      <c r="AS1116" s="1" t="s">
        <v>903</v>
      </c>
      <c r="AT1116" s="1" t="s">
        <v>903</v>
      </c>
      <c r="AU1116" s="1" t="s">
        <v>903</v>
      </c>
      <c r="AV1116" s="1" t="s">
        <v>903</v>
      </c>
      <c r="AW1116" s="1" t="s">
        <v>903</v>
      </c>
      <c r="AX1116" s="1" t="s">
        <v>903</v>
      </c>
      <c r="AY1116" s="1" t="s">
        <v>903</v>
      </c>
      <c r="AZ1116" s="1" t="s">
        <v>903</v>
      </c>
      <c r="BA1116" s="1" t="s">
        <v>875</v>
      </c>
      <c r="BB1116" s="1" t="s">
        <v>875</v>
      </c>
      <c r="BC1116" s="1" t="s">
        <v>875</v>
      </c>
      <c r="BD1116" s="1" t="s">
        <v>875</v>
      </c>
      <c r="BE1116" s="1" t="s">
        <v>875</v>
      </c>
      <c r="BF1116" s="1" t="s">
        <v>875</v>
      </c>
      <c r="BG1116" s="12">
        <v>30</v>
      </c>
      <c r="BH1116" s="1">
        <v>4</v>
      </c>
      <c r="BI1116" s="1">
        <v>3.8</v>
      </c>
      <c r="BJ1116" s="1">
        <f>BG1116*BI1116</f>
        <v>114</v>
      </c>
      <c r="BK1116" s="1" t="s">
        <v>28</v>
      </c>
      <c r="BL1116" s="25">
        <v>0</v>
      </c>
      <c r="BM1116" s="1">
        <v>0</v>
      </c>
      <c r="BN1116" s="1">
        <v>0</v>
      </c>
      <c r="BO1116" s="1">
        <v>0</v>
      </c>
      <c r="BP1116" s="1">
        <v>0</v>
      </c>
      <c r="BQ1116" s="14">
        <v>44020.350743634262</v>
      </c>
      <c r="BR1116" s="14" t="s">
        <v>449</v>
      </c>
      <c r="BS1116" s="15">
        <v>29.016666666666666</v>
      </c>
      <c r="BT1116" s="12" t="s">
        <v>376</v>
      </c>
      <c r="BU1116" s="12">
        <v>2</v>
      </c>
      <c r="BV1116" s="12"/>
      <c r="BW1116" s="12" t="s">
        <v>98</v>
      </c>
      <c r="BX1116" s="12"/>
      <c r="BY1116" s="12" t="s">
        <v>98</v>
      </c>
      <c r="BZ1116" s="12">
        <v>1</v>
      </c>
      <c r="CA1116" s="12">
        <v>6</v>
      </c>
      <c r="CB1116" s="15">
        <v>0.5</v>
      </c>
      <c r="CC1116" s="12">
        <v>0</v>
      </c>
      <c r="CD1116" s="12">
        <v>0</v>
      </c>
      <c r="CE1116" s="12">
        <v>2</v>
      </c>
      <c r="CF1116" s="12">
        <v>4</v>
      </c>
      <c r="CG1116" s="12">
        <v>1</v>
      </c>
      <c r="CH1116" s="12">
        <v>4</v>
      </c>
      <c r="CI1116" s="12">
        <v>2</v>
      </c>
      <c r="CJ1116" s="15">
        <v>4</v>
      </c>
      <c r="CK1116" s="12">
        <v>2</v>
      </c>
      <c r="CL1116" s="12">
        <v>4</v>
      </c>
      <c r="CM1116" s="12">
        <v>1</v>
      </c>
      <c r="CN1116" s="12">
        <v>3</v>
      </c>
      <c r="CO1116" s="12">
        <v>3</v>
      </c>
      <c r="CP1116" s="12" t="s">
        <v>141</v>
      </c>
      <c r="CQ1116" s="12">
        <v>93</v>
      </c>
      <c r="CR1116" s="12">
        <v>93</v>
      </c>
      <c r="CS1116" s="12">
        <v>11</v>
      </c>
      <c r="CT1116" s="12">
        <v>29</v>
      </c>
      <c r="CU1116" s="12">
        <v>94</v>
      </c>
      <c r="CV1116" s="12">
        <v>6.9</v>
      </c>
      <c r="CW1116" s="12">
        <v>135</v>
      </c>
      <c r="CX1116" s="12" t="b">
        <v>0</v>
      </c>
      <c r="CY1116" s="12"/>
      <c r="CZ1116" s="12">
        <v>0</v>
      </c>
      <c r="DA1116" s="12"/>
      <c r="DB1116" s="12"/>
      <c r="DC1116" s="12"/>
      <c r="DE1116" s="35"/>
    </row>
    <row r="1117" spans="1:109" customFormat="1" x14ac:dyDescent="0.2">
      <c r="A1117" s="2">
        <v>1116</v>
      </c>
      <c r="B1117" s="5">
        <v>14</v>
      </c>
      <c r="C1117" s="5">
        <v>3</v>
      </c>
      <c r="D1117" s="1">
        <v>10</v>
      </c>
      <c r="E1117" s="7">
        <v>44021</v>
      </c>
      <c r="F1117" s="1">
        <v>0</v>
      </c>
      <c r="G1117" s="5">
        <f t="shared" si="74"/>
        <v>30</v>
      </c>
      <c r="H1117" s="19">
        <f t="shared" si="75"/>
        <v>114</v>
      </c>
      <c r="I1117" s="19">
        <v>100</v>
      </c>
      <c r="J1117" s="19">
        <v>108.68402777777777</v>
      </c>
      <c r="K1117" s="19">
        <v>30.26210428752977</v>
      </c>
      <c r="L1117" s="19">
        <v>1.7361111111111112</v>
      </c>
      <c r="M1117" s="19">
        <v>92.013888888888886</v>
      </c>
      <c r="N1117" s="19">
        <v>6.25</v>
      </c>
      <c r="O1117" s="19">
        <v>100</v>
      </c>
      <c r="P1117" s="19">
        <v>112.18229166666667</v>
      </c>
      <c r="Q1117" s="19">
        <v>33.883423649804243</v>
      </c>
      <c r="R1117" s="19">
        <v>2.6041666666666665</v>
      </c>
      <c r="S1117" s="19">
        <v>88.020833333333329</v>
      </c>
      <c r="T1117" s="19">
        <v>9.375</v>
      </c>
      <c r="U1117" s="19">
        <v>100</v>
      </c>
      <c r="V1117" s="19">
        <v>101.6875</v>
      </c>
      <c r="W1117" s="19">
        <v>16.71594463548098</v>
      </c>
      <c r="X1117" s="19">
        <v>0</v>
      </c>
      <c r="Y1117" s="19">
        <v>100</v>
      </c>
      <c r="Z1117" s="19">
        <v>0</v>
      </c>
      <c r="AA1117" s="2">
        <v>2</v>
      </c>
      <c r="AB1117">
        <v>2</v>
      </c>
      <c r="AC1117">
        <v>8</v>
      </c>
      <c r="AD1117">
        <v>2</v>
      </c>
      <c r="AE1117" s="16">
        <v>0</v>
      </c>
      <c r="AF1117" t="s">
        <v>875</v>
      </c>
      <c r="AG1117" t="s">
        <v>875</v>
      </c>
      <c r="AH1117" t="s">
        <v>875</v>
      </c>
      <c r="AI1117" t="s">
        <v>875</v>
      </c>
      <c r="AJ1117" t="s">
        <v>875</v>
      </c>
      <c r="AK1117" t="s">
        <v>875</v>
      </c>
      <c r="AL1117" t="s">
        <v>875</v>
      </c>
      <c r="AM1117" s="1" t="s">
        <v>903</v>
      </c>
      <c r="AN1117" s="1" t="s">
        <v>903</v>
      </c>
      <c r="AO1117" s="1" t="s">
        <v>903</v>
      </c>
      <c r="AP1117" s="1" t="s">
        <v>903</v>
      </c>
      <c r="AQ1117" s="1" t="s">
        <v>903</v>
      </c>
      <c r="AR1117" s="1" t="s">
        <v>903</v>
      </c>
      <c r="AS1117" s="1" t="s">
        <v>903</v>
      </c>
      <c r="AT1117" s="1" t="s">
        <v>903</v>
      </c>
      <c r="AU1117" s="1" t="s">
        <v>903</v>
      </c>
      <c r="AV1117" s="1" t="s">
        <v>903</v>
      </c>
      <c r="AW1117" s="1" t="s">
        <v>903</v>
      </c>
      <c r="AX1117" s="1" t="s">
        <v>903</v>
      </c>
      <c r="AY1117" s="1" t="s">
        <v>903</v>
      </c>
      <c r="AZ1117" s="1" t="s">
        <v>903</v>
      </c>
      <c r="BA1117" s="1" t="s">
        <v>875</v>
      </c>
      <c r="BB1117" s="1" t="s">
        <v>875</v>
      </c>
      <c r="BC1117" s="1" t="s">
        <v>875</v>
      </c>
      <c r="BD1117" s="1" t="s">
        <v>875</v>
      </c>
      <c r="BE1117" s="1" t="s">
        <v>875</v>
      </c>
      <c r="BF1117" s="1" t="s">
        <v>875</v>
      </c>
      <c r="BG1117" s="12">
        <v>30</v>
      </c>
      <c r="BH1117" s="1">
        <v>4</v>
      </c>
      <c r="BI1117" s="1">
        <v>3.8</v>
      </c>
      <c r="BJ1117" s="1">
        <f>BG1117*BI1117</f>
        <v>114</v>
      </c>
      <c r="BK1117" s="12" t="s">
        <v>28</v>
      </c>
      <c r="BL1117" s="25">
        <v>0</v>
      </c>
      <c r="BM1117" s="1">
        <v>0</v>
      </c>
      <c r="BN1117" s="1">
        <v>0</v>
      </c>
      <c r="BO1117" s="1">
        <v>0</v>
      </c>
      <c r="BP1117" s="1">
        <v>0</v>
      </c>
      <c r="BQ1117" s="14">
        <v>44021.336875243054</v>
      </c>
      <c r="BR1117" s="14" t="s">
        <v>450</v>
      </c>
      <c r="BS1117" s="15">
        <v>28.5</v>
      </c>
      <c r="BT1117" s="12" t="s">
        <v>113</v>
      </c>
      <c r="BU1117" s="12">
        <v>2</v>
      </c>
      <c r="BV1117" s="12"/>
      <c r="BW1117" s="12" t="s">
        <v>98</v>
      </c>
      <c r="BX1117" s="12"/>
      <c r="BY1117" s="12" t="s">
        <v>98</v>
      </c>
      <c r="BZ1117" s="12">
        <v>1</v>
      </c>
      <c r="CA1117" s="12">
        <v>6</v>
      </c>
      <c r="CB1117" s="15">
        <v>0.4</v>
      </c>
      <c r="CC1117" s="12">
        <v>0</v>
      </c>
      <c r="CD1117" s="12">
        <v>0</v>
      </c>
      <c r="CE1117" s="12">
        <v>2</v>
      </c>
      <c r="CF1117" s="12">
        <v>4</v>
      </c>
      <c r="CG1117" s="12">
        <v>1</v>
      </c>
      <c r="CH1117" s="12">
        <v>4</v>
      </c>
      <c r="CI1117" s="12">
        <v>1</v>
      </c>
      <c r="CJ1117" s="15">
        <v>5</v>
      </c>
      <c r="CK1117" s="12">
        <v>2</v>
      </c>
      <c r="CL1117" s="12">
        <v>5</v>
      </c>
      <c r="CM1117" s="12">
        <v>1</v>
      </c>
      <c r="CN1117" s="12">
        <v>3</v>
      </c>
      <c r="CO1117" s="12">
        <v>3</v>
      </c>
      <c r="CP1117" s="12" t="s">
        <v>141</v>
      </c>
      <c r="CQ1117" s="12">
        <v>88</v>
      </c>
      <c r="CR1117" s="12">
        <v>88</v>
      </c>
      <c r="CS1117" s="12">
        <v>30</v>
      </c>
      <c r="CT1117" s="12">
        <v>26</v>
      </c>
      <c r="CU1117" s="12">
        <v>88</v>
      </c>
      <c r="CV1117" s="12">
        <v>6.9</v>
      </c>
      <c r="CW1117" s="12">
        <v>135</v>
      </c>
      <c r="CX1117" s="12" t="b">
        <v>0</v>
      </c>
      <c r="CY1117" s="12"/>
      <c r="CZ1117" s="12">
        <v>0</v>
      </c>
      <c r="DA1117" s="12"/>
      <c r="DB1117" s="12"/>
      <c r="DC1117" s="12"/>
      <c r="DE1117" s="35"/>
    </row>
    <row r="1118" spans="1:109" customFormat="1" x14ac:dyDescent="0.2">
      <c r="A1118" s="2">
        <v>1117</v>
      </c>
      <c r="B1118" s="5">
        <v>14</v>
      </c>
      <c r="C1118" s="5">
        <v>3</v>
      </c>
      <c r="D1118" s="1">
        <v>11</v>
      </c>
      <c r="E1118" s="7">
        <v>44022</v>
      </c>
      <c r="F1118" s="1">
        <v>0</v>
      </c>
      <c r="G1118" s="5">
        <f t="shared" si="74"/>
        <v>28</v>
      </c>
      <c r="H1118" s="19">
        <f t="shared" si="75"/>
        <v>78.399999999999991</v>
      </c>
      <c r="I1118" s="19">
        <v>100</v>
      </c>
      <c r="J1118" s="19">
        <v>104.40625</v>
      </c>
      <c r="K1118" s="19">
        <v>21.653252491368853</v>
      </c>
      <c r="L1118" s="19">
        <v>0</v>
      </c>
      <c r="M1118" s="19">
        <v>92.013888888888886</v>
      </c>
      <c r="N1118" s="19">
        <v>7.9861111111111107</v>
      </c>
      <c r="O1118" s="19">
        <v>100</v>
      </c>
      <c r="P1118" s="19">
        <v>100.984375</v>
      </c>
      <c r="Q1118" s="19">
        <v>26.410295855432217</v>
      </c>
      <c r="R1118" s="19">
        <v>0</v>
      </c>
      <c r="S1118" s="19">
        <v>88.020833333333329</v>
      </c>
      <c r="T1118" s="19">
        <v>11.979166666666666</v>
      </c>
      <c r="U1118" s="19">
        <v>100</v>
      </c>
      <c r="V1118" s="19">
        <v>111.25</v>
      </c>
      <c r="W1118" s="19">
        <v>5.8907183597959571</v>
      </c>
      <c r="X1118" s="19">
        <v>0</v>
      </c>
      <c r="Y1118" s="19">
        <v>100</v>
      </c>
      <c r="Z1118" s="19">
        <v>0</v>
      </c>
      <c r="AA1118" s="2">
        <v>1</v>
      </c>
      <c r="AB1118">
        <v>2</v>
      </c>
      <c r="AC1118">
        <v>8</v>
      </c>
      <c r="AD1118">
        <v>1</v>
      </c>
      <c r="AE1118" s="16">
        <v>0</v>
      </c>
      <c r="AF1118" t="s">
        <v>875</v>
      </c>
      <c r="AG1118" t="s">
        <v>875</v>
      </c>
      <c r="AH1118" t="s">
        <v>875</v>
      </c>
      <c r="AI1118" t="s">
        <v>875</v>
      </c>
      <c r="AJ1118" t="s">
        <v>875</v>
      </c>
      <c r="AK1118" t="s">
        <v>875</v>
      </c>
      <c r="AL1118" t="s">
        <v>875</v>
      </c>
      <c r="AM1118" s="1" t="s">
        <v>903</v>
      </c>
      <c r="AN1118" s="1" t="s">
        <v>903</v>
      </c>
      <c r="AO1118" s="1" t="s">
        <v>903</v>
      </c>
      <c r="AP1118" s="1" t="s">
        <v>903</v>
      </c>
      <c r="AQ1118" s="1" t="s">
        <v>903</v>
      </c>
      <c r="AR1118" s="1" t="s">
        <v>903</v>
      </c>
      <c r="AS1118" s="1" t="s">
        <v>903</v>
      </c>
      <c r="AT1118" s="1" t="s">
        <v>903</v>
      </c>
      <c r="AU1118" s="1" t="s">
        <v>903</v>
      </c>
      <c r="AV1118" s="1" t="s">
        <v>903</v>
      </c>
      <c r="AW1118" s="1" t="s">
        <v>903</v>
      </c>
      <c r="AX1118" s="1" t="s">
        <v>903</v>
      </c>
      <c r="AY1118" s="1" t="s">
        <v>903</v>
      </c>
      <c r="AZ1118" s="1" t="s">
        <v>903</v>
      </c>
      <c r="BA1118" s="1" t="s">
        <v>875</v>
      </c>
      <c r="BB1118" s="1" t="s">
        <v>875</v>
      </c>
      <c r="BC1118" s="1" t="s">
        <v>875</v>
      </c>
      <c r="BD1118" s="1" t="s">
        <v>875</v>
      </c>
      <c r="BE1118" s="1" t="s">
        <v>875</v>
      </c>
      <c r="BF1118" s="1" t="s">
        <v>875</v>
      </c>
      <c r="BG1118" s="12">
        <v>28</v>
      </c>
      <c r="BH1118" s="1">
        <v>3</v>
      </c>
      <c r="BI1118" s="1">
        <v>2.8</v>
      </c>
      <c r="BJ1118" s="1">
        <f>BG1118*BI1118</f>
        <v>78.399999999999991</v>
      </c>
      <c r="BK1118" s="12" t="s">
        <v>27</v>
      </c>
      <c r="BL1118" s="25">
        <v>0</v>
      </c>
      <c r="BM1118" s="1">
        <v>0</v>
      </c>
      <c r="BN1118" s="1">
        <v>0</v>
      </c>
      <c r="BO1118" s="1">
        <v>0</v>
      </c>
      <c r="BP1118" s="1">
        <v>0</v>
      </c>
      <c r="BQ1118" s="14">
        <v>44022.274005717591</v>
      </c>
      <c r="BR1118" s="14" t="s">
        <v>451</v>
      </c>
      <c r="BS1118" s="15">
        <v>25.966666666666665</v>
      </c>
      <c r="BT1118" s="12" t="s">
        <v>215</v>
      </c>
      <c r="BU1118" s="12">
        <v>1</v>
      </c>
      <c r="BV1118" s="12"/>
      <c r="BW1118" s="12" t="s">
        <v>98</v>
      </c>
      <c r="BX1118" s="12"/>
      <c r="BY1118" s="12" t="s">
        <v>98</v>
      </c>
      <c r="BZ1118" s="12">
        <v>1</v>
      </c>
      <c r="CA1118" s="12">
        <v>6</v>
      </c>
      <c r="CB1118" s="15">
        <v>1</v>
      </c>
      <c r="CC1118" s="12">
        <v>0</v>
      </c>
      <c r="CD1118" s="12">
        <v>0</v>
      </c>
      <c r="CE1118" s="12">
        <v>2</v>
      </c>
      <c r="CF1118" s="12">
        <v>4</v>
      </c>
      <c r="CG1118" s="12">
        <v>1</v>
      </c>
      <c r="CH1118" s="12">
        <v>3</v>
      </c>
      <c r="CI1118" s="12">
        <v>2</v>
      </c>
      <c r="CJ1118" s="15">
        <v>3</v>
      </c>
      <c r="CK1118" s="12">
        <v>2</v>
      </c>
      <c r="CL1118" s="12">
        <v>4</v>
      </c>
      <c r="CM1118" s="12">
        <v>1</v>
      </c>
      <c r="CN1118" s="12">
        <v>3</v>
      </c>
      <c r="CO1118" s="12">
        <v>2</v>
      </c>
      <c r="CP1118" s="12" t="s">
        <v>99</v>
      </c>
      <c r="CQ1118" s="12">
        <v>90</v>
      </c>
      <c r="CR1118" s="12">
        <v>90</v>
      </c>
      <c r="CS1118" s="12">
        <v>91</v>
      </c>
      <c r="CT1118" s="12">
        <v>31</v>
      </c>
      <c r="CU1118" s="12">
        <v>88</v>
      </c>
      <c r="CV1118" s="12">
        <v>9.1999999999999993</v>
      </c>
      <c r="CW1118" s="12">
        <v>0</v>
      </c>
      <c r="CX1118" s="12" t="b">
        <v>0</v>
      </c>
      <c r="CY1118" s="12"/>
      <c r="CZ1118" s="12">
        <v>0</v>
      </c>
      <c r="DA1118" s="12"/>
      <c r="DB1118" s="12"/>
      <c r="DC1118" s="12"/>
      <c r="DE1118" s="35"/>
    </row>
    <row r="1119" spans="1:109" customFormat="1" x14ac:dyDescent="0.2">
      <c r="A1119" s="2">
        <v>1118</v>
      </c>
      <c r="B1119" s="5">
        <v>14</v>
      </c>
      <c r="C1119" s="5">
        <v>3</v>
      </c>
      <c r="D1119" s="1">
        <v>12</v>
      </c>
      <c r="E1119" s="7">
        <v>44023</v>
      </c>
      <c r="F1119" s="1">
        <v>0</v>
      </c>
      <c r="G1119" s="5">
        <f t="shared" si="74"/>
        <v>0</v>
      </c>
      <c r="H1119" s="19">
        <f t="shared" si="75"/>
        <v>0</v>
      </c>
      <c r="I1119" s="19">
        <v>100</v>
      </c>
      <c r="J1119" s="19">
        <v>95.097222222222229</v>
      </c>
      <c r="K1119" s="19">
        <v>18.641597231009317</v>
      </c>
      <c r="L1119" s="19">
        <v>0</v>
      </c>
      <c r="M1119" s="19">
        <v>93.055555555555557</v>
      </c>
      <c r="N1119" s="19">
        <v>6.9444444444444446</v>
      </c>
      <c r="O1119" s="19">
        <v>100</v>
      </c>
      <c r="P1119" s="19">
        <v>95.40625</v>
      </c>
      <c r="Q1119" s="19">
        <v>18.003724630729202</v>
      </c>
      <c r="R1119" s="19">
        <v>0</v>
      </c>
      <c r="S1119" s="19">
        <v>90.625</v>
      </c>
      <c r="T1119" s="19">
        <v>9.375</v>
      </c>
      <c r="U1119" s="19">
        <v>100</v>
      </c>
      <c r="V1119" s="19">
        <v>94.479166666666671</v>
      </c>
      <c r="W1119" s="19">
        <v>19.96103785709694</v>
      </c>
      <c r="X1119" s="19">
        <v>0</v>
      </c>
      <c r="Y1119" s="19">
        <v>97.916666666666671</v>
      </c>
      <c r="Z1119" s="19">
        <v>2.0833333333333335</v>
      </c>
      <c r="AA1119" s="2">
        <v>0</v>
      </c>
      <c r="AB1119">
        <v>1</v>
      </c>
      <c r="AC1119">
        <v>10</v>
      </c>
      <c r="AD1119">
        <v>1</v>
      </c>
      <c r="AE1119" s="16">
        <v>0</v>
      </c>
      <c r="AF1119" s="12">
        <v>99</v>
      </c>
      <c r="AG1119">
        <v>1</v>
      </c>
      <c r="AH1119">
        <v>99</v>
      </c>
      <c r="AI1119">
        <v>99</v>
      </c>
      <c r="AJ1119">
        <v>99</v>
      </c>
      <c r="AK1119">
        <v>99</v>
      </c>
      <c r="AL1119">
        <v>99</v>
      </c>
      <c r="AM1119" s="1">
        <v>2</v>
      </c>
      <c r="AN1119" s="1">
        <v>99</v>
      </c>
      <c r="AO1119" s="1">
        <v>99</v>
      </c>
      <c r="AP1119">
        <v>99</v>
      </c>
      <c r="AQ1119">
        <v>99</v>
      </c>
      <c r="AR1119">
        <v>99</v>
      </c>
      <c r="AS1119" s="1">
        <v>0</v>
      </c>
      <c r="AT1119">
        <v>1</v>
      </c>
      <c r="AU1119" s="1">
        <v>0</v>
      </c>
      <c r="AV1119" s="1">
        <v>0</v>
      </c>
      <c r="AW1119" s="1">
        <v>0</v>
      </c>
      <c r="AX1119" s="1">
        <v>0</v>
      </c>
      <c r="AY1119" s="1">
        <v>0</v>
      </c>
      <c r="AZ1119" s="1">
        <v>1</v>
      </c>
      <c r="BA1119" s="1">
        <v>0</v>
      </c>
      <c r="BB1119" s="1">
        <v>0</v>
      </c>
      <c r="BC1119" s="1">
        <v>0</v>
      </c>
      <c r="BD1119" s="1">
        <v>0</v>
      </c>
      <c r="BE1119" s="1">
        <v>0</v>
      </c>
      <c r="BF1119" s="1">
        <f>SUM(AS1119:BE1119)</f>
        <v>2</v>
      </c>
      <c r="BG1119" s="12">
        <v>0</v>
      </c>
      <c r="BH1119" s="1">
        <v>0</v>
      </c>
      <c r="BI1119" s="1">
        <v>0</v>
      </c>
      <c r="BJ1119" s="1">
        <v>0</v>
      </c>
      <c r="BK1119" s="1">
        <v>0</v>
      </c>
      <c r="BL1119" s="25">
        <v>0</v>
      </c>
      <c r="BM1119" s="1">
        <v>0</v>
      </c>
      <c r="BN1119" s="1">
        <v>0</v>
      </c>
      <c r="BO1119" s="1">
        <v>0</v>
      </c>
      <c r="BP1119" s="1">
        <v>0</v>
      </c>
      <c r="BQ1119" s="12"/>
      <c r="BR1119" s="12"/>
      <c r="BS1119" s="12"/>
      <c r="BT1119" s="12"/>
      <c r="BU1119" s="12"/>
      <c r="BV1119" s="12"/>
      <c r="BW1119" s="12"/>
      <c r="BX1119" s="12"/>
      <c r="BY1119" s="12"/>
      <c r="BZ1119" s="12"/>
      <c r="CA1119" s="12"/>
      <c r="CB1119" s="15"/>
      <c r="CC1119" s="12"/>
      <c r="CD1119" s="12"/>
      <c r="CE1119" s="12"/>
      <c r="CF1119" s="12"/>
      <c r="CG1119" s="12"/>
      <c r="CH1119" s="12"/>
      <c r="CI1119" s="12"/>
      <c r="CJ1119" s="15"/>
      <c r="CK1119" s="12"/>
      <c r="CL1119" s="12"/>
      <c r="CM1119" s="12"/>
      <c r="CN1119" s="12"/>
      <c r="CO1119" s="12"/>
      <c r="CP1119" s="12"/>
      <c r="CQ1119" s="12"/>
      <c r="CR1119" s="12"/>
      <c r="CS1119" s="12"/>
      <c r="CT1119" s="12"/>
      <c r="CU1119" s="12"/>
      <c r="CV1119" s="12"/>
      <c r="CW1119" s="12"/>
      <c r="CX1119" s="12"/>
      <c r="CY1119" s="12"/>
      <c r="CZ1119" s="12"/>
      <c r="DA1119" s="12"/>
      <c r="DB1119" s="12"/>
      <c r="DC1119" s="12"/>
      <c r="DE1119" s="35"/>
    </row>
    <row r="1120" spans="1:109" customFormat="1" x14ac:dyDescent="0.2">
      <c r="A1120" s="2">
        <v>1119</v>
      </c>
      <c r="B1120" s="5">
        <v>14</v>
      </c>
      <c r="C1120" s="5">
        <v>3</v>
      </c>
      <c r="D1120" s="1">
        <v>13</v>
      </c>
      <c r="E1120" s="7">
        <v>44024</v>
      </c>
      <c r="F1120" s="1">
        <v>0</v>
      </c>
      <c r="G1120" s="5">
        <f t="shared" si="74"/>
        <v>0</v>
      </c>
      <c r="H1120" s="19">
        <f t="shared" si="75"/>
        <v>0</v>
      </c>
      <c r="I1120" s="19">
        <v>100</v>
      </c>
      <c r="J1120" s="19">
        <v>91.475694444444443</v>
      </c>
      <c r="K1120" s="19">
        <v>14.706022840992475</v>
      </c>
      <c r="L1120" s="19">
        <v>0</v>
      </c>
      <c r="M1120" s="19">
        <v>93.75</v>
      </c>
      <c r="N1120" s="19">
        <v>6.25</v>
      </c>
      <c r="O1120" s="19">
        <v>100</v>
      </c>
      <c r="P1120" s="19">
        <v>93.552083333333329</v>
      </c>
      <c r="Q1120" s="19">
        <v>16.344334049994277</v>
      </c>
      <c r="R1120" s="19">
        <v>0</v>
      </c>
      <c r="S1120" s="19">
        <v>92.1875</v>
      </c>
      <c r="T1120" s="19">
        <v>7.8125</v>
      </c>
      <c r="U1120" s="19">
        <v>100</v>
      </c>
      <c r="V1120" s="19">
        <v>87.322916666666671</v>
      </c>
      <c r="W1120" s="19">
        <v>8.1392589895853149</v>
      </c>
      <c r="X1120" s="19">
        <v>0</v>
      </c>
      <c r="Y1120" s="19">
        <v>96.875</v>
      </c>
      <c r="Z1120" s="19">
        <v>3.125</v>
      </c>
      <c r="AA1120" s="2">
        <v>0</v>
      </c>
      <c r="AB1120">
        <v>1</v>
      </c>
      <c r="AC1120">
        <v>10</v>
      </c>
      <c r="AD1120">
        <v>1</v>
      </c>
      <c r="AE1120" s="16">
        <v>0</v>
      </c>
      <c r="AF1120" s="12">
        <v>99</v>
      </c>
      <c r="AG1120">
        <v>1</v>
      </c>
      <c r="AH1120">
        <v>2</v>
      </c>
      <c r="AI1120">
        <v>99</v>
      </c>
      <c r="AJ1120">
        <v>99</v>
      </c>
      <c r="AK1120">
        <v>99</v>
      </c>
      <c r="AL1120">
        <v>99</v>
      </c>
      <c r="AM1120" s="1">
        <v>99</v>
      </c>
      <c r="AN1120" s="1">
        <v>99</v>
      </c>
      <c r="AO1120" s="1">
        <v>99</v>
      </c>
      <c r="AP1120" s="1">
        <v>99</v>
      </c>
      <c r="AQ1120" s="1">
        <v>99</v>
      </c>
      <c r="AR1120" s="1">
        <v>99</v>
      </c>
      <c r="AS1120" s="1">
        <v>0</v>
      </c>
      <c r="AT1120">
        <v>1</v>
      </c>
      <c r="AU1120" s="1">
        <v>1</v>
      </c>
      <c r="AV1120" s="1">
        <v>0</v>
      </c>
      <c r="AW1120" s="1">
        <v>0</v>
      </c>
      <c r="AX1120" s="1">
        <v>0</v>
      </c>
      <c r="AY1120" s="1">
        <v>0</v>
      </c>
      <c r="AZ1120" s="1">
        <v>0</v>
      </c>
      <c r="BA1120" s="1">
        <v>0</v>
      </c>
      <c r="BB1120" s="1">
        <v>0</v>
      </c>
      <c r="BC1120" s="1">
        <v>0</v>
      </c>
      <c r="BD1120" s="1">
        <v>0</v>
      </c>
      <c r="BE1120" s="1">
        <v>0</v>
      </c>
      <c r="BF1120" s="1">
        <f>SUM(AS1120:BE1120)</f>
        <v>2</v>
      </c>
      <c r="BG1120" s="12">
        <v>0</v>
      </c>
      <c r="BH1120" s="1">
        <v>0</v>
      </c>
      <c r="BI1120" s="1">
        <v>0</v>
      </c>
      <c r="BJ1120" s="1">
        <v>0</v>
      </c>
      <c r="BK1120" s="1">
        <v>0</v>
      </c>
      <c r="BL1120" s="25">
        <v>0</v>
      </c>
      <c r="BM1120" s="1">
        <v>0</v>
      </c>
      <c r="BN1120" s="1">
        <v>0</v>
      </c>
      <c r="BO1120" s="1">
        <v>0</v>
      </c>
      <c r="BP1120" s="1">
        <v>0</v>
      </c>
      <c r="BQ1120" s="12"/>
      <c r="BR1120" s="12"/>
      <c r="BS1120" s="12"/>
      <c r="BT1120" s="12"/>
      <c r="BU1120" s="12"/>
      <c r="BV1120" s="12"/>
      <c r="BW1120" s="12"/>
      <c r="BX1120" s="12"/>
      <c r="BY1120" s="12"/>
      <c r="BZ1120" s="12"/>
      <c r="CA1120" s="12"/>
      <c r="CB1120" s="15"/>
      <c r="CC1120" s="12"/>
      <c r="CD1120" s="12"/>
      <c r="CE1120" s="12"/>
      <c r="CF1120" s="12"/>
      <c r="CG1120" s="12"/>
      <c r="CH1120" s="12"/>
      <c r="CI1120" s="12"/>
      <c r="CJ1120" s="15"/>
      <c r="CK1120" s="12"/>
      <c r="CL1120" s="12"/>
      <c r="CM1120" s="12"/>
      <c r="CN1120" s="12"/>
      <c r="CO1120" s="12"/>
      <c r="CP1120" s="12"/>
      <c r="CQ1120" s="12"/>
      <c r="CR1120" s="12"/>
      <c r="CS1120" s="12"/>
      <c r="CT1120" s="12"/>
      <c r="CU1120" s="12"/>
      <c r="CV1120" s="12"/>
      <c r="CW1120" s="12"/>
      <c r="CX1120" s="12"/>
      <c r="CY1120" s="12"/>
      <c r="CZ1120" s="12"/>
      <c r="DA1120" s="12"/>
      <c r="DB1120" s="12"/>
      <c r="DC1120" s="12"/>
      <c r="DE1120" s="35"/>
    </row>
    <row r="1121" spans="1:109" customFormat="1" x14ac:dyDescent="0.2">
      <c r="A1121" s="2">
        <v>1120</v>
      </c>
      <c r="B1121" s="5">
        <v>14</v>
      </c>
      <c r="C1121" s="5">
        <v>3</v>
      </c>
      <c r="D1121" s="1">
        <v>14</v>
      </c>
      <c r="E1121" s="7">
        <v>44025</v>
      </c>
      <c r="F1121" s="1">
        <v>0</v>
      </c>
      <c r="G1121" s="5">
        <f t="shared" si="74"/>
        <v>22</v>
      </c>
      <c r="H1121" s="19">
        <f t="shared" si="75"/>
        <v>61.599999999999994</v>
      </c>
      <c r="I1121" s="19">
        <v>100</v>
      </c>
      <c r="J1121" s="19">
        <v>95.857638888888886</v>
      </c>
      <c r="K1121" s="19">
        <v>15.860516228655507</v>
      </c>
      <c r="L1121" s="19">
        <v>0</v>
      </c>
      <c r="M1121" s="19">
        <v>97.222222222222229</v>
      </c>
      <c r="N1121" s="19">
        <v>2.7777777777777777</v>
      </c>
      <c r="O1121" s="19">
        <v>100</v>
      </c>
      <c r="P1121" s="19">
        <v>97.380208333333329</v>
      </c>
      <c r="Q1121" s="19">
        <v>13.886165800941093</v>
      </c>
      <c r="R1121" s="19">
        <v>0</v>
      </c>
      <c r="S1121" s="19">
        <v>98.4375</v>
      </c>
      <c r="T1121" s="19">
        <v>1.5625</v>
      </c>
      <c r="U1121" s="19">
        <v>100</v>
      </c>
      <c r="V1121" s="19">
        <v>92.8125</v>
      </c>
      <c r="W1121" s="19">
        <v>19.171704038077817</v>
      </c>
      <c r="X1121" s="19">
        <v>0</v>
      </c>
      <c r="Y1121" s="19">
        <v>94.791666666666671</v>
      </c>
      <c r="Z1121" s="19">
        <v>5.208333333333333</v>
      </c>
      <c r="AA1121" s="2">
        <v>0</v>
      </c>
      <c r="AB1121">
        <v>1</v>
      </c>
      <c r="AC1121">
        <v>9</v>
      </c>
      <c r="AD1121">
        <v>1</v>
      </c>
      <c r="AE1121" s="16">
        <v>0</v>
      </c>
      <c r="AF1121" t="s">
        <v>875</v>
      </c>
      <c r="AG1121" t="s">
        <v>875</v>
      </c>
      <c r="AH1121" t="s">
        <v>875</v>
      </c>
      <c r="AI1121" t="s">
        <v>875</v>
      </c>
      <c r="AJ1121" t="s">
        <v>875</v>
      </c>
      <c r="AK1121" t="s">
        <v>875</v>
      </c>
      <c r="AL1121" t="s">
        <v>875</v>
      </c>
      <c r="AM1121" s="1" t="s">
        <v>903</v>
      </c>
      <c r="AN1121" s="1" t="s">
        <v>903</v>
      </c>
      <c r="AO1121" s="1" t="s">
        <v>903</v>
      </c>
      <c r="AP1121" s="1" t="s">
        <v>903</v>
      </c>
      <c r="AQ1121" s="1" t="s">
        <v>903</v>
      </c>
      <c r="AR1121" s="1" t="s">
        <v>903</v>
      </c>
      <c r="AS1121" s="1" t="s">
        <v>903</v>
      </c>
      <c r="AT1121" s="1" t="s">
        <v>903</v>
      </c>
      <c r="AU1121" s="1" t="s">
        <v>903</v>
      </c>
      <c r="AV1121" s="1" t="s">
        <v>903</v>
      </c>
      <c r="AW1121" s="1" t="s">
        <v>903</v>
      </c>
      <c r="AX1121" s="1" t="s">
        <v>903</v>
      </c>
      <c r="AY1121" s="1" t="s">
        <v>903</v>
      </c>
      <c r="AZ1121" s="1" t="s">
        <v>903</v>
      </c>
      <c r="BA1121" s="1" t="s">
        <v>875</v>
      </c>
      <c r="BB1121" s="1" t="s">
        <v>875</v>
      </c>
      <c r="BC1121" s="1" t="s">
        <v>875</v>
      </c>
      <c r="BD1121" s="1" t="s">
        <v>875</v>
      </c>
      <c r="BE1121" s="1" t="s">
        <v>875</v>
      </c>
      <c r="BF1121" s="1" t="s">
        <v>875</v>
      </c>
      <c r="BG1121" s="12">
        <v>22</v>
      </c>
      <c r="BH1121" s="1">
        <v>3</v>
      </c>
      <c r="BI1121" s="1">
        <v>2.8</v>
      </c>
      <c r="BJ1121" s="1">
        <f>BG1121*BI1121</f>
        <v>61.599999999999994</v>
      </c>
      <c r="BK1121" s="12" t="s">
        <v>27</v>
      </c>
      <c r="BL1121" s="25">
        <v>0</v>
      </c>
      <c r="BM1121" s="1">
        <v>0</v>
      </c>
      <c r="BN1121" s="1">
        <v>0</v>
      </c>
      <c r="BO1121" s="1">
        <v>0</v>
      </c>
      <c r="BP1121" s="1">
        <v>0</v>
      </c>
      <c r="BQ1121" s="14">
        <v>44025.366288784724</v>
      </c>
      <c r="BR1121" s="14" t="s">
        <v>452</v>
      </c>
      <c r="BS1121" s="15">
        <v>20.516666666666666</v>
      </c>
      <c r="BT1121" s="12" t="s">
        <v>354</v>
      </c>
      <c r="BU1121" s="12">
        <v>1</v>
      </c>
      <c r="BV1121" s="12"/>
      <c r="BW1121" s="12" t="s">
        <v>98</v>
      </c>
      <c r="BX1121" s="12"/>
      <c r="BY1121" s="12" t="s">
        <v>98</v>
      </c>
      <c r="BZ1121" s="12">
        <v>1</v>
      </c>
      <c r="CA1121" s="12">
        <v>5</v>
      </c>
      <c r="CB1121" s="15">
        <v>0.2</v>
      </c>
      <c r="CC1121" s="12">
        <v>0</v>
      </c>
      <c r="CD1121" s="12">
        <v>0</v>
      </c>
      <c r="CE1121" s="12">
        <v>2</v>
      </c>
      <c r="CF1121" s="12">
        <v>4</v>
      </c>
      <c r="CG1121" s="12">
        <v>1</v>
      </c>
      <c r="CH1121" s="12">
        <v>4</v>
      </c>
      <c r="CI1121" s="12">
        <v>1</v>
      </c>
      <c r="CJ1121" s="15">
        <v>3</v>
      </c>
      <c r="CK1121" s="12">
        <v>2</v>
      </c>
      <c r="CL1121" s="12">
        <v>5</v>
      </c>
      <c r="CM1121" s="12">
        <v>1</v>
      </c>
      <c r="CN1121" s="12">
        <v>4</v>
      </c>
      <c r="CO1121" s="12">
        <v>1</v>
      </c>
      <c r="CP1121" s="12" t="s">
        <v>94</v>
      </c>
      <c r="CQ1121" s="12">
        <v>99</v>
      </c>
      <c r="CR1121" s="12">
        <v>99</v>
      </c>
      <c r="CS1121" s="12">
        <v>76</v>
      </c>
      <c r="CT1121" s="12">
        <v>21</v>
      </c>
      <c r="CU1121" s="12">
        <v>98</v>
      </c>
      <c r="CV1121" s="12">
        <v>10.4</v>
      </c>
      <c r="CW1121" s="12">
        <v>180</v>
      </c>
      <c r="CX1121" s="12" t="b">
        <v>0</v>
      </c>
      <c r="CY1121" s="12"/>
      <c r="CZ1121" s="12">
        <v>0</v>
      </c>
      <c r="DA1121" s="12"/>
      <c r="DB1121" s="12"/>
      <c r="DC1121" s="12"/>
      <c r="DE1121" s="35"/>
    </row>
    <row r="1122" spans="1:109" customFormat="1" x14ac:dyDescent="0.2">
      <c r="A1122" s="2">
        <v>1121</v>
      </c>
      <c r="B1122" s="5">
        <v>14</v>
      </c>
      <c r="C1122" s="5">
        <v>3</v>
      </c>
      <c r="D1122" s="1">
        <v>15</v>
      </c>
      <c r="E1122" s="7">
        <v>44026</v>
      </c>
      <c r="F1122" s="1">
        <v>0</v>
      </c>
      <c r="G1122" s="5">
        <f t="shared" si="74"/>
        <v>19</v>
      </c>
      <c r="H1122" s="19">
        <f t="shared" si="75"/>
        <v>53.199999999999996</v>
      </c>
      <c r="I1122" s="19">
        <v>100</v>
      </c>
      <c r="J1122" s="19">
        <v>92.041666666666671</v>
      </c>
      <c r="K1122" s="19">
        <v>17.847997401358072</v>
      </c>
      <c r="L1122" s="19">
        <v>0</v>
      </c>
      <c r="M1122" s="19">
        <v>91.319444444444443</v>
      </c>
      <c r="N1122" s="19">
        <v>8.6805555555555554</v>
      </c>
      <c r="O1122" s="19">
        <v>100</v>
      </c>
      <c r="P1122" s="19">
        <v>93.1875</v>
      </c>
      <c r="Q1122" s="19">
        <v>18.401110712138472</v>
      </c>
      <c r="R1122" s="19">
        <v>0</v>
      </c>
      <c r="S1122" s="19">
        <v>92.708333333333329</v>
      </c>
      <c r="T1122" s="19">
        <v>7.291666666666667</v>
      </c>
      <c r="U1122" s="19">
        <v>100</v>
      </c>
      <c r="V1122" s="19">
        <v>89.75</v>
      </c>
      <c r="W1122" s="19">
        <v>16.381004097320961</v>
      </c>
      <c r="X1122" s="19">
        <v>0</v>
      </c>
      <c r="Y1122" s="19">
        <v>88.541666666666671</v>
      </c>
      <c r="Z1122" s="19">
        <v>11.458333333333334</v>
      </c>
      <c r="AA1122" s="2">
        <v>0</v>
      </c>
      <c r="AB1122">
        <v>1</v>
      </c>
      <c r="AC1122">
        <v>10</v>
      </c>
      <c r="AD1122">
        <v>1</v>
      </c>
      <c r="AE1122" s="16">
        <v>0</v>
      </c>
      <c r="AF1122" t="s">
        <v>875</v>
      </c>
      <c r="AG1122" t="s">
        <v>875</v>
      </c>
      <c r="AH1122" t="s">
        <v>875</v>
      </c>
      <c r="AI1122" t="s">
        <v>875</v>
      </c>
      <c r="AJ1122" t="s">
        <v>875</v>
      </c>
      <c r="AK1122" t="s">
        <v>875</v>
      </c>
      <c r="AL1122" t="s">
        <v>875</v>
      </c>
      <c r="AM1122" s="1" t="s">
        <v>903</v>
      </c>
      <c r="AN1122" s="1" t="s">
        <v>903</v>
      </c>
      <c r="AO1122" s="1" t="s">
        <v>903</v>
      </c>
      <c r="AP1122" s="1" t="s">
        <v>903</v>
      </c>
      <c r="AQ1122" s="1" t="s">
        <v>903</v>
      </c>
      <c r="AR1122" s="1" t="s">
        <v>903</v>
      </c>
      <c r="AS1122" s="1" t="s">
        <v>903</v>
      </c>
      <c r="AT1122" s="1" t="s">
        <v>903</v>
      </c>
      <c r="AU1122" s="1" t="s">
        <v>903</v>
      </c>
      <c r="AV1122" s="1" t="s">
        <v>903</v>
      </c>
      <c r="AW1122" s="1" t="s">
        <v>903</v>
      </c>
      <c r="AX1122" s="1" t="s">
        <v>903</v>
      </c>
      <c r="AY1122" s="1" t="s">
        <v>903</v>
      </c>
      <c r="AZ1122" s="1" t="s">
        <v>903</v>
      </c>
      <c r="BA1122" s="1" t="s">
        <v>875</v>
      </c>
      <c r="BB1122" s="1" t="s">
        <v>875</v>
      </c>
      <c r="BC1122" s="1" t="s">
        <v>875</v>
      </c>
      <c r="BD1122" s="1" t="s">
        <v>875</v>
      </c>
      <c r="BE1122" s="1" t="s">
        <v>875</v>
      </c>
      <c r="BF1122" s="1" t="s">
        <v>875</v>
      </c>
      <c r="BG1122" s="12">
        <v>19</v>
      </c>
      <c r="BH1122" s="1">
        <v>3</v>
      </c>
      <c r="BI1122" s="1">
        <v>2.8</v>
      </c>
      <c r="BJ1122" s="1">
        <f>BG1122*BI1122</f>
        <v>53.199999999999996</v>
      </c>
      <c r="BK1122" s="12" t="s">
        <v>27</v>
      </c>
      <c r="BL1122" s="25">
        <v>0</v>
      </c>
      <c r="BM1122" s="1">
        <v>0</v>
      </c>
      <c r="BN1122" s="1">
        <v>0</v>
      </c>
      <c r="BO1122" s="1">
        <v>0</v>
      </c>
      <c r="BP1122" s="1">
        <v>0</v>
      </c>
      <c r="BQ1122" s="14">
        <v>44026.363281620368</v>
      </c>
      <c r="BR1122" s="14" t="s">
        <v>453</v>
      </c>
      <c r="BS1122" s="15">
        <v>18.333333333333332</v>
      </c>
      <c r="BT1122" s="12" t="s">
        <v>363</v>
      </c>
      <c r="BU1122" s="12">
        <v>1</v>
      </c>
      <c r="BV1122" s="12">
        <v>0</v>
      </c>
      <c r="BW1122" s="12" t="s">
        <v>454</v>
      </c>
      <c r="BX1122" s="12"/>
      <c r="BY1122" s="12" t="s">
        <v>98</v>
      </c>
      <c r="BZ1122" s="12">
        <v>1</v>
      </c>
      <c r="CA1122" s="12">
        <v>5</v>
      </c>
      <c r="CB1122" s="15">
        <v>0.2</v>
      </c>
      <c r="CC1122" s="12">
        <v>0</v>
      </c>
      <c r="CD1122" s="12">
        <v>0</v>
      </c>
      <c r="CE1122" s="12">
        <v>1</v>
      </c>
      <c r="CF1122" s="12">
        <v>4</v>
      </c>
      <c r="CG1122" s="12">
        <v>1</v>
      </c>
      <c r="CH1122" s="12">
        <v>4</v>
      </c>
      <c r="CI1122" s="12">
        <v>1</v>
      </c>
      <c r="CJ1122" s="15">
        <v>3</v>
      </c>
      <c r="CK1122" s="12">
        <v>2</v>
      </c>
      <c r="CL1122" s="12">
        <v>4</v>
      </c>
      <c r="CM1122" s="12">
        <v>1</v>
      </c>
      <c r="CN1122" s="12">
        <v>3</v>
      </c>
      <c r="CO1122" s="12">
        <v>2</v>
      </c>
      <c r="CP1122" s="12" t="s">
        <v>94</v>
      </c>
      <c r="CQ1122" s="12">
        <v>93</v>
      </c>
      <c r="CR1122" s="12">
        <v>93</v>
      </c>
      <c r="CS1122" s="12">
        <v>76</v>
      </c>
      <c r="CT1122" s="12">
        <v>27</v>
      </c>
      <c r="CU1122" s="12">
        <v>93</v>
      </c>
      <c r="CV1122" s="12">
        <v>9.1999999999999993</v>
      </c>
      <c r="CW1122" s="12">
        <v>158</v>
      </c>
      <c r="CX1122" s="12" t="b">
        <v>0</v>
      </c>
      <c r="CY1122" s="12"/>
      <c r="CZ1122" s="12">
        <v>0</v>
      </c>
      <c r="DA1122" s="12"/>
      <c r="DB1122" s="12"/>
      <c r="DC1122" s="12"/>
      <c r="DE1122" s="35"/>
    </row>
    <row r="1123" spans="1:109" customFormat="1" x14ac:dyDescent="0.2">
      <c r="A1123" s="2">
        <v>1122</v>
      </c>
      <c r="B1123" s="5">
        <v>14</v>
      </c>
      <c r="C1123" s="5">
        <v>3</v>
      </c>
      <c r="D1123" s="1">
        <v>16</v>
      </c>
      <c r="E1123" s="7">
        <v>44027</v>
      </c>
      <c r="F1123" s="1">
        <v>0</v>
      </c>
      <c r="G1123" s="5">
        <f t="shared" si="74"/>
        <v>27</v>
      </c>
      <c r="H1123" s="19">
        <f t="shared" si="75"/>
        <v>75.599999999999994</v>
      </c>
      <c r="I1123" s="19">
        <v>90.277777777777771</v>
      </c>
      <c r="J1123" s="19">
        <v>89.503846153846155</v>
      </c>
      <c r="K1123" s="19">
        <v>21.139178025493571</v>
      </c>
      <c r="L1123" s="19">
        <v>0</v>
      </c>
      <c r="M1123" s="19">
        <v>85.769230769230774</v>
      </c>
      <c r="N1123" s="19">
        <v>14.23076923076923</v>
      </c>
      <c r="O1123" s="19">
        <v>85.416666666666671</v>
      </c>
      <c r="P1123" s="19">
        <v>88.573170731707322</v>
      </c>
      <c r="Q1123" s="19">
        <v>24.334105905953631</v>
      </c>
      <c r="R1123" s="19">
        <v>0</v>
      </c>
      <c r="S1123" s="19">
        <v>80.487804878048777</v>
      </c>
      <c r="T1123" s="19">
        <v>19.512195121951219</v>
      </c>
      <c r="U1123" s="19">
        <v>100</v>
      </c>
      <c r="V1123" s="19">
        <v>91.09375</v>
      </c>
      <c r="W1123" s="19">
        <v>14.515649582554117</v>
      </c>
      <c r="X1123" s="19">
        <v>0</v>
      </c>
      <c r="Y1123" s="19">
        <v>94.791666666666671</v>
      </c>
      <c r="Z1123" s="19">
        <v>5.208333333333333</v>
      </c>
      <c r="AA1123" s="2">
        <v>0</v>
      </c>
      <c r="AB1123">
        <v>1</v>
      </c>
      <c r="AC1123">
        <v>10</v>
      </c>
      <c r="AD1123">
        <v>1</v>
      </c>
      <c r="AE1123" s="16">
        <v>0</v>
      </c>
      <c r="AF1123" t="s">
        <v>875</v>
      </c>
      <c r="AG1123" t="s">
        <v>875</v>
      </c>
      <c r="AH1123" t="s">
        <v>875</v>
      </c>
      <c r="AI1123" t="s">
        <v>875</v>
      </c>
      <c r="AJ1123" t="s">
        <v>875</v>
      </c>
      <c r="AK1123" t="s">
        <v>875</v>
      </c>
      <c r="AL1123" t="s">
        <v>875</v>
      </c>
      <c r="AM1123" s="1" t="s">
        <v>903</v>
      </c>
      <c r="AN1123" s="1" t="s">
        <v>903</v>
      </c>
      <c r="AO1123" s="1" t="s">
        <v>903</v>
      </c>
      <c r="AP1123" s="1" t="s">
        <v>903</v>
      </c>
      <c r="AQ1123" s="1" t="s">
        <v>903</v>
      </c>
      <c r="AR1123" s="1" t="s">
        <v>903</v>
      </c>
      <c r="AS1123" s="1" t="s">
        <v>903</v>
      </c>
      <c r="AT1123" s="1" t="s">
        <v>903</v>
      </c>
      <c r="AU1123" s="1" t="s">
        <v>903</v>
      </c>
      <c r="AV1123" s="1" t="s">
        <v>903</v>
      </c>
      <c r="AW1123" s="1" t="s">
        <v>903</v>
      </c>
      <c r="AX1123" s="1" t="s">
        <v>903</v>
      </c>
      <c r="AY1123" s="1" t="s">
        <v>903</v>
      </c>
      <c r="AZ1123" s="1" t="s">
        <v>903</v>
      </c>
      <c r="BA1123" s="1" t="s">
        <v>875</v>
      </c>
      <c r="BB1123" s="1" t="s">
        <v>875</v>
      </c>
      <c r="BC1123" s="1" t="s">
        <v>875</v>
      </c>
      <c r="BD1123" s="1" t="s">
        <v>875</v>
      </c>
      <c r="BE1123" s="1" t="s">
        <v>875</v>
      </c>
      <c r="BF1123" s="1" t="s">
        <v>875</v>
      </c>
      <c r="BG1123" s="12">
        <v>27</v>
      </c>
      <c r="BH1123" s="1">
        <v>3</v>
      </c>
      <c r="BI1123" s="1">
        <v>2.8</v>
      </c>
      <c r="BJ1123" s="1">
        <f>BG1123*BI1123</f>
        <v>75.599999999999994</v>
      </c>
      <c r="BK1123" s="12" t="s">
        <v>27</v>
      </c>
      <c r="BL1123" s="25">
        <v>0</v>
      </c>
      <c r="BM1123" s="1">
        <v>0</v>
      </c>
      <c r="BN1123" s="1">
        <v>0</v>
      </c>
      <c r="BO1123" s="1">
        <v>0</v>
      </c>
      <c r="BP1123" s="1">
        <v>0</v>
      </c>
      <c r="BQ1123" s="14">
        <v>44027.361075127315</v>
      </c>
      <c r="BR1123" s="14" t="s">
        <v>455</v>
      </c>
      <c r="BS1123" s="15">
        <v>25.3</v>
      </c>
      <c r="BT1123" s="12" t="s">
        <v>199</v>
      </c>
      <c r="BU1123" s="12">
        <v>1</v>
      </c>
      <c r="BV1123" s="12"/>
      <c r="BW1123" s="12" t="s">
        <v>98</v>
      </c>
      <c r="BX1123" s="12"/>
      <c r="BY1123" s="12" t="s">
        <v>98</v>
      </c>
      <c r="BZ1123" s="12">
        <v>1</v>
      </c>
      <c r="CA1123" s="12">
        <v>6</v>
      </c>
      <c r="CB1123" s="15">
        <v>0.7</v>
      </c>
      <c r="CC1123" s="12">
        <v>0</v>
      </c>
      <c r="CD1123" s="12">
        <v>0</v>
      </c>
      <c r="CE1123" s="12">
        <v>1</v>
      </c>
      <c r="CF1123" s="12">
        <v>4</v>
      </c>
      <c r="CG1123" s="12">
        <v>1</v>
      </c>
      <c r="CH1123" s="12">
        <v>4</v>
      </c>
      <c r="CI1123" s="12">
        <v>1</v>
      </c>
      <c r="CJ1123" s="15">
        <v>5</v>
      </c>
      <c r="CK1123" s="12">
        <v>2</v>
      </c>
      <c r="CL1123" s="12">
        <v>4</v>
      </c>
      <c r="CM1123" s="12">
        <v>1</v>
      </c>
      <c r="CN1123" s="12">
        <v>3</v>
      </c>
      <c r="CO1123" s="12">
        <v>3</v>
      </c>
      <c r="CP1123" s="12" t="s">
        <v>94</v>
      </c>
      <c r="CQ1123" s="12">
        <v>91</v>
      </c>
      <c r="CR1123" s="12">
        <v>91</v>
      </c>
      <c r="CS1123" s="12">
        <v>76</v>
      </c>
      <c r="CT1123" s="12">
        <v>27</v>
      </c>
      <c r="CU1123" s="12">
        <v>95</v>
      </c>
      <c r="CV1123" s="12">
        <v>3.5</v>
      </c>
      <c r="CW1123" s="12">
        <v>90</v>
      </c>
      <c r="CX1123" s="12" t="b">
        <v>0</v>
      </c>
      <c r="CY1123" s="12"/>
      <c r="CZ1123" s="12">
        <v>0</v>
      </c>
      <c r="DA1123" s="12"/>
      <c r="DB1123" s="12"/>
      <c r="DC1123" s="12"/>
      <c r="DE1123" s="35"/>
    </row>
    <row r="1124" spans="1:109" customFormat="1" x14ac:dyDescent="0.2">
      <c r="A1124" s="2">
        <v>1123</v>
      </c>
      <c r="B1124" s="5">
        <v>14</v>
      </c>
      <c r="C1124" s="5">
        <v>3</v>
      </c>
      <c r="D1124" s="1">
        <v>17</v>
      </c>
      <c r="E1124" s="7">
        <v>44028</v>
      </c>
      <c r="F1124" s="1">
        <v>0</v>
      </c>
      <c r="G1124" s="5">
        <f t="shared" si="74"/>
        <v>29</v>
      </c>
      <c r="H1124" s="19">
        <f t="shared" si="75"/>
        <v>81.199999999999989</v>
      </c>
      <c r="I1124" s="19">
        <v>100</v>
      </c>
      <c r="J1124" s="19">
        <v>80.208333333333329</v>
      </c>
      <c r="K1124" s="19">
        <v>25.686509686950075</v>
      </c>
      <c r="L1124" s="19">
        <v>0</v>
      </c>
      <c r="M1124" s="19">
        <v>61.805555555555557</v>
      </c>
      <c r="N1124" s="19">
        <v>38.194444444444443</v>
      </c>
      <c r="O1124" s="19">
        <v>100</v>
      </c>
      <c r="P1124" s="19">
        <v>82.494791666666671</v>
      </c>
      <c r="Q1124" s="19">
        <v>27.244285451589569</v>
      </c>
      <c r="R1124" s="19">
        <v>0</v>
      </c>
      <c r="S1124" s="19">
        <v>61.979166666666664</v>
      </c>
      <c r="T1124" s="19">
        <v>38.020833333333336</v>
      </c>
      <c r="U1124" s="19">
        <v>100</v>
      </c>
      <c r="V1124" s="19">
        <v>75.635416666666671</v>
      </c>
      <c r="W1124" s="19">
        <v>20.271184798369791</v>
      </c>
      <c r="X1124" s="19">
        <v>0</v>
      </c>
      <c r="Y1124" s="19">
        <v>61.458333333333336</v>
      </c>
      <c r="Z1124" s="19">
        <v>38.541666666666664</v>
      </c>
      <c r="AA1124" s="2">
        <v>0</v>
      </c>
      <c r="AB1124">
        <v>1</v>
      </c>
      <c r="AC1124">
        <v>8</v>
      </c>
      <c r="AD1124">
        <v>1</v>
      </c>
      <c r="AE1124" s="16">
        <v>0</v>
      </c>
      <c r="AF1124" t="s">
        <v>875</v>
      </c>
      <c r="AG1124" t="s">
        <v>875</v>
      </c>
      <c r="AH1124" t="s">
        <v>875</v>
      </c>
      <c r="AI1124" t="s">
        <v>875</v>
      </c>
      <c r="AJ1124" t="s">
        <v>875</v>
      </c>
      <c r="AK1124" t="s">
        <v>875</v>
      </c>
      <c r="AL1124" t="s">
        <v>875</v>
      </c>
      <c r="AM1124" s="1" t="s">
        <v>903</v>
      </c>
      <c r="AN1124" s="1" t="s">
        <v>903</v>
      </c>
      <c r="AO1124" s="1" t="s">
        <v>903</v>
      </c>
      <c r="AP1124" s="1" t="s">
        <v>903</v>
      </c>
      <c r="AQ1124" s="1" t="s">
        <v>903</v>
      </c>
      <c r="AR1124" s="1" t="s">
        <v>903</v>
      </c>
      <c r="AS1124" s="1" t="s">
        <v>903</v>
      </c>
      <c r="AT1124" s="1" t="s">
        <v>903</v>
      </c>
      <c r="AU1124" s="1" t="s">
        <v>903</v>
      </c>
      <c r="AV1124" s="1" t="s">
        <v>903</v>
      </c>
      <c r="AW1124" s="1" t="s">
        <v>903</v>
      </c>
      <c r="AX1124" s="1" t="s">
        <v>903</v>
      </c>
      <c r="AY1124" s="1" t="s">
        <v>903</v>
      </c>
      <c r="AZ1124" s="1" t="s">
        <v>903</v>
      </c>
      <c r="BA1124" s="1" t="s">
        <v>875</v>
      </c>
      <c r="BB1124" s="1" t="s">
        <v>875</v>
      </c>
      <c r="BC1124" s="1" t="s">
        <v>875</v>
      </c>
      <c r="BD1124" s="1" t="s">
        <v>875</v>
      </c>
      <c r="BE1124" s="1" t="s">
        <v>875</v>
      </c>
      <c r="BF1124" s="1" t="s">
        <v>875</v>
      </c>
      <c r="BG1124" s="12">
        <v>29</v>
      </c>
      <c r="BH1124" s="1">
        <v>3</v>
      </c>
      <c r="BI1124" s="1">
        <v>2.8</v>
      </c>
      <c r="BJ1124" s="1">
        <f>BG1124*BI1124</f>
        <v>81.199999999999989</v>
      </c>
      <c r="BK1124" s="12" t="s">
        <v>27</v>
      </c>
      <c r="BL1124" s="25">
        <v>0</v>
      </c>
      <c r="BM1124" s="1">
        <v>0</v>
      </c>
      <c r="BN1124" s="1">
        <v>0</v>
      </c>
      <c r="BO1124" s="1">
        <v>0</v>
      </c>
      <c r="BP1124" s="1">
        <v>0</v>
      </c>
      <c r="BQ1124" s="14">
        <v>44028.373552777775</v>
      </c>
      <c r="BR1124" s="14" t="s">
        <v>456</v>
      </c>
      <c r="BS1124" s="15">
        <v>21.316666666666666</v>
      </c>
      <c r="BT1124" s="12" t="s">
        <v>341</v>
      </c>
      <c r="BU1124" s="12">
        <v>1</v>
      </c>
      <c r="BV1124" s="12"/>
      <c r="BW1124" s="12" t="s">
        <v>98</v>
      </c>
      <c r="BX1124" s="12" t="s">
        <v>457</v>
      </c>
      <c r="BY1124" s="12" t="s">
        <v>458</v>
      </c>
      <c r="BZ1124" s="12">
        <v>1</v>
      </c>
      <c r="CA1124" s="12">
        <v>5</v>
      </c>
      <c r="CB1124" s="15">
        <v>0.2</v>
      </c>
      <c r="CC1124" s="12">
        <v>0</v>
      </c>
      <c r="CD1124" s="12">
        <v>5</v>
      </c>
      <c r="CE1124" s="12">
        <v>2</v>
      </c>
      <c r="CF1124" s="12">
        <v>4</v>
      </c>
      <c r="CG1124" s="12">
        <v>1</v>
      </c>
      <c r="CH1124" s="12">
        <v>4</v>
      </c>
      <c r="CI1124" s="12">
        <v>2</v>
      </c>
      <c r="CJ1124" s="15">
        <v>3</v>
      </c>
      <c r="CK1124" s="12">
        <v>2</v>
      </c>
      <c r="CL1124" s="12">
        <v>3</v>
      </c>
      <c r="CM1124" s="12">
        <v>1</v>
      </c>
      <c r="CN1124" s="12">
        <v>3</v>
      </c>
      <c r="CO1124" s="12">
        <v>2</v>
      </c>
      <c r="CP1124" s="12" t="s">
        <v>163</v>
      </c>
      <c r="CQ1124" s="12">
        <v>95</v>
      </c>
      <c r="CR1124" s="12">
        <v>95</v>
      </c>
      <c r="CS1124" s="12">
        <v>31</v>
      </c>
      <c r="CT1124" s="12">
        <v>22</v>
      </c>
      <c r="CU1124" s="12">
        <v>96</v>
      </c>
      <c r="CV1124" s="12">
        <v>6.9</v>
      </c>
      <c r="CW1124" s="12">
        <v>180</v>
      </c>
      <c r="CX1124" s="12" t="b">
        <v>0</v>
      </c>
      <c r="CY1124" s="12"/>
      <c r="CZ1124" s="12">
        <v>0</v>
      </c>
      <c r="DA1124" s="12"/>
      <c r="DB1124" s="12"/>
      <c r="DC1124" s="12"/>
      <c r="DE1124" s="35"/>
    </row>
    <row r="1125" spans="1:109" customFormat="1" x14ac:dyDescent="0.2">
      <c r="A1125" s="2">
        <v>1124</v>
      </c>
      <c r="B1125" s="5">
        <v>14</v>
      </c>
      <c r="C1125" s="5">
        <v>3</v>
      </c>
      <c r="D1125" s="1">
        <v>18</v>
      </c>
      <c r="E1125" s="7">
        <v>44029</v>
      </c>
      <c r="F1125" s="1">
        <v>0</v>
      </c>
      <c r="G1125" s="5">
        <f t="shared" si="74"/>
        <v>0</v>
      </c>
      <c r="H1125" s="19">
        <f t="shared" si="75"/>
        <v>0</v>
      </c>
      <c r="I1125" s="19">
        <v>59.375</v>
      </c>
      <c r="J1125" s="19">
        <v>88.461988304093566</v>
      </c>
      <c r="K1125" s="19">
        <v>18.405830098871196</v>
      </c>
      <c r="L1125" s="19">
        <v>0</v>
      </c>
      <c r="M1125" s="19">
        <v>84.21052631578948</v>
      </c>
      <c r="N1125" s="19">
        <v>15.789473684210526</v>
      </c>
      <c r="O1125" s="19">
        <v>39.0625</v>
      </c>
      <c r="P1125" s="19">
        <v>83.84</v>
      </c>
      <c r="Q1125" s="19">
        <v>21.439931087110693</v>
      </c>
      <c r="R1125" s="19">
        <v>0</v>
      </c>
      <c r="S1125" s="19">
        <v>74.666666666666671</v>
      </c>
      <c r="T1125" s="19">
        <v>25.333333333333332</v>
      </c>
      <c r="U1125" s="19">
        <v>100</v>
      </c>
      <c r="V1125" s="19">
        <v>92.072916666666671</v>
      </c>
      <c r="W1125" s="19">
        <v>15.075964567994236</v>
      </c>
      <c r="X1125" s="19">
        <v>0</v>
      </c>
      <c r="Y1125" s="19">
        <v>91.666666666666671</v>
      </c>
      <c r="Z1125" s="19">
        <v>8.3333333333333339</v>
      </c>
      <c r="AA1125" s="2">
        <v>0</v>
      </c>
      <c r="AB1125">
        <v>1</v>
      </c>
      <c r="AC1125">
        <v>10</v>
      </c>
      <c r="AD1125">
        <v>1</v>
      </c>
      <c r="AE1125" s="16">
        <v>0</v>
      </c>
      <c r="AF1125" s="12">
        <v>99</v>
      </c>
      <c r="AG1125">
        <v>1</v>
      </c>
      <c r="AH1125">
        <v>99</v>
      </c>
      <c r="AI1125">
        <v>99</v>
      </c>
      <c r="AJ1125">
        <v>99</v>
      </c>
      <c r="AK1125">
        <v>99</v>
      </c>
      <c r="AL1125">
        <v>99</v>
      </c>
      <c r="AM1125">
        <v>99</v>
      </c>
      <c r="AN1125" s="1">
        <v>99</v>
      </c>
      <c r="AO1125" s="1">
        <v>99</v>
      </c>
      <c r="AP1125" s="1">
        <v>99</v>
      </c>
      <c r="AQ1125" s="1">
        <v>99</v>
      </c>
      <c r="AR1125" s="1">
        <v>99</v>
      </c>
      <c r="AS1125" s="1">
        <v>0</v>
      </c>
      <c r="AT1125" s="1">
        <v>1</v>
      </c>
      <c r="AU1125">
        <v>0</v>
      </c>
      <c r="AV1125" s="1">
        <v>0</v>
      </c>
      <c r="AW1125" s="1">
        <v>0</v>
      </c>
      <c r="AX1125" s="1">
        <v>0</v>
      </c>
      <c r="AY1125" s="1">
        <v>0</v>
      </c>
      <c r="AZ1125" s="1">
        <v>0</v>
      </c>
      <c r="BA1125" s="1">
        <v>0</v>
      </c>
      <c r="BB1125" s="1">
        <v>0</v>
      </c>
      <c r="BC1125" s="1">
        <v>0</v>
      </c>
      <c r="BD1125" s="1">
        <v>0</v>
      </c>
      <c r="BE1125" s="1">
        <v>0</v>
      </c>
      <c r="BF1125" s="1">
        <f>SUM(AS1125:BE1125)</f>
        <v>1</v>
      </c>
      <c r="BG1125" s="12">
        <v>0</v>
      </c>
      <c r="BH1125" s="12">
        <v>0</v>
      </c>
      <c r="BI1125" s="12">
        <v>0</v>
      </c>
      <c r="BJ1125" s="1">
        <v>0</v>
      </c>
      <c r="BK1125" s="12">
        <v>0</v>
      </c>
      <c r="BL1125" s="25">
        <v>0</v>
      </c>
      <c r="BM1125" s="1">
        <v>0</v>
      </c>
      <c r="BN1125" s="1">
        <v>0</v>
      </c>
      <c r="BO1125" s="1">
        <v>0</v>
      </c>
      <c r="BP1125" s="1">
        <v>0</v>
      </c>
      <c r="BQ1125" s="12"/>
      <c r="BR1125" s="12"/>
      <c r="BS1125" s="12"/>
      <c r="BT1125" s="12"/>
      <c r="BU1125" s="12"/>
      <c r="BV1125" s="12"/>
      <c r="BW1125" s="12"/>
      <c r="BX1125" s="12"/>
      <c r="BY1125" s="12"/>
      <c r="BZ1125" s="12"/>
      <c r="CA1125" s="12"/>
      <c r="CB1125" s="15"/>
      <c r="CC1125" s="12"/>
      <c r="CD1125" s="12"/>
      <c r="CE1125" s="12"/>
      <c r="CF1125" s="12"/>
      <c r="CG1125" s="12"/>
      <c r="CH1125" s="12"/>
      <c r="CI1125" s="12"/>
      <c r="CJ1125" s="15"/>
      <c r="CK1125" s="12"/>
      <c r="CL1125" s="12"/>
      <c r="CM1125" s="12"/>
      <c r="CN1125" s="12"/>
      <c r="CO1125" s="12"/>
      <c r="CP1125" s="12"/>
      <c r="CQ1125" s="12"/>
      <c r="CR1125" s="12"/>
      <c r="CS1125" s="12"/>
      <c r="CT1125" s="12"/>
      <c r="CU1125" s="12"/>
      <c r="CV1125" s="12"/>
      <c r="CW1125" s="12"/>
      <c r="CX1125" s="12"/>
      <c r="CY1125" s="12"/>
      <c r="CZ1125" s="12"/>
      <c r="DA1125" s="12"/>
      <c r="DB1125" s="12"/>
      <c r="DC1125" s="12"/>
      <c r="DE1125" s="35"/>
    </row>
    <row r="1126" spans="1:109" customFormat="1" x14ac:dyDescent="0.2">
      <c r="A1126" s="2">
        <v>1125</v>
      </c>
      <c r="B1126" s="5">
        <v>14</v>
      </c>
      <c r="C1126" s="5">
        <v>3</v>
      </c>
      <c r="D1126" s="1">
        <v>19</v>
      </c>
      <c r="E1126" s="7">
        <v>44030</v>
      </c>
      <c r="F1126" s="1">
        <v>0</v>
      </c>
      <c r="G1126" s="5">
        <f t="shared" si="74"/>
        <v>20</v>
      </c>
      <c r="H1126" s="19">
        <f t="shared" si="75"/>
        <v>56</v>
      </c>
      <c r="I1126" s="19">
        <v>100</v>
      </c>
      <c r="J1126" s="19">
        <v>87.618055555555557</v>
      </c>
      <c r="K1126" s="19">
        <v>24.550547693477409</v>
      </c>
      <c r="L1126" s="19">
        <v>0</v>
      </c>
      <c r="M1126" s="19">
        <v>76.041666666666671</v>
      </c>
      <c r="N1126" s="19">
        <v>23.958333333333332</v>
      </c>
      <c r="O1126" s="19">
        <v>100</v>
      </c>
      <c r="P1126" s="19">
        <v>84.604166666666671</v>
      </c>
      <c r="Q1126" s="19">
        <v>27.684639848088818</v>
      </c>
      <c r="R1126" s="19">
        <v>0</v>
      </c>
      <c r="S1126" s="19">
        <v>66.666666666666657</v>
      </c>
      <c r="T1126" s="19">
        <v>33.333333333333336</v>
      </c>
      <c r="U1126" s="19">
        <v>100</v>
      </c>
      <c r="V1126" s="19">
        <v>93.645833333333329</v>
      </c>
      <c r="W1126" s="19">
        <v>16.53656359079601</v>
      </c>
      <c r="X1126" s="19">
        <v>0</v>
      </c>
      <c r="Y1126" s="19">
        <v>94.791666666666671</v>
      </c>
      <c r="Z1126" s="19">
        <v>5.208333333333333</v>
      </c>
      <c r="AA1126" s="2">
        <v>1</v>
      </c>
      <c r="AB1126">
        <v>1</v>
      </c>
      <c r="AC1126">
        <v>10</v>
      </c>
      <c r="AD1126">
        <v>1</v>
      </c>
      <c r="AE1126" s="16">
        <v>0</v>
      </c>
      <c r="AF1126" t="s">
        <v>875</v>
      </c>
      <c r="AG1126" t="s">
        <v>875</v>
      </c>
      <c r="AH1126" t="s">
        <v>875</v>
      </c>
      <c r="AI1126" t="s">
        <v>875</v>
      </c>
      <c r="AJ1126" t="s">
        <v>875</v>
      </c>
      <c r="AK1126" t="s">
        <v>875</v>
      </c>
      <c r="AL1126" t="s">
        <v>875</v>
      </c>
      <c r="AM1126" s="1" t="s">
        <v>903</v>
      </c>
      <c r="AN1126" s="1" t="s">
        <v>903</v>
      </c>
      <c r="AO1126" s="1" t="s">
        <v>903</v>
      </c>
      <c r="AP1126" s="1" t="s">
        <v>903</v>
      </c>
      <c r="AQ1126" s="1" t="s">
        <v>903</v>
      </c>
      <c r="AR1126" s="1" t="s">
        <v>903</v>
      </c>
      <c r="AS1126" s="1" t="s">
        <v>903</v>
      </c>
      <c r="AT1126" s="1" t="s">
        <v>903</v>
      </c>
      <c r="AU1126" s="1" t="s">
        <v>903</v>
      </c>
      <c r="AV1126" s="1" t="s">
        <v>903</v>
      </c>
      <c r="AW1126" s="1" t="s">
        <v>903</v>
      </c>
      <c r="AX1126" s="1" t="s">
        <v>903</v>
      </c>
      <c r="AY1126" s="1" t="s">
        <v>903</v>
      </c>
      <c r="AZ1126" s="1" t="s">
        <v>903</v>
      </c>
      <c r="BA1126" s="1" t="s">
        <v>875</v>
      </c>
      <c r="BB1126" s="1" t="s">
        <v>875</v>
      </c>
      <c r="BC1126" s="1" t="s">
        <v>875</v>
      </c>
      <c r="BD1126" s="1" t="s">
        <v>875</v>
      </c>
      <c r="BE1126" s="1" t="s">
        <v>875</v>
      </c>
      <c r="BF1126" s="1" t="s">
        <v>875</v>
      </c>
      <c r="BG1126" s="12">
        <v>20</v>
      </c>
      <c r="BH1126" s="1">
        <v>3</v>
      </c>
      <c r="BI1126" s="1">
        <v>2.8</v>
      </c>
      <c r="BJ1126" s="1">
        <f>BG1126*BI1126</f>
        <v>56</v>
      </c>
      <c r="BK1126" s="12" t="s">
        <v>27</v>
      </c>
      <c r="BL1126" s="25">
        <v>0</v>
      </c>
      <c r="BM1126" s="1">
        <v>0</v>
      </c>
      <c r="BN1126" s="1">
        <v>0</v>
      </c>
      <c r="BO1126" s="1">
        <v>0</v>
      </c>
      <c r="BP1126" s="1">
        <v>0</v>
      </c>
      <c r="BQ1126" s="14">
        <v>44030.45160912037</v>
      </c>
      <c r="BR1126" s="14" t="s">
        <v>459</v>
      </c>
      <c r="BS1126" s="15">
        <v>18.516666666666666</v>
      </c>
      <c r="BT1126" s="12" t="s">
        <v>363</v>
      </c>
      <c r="BU1126" s="12">
        <v>1</v>
      </c>
      <c r="BV1126" s="12" t="s">
        <v>460</v>
      </c>
      <c r="BW1126" s="12" t="s">
        <v>461</v>
      </c>
      <c r="BX1126" s="12"/>
      <c r="BY1126" s="12" t="s">
        <v>98</v>
      </c>
      <c r="BZ1126" s="12">
        <v>1</v>
      </c>
      <c r="CA1126" s="12">
        <v>5</v>
      </c>
      <c r="CB1126" s="15">
        <v>1.3</v>
      </c>
      <c r="CC1126" s="12">
        <v>2</v>
      </c>
      <c r="CD1126" s="12">
        <v>0</v>
      </c>
      <c r="CE1126" s="12">
        <v>1</v>
      </c>
      <c r="CF1126" s="12">
        <v>4</v>
      </c>
      <c r="CG1126" s="12">
        <v>1</v>
      </c>
      <c r="CH1126" s="12">
        <v>4</v>
      </c>
      <c r="CI1126" s="12">
        <v>1</v>
      </c>
      <c r="CJ1126" s="15">
        <v>3</v>
      </c>
      <c r="CK1126" s="12">
        <v>1</v>
      </c>
      <c r="CL1126" s="12">
        <v>4</v>
      </c>
      <c r="CM1126" s="12">
        <v>1</v>
      </c>
      <c r="CN1126" s="12">
        <v>3</v>
      </c>
      <c r="CO1126" s="12">
        <v>3</v>
      </c>
      <c r="CP1126" s="12" t="s">
        <v>141</v>
      </c>
      <c r="CQ1126" s="12">
        <v>97</v>
      </c>
      <c r="CR1126" s="12">
        <v>97</v>
      </c>
      <c r="CS1126" s="12">
        <v>11</v>
      </c>
      <c r="CT1126" s="12">
        <v>18</v>
      </c>
      <c r="CU1126" s="12">
        <v>106</v>
      </c>
      <c r="CV1126" s="12">
        <v>0</v>
      </c>
      <c r="CW1126" s="12">
        <v>0</v>
      </c>
      <c r="CX1126" s="12" t="b">
        <v>0</v>
      </c>
      <c r="CY1126" s="12"/>
      <c r="CZ1126" s="12">
        <v>0</v>
      </c>
      <c r="DA1126" s="12"/>
      <c r="DB1126" s="12"/>
      <c r="DC1126" s="12"/>
      <c r="DE1126" s="35"/>
    </row>
    <row r="1127" spans="1:109" customFormat="1" x14ac:dyDescent="0.2">
      <c r="A1127" s="2">
        <v>1126</v>
      </c>
      <c r="B1127" s="5">
        <v>14</v>
      </c>
      <c r="C1127" s="5">
        <v>3</v>
      </c>
      <c r="D1127" s="1">
        <v>20</v>
      </c>
      <c r="E1127" s="7">
        <v>44031</v>
      </c>
      <c r="F1127" s="1">
        <v>0</v>
      </c>
      <c r="G1127" s="5">
        <f t="shared" si="74"/>
        <v>0</v>
      </c>
      <c r="H1127" s="19">
        <f t="shared" si="75"/>
        <v>0</v>
      </c>
      <c r="I1127" s="19">
        <v>100</v>
      </c>
      <c r="J1127" s="19">
        <v>89.614583333333329</v>
      </c>
      <c r="K1127" s="19">
        <v>27.84783931291685</v>
      </c>
      <c r="L1127" s="19">
        <v>0</v>
      </c>
      <c r="M1127" s="19">
        <v>76.041666666666671</v>
      </c>
      <c r="N1127" s="19">
        <v>23.958333333333332</v>
      </c>
      <c r="O1127" s="19">
        <v>100</v>
      </c>
      <c r="P1127" s="19">
        <v>88.598958333333329</v>
      </c>
      <c r="Q1127" s="19">
        <v>32.999148694768024</v>
      </c>
      <c r="R1127" s="19">
        <v>0</v>
      </c>
      <c r="S1127" s="19">
        <v>64.583333333333343</v>
      </c>
      <c r="T1127" s="19">
        <v>35.416666666666664</v>
      </c>
      <c r="U1127" s="19">
        <v>100</v>
      </c>
      <c r="V1127" s="19">
        <v>91.645833333333329</v>
      </c>
      <c r="W1127" s="19">
        <v>13.656088741849201</v>
      </c>
      <c r="X1127" s="19">
        <v>0</v>
      </c>
      <c r="Y1127" s="19">
        <v>98.958333333333329</v>
      </c>
      <c r="Z1127" s="19">
        <v>1.0416666666666667</v>
      </c>
      <c r="AA1127" s="2">
        <v>1</v>
      </c>
      <c r="AB1127">
        <v>1</v>
      </c>
      <c r="AC1127">
        <v>10</v>
      </c>
      <c r="AD1127">
        <v>1</v>
      </c>
      <c r="AE1127" s="16">
        <v>0</v>
      </c>
      <c r="AF1127" s="12">
        <v>99</v>
      </c>
      <c r="AG1127">
        <v>99</v>
      </c>
      <c r="AH1127">
        <v>1</v>
      </c>
      <c r="AI1127">
        <v>99</v>
      </c>
      <c r="AJ1127">
        <v>99</v>
      </c>
      <c r="AK1127">
        <v>99</v>
      </c>
      <c r="AL1127">
        <v>99</v>
      </c>
      <c r="AM1127" s="1">
        <v>99</v>
      </c>
      <c r="AN1127" s="1">
        <v>99</v>
      </c>
      <c r="AO1127" s="1">
        <v>99</v>
      </c>
      <c r="AP1127" s="1">
        <v>99</v>
      </c>
      <c r="AQ1127" s="1">
        <v>99</v>
      </c>
      <c r="AR1127" s="1">
        <v>99</v>
      </c>
      <c r="AS1127" s="1">
        <v>0</v>
      </c>
      <c r="AT1127" s="1">
        <v>0</v>
      </c>
      <c r="AU1127" s="1">
        <v>1</v>
      </c>
      <c r="AV1127" s="1">
        <v>0</v>
      </c>
      <c r="AW1127" s="1">
        <v>0</v>
      </c>
      <c r="AX1127" s="1">
        <v>0</v>
      </c>
      <c r="AY1127" s="1">
        <v>0</v>
      </c>
      <c r="AZ1127" s="1">
        <v>0</v>
      </c>
      <c r="BA1127" s="1">
        <v>0</v>
      </c>
      <c r="BB1127" s="1">
        <v>0</v>
      </c>
      <c r="BC1127" s="1">
        <v>0</v>
      </c>
      <c r="BD1127" s="1">
        <v>0</v>
      </c>
      <c r="BE1127" s="1">
        <v>0</v>
      </c>
      <c r="BF1127" s="1">
        <f>SUM(AS1127:BE1127)</f>
        <v>1</v>
      </c>
      <c r="BG1127" s="12">
        <v>0</v>
      </c>
      <c r="BH1127" s="12">
        <v>0</v>
      </c>
      <c r="BI1127" s="12">
        <v>0</v>
      </c>
      <c r="BJ1127" s="1">
        <v>0</v>
      </c>
      <c r="BK1127" s="12">
        <v>0</v>
      </c>
      <c r="BL1127" s="25">
        <v>0</v>
      </c>
      <c r="BM1127" s="1">
        <v>0</v>
      </c>
      <c r="BN1127" s="1">
        <v>0</v>
      </c>
      <c r="BO1127" s="1">
        <v>0</v>
      </c>
      <c r="BP1127" s="1">
        <v>0</v>
      </c>
      <c r="BQ1127" s="12"/>
      <c r="BR1127" s="12"/>
      <c r="BS1127" s="12"/>
      <c r="BT1127" s="12"/>
      <c r="BU1127" s="12"/>
      <c r="BV1127" s="12"/>
      <c r="BW1127" s="12"/>
      <c r="BX1127" s="12"/>
      <c r="BY1127" s="12"/>
      <c r="BZ1127" s="12"/>
      <c r="CA1127" s="12"/>
      <c r="CB1127" s="15"/>
      <c r="CC1127" s="12"/>
      <c r="CD1127" s="12"/>
      <c r="CE1127" s="12"/>
      <c r="CF1127" s="12"/>
      <c r="CG1127" s="12"/>
      <c r="CH1127" s="12"/>
      <c r="CI1127" s="12"/>
      <c r="CJ1127" s="15"/>
      <c r="CK1127" s="12"/>
      <c r="CL1127" s="12"/>
      <c r="CM1127" s="12"/>
      <c r="CN1127" s="12"/>
      <c r="CO1127" s="12"/>
      <c r="CP1127" s="12"/>
      <c r="CQ1127" s="12"/>
      <c r="CR1127" s="12"/>
      <c r="CS1127" s="12"/>
      <c r="CT1127" s="12"/>
      <c r="CU1127" s="12"/>
      <c r="CV1127" s="12"/>
      <c r="CW1127" s="12"/>
      <c r="CX1127" s="12"/>
      <c r="CY1127" s="12"/>
      <c r="CZ1127" s="12"/>
      <c r="DA1127" s="12"/>
      <c r="DB1127" s="12"/>
      <c r="DC1127" s="12"/>
      <c r="DE1127" s="35"/>
    </row>
    <row r="1128" spans="1:109" customFormat="1" x14ac:dyDescent="0.2">
      <c r="A1128" s="2">
        <v>1127</v>
      </c>
      <c r="B1128" s="5">
        <v>14</v>
      </c>
      <c r="C1128" s="5">
        <v>3</v>
      </c>
      <c r="D1128" s="1">
        <v>21</v>
      </c>
      <c r="E1128" s="7">
        <v>44032</v>
      </c>
      <c r="F1128" s="1">
        <v>0</v>
      </c>
      <c r="G1128" s="5">
        <f t="shared" ref="G1128:G1191" si="78">SUM(BG1128,BL1128)</f>
        <v>31</v>
      </c>
      <c r="H1128" s="19">
        <f t="shared" ref="H1128:H1191" si="79">SUM(BJ1128,BO1128)</f>
        <v>117.8</v>
      </c>
      <c r="I1128" s="19">
        <v>100</v>
      </c>
      <c r="J1128" s="19">
        <v>91.819444444444443</v>
      </c>
      <c r="K1128" s="19">
        <v>15.071006784809441</v>
      </c>
      <c r="L1128" s="19">
        <v>0</v>
      </c>
      <c r="M1128" s="19">
        <v>90.972222222222229</v>
      </c>
      <c r="N1128" s="19">
        <v>9.0277777777777786</v>
      </c>
      <c r="O1128" s="19">
        <v>100</v>
      </c>
      <c r="P1128" s="19">
        <v>91.552083333333329</v>
      </c>
      <c r="Q1128" s="19">
        <v>15.627898111159245</v>
      </c>
      <c r="R1128" s="19">
        <v>0</v>
      </c>
      <c r="S1128" s="19">
        <v>88.020833333333329</v>
      </c>
      <c r="T1128" s="19">
        <v>11.979166666666666</v>
      </c>
      <c r="U1128" s="19">
        <v>100</v>
      </c>
      <c r="V1128" s="19">
        <v>92.354166666666671</v>
      </c>
      <c r="W1128" s="19">
        <v>13.971946597428472</v>
      </c>
      <c r="X1128" s="19">
        <v>0</v>
      </c>
      <c r="Y1128" s="19">
        <v>96.875</v>
      </c>
      <c r="Z1128" s="19">
        <v>3.125</v>
      </c>
      <c r="AA1128" s="2">
        <v>1</v>
      </c>
      <c r="AB1128">
        <v>1</v>
      </c>
      <c r="AC1128">
        <v>9</v>
      </c>
      <c r="AD1128">
        <v>1</v>
      </c>
      <c r="AE1128" s="16">
        <v>0</v>
      </c>
      <c r="AF1128" t="s">
        <v>875</v>
      </c>
      <c r="AG1128" t="s">
        <v>875</v>
      </c>
      <c r="AH1128" t="s">
        <v>875</v>
      </c>
      <c r="AI1128" t="s">
        <v>875</v>
      </c>
      <c r="AJ1128" t="s">
        <v>875</v>
      </c>
      <c r="AK1128" t="s">
        <v>875</v>
      </c>
      <c r="AL1128" t="s">
        <v>875</v>
      </c>
      <c r="AM1128" s="1" t="s">
        <v>903</v>
      </c>
      <c r="AN1128" s="1" t="s">
        <v>903</v>
      </c>
      <c r="AO1128" s="1" t="s">
        <v>903</v>
      </c>
      <c r="AP1128" s="1" t="s">
        <v>903</v>
      </c>
      <c r="AQ1128" s="1" t="s">
        <v>903</v>
      </c>
      <c r="AR1128" s="1" t="s">
        <v>903</v>
      </c>
      <c r="AS1128" s="1" t="s">
        <v>903</v>
      </c>
      <c r="AT1128" s="1" t="s">
        <v>903</v>
      </c>
      <c r="AU1128" s="1" t="s">
        <v>903</v>
      </c>
      <c r="AV1128" s="1" t="s">
        <v>903</v>
      </c>
      <c r="AW1128" s="1" t="s">
        <v>903</v>
      </c>
      <c r="AX1128" s="1" t="s">
        <v>903</v>
      </c>
      <c r="AY1128" s="1" t="s">
        <v>903</v>
      </c>
      <c r="AZ1128" s="1" t="s">
        <v>903</v>
      </c>
      <c r="BA1128" s="1" t="s">
        <v>875</v>
      </c>
      <c r="BB1128" s="1" t="s">
        <v>875</v>
      </c>
      <c r="BC1128" s="1" t="s">
        <v>875</v>
      </c>
      <c r="BD1128" s="1" t="s">
        <v>875</v>
      </c>
      <c r="BE1128" s="1" t="s">
        <v>875</v>
      </c>
      <c r="BF1128" s="1" t="s">
        <v>875</v>
      </c>
      <c r="BG1128" s="12">
        <v>31</v>
      </c>
      <c r="BH1128" s="1">
        <v>4</v>
      </c>
      <c r="BI1128" s="1">
        <v>3.8</v>
      </c>
      <c r="BJ1128" s="1">
        <f>BG1128*BI1128</f>
        <v>117.8</v>
      </c>
      <c r="BK1128" s="12" t="s">
        <v>28</v>
      </c>
      <c r="BL1128" s="25">
        <v>0</v>
      </c>
      <c r="BM1128" s="1">
        <v>0</v>
      </c>
      <c r="BN1128" s="1">
        <v>0</v>
      </c>
      <c r="BO1128" s="1">
        <v>0</v>
      </c>
      <c r="BP1128" s="1">
        <v>0</v>
      </c>
      <c r="BQ1128" s="14">
        <v>44032.339563923611</v>
      </c>
      <c r="BR1128" s="14" t="s">
        <v>462</v>
      </c>
      <c r="BS1128" s="15">
        <v>29.016666666666666</v>
      </c>
      <c r="BT1128" s="12" t="s">
        <v>376</v>
      </c>
      <c r="BU1128" s="12">
        <v>2</v>
      </c>
      <c r="BV1128" s="12"/>
      <c r="BW1128" s="12" t="s">
        <v>98</v>
      </c>
      <c r="BX1128" s="12"/>
      <c r="BY1128" s="12" t="s">
        <v>98</v>
      </c>
      <c r="BZ1128" s="12">
        <v>1</v>
      </c>
      <c r="CA1128" s="12">
        <v>6</v>
      </c>
      <c r="CB1128" s="15">
        <v>0.9</v>
      </c>
      <c r="CC1128" s="12">
        <v>0</v>
      </c>
      <c r="CD1128" s="12">
        <v>0</v>
      </c>
      <c r="CE1128" s="12">
        <v>2</v>
      </c>
      <c r="CF1128" s="12">
        <v>4</v>
      </c>
      <c r="CG1128" s="12">
        <v>1</v>
      </c>
      <c r="CH1128" s="12">
        <v>4</v>
      </c>
      <c r="CI1128" s="12">
        <v>1</v>
      </c>
      <c r="CJ1128" s="15">
        <v>4</v>
      </c>
      <c r="CK1128" s="12">
        <v>1</v>
      </c>
      <c r="CL1128" s="12">
        <v>4</v>
      </c>
      <c r="CM1128" s="12">
        <v>1</v>
      </c>
      <c r="CN1128" s="12">
        <v>3</v>
      </c>
      <c r="CO1128" s="12">
        <v>2</v>
      </c>
      <c r="CP1128" s="12" t="s">
        <v>99</v>
      </c>
      <c r="CQ1128" s="12">
        <v>93</v>
      </c>
      <c r="CR1128" s="12">
        <v>93</v>
      </c>
      <c r="CS1128" s="12">
        <v>91</v>
      </c>
      <c r="CT1128" s="12">
        <v>16</v>
      </c>
      <c r="CU1128" s="12">
        <v>89</v>
      </c>
      <c r="CV1128" s="12">
        <v>11.5</v>
      </c>
      <c r="CW1128" s="12">
        <v>180</v>
      </c>
      <c r="CX1128" s="12" t="b">
        <v>0</v>
      </c>
      <c r="CY1128" s="12"/>
      <c r="CZ1128" s="12">
        <v>0.03</v>
      </c>
      <c r="DA1128" s="12"/>
      <c r="DB1128" s="12"/>
      <c r="DC1128" s="12"/>
      <c r="DE1128" s="35"/>
    </row>
    <row r="1129" spans="1:109" customFormat="1" x14ac:dyDescent="0.2">
      <c r="A1129" s="2">
        <v>1128</v>
      </c>
      <c r="B1129" s="5">
        <v>14</v>
      </c>
      <c r="C1129" s="5">
        <v>3</v>
      </c>
      <c r="D1129" s="1">
        <v>22</v>
      </c>
      <c r="E1129" s="7">
        <v>44033</v>
      </c>
      <c r="F1129" s="1">
        <v>0</v>
      </c>
      <c r="G1129" s="5">
        <f t="shared" si="78"/>
        <v>16</v>
      </c>
      <c r="H1129" s="19">
        <f t="shared" si="79"/>
        <v>60.8</v>
      </c>
      <c r="I1129" s="19">
        <v>100</v>
      </c>
      <c r="J1129" s="19">
        <v>85.368055555555557</v>
      </c>
      <c r="K1129" s="19">
        <v>16.950510470939616</v>
      </c>
      <c r="L1129" s="19">
        <v>0</v>
      </c>
      <c r="M1129" s="19">
        <v>90.625</v>
      </c>
      <c r="N1129" s="19">
        <v>9.375</v>
      </c>
      <c r="O1129" s="19">
        <v>100</v>
      </c>
      <c r="P1129" s="19">
        <v>89.296875</v>
      </c>
      <c r="Q1129" s="19">
        <v>17.728050422715622</v>
      </c>
      <c r="R1129" s="19">
        <v>0</v>
      </c>
      <c r="S1129" s="19">
        <v>92.1875</v>
      </c>
      <c r="T1129" s="19">
        <v>7.8125</v>
      </c>
      <c r="U1129" s="19">
        <v>100</v>
      </c>
      <c r="V1129" s="19">
        <v>77.510416666666671</v>
      </c>
      <c r="W1129" s="19">
        <v>7.6475198759423524</v>
      </c>
      <c r="X1129" s="19">
        <v>0</v>
      </c>
      <c r="Y1129" s="19">
        <v>87.5</v>
      </c>
      <c r="Z1129" s="19">
        <v>12.5</v>
      </c>
      <c r="AA1129" s="2">
        <v>2</v>
      </c>
      <c r="AB1129">
        <v>2</v>
      </c>
      <c r="AC1129">
        <v>7</v>
      </c>
      <c r="AD1129">
        <v>1</v>
      </c>
      <c r="AE1129" s="16">
        <v>0</v>
      </c>
      <c r="AF1129" t="s">
        <v>875</v>
      </c>
      <c r="AG1129" t="s">
        <v>875</v>
      </c>
      <c r="AH1129" t="s">
        <v>875</v>
      </c>
      <c r="AI1129" t="s">
        <v>875</v>
      </c>
      <c r="AJ1129" t="s">
        <v>875</v>
      </c>
      <c r="AK1129" t="s">
        <v>875</v>
      </c>
      <c r="AL1129" t="s">
        <v>875</v>
      </c>
      <c r="AM1129" s="1" t="s">
        <v>903</v>
      </c>
      <c r="AN1129" s="1" t="s">
        <v>903</v>
      </c>
      <c r="AO1129" s="1" t="s">
        <v>903</v>
      </c>
      <c r="AP1129" s="1" t="s">
        <v>903</v>
      </c>
      <c r="AQ1129" s="1" t="s">
        <v>903</v>
      </c>
      <c r="AR1129" s="1" t="s">
        <v>903</v>
      </c>
      <c r="AS1129" s="1" t="s">
        <v>903</v>
      </c>
      <c r="AT1129" s="1" t="s">
        <v>903</v>
      </c>
      <c r="AU1129" s="1" t="s">
        <v>903</v>
      </c>
      <c r="AV1129" s="1" t="s">
        <v>903</v>
      </c>
      <c r="AW1129" s="1" t="s">
        <v>903</v>
      </c>
      <c r="AX1129" s="1" t="s">
        <v>903</v>
      </c>
      <c r="AY1129" s="1" t="s">
        <v>903</v>
      </c>
      <c r="AZ1129" s="1" t="s">
        <v>903</v>
      </c>
      <c r="BA1129" s="1" t="s">
        <v>875</v>
      </c>
      <c r="BB1129" s="1" t="s">
        <v>875</v>
      </c>
      <c r="BC1129" s="1" t="s">
        <v>875</v>
      </c>
      <c r="BD1129" s="1" t="s">
        <v>875</v>
      </c>
      <c r="BE1129" s="1" t="s">
        <v>875</v>
      </c>
      <c r="BF1129" s="1" t="s">
        <v>875</v>
      </c>
      <c r="BG1129" s="12">
        <v>16</v>
      </c>
      <c r="BH1129" s="1">
        <v>5</v>
      </c>
      <c r="BI1129" s="1">
        <v>3.8</v>
      </c>
      <c r="BJ1129" s="1">
        <f>BG1129*BI1129</f>
        <v>60.8</v>
      </c>
      <c r="BK1129" s="12" t="s">
        <v>28</v>
      </c>
      <c r="BL1129" s="25">
        <v>0</v>
      </c>
      <c r="BM1129" s="1">
        <v>0</v>
      </c>
      <c r="BN1129" s="1">
        <v>0</v>
      </c>
      <c r="BO1129" s="1">
        <v>0</v>
      </c>
      <c r="BP1129" s="1">
        <v>0</v>
      </c>
      <c r="BQ1129" s="14">
        <v>44033.873150162035</v>
      </c>
      <c r="BR1129" s="14" t="s">
        <v>463</v>
      </c>
      <c r="BS1129" s="15">
        <v>14.016666666666667</v>
      </c>
      <c r="BT1129" s="12" t="s">
        <v>464</v>
      </c>
      <c r="BU1129" s="12">
        <v>2</v>
      </c>
      <c r="BV1129" s="12" t="s">
        <v>465</v>
      </c>
      <c r="BW1129" s="12" t="s">
        <v>466</v>
      </c>
      <c r="BX1129" s="12"/>
      <c r="BY1129" s="12" t="s">
        <v>98</v>
      </c>
      <c r="BZ1129" s="12">
        <v>1</v>
      </c>
      <c r="CA1129" s="12">
        <v>14</v>
      </c>
      <c r="CB1129" s="15">
        <v>0.9</v>
      </c>
      <c r="CC1129" s="12">
        <v>7</v>
      </c>
      <c r="CD1129" s="12">
        <v>0</v>
      </c>
      <c r="CE1129" s="12">
        <v>1</v>
      </c>
      <c r="CF1129" s="12">
        <v>4</v>
      </c>
      <c r="CG1129" s="12">
        <v>1</v>
      </c>
      <c r="CH1129" s="12">
        <v>3</v>
      </c>
      <c r="CI1129" s="12">
        <v>2</v>
      </c>
      <c r="CJ1129" s="15">
        <v>5</v>
      </c>
      <c r="CK1129" s="12">
        <v>1</v>
      </c>
      <c r="CL1129" s="12">
        <v>4</v>
      </c>
      <c r="CM1129" s="12">
        <v>1</v>
      </c>
      <c r="CN1129" s="12">
        <v>3</v>
      </c>
      <c r="CO1129" s="12">
        <v>2</v>
      </c>
      <c r="CP1129" s="12" t="s">
        <v>99</v>
      </c>
      <c r="CQ1129" s="12">
        <v>104</v>
      </c>
      <c r="CR1129" s="12">
        <v>104</v>
      </c>
      <c r="CS1129" s="12">
        <v>91</v>
      </c>
      <c r="CT1129" s="12">
        <v>11</v>
      </c>
      <c r="CU1129" s="12">
        <v>101</v>
      </c>
      <c r="CV1129" s="12">
        <v>8.1</v>
      </c>
      <c r="CW1129" s="12">
        <v>248</v>
      </c>
      <c r="CX1129" s="12" t="b">
        <v>0</v>
      </c>
      <c r="CY1129" s="12"/>
      <c r="CZ1129" s="12">
        <v>0</v>
      </c>
      <c r="DA1129" s="12"/>
      <c r="DB1129" s="12"/>
      <c r="DC1129" s="12"/>
      <c r="DE1129" s="35"/>
    </row>
    <row r="1130" spans="1:109" customFormat="1" x14ac:dyDescent="0.2">
      <c r="A1130" s="2">
        <v>1129</v>
      </c>
      <c r="B1130" s="5">
        <v>14</v>
      </c>
      <c r="C1130" s="5">
        <v>3</v>
      </c>
      <c r="D1130" s="1">
        <v>23</v>
      </c>
      <c r="E1130" s="7">
        <v>44034</v>
      </c>
      <c r="F1130" s="1">
        <v>0</v>
      </c>
      <c r="G1130" s="5">
        <f t="shared" si="78"/>
        <v>28</v>
      </c>
      <c r="H1130" s="19">
        <f t="shared" si="79"/>
        <v>78.399999999999991</v>
      </c>
      <c r="I1130" s="19">
        <v>100</v>
      </c>
      <c r="J1130" s="19">
        <v>91.489583333333329</v>
      </c>
      <c r="K1130" s="19">
        <v>17.682195687549569</v>
      </c>
      <c r="L1130" s="19">
        <v>0</v>
      </c>
      <c r="M1130" s="19">
        <v>93.055555555555557</v>
      </c>
      <c r="N1130" s="19">
        <v>6.9444444444444446</v>
      </c>
      <c r="O1130" s="19">
        <v>100</v>
      </c>
      <c r="P1130" s="19">
        <v>93.9375</v>
      </c>
      <c r="Q1130" s="19">
        <v>17.181952071599532</v>
      </c>
      <c r="R1130" s="19">
        <v>0</v>
      </c>
      <c r="S1130" s="19">
        <v>97.916666666666671</v>
      </c>
      <c r="T1130" s="19">
        <v>2.0833333333333335</v>
      </c>
      <c r="U1130" s="19">
        <v>100</v>
      </c>
      <c r="V1130" s="19">
        <v>86.59375</v>
      </c>
      <c r="W1130" s="19">
        <v>17.534168337122608</v>
      </c>
      <c r="X1130" s="19">
        <v>0</v>
      </c>
      <c r="Y1130" s="19">
        <v>83.333333333333329</v>
      </c>
      <c r="Z1130" s="19">
        <v>16.666666666666668</v>
      </c>
      <c r="AA1130" s="2">
        <v>0</v>
      </c>
      <c r="AB1130">
        <v>1</v>
      </c>
      <c r="AC1130">
        <v>10</v>
      </c>
      <c r="AD1130">
        <v>1</v>
      </c>
      <c r="AE1130" s="16">
        <v>0</v>
      </c>
      <c r="AF1130" t="s">
        <v>875</v>
      </c>
      <c r="AG1130" t="s">
        <v>875</v>
      </c>
      <c r="AH1130" t="s">
        <v>875</v>
      </c>
      <c r="AI1130" t="s">
        <v>875</v>
      </c>
      <c r="AJ1130" t="s">
        <v>875</v>
      </c>
      <c r="AK1130" t="s">
        <v>875</v>
      </c>
      <c r="AL1130" t="s">
        <v>875</v>
      </c>
      <c r="AM1130" s="1" t="s">
        <v>903</v>
      </c>
      <c r="AN1130" s="1" t="s">
        <v>903</v>
      </c>
      <c r="AO1130" s="1" t="s">
        <v>903</v>
      </c>
      <c r="AP1130" s="1" t="s">
        <v>903</v>
      </c>
      <c r="AQ1130" s="1" t="s">
        <v>903</v>
      </c>
      <c r="AR1130" s="1" t="s">
        <v>903</v>
      </c>
      <c r="AS1130" s="1" t="s">
        <v>903</v>
      </c>
      <c r="AT1130" s="1" t="s">
        <v>903</v>
      </c>
      <c r="AU1130" s="1" t="s">
        <v>903</v>
      </c>
      <c r="AV1130" s="1" t="s">
        <v>903</v>
      </c>
      <c r="AW1130" s="1" t="s">
        <v>903</v>
      </c>
      <c r="AX1130" s="1" t="s">
        <v>903</v>
      </c>
      <c r="AY1130" s="1" t="s">
        <v>903</v>
      </c>
      <c r="AZ1130" s="1" t="s">
        <v>903</v>
      </c>
      <c r="BA1130" s="1" t="s">
        <v>875</v>
      </c>
      <c r="BB1130" s="1" t="s">
        <v>875</v>
      </c>
      <c r="BC1130" s="1" t="s">
        <v>875</v>
      </c>
      <c r="BD1130" s="1" t="s">
        <v>875</v>
      </c>
      <c r="BE1130" s="1" t="s">
        <v>875</v>
      </c>
      <c r="BF1130" s="1" t="s">
        <v>875</v>
      </c>
      <c r="BG1130" s="12">
        <v>28</v>
      </c>
      <c r="BH1130" s="1">
        <v>3</v>
      </c>
      <c r="BI1130" s="1">
        <v>2.8</v>
      </c>
      <c r="BJ1130" s="1">
        <f>BG1130*BI1130</f>
        <v>78.399999999999991</v>
      </c>
      <c r="BK1130" s="12" t="s">
        <v>27</v>
      </c>
      <c r="BL1130" s="25">
        <v>0</v>
      </c>
      <c r="BM1130" s="1">
        <v>0</v>
      </c>
      <c r="BN1130" s="1">
        <v>0</v>
      </c>
      <c r="BO1130" s="1">
        <v>0</v>
      </c>
      <c r="BP1130" s="1">
        <v>0</v>
      </c>
      <c r="BQ1130" s="14">
        <v>44034.876215277778</v>
      </c>
      <c r="BR1130" s="14" t="s">
        <v>468</v>
      </c>
      <c r="BS1130" s="15">
        <f>12.5+10.5</f>
        <v>23</v>
      </c>
      <c r="BT1130" s="12" t="s">
        <v>471</v>
      </c>
      <c r="BU1130" s="12">
        <v>1</v>
      </c>
      <c r="BV1130" s="12" t="s">
        <v>469</v>
      </c>
      <c r="BW1130" s="12" t="s">
        <v>470</v>
      </c>
      <c r="BX1130" s="12"/>
      <c r="BY1130" s="12" t="s">
        <v>98</v>
      </c>
      <c r="BZ1130" s="12">
        <v>1</v>
      </c>
      <c r="CA1130" s="12">
        <v>14</v>
      </c>
      <c r="CB1130" s="15">
        <v>0.8</v>
      </c>
      <c r="CC1130" s="12">
        <v>6</v>
      </c>
      <c r="CD1130" s="12">
        <v>0</v>
      </c>
      <c r="CE1130" s="12">
        <v>1</v>
      </c>
      <c r="CF1130" s="12">
        <v>4</v>
      </c>
      <c r="CG1130" s="12">
        <v>1</v>
      </c>
      <c r="CH1130" s="12">
        <v>4</v>
      </c>
      <c r="CI1130" s="12">
        <v>1</v>
      </c>
      <c r="CJ1130" s="15">
        <v>3</v>
      </c>
      <c r="CK1130" s="12">
        <v>1</v>
      </c>
      <c r="CL1130" s="12">
        <v>4</v>
      </c>
      <c r="CM1130" s="12">
        <v>1</v>
      </c>
      <c r="CN1130" s="12">
        <v>3</v>
      </c>
      <c r="CO1130" s="12">
        <v>2</v>
      </c>
      <c r="CP1130" s="12" t="s">
        <v>94</v>
      </c>
      <c r="CQ1130" s="12">
        <v>102</v>
      </c>
      <c r="CR1130" s="12">
        <v>102</v>
      </c>
      <c r="CS1130" s="12">
        <v>76</v>
      </c>
      <c r="CT1130" s="12">
        <v>18</v>
      </c>
      <c r="CU1130" s="12">
        <v>100</v>
      </c>
      <c r="CV1130" s="12">
        <v>5.8</v>
      </c>
      <c r="CW1130" s="12">
        <v>270</v>
      </c>
      <c r="CX1130" s="12" t="b">
        <v>0</v>
      </c>
      <c r="CY1130" s="12"/>
      <c r="CZ1130" s="12">
        <v>0</v>
      </c>
      <c r="DA1130" s="12"/>
      <c r="DB1130" s="12"/>
      <c r="DC1130" s="12"/>
      <c r="DE1130" s="35"/>
    </row>
    <row r="1131" spans="1:109" customFormat="1" x14ac:dyDescent="0.2">
      <c r="A1131" s="2">
        <v>1130</v>
      </c>
      <c r="B1131" s="5">
        <v>14</v>
      </c>
      <c r="C1131" s="5">
        <v>3</v>
      </c>
      <c r="D1131" s="1">
        <v>24</v>
      </c>
      <c r="E1131" s="7">
        <v>44035</v>
      </c>
      <c r="F1131" s="1">
        <v>0</v>
      </c>
      <c r="G1131" s="5">
        <f t="shared" si="78"/>
        <v>0</v>
      </c>
      <c r="H1131" s="19">
        <f t="shared" si="79"/>
        <v>0</v>
      </c>
      <c r="I1131" s="19">
        <v>100</v>
      </c>
      <c r="J1131" s="19">
        <v>103.71527777777777</v>
      </c>
      <c r="K1131" s="19">
        <v>26.927105938342102</v>
      </c>
      <c r="L1131" s="19">
        <v>4.166666666666667</v>
      </c>
      <c r="M1131" s="19">
        <v>92.3611111111111</v>
      </c>
      <c r="N1131" s="19">
        <v>3.4722222222222223</v>
      </c>
      <c r="O1131" s="19">
        <v>100</v>
      </c>
      <c r="P1131" s="19">
        <v>102.83854166666667</v>
      </c>
      <c r="Q1131" s="19">
        <v>31.460555328931815</v>
      </c>
      <c r="R1131" s="19">
        <v>6.25</v>
      </c>
      <c r="S1131" s="19">
        <v>88.541666666666671</v>
      </c>
      <c r="T1131" s="19">
        <v>5.208333333333333</v>
      </c>
      <c r="U1131" s="19">
        <v>100</v>
      </c>
      <c r="V1131" s="19">
        <v>105.46875</v>
      </c>
      <c r="W1131" s="19">
        <v>14.903510553354481</v>
      </c>
      <c r="X1131" s="19">
        <v>0</v>
      </c>
      <c r="Y1131" s="19">
        <v>100</v>
      </c>
      <c r="Z1131" s="19">
        <v>0</v>
      </c>
      <c r="AA1131" s="2">
        <v>0</v>
      </c>
      <c r="AB1131">
        <v>1</v>
      </c>
      <c r="AC1131">
        <v>8</v>
      </c>
      <c r="AD1131">
        <v>1</v>
      </c>
      <c r="AE1131" s="16">
        <v>0</v>
      </c>
      <c r="AF1131" s="12">
        <v>99</v>
      </c>
      <c r="AG1131">
        <v>1</v>
      </c>
      <c r="AH1131">
        <v>99</v>
      </c>
      <c r="AI1131">
        <v>99</v>
      </c>
      <c r="AJ1131">
        <v>99</v>
      </c>
      <c r="AK1131">
        <v>99</v>
      </c>
      <c r="AL1131">
        <v>99</v>
      </c>
      <c r="AM1131" s="1">
        <v>99</v>
      </c>
      <c r="AN1131" s="1">
        <v>99</v>
      </c>
      <c r="AO1131" s="1">
        <v>99</v>
      </c>
      <c r="AP1131" s="1">
        <v>99</v>
      </c>
      <c r="AQ1131" s="1">
        <v>99</v>
      </c>
      <c r="AR1131" s="1">
        <v>99</v>
      </c>
      <c r="AS1131" s="1">
        <v>0</v>
      </c>
      <c r="AT1131">
        <v>1</v>
      </c>
      <c r="AU1131">
        <v>0</v>
      </c>
      <c r="AV1131" s="1">
        <v>0</v>
      </c>
      <c r="AW1131" s="1">
        <v>0</v>
      </c>
      <c r="AX1131" s="1">
        <v>0</v>
      </c>
      <c r="AY1131" s="1">
        <v>0</v>
      </c>
      <c r="AZ1131" s="1">
        <v>0</v>
      </c>
      <c r="BA1131" s="1">
        <v>0</v>
      </c>
      <c r="BB1131" s="1">
        <v>0</v>
      </c>
      <c r="BC1131" s="1">
        <v>0</v>
      </c>
      <c r="BD1131" s="1">
        <v>0</v>
      </c>
      <c r="BE1131" s="1">
        <v>0</v>
      </c>
      <c r="BF1131" s="1">
        <f>SUM(AS1131:BE1131)</f>
        <v>1</v>
      </c>
      <c r="BG1131" s="12">
        <v>0</v>
      </c>
      <c r="BH1131" s="12">
        <v>0</v>
      </c>
      <c r="BI1131" s="12">
        <v>0</v>
      </c>
      <c r="BJ1131" s="1">
        <v>0</v>
      </c>
      <c r="BK1131" s="12">
        <v>0</v>
      </c>
      <c r="BL1131" s="25">
        <v>0</v>
      </c>
      <c r="BM1131" s="1">
        <v>0</v>
      </c>
      <c r="BN1131" s="1">
        <v>0</v>
      </c>
      <c r="BO1131" s="1">
        <v>0</v>
      </c>
      <c r="BP1131" s="1">
        <v>0</v>
      </c>
      <c r="BQ1131" s="12"/>
      <c r="BR1131" s="12"/>
      <c r="BS1131" s="12"/>
      <c r="BT1131" s="12"/>
      <c r="BU1131" s="12"/>
      <c r="BV1131" s="12"/>
      <c r="BW1131" s="12"/>
      <c r="BX1131" s="12"/>
      <c r="BY1131" s="12"/>
      <c r="BZ1131" s="12"/>
      <c r="CA1131" s="12"/>
      <c r="CB1131" s="15"/>
      <c r="CC1131" s="12"/>
      <c r="CD1131" s="12"/>
      <c r="CE1131" s="12"/>
      <c r="CF1131" s="12"/>
      <c r="CG1131" s="12"/>
      <c r="CH1131" s="12"/>
      <c r="CI1131" s="12"/>
      <c r="CJ1131" s="15"/>
      <c r="CK1131" s="12"/>
      <c r="CL1131" s="12"/>
      <c r="CM1131" s="12"/>
      <c r="CN1131" s="12"/>
      <c r="CO1131" s="12"/>
      <c r="CP1131" s="12"/>
      <c r="CQ1131" s="12"/>
      <c r="CR1131" s="12"/>
      <c r="CS1131" s="12"/>
      <c r="CT1131" s="12"/>
      <c r="CU1131" s="12"/>
      <c r="CV1131" s="12"/>
      <c r="CW1131" s="12"/>
      <c r="CX1131" s="12"/>
      <c r="CY1131" s="12"/>
      <c r="CZ1131" s="12"/>
      <c r="DA1131" s="12"/>
      <c r="DB1131" s="12"/>
      <c r="DC1131" s="12"/>
      <c r="DE1131" s="35"/>
    </row>
    <row r="1132" spans="1:109" customFormat="1" x14ac:dyDescent="0.2">
      <c r="A1132" s="2">
        <v>1131</v>
      </c>
      <c r="B1132" s="5">
        <v>14</v>
      </c>
      <c r="C1132" s="5">
        <v>3</v>
      </c>
      <c r="D1132" s="1">
        <v>25</v>
      </c>
      <c r="E1132" s="7">
        <v>44036</v>
      </c>
      <c r="F1132" s="1">
        <v>0</v>
      </c>
      <c r="G1132" s="5">
        <f t="shared" si="78"/>
        <v>0</v>
      </c>
      <c r="H1132" s="19">
        <f t="shared" si="79"/>
        <v>0</v>
      </c>
      <c r="I1132" s="19">
        <v>100</v>
      </c>
      <c r="J1132" s="19">
        <v>117.51041666666667</v>
      </c>
      <c r="K1132" s="19">
        <v>33.140651347729182</v>
      </c>
      <c r="L1132" s="19">
        <v>14.583333333333334</v>
      </c>
      <c r="M1132" s="19">
        <v>82.6388888888889</v>
      </c>
      <c r="N1132" s="19">
        <v>2.7777777777777777</v>
      </c>
      <c r="O1132" s="19">
        <v>100</v>
      </c>
      <c r="P1132" s="19">
        <v>114.43229166666667</v>
      </c>
      <c r="Q1132" s="19">
        <v>32.48540222475205</v>
      </c>
      <c r="R1132" s="19">
        <v>13.541666666666666</v>
      </c>
      <c r="S1132" s="19">
        <v>84.375</v>
      </c>
      <c r="T1132" s="19">
        <v>2.0833333333333335</v>
      </c>
      <c r="U1132" s="19">
        <v>100</v>
      </c>
      <c r="V1132" s="19">
        <v>123.66666666666667</v>
      </c>
      <c r="W1132" s="19">
        <v>33.788475088749472</v>
      </c>
      <c r="X1132" s="19">
        <v>16.666666666666668</v>
      </c>
      <c r="Y1132" s="19">
        <v>79.166666666666657</v>
      </c>
      <c r="Z1132" s="19">
        <v>4.166666666666667</v>
      </c>
      <c r="AA1132" s="2">
        <v>0</v>
      </c>
      <c r="AB1132">
        <v>1</v>
      </c>
      <c r="AC1132">
        <v>8</v>
      </c>
      <c r="AD1132">
        <v>1</v>
      </c>
      <c r="AE1132" s="16">
        <v>0</v>
      </c>
      <c r="AF1132" s="12">
        <v>99</v>
      </c>
      <c r="AG1132">
        <v>99</v>
      </c>
      <c r="AH1132">
        <v>1</v>
      </c>
      <c r="AI1132">
        <v>99</v>
      </c>
      <c r="AJ1132">
        <v>99</v>
      </c>
      <c r="AK1132">
        <v>99</v>
      </c>
      <c r="AL1132">
        <v>99</v>
      </c>
      <c r="AM1132">
        <v>99</v>
      </c>
      <c r="AN1132" s="1">
        <v>99</v>
      </c>
      <c r="AO1132" s="1">
        <v>99</v>
      </c>
      <c r="AP1132" s="1">
        <v>99</v>
      </c>
      <c r="AQ1132" s="1">
        <v>99</v>
      </c>
      <c r="AR1132" s="1">
        <v>99</v>
      </c>
      <c r="AS1132" s="1">
        <v>0</v>
      </c>
      <c r="AT1132" s="1">
        <v>0</v>
      </c>
      <c r="AU1132" s="1">
        <v>1</v>
      </c>
      <c r="AV1132" s="1">
        <v>0</v>
      </c>
      <c r="AW1132" s="1">
        <v>0</v>
      </c>
      <c r="AX1132" s="1">
        <v>0</v>
      </c>
      <c r="AY1132" s="1">
        <v>0</v>
      </c>
      <c r="AZ1132" s="1">
        <v>0</v>
      </c>
      <c r="BA1132" s="1">
        <v>0</v>
      </c>
      <c r="BB1132" s="1">
        <v>0</v>
      </c>
      <c r="BC1132" s="1">
        <v>0</v>
      </c>
      <c r="BD1132" s="1">
        <v>0</v>
      </c>
      <c r="BE1132" s="1">
        <v>0</v>
      </c>
      <c r="BF1132" s="1">
        <f>SUM(AS1132:BE1132)</f>
        <v>1</v>
      </c>
      <c r="BG1132" s="12">
        <v>0</v>
      </c>
      <c r="BH1132" s="12">
        <v>0</v>
      </c>
      <c r="BI1132" s="12">
        <v>0</v>
      </c>
      <c r="BJ1132" s="1">
        <v>0</v>
      </c>
      <c r="BK1132" s="12">
        <v>0</v>
      </c>
      <c r="BL1132" s="25">
        <v>0</v>
      </c>
      <c r="BM1132" s="1">
        <v>0</v>
      </c>
      <c r="BN1132" s="1">
        <v>0</v>
      </c>
      <c r="BO1132" s="1">
        <v>0</v>
      </c>
      <c r="BP1132" s="1">
        <v>0</v>
      </c>
      <c r="BQ1132" s="12"/>
      <c r="BR1132" s="12"/>
      <c r="BS1132" s="12"/>
      <c r="BT1132" s="12"/>
      <c r="BU1132" s="12"/>
      <c r="BV1132" s="12"/>
      <c r="BW1132" s="12"/>
      <c r="BX1132" s="12"/>
      <c r="BY1132" s="12"/>
      <c r="BZ1132" s="12"/>
      <c r="CA1132" s="12"/>
      <c r="CB1132" s="15"/>
      <c r="CC1132" s="12"/>
      <c r="CD1132" s="12"/>
      <c r="CE1132" s="12"/>
      <c r="CF1132" s="12"/>
      <c r="CG1132" s="12"/>
      <c r="CH1132" s="12"/>
      <c r="CI1132" s="12"/>
      <c r="CJ1132" s="15"/>
      <c r="CK1132" s="12"/>
      <c r="CL1132" s="12"/>
      <c r="CM1132" s="12"/>
      <c r="CN1132" s="12"/>
      <c r="CO1132" s="12"/>
      <c r="CP1132" s="12"/>
      <c r="CQ1132" s="12"/>
      <c r="CR1132" s="12"/>
      <c r="CS1132" s="12"/>
      <c r="CT1132" s="12"/>
      <c r="CU1132" s="12"/>
      <c r="CV1132" s="12"/>
      <c r="CW1132" s="12"/>
      <c r="CX1132" s="12"/>
      <c r="CY1132" s="12"/>
      <c r="CZ1132" s="12"/>
      <c r="DA1132" s="12"/>
      <c r="DB1132" s="12"/>
      <c r="DC1132" s="12"/>
      <c r="DE1132" s="35"/>
    </row>
    <row r="1133" spans="1:109" customFormat="1" x14ac:dyDescent="0.2">
      <c r="A1133" s="2">
        <v>1132</v>
      </c>
      <c r="B1133" s="5">
        <v>14</v>
      </c>
      <c r="C1133" s="5">
        <v>3</v>
      </c>
      <c r="D1133" s="1">
        <v>26</v>
      </c>
      <c r="E1133" s="7">
        <v>44037</v>
      </c>
      <c r="F1133" s="1">
        <v>0</v>
      </c>
      <c r="G1133" s="5">
        <f t="shared" si="78"/>
        <v>12</v>
      </c>
      <c r="H1133" s="19">
        <f t="shared" si="79"/>
        <v>33.599999999999994</v>
      </c>
      <c r="I1133" s="19">
        <v>100</v>
      </c>
      <c r="J1133" s="19">
        <v>108.03819444444444</v>
      </c>
      <c r="K1133" s="19">
        <v>12.349337202332288</v>
      </c>
      <c r="L1133" s="19">
        <v>0</v>
      </c>
      <c r="M1133" s="19">
        <v>100</v>
      </c>
      <c r="N1133" s="19">
        <v>0</v>
      </c>
      <c r="O1133" s="19">
        <v>100</v>
      </c>
      <c r="P1133" s="19">
        <v>103.30729166666667</v>
      </c>
      <c r="Q1133" s="19">
        <v>11.379640843189106</v>
      </c>
      <c r="R1133" s="19">
        <v>0</v>
      </c>
      <c r="S1133" s="19">
        <v>100</v>
      </c>
      <c r="T1133" s="19">
        <v>0</v>
      </c>
      <c r="U1133" s="19">
        <v>100</v>
      </c>
      <c r="V1133" s="19">
        <v>117.5</v>
      </c>
      <c r="W1133" s="19">
        <v>9.485087342488816</v>
      </c>
      <c r="X1133" s="19">
        <v>0</v>
      </c>
      <c r="Y1133" s="19">
        <v>100</v>
      </c>
      <c r="Z1133" s="19">
        <v>0</v>
      </c>
      <c r="AA1133" s="2">
        <v>0</v>
      </c>
      <c r="AB1133">
        <v>1</v>
      </c>
      <c r="AC1133">
        <v>8</v>
      </c>
      <c r="AD1133">
        <v>1</v>
      </c>
      <c r="AE1133" s="16">
        <v>0</v>
      </c>
      <c r="AF1133" t="s">
        <v>875</v>
      </c>
      <c r="AG1133" t="s">
        <v>875</v>
      </c>
      <c r="AH1133" t="s">
        <v>875</v>
      </c>
      <c r="AI1133" t="s">
        <v>875</v>
      </c>
      <c r="AJ1133" t="s">
        <v>875</v>
      </c>
      <c r="AK1133" t="s">
        <v>875</v>
      </c>
      <c r="AL1133" t="s">
        <v>875</v>
      </c>
      <c r="AM1133" s="1" t="s">
        <v>903</v>
      </c>
      <c r="AN1133" s="1" t="s">
        <v>903</v>
      </c>
      <c r="AO1133" s="1" t="s">
        <v>903</v>
      </c>
      <c r="AP1133" s="1" t="s">
        <v>903</v>
      </c>
      <c r="AQ1133" s="1" t="s">
        <v>903</v>
      </c>
      <c r="AR1133" s="1" t="s">
        <v>903</v>
      </c>
      <c r="AS1133" s="1" t="s">
        <v>903</v>
      </c>
      <c r="AT1133" s="1" t="s">
        <v>903</v>
      </c>
      <c r="AU1133" s="1" t="s">
        <v>903</v>
      </c>
      <c r="AV1133" s="1" t="s">
        <v>903</v>
      </c>
      <c r="AW1133" s="1" t="s">
        <v>903</v>
      </c>
      <c r="AX1133" s="1" t="s">
        <v>903</v>
      </c>
      <c r="AY1133" s="1" t="s">
        <v>903</v>
      </c>
      <c r="AZ1133" s="1" t="s">
        <v>903</v>
      </c>
      <c r="BA1133" s="1" t="s">
        <v>875</v>
      </c>
      <c r="BB1133" s="1" t="s">
        <v>875</v>
      </c>
      <c r="BC1133" s="1" t="s">
        <v>875</v>
      </c>
      <c r="BD1133" s="1" t="s">
        <v>875</v>
      </c>
      <c r="BE1133" s="1" t="s">
        <v>875</v>
      </c>
      <c r="BF1133" s="1" t="s">
        <v>875</v>
      </c>
      <c r="BG1133" s="12">
        <v>12</v>
      </c>
      <c r="BH1133" s="1">
        <v>5</v>
      </c>
      <c r="BI1133" s="1">
        <v>2.8</v>
      </c>
      <c r="BJ1133" s="1">
        <f>BG1133*BI1133</f>
        <v>33.599999999999994</v>
      </c>
      <c r="BK1133" s="12" t="s">
        <v>27</v>
      </c>
      <c r="BL1133" s="25">
        <v>0</v>
      </c>
      <c r="BM1133" s="1">
        <v>0</v>
      </c>
      <c r="BN1133" s="1">
        <v>0</v>
      </c>
      <c r="BO1133" s="1">
        <v>0</v>
      </c>
      <c r="BP1133" s="1">
        <v>0</v>
      </c>
      <c r="BQ1133" s="14">
        <v>44037.642269780095</v>
      </c>
      <c r="BR1133" s="14" t="s">
        <v>472</v>
      </c>
      <c r="BS1133" s="15">
        <v>10.016666666666667</v>
      </c>
      <c r="BT1133" s="12" t="s">
        <v>216</v>
      </c>
      <c r="BU1133" s="12">
        <v>1</v>
      </c>
      <c r="BV1133" s="12"/>
      <c r="BW1133" s="12" t="s">
        <v>98</v>
      </c>
      <c r="BX1133" s="12"/>
      <c r="BY1133" s="12" t="s">
        <v>98</v>
      </c>
      <c r="BZ1133" s="12">
        <v>1</v>
      </c>
      <c r="CA1133" s="12">
        <v>14</v>
      </c>
      <c r="CB1133" s="15">
        <v>0.6</v>
      </c>
      <c r="CC1133" s="12">
        <v>0</v>
      </c>
      <c r="CD1133" s="12">
        <v>0</v>
      </c>
      <c r="CE1133" s="12">
        <v>1</v>
      </c>
      <c r="CF1133" s="12">
        <v>4</v>
      </c>
      <c r="CG1133" s="12">
        <v>1</v>
      </c>
      <c r="CH1133" s="12">
        <v>3</v>
      </c>
      <c r="CI1133" s="12">
        <v>2</v>
      </c>
      <c r="CJ1133" s="15">
        <v>5</v>
      </c>
      <c r="CK1133" s="12">
        <v>1</v>
      </c>
      <c r="CL1133" s="12">
        <v>4</v>
      </c>
      <c r="CM1133" s="12">
        <v>1</v>
      </c>
      <c r="CN1133" s="12">
        <v>3</v>
      </c>
      <c r="CO1133" s="12">
        <v>2</v>
      </c>
      <c r="CP1133" s="12" t="s">
        <v>163</v>
      </c>
      <c r="CQ1133" s="12">
        <v>100</v>
      </c>
      <c r="CR1133" s="12">
        <v>100</v>
      </c>
      <c r="CS1133" s="12">
        <v>40</v>
      </c>
      <c r="CT1133" s="12">
        <v>23</v>
      </c>
      <c r="CU1133" s="12">
        <v>101</v>
      </c>
      <c r="CV1133" s="12">
        <v>11.5</v>
      </c>
      <c r="CW1133" s="12">
        <v>248</v>
      </c>
      <c r="CX1133" s="12" t="b">
        <v>0</v>
      </c>
      <c r="CY1133" s="12"/>
      <c r="CZ1133" s="12">
        <v>0</v>
      </c>
      <c r="DA1133" s="12"/>
      <c r="DB1133" s="12"/>
      <c r="DC1133" s="12"/>
      <c r="DE1133" s="35"/>
    </row>
    <row r="1134" spans="1:109" customFormat="1" x14ac:dyDescent="0.2">
      <c r="A1134" s="2">
        <v>1133</v>
      </c>
      <c r="B1134" s="5">
        <v>14</v>
      </c>
      <c r="C1134" s="5">
        <v>3</v>
      </c>
      <c r="D1134" s="1">
        <v>27</v>
      </c>
      <c r="E1134" s="7">
        <v>44038</v>
      </c>
      <c r="F1134" s="1">
        <v>0</v>
      </c>
      <c r="G1134" s="5">
        <f t="shared" si="78"/>
        <v>0</v>
      </c>
      <c r="H1134" s="19">
        <f t="shared" si="79"/>
        <v>0</v>
      </c>
      <c r="I1134" s="19">
        <v>100</v>
      </c>
      <c r="J1134" s="19">
        <v>95.756944444444443</v>
      </c>
      <c r="K1134" s="19">
        <v>28.757103860088105</v>
      </c>
      <c r="L1134" s="19">
        <v>0</v>
      </c>
      <c r="M1134" s="19">
        <v>93.055555555555557</v>
      </c>
      <c r="N1134" s="19">
        <v>6.9444444444444446</v>
      </c>
      <c r="O1134" s="19">
        <v>100</v>
      </c>
      <c r="P1134" s="19">
        <v>101.71354166666667</v>
      </c>
      <c r="Q1134" s="19">
        <v>30.492379821474518</v>
      </c>
      <c r="R1134" s="19">
        <v>0</v>
      </c>
      <c r="S1134" s="19">
        <v>93.75</v>
      </c>
      <c r="T1134" s="19">
        <v>6.25</v>
      </c>
      <c r="U1134" s="19">
        <v>100</v>
      </c>
      <c r="V1134" s="19">
        <v>83.84375</v>
      </c>
      <c r="W1134" s="19">
        <v>14.198186659497535</v>
      </c>
      <c r="X1134" s="19">
        <v>0</v>
      </c>
      <c r="Y1134" s="19">
        <v>91.666666666666671</v>
      </c>
      <c r="Z1134" s="19">
        <v>8.3333333333333339</v>
      </c>
      <c r="AA1134" s="2">
        <v>0</v>
      </c>
      <c r="AB1134">
        <v>1</v>
      </c>
      <c r="AC1134">
        <v>8</v>
      </c>
      <c r="AD1134">
        <v>1</v>
      </c>
      <c r="AE1134" s="16">
        <v>0</v>
      </c>
      <c r="AF1134" s="12">
        <v>99</v>
      </c>
      <c r="AG1134">
        <v>99</v>
      </c>
      <c r="AH1134">
        <v>1</v>
      </c>
      <c r="AI1134">
        <v>99</v>
      </c>
      <c r="AJ1134">
        <v>99</v>
      </c>
      <c r="AK1134">
        <v>99</v>
      </c>
      <c r="AL1134">
        <v>99</v>
      </c>
      <c r="AM1134" s="1">
        <v>99</v>
      </c>
      <c r="AN1134" s="1">
        <v>99</v>
      </c>
      <c r="AO1134" s="1">
        <v>99</v>
      </c>
      <c r="AP1134" s="1">
        <v>99</v>
      </c>
      <c r="AQ1134" s="1">
        <v>99</v>
      </c>
      <c r="AR1134" s="1">
        <v>99</v>
      </c>
      <c r="AS1134" s="1">
        <v>0</v>
      </c>
      <c r="AT1134" s="1">
        <v>0</v>
      </c>
      <c r="AU1134" s="1">
        <v>1</v>
      </c>
      <c r="AV1134" s="1">
        <v>0</v>
      </c>
      <c r="AW1134" s="1">
        <v>0</v>
      </c>
      <c r="AX1134" s="1">
        <v>0</v>
      </c>
      <c r="AY1134" s="1">
        <v>0</v>
      </c>
      <c r="AZ1134" s="1">
        <v>0</v>
      </c>
      <c r="BA1134" s="1">
        <v>0</v>
      </c>
      <c r="BB1134" s="1">
        <v>0</v>
      </c>
      <c r="BC1134" s="1">
        <v>0</v>
      </c>
      <c r="BD1134" s="1">
        <v>0</v>
      </c>
      <c r="BE1134" s="1">
        <v>0</v>
      </c>
      <c r="BF1134" s="1">
        <f>SUM(AS1134:BE1134)</f>
        <v>1</v>
      </c>
      <c r="BG1134" s="12">
        <v>0</v>
      </c>
      <c r="BH1134" s="12">
        <v>0</v>
      </c>
      <c r="BI1134" s="12">
        <v>0</v>
      </c>
      <c r="BJ1134" s="1">
        <v>0</v>
      </c>
      <c r="BK1134" s="12">
        <v>0</v>
      </c>
      <c r="BL1134" s="25">
        <v>0</v>
      </c>
      <c r="BM1134" s="1">
        <v>0</v>
      </c>
      <c r="BN1134" s="1">
        <v>0</v>
      </c>
      <c r="BO1134" s="1">
        <v>0</v>
      </c>
      <c r="BP1134" s="1">
        <v>0</v>
      </c>
      <c r="BQ1134" s="12"/>
      <c r="BR1134" s="12"/>
      <c r="BS1134" s="12"/>
      <c r="BT1134" s="12"/>
      <c r="BU1134" s="12"/>
      <c r="BV1134" s="12"/>
      <c r="BW1134" s="12"/>
      <c r="BX1134" s="12"/>
      <c r="BY1134" s="12"/>
      <c r="BZ1134" s="12"/>
      <c r="CA1134" s="12"/>
      <c r="CB1134" s="15"/>
      <c r="CC1134" s="12"/>
      <c r="CD1134" s="12"/>
      <c r="CE1134" s="12"/>
      <c r="CF1134" s="12"/>
      <c r="CG1134" s="12"/>
      <c r="CH1134" s="12"/>
      <c r="CI1134" s="12"/>
      <c r="CJ1134" s="15"/>
      <c r="CK1134" s="12"/>
      <c r="CL1134" s="12"/>
      <c r="CM1134" s="12"/>
      <c r="CN1134" s="12"/>
      <c r="CO1134" s="12"/>
      <c r="CP1134" s="12"/>
      <c r="CQ1134" s="12"/>
      <c r="CR1134" s="12"/>
      <c r="CS1134" s="12"/>
      <c r="CT1134" s="12"/>
      <c r="CU1134" s="12"/>
      <c r="CV1134" s="12"/>
      <c r="CW1134" s="12"/>
      <c r="CX1134" s="12"/>
      <c r="CY1134" s="12"/>
      <c r="CZ1134" s="12"/>
      <c r="DA1134" s="12"/>
      <c r="DB1134" s="12"/>
      <c r="DC1134" s="12"/>
      <c r="DE1134" s="35"/>
    </row>
    <row r="1135" spans="1:109" customFormat="1" x14ac:dyDescent="0.2">
      <c r="A1135" s="2">
        <v>1134</v>
      </c>
      <c r="B1135" s="5">
        <v>14</v>
      </c>
      <c r="C1135" s="5">
        <v>3</v>
      </c>
      <c r="D1135" s="1">
        <v>28</v>
      </c>
      <c r="E1135" s="7">
        <v>44039</v>
      </c>
      <c r="F1135" s="1">
        <v>0</v>
      </c>
      <c r="G1135" s="5">
        <f t="shared" si="78"/>
        <v>15</v>
      </c>
      <c r="H1135" s="19">
        <f t="shared" si="79"/>
        <v>42</v>
      </c>
      <c r="I1135" s="19">
        <v>86.458333333333329</v>
      </c>
      <c r="J1135" s="19">
        <v>111.26506024096386</v>
      </c>
      <c r="K1135" s="19">
        <v>21.692267391572226</v>
      </c>
      <c r="L1135" s="19">
        <v>0</v>
      </c>
      <c r="M1135" s="19">
        <v>98.795180722891573</v>
      </c>
      <c r="N1135" s="19">
        <v>1.2048192771084338</v>
      </c>
      <c r="O1135" s="19">
        <v>79.6875</v>
      </c>
      <c r="P1135" s="19">
        <v>119.04575163398692</v>
      </c>
      <c r="Q1135" s="19">
        <v>22.631043467973761</v>
      </c>
      <c r="R1135" s="19">
        <v>0</v>
      </c>
      <c r="S1135" s="19">
        <v>100</v>
      </c>
      <c r="T1135" s="19">
        <v>0</v>
      </c>
      <c r="U1135" s="19">
        <v>100</v>
      </c>
      <c r="V1135" s="19">
        <v>98.864583333333329</v>
      </c>
      <c r="W1135" s="19">
        <v>10.439300429501863</v>
      </c>
      <c r="X1135" s="19">
        <v>0</v>
      </c>
      <c r="Y1135" s="19">
        <v>96.875</v>
      </c>
      <c r="Z1135" s="19">
        <v>3.125</v>
      </c>
      <c r="AA1135" s="2">
        <v>0</v>
      </c>
      <c r="AB1135">
        <v>1</v>
      </c>
      <c r="AC1135">
        <v>9</v>
      </c>
      <c r="AD1135">
        <v>1</v>
      </c>
      <c r="AE1135" s="16">
        <v>0</v>
      </c>
      <c r="AF1135" t="s">
        <v>875</v>
      </c>
      <c r="AG1135" t="s">
        <v>875</v>
      </c>
      <c r="AH1135" t="s">
        <v>875</v>
      </c>
      <c r="AI1135" t="s">
        <v>875</v>
      </c>
      <c r="AJ1135" t="s">
        <v>875</v>
      </c>
      <c r="AK1135" t="s">
        <v>875</v>
      </c>
      <c r="AL1135" t="s">
        <v>875</v>
      </c>
      <c r="AM1135" s="1" t="s">
        <v>903</v>
      </c>
      <c r="AN1135" s="1" t="s">
        <v>903</v>
      </c>
      <c r="AO1135" s="1" t="s">
        <v>903</v>
      </c>
      <c r="AP1135" s="1" t="s">
        <v>903</v>
      </c>
      <c r="AQ1135" s="1" t="s">
        <v>903</v>
      </c>
      <c r="AR1135" s="1" t="s">
        <v>903</v>
      </c>
      <c r="AS1135" s="1" t="s">
        <v>903</v>
      </c>
      <c r="AT1135" s="1" t="s">
        <v>903</v>
      </c>
      <c r="AU1135" s="1" t="s">
        <v>903</v>
      </c>
      <c r="AV1135" s="1" t="s">
        <v>903</v>
      </c>
      <c r="AW1135" s="1" t="s">
        <v>903</v>
      </c>
      <c r="AX1135" s="1" t="s">
        <v>903</v>
      </c>
      <c r="AY1135" s="1" t="s">
        <v>903</v>
      </c>
      <c r="AZ1135" s="1" t="s">
        <v>903</v>
      </c>
      <c r="BA1135" s="1" t="s">
        <v>875</v>
      </c>
      <c r="BB1135" s="1" t="s">
        <v>875</v>
      </c>
      <c r="BC1135" s="1" t="s">
        <v>875</v>
      </c>
      <c r="BD1135" s="1" t="s">
        <v>875</v>
      </c>
      <c r="BE1135" s="1" t="s">
        <v>875</v>
      </c>
      <c r="BF1135" s="1" t="s">
        <v>875</v>
      </c>
      <c r="BG1135" s="12">
        <v>15</v>
      </c>
      <c r="BH1135" s="1">
        <v>3</v>
      </c>
      <c r="BI1135" s="1">
        <v>2.8</v>
      </c>
      <c r="BJ1135" s="1">
        <f>BG1135*BI1135</f>
        <v>42</v>
      </c>
      <c r="BK1135" s="1" t="s">
        <v>27</v>
      </c>
      <c r="BL1135" s="25">
        <v>0</v>
      </c>
      <c r="BM1135" s="1">
        <v>0</v>
      </c>
      <c r="BN1135" s="1">
        <v>0</v>
      </c>
      <c r="BO1135" s="1">
        <v>0</v>
      </c>
      <c r="BP1135" s="1">
        <v>0</v>
      </c>
      <c r="BQ1135" s="14">
        <v>44039.344637800925</v>
      </c>
      <c r="BR1135" s="14" t="s">
        <v>473</v>
      </c>
      <c r="BS1135" s="15">
        <v>13</v>
      </c>
      <c r="BT1135" s="12" t="s">
        <v>467</v>
      </c>
      <c r="BU1135" s="12">
        <v>1</v>
      </c>
      <c r="BV1135" s="12"/>
      <c r="BW1135" s="12" t="s">
        <v>98</v>
      </c>
      <c r="BX1135" s="12"/>
      <c r="BY1135" s="12" t="s">
        <v>98</v>
      </c>
      <c r="BZ1135" s="12">
        <v>1</v>
      </c>
      <c r="CA1135" s="12">
        <v>14</v>
      </c>
      <c r="CB1135" s="15">
        <v>0.4</v>
      </c>
      <c r="CC1135" s="12">
        <v>0</v>
      </c>
      <c r="CD1135" s="12">
        <v>0</v>
      </c>
      <c r="CE1135" s="12">
        <v>1</v>
      </c>
      <c r="CF1135" s="12">
        <v>3</v>
      </c>
      <c r="CG1135" s="12">
        <v>1</v>
      </c>
      <c r="CH1135" s="12">
        <v>3</v>
      </c>
      <c r="CI1135" s="12">
        <v>2</v>
      </c>
      <c r="CJ1135" s="15">
        <v>3</v>
      </c>
      <c r="CK1135" s="12">
        <v>1</v>
      </c>
      <c r="CL1135" s="12">
        <v>3</v>
      </c>
      <c r="CM1135" s="12">
        <v>1</v>
      </c>
      <c r="CN1135" s="12">
        <v>3</v>
      </c>
      <c r="CO1135" s="12">
        <v>2</v>
      </c>
      <c r="CP1135" s="12" t="s">
        <v>141</v>
      </c>
      <c r="CQ1135" s="12">
        <v>91</v>
      </c>
      <c r="CR1135" s="12">
        <v>91</v>
      </c>
      <c r="CS1135" s="12">
        <v>25</v>
      </c>
      <c r="CT1135" s="12">
        <v>29</v>
      </c>
      <c r="CU1135" s="12">
        <v>93</v>
      </c>
      <c r="CV1135" s="12">
        <v>5.8</v>
      </c>
      <c r="CW1135" s="12">
        <v>68</v>
      </c>
      <c r="CX1135" s="12" t="b">
        <v>0</v>
      </c>
      <c r="CY1135" s="12"/>
      <c r="CZ1135" s="12">
        <v>0</v>
      </c>
      <c r="DA1135" s="12"/>
      <c r="DB1135" s="12"/>
      <c r="DC1135" s="12"/>
      <c r="DE1135" s="35"/>
    </row>
    <row r="1136" spans="1:109" customFormat="1" x14ac:dyDescent="0.2">
      <c r="A1136" s="2">
        <v>1135</v>
      </c>
      <c r="B1136" s="5">
        <v>14</v>
      </c>
      <c r="C1136" s="5">
        <v>3</v>
      </c>
      <c r="D1136" s="1">
        <v>29</v>
      </c>
      <c r="E1136" s="7">
        <v>44040</v>
      </c>
      <c r="F1136" s="1">
        <v>1</v>
      </c>
      <c r="G1136" s="5">
        <f t="shared" si="78"/>
        <v>0</v>
      </c>
      <c r="H1136" s="19">
        <f t="shared" si="79"/>
        <v>0</v>
      </c>
      <c r="I1136" s="19">
        <v>88.541666666666671</v>
      </c>
      <c r="J1136" s="19">
        <v>104.34901960784313</v>
      </c>
      <c r="K1136" s="19">
        <v>20.674393760566666</v>
      </c>
      <c r="L1136" s="19">
        <v>0</v>
      </c>
      <c r="M1136" s="19">
        <v>98.039215686274517</v>
      </c>
      <c r="N1136" s="19">
        <v>1.9607843137254901</v>
      </c>
      <c r="O1136" s="19">
        <v>96.875</v>
      </c>
      <c r="P1136" s="19">
        <v>107.59677419354838</v>
      </c>
      <c r="Q1136" s="19">
        <v>21.793561955877639</v>
      </c>
      <c r="R1136" s="19">
        <v>0</v>
      </c>
      <c r="S1136" s="19">
        <v>97.849462365591393</v>
      </c>
      <c r="T1136" s="19">
        <v>2.150537634408602</v>
      </c>
      <c r="U1136" s="19">
        <v>71.875</v>
      </c>
      <c r="V1136" s="19">
        <v>95.594202898550719</v>
      </c>
      <c r="W1136" s="19">
        <v>12.194526969190074</v>
      </c>
      <c r="X1136" s="19">
        <v>0</v>
      </c>
      <c r="Y1136" s="19">
        <v>98.550724637681157</v>
      </c>
      <c r="Z1136" s="19">
        <v>1.4492753623188406</v>
      </c>
      <c r="AA1136" s="2">
        <v>0</v>
      </c>
      <c r="AB1136">
        <v>1</v>
      </c>
      <c r="AC1136">
        <v>9</v>
      </c>
      <c r="AD1136">
        <v>1</v>
      </c>
      <c r="AE1136" s="16">
        <v>0</v>
      </c>
      <c r="AF1136" s="12">
        <v>99</v>
      </c>
      <c r="AG1136">
        <v>99</v>
      </c>
      <c r="AH1136">
        <v>1</v>
      </c>
      <c r="AI1136">
        <v>99</v>
      </c>
      <c r="AJ1136">
        <v>99</v>
      </c>
      <c r="AK1136">
        <v>99</v>
      </c>
      <c r="AL1136">
        <v>99</v>
      </c>
      <c r="AM1136">
        <v>99</v>
      </c>
      <c r="AN1136" s="1">
        <v>99</v>
      </c>
      <c r="AO1136" s="1">
        <v>99</v>
      </c>
      <c r="AP1136" s="1">
        <v>99</v>
      </c>
      <c r="AQ1136" s="1">
        <v>99</v>
      </c>
      <c r="AR1136" s="1">
        <v>99</v>
      </c>
      <c r="AS1136" s="1">
        <v>0</v>
      </c>
      <c r="AT1136" s="1">
        <v>0</v>
      </c>
      <c r="AU1136" s="1">
        <v>1</v>
      </c>
      <c r="AV1136" s="1">
        <v>0</v>
      </c>
      <c r="AW1136" s="1">
        <v>0</v>
      </c>
      <c r="AX1136" s="1">
        <v>0</v>
      </c>
      <c r="AY1136" s="1">
        <v>0</v>
      </c>
      <c r="AZ1136" s="1">
        <v>0</v>
      </c>
      <c r="BA1136" s="1">
        <v>0</v>
      </c>
      <c r="BB1136" s="1">
        <v>0</v>
      </c>
      <c r="BC1136" s="1">
        <v>0</v>
      </c>
      <c r="BD1136" s="1">
        <v>0</v>
      </c>
      <c r="BE1136" s="1">
        <v>0</v>
      </c>
      <c r="BF1136" s="1">
        <f>SUM(AS1136:BE1136)</f>
        <v>1</v>
      </c>
      <c r="BG1136" s="12">
        <v>0</v>
      </c>
      <c r="BH1136" s="12">
        <v>0</v>
      </c>
      <c r="BI1136" s="12">
        <v>0</v>
      </c>
      <c r="BJ1136" s="1">
        <v>0</v>
      </c>
      <c r="BK1136" s="12">
        <v>0</v>
      </c>
      <c r="BL1136" s="25">
        <v>0</v>
      </c>
      <c r="BM1136" s="1">
        <v>0</v>
      </c>
      <c r="BN1136" s="1">
        <v>0</v>
      </c>
      <c r="BO1136" s="1">
        <v>0</v>
      </c>
      <c r="BP1136" s="1">
        <v>0</v>
      </c>
      <c r="BQ1136" s="12"/>
      <c r="BR1136" s="12"/>
      <c r="BS1136" s="12"/>
      <c r="BT1136" s="12"/>
      <c r="BU1136" s="12"/>
      <c r="BV1136" s="12"/>
      <c r="BW1136" s="12"/>
      <c r="BX1136" s="12"/>
      <c r="BY1136" s="12"/>
      <c r="BZ1136" s="12"/>
      <c r="CA1136" s="12"/>
      <c r="CB1136" s="15"/>
      <c r="CC1136" s="12"/>
      <c r="CD1136" s="12"/>
      <c r="CE1136" s="12"/>
      <c r="CF1136" s="12"/>
      <c r="CG1136" s="12"/>
      <c r="CH1136" s="12"/>
      <c r="CI1136" s="12"/>
      <c r="CJ1136" s="15"/>
      <c r="CK1136" s="12"/>
      <c r="CL1136" s="12"/>
      <c r="CM1136" s="12"/>
      <c r="CN1136" s="12"/>
      <c r="CO1136" s="12"/>
      <c r="CP1136" s="12"/>
      <c r="CQ1136" s="12"/>
      <c r="CR1136" s="12"/>
      <c r="CS1136" s="12"/>
      <c r="CT1136" s="12"/>
      <c r="CU1136" s="12"/>
      <c r="CV1136" s="12"/>
      <c r="CW1136" s="12"/>
      <c r="CX1136" s="12"/>
      <c r="CY1136" s="12"/>
      <c r="CZ1136" s="12"/>
      <c r="DA1136" s="12"/>
      <c r="DB1136" s="12"/>
      <c r="DC1136" s="12"/>
      <c r="DE1136" s="35"/>
    </row>
    <row r="1137" spans="1:109" x14ac:dyDescent="0.2">
      <c r="A1137" s="2">
        <v>1136</v>
      </c>
      <c r="B1137" s="5">
        <v>14</v>
      </c>
      <c r="C1137" s="5">
        <v>3</v>
      </c>
      <c r="D1137" s="1">
        <v>30</v>
      </c>
      <c r="E1137" s="7">
        <v>44041</v>
      </c>
      <c r="F1137" s="1">
        <v>0</v>
      </c>
      <c r="G1137" s="5">
        <f t="shared" si="78"/>
        <v>54.999999999999972</v>
      </c>
      <c r="H1137" s="19">
        <f t="shared" si="79"/>
        <v>174.99999999999989</v>
      </c>
      <c r="I1137" s="19">
        <v>100</v>
      </c>
      <c r="J1137" s="19">
        <v>103.01736111111111</v>
      </c>
      <c r="K1137" s="19">
        <v>30.814879523309191</v>
      </c>
      <c r="L1137" s="19">
        <v>0</v>
      </c>
      <c r="M1137" s="19">
        <v>87.5</v>
      </c>
      <c r="N1137" s="19">
        <v>12.5</v>
      </c>
      <c r="O1137" s="19">
        <v>100</v>
      </c>
      <c r="P1137" s="19">
        <v>102.77083333333333</v>
      </c>
      <c r="Q1137" s="19">
        <v>31.868455277616494</v>
      </c>
      <c r="R1137" s="19">
        <v>0</v>
      </c>
      <c r="S1137" s="19">
        <v>83.854166666666671</v>
      </c>
      <c r="T1137" s="19">
        <v>16.145833333333332</v>
      </c>
      <c r="U1137" s="19">
        <v>100</v>
      </c>
      <c r="V1137" s="19">
        <v>103.51041666666667</v>
      </c>
      <c r="W1137" s="19">
        <v>28.779166008241358</v>
      </c>
      <c r="X1137" s="19">
        <v>0</v>
      </c>
      <c r="Y1137" s="19">
        <v>94.791666666666671</v>
      </c>
      <c r="Z1137" s="19">
        <v>5.208333333333333</v>
      </c>
      <c r="AA1137" s="2">
        <v>2</v>
      </c>
      <c r="AB1137">
        <v>1</v>
      </c>
      <c r="AC1137">
        <v>10</v>
      </c>
      <c r="AD1137">
        <v>1</v>
      </c>
      <c r="AE1137" s="16">
        <v>0</v>
      </c>
      <c r="AF1137" t="s">
        <v>875</v>
      </c>
      <c r="AG1137" t="s">
        <v>875</v>
      </c>
      <c r="AH1137" t="s">
        <v>875</v>
      </c>
      <c r="AI1137" t="s">
        <v>875</v>
      </c>
      <c r="AJ1137" t="s">
        <v>875</v>
      </c>
      <c r="AK1137" t="s">
        <v>875</v>
      </c>
      <c r="AL1137" t="s">
        <v>875</v>
      </c>
      <c r="AM1137" s="1" t="s">
        <v>903</v>
      </c>
      <c r="AN1137" s="1" t="s">
        <v>903</v>
      </c>
      <c r="AO1137" s="1" t="s">
        <v>903</v>
      </c>
      <c r="AP1137" s="1" t="s">
        <v>903</v>
      </c>
      <c r="AQ1137" s="1" t="s">
        <v>903</v>
      </c>
      <c r="AR1137" s="1" t="s">
        <v>903</v>
      </c>
      <c r="AS1137" s="1" t="s">
        <v>903</v>
      </c>
      <c r="AT1137" s="1" t="s">
        <v>903</v>
      </c>
      <c r="AU1137" s="1" t="s">
        <v>903</v>
      </c>
      <c r="AV1137" s="1" t="s">
        <v>903</v>
      </c>
      <c r="AW1137" s="1" t="s">
        <v>903</v>
      </c>
      <c r="AX1137" s="1" t="s">
        <v>903</v>
      </c>
      <c r="AY1137" s="1" t="s">
        <v>903</v>
      </c>
      <c r="AZ1137" s="1" t="s">
        <v>903</v>
      </c>
      <c r="BA1137" s="1" t="s">
        <v>875</v>
      </c>
      <c r="BB1137" s="1" t="s">
        <v>875</v>
      </c>
      <c r="BC1137" s="1" t="s">
        <v>875</v>
      </c>
      <c r="BD1137" s="1" t="s">
        <v>875</v>
      </c>
      <c r="BE1137" s="1" t="s">
        <v>875</v>
      </c>
      <c r="BF1137" s="1" t="s">
        <v>875</v>
      </c>
      <c r="BG1137" s="12">
        <v>25</v>
      </c>
      <c r="BH1137" s="1">
        <v>4</v>
      </c>
      <c r="BI1137" s="1">
        <v>2.8</v>
      </c>
      <c r="BJ1137" s="1">
        <f>BG1137*BI1137</f>
        <v>70</v>
      </c>
      <c r="BK1137" s="1" t="s">
        <v>27</v>
      </c>
      <c r="BL1137" s="25">
        <v>29.999999999999972</v>
      </c>
      <c r="BM1137">
        <v>4</v>
      </c>
      <c r="BN1137">
        <v>3.5</v>
      </c>
      <c r="BO1137" s="1">
        <f>BL1137*BN1137</f>
        <v>104.9999999999999</v>
      </c>
      <c r="BP1137" t="s">
        <v>797</v>
      </c>
      <c r="BQ1137" s="14">
        <v>44041.412285937498</v>
      </c>
      <c r="BR1137" s="14" t="s">
        <v>474</v>
      </c>
      <c r="BS1137" s="15">
        <v>18.383333333333333</v>
      </c>
      <c r="BT1137" s="12" t="s">
        <v>363</v>
      </c>
      <c r="BU1137" s="12">
        <v>1</v>
      </c>
      <c r="BV1137" s="12" t="s">
        <v>475</v>
      </c>
      <c r="BW1137" s="12" t="s">
        <v>476</v>
      </c>
      <c r="BX1137" s="12"/>
      <c r="BY1137" s="12" t="s">
        <v>98</v>
      </c>
      <c r="BZ1137" s="12">
        <v>1</v>
      </c>
      <c r="CA1137" s="12">
        <v>5</v>
      </c>
      <c r="CB1137" s="15">
        <v>1</v>
      </c>
      <c r="CC1137" s="12">
        <v>7</v>
      </c>
      <c r="CD1137" s="12">
        <v>0</v>
      </c>
      <c r="CE1137" s="12">
        <v>1</v>
      </c>
      <c r="CF1137" s="12">
        <v>4</v>
      </c>
      <c r="CG1137" s="12">
        <v>2</v>
      </c>
      <c r="CH1137" s="12">
        <v>3</v>
      </c>
      <c r="CI1137" s="12">
        <v>2</v>
      </c>
      <c r="CJ1137" s="15">
        <v>4</v>
      </c>
      <c r="CK1137" s="12">
        <v>1</v>
      </c>
      <c r="CL1137" s="12">
        <v>3</v>
      </c>
      <c r="CM1137" s="12">
        <v>2</v>
      </c>
      <c r="CN1137" s="12">
        <v>3</v>
      </c>
      <c r="CO1137" s="12">
        <v>2</v>
      </c>
      <c r="CP1137" s="12" t="s">
        <v>141</v>
      </c>
      <c r="CQ1137" s="12">
        <v>95</v>
      </c>
      <c r="CR1137" s="12">
        <v>95</v>
      </c>
      <c r="CS1137" s="12">
        <v>11</v>
      </c>
      <c r="CT1137" s="12">
        <v>20</v>
      </c>
      <c r="CU1137" s="12">
        <v>98</v>
      </c>
      <c r="CV1137" s="12">
        <v>5.8</v>
      </c>
      <c r="CW1137" s="12">
        <v>0</v>
      </c>
      <c r="CX1137" s="12" t="b">
        <v>0</v>
      </c>
      <c r="CY1137" s="12"/>
      <c r="CZ1137" s="12">
        <v>0</v>
      </c>
      <c r="DA1137" s="12"/>
      <c r="DB1137" s="12"/>
      <c r="DC1137" s="12"/>
      <c r="DD1137" s="17">
        <v>0.41666666666666669</v>
      </c>
      <c r="DE1137" s="35">
        <v>0.4375</v>
      </c>
    </row>
    <row r="1138" spans="1:109" x14ac:dyDescent="0.2">
      <c r="A1138" s="2">
        <v>1137</v>
      </c>
      <c r="B1138" s="5">
        <v>14</v>
      </c>
      <c r="C1138" s="5">
        <v>3</v>
      </c>
      <c r="D1138" s="1">
        <v>31</v>
      </c>
      <c r="E1138" s="7">
        <v>44042</v>
      </c>
      <c r="F1138" s="1">
        <v>0</v>
      </c>
      <c r="G1138" s="5">
        <f t="shared" si="78"/>
        <v>40</v>
      </c>
      <c r="H1138" s="19">
        <f t="shared" si="79"/>
        <v>202.39999999999998</v>
      </c>
      <c r="I1138" s="19">
        <v>91.666666666666671</v>
      </c>
      <c r="J1138" s="19">
        <v>93.772727272727266</v>
      </c>
      <c r="K1138" s="19">
        <v>24.598275630766597</v>
      </c>
      <c r="L1138" s="19">
        <v>0</v>
      </c>
      <c r="M1138" s="19">
        <v>87.5</v>
      </c>
      <c r="N1138" s="19">
        <v>12.5</v>
      </c>
      <c r="O1138" s="19">
        <v>88.020833333333329</v>
      </c>
      <c r="P1138" s="19">
        <v>93.887573964497037</v>
      </c>
      <c r="Q1138" s="19">
        <v>25.103057293628332</v>
      </c>
      <c r="R1138" s="19">
        <v>0</v>
      </c>
      <c r="S1138" s="19">
        <v>84.023668639053255</v>
      </c>
      <c r="T1138" s="19">
        <v>15.976331360946746</v>
      </c>
      <c r="U1138" s="19">
        <v>98.958333333333329</v>
      </c>
      <c r="V1138" s="19">
        <v>93.568421052631578</v>
      </c>
      <c r="W1138" s="19">
        <v>23.797122748597857</v>
      </c>
      <c r="X1138" s="19">
        <v>0</v>
      </c>
      <c r="Y1138" s="19">
        <v>93.684210526315795</v>
      </c>
      <c r="Z1138" s="19">
        <v>6.3157894736842106</v>
      </c>
      <c r="AA1138" s="2">
        <v>2</v>
      </c>
      <c r="AB1138">
        <v>1</v>
      </c>
      <c r="AC1138">
        <v>9</v>
      </c>
      <c r="AD1138">
        <v>1</v>
      </c>
      <c r="AE1138" s="16">
        <v>0</v>
      </c>
      <c r="AF1138" t="s">
        <v>875</v>
      </c>
      <c r="AG1138" t="s">
        <v>875</v>
      </c>
      <c r="AH1138" t="s">
        <v>875</v>
      </c>
      <c r="AI1138" t="s">
        <v>875</v>
      </c>
      <c r="AJ1138" t="s">
        <v>875</v>
      </c>
      <c r="AK1138" t="s">
        <v>875</v>
      </c>
      <c r="AL1138" t="s">
        <v>875</v>
      </c>
      <c r="AM1138" s="1" t="s">
        <v>903</v>
      </c>
      <c r="AN1138" s="1" t="s">
        <v>903</v>
      </c>
      <c r="AO1138" s="1" t="s">
        <v>903</v>
      </c>
      <c r="AP1138" s="1" t="s">
        <v>903</v>
      </c>
      <c r="AQ1138" s="1" t="s">
        <v>903</v>
      </c>
      <c r="AR1138" s="1" t="s">
        <v>903</v>
      </c>
      <c r="AS1138" s="1" t="s">
        <v>903</v>
      </c>
      <c r="AT1138" s="1" t="s">
        <v>903</v>
      </c>
      <c r="AU1138" s="1" t="s">
        <v>903</v>
      </c>
      <c r="AV1138" s="1" t="s">
        <v>903</v>
      </c>
      <c r="AW1138" s="1" t="s">
        <v>903</v>
      </c>
      <c r="AX1138" s="1" t="s">
        <v>903</v>
      </c>
      <c r="AY1138" s="1" t="s">
        <v>903</v>
      </c>
      <c r="AZ1138" s="1" t="s">
        <v>903</v>
      </c>
      <c r="BA1138" s="1" t="s">
        <v>875</v>
      </c>
      <c r="BB1138" s="1" t="s">
        <v>875</v>
      </c>
      <c r="BC1138" s="1" t="s">
        <v>875</v>
      </c>
      <c r="BD1138" s="1" t="s">
        <v>875</v>
      </c>
      <c r="BE1138" s="1" t="s">
        <v>875</v>
      </c>
      <c r="BF1138" s="1" t="s">
        <v>875</v>
      </c>
      <c r="BG1138" s="12">
        <v>40</v>
      </c>
      <c r="BH1138" s="1">
        <v>4.3</v>
      </c>
      <c r="BI1138" s="1">
        <f>3.8*0.7+8*0.3</f>
        <v>5.0599999999999996</v>
      </c>
      <c r="BJ1138" s="1">
        <f>BG1138*BI1138</f>
        <v>202.39999999999998</v>
      </c>
      <c r="BK1138" s="12" t="s">
        <v>772</v>
      </c>
      <c r="BL1138" s="25">
        <v>0</v>
      </c>
      <c r="BM1138" s="1">
        <v>0</v>
      </c>
      <c r="BN1138" s="1">
        <v>0</v>
      </c>
      <c r="BO1138" s="1">
        <v>0</v>
      </c>
      <c r="BP1138" s="1">
        <v>0</v>
      </c>
      <c r="BQ1138" s="14">
        <v>44042.417164351849</v>
      </c>
      <c r="BR1138" s="14" t="s">
        <v>477</v>
      </c>
      <c r="BS1138" s="15">
        <f>22.3166666666667+12.3</f>
        <v>34.616666666666703</v>
      </c>
      <c r="BT1138" s="12" t="s">
        <v>481</v>
      </c>
      <c r="BU1138" s="12">
        <f>(1/3)*1+(2/3)*3</f>
        <v>2.3333333333333335</v>
      </c>
      <c r="BV1138" s="12" t="s">
        <v>479</v>
      </c>
      <c r="BW1138" s="12" t="s">
        <v>480</v>
      </c>
      <c r="BX1138" s="12"/>
      <c r="BY1138" s="12" t="s">
        <v>98</v>
      </c>
      <c r="BZ1138" s="12">
        <v>1</v>
      </c>
      <c r="CA1138" s="12">
        <v>6</v>
      </c>
      <c r="CB1138" s="15">
        <v>1</v>
      </c>
      <c r="CC1138" s="12">
        <v>8</v>
      </c>
      <c r="CD1138" s="12">
        <v>0</v>
      </c>
      <c r="CE1138" s="12">
        <v>1</v>
      </c>
      <c r="CF1138" s="12">
        <v>3</v>
      </c>
      <c r="CG1138" s="12">
        <v>2</v>
      </c>
      <c r="CH1138" s="12">
        <v>3</v>
      </c>
      <c r="CI1138" s="12">
        <v>2</v>
      </c>
      <c r="CJ1138" s="15">
        <f>3*(1/3)+5*(2/3)</f>
        <v>4.333333333333333</v>
      </c>
      <c r="CK1138" s="12">
        <v>1</v>
      </c>
      <c r="CL1138" s="12">
        <v>4</v>
      </c>
      <c r="CM1138" s="12">
        <v>1</v>
      </c>
      <c r="CN1138" s="12">
        <v>3</v>
      </c>
      <c r="CO1138" s="12">
        <v>3</v>
      </c>
      <c r="CP1138" s="12" t="s">
        <v>141</v>
      </c>
      <c r="CQ1138" s="12">
        <v>99</v>
      </c>
      <c r="CR1138" s="12">
        <v>99</v>
      </c>
      <c r="CS1138" s="12">
        <v>11</v>
      </c>
      <c r="CT1138" s="12">
        <v>19</v>
      </c>
      <c r="CU1138" s="12">
        <v>105</v>
      </c>
      <c r="CV1138" s="12">
        <v>5.8</v>
      </c>
      <c r="CW1138" s="12">
        <v>293</v>
      </c>
      <c r="CX1138" s="12" t="b">
        <v>0</v>
      </c>
      <c r="CY1138" s="12"/>
      <c r="CZ1138" s="12">
        <v>0</v>
      </c>
      <c r="DA1138" s="12"/>
      <c r="DB1138" s="12"/>
      <c r="DC1138" s="12"/>
      <c r="DD1138"/>
      <c r="DE1138" s="35"/>
    </row>
    <row r="1139" spans="1:109" x14ac:dyDescent="0.2">
      <c r="A1139" s="2">
        <v>1138</v>
      </c>
      <c r="B1139" s="5">
        <v>14</v>
      </c>
      <c r="C1139" s="5">
        <v>3</v>
      </c>
      <c r="D1139" s="1">
        <v>32</v>
      </c>
      <c r="E1139" s="7">
        <v>44043</v>
      </c>
      <c r="F1139" s="1">
        <v>0</v>
      </c>
      <c r="G1139" s="5">
        <f t="shared" si="78"/>
        <v>0</v>
      </c>
      <c r="H1139" s="19">
        <f t="shared" si="79"/>
        <v>0</v>
      </c>
      <c r="I1139" s="19">
        <v>88.194444444444443</v>
      </c>
      <c r="J1139" s="19">
        <v>96.5984251968504</v>
      </c>
      <c r="K1139" s="19">
        <v>48.446784700686393</v>
      </c>
      <c r="L1139" s="19">
        <v>9.4488188976377945</v>
      </c>
      <c r="M1139" s="19">
        <v>70.078740157480325</v>
      </c>
      <c r="N1139" s="19">
        <v>20.472440944881889</v>
      </c>
      <c r="O1139" s="19">
        <v>82.291666666666671</v>
      </c>
      <c r="P1139" s="19">
        <v>95.911392405063296</v>
      </c>
      <c r="Q1139" s="19">
        <v>56.575105316656533</v>
      </c>
      <c r="R1139" s="19">
        <v>12.658227848101266</v>
      </c>
      <c r="S1139" s="19">
        <v>59.493670886075954</v>
      </c>
      <c r="T1139" s="19">
        <v>27.848101265822784</v>
      </c>
      <c r="U1139" s="19">
        <v>100</v>
      </c>
      <c r="V1139" s="19">
        <v>97.729166666666671</v>
      </c>
      <c r="W1139" s="19">
        <v>31.780360028407877</v>
      </c>
      <c r="X1139" s="19">
        <v>4.166666666666667</v>
      </c>
      <c r="Y1139" s="19">
        <v>87.5</v>
      </c>
      <c r="Z1139" s="19">
        <v>8.3333333333333339</v>
      </c>
      <c r="AA1139" s="2">
        <v>0</v>
      </c>
      <c r="AB1139">
        <v>1</v>
      </c>
      <c r="AC1139">
        <v>9</v>
      </c>
      <c r="AD1139">
        <v>1</v>
      </c>
      <c r="AE1139" s="16">
        <v>0</v>
      </c>
      <c r="AF1139" s="12">
        <v>99</v>
      </c>
      <c r="AG1139">
        <v>99</v>
      </c>
      <c r="AH1139">
        <v>1</v>
      </c>
      <c r="AI1139">
        <v>99</v>
      </c>
      <c r="AJ1139">
        <v>99</v>
      </c>
      <c r="AK1139">
        <v>99</v>
      </c>
      <c r="AL1139">
        <v>99</v>
      </c>
      <c r="AM1139" s="1">
        <v>99</v>
      </c>
      <c r="AN1139" s="1">
        <v>99</v>
      </c>
      <c r="AO1139" s="1">
        <v>99</v>
      </c>
      <c r="AP1139" s="1">
        <v>99</v>
      </c>
      <c r="AQ1139" s="1">
        <v>99</v>
      </c>
      <c r="AR1139" s="1">
        <v>99</v>
      </c>
      <c r="AS1139" s="1">
        <v>0</v>
      </c>
      <c r="AT1139" s="1">
        <v>0</v>
      </c>
      <c r="AU1139" s="1">
        <v>1</v>
      </c>
      <c r="AV1139" s="1">
        <v>0</v>
      </c>
      <c r="AW1139" s="1">
        <v>0</v>
      </c>
      <c r="AX1139" s="1">
        <v>0</v>
      </c>
      <c r="AY1139" s="1">
        <v>0</v>
      </c>
      <c r="AZ1139" s="1">
        <v>0</v>
      </c>
      <c r="BA1139" s="1">
        <v>0</v>
      </c>
      <c r="BB1139" s="1">
        <v>0</v>
      </c>
      <c r="BC1139" s="1">
        <v>0</v>
      </c>
      <c r="BD1139" s="1">
        <v>0</v>
      </c>
      <c r="BE1139" s="1">
        <v>0</v>
      </c>
      <c r="BF1139" s="1">
        <f>SUM(AS1139:BE1139)</f>
        <v>1</v>
      </c>
      <c r="BG1139" s="12">
        <v>0</v>
      </c>
      <c r="BH1139" s="12">
        <v>0</v>
      </c>
      <c r="BI1139" s="12">
        <v>0</v>
      </c>
      <c r="BJ1139" s="1">
        <v>0</v>
      </c>
      <c r="BK1139" s="12">
        <v>0</v>
      </c>
      <c r="BL1139" s="25">
        <v>0</v>
      </c>
      <c r="BM1139" s="1">
        <v>0</v>
      </c>
      <c r="BN1139" s="1">
        <v>0</v>
      </c>
      <c r="BO1139" s="1">
        <v>0</v>
      </c>
      <c r="BP1139" s="1">
        <v>0</v>
      </c>
      <c r="BQ1139" s="12"/>
      <c r="BR1139" s="12"/>
      <c r="BS1139" s="12"/>
      <c r="BT1139" s="12"/>
      <c r="BU1139" s="12"/>
      <c r="BV1139" s="12"/>
      <c r="BW1139" s="12"/>
      <c r="BX1139" s="12"/>
      <c r="BY1139" s="12"/>
      <c r="BZ1139" s="12"/>
      <c r="CA1139" s="12"/>
      <c r="CB1139" s="15"/>
      <c r="CC1139" s="12"/>
      <c r="CD1139" s="12"/>
      <c r="CE1139" s="12"/>
      <c r="CF1139" s="12"/>
      <c r="CG1139" s="12"/>
      <c r="CH1139" s="12"/>
      <c r="CI1139" s="12"/>
      <c r="CJ1139" s="15"/>
      <c r="CK1139" s="12"/>
      <c r="CL1139" s="12"/>
      <c r="CM1139" s="12"/>
      <c r="CN1139" s="12"/>
      <c r="CO1139" s="12"/>
      <c r="CP1139" s="12"/>
      <c r="CQ1139" s="12"/>
      <c r="CR1139" s="12"/>
      <c r="CS1139" s="12"/>
      <c r="CT1139" s="12"/>
      <c r="CU1139" s="12"/>
      <c r="CV1139" s="12"/>
      <c r="CW1139" s="12"/>
      <c r="CX1139" s="12"/>
      <c r="CY1139" s="12"/>
      <c r="CZ1139" s="12">
        <v>0</v>
      </c>
      <c r="DA1139" s="12"/>
      <c r="DB1139" s="12"/>
      <c r="DC1139" s="12"/>
      <c r="DD1139"/>
      <c r="DE1139" s="35"/>
    </row>
    <row r="1140" spans="1:109" x14ac:dyDescent="0.2">
      <c r="A1140" s="2">
        <v>1139</v>
      </c>
      <c r="B1140" s="5">
        <v>14</v>
      </c>
      <c r="C1140" s="5">
        <v>3</v>
      </c>
      <c r="D1140" s="1">
        <v>33</v>
      </c>
      <c r="E1140" s="7">
        <v>44044</v>
      </c>
      <c r="F1140" s="1">
        <v>0</v>
      </c>
      <c r="G1140" s="5">
        <f t="shared" si="78"/>
        <v>0</v>
      </c>
      <c r="H1140" s="19">
        <f t="shared" si="79"/>
        <v>0</v>
      </c>
      <c r="I1140" s="19">
        <v>100</v>
      </c>
      <c r="J1140" s="19">
        <v>81.333333333333329</v>
      </c>
      <c r="K1140" s="19">
        <v>21.509323680016113</v>
      </c>
      <c r="L1140" s="19">
        <v>0</v>
      </c>
      <c r="M1140" s="19">
        <v>81.25</v>
      </c>
      <c r="N1140" s="19">
        <v>18.75</v>
      </c>
      <c r="O1140" s="19">
        <v>100</v>
      </c>
      <c r="P1140" s="19">
        <v>84.203125</v>
      </c>
      <c r="Q1140" s="19">
        <v>23.247606461192905</v>
      </c>
      <c r="R1140" s="19">
        <v>0</v>
      </c>
      <c r="S1140" s="19">
        <v>88.020833333333329</v>
      </c>
      <c r="T1140" s="19">
        <v>11.979166666666666</v>
      </c>
      <c r="U1140" s="19">
        <v>100</v>
      </c>
      <c r="V1140" s="19">
        <v>75.59375</v>
      </c>
      <c r="W1140" s="19">
        <v>13.506384932520014</v>
      </c>
      <c r="X1140" s="19">
        <v>0</v>
      </c>
      <c r="Y1140" s="19">
        <v>67.708333333333343</v>
      </c>
      <c r="Z1140" s="19">
        <v>32.291666666666664</v>
      </c>
      <c r="AA1140" s="2">
        <v>1</v>
      </c>
      <c r="AB1140">
        <v>1</v>
      </c>
      <c r="AC1140">
        <v>7</v>
      </c>
      <c r="AD1140">
        <v>1</v>
      </c>
      <c r="AE1140" s="16">
        <v>0</v>
      </c>
      <c r="AF1140" s="12">
        <v>99</v>
      </c>
      <c r="AG1140">
        <v>99</v>
      </c>
      <c r="AH1140">
        <v>99</v>
      </c>
      <c r="AI1140">
        <v>99</v>
      </c>
      <c r="AJ1140">
        <v>99</v>
      </c>
      <c r="AK1140">
        <v>99</v>
      </c>
      <c r="AL1140">
        <v>99</v>
      </c>
      <c r="AM1140">
        <v>99</v>
      </c>
      <c r="AN1140">
        <v>99</v>
      </c>
      <c r="AO1140">
        <v>1</v>
      </c>
      <c r="AP1140" s="1">
        <v>99</v>
      </c>
      <c r="AQ1140" s="1">
        <v>99</v>
      </c>
      <c r="AR1140">
        <v>99</v>
      </c>
      <c r="AS1140" s="1">
        <v>0</v>
      </c>
      <c r="AT1140" s="1">
        <v>0</v>
      </c>
      <c r="AU1140" s="1">
        <v>0</v>
      </c>
      <c r="AV1140" s="1">
        <v>0</v>
      </c>
      <c r="AW1140" s="1">
        <v>0</v>
      </c>
      <c r="AX1140" s="1">
        <v>0</v>
      </c>
      <c r="AY1140" s="1">
        <v>0</v>
      </c>
      <c r="AZ1140" s="1">
        <v>0</v>
      </c>
      <c r="BA1140" s="1">
        <v>0</v>
      </c>
      <c r="BB1140" s="1">
        <v>1</v>
      </c>
      <c r="BC1140" s="1">
        <v>0</v>
      </c>
      <c r="BD1140" s="1">
        <v>0</v>
      </c>
      <c r="BE1140" s="1">
        <v>0</v>
      </c>
      <c r="BF1140" s="1">
        <f>SUM(AS1140:BE1140)</f>
        <v>1</v>
      </c>
      <c r="BG1140" s="12">
        <v>0</v>
      </c>
      <c r="BH1140" s="12">
        <v>0</v>
      </c>
      <c r="BI1140" s="12">
        <v>0</v>
      </c>
      <c r="BJ1140" s="1">
        <v>0</v>
      </c>
      <c r="BK1140" s="12">
        <v>0</v>
      </c>
      <c r="BL1140" s="25">
        <v>0</v>
      </c>
      <c r="BM1140" s="1">
        <v>0</v>
      </c>
      <c r="BN1140" s="1">
        <v>0</v>
      </c>
      <c r="BO1140" s="1">
        <v>0</v>
      </c>
      <c r="BP1140" s="1">
        <v>0</v>
      </c>
      <c r="BQ1140" s="12"/>
      <c r="BR1140" s="12"/>
      <c r="BS1140" s="12"/>
      <c r="BT1140" s="12"/>
      <c r="BU1140" s="12"/>
      <c r="BV1140" s="12"/>
      <c r="BW1140" s="12"/>
      <c r="BX1140" s="12"/>
      <c r="BY1140" s="12"/>
      <c r="BZ1140" s="12"/>
      <c r="CA1140" s="12"/>
      <c r="CB1140" s="15"/>
      <c r="CC1140" s="12"/>
      <c r="CD1140" s="12"/>
      <c r="CE1140" s="12"/>
      <c r="CF1140" s="12"/>
      <c r="CG1140" s="12"/>
      <c r="CH1140" s="12"/>
      <c r="CI1140" s="12"/>
      <c r="CJ1140" s="15"/>
      <c r="CK1140" s="12"/>
      <c r="CL1140" s="12"/>
      <c r="CM1140" s="12"/>
      <c r="CN1140" s="12"/>
      <c r="CO1140" s="12"/>
      <c r="CP1140" s="12"/>
      <c r="CQ1140" s="12"/>
      <c r="CR1140" s="12"/>
      <c r="CS1140" s="12"/>
      <c r="CT1140" s="12"/>
      <c r="CU1140" s="12"/>
      <c r="CV1140" s="12"/>
      <c r="CW1140" s="12"/>
      <c r="CX1140" s="12"/>
      <c r="CY1140" s="12"/>
      <c r="CZ1140" s="12"/>
      <c r="DA1140" s="12"/>
      <c r="DB1140" s="12"/>
      <c r="DC1140" s="12"/>
      <c r="DD1140"/>
      <c r="DE1140" s="35"/>
    </row>
    <row r="1141" spans="1:109" x14ac:dyDescent="0.2">
      <c r="A1141" s="2">
        <v>1140</v>
      </c>
      <c r="B1141" s="5">
        <v>14</v>
      </c>
      <c r="C1141" s="5">
        <v>3</v>
      </c>
      <c r="D1141" s="1">
        <v>34</v>
      </c>
      <c r="E1141" s="7">
        <v>44045</v>
      </c>
      <c r="F1141" s="1">
        <v>0</v>
      </c>
      <c r="G1141" s="5">
        <f t="shared" si="78"/>
        <v>0</v>
      </c>
      <c r="H1141" s="19">
        <f t="shared" si="79"/>
        <v>0</v>
      </c>
      <c r="I1141" s="19">
        <v>100</v>
      </c>
      <c r="J1141" s="19">
        <v>85.902777777777771</v>
      </c>
      <c r="K1141" s="19">
        <v>16.50610332541542</v>
      </c>
      <c r="L1141" s="19">
        <v>0</v>
      </c>
      <c r="M1141" s="19">
        <v>90.625</v>
      </c>
      <c r="N1141" s="19">
        <v>9.375</v>
      </c>
      <c r="O1141" s="19">
        <v>100</v>
      </c>
      <c r="P1141" s="19">
        <v>83.994791666666671</v>
      </c>
      <c r="Q1141" s="19">
        <v>16.836698170579059</v>
      </c>
      <c r="R1141" s="19">
        <v>0</v>
      </c>
      <c r="S1141" s="19">
        <v>87.5</v>
      </c>
      <c r="T1141" s="19">
        <v>12.5</v>
      </c>
      <c r="U1141" s="19">
        <v>100</v>
      </c>
      <c r="V1141" s="19">
        <v>89.71875</v>
      </c>
      <c r="W1141" s="19">
        <v>15.086797646850362</v>
      </c>
      <c r="X1141" s="19">
        <v>0</v>
      </c>
      <c r="Y1141" s="19">
        <v>96.875</v>
      </c>
      <c r="Z1141" s="19">
        <v>3.125</v>
      </c>
      <c r="AA1141" s="2">
        <v>0</v>
      </c>
      <c r="AB1141">
        <v>1</v>
      </c>
      <c r="AC1141">
        <v>9</v>
      </c>
      <c r="AD1141">
        <v>1</v>
      </c>
      <c r="AE1141" s="16">
        <v>0</v>
      </c>
      <c r="AF1141" s="12">
        <v>99</v>
      </c>
      <c r="AG1141">
        <v>99</v>
      </c>
      <c r="AH1141">
        <v>99</v>
      </c>
      <c r="AI1141">
        <v>99</v>
      </c>
      <c r="AJ1141">
        <v>99</v>
      </c>
      <c r="AK1141">
        <v>99</v>
      </c>
      <c r="AL1141">
        <v>99</v>
      </c>
      <c r="AM1141" s="1">
        <v>99</v>
      </c>
      <c r="AN1141" s="1">
        <v>99</v>
      </c>
      <c r="AO1141" s="1">
        <v>1</v>
      </c>
      <c r="AP1141" s="1">
        <v>99</v>
      </c>
      <c r="AQ1141" s="1">
        <v>99</v>
      </c>
      <c r="AR1141">
        <v>99</v>
      </c>
      <c r="AS1141" s="1">
        <v>0</v>
      </c>
      <c r="AT1141" s="1">
        <v>0</v>
      </c>
      <c r="AU1141">
        <v>0</v>
      </c>
      <c r="AV1141" s="1">
        <v>0</v>
      </c>
      <c r="AW1141" s="1">
        <v>0</v>
      </c>
      <c r="AX1141" s="1">
        <v>0</v>
      </c>
      <c r="AY1141" s="1">
        <v>0</v>
      </c>
      <c r="AZ1141" s="1">
        <v>0</v>
      </c>
      <c r="BA1141" s="1">
        <v>0</v>
      </c>
      <c r="BB1141" s="1">
        <v>1</v>
      </c>
      <c r="BC1141" s="1">
        <v>0</v>
      </c>
      <c r="BD1141" s="1">
        <v>0</v>
      </c>
      <c r="BE1141" s="1">
        <v>0</v>
      </c>
      <c r="BF1141" s="1">
        <f>SUM(AS1141:BE1141)</f>
        <v>1</v>
      </c>
      <c r="BG1141" s="12">
        <v>0</v>
      </c>
      <c r="BH1141" s="12">
        <v>0</v>
      </c>
      <c r="BI1141" s="12">
        <v>0</v>
      </c>
      <c r="BJ1141" s="1">
        <v>0</v>
      </c>
      <c r="BK1141" s="12">
        <v>0</v>
      </c>
      <c r="BL1141" s="25">
        <v>0</v>
      </c>
      <c r="BM1141" s="1">
        <v>0</v>
      </c>
      <c r="BN1141" s="1">
        <v>0</v>
      </c>
      <c r="BO1141" s="1">
        <v>0</v>
      </c>
      <c r="BP1141" s="1">
        <v>0</v>
      </c>
      <c r="BQ1141" s="12"/>
      <c r="BR1141" s="12"/>
      <c r="BS1141" s="12"/>
      <c r="BT1141" s="12"/>
      <c r="BU1141" s="12"/>
      <c r="BV1141" s="12"/>
      <c r="BW1141" s="12"/>
      <c r="BX1141" s="12"/>
      <c r="BY1141" s="12"/>
      <c r="BZ1141" s="12"/>
      <c r="CA1141" s="12"/>
      <c r="CB1141" s="15"/>
      <c r="CC1141" s="12"/>
      <c r="CD1141" s="12"/>
      <c r="CE1141" s="12"/>
      <c r="CF1141" s="12"/>
      <c r="CG1141" s="12"/>
      <c r="CH1141" s="12"/>
      <c r="CI1141" s="12"/>
      <c r="CJ1141" s="15"/>
      <c r="CK1141" s="12"/>
      <c r="CL1141" s="12"/>
      <c r="CM1141" s="12"/>
      <c r="CN1141" s="12"/>
      <c r="CO1141" s="12"/>
      <c r="CP1141" s="12"/>
      <c r="CQ1141" s="12"/>
      <c r="CR1141" s="12"/>
      <c r="CS1141" s="12"/>
      <c r="CT1141" s="12"/>
      <c r="CU1141" s="12"/>
      <c r="CV1141" s="12"/>
      <c r="CW1141" s="12"/>
      <c r="CX1141" s="12"/>
      <c r="CY1141" s="12"/>
      <c r="CZ1141" s="12"/>
      <c r="DA1141" s="12"/>
      <c r="DB1141" s="12"/>
      <c r="DC1141" s="12"/>
      <c r="DD1141"/>
      <c r="DE1141" s="35"/>
    </row>
    <row r="1142" spans="1:109" x14ac:dyDescent="0.2">
      <c r="A1142" s="2">
        <v>1141</v>
      </c>
      <c r="B1142" s="5">
        <v>14</v>
      </c>
      <c r="C1142" s="5">
        <v>3</v>
      </c>
      <c r="D1142" s="1">
        <v>35</v>
      </c>
      <c r="E1142" s="7">
        <v>44046</v>
      </c>
      <c r="F1142" s="1">
        <v>0</v>
      </c>
      <c r="G1142" s="5">
        <f t="shared" si="78"/>
        <v>44</v>
      </c>
      <c r="H1142" s="19">
        <f t="shared" si="79"/>
        <v>123.19999999999999</v>
      </c>
      <c r="I1142" s="19">
        <v>100</v>
      </c>
      <c r="J1142" s="19">
        <v>93.913194444444443</v>
      </c>
      <c r="K1142" s="19">
        <v>25.13990871016323</v>
      </c>
      <c r="L1142" s="19">
        <v>0</v>
      </c>
      <c r="M1142" s="19">
        <v>90.972222222222229</v>
      </c>
      <c r="N1142" s="19">
        <v>9.0277777777777786</v>
      </c>
      <c r="O1142" s="19">
        <v>100</v>
      </c>
      <c r="P1142" s="19">
        <v>94.171875</v>
      </c>
      <c r="Q1142" s="19">
        <v>22.029341535415277</v>
      </c>
      <c r="R1142" s="19">
        <v>0</v>
      </c>
      <c r="S1142" s="19">
        <v>94.791666666666671</v>
      </c>
      <c r="T1142" s="19">
        <v>5.208333333333333</v>
      </c>
      <c r="U1142" s="19">
        <v>100</v>
      </c>
      <c r="V1142" s="19">
        <v>93.395833333333329</v>
      </c>
      <c r="W1142" s="19">
        <v>30.628805103240467</v>
      </c>
      <c r="X1142" s="19">
        <v>0</v>
      </c>
      <c r="Y1142" s="19">
        <v>83.333333333333329</v>
      </c>
      <c r="Z1142" s="19">
        <v>16.666666666666668</v>
      </c>
      <c r="AA1142" s="2">
        <v>1</v>
      </c>
      <c r="AB1142">
        <v>1</v>
      </c>
      <c r="AC1142">
        <v>9</v>
      </c>
      <c r="AD1142">
        <v>1</v>
      </c>
      <c r="AE1142" s="16">
        <v>0</v>
      </c>
      <c r="AF1142" t="s">
        <v>875</v>
      </c>
      <c r="AG1142" t="s">
        <v>875</v>
      </c>
      <c r="AH1142" t="s">
        <v>875</v>
      </c>
      <c r="AI1142" t="s">
        <v>875</v>
      </c>
      <c r="AJ1142" t="s">
        <v>875</v>
      </c>
      <c r="AK1142" t="s">
        <v>875</v>
      </c>
      <c r="AL1142" t="s">
        <v>875</v>
      </c>
      <c r="AM1142" s="1" t="s">
        <v>903</v>
      </c>
      <c r="AN1142" s="1" t="s">
        <v>903</v>
      </c>
      <c r="AO1142" s="1" t="s">
        <v>903</v>
      </c>
      <c r="AP1142" s="1" t="s">
        <v>903</v>
      </c>
      <c r="AQ1142" s="1" t="s">
        <v>903</v>
      </c>
      <c r="AR1142" s="1" t="s">
        <v>903</v>
      </c>
      <c r="AS1142" s="1" t="s">
        <v>903</v>
      </c>
      <c r="AT1142" s="1" t="s">
        <v>903</v>
      </c>
      <c r="AU1142" s="1" t="s">
        <v>903</v>
      </c>
      <c r="AV1142" s="1" t="s">
        <v>903</v>
      </c>
      <c r="AW1142" s="1" t="s">
        <v>903</v>
      </c>
      <c r="AX1142" s="1" t="s">
        <v>903</v>
      </c>
      <c r="AY1142" s="1" t="s">
        <v>903</v>
      </c>
      <c r="AZ1142" s="1" t="s">
        <v>903</v>
      </c>
      <c r="BA1142" s="1" t="s">
        <v>875</v>
      </c>
      <c r="BB1142" s="1" t="s">
        <v>875</v>
      </c>
      <c r="BC1142" s="1" t="s">
        <v>875</v>
      </c>
      <c r="BD1142" s="1" t="s">
        <v>875</v>
      </c>
      <c r="BE1142" s="1" t="s">
        <v>875</v>
      </c>
      <c r="BF1142" s="1" t="s">
        <v>875</v>
      </c>
      <c r="BG1142" s="12">
        <v>44</v>
      </c>
      <c r="BH1142" s="1">
        <v>2.78</v>
      </c>
      <c r="BI1142" s="1">
        <v>2.8</v>
      </c>
      <c r="BJ1142" s="1">
        <f>BG1142*BI1142</f>
        <v>123.19999999999999</v>
      </c>
      <c r="BK1142" s="1" t="s">
        <v>27</v>
      </c>
      <c r="BL1142" s="25">
        <v>0</v>
      </c>
      <c r="BM1142" s="1">
        <v>0</v>
      </c>
      <c r="BN1142" s="1">
        <v>0</v>
      </c>
      <c r="BO1142" s="1">
        <v>0</v>
      </c>
      <c r="BP1142" s="1">
        <v>0</v>
      </c>
      <c r="BQ1142" s="14">
        <v>44046.90929398148</v>
      </c>
      <c r="BR1142" s="14" t="s">
        <v>482</v>
      </c>
      <c r="BS1142" s="15">
        <f>26.35+11.3</f>
        <v>37.650000000000006</v>
      </c>
      <c r="BT1142" s="12" t="s">
        <v>483</v>
      </c>
      <c r="BU1142" s="12">
        <v>1</v>
      </c>
      <c r="BV1142" s="12"/>
      <c r="BW1142" s="12" t="s">
        <v>98</v>
      </c>
      <c r="BX1142" s="12"/>
      <c r="BY1142" s="12" t="s">
        <v>98</v>
      </c>
      <c r="BZ1142" s="12">
        <v>1</v>
      </c>
      <c r="CA1142" s="12">
        <v>6</v>
      </c>
      <c r="CB1142" s="15">
        <v>0.7</v>
      </c>
      <c r="CC1142" s="12">
        <v>0</v>
      </c>
      <c r="CD1142" s="12">
        <v>0</v>
      </c>
      <c r="CE1142" s="12">
        <v>1</v>
      </c>
      <c r="CF1142" s="12">
        <v>3</v>
      </c>
      <c r="CG1142" s="12">
        <v>2</v>
      </c>
      <c r="CH1142" s="12">
        <v>3</v>
      </c>
      <c r="CI1142" s="12">
        <v>2</v>
      </c>
      <c r="CJ1142" s="15">
        <f>2*(11/49)+3*(38/49)</f>
        <v>2.7755102040816326</v>
      </c>
      <c r="CK1142" s="12">
        <v>1</v>
      </c>
      <c r="CL1142" s="12">
        <v>2</v>
      </c>
      <c r="CM1142" s="12">
        <v>1</v>
      </c>
      <c r="CN1142" s="12">
        <v>2</v>
      </c>
      <c r="CO1142" s="12">
        <v>2</v>
      </c>
      <c r="CP1142" s="12" t="s">
        <v>94</v>
      </c>
      <c r="CQ1142" s="12">
        <v>99</v>
      </c>
      <c r="CR1142" s="12">
        <v>99</v>
      </c>
      <c r="CS1142" s="12">
        <v>76</v>
      </c>
      <c r="CT1142" s="12">
        <v>12</v>
      </c>
      <c r="CU1142" s="12">
        <v>96</v>
      </c>
      <c r="CV1142" s="12">
        <v>8.1</v>
      </c>
      <c r="CW1142" s="12">
        <v>248</v>
      </c>
      <c r="CX1142" s="12" t="b">
        <v>0</v>
      </c>
      <c r="CY1142" s="12"/>
      <c r="CZ1142" s="12">
        <v>0</v>
      </c>
      <c r="DA1142" s="12"/>
      <c r="DB1142" s="12"/>
      <c r="DC1142" s="12"/>
      <c r="DD1142"/>
      <c r="DE1142" s="35"/>
    </row>
    <row r="1143" spans="1:109" x14ac:dyDescent="0.2">
      <c r="A1143" s="2">
        <v>1142</v>
      </c>
      <c r="B1143" s="5">
        <v>14</v>
      </c>
      <c r="C1143" s="5">
        <v>3</v>
      </c>
      <c r="D1143" s="1">
        <v>36</v>
      </c>
      <c r="E1143" s="7">
        <v>44047</v>
      </c>
      <c r="F1143" s="1">
        <v>0</v>
      </c>
      <c r="G1143" s="5">
        <f t="shared" si="78"/>
        <v>90</v>
      </c>
      <c r="H1143" s="19">
        <f t="shared" si="79"/>
        <v>315</v>
      </c>
      <c r="I1143" s="19">
        <v>100</v>
      </c>
      <c r="J1143" s="19">
        <v>78.503472222222229</v>
      </c>
      <c r="K1143" s="19">
        <v>17.090208922405559</v>
      </c>
      <c r="L1143" s="19">
        <v>0</v>
      </c>
      <c r="M1143" s="19">
        <v>76.388888888888886</v>
      </c>
      <c r="N1143" s="19">
        <v>23.611111111111111</v>
      </c>
      <c r="O1143" s="19">
        <v>100</v>
      </c>
      <c r="P1143" s="19">
        <v>81.854166666666671</v>
      </c>
      <c r="Q1143" s="19">
        <v>17.879996851103261</v>
      </c>
      <c r="R1143" s="19">
        <v>0</v>
      </c>
      <c r="S1143" s="19">
        <v>85.9375</v>
      </c>
      <c r="T1143" s="19">
        <v>14.0625</v>
      </c>
      <c r="U1143" s="19">
        <v>100</v>
      </c>
      <c r="V1143" s="19">
        <v>71.802083333333329</v>
      </c>
      <c r="W1143" s="19">
        <v>9.3494468696903041</v>
      </c>
      <c r="X1143" s="19">
        <v>0</v>
      </c>
      <c r="Y1143" s="19">
        <v>57.291666666666664</v>
      </c>
      <c r="Z1143" s="19">
        <v>42.708333333333336</v>
      </c>
      <c r="AA1143" s="2">
        <v>0</v>
      </c>
      <c r="AB1143">
        <v>1</v>
      </c>
      <c r="AC1143">
        <v>9</v>
      </c>
      <c r="AD1143">
        <v>1</v>
      </c>
      <c r="AE1143" s="16">
        <v>0</v>
      </c>
      <c r="AF1143" t="s">
        <v>875</v>
      </c>
      <c r="AG1143" t="s">
        <v>875</v>
      </c>
      <c r="AH1143" t="s">
        <v>875</v>
      </c>
      <c r="AI1143" t="s">
        <v>875</v>
      </c>
      <c r="AJ1143" t="s">
        <v>875</v>
      </c>
      <c r="AK1143" t="s">
        <v>875</v>
      </c>
      <c r="AL1143" t="s">
        <v>875</v>
      </c>
      <c r="AM1143" s="1" t="s">
        <v>903</v>
      </c>
      <c r="AN1143" s="1" t="s">
        <v>903</v>
      </c>
      <c r="AO1143" s="1" t="s">
        <v>903</v>
      </c>
      <c r="AP1143" s="1" t="s">
        <v>903</v>
      </c>
      <c r="AQ1143" s="1" t="s">
        <v>903</v>
      </c>
      <c r="AR1143" s="1" t="s">
        <v>903</v>
      </c>
      <c r="AS1143" s="1" t="s">
        <v>903</v>
      </c>
      <c r="AT1143" s="1" t="s">
        <v>903</v>
      </c>
      <c r="AU1143" s="1" t="s">
        <v>903</v>
      </c>
      <c r="AV1143" s="1" t="s">
        <v>903</v>
      </c>
      <c r="AW1143" s="1" t="s">
        <v>903</v>
      </c>
      <c r="AX1143" s="1" t="s">
        <v>903</v>
      </c>
      <c r="AY1143" s="1" t="s">
        <v>903</v>
      </c>
      <c r="AZ1143" s="1" t="s">
        <v>903</v>
      </c>
      <c r="BA1143" s="1" t="s">
        <v>875</v>
      </c>
      <c r="BB1143" s="1" t="s">
        <v>875</v>
      </c>
      <c r="BC1143" s="1" t="s">
        <v>875</v>
      </c>
      <c r="BD1143" s="1" t="s">
        <v>875</v>
      </c>
      <c r="BE1143" s="1" t="s">
        <v>875</v>
      </c>
      <c r="BF1143" s="1" t="s">
        <v>875</v>
      </c>
      <c r="BG1143" s="25">
        <v>90</v>
      </c>
      <c r="BH1143">
        <v>3</v>
      </c>
      <c r="BI1143">
        <v>3.5</v>
      </c>
      <c r="BJ1143" s="1">
        <f>BG1143*BI1143</f>
        <v>315</v>
      </c>
      <c r="BK1143" t="s">
        <v>797</v>
      </c>
      <c r="BL1143" s="25">
        <v>0</v>
      </c>
      <c r="BM1143">
        <v>0</v>
      </c>
      <c r="BN1143">
        <v>0</v>
      </c>
      <c r="BO1143" s="1">
        <v>0</v>
      </c>
      <c r="BP1143">
        <v>0</v>
      </c>
      <c r="BQ1143" s="12"/>
      <c r="BR1143" s="12"/>
      <c r="BS1143" s="12"/>
      <c r="BT1143" s="12"/>
      <c r="BU1143" s="12"/>
      <c r="BV1143" s="12"/>
      <c r="BW1143" s="12"/>
      <c r="BX1143" s="12"/>
      <c r="BY1143" s="12"/>
      <c r="BZ1143" s="12"/>
      <c r="CA1143" s="12"/>
      <c r="CB1143" s="15"/>
      <c r="CC1143" s="12"/>
      <c r="CD1143" s="12"/>
      <c r="CE1143" s="12"/>
      <c r="CF1143" s="12"/>
      <c r="CG1143" s="12"/>
      <c r="CH1143" s="12"/>
      <c r="CI1143" s="12"/>
      <c r="CJ1143" s="15"/>
      <c r="CK1143" s="12"/>
      <c r="CL1143" s="12"/>
      <c r="CM1143" s="12"/>
      <c r="CN1143" s="12"/>
      <c r="CO1143" s="12"/>
      <c r="CP1143" s="12"/>
      <c r="CQ1143" s="12"/>
      <c r="CR1143" s="12"/>
      <c r="CS1143" s="12"/>
      <c r="CT1143" s="12"/>
      <c r="CU1143" s="12"/>
      <c r="CV1143" s="12"/>
      <c r="CW1143" s="12"/>
      <c r="CX1143" s="12"/>
      <c r="CY1143" s="12"/>
      <c r="CZ1143" s="12">
        <v>0</v>
      </c>
      <c r="DA1143" s="12"/>
      <c r="DB1143" s="12"/>
      <c r="DC1143" s="12"/>
      <c r="DD1143" s="17">
        <v>0.5625</v>
      </c>
      <c r="DE1143" s="35">
        <v>0.625</v>
      </c>
    </row>
    <row r="1144" spans="1:109" x14ac:dyDescent="0.2">
      <c r="A1144" s="2">
        <v>1143</v>
      </c>
      <c r="B1144" s="5">
        <v>14</v>
      </c>
      <c r="C1144" s="5">
        <v>3</v>
      </c>
      <c r="D1144" s="1">
        <v>37</v>
      </c>
      <c r="E1144" s="7">
        <v>44048</v>
      </c>
      <c r="F1144" s="1">
        <v>0</v>
      </c>
      <c r="G1144" s="5">
        <f t="shared" si="78"/>
        <v>37</v>
      </c>
      <c r="H1144" s="19">
        <f t="shared" si="79"/>
        <v>103.6</v>
      </c>
      <c r="I1144" s="19">
        <v>100</v>
      </c>
      <c r="J1144" s="19">
        <v>106.10763888888889</v>
      </c>
      <c r="K1144" s="19">
        <v>32.471098293338045</v>
      </c>
      <c r="L1144" s="19">
        <v>4.166666666666667</v>
      </c>
      <c r="M1144" s="19">
        <v>88.888888888888886</v>
      </c>
      <c r="N1144" s="19">
        <v>6.9444444444444446</v>
      </c>
      <c r="O1144" s="19">
        <v>100</v>
      </c>
      <c r="P1144" s="19">
        <v>107.34895833333333</v>
      </c>
      <c r="Q1144" s="19">
        <v>35.123588934637844</v>
      </c>
      <c r="R1144" s="19">
        <v>6.25</v>
      </c>
      <c r="S1144" s="19">
        <v>84.375</v>
      </c>
      <c r="T1144" s="19">
        <v>9.375</v>
      </c>
      <c r="U1144" s="19">
        <v>100</v>
      </c>
      <c r="V1144" s="19">
        <v>103.625</v>
      </c>
      <c r="W1144" s="19">
        <v>25.870386553193029</v>
      </c>
      <c r="X1144" s="19">
        <v>0</v>
      </c>
      <c r="Y1144" s="19">
        <v>97.916666666666671</v>
      </c>
      <c r="Z1144" s="19">
        <v>2.0833333333333335</v>
      </c>
      <c r="AA1144" s="2">
        <v>0</v>
      </c>
      <c r="AB1144">
        <v>1</v>
      </c>
      <c r="AC1144">
        <v>10</v>
      </c>
      <c r="AD1144">
        <v>1</v>
      </c>
      <c r="AE1144" s="16">
        <v>0</v>
      </c>
      <c r="AF1144" t="s">
        <v>875</v>
      </c>
      <c r="AG1144" t="s">
        <v>875</v>
      </c>
      <c r="AH1144" t="s">
        <v>875</v>
      </c>
      <c r="AI1144" t="s">
        <v>875</v>
      </c>
      <c r="AJ1144" t="s">
        <v>875</v>
      </c>
      <c r="AK1144" t="s">
        <v>875</v>
      </c>
      <c r="AL1144" t="s">
        <v>875</v>
      </c>
      <c r="AM1144" s="1" t="s">
        <v>903</v>
      </c>
      <c r="AN1144" s="1" t="s">
        <v>903</v>
      </c>
      <c r="AO1144" s="1" t="s">
        <v>903</v>
      </c>
      <c r="AP1144" s="1" t="s">
        <v>903</v>
      </c>
      <c r="AQ1144" s="1" t="s">
        <v>903</v>
      </c>
      <c r="AR1144" s="1" t="s">
        <v>903</v>
      </c>
      <c r="AS1144" s="1" t="s">
        <v>903</v>
      </c>
      <c r="AT1144" s="1" t="s">
        <v>903</v>
      </c>
      <c r="AU1144" s="1" t="s">
        <v>903</v>
      </c>
      <c r="AV1144" s="1" t="s">
        <v>903</v>
      </c>
      <c r="AW1144" s="1" t="s">
        <v>903</v>
      </c>
      <c r="AX1144" s="1" t="s">
        <v>903</v>
      </c>
      <c r="AY1144" s="1" t="s">
        <v>903</v>
      </c>
      <c r="AZ1144" s="1" t="s">
        <v>903</v>
      </c>
      <c r="BA1144" s="1" t="s">
        <v>875</v>
      </c>
      <c r="BB1144" s="1" t="s">
        <v>875</v>
      </c>
      <c r="BC1144" s="1" t="s">
        <v>875</v>
      </c>
      <c r="BD1144" s="1" t="s">
        <v>875</v>
      </c>
      <c r="BE1144" s="1" t="s">
        <v>875</v>
      </c>
      <c r="BF1144" s="1" t="s">
        <v>875</v>
      </c>
      <c r="BG1144" s="12">
        <v>37</v>
      </c>
      <c r="BH1144" s="1">
        <v>3.63</v>
      </c>
      <c r="BI1144" s="1">
        <v>2.8</v>
      </c>
      <c r="BJ1144" s="1">
        <f>BG1144*BI1144</f>
        <v>103.6</v>
      </c>
      <c r="BK1144" s="1" t="s">
        <v>27</v>
      </c>
      <c r="BL1144" s="25">
        <v>0</v>
      </c>
      <c r="BM1144" s="1">
        <v>0</v>
      </c>
      <c r="BN1144" s="1">
        <v>0</v>
      </c>
      <c r="BO1144" s="1">
        <v>0</v>
      </c>
      <c r="BP1144" s="1">
        <v>0</v>
      </c>
      <c r="BQ1144" s="14">
        <v>44048.897685185184</v>
      </c>
      <c r="BR1144" s="14" t="s">
        <v>484</v>
      </c>
      <c r="BS1144" s="15">
        <f>22.0166666666667+13</f>
        <v>35.016666666666701</v>
      </c>
      <c r="BT1144" s="12" t="s">
        <v>485</v>
      </c>
      <c r="BU1144" s="12">
        <v>1</v>
      </c>
      <c r="BV1144" s="12"/>
      <c r="BW1144" s="12" t="s">
        <v>98</v>
      </c>
      <c r="BX1144" s="12"/>
      <c r="BY1144" s="12" t="s">
        <v>98</v>
      </c>
      <c r="BZ1144" s="12">
        <v>1</v>
      </c>
      <c r="CA1144" s="12">
        <v>5</v>
      </c>
      <c r="CB1144" s="15">
        <v>2</v>
      </c>
      <c r="CC1144" s="12">
        <v>0</v>
      </c>
      <c r="CD1144" s="12">
        <v>0</v>
      </c>
      <c r="CE1144" s="12">
        <v>1</v>
      </c>
      <c r="CF1144" s="12">
        <v>3</v>
      </c>
      <c r="CG1144" s="12">
        <v>1</v>
      </c>
      <c r="CH1144" s="12">
        <v>3</v>
      </c>
      <c r="CI1144" s="12">
        <v>2</v>
      </c>
      <c r="CJ1144" s="15">
        <f>(13/35)*3+(22/35)*4</f>
        <v>3.6285714285714286</v>
      </c>
      <c r="CK1144" s="12">
        <v>1</v>
      </c>
      <c r="CL1144" s="12">
        <v>3</v>
      </c>
      <c r="CM1144" s="12">
        <v>1</v>
      </c>
      <c r="CN1144" s="12">
        <v>2</v>
      </c>
      <c r="CO1144" s="12">
        <v>2</v>
      </c>
      <c r="CP1144" s="12" t="s">
        <v>94</v>
      </c>
      <c r="CQ1144" s="12">
        <v>97</v>
      </c>
      <c r="CR1144" s="12">
        <v>97</v>
      </c>
      <c r="CS1144" s="12">
        <v>76</v>
      </c>
      <c r="CT1144" s="12">
        <v>10</v>
      </c>
      <c r="CU1144" s="12">
        <v>95</v>
      </c>
      <c r="CV1144" s="12">
        <v>5.8</v>
      </c>
      <c r="CW1144" s="12">
        <v>270</v>
      </c>
      <c r="CX1144" s="12" t="b">
        <v>0</v>
      </c>
      <c r="CY1144" s="12"/>
      <c r="CZ1144" s="12">
        <v>0</v>
      </c>
      <c r="DA1144" s="12"/>
      <c r="DB1144" s="12"/>
      <c r="DC1144" s="12"/>
      <c r="DD1144"/>
      <c r="DE1144" s="35"/>
    </row>
    <row r="1145" spans="1:109" x14ac:dyDescent="0.2">
      <c r="A1145" s="2">
        <v>1144</v>
      </c>
      <c r="B1145" s="5">
        <v>14</v>
      </c>
      <c r="C1145" s="5">
        <v>3</v>
      </c>
      <c r="D1145" s="1">
        <v>38</v>
      </c>
      <c r="E1145" s="7">
        <v>44049</v>
      </c>
      <c r="F1145" s="1">
        <v>0</v>
      </c>
      <c r="G1145" s="5">
        <f t="shared" si="78"/>
        <v>0</v>
      </c>
      <c r="H1145" s="19">
        <f t="shared" si="79"/>
        <v>0</v>
      </c>
      <c r="I1145" s="19">
        <v>100</v>
      </c>
      <c r="J1145" s="19">
        <v>87.208333333333329</v>
      </c>
      <c r="K1145" s="19">
        <v>12.416247833656753</v>
      </c>
      <c r="L1145" s="19">
        <v>0</v>
      </c>
      <c r="M1145" s="19">
        <v>96.875</v>
      </c>
      <c r="N1145" s="19">
        <v>3.125</v>
      </c>
      <c r="O1145" s="19">
        <v>100</v>
      </c>
      <c r="P1145" s="19">
        <v>87.520833333333329</v>
      </c>
      <c r="Q1145" s="19">
        <v>11.94752225040614</v>
      </c>
      <c r="R1145" s="19">
        <v>0</v>
      </c>
      <c r="S1145" s="19">
        <v>95.3125</v>
      </c>
      <c r="T1145" s="19">
        <v>4.6875</v>
      </c>
      <c r="U1145" s="19">
        <v>100</v>
      </c>
      <c r="V1145" s="19">
        <v>86.583333333333329</v>
      </c>
      <c r="W1145" s="19">
        <v>13.358733346389252</v>
      </c>
      <c r="X1145" s="19">
        <v>0</v>
      </c>
      <c r="Y1145" s="19">
        <v>100</v>
      </c>
      <c r="Z1145" s="19">
        <v>0</v>
      </c>
      <c r="AA1145" s="2">
        <v>0</v>
      </c>
      <c r="AB1145">
        <v>1</v>
      </c>
      <c r="AC1145">
        <v>10</v>
      </c>
      <c r="AD1145">
        <v>1</v>
      </c>
      <c r="AE1145" s="16">
        <v>0</v>
      </c>
      <c r="AF1145" s="12">
        <v>99</v>
      </c>
      <c r="AG1145">
        <v>99</v>
      </c>
      <c r="AH1145">
        <v>1</v>
      </c>
      <c r="AI1145">
        <v>99</v>
      </c>
      <c r="AJ1145">
        <v>99</v>
      </c>
      <c r="AK1145">
        <v>99</v>
      </c>
      <c r="AL1145">
        <v>99</v>
      </c>
      <c r="AM1145">
        <v>99</v>
      </c>
      <c r="AN1145" s="1">
        <v>99</v>
      </c>
      <c r="AO1145" s="1">
        <v>99</v>
      </c>
      <c r="AP1145" s="1">
        <v>99</v>
      </c>
      <c r="AQ1145" s="1">
        <v>99</v>
      </c>
      <c r="AR1145" s="1">
        <v>99</v>
      </c>
      <c r="AS1145" s="1">
        <v>0</v>
      </c>
      <c r="AT1145" s="1">
        <v>0</v>
      </c>
      <c r="AU1145" s="1">
        <v>1</v>
      </c>
      <c r="AV1145" s="1">
        <v>0</v>
      </c>
      <c r="AW1145" s="1">
        <v>0</v>
      </c>
      <c r="AX1145" s="1">
        <v>0</v>
      </c>
      <c r="AY1145" s="1">
        <v>0</v>
      </c>
      <c r="AZ1145" s="1">
        <v>0</v>
      </c>
      <c r="BA1145" s="1">
        <v>0</v>
      </c>
      <c r="BB1145" s="1">
        <v>0</v>
      </c>
      <c r="BC1145" s="1">
        <v>0</v>
      </c>
      <c r="BD1145" s="1">
        <v>0</v>
      </c>
      <c r="BE1145" s="1">
        <v>0</v>
      </c>
      <c r="BF1145" s="1">
        <f>SUM(AS1145:BE1145)</f>
        <v>1</v>
      </c>
      <c r="BG1145" s="12">
        <v>0</v>
      </c>
      <c r="BH1145" s="12">
        <v>0</v>
      </c>
      <c r="BI1145" s="12">
        <v>0</v>
      </c>
      <c r="BJ1145" s="1">
        <v>0</v>
      </c>
      <c r="BK1145" s="12">
        <v>0</v>
      </c>
      <c r="BL1145" s="25">
        <v>0</v>
      </c>
      <c r="BM1145" s="1">
        <v>0</v>
      </c>
      <c r="BN1145" s="1">
        <v>0</v>
      </c>
      <c r="BO1145" s="1">
        <v>0</v>
      </c>
      <c r="BP1145" s="1">
        <v>0</v>
      </c>
      <c r="BQ1145" s="12"/>
      <c r="BR1145" s="12"/>
      <c r="BS1145" s="12"/>
      <c r="BT1145" s="12"/>
      <c r="BU1145" s="12"/>
      <c r="BV1145" s="12"/>
      <c r="BW1145" s="12"/>
      <c r="BX1145" s="12"/>
      <c r="BY1145" s="12"/>
      <c r="BZ1145" s="12"/>
      <c r="CA1145" s="12"/>
      <c r="CB1145" s="15"/>
      <c r="CC1145" s="12"/>
      <c r="CD1145" s="12"/>
      <c r="CE1145" s="12"/>
      <c r="CF1145" s="12"/>
      <c r="CG1145" s="12"/>
      <c r="CH1145" s="12"/>
      <c r="CI1145" s="12"/>
      <c r="CJ1145" s="15"/>
      <c r="CK1145" s="12"/>
      <c r="CL1145" s="12"/>
      <c r="CM1145" s="12"/>
      <c r="CN1145" s="12"/>
      <c r="CO1145" s="12"/>
      <c r="CP1145" s="12"/>
      <c r="CQ1145" s="12"/>
      <c r="CR1145" s="12"/>
      <c r="CS1145" s="12"/>
      <c r="CT1145" s="12"/>
      <c r="CU1145" s="12"/>
      <c r="CV1145" s="12"/>
      <c r="CW1145" s="12"/>
      <c r="CX1145" s="12"/>
      <c r="CY1145" s="12"/>
      <c r="CZ1145" s="12"/>
      <c r="DA1145" s="12"/>
      <c r="DB1145" s="12"/>
      <c r="DC1145" s="12"/>
      <c r="DD1145"/>
      <c r="DE1145" s="35"/>
    </row>
    <row r="1146" spans="1:109" x14ac:dyDescent="0.2">
      <c r="A1146" s="2">
        <v>1145</v>
      </c>
      <c r="B1146" s="5">
        <v>14</v>
      </c>
      <c r="C1146" s="5">
        <v>3</v>
      </c>
      <c r="D1146" s="1">
        <v>39</v>
      </c>
      <c r="E1146" s="7">
        <v>44050</v>
      </c>
      <c r="F1146" s="1">
        <v>0</v>
      </c>
      <c r="G1146" s="5">
        <f t="shared" si="78"/>
        <v>0</v>
      </c>
      <c r="H1146" s="19">
        <f t="shared" si="79"/>
        <v>0</v>
      </c>
      <c r="I1146" s="19">
        <v>100</v>
      </c>
      <c r="J1146" s="19">
        <v>83.875</v>
      </c>
      <c r="K1146" s="19">
        <v>13.326512837794178</v>
      </c>
      <c r="L1146" s="19">
        <v>0</v>
      </c>
      <c r="M1146" s="19">
        <v>93.402777777777771</v>
      </c>
      <c r="N1146" s="19">
        <v>6.5972222222222223</v>
      </c>
      <c r="O1146" s="19">
        <v>100</v>
      </c>
      <c r="P1146" s="19">
        <v>83.697916666666671</v>
      </c>
      <c r="Q1146" s="19">
        <v>12.803023158803626</v>
      </c>
      <c r="R1146" s="19">
        <v>0</v>
      </c>
      <c r="S1146" s="19">
        <v>94.791666666666671</v>
      </c>
      <c r="T1146" s="19">
        <v>5.208333333333333</v>
      </c>
      <c r="U1146" s="19">
        <v>100</v>
      </c>
      <c r="V1146" s="19">
        <v>84.229166666666671</v>
      </c>
      <c r="W1146" s="19">
        <v>14.364541558599988</v>
      </c>
      <c r="X1146" s="19">
        <v>0</v>
      </c>
      <c r="Y1146" s="19">
        <v>90.625</v>
      </c>
      <c r="Z1146" s="19">
        <v>9.375</v>
      </c>
      <c r="AA1146" s="2">
        <v>0</v>
      </c>
      <c r="AB1146">
        <v>1</v>
      </c>
      <c r="AC1146">
        <v>10</v>
      </c>
      <c r="AD1146">
        <v>1</v>
      </c>
      <c r="AE1146" s="16">
        <v>0</v>
      </c>
      <c r="AF1146" s="12">
        <v>99</v>
      </c>
      <c r="AG1146">
        <v>99</v>
      </c>
      <c r="AH1146">
        <v>1</v>
      </c>
      <c r="AI1146">
        <v>99</v>
      </c>
      <c r="AJ1146">
        <v>99</v>
      </c>
      <c r="AK1146">
        <v>99</v>
      </c>
      <c r="AL1146">
        <v>99</v>
      </c>
      <c r="AM1146" s="1">
        <v>99</v>
      </c>
      <c r="AN1146" s="1">
        <v>99</v>
      </c>
      <c r="AO1146" s="1">
        <v>99</v>
      </c>
      <c r="AP1146" s="1">
        <v>99</v>
      </c>
      <c r="AQ1146" s="1">
        <v>99</v>
      </c>
      <c r="AR1146" s="1">
        <v>99</v>
      </c>
      <c r="AS1146" s="1">
        <v>0</v>
      </c>
      <c r="AT1146" s="1">
        <v>0</v>
      </c>
      <c r="AU1146" s="1">
        <v>1</v>
      </c>
      <c r="AV1146" s="1">
        <v>0</v>
      </c>
      <c r="AW1146" s="1">
        <v>0</v>
      </c>
      <c r="AX1146" s="1">
        <v>0</v>
      </c>
      <c r="AY1146" s="1">
        <v>0</v>
      </c>
      <c r="AZ1146" s="1">
        <v>0</v>
      </c>
      <c r="BA1146" s="1">
        <v>0</v>
      </c>
      <c r="BB1146" s="1">
        <v>0</v>
      </c>
      <c r="BC1146" s="1">
        <v>0</v>
      </c>
      <c r="BD1146" s="1">
        <v>0</v>
      </c>
      <c r="BE1146" s="1">
        <v>0</v>
      </c>
      <c r="BF1146" s="1">
        <f>SUM(AS1146:BE1146)</f>
        <v>1</v>
      </c>
      <c r="BG1146" s="12">
        <v>0</v>
      </c>
      <c r="BH1146" s="12">
        <v>0</v>
      </c>
      <c r="BI1146" s="12">
        <v>0</v>
      </c>
      <c r="BJ1146" s="1">
        <v>0</v>
      </c>
      <c r="BK1146" s="12">
        <v>0</v>
      </c>
      <c r="BL1146" s="25">
        <v>0</v>
      </c>
      <c r="BM1146" s="1">
        <v>0</v>
      </c>
      <c r="BN1146" s="1">
        <v>0</v>
      </c>
      <c r="BO1146" s="1">
        <v>0</v>
      </c>
      <c r="BP1146" s="1">
        <v>0</v>
      </c>
      <c r="BQ1146" s="12"/>
      <c r="BR1146" s="12"/>
      <c r="BS1146" s="12"/>
      <c r="BT1146" s="12"/>
      <c r="BU1146" s="12"/>
      <c r="BV1146" s="12"/>
      <c r="BW1146" s="12"/>
      <c r="BX1146" s="12"/>
      <c r="BY1146" s="12"/>
      <c r="BZ1146" s="12"/>
      <c r="CA1146" s="12"/>
      <c r="CB1146" s="15"/>
      <c r="CC1146" s="12"/>
      <c r="CD1146" s="12"/>
      <c r="CE1146" s="12"/>
      <c r="CF1146" s="12"/>
      <c r="CG1146" s="12"/>
      <c r="CH1146" s="12"/>
      <c r="CI1146" s="12"/>
      <c r="CJ1146" s="15"/>
      <c r="CK1146" s="12"/>
      <c r="CL1146" s="12"/>
      <c r="CM1146" s="12"/>
      <c r="CN1146" s="12"/>
      <c r="CO1146" s="12"/>
      <c r="CP1146" s="12"/>
      <c r="CQ1146" s="12"/>
      <c r="CR1146" s="12"/>
      <c r="CS1146" s="12"/>
      <c r="CT1146" s="12"/>
      <c r="CU1146" s="12"/>
      <c r="CV1146" s="12"/>
      <c r="CW1146" s="12"/>
      <c r="CX1146" s="12"/>
      <c r="CY1146" s="12"/>
      <c r="CZ1146" s="12"/>
      <c r="DA1146" s="12"/>
      <c r="DB1146" s="12"/>
      <c r="DC1146" s="12"/>
      <c r="DD1146"/>
      <c r="DE1146" s="35"/>
    </row>
    <row r="1147" spans="1:109" x14ac:dyDescent="0.2">
      <c r="A1147" s="2">
        <v>1146</v>
      </c>
      <c r="B1147" s="5">
        <v>14</v>
      </c>
      <c r="C1147" s="5">
        <v>3</v>
      </c>
      <c r="D1147" s="1">
        <v>40</v>
      </c>
      <c r="E1147" s="7">
        <v>44051</v>
      </c>
      <c r="F1147" s="1">
        <v>0</v>
      </c>
      <c r="G1147" s="5">
        <f t="shared" si="78"/>
        <v>0</v>
      </c>
      <c r="H1147" s="19">
        <f t="shared" si="79"/>
        <v>0</v>
      </c>
      <c r="I1147" s="19">
        <v>100</v>
      </c>
      <c r="J1147" s="19">
        <v>102.125</v>
      </c>
      <c r="K1147" s="19">
        <v>28.58281799881518</v>
      </c>
      <c r="L1147" s="19">
        <v>0</v>
      </c>
      <c r="M1147" s="19">
        <v>96.180555555555557</v>
      </c>
      <c r="N1147" s="19">
        <v>3.8194444444444446</v>
      </c>
      <c r="O1147" s="19">
        <v>100</v>
      </c>
      <c r="P1147" s="19">
        <v>107.375</v>
      </c>
      <c r="Q1147" s="19">
        <v>29.46750661345687</v>
      </c>
      <c r="R1147" s="19">
        <v>0</v>
      </c>
      <c r="S1147" s="19">
        <v>96.875</v>
      </c>
      <c r="T1147" s="19">
        <v>3.125</v>
      </c>
      <c r="U1147" s="19">
        <v>100</v>
      </c>
      <c r="V1147" s="19">
        <v>91.625</v>
      </c>
      <c r="W1147" s="19">
        <v>21.669706036054748</v>
      </c>
      <c r="X1147" s="19">
        <v>0</v>
      </c>
      <c r="Y1147" s="19">
        <v>94.791666666666671</v>
      </c>
      <c r="Z1147" s="19">
        <v>5.208333333333333</v>
      </c>
      <c r="AA1147" s="2">
        <v>0</v>
      </c>
      <c r="AB1147">
        <v>1</v>
      </c>
      <c r="AC1147">
        <v>10</v>
      </c>
      <c r="AD1147">
        <v>1</v>
      </c>
      <c r="AE1147" s="16">
        <v>0</v>
      </c>
      <c r="AF1147" s="12">
        <v>99</v>
      </c>
      <c r="AG1147">
        <v>99</v>
      </c>
      <c r="AH1147">
        <v>1</v>
      </c>
      <c r="AI1147">
        <v>99</v>
      </c>
      <c r="AJ1147">
        <v>99</v>
      </c>
      <c r="AK1147">
        <v>99</v>
      </c>
      <c r="AL1147">
        <v>99</v>
      </c>
      <c r="AM1147">
        <v>99</v>
      </c>
      <c r="AN1147" s="1">
        <v>99</v>
      </c>
      <c r="AO1147" s="1">
        <v>99</v>
      </c>
      <c r="AP1147">
        <v>99</v>
      </c>
      <c r="AQ1147">
        <v>99</v>
      </c>
      <c r="AR1147">
        <v>99</v>
      </c>
      <c r="AS1147" s="1">
        <v>0</v>
      </c>
      <c r="AT1147" s="1">
        <v>0</v>
      </c>
      <c r="AU1147" s="1">
        <v>1</v>
      </c>
      <c r="AV1147" s="1">
        <v>0</v>
      </c>
      <c r="AW1147" s="1">
        <v>0</v>
      </c>
      <c r="AX1147" s="1">
        <v>0</v>
      </c>
      <c r="AY1147" s="1">
        <v>0</v>
      </c>
      <c r="AZ1147" s="1">
        <v>0</v>
      </c>
      <c r="BA1147" s="1">
        <v>0</v>
      </c>
      <c r="BB1147" s="1">
        <v>0</v>
      </c>
      <c r="BC1147" s="1">
        <v>0</v>
      </c>
      <c r="BD1147" s="1">
        <v>0</v>
      </c>
      <c r="BE1147" s="1">
        <v>0</v>
      </c>
      <c r="BF1147" s="1">
        <f>SUM(AS1147:BE1147)</f>
        <v>1</v>
      </c>
      <c r="BG1147" s="12">
        <v>0</v>
      </c>
      <c r="BH1147" s="12">
        <v>0</v>
      </c>
      <c r="BI1147" s="12">
        <v>0</v>
      </c>
      <c r="BJ1147" s="1">
        <v>0</v>
      </c>
      <c r="BK1147" s="12">
        <v>0</v>
      </c>
      <c r="BL1147" s="25">
        <v>0</v>
      </c>
      <c r="BM1147" s="1">
        <v>0</v>
      </c>
      <c r="BN1147" s="1">
        <v>0</v>
      </c>
      <c r="BO1147" s="1">
        <v>0</v>
      </c>
      <c r="BP1147" s="1">
        <v>0</v>
      </c>
      <c r="BQ1147" s="12"/>
      <c r="BR1147" s="12"/>
      <c r="BS1147" s="12"/>
      <c r="BT1147" s="12"/>
      <c r="BU1147" s="12"/>
      <c r="BV1147" s="12"/>
      <c r="BW1147" s="12"/>
      <c r="BX1147" s="12"/>
      <c r="BY1147" s="12"/>
      <c r="BZ1147" s="12"/>
      <c r="CA1147" s="12"/>
      <c r="CB1147" s="15"/>
      <c r="CC1147" s="12"/>
      <c r="CD1147" s="12"/>
      <c r="CE1147" s="12"/>
      <c r="CF1147" s="12"/>
      <c r="CG1147" s="12"/>
      <c r="CH1147" s="12"/>
      <c r="CI1147" s="12"/>
      <c r="CJ1147" s="15"/>
      <c r="CK1147" s="12"/>
      <c r="CL1147" s="12"/>
      <c r="CM1147" s="12"/>
      <c r="CN1147" s="12"/>
      <c r="CO1147" s="12"/>
      <c r="CP1147" s="12"/>
      <c r="CQ1147" s="12"/>
      <c r="CR1147" s="12"/>
      <c r="CS1147" s="12"/>
      <c r="CT1147" s="12"/>
      <c r="CU1147" s="12"/>
      <c r="CV1147" s="12"/>
      <c r="CW1147" s="12"/>
      <c r="CX1147" s="12"/>
      <c r="CY1147" s="12"/>
      <c r="CZ1147" s="12"/>
      <c r="DA1147" s="12"/>
      <c r="DB1147" s="12"/>
      <c r="DC1147" s="12"/>
      <c r="DD1147"/>
      <c r="DE1147" s="35"/>
    </row>
    <row r="1148" spans="1:109" x14ac:dyDescent="0.2">
      <c r="A1148" s="2">
        <v>1147</v>
      </c>
      <c r="B1148" s="5">
        <v>14</v>
      </c>
      <c r="C1148" s="5">
        <v>3</v>
      </c>
      <c r="D1148" s="1">
        <v>41</v>
      </c>
      <c r="E1148" s="7">
        <v>44052</v>
      </c>
      <c r="F1148" s="1">
        <v>0</v>
      </c>
      <c r="G1148" s="5">
        <f t="shared" si="78"/>
        <v>0</v>
      </c>
      <c r="H1148" s="19">
        <f t="shared" si="79"/>
        <v>0</v>
      </c>
      <c r="I1148" s="19">
        <v>100</v>
      </c>
      <c r="J1148" s="19">
        <v>99.614583333333329</v>
      </c>
      <c r="K1148" s="19">
        <v>37.852914361254342</v>
      </c>
      <c r="L1148" s="19">
        <v>4.8611111111111107</v>
      </c>
      <c r="M1148" s="19">
        <v>84.375</v>
      </c>
      <c r="N1148" s="19">
        <v>10.763888888888889</v>
      </c>
      <c r="O1148" s="19">
        <v>100</v>
      </c>
      <c r="P1148" s="19">
        <v>87.171875</v>
      </c>
      <c r="Q1148" s="19">
        <v>31.07748158888224</v>
      </c>
      <c r="R1148" s="19">
        <v>0</v>
      </c>
      <c r="S1148" s="19">
        <v>83.854166666666671</v>
      </c>
      <c r="T1148" s="19">
        <v>16.145833333333332</v>
      </c>
      <c r="U1148" s="19">
        <v>100</v>
      </c>
      <c r="V1148" s="19">
        <v>124.5</v>
      </c>
      <c r="W1148" s="19">
        <v>34.837007590444045</v>
      </c>
      <c r="X1148" s="19">
        <v>14.583333333333334</v>
      </c>
      <c r="Y1148" s="19">
        <v>85.416666666666671</v>
      </c>
      <c r="Z1148" s="19">
        <v>0</v>
      </c>
      <c r="AA1148" s="2">
        <v>0</v>
      </c>
      <c r="AB1148">
        <v>1</v>
      </c>
      <c r="AC1148">
        <v>9</v>
      </c>
      <c r="AD1148">
        <v>1</v>
      </c>
      <c r="AE1148" s="16">
        <v>0</v>
      </c>
      <c r="AF1148" s="12">
        <v>99</v>
      </c>
      <c r="AG1148">
        <v>99</v>
      </c>
      <c r="AH1148">
        <v>1</v>
      </c>
      <c r="AI1148">
        <v>99</v>
      </c>
      <c r="AJ1148">
        <v>99</v>
      </c>
      <c r="AK1148">
        <v>99</v>
      </c>
      <c r="AL1148">
        <v>99</v>
      </c>
      <c r="AM1148" s="1">
        <v>99</v>
      </c>
      <c r="AN1148">
        <v>99</v>
      </c>
      <c r="AO1148" s="1">
        <v>99</v>
      </c>
      <c r="AP1148" s="1">
        <v>99</v>
      </c>
      <c r="AQ1148">
        <v>99</v>
      </c>
      <c r="AR1148">
        <v>99</v>
      </c>
      <c r="AS1148" s="1">
        <v>0</v>
      </c>
      <c r="AT1148" s="1">
        <v>0</v>
      </c>
      <c r="AU1148" s="1">
        <v>1</v>
      </c>
      <c r="AV1148" s="1">
        <v>0</v>
      </c>
      <c r="AW1148" s="1">
        <v>0</v>
      </c>
      <c r="AX1148" s="1">
        <v>0</v>
      </c>
      <c r="AY1148" s="1">
        <v>0</v>
      </c>
      <c r="AZ1148" s="1">
        <v>0</v>
      </c>
      <c r="BA1148" s="1">
        <v>0</v>
      </c>
      <c r="BB1148" s="1">
        <v>0</v>
      </c>
      <c r="BC1148" s="1">
        <v>0</v>
      </c>
      <c r="BD1148" s="1">
        <v>0</v>
      </c>
      <c r="BE1148" s="1">
        <v>0</v>
      </c>
      <c r="BF1148" s="1">
        <f>SUM(AS1148:BE1148)</f>
        <v>1</v>
      </c>
      <c r="BG1148" s="12">
        <v>0</v>
      </c>
      <c r="BH1148" s="12">
        <v>0</v>
      </c>
      <c r="BI1148" s="12">
        <v>0</v>
      </c>
      <c r="BJ1148" s="1">
        <v>0</v>
      </c>
      <c r="BK1148" s="12">
        <v>0</v>
      </c>
      <c r="BL1148" s="25">
        <v>0</v>
      </c>
      <c r="BM1148" s="1">
        <v>0</v>
      </c>
      <c r="BN1148" s="1">
        <v>0</v>
      </c>
      <c r="BO1148" s="1">
        <v>0</v>
      </c>
      <c r="BP1148" s="1">
        <v>0</v>
      </c>
      <c r="BQ1148" s="12"/>
      <c r="BR1148" s="12"/>
      <c r="BS1148" s="12"/>
      <c r="BT1148" s="12"/>
      <c r="BU1148" s="12"/>
      <c r="BV1148" s="12"/>
      <c r="BW1148" s="12"/>
      <c r="BX1148" s="12"/>
      <c r="BY1148" s="12"/>
      <c r="BZ1148" s="12"/>
      <c r="CA1148" s="12"/>
      <c r="CB1148" s="15"/>
      <c r="CC1148" s="12"/>
      <c r="CD1148" s="12"/>
      <c r="CE1148" s="12"/>
      <c r="CF1148" s="12"/>
      <c r="CG1148" s="12"/>
      <c r="CH1148" s="12"/>
      <c r="CI1148" s="12"/>
      <c r="CJ1148" s="15"/>
      <c r="CK1148" s="12"/>
      <c r="CL1148" s="12"/>
      <c r="CM1148" s="12"/>
      <c r="CN1148" s="12"/>
      <c r="CO1148" s="12"/>
      <c r="CP1148" s="12"/>
      <c r="CQ1148" s="12"/>
      <c r="CR1148" s="12"/>
      <c r="CS1148" s="12"/>
      <c r="CT1148" s="12"/>
      <c r="CU1148" s="12"/>
      <c r="CV1148" s="12"/>
      <c r="CW1148" s="12"/>
      <c r="CX1148" s="12"/>
      <c r="CY1148" s="12"/>
      <c r="CZ1148" s="12"/>
      <c r="DA1148" s="12"/>
      <c r="DB1148" s="12"/>
      <c r="DC1148" s="12"/>
      <c r="DD1148"/>
      <c r="DE1148" s="35"/>
    </row>
    <row r="1149" spans="1:109" x14ac:dyDescent="0.2">
      <c r="A1149" s="2">
        <v>1148</v>
      </c>
      <c r="B1149" s="5">
        <v>14</v>
      </c>
      <c r="C1149" s="5">
        <v>3</v>
      </c>
      <c r="D1149" s="1">
        <v>42</v>
      </c>
      <c r="E1149" s="7">
        <v>44053</v>
      </c>
      <c r="F1149" s="1">
        <v>0</v>
      </c>
      <c r="G1149" s="5">
        <f t="shared" si="78"/>
        <v>49</v>
      </c>
      <c r="H1149" s="19">
        <f t="shared" si="79"/>
        <v>166.3</v>
      </c>
      <c r="I1149" s="19">
        <v>89.236111111111114</v>
      </c>
      <c r="J1149" s="19">
        <v>86.914396887159526</v>
      </c>
      <c r="K1149" s="19">
        <v>19.319018240656948</v>
      </c>
      <c r="L1149" s="19">
        <v>0</v>
      </c>
      <c r="M1149" s="19">
        <v>83.657587548638134</v>
      </c>
      <c r="N1149" s="19">
        <v>16.342412451361866</v>
      </c>
      <c r="O1149" s="19">
        <v>83.854166666666671</v>
      </c>
      <c r="P1149" s="19">
        <v>89.900621118012424</v>
      </c>
      <c r="Q1149" s="19">
        <v>20.470219780884399</v>
      </c>
      <c r="R1149" s="19">
        <v>0</v>
      </c>
      <c r="S1149" s="19">
        <v>88.198757763975152</v>
      </c>
      <c r="T1149" s="19">
        <v>11.801242236024844</v>
      </c>
      <c r="U1149" s="19">
        <v>100</v>
      </c>
      <c r="V1149" s="19">
        <v>81.90625</v>
      </c>
      <c r="W1149" s="19">
        <v>14.898425722989817</v>
      </c>
      <c r="X1149" s="19">
        <v>0</v>
      </c>
      <c r="Y1149" s="19">
        <v>76.041666666666671</v>
      </c>
      <c r="Z1149" s="19">
        <v>23.958333333333332</v>
      </c>
      <c r="AA1149" s="2">
        <v>1</v>
      </c>
      <c r="AB1149">
        <v>1</v>
      </c>
      <c r="AC1149">
        <v>10</v>
      </c>
      <c r="AD1149">
        <v>1</v>
      </c>
      <c r="AE1149" s="16">
        <v>0</v>
      </c>
      <c r="AF1149" t="s">
        <v>875</v>
      </c>
      <c r="AG1149" t="s">
        <v>875</v>
      </c>
      <c r="AH1149" t="s">
        <v>875</v>
      </c>
      <c r="AI1149" t="s">
        <v>875</v>
      </c>
      <c r="AJ1149" t="s">
        <v>875</v>
      </c>
      <c r="AK1149" t="s">
        <v>875</v>
      </c>
      <c r="AL1149" t="s">
        <v>875</v>
      </c>
      <c r="AM1149" s="1" t="s">
        <v>903</v>
      </c>
      <c r="AN1149" s="1" t="s">
        <v>903</v>
      </c>
      <c r="AO1149" s="1" t="s">
        <v>903</v>
      </c>
      <c r="AP1149" s="1" t="s">
        <v>903</v>
      </c>
      <c r="AQ1149" s="1" t="s">
        <v>903</v>
      </c>
      <c r="AR1149" s="1" t="s">
        <v>903</v>
      </c>
      <c r="AS1149" s="1" t="s">
        <v>903</v>
      </c>
      <c r="AT1149" s="1" t="s">
        <v>903</v>
      </c>
      <c r="AU1149" s="1" t="s">
        <v>903</v>
      </c>
      <c r="AV1149" s="1" t="s">
        <v>903</v>
      </c>
      <c r="AW1149" s="1" t="s">
        <v>903</v>
      </c>
      <c r="AX1149" s="1" t="s">
        <v>903</v>
      </c>
      <c r="AY1149" s="1" t="s">
        <v>903</v>
      </c>
      <c r="AZ1149" s="1" t="s">
        <v>903</v>
      </c>
      <c r="BA1149" s="1" t="s">
        <v>875</v>
      </c>
      <c r="BB1149" s="1" t="s">
        <v>875</v>
      </c>
      <c r="BC1149" s="1" t="s">
        <v>875</v>
      </c>
      <c r="BD1149" s="1" t="s">
        <v>875</v>
      </c>
      <c r="BE1149" s="1" t="s">
        <v>875</v>
      </c>
      <c r="BF1149" s="1" t="s">
        <v>875</v>
      </c>
      <c r="BG1149" s="12">
        <v>26</v>
      </c>
      <c r="BH1149" s="1">
        <v>4</v>
      </c>
      <c r="BI1149" s="1">
        <v>3.3</v>
      </c>
      <c r="BJ1149" s="1">
        <f t="shared" ref="BJ1149:BJ1155" si="80">BG1149*BI1149</f>
        <v>85.8</v>
      </c>
      <c r="BK1149" s="1" t="s">
        <v>781</v>
      </c>
      <c r="BL1149" s="25">
        <v>23</v>
      </c>
      <c r="BM1149">
        <v>4</v>
      </c>
      <c r="BN1149">
        <v>3.5</v>
      </c>
      <c r="BO1149" s="1">
        <f>BL1149*BN1149</f>
        <v>80.5</v>
      </c>
      <c r="BP1149" t="s">
        <v>797</v>
      </c>
      <c r="BQ1149" s="14">
        <v>44053.313837754627</v>
      </c>
      <c r="BR1149" s="14" t="s">
        <v>486</v>
      </c>
      <c r="BS1149" s="15">
        <v>8.3333333333333329E-2</v>
      </c>
      <c r="BT1149" s="12" t="s">
        <v>117</v>
      </c>
      <c r="BU1149" s="12"/>
      <c r="BV1149" s="12"/>
      <c r="BW1149" s="12" t="s">
        <v>98</v>
      </c>
      <c r="BX1149" s="12"/>
      <c r="BY1149" s="12" t="s">
        <v>98</v>
      </c>
      <c r="BZ1149" s="12">
        <v>0</v>
      </c>
      <c r="CA1149" s="12">
        <v>0</v>
      </c>
      <c r="CB1149" s="15">
        <v>1.5</v>
      </c>
      <c r="CC1149" s="12">
        <v>0</v>
      </c>
      <c r="CD1149" s="12">
        <v>0</v>
      </c>
      <c r="CE1149" s="12">
        <v>1</v>
      </c>
      <c r="CF1149" s="12">
        <v>4</v>
      </c>
      <c r="CG1149" s="12">
        <v>1</v>
      </c>
      <c r="CH1149" s="12">
        <v>3</v>
      </c>
      <c r="CI1149" s="12">
        <v>1</v>
      </c>
      <c r="CJ1149" s="15">
        <v>4</v>
      </c>
      <c r="CK1149" s="12">
        <v>1</v>
      </c>
      <c r="CL1149" s="12">
        <v>4</v>
      </c>
      <c r="CM1149" s="12">
        <v>1</v>
      </c>
      <c r="CN1149" s="12">
        <v>4</v>
      </c>
      <c r="CO1149" s="12">
        <v>2</v>
      </c>
      <c r="CP1149" s="12" t="s">
        <v>163</v>
      </c>
      <c r="CQ1149" s="12">
        <v>82</v>
      </c>
      <c r="CR1149" s="12">
        <v>82</v>
      </c>
      <c r="CS1149" s="12">
        <v>31</v>
      </c>
      <c r="CT1149" s="12">
        <v>24</v>
      </c>
      <c r="CU1149" s="12">
        <v>85</v>
      </c>
      <c r="CV1149" s="12">
        <v>0</v>
      </c>
      <c r="CW1149" s="12">
        <v>0</v>
      </c>
      <c r="CX1149" s="12" t="b">
        <v>0</v>
      </c>
      <c r="CY1149" s="12"/>
      <c r="CZ1149" s="12">
        <v>0</v>
      </c>
      <c r="DA1149" s="12"/>
      <c r="DB1149" s="12"/>
      <c r="DC1149" s="12"/>
      <c r="DD1149" s="17">
        <v>0.31527777777777777</v>
      </c>
      <c r="DE1149" s="35">
        <v>0.33124999999999999</v>
      </c>
    </row>
    <row r="1150" spans="1:109" x14ac:dyDescent="0.2">
      <c r="A1150" s="2">
        <v>1149</v>
      </c>
      <c r="B1150" s="5">
        <v>14</v>
      </c>
      <c r="C1150" s="5">
        <v>3</v>
      </c>
      <c r="D1150" s="1">
        <v>43</v>
      </c>
      <c r="E1150" s="7">
        <v>44054</v>
      </c>
      <c r="F1150" s="1">
        <v>0</v>
      </c>
      <c r="G1150" s="5">
        <f t="shared" si="78"/>
        <v>48.999999999999901</v>
      </c>
      <c r="H1150" s="19">
        <f t="shared" si="79"/>
        <v>178.09999999999965</v>
      </c>
      <c r="I1150" s="19">
        <v>100</v>
      </c>
      <c r="J1150" s="19">
        <v>89.538194444444443</v>
      </c>
      <c r="K1150" s="19">
        <v>13.920590857701098</v>
      </c>
      <c r="L1150" s="19">
        <v>0</v>
      </c>
      <c r="M1150" s="19">
        <v>92.013888888888886</v>
      </c>
      <c r="N1150" s="19">
        <v>7.9861111111111107</v>
      </c>
      <c r="O1150" s="19">
        <v>100</v>
      </c>
      <c r="P1150" s="19">
        <v>90.625</v>
      </c>
      <c r="Q1150" s="19">
        <v>14.163701584230228</v>
      </c>
      <c r="R1150" s="19">
        <v>0</v>
      </c>
      <c r="S1150" s="19">
        <v>93.229166666666671</v>
      </c>
      <c r="T1150" s="19">
        <v>6.770833333333333</v>
      </c>
      <c r="U1150" s="19">
        <v>100</v>
      </c>
      <c r="V1150" s="19">
        <v>87.364583333333329</v>
      </c>
      <c r="W1150" s="19">
        <v>13.097314202982787</v>
      </c>
      <c r="X1150" s="19">
        <v>0</v>
      </c>
      <c r="Y1150" s="19">
        <v>89.583333333333329</v>
      </c>
      <c r="Z1150" s="19">
        <v>10.416666666666666</v>
      </c>
      <c r="AA1150" s="2">
        <v>0</v>
      </c>
      <c r="AB1150">
        <v>1</v>
      </c>
      <c r="AC1150">
        <v>10</v>
      </c>
      <c r="AD1150">
        <v>1</v>
      </c>
      <c r="AE1150" s="16">
        <v>0</v>
      </c>
      <c r="AF1150" t="s">
        <v>875</v>
      </c>
      <c r="AG1150" t="s">
        <v>875</v>
      </c>
      <c r="AH1150" t="s">
        <v>875</v>
      </c>
      <c r="AI1150" t="s">
        <v>875</v>
      </c>
      <c r="AJ1150" t="s">
        <v>875</v>
      </c>
      <c r="AK1150" t="s">
        <v>875</v>
      </c>
      <c r="AL1150" t="s">
        <v>875</v>
      </c>
      <c r="AM1150" s="1" t="s">
        <v>903</v>
      </c>
      <c r="AN1150" s="1" t="s">
        <v>903</v>
      </c>
      <c r="AO1150" s="1" t="s">
        <v>903</v>
      </c>
      <c r="AP1150" s="1" t="s">
        <v>903</v>
      </c>
      <c r="AQ1150" s="1" t="s">
        <v>903</v>
      </c>
      <c r="AR1150" s="1" t="s">
        <v>903</v>
      </c>
      <c r="AS1150" s="1" t="s">
        <v>903</v>
      </c>
      <c r="AT1150" s="1" t="s">
        <v>903</v>
      </c>
      <c r="AU1150" s="1" t="s">
        <v>903</v>
      </c>
      <c r="AV1150" s="1" t="s">
        <v>903</v>
      </c>
      <c r="AW1150" s="1" t="s">
        <v>903</v>
      </c>
      <c r="AX1150" s="1" t="s">
        <v>903</v>
      </c>
      <c r="AY1150" s="1" t="s">
        <v>903</v>
      </c>
      <c r="AZ1150" s="1" t="s">
        <v>903</v>
      </c>
      <c r="BA1150" s="1" t="s">
        <v>875</v>
      </c>
      <c r="BB1150" s="1" t="s">
        <v>875</v>
      </c>
      <c r="BC1150" s="1" t="s">
        <v>875</v>
      </c>
      <c r="BD1150" s="1" t="s">
        <v>875</v>
      </c>
      <c r="BE1150" s="1" t="s">
        <v>875</v>
      </c>
      <c r="BF1150" s="1" t="s">
        <v>875</v>
      </c>
      <c r="BG1150" s="12">
        <v>22</v>
      </c>
      <c r="BH1150" s="1">
        <v>5</v>
      </c>
      <c r="BI1150" s="1">
        <v>3.8</v>
      </c>
      <c r="BJ1150" s="1">
        <f t="shared" si="80"/>
        <v>83.6</v>
      </c>
      <c r="BK1150" s="1" t="s">
        <v>28</v>
      </c>
      <c r="BL1150" s="25">
        <v>26.999999999999904</v>
      </c>
      <c r="BM1150">
        <v>5</v>
      </c>
      <c r="BN1150">
        <v>3.5</v>
      </c>
      <c r="BO1150" s="1">
        <f>BL1150*BN1150</f>
        <v>94.499999999999659</v>
      </c>
      <c r="BP1150" t="s">
        <v>797</v>
      </c>
      <c r="BQ1150" s="14">
        <v>44054.359398148146</v>
      </c>
      <c r="BR1150" s="14" t="s">
        <v>487</v>
      </c>
      <c r="BS1150" s="15">
        <v>21.266666666666666</v>
      </c>
      <c r="BT1150" s="12" t="s">
        <v>488</v>
      </c>
      <c r="BU1150" s="12">
        <v>2</v>
      </c>
      <c r="BV1150" s="12"/>
      <c r="BW1150" s="12" t="s">
        <v>98</v>
      </c>
      <c r="BX1150" s="12"/>
      <c r="BY1150" s="12" t="s">
        <v>98</v>
      </c>
      <c r="BZ1150" s="12">
        <v>1</v>
      </c>
      <c r="CA1150" s="12">
        <v>5</v>
      </c>
      <c r="CB1150" s="15">
        <v>0.3</v>
      </c>
      <c r="CC1150" s="12">
        <v>0</v>
      </c>
      <c r="CD1150" s="12">
        <v>0</v>
      </c>
      <c r="CE1150" s="12">
        <v>1</v>
      </c>
      <c r="CF1150" s="12">
        <v>4</v>
      </c>
      <c r="CG1150" s="12">
        <v>1</v>
      </c>
      <c r="CH1150" s="12">
        <v>4</v>
      </c>
      <c r="CI1150" s="12">
        <v>1</v>
      </c>
      <c r="CJ1150" s="15">
        <v>5</v>
      </c>
      <c r="CK1150" s="12">
        <v>1</v>
      </c>
      <c r="CL1150" s="12">
        <v>5</v>
      </c>
      <c r="CM1150" s="12">
        <v>1</v>
      </c>
      <c r="CN1150" s="12">
        <v>3</v>
      </c>
      <c r="CO1150" s="12">
        <v>2</v>
      </c>
      <c r="CP1150" s="12" t="s">
        <v>163</v>
      </c>
      <c r="CQ1150" s="12">
        <v>88</v>
      </c>
      <c r="CR1150" s="12">
        <v>88</v>
      </c>
      <c r="CS1150" s="12">
        <v>31</v>
      </c>
      <c r="CT1150" s="12">
        <v>30</v>
      </c>
      <c r="CU1150" s="12">
        <v>90</v>
      </c>
      <c r="CV1150" s="12">
        <v>5.8</v>
      </c>
      <c r="CW1150" s="12">
        <v>23</v>
      </c>
      <c r="CX1150" s="12" t="b">
        <v>0</v>
      </c>
      <c r="CY1150" s="12"/>
      <c r="CZ1150" s="12">
        <v>0</v>
      </c>
      <c r="DA1150" s="12"/>
      <c r="DB1150" s="12"/>
      <c r="DC1150" s="12"/>
      <c r="DD1150" s="17">
        <v>0.34861111111111115</v>
      </c>
      <c r="DE1150" s="35">
        <v>0.36736111111111108</v>
      </c>
    </row>
    <row r="1151" spans="1:109" x14ac:dyDescent="0.2">
      <c r="A1151" s="2">
        <v>1150</v>
      </c>
      <c r="B1151" s="5">
        <v>14</v>
      </c>
      <c r="C1151" s="5">
        <v>3</v>
      </c>
      <c r="D1151" s="1">
        <v>44</v>
      </c>
      <c r="E1151" s="7">
        <v>44055</v>
      </c>
      <c r="F1151" s="1">
        <v>0</v>
      </c>
      <c r="G1151" s="5">
        <f t="shared" si="78"/>
        <v>55.000000000000043</v>
      </c>
      <c r="H1151" s="19">
        <f t="shared" si="79"/>
        <v>199.10000000000014</v>
      </c>
      <c r="I1151" s="19">
        <v>84.375</v>
      </c>
      <c r="J1151" s="19">
        <v>85.156378600823047</v>
      </c>
      <c r="K1151" s="19">
        <v>23.430339620788768</v>
      </c>
      <c r="L1151" s="19">
        <v>0</v>
      </c>
      <c r="M1151" s="19">
        <v>79.835390946502059</v>
      </c>
      <c r="N1151" s="19">
        <v>20.164609053497941</v>
      </c>
      <c r="O1151" s="19">
        <v>76.5625</v>
      </c>
      <c r="P1151" s="19">
        <v>82.693877551020407</v>
      </c>
      <c r="Q1151" s="19">
        <v>24.030456244659366</v>
      </c>
      <c r="R1151" s="19">
        <v>0</v>
      </c>
      <c r="S1151" s="19">
        <v>78.231292517006807</v>
      </c>
      <c r="T1151" s="19">
        <v>21.768707482993197</v>
      </c>
      <c r="U1151" s="19">
        <v>100</v>
      </c>
      <c r="V1151" s="19">
        <v>88.927083333333329</v>
      </c>
      <c r="W1151" s="19">
        <v>22.020980524309891</v>
      </c>
      <c r="X1151" s="19">
        <v>0</v>
      </c>
      <c r="Y1151" s="19">
        <v>82.291666666666671</v>
      </c>
      <c r="Z1151" s="19">
        <v>17.708333333333332</v>
      </c>
      <c r="AA1151" s="2">
        <v>0</v>
      </c>
      <c r="AB1151">
        <v>1</v>
      </c>
      <c r="AC1151">
        <v>10</v>
      </c>
      <c r="AD1151">
        <v>1</v>
      </c>
      <c r="AE1151" s="16">
        <v>0</v>
      </c>
      <c r="AF1151" t="s">
        <v>875</v>
      </c>
      <c r="AG1151" t="s">
        <v>875</v>
      </c>
      <c r="AH1151" t="s">
        <v>875</v>
      </c>
      <c r="AI1151" t="s">
        <v>875</v>
      </c>
      <c r="AJ1151" t="s">
        <v>875</v>
      </c>
      <c r="AK1151" t="s">
        <v>875</v>
      </c>
      <c r="AL1151" t="s">
        <v>875</v>
      </c>
      <c r="AM1151" s="1" t="s">
        <v>903</v>
      </c>
      <c r="AN1151" s="1" t="s">
        <v>903</v>
      </c>
      <c r="AO1151" s="1" t="s">
        <v>903</v>
      </c>
      <c r="AP1151" s="1" t="s">
        <v>903</v>
      </c>
      <c r="AQ1151" s="1" t="s">
        <v>903</v>
      </c>
      <c r="AR1151" s="1" t="s">
        <v>903</v>
      </c>
      <c r="AS1151" s="1" t="s">
        <v>903</v>
      </c>
      <c r="AT1151" s="1" t="s">
        <v>903</v>
      </c>
      <c r="AU1151" s="1" t="s">
        <v>903</v>
      </c>
      <c r="AV1151" s="1" t="s">
        <v>903</v>
      </c>
      <c r="AW1151" s="1" t="s">
        <v>903</v>
      </c>
      <c r="AX1151" s="1" t="s">
        <v>903</v>
      </c>
      <c r="AY1151" s="1" t="s">
        <v>903</v>
      </c>
      <c r="AZ1151" s="1" t="s">
        <v>903</v>
      </c>
      <c r="BA1151" s="1" t="s">
        <v>875</v>
      </c>
      <c r="BB1151" s="1" t="s">
        <v>875</v>
      </c>
      <c r="BC1151" s="1" t="s">
        <v>875</v>
      </c>
      <c r="BD1151" s="1" t="s">
        <v>875</v>
      </c>
      <c r="BE1151" s="1" t="s">
        <v>875</v>
      </c>
      <c r="BF1151" s="1" t="s">
        <v>875</v>
      </c>
      <c r="BG1151" s="12">
        <v>22</v>
      </c>
      <c r="BH1151" s="1">
        <v>6</v>
      </c>
      <c r="BI1151" s="1">
        <v>3.8</v>
      </c>
      <c r="BJ1151" s="1">
        <f t="shared" si="80"/>
        <v>83.6</v>
      </c>
      <c r="BK1151" s="1" t="s">
        <v>28</v>
      </c>
      <c r="BL1151" s="25">
        <v>33.000000000000043</v>
      </c>
      <c r="BM1151">
        <v>5</v>
      </c>
      <c r="BN1151">
        <v>3.5</v>
      </c>
      <c r="BO1151" s="1">
        <f>BL1151*BN1151</f>
        <v>115.50000000000014</v>
      </c>
      <c r="BP1151" t="s">
        <v>797</v>
      </c>
      <c r="BQ1151" s="14">
        <v>44055.365784270834</v>
      </c>
      <c r="BR1151" s="14" t="s">
        <v>489</v>
      </c>
      <c r="BS1151" s="15">
        <v>20.683333333333334</v>
      </c>
      <c r="BT1151" s="12" t="s">
        <v>490</v>
      </c>
      <c r="BU1151" s="12">
        <v>2</v>
      </c>
      <c r="BV1151" s="12"/>
      <c r="BW1151" s="12" t="s">
        <v>98</v>
      </c>
      <c r="BX1151" s="12"/>
      <c r="BY1151" s="12" t="s">
        <v>98</v>
      </c>
      <c r="BZ1151" s="12">
        <v>1</v>
      </c>
      <c r="CA1151" s="12">
        <v>6</v>
      </c>
      <c r="CB1151" s="15">
        <v>1.3</v>
      </c>
      <c r="CC1151" s="12">
        <v>0</v>
      </c>
      <c r="CD1151" s="12">
        <v>0</v>
      </c>
      <c r="CE1151" s="12">
        <v>1</v>
      </c>
      <c r="CF1151" s="12">
        <v>4</v>
      </c>
      <c r="CG1151" s="12">
        <v>1</v>
      </c>
      <c r="CH1151" s="12">
        <v>3</v>
      </c>
      <c r="CI1151" s="12">
        <v>2</v>
      </c>
      <c r="CJ1151" s="15">
        <v>6</v>
      </c>
      <c r="CK1151" s="12">
        <v>1</v>
      </c>
      <c r="CL1151" s="12">
        <v>5</v>
      </c>
      <c r="CM1151" s="12">
        <v>1</v>
      </c>
      <c r="CN1151" s="12">
        <v>4</v>
      </c>
      <c r="CO1151" s="12">
        <v>2</v>
      </c>
      <c r="CP1151" s="12" t="s">
        <v>163</v>
      </c>
      <c r="CQ1151" s="12">
        <v>90</v>
      </c>
      <c r="CR1151" s="12">
        <v>90</v>
      </c>
      <c r="CS1151" s="12">
        <v>31</v>
      </c>
      <c r="CT1151" s="12">
        <v>33</v>
      </c>
      <c r="CU1151" s="12">
        <v>91</v>
      </c>
      <c r="CV1151" s="12">
        <v>6.9</v>
      </c>
      <c r="CW1151" s="12">
        <v>248</v>
      </c>
      <c r="CX1151" s="12" t="b">
        <v>0</v>
      </c>
      <c r="CY1151" s="12"/>
      <c r="CZ1151" s="12">
        <v>0</v>
      </c>
      <c r="DA1151" s="12"/>
      <c r="DB1151" s="12"/>
      <c r="DC1151" s="12"/>
      <c r="DD1151" s="17">
        <v>0.33194444444444443</v>
      </c>
      <c r="DE1151" s="35">
        <v>0.35486111111111113</v>
      </c>
    </row>
    <row r="1152" spans="1:109" x14ac:dyDescent="0.2">
      <c r="A1152" s="2">
        <v>1151</v>
      </c>
      <c r="B1152" s="5">
        <v>14</v>
      </c>
      <c r="C1152" s="5">
        <v>3</v>
      </c>
      <c r="D1152" s="1">
        <v>45</v>
      </c>
      <c r="E1152" s="7">
        <v>44056</v>
      </c>
      <c r="F1152" s="1">
        <v>0</v>
      </c>
      <c r="G1152" s="5">
        <f t="shared" si="78"/>
        <v>55.999999999999972</v>
      </c>
      <c r="H1152" s="19">
        <f t="shared" si="79"/>
        <v>308.49999999999989</v>
      </c>
      <c r="I1152" s="19">
        <v>88.888888888888886</v>
      </c>
      <c r="J1152" s="19">
        <v>84.41796875</v>
      </c>
      <c r="K1152" s="19">
        <v>27.429496142959682</v>
      </c>
      <c r="L1152" s="19">
        <v>0</v>
      </c>
      <c r="M1152" s="19">
        <v>73.4375</v>
      </c>
      <c r="N1152" s="19">
        <v>26.5625</v>
      </c>
      <c r="O1152" s="19">
        <v>83.333333333333329</v>
      </c>
      <c r="P1152" s="19">
        <v>80.868750000000006</v>
      </c>
      <c r="Q1152" s="19">
        <v>29.15697913175574</v>
      </c>
      <c r="R1152" s="19">
        <v>0</v>
      </c>
      <c r="S1152" s="19">
        <v>61.875</v>
      </c>
      <c r="T1152" s="19">
        <v>38.125</v>
      </c>
      <c r="U1152" s="19">
        <v>100</v>
      </c>
      <c r="V1152" s="19">
        <v>90.333333333333329</v>
      </c>
      <c r="W1152" s="19">
        <v>23.538483873538784</v>
      </c>
      <c r="X1152" s="19">
        <v>0</v>
      </c>
      <c r="Y1152" s="19">
        <v>92.708333333333329</v>
      </c>
      <c r="Z1152" s="19">
        <v>7.291666666666667</v>
      </c>
      <c r="AA1152" s="2">
        <v>0</v>
      </c>
      <c r="AB1152">
        <v>1</v>
      </c>
      <c r="AC1152">
        <v>10</v>
      </c>
      <c r="AD1152">
        <v>1</v>
      </c>
      <c r="AE1152" s="16">
        <v>0</v>
      </c>
      <c r="AF1152" t="s">
        <v>875</v>
      </c>
      <c r="AG1152" t="s">
        <v>875</v>
      </c>
      <c r="AH1152" t="s">
        <v>875</v>
      </c>
      <c r="AI1152" t="s">
        <v>875</v>
      </c>
      <c r="AJ1152" t="s">
        <v>875</v>
      </c>
      <c r="AK1152" t="s">
        <v>875</v>
      </c>
      <c r="AL1152" t="s">
        <v>875</v>
      </c>
      <c r="AM1152" s="1" t="s">
        <v>903</v>
      </c>
      <c r="AN1152" s="1" t="s">
        <v>903</v>
      </c>
      <c r="AO1152" s="1" t="s">
        <v>903</v>
      </c>
      <c r="AP1152" s="1" t="s">
        <v>903</v>
      </c>
      <c r="AQ1152" s="1" t="s">
        <v>903</v>
      </c>
      <c r="AR1152" s="1" t="s">
        <v>903</v>
      </c>
      <c r="AS1152" s="1" t="s">
        <v>903</v>
      </c>
      <c r="AT1152" s="1" t="s">
        <v>903</v>
      </c>
      <c r="AU1152" s="1" t="s">
        <v>903</v>
      </c>
      <c r="AV1152" s="1" t="s">
        <v>903</v>
      </c>
      <c r="AW1152" s="1" t="s">
        <v>903</v>
      </c>
      <c r="AX1152" s="1" t="s">
        <v>903</v>
      </c>
      <c r="AY1152" s="1" t="s">
        <v>903</v>
      </c>
      <c r="AZ1152" s="1" t="s">
        <v>903</v>
      </c>
      <c r="BA1152" s="1" t="s">
        <v>875</v>
      </c>
      <c r="BB1152" s="1" t="s">
        <v>875</v>
      </c>
      <c r="BC1152" s="1" t="s">
        <v>875</v>
      </c>
      <c r="BD1152" s="1" t="s">
        <v>875</v>
      </c>
      <c r="BE1152" s="1" t="s">
        <v>875</v>
      </c>
      <c r="BF1152" s="1" t="s">
        <v>875</v>
      </c>
      <c r="BG1152" s="12">
        <v>25</v>
      </c>
      <c r="BH1152" s="1">
        <v>5</v>
      </c>
      <c r="BI1152" s="1">
        <v>8</v>
      </c>
      <c r="BJ1152" s="1">
        <f t="shared" si="80"/>
        <v>200</v>
      </c>
      <c r="BK1152" s="12" t="s">
        <v>29</v>
      </c>
      <c r="BL1152" s="25">
        <v>30.999999999999972</v>
      </c>
      <c r="BM1152">
        <v>5</v>
      </c>
      <c r="BN1152">
        <v>3.5</v>
      </c>
      <c r="BO1152" s="1">
        <f>BL1152*BN1152</f>
        <v>108.4999999999999</v>
      </c>
      <c r="BP1152" t="s">
        <v>797</v>
      </c>
      <c r="BQ1152" s="14">
        <v>44056.398080150466</v>
      </c>
      <c r="BR1152" s="14" t="s">
        <v>491</v>
      </c>
      <c r="BS1152" s="15">
        <v>22.266666666666666</v>
      </c>
      <c r="BT1152" s="12" t="s">
        <v>478</v>
      </c>
      <c r="BU1152" s="12">
        <v>3</v>
      </c>
      <c r="BV1152" s="12"/>
      <c r="BW1152" s="12" t="s">
        <v>98</v>
      </c>
      <c r="BX1152" s="12"/>
      <c r="BY1152" s="12" t="s">
        <v>98</v>
      </c>
      <c r="BZ1152" s="12">
        <v>1</v>
      </c>
      <c r="CA1152" s="12">
        <v>6</v>
      </c>
      <c r="CB1152" s="15">
        <v>0.5</v>
      </c>
      <c r="CC1152" s="12">
        <v>0</v>
      </c>
      <c r="CD1152" s="12">
        <v>0</v>
      </c>
      <c r="CE1152" s="12">
        <v>1</v>
      </c>
      <c r="CF1152" s="12">
        <v>5</v>
      </c>
      <c r="CG1152" s="12">
        <v>1</v>
      </c>
      <c r="CH1152" s="12">
        <v>4</v>
      </c>
      <c r="CI1152" s="12">
        <v>1</v>
      </c>
      <c r="CJ1152" s="15">
        <v>5</v>
      </c>
      <c r="CK1152" s="12">
        <v>2</v>
      </c>
      <c r="CL1152" s="12">
        <v>4</v>
      </c>
      <c r="CM1152" s="12">
        <v>1</v>
      </c>
      <c r="CN1152" s="12">
        <v>3</v>
      </c>
      <c r="CO1152" s="12">
        <v>2</v>
      </c>
      <c r="CP1152" s="12" t="s">
        <v>94</v>
      </c>
      <c r="CQ1152" s="12">
        <v>95</v>
      </c>
      <c r="CR1152" s="12">
        <v>95</v>
      </c>
      <c r="CS1152" s="12">
        <v>76</v>
      </c>
      <c r="CT1152" s="12">
        <v>27</v>
      </c>
      <c r="CU1152" s="12">
        <v>102</v>
      </c>
      <c r="CV1152" s="12">
        <v>0</v>
      </c>
      <c r="CW1152" s="12">
        <v>0</v>
      </c>
      <c r="CX1152" s="12" t="b">
        <v>0</v>
      </c>
      <c r="CY1152" s="12"/>
      <c r="CZ1152" s="12">
        <v>0</v>
      </c>
      <c r="DA1152" s="12"/>
      <c r="DB1152" s="12"/>
      <c r="DC1152" s="12"/>
      <c r="DD1152" s="17">
        <v>0.35625000000000001</v>
      </c>
      <c r="DE1152" s="35">
        <v>0.37777777777777777</v>
      </c>
    </row>
    <row r="1153" spans="1:109" x14ac:dyDescent="0.2">
      <c r="A1153" s="2">
        <v>1152</v>
      </c>
      <c r="B1153" s="5">
        <v>14</v>
      </c>
      <c r="C1153" s="5">
        <v>3</v>
      </c>
      <c r="D1153" s="1">
        <v>46</v>
      </c>
      <c r="E1153" s="7">
        <v>44057</v>
      </c>
      <c r="F1153" s="1">
        <v>0</v>
      </c>
      <c r="G1153" s="5">
        <f t="shared" si="78"/>
        <v>24.000000000000075</v>
      </c>
      <c r="H1153" s="19">
        <f t="shared" si="79"/>
        <v>84.000000000000256</v>
      </c>
      <c r="I1153" s="19">
        <v>100</v>
      </c>
      <c r="J1153" s="19">
        <v>82.524305555555557</v>
      </c>
      <c r="K1153" s="19">
        <v>16.41627510871314</v>
      </c>
      <c r="L1153" s="19">
        <v>0</v>
      </c>
      <c r="M1153" s="19">
        <v>86.805555555555557</v>
      </c>
      <c r="N1153" s="19">
        <v>13.194444444444445</v>
      </c>
      <c r="O1153" s="19">
        <v>100</v>
      </c>
      <c r="P1153" s="19">
        <v>77.484375</v>
      </c>
      <c r="Q1153" s="19">
        <v>14.797039619987324</v>
      </c>
      <c r="R1153" s="19">
        <v>0</v>
      </c>
      <c r="S1153" s="19">
        <v>80.208333333333329</v>
      </c>
      <c r="T1153" s="19">
        <v>19.791666666666668</v>
      </c>
      <c r="U1153" s="19">
        <v>100</v>
      </c>
      <c r="V1153" s="19">
        <v>92.604166666666671</v>
      </c>
      <c r="W1153" s="19">
        <v>12.600569858981125</v>
      </c>
      <c r="X1153" s="19">
        <v>0</v>
      </c>
      <c r="Y1153" s="19">
        <v>100</v>
      </c>
      <c r="Z1153" s="19">
        <v>0</v>
      </c>
      <c r="AA1153" s="2">
        <v>1</v>
      </c>
      <c r="AB1153">
        <v>1</v>
      </c>
      <c r="AC1153">
        <v>10</v>
      </c>
      <c r="AD1153">
        <v>1</v>
      </c>
      <c r="AE1153" s="16">
        <v>0</v>
      </c>
      <c r="AF1153" t="s">
        <v>875</v>
      </c>
      <c r="AG1153" t="s">
        <v>875</v>
      </c>
      <c r="AH1153" t="s">
        <v>875</v>
      </c>
      <c r="AI1153" t="s">
        <v>875</v>
      </c>
      <c r="AJ1153" t="s">
        <v>875</v>
      </c>
      <c r="AK1153" t="s">
        <v>875</v>
      </c>
      <c r="AL1153" t="s">
        <v>875</v>
      </c>
      <c r="AM1153" s="1" t="s">
        <v>903</v>
      </c>
      <c r="AN1153" s="1" t="s">
        <v>903</v>
      </c>
      <c r="AO1153" s="1" t="s">
        <v>903</v>
      </c>
      <c r="AP1153" s="1" t="s">
        <v>903</v>
      </c>
      <c r="AQ1153" s="1" t="s">
        <v>903</v>
      </c>
      <c r="AR1153" s="1" t="s">
        <v>903</v>
      </c>
      <c r="AS1153" s="1" t="s">
        <v>903</v>
      </c>
      <c r="AT1153" s="1" t="s">
        <v>903</v>
      </c>
      <c r="AU1153" s="1" t="s">
        <v>903</v>
      </c>
      <c r="AV1153" s="1" t="s">
        <v>903</v>
      </c>
      <c r="AW1153" s="1" t="s">
        <v>903</v>
      </c>
      <c r="AX1153" s="1" t="s">
        <v>903</v>
      </c>
      <c r="AY1153" s="1" t="s">
        <v>903</v>
      </c>
      <c r="AZ1153" s="1" t="s">
        <v>903</v>
      </c>
      <c r="BA1153" s="1" t="s">
        <v>875</v>
      </c>
      <c r="BB1153" s="1" t="s">
        <v>875</v>
      </c>
      <c r="BC1153" s="1" t="s">
        <v>875</v>
      </c>
      <c r="BD1153" s="1" t="s">
        <v>875</v>
      </c>
      <c r="BE1153" s="1" t="s">
        <v>875</v>
      </c>
      <c r="BF1153" s="1" t="s">
        <v>875</v>
      </c>
      <c r="BG1153" s="25">
        <v>24.000000000000075</v>
      </c>
      <c r="BH1153">
        <v>4</v>
      </c>
      <c r="BI1153">
        <v>3.5</v>
      </c>
      <c r="BJ1153" s="1">
        <f t="shared" si="80"/>
        <v>84.000000000000256</v>
      </c>
      <c r="BK1153" t="s">
        <v>797</v>
      </c>
      <c r="BL1153" s="25">
        <v>0</v>
      </c>
      <c r="BM1153">
        <v>0</v>
      </c>
      <c r="BN1153">
        <v>0</v>
      </c>
      <c r="BO1153" s="1">
        <v>0</v>
      </c>
      <c r="BP1153">
        <v>0</v>
      </c>
      <c r="BQ1153" s="12"/>
      <c r="BR1153" s="12"/>
      <c r="BS1153" s="12"/>
      <c r="BT1153" s="12"/>
      <c r="BU1153" s="12"/>
      <c r="BV1153" s="12"/>
      <c r="BW1153" s="12"/>
      <c r="BX1153" s="12"/>
      <c r="BY1153" s="12"/>
      <c r="BZ1153" s="12"/>
      <c r="CA1153" s="12"/>
      <c r="CB1153" s="15"/>
      <c r="CC1153" s="12"/>
      <c r="CD1153" s="12"/>
      <c r="CE1153" s="12"/>
      <c r="CF1153" s="12"/>
      <c r="CG1153" s="12"/>
      <c r="CH1153" s="12"/>
      <c r="CI1153" s="12"/>
      <c r="CJ1153" s="15"/>
      <c r="CK1153" s="12"/>
      <c r="CL1153" s="12"/>
      <c r="CM1153" s="12"/>
      <c r="CN1153" s="12"/>
      <c r="CO1153" s="12"/>
      <c r="CP1153" s="12"/>
      <c r="CQ1153" s="12"/>
      <c r="CR1153" s="12"/>
      <c r="CS1153" s="12"/>
      <c r="CT1153" s="12"/>
      <c r="CU1153" s="12"/>
      <c r="CV1153" s="12"/>
      <c r="CW1153" s="12"/>
      <c r="CX1153" s="12"/>
      <c r="CY1153" s="12"/>
      <c r="CZ1153" s="12"/>
      <c r="DA1153" s="12"/>
      <c r="DB1153" s="12"/>
      <c r="DC1153" s="12"/>
      <c r="DD1153" s="17">
        <v>0.33888888888888885</v>
      </c>
      <c r="DE1153" s="35">
        <v>0.35555555555555557</v>
      </c>
    </row>
    <row r="1154" spans="1:109" x14ac:dyDescent="0.2">
      <c r="A1154" s="2">
        <v>1153</v>
      </c>
      <c r="B1154" s="5">
        <v>14</v>
      </c>
      <c r="C1154" s="5">
        <v>3</v>
      </c>
      <c r="D1154" s="1">
        <v>47</v>
      </c>
      <c r="E1154" s="7">
        <v>44058</v>
      </c>
      <c r="F1154" s="1">
        <v>0</v>
      </c>
      <c r="G1154" s="5">
        <f t="shared" si="78"/>
        <v>39.000000000000107</v>
      </c>
      <c r="H1154" s="19">
        <f t="shared" si="79"/>
        <v>244.50000000000037</v>
      </c>
      <c r="I1154" s="19">
        <v>100</v>
      </c>
      <c r="J1154" s="19">
        <v>92.71875</v>
      </c>
      <c r="K1154" s="19">
        <v>26.05657454101285</v>
      </c>
      <c r="L1154" s="19">
        <v>0</v>
      </c>
      <c r="M1154" s="19">
        <v>86.805555555555557</v>
      </c>
      <c r="N1154" s="19">
        <v>13.194444444444445</v>
      </c>
      <c r="O1154" s="19">
        <v>100</v>
      </c>
      <c r="P1154" s="19">
        <v>94.973958333333329</v>
      </c>
      <c r="Q1154" s="19">
        <v>27.313823624446243</v>
      </c>
      <c r="R1154" s="19">
        <v>0</v>
      </c>
      <c r="S1154" s="19">
        <v>86.979166666666671</v>
      </c>
      <c r="T1154" s="19">
        <v>13.020833333333334</v>
      </c>
      <c r="U1154" s="19">
        <v>100</v>
      </c>
      <c r="V1154" s="19">
        <v>88.208333333333329</v>
      </c>
      <c r="W1154" s="19">
        <v>22.085350928585306</v>
      </c>
      <c r="X1154" s="19">
        <v>0</v>
      </c>
      <c r="Y1154" s="19">
        <v>86.458333333333329</v>
      </c>
      <c r="Z1154" s="19">
        <v>13.541666666666666</v>
      </c>
      <c r="AA1154" s="2">
        <v>0</v>
      </c>
      <c r="AB1154">
        <v>1</v>
      </c>
      <c r="AC1154">
        <v>10</v>
      </c>
      <c r="AD1154">
        <v>1</v>
      </c>
      <c r="AE1154" s="16">
        <v>0</v>
      </c>
      <c r="AF1154" t="s">
        <v>875</v>
      </c>
      <c r="AG1154" t="s">
        <v>875</v>
      </c>
      <c r="AH1154" t="s">
        <v>875</v>
      </c>
      <c r="AI1154" t="s">
        <v>875</v>
      </c>
      <c r="AJ1154" t="s">
        <v>875</v>
      </c>
      <c r="AK1154" t="s">
        <v>875</v>
      </c>
      <c r="AL1154" t="s">
        <v>875</v>
      </c>
      <c r="AM1154" s="1" t="s">
        <v>903</v>
      </c>
      <c r="AN1154" s="1" t="s">
        <v>903</v>
      </c>
      <c r="AO1154" s="1" t="s">
        <v>903</v>
      </c>
      <c r="AP1154" s="1" t="s">
        <v>903</v>
      </c>
      <c r="AQ1154" s="1" t="s">
        <v>903</v>
      </c>
      <c r="AR1154" s="1" t="s">
        <v>903</v>
      </c>
      <c r="AS1154" s="1" t="s">
        <v>903</v>
      </c>
      <c r="AT1154" s="1" t="s">
        <v>903</v>
      </c>
      <c r="AU1154" s="1" t="s">
        <v>903</v>
      </c>
      <c r="AV1154" s="1" t="s">
        <v>903</v>
      </c>
      <c r="AW1154" s="1" t="s">
        <v>903</v>
      </c>
      <c r="AX1154" s="1" t="s">
        <v>903</v>
      </c>
      <c r="AY1154" s="1" t="s">
        <v>903</v>
      </c>
      <c r="AZ1154" s="1" t="s">
        <v>903</v>
      </c>
      <c r="BA1154" s="1" t="s">
        <v>875</v>
      </c>
      <c r="BB1154" s="1" t="s">
        <v>875</v>
      </c>
      <c r="BC1154" s="1" t="s">
        <v>875</v>
      </c>
      <c r="BD1154" s="1" t="s">
        <v>875</v>
      </c>
      <c r="BE1154" s="1" t="s">
        <v>875</v>
      </c>
      <c r="BF1154" s="1" t="s">
        <v>875</v>
      </c>
      <c r="BG1154" s="12">
        <v>24</v>
      </c>
      <c r="BH1154" s="1">
        <v>5</v>
      </c>
      <c r="BI1154" s="5">
        <v>8</v>
      </c>
      <c r="BJ1154" s="1">
        <f t="shared" si="80"/>
        <v>192</v>
      </c>
      <c r="BK1154" s="12" t="s">
        <v>29</v>
      </c>
      <c r="BL1154" s="25">
        <v>15.000000000000107</v>
      </c>
      <c r="BM1154">
        <v>4</v>
      </c>
      <c r="BN1154">
        <v>3.5</v>
      </c>
      <c r="BO1154" s="1">
        <f>BL1154*BN1154</f>
        <v>52.500000000000369</v>
      </c>
      <c r="BP1154" t="s">
        <v>797</v>
      </c>
      <c r="BQ1154" s="14">
        <v>44058.675170868053</v>
      </c>
      <c r="BR1154" s="14" t="s">
        <v>492</v>
      </c>
      <c r="BS1154" s="15">
        <v>22.516666666666666</v>
      </c>
      <c r="BT1154" s="12" t="s">
        <v>478</v>
      </c>
      <c r="BU1154" s="12">
        <v>3</v>
      </c>
      <c r="BV1154" s="12"/>
      <c r="BW1154" s="12" t="s">
        <v>98</v>
      </c>
      <c r="BX1154" s="12"/>
      <c r="BY1154" s="12" t="s">
        <v>98</v>
      </c>
      <c r="BZ1154" s="12">
        <v>1</v>
      </c>
      <c r="CA1154" s="12">
        <v>6</v>
      </c>
      <c r="CB1154" s="15">
        <v>0.5</v>
      </c>
      <c r="CC1154" s="12">
        <v>0</v>
      </c>
      <c r="CD1154" s="12">
        <v>0</v>
      </c>
      <c r="CE1154" s="12">
        <v>1</v>
      </c>
      <c r="CF1154" s="12">
        <v>4</v>
      </c>
      <c r="CG1154" s="12">
        <v>1</v>
      </c>
      <c r="CH1154" s="12">
        <v>4</v>
      </c>
      <c r="CI1154" s="12">
        <v>1</v>
      </c>
      <c r="CJ1154" s="15">
        <v>5</v>
      </c>
      <c r="CK1154" s="12">
        <v>1</v>
      </c>
      <c r="CL1154" s="12">
        <v>5</v>
      </c>
      <c r="CM1154" s="12">
        <v>1</v>
      </c>
      <c r="CN1154" s="12">
        <v>3</v>
      </c>
      <c r="CO1154" s="12">
        <v>2</v>
      </c>
      <c r="CP1154" s="12" t="s">
        <v>141</v>
      </c>
      <c r="CQ1154" s="12">
        <v>111</v>
      </c>
      <c r="CR1154" s="12">
        <v>111</v>
      </c>
      <c r="CS1154" s="12">
        <v>25</v>
      </c>
      <c r="CT1154" s="12">
        <v>14</v>
      </c>
      <c r="CU1154" s="12">
        <v>110</v>
      </c>
      <c r="CV1154" s="12">
        <v>9.1999999999999993</v>
      </c>
      <c r="CW1154" s="12">
        <v>293</v>
      </c>
      <c r="CX1154" s="12" t="b">
        <v>0</v>
      </c>
      <c r="CY1154" s="12"/>
      <c r="CZ1154" s="12">
        <v>0</v>
      </c>
      <c r="DA1154" s="12"/>
      <c r="DB1154" s="12"/>
      <c r="DC1154" s="12"/>
      <c r="DD1154" s="17">
        <v>0.69791666666666663</v>
      </c>
      <c r="DE1154" s="35">
        <v>0.70833333333333337</v>
      </c>
    </row>
    <row r="1155" spans="1:109" x14ac:dyDescent="0.2">
      <c r="A1155" s="2">
        <v>1154</v>
      </c>
      <c r="B1155" s="5">
        <v>14</v>
      </c>
      <c r="C1155" s="5">
        <v>3</v>
      </c>
      <c r="D1155" s="1">
        <v>48</v>
      </c>
      <c r="E1155" s="7">
        <v>44059</v>
      </c>
      <c r="F1155" s="1">
        <v>0</v>
      </c>
      <c r="G1155" s="5">
        <f t="shared" si="78"/>
        <v>43.999999999999943</v>
      </c>
      <c r="H1155" s="19">
        <f t="shared" si="79"/>
        <v>284.49999999999983</v>
      </c>
      <c r="I1155" s="19">
        <v>100</v>
      </c>
      <c r="J1155" s="19">
        <v>83.326388888888886</v>
      </c>
      <c r="K1155" s="19">
        <v>18.364193194444816</v>
      </c>
      <c r="L1155" s="19">
        <v>0</v>
      </c>
      <c r="M1155" s="19">
        <v>80.902777777777771</v>
      </c>
      <c r="N1155" s="19">
        <v>19.097222222222221</v>
      </c>
      <c r="O1155" s="19">
        <v>100</v>
      </c>
      <c r="P1155" s="19">
        <v>80.572916666666671</v>
      </c>
      <c r="Q1155" s="19">
        <v>15.832720680505183</v>
      </c>
      <c r="R1155" s="19">
        <v>0</v>
      </c>
      <c r="S1155" s="19">
        <v>79.166666666666671</v>
      </c>
      <c r="T1155" s="19">
        <v>20.833333333333332</v>
      </c>
      <c r="U1155" s="19">
        <v>100</v>
      </c>
      <c r="V1155" s="19">
        <v>88.833333333333329</v>
      </c>
      <c r="W1155" s="19">
        <v>20.580546358660985</v>
      </c>
      <c r="X1155" s="19">
        <v>0</v>
      </c>
      <c r="Y1155" s="19">
        <v>84.375</v>
      </c>
      <c r="Z1155" s="19">
        <v>15.625</v>
      </c>
      <c r="AA1155" s="2">
        <v>0</v>
      </c>
      <c r="AB1155">
        <v>1</v>
      </c>
      <c r="AC1155">
        <v>10</v>
      </c>
      <c r="AD1155">
        <v>1</v>
      </c>
      <c r="AE1155" s="16">
        <v>0</v>
      </c>
      <c r="AF1155" t="s">
        <v>875</v>
      </c>
      <c r="AG1155" t="s">
        <v>875</v>
      </c>
      <c r="AH1155" t="s">
        <v>875</v>
      </c>
      <c r="AI1155" t="s">
        <v>875</v>
      </c>
      <c r="AJ1155" t="s">
        <v>875</v>
      </c>
      <c r="AK1155" t="s">
        <v>875</v>
      </c>
      <c r="AL1155" t="s">
        <v>875</v>
      </c>
      <c r="AM1155" s="1" t="s">
        <v>903</v>
      </c>
      <c r="AN1155" s="1" t="s">
        <v>903</v>
      </c>
      <c r="AO1155" s="1" t="s">
        <v>903</v>
      </c>
      <c r="AP1155" s="1" t="s">
        <v>903</v>
      </c>
      <c r="AQ1155" s="1" t="s">
        <v>903</v>
      </c>
      <c r="AR1155" s="1" t="s">
        <v>903</v>
      </c>
      <c r="AS1155" s="1" t="s">
        <v>903</v>
      </c>
      <c r="AT1155" s="1" t="s">
        <v>903</v>
      </c>
      <c r="AU1155" s="1" t="s">
        <v>903</v>
      </c>
      <c r="AV1155" s="1" t="s">
        <v>903</v>
      </c>
      <c r="AW1155" s="1" t="s">
        <v>903</v>
      </c>
      <c r="AX1155" s="1" t="s">
        <v>903</v>
      </c>
      <c r="AY1155" s="1" t="s">
        <v>903</v>
      </c>
      <c r="AZ1155" s="1" t="s">
        <v>903</v>
      </c>
      <c r="BA1155" s="1" t="s">
        <v>875</v>
      </c>
      <c r="BB1155" s="1" t="s">
        <v>875</v>
      </c>
      <c r="BC1155" s="1" t="s">
        <v>875</v>
      </c>
      <c r="BD1155" s="1" t="s">
        <v>875</v>
      </c>
      <c r="BE1155" s="1" t="s">
        <v>875</v>
      </c>
      <c r="BF1155" s="1" t="s">
        <v>875</v>
      </c>
      <c r="BG1155" s="12">
        <v>29</v>
      </c>
      <c r="BH1155" s="12">
        <v>5</v>
      </c>
      <c r="BI1155" s="1">
        <v>8</v>
      </c>
      <c r="BJ1155" s="1">
        <f t="shared" si="80"/>
        <v>232</v>
      </c>
      <c r="BK1155" s="12" t="s">
        <v>774</v>
      </c>
      <c r="BL1155" s="25">
        <v>14.999999999999947</v>
      </c>
      <c r="BM1155">
        <v>4</v>
      </c>
      <c r="BN1155">
        <v>3.5</v>
      </c>
      <c r="BO1155" s="1">
        <f>BL1155*BN1155</f>
        <v>52.499999999999815</v>
      </c>
      <c r="BP1155" t="s">
        <v>797</v>
      </c>
      <c r="BQ1155" s="14">
        <v>44059.75799810185</v>
      </c>
      <c r="BR1155" s="14" t="s">
        <v>493</v>
      </c>
      <c r="BS1155" s="15">
        <v>27.083333333333332</v>
      </c>
      <c r="BT1155" s="12" t="s">
        <v>494</v>
      </c>
      <c r="BU1155" s="12">
        <v>3</v>
      </c>
      <c r="BV1155" s="12"/>
      <c r="BW1155" s="12" t="s">
        <v>98</v>
      </c>
      <c r="BX1155" s="12"/>
      <c r="BY1155" s="12" t="s">
        <v>98</v>
      </c>
      <c r="BZ1155" s="12">
        <v>1</v>
      </c>
      <c r="CA1155" s="12">
        <v>6</v>
      </c>
      <c r="CB1155" s="15">
        <v>0.9</v>
      </c>
      <c r="CC1155" s="12">
        <v>0</v>
      </c>
      <c r="CD1155" s="12">
        <v>0</v>
      </c>
      <c r="CE1155" s="12">
        <v>2</v>
      </c>
      <c r="CF1155" s="12">
        <v>5</v>
      </c>
      <c r="CG1155" s="12">
        <v>1</v>
      </c>
      <c r="CH1155" s="12">
        <v>4</v>
      </c>
      <c r="CI1155" s="12">
        <v>1</v>
      </c>
      <c r="CJ1155" s="15">
        <v>5</v>
      </c>
      <c r="CK1155" s="12">
        <v>1</v>
      </c>
      <c r="CL1155" s="12">
        <v>5</v>
      </c>
      <c r="CM1155" s="12">
        <v>1</v>
      </c>
      <c r="CN1155" s="12">
        <v>3</v>
      </c>
      <c r="CO1155" s="12">
        <v>2</v>
      </c>
      <c r="CP1155" s="12" t="s">
        <v>99</v>
      </c>
      <c r="CQ1155" s="12">
        <v>111</v>
      </c>
      <c r="CR1155" s="12">
        <v>111</v>
      </c>
      <c r="CS1155" s="12">
        <v>91</v>
      </c>
      <c r="CT1155" s="12">
        <v>14</v>
      </c>
      <c r="CU1155" s="12">
        <v>107</v>
      </c>
      <c r="CV1155" s="12">
        <v>20.7</v>
      </c>
      <c r="CW1155" s="12">
        <v>68</v>
      </c>
      <c r="CX1155" s="12" t="b">
        <v>0</v>
      </c>
      <c r="CY1155" s="12"/>
      <c r="CZ1155" s="12">
        <v>0</v>
      </c>
      <c r="DA1155" s="12"/>
      <c r="DB1155" s="12"/>
      <c r="DC1155" s="12"/>
      <c r="DD1155" s="17">
        <v>0.78472222222222221</v>
      </c>
      <c r="DE1155" s="35">
        <v>0.79513888888888884</v>
      </c>
    </row>
    <row r="1156" spans="1:109" x14ac:dyDescent="0.2">
      <c r="A1156" s="2">
        <v>1155</v>
      </c>
      <c r="B1156" s="5">
        <v>14</v>
      </c>
      <c r="C1156" s="5">
        <v>3</v>
      </c>
      <c r="D1156" s="1">
        <v>49</v>
      </c>
      <c r="E1156" s="7">
        <v>44060</v>
      </c>
      <c r="F1156" s="1">
        <v>0</v>
      </c>
      <c r="G1156" s="5">
        <f t="shared" si="78"/>
        <v>60.000000000000043</v>
      </c>
      <c r="H1156" s="19">
        <f t="shared" si="79"/>
        <v>119.00000000000014</v>
      </c>
      <c r="I1156" s="19">
        <v>100</v>
      </c>
      <c r="J1156" s="19">
        <v>93.722222222222229</v>
      </c>
      <c r="K1156" s="19">
        <v>20.550071212457709</v>
      </c>
      <c r="L1156" s="19">
        <v>0</v>
      </c>
      <c r="M1156" s="19">
        <v>94.444444444444443</v>
      </c>
      <c r="N1156" s="19">
        <v>5.5555555555555554</v>
      </c>
      <c r="O1156" s="19">
        <v>100</v>
      </c>
      <c r="P1156" s="19">
        <v>97.552083333333329</v>
      </c>
      <c r="Q1156" s="19">
        <v>21.969468141792088</v>
      </c>
      <c r="R1156" s="19">
        <v>0</v>
      </c>
      <c r="S1156" s="19">
        <v>92.1875</v>
      </c>
      <c r="T1156" s="19">
        <v>7.8125</v>
      </c>
      <c r="U1156" s="19">
        <v>100</v>
      </c>
      <c r="V1156" s="19">
        <v>86.0625</v>
      </c>
      <c r="W1156" s="19">
        <v>12.08919423714568</v>
      </c>
      <c r="X1156" s="19">
        <v>0</v>
      </c>
      <c r="Y1156" s="19">
        <v>98.958333333333329</v>
      </c>
      <c r="Z1156" s="19">
        <v>1.0416666666666667</v>
      </c>
      <c r="AA1156" s="2">
        <v>1</v>
      </c>
      <c r="AB1156">
        <v>1</v>
      </c>
      <c r="AC1156">
        <v>8</v>
      </c>
      <c r="AD1156">
        <v>1</v>
      </c>
      <c r="AE1156" s="16">
        <v>0</v>
      </c>
      <c r="AF1156" t="s">
        <v>875</v>
      </c>
      <c r="AG1156" t="s">
        <v>875</v>
      </c>
      <c r="AH1156" t="s">
        <v>875</v>
      </c>
      <c r="AI1156" t="s">
        <v>875</v>
      </c>
      <c r="AJ1156" t="s">
        <v>875</v>
      </c>
      <c r="AK1156" t="s">
        <v>875</v>
      </c>
      <c r="AL1156" t="s">
        <v>875</v>
      </c>
      <c r="AM1156" s="1" t="s">
        <v>903</v>
      </c>
      <c r="AN1156" s="1" t="s">
        <v>903</v>
      </c>
      <c r="AO1156" s="1" t="s">
        <v>903</v>
      </c>
      <c r="AP1156" s="1" t="s">
        <v>903</v>
      </c>
      <c r="AQ1156" s="1" t="s">
        <v>903</v>
      </c>
      <c r="AR1156" s="1" t="s">
        <v>903</v>
      </c>
      <c r="AS1156" s="1" t="s">
        <v>903</v>
      </c>
      <c r="AT1156" s="1" t="s">
        <v>903</v>
      </c>
      <c r="AU1156" s="1" t="s">
        <v>903</v>
      </c>
      <c r="AV1156" s="1" t="s">
        <v>903</v>
      </c>
      <c r="AW1156" s="1" t="s">
        <v>903</v>
      </c>
      <c r="AX1156" s="1" t="s">
        <v>903</v>
      </c>
      <c r="AY1156" s="1" t="s">
        <v>903</v>
      </c>
      <c r="AZ1156" s="1" t="s">
        <v>903</v>
      </c>
      <c r="BA1156" s="1" t="s">
        <v>875</v>
      </c>
      <c r="BB1156" s="1" t="s">
        <v>875</v>
      </c>
      <c r="BC1156" s="1" t="s">
        <v>875</v>
      </c>
      <c r="BD1156" s="1" t="s">
        <v>875</v>
      </c>
      <c r="BE1156" s="1" t="s">
        <v>875</v>
      </c>
      <c r="BF1156" s="1" t="s">
        <v>875</v>
      </c>
      <c r="BG1156" s="12">
        <v>26</v>
      </c>
      <c r="BH1156" s="1">
        <v>1</v>
      </c>
      <c r="BI1156" s="1">
        <v>2.8</v>
      </c>
      <c r="BK1156" s="12" t="s">
        <v>27</v>
      </c>
      <c r="BL1156" s="25">
        <v>34.000000000000043</v>
      </c>
      <c r="BM1156">
        <v>5</v>
      </c>
      <c r="BN1156">
        <v>3.5</v>
      </c>
      <c r="BO1156" s="1">
        <f>BL1156*BN1156</f>
        <v>119.00000000000014</v>
      </c>
      <c r="BP1156" t="s">
        <v>797</v>
      </c>
      <c r="BQ1156" s="14">
        <v>44060.352187500001</v>
      </c>
      <c r="BR1156" s="14" t="s">
        <v>495</v>
      </c>
      <c r="BS1156" s="15">
        <f>12.5166666666667+10</f>
        <v>22.516666666666701</v>
      </c>
      <c r="BT1156" s="12" t="s">
        <v>496</v>
      </c>
      <c r="BU1156" s="12">
        <v>1</v>
      </c>
      <c r="BV1156" s="12"/>
      <c r="BW1156" s="12" t="s">
        <v>98</v>
      </c>
      <c r="BX1156" s="12"/>
      <c r="BY1156" s="12" t="s">
        <v>98</v>
      </c>
      <c r="BZ1156" s="12">
        <v>1</v>
      </c>
      <c r="CA1156" s="12">
        <v>14</v>
      </c>
      <c r="CB1156" s="15">
        <v>0.3</v>
      </c>
      <c r="CC1156" s="12">
        <v>0</v>
      </c>
      <c r="CD1156" s="12">
        <v>0</v>
      </c>
      <c r="CE1156" s="12">
        <v>1</v>
      </c>
      <c r="CF1156" s="12">
        <v>4</v>
      </c>
      <c r="CG1156" s="12">
        <v>1</v>
      </c>
      <c r="CH1156" s="12">
        <v>3</v>
      </c>
      <c r="CI1156" s="12">
        <v>1</v>
      </c>
      <c r="CJ1156" s="15">
        <v>3</v>
      </c>
      <c r="CK1156" s="12">
        <v>1</v>
      </c>
      <c r="CL1156" s="12">
        <v>4</v>
      </c>
      <c r="CM1156" s="12">
        <v>1</v>
      </c>
      <c r="CN1156" s="12">
        <v>3</v>
      </c>
      <c r="CO1156" s="12">
        <v>2</v>
      </c>
      <c r="CP1156" s="12" t="s">
        <v>141</v>
      </c>
      <c r="CQ1156" s="12">
        <v>93</v>
      </c>
      <c r="CR1156" s="12">
        <v>93</v>
      </c>
      <c r="CS1156" s="12">
        <v>11</v>
      </c>
      <c r="CT1156" s="12">
        <v>27</v>
      </c>
      <c r="CU1156" s="12">
        <v>94</v>
      </c>
      <c r="CV1156" s="12">
        <v>5.8</v>
      </c>
      <c r="CW1156" s="12">
        <v>45</v>
      </c>
      <c r="CX1156" s="12" t="b">
        <v>0</v>
      </c>
      <c r="CY1156" s="12"/>
      <c r="CZ1156" s="12">
        <v>0</v>
      </c>
      <c r="DA1156" s="12"/>
      <c r="DB1156" s="12"/>
      <c r="DC1156" s="12"/>
      <c r="DD1156" s="17">
        <v>0.3034722222222222</v>
      </c>
      <c r="DE1156" s="35">
        <v>0.32708333333333334</v>
      </c>
    </row>
    <row r="1157" spans="1:109" x14ac:dyDescent="0.2">
      <c r="A1157" s="2">
        <v>1156</v>
      </c>
      <c r="B1157" s="5">
        <v>14</v>
      </c>
      <c r="C1157" s="5">
        <v>3</v>
      </c>
      <c r="D1157" s="1">
        <v>50</v>
      </c>
      <c r="E1157" s="7">
        <v>44061</v>
      </c>
      <c r="F1157" s="1">
        <v>0</v>
      </c>
      <c r="G1157" s="5">
        <f t="shared" si="78"/>
        <v>59.000000000000043</v>
      </c>
      <c r="H1157" s="19">
        <f t="shared" si="79"/>
        <v>323.50000000000011</v>
      </c>
      <c r="I1157" s="19">
        <v>100</v>
      </c>
      <c r="J1157" s="19">
        <v>93.34375</v>
      </c>
      <c r="K1157" s="19">
        <v>24.843915642550307</v>
      </c>
      <c r="L1157" s="19">
        <v>0</v>
      </c>
      <c r="M1157" s="19">
        <v>92.361111111111114</v>
      </c>
      <c r="N1157" s="19">
        <v>7.6388888888888893</v>
      </c>
      <c r="O1157" s="19">
        <v>100</v>
      </c>
      <c r="P1157" s="19">
        <v>87.739583333333329</v>
      </c>
      <c r="Q1157" s="19">
        <v>18.133865302059643</v>
      </c>
      <c r="R1157" s="19">
        <v>0</v>
      </c>
      <c r="S1157" s="19">
        <v>88.541666666666671</v>
      </c>
      <c r="T1157" s="19">
        <v>11.458333333333334</v>
      </c>
      <c r="U1157" s="19">
        <v>100</v>
      </c>
      <c r="V1157" s="19">
        <v>104.55208333333333</v>
      </c>
      <c r="W1157" s="19">
        <v>29.094385023228462</v>
      </c>
      <c r="X1157" s="19">
        <v>0</v>
      </c>
      <c r="Y1157" s="19">
        <v>100</v>
      </c>
      <c r="Z1157" s="19">
        <v>0</v>
      </c>
      <c r="AA1157" s="2">
        <v>1</v>
      </c>
      <c r="AB1157">
        <v>1</v>
      </c>
      <c r="AC1157">
        <v>8</v>
      </c>
      <c r="AD1157">
        <v>1</v>
      </c>
      <c r="AE1157" s="16">
        <v>0</v>
      </c>
      <c r="AF1157" t="s">
        <v>875</v>
      </c>
      <c r="AG1157" t="s">
        <v>875</v>
      </c>
      <c r="AH1157" t="s">
        <v>875</v>
      </c>
      <c r="AI1157" t="s">
        <v>875</v>
      </c>
      <c r="AJ1157" t="s">
        <v>875</v>
      </c>
      <c r="AK1157" t="s">
        <v>875</v>
      </c>
      <c r="AL1157" t="s">
        <v>875</v>
      </c>
      <c r="AM1157" s="1" t="s">
        <v>903</v>
      </c>
      <c r="AN1157" s="1" t="s">
        <v>903</v>
      </c>
      <c r="AO1157" s="1" t="s">
        <v>903</v>
      </c>
      <c r="AP1157" s="1" t="s">
        <v>903</v>
      </c>
      <c r="AQ1157" s="1" t="s">
        <v>903</v>
      </c>
      <c r="AR1157" s="1" t="s">
        <v>903</v>
      </c>
      <c r="AS1157" s="1" t="s">
        <v>903</v>
      </c>
      <c r="AT1157" s="1" t="s">
        <v>903</v>
      </c>
      <c r="AU1157" s="1" t="s">
        <v>903</v>
      </c>
      <c r="AV1157" s="1" t="s">
        <v>903</v>
      </c>
      <c r="AW1157" s="1" t="s">
        <v>903</v>
      </c>
      <c r="AX1157" s="1" t="s">
        <v>903</v>
      </c>
      <c r="AY1157" s="1" t="s">
        <v>903</v>
      </c>
      <c r="AZ1157" s="1" t="s">
        <v>903</v>
      </c>
      <c r="BA1157" s="1" t="s">
        <v>875</v>
      </c>
      <c r="BB1157" s="1" t="s">
        <v>875</v>
      </c>
      <c r="BC1157" s="1" t="s">
        <v>875</v>
      </c>
      <c r="BD1157" s="1" t="s">
        <v>875</v>
      </c>
      <c r="BE1157" s="1" t="s">
        <v>875</v>
      </c>
      <c r="BF1157" s="1" t="s">
        <v>875</v>
      </c>
      <c r="BG1157" s="12">
        <v>26</v>
      </c>
      <c r="BH1157" s="1">
        <v>1</v>
      </c>
      <c r="BI1157" s="1">
        <v>8</v>
      </c>
      <c r="BJ1157" s="1">
        <f>BG1157*BI1157</f>
        <v>208</v>
      </c>
      <c r="BK1157" s="12" t="s">
        <v>29</v>
      </c>
      <c r="BL1157" s="25">
        <v>33.000000000000043</v>
      </c>
      <c r="BM1157">
        <v>5</v>
      </c>
      <c r="BN1157">
        <v>3.5</v>
      </c>
      <c r="BO1157" s="1">
        <f>BL1157*BN1157</f>
        <v>115.50000000000014</v>
      </c>
      <c r="BP1157" t="s">
        <v>797</v>
      </c>
      <c r="BQ1157" s="14">
        <v>44061.425681840279</v>
      </c>
      <c r="BR1157" s="14" t="s">
        <v>497</v>
      </c>
      <c r="BS1157" s="15">
        <v>23.983333333333334</v>
      </c>
      <c r="BT1157" s="12" t="s">
        <v>478</v>
      </c>
      <c r="BU1157" s="12">
        <v>3</v>
      </c>
      <c r="BV1157" s="12"/>
      <c r="BW1157" s="12" t="s">
        <v>98</v>
      </c>
      <c r="BX1157" s="12"/>
      <c r="BY1157" s="12" t="s">
        <v>98</v>
      </c>
      <c r="BZ1157" s="12">
        <v>1</v>
      </c>
      <c r="CA1157" s="12">
        <v>6</v>
      </c>
      <c r="CB1157" s="15">
        <v>0.86</v>
      </c>
      <c r="CC1157" s="12">
        <v>0</v>
      </c>
      <c r="CD1157" s="12">
        <v>0</v>
      </c>
      <c r="CE1157" s="12">
        <v>1</v>
      </c>
      <c r="CF1157" s="12">
        <v>4</v>
      </c>
      <c r="CG1157" s="12">
        <v>1</v>
      </c>
      <c r="CH1157" s="12">
        <v>4</v>
      </c>
      <c r="CI1157" s="12">
        <v>1</v>
      </c>
      <c r="CJ1157" s="15">
        <v>5</v>
      </c>
      <c r="CK1157" s="12">
        <v>1</v>
      </c>
      <c r="CL1157" s="12">
        <v>5</v>
      </c>
      <c r="CM1157" s="12">
        <v>1</v>
      </c>
      <c r="CN1157" s="12">
        <v>3</v>
      </c>
      <c r="CO1157" s="12">
        <v>2</v>
      </c>
      <c r="CP1157" s="12" t="s">
        <v>163</v>
      </c>
      <c r="CQ1157" s="12">
        <v>100</v>
      </c>
      <c r="CR1157" s="12">
        <v>100</v>
      </c>
      <c r="CS1157" s="12">
        <v>50</v>
      </c>
      <c r="CT1157" s="12">
        <v>19</v>
      </c>
      <c r="CU1157" s="12">
        <v>106</v>
      </c>
      <c r="CV1157" s="12">
        <v>3.5</v>
      </c>
      <c r="CW1157" s="12">
        <v>68</v>
      </c>
      <c r="CX1157" s="12" t="b">
        <v>0</v>
      </c>
      <c r="CY1157" s="12"/>
      <c r="CZ1157" s="12">
        <v>0</v>
      </c>
      <c r="DA1157" s="12"/>
      <c r="DB1157" s="12"/>
      <c r="DC1157" s="12"/>
      <c r="DD1157" s="17">
        <v>0.36249999999999999</v>
      </c>
      <c r="DE1157" s="35">
        <v>0.38541666666666669</v>
      </c>
    </row>
    <row r="1158" spans="1:109" x14ac:dyDescent="0.2">
      <c r="A1158" s="2">
        <v>1157</v>
      </c>
      <c r="B1158" s="5">
        <v>14</v>
      </c>
      <c r="C1158" s="5">
        <v>3</v>
      </c>
      <c r="D1158" s="1">
        <v>51</v>
      </c>
      <c r="E1158" s="7">
        <v>44062</v>
      </c>
      <c r="F1158" s="1">
        <v>0</v>
      </c>
      <c r="G1158" s="5">
        <f t="shared" si="78"/>
        <v>0</v>
      </c>
      <c r="H1158" s="19">
        <f t="shared" si="79"/>
        <v>0</v>
      </c>
      <c r="I1158" s="19">
        <v>100</v>
      </c>
      <c r="J1158" s="19">
        <v>100.85763888888889</v>
      </c>
      <c r="K1158" s="19">
        <v>24.599885680929191</v>
      </c>
      <c r="L1158" s="19">
        <v>1.0416666666666667</v>
      </c>
      <c r="M1158" s="19">
        <v>96.527777777777771</v>
      </c>
      <c r="N1158" s="19">
        <v>2.4305555555555554</v>
      </c>
      <c r="O1158" s="19">
        <v>100</v>
      </c>
      <c r="P1158" s="19">
        <v>108.61458333333333</v>
      </c>
      <c r="Q1158" s="19">
        <v>24.211373411632387</v>
      </c>
      <c r="R1158" s="19">
        <v>1.5625</v>
      </c>
      <c r="S1158" s="19">
        <v>95.833333333333329</v>
      </c>
      <c r="T1158" s="19">
        <v>2.6041666666666665</v>
      </c>
      <c r="U1158" s="19">
        <v>100</v>
      </c>
      <c r="V1158" s="19">
        <v>85.34375</v>
      </c>
      <c r="W1158" s="19">
        <v>11.979359067809016</v>
      </c>
      <c r="X1158" s="19">
        <v>0</v>
      </c>
      <c r="Y1158" s="19">
        <v>97.916666666666671</v>
      </c>
      <c r="Z1158" s="19">
        <v>2.0833333333333335</v>
      </c>
      <c r="AA1158" s="2">
        <v>0</v>
      </c>
      <c r="AB1158">
        <v>1</v>
      </c>
      <c r="AC1158">
        <v>9</v>
      </c>
      <c r="AD1158">
        <v>1</v>
      </c>
      <c r="AE1158" s="16">
        <v>0</v>
      </c>
      <c r="AF1158" s="12">
        <v>99</v>
      </c>
      <c r="AG1158">
        <v>1</v>
      </c>
      <c r="AH1158">
        <v>99</v>
      </c>
      <c r="AI1158">
        <v>99</v>
      </c>
      <c r="AJ1158">
        <v>99</v>
      </c>
      <c r="AK1158">
        <v>99</v>
      </c>
      <c r="AL1158">
        <v>99</v>
      </c>
      <c r="AM1158">
        <v>99</v>
      </c>
      <c r="AN1158" s="1">
        <v>99</v>
      </c>
      <c r="AO1158" s="1">
        <v>99</v>
      </c>
      <c r="AP1158" s="1">
        <v>99</v>
      </c>
      <c r="AQ1158" s="1">
        <v>99</v>
      </c>
      <c r="AR1158" s="1">
        <v>99</v>
      </c>
      <c r="AS1158" s="1">
        <v>0</v>
      </c>
      <c r="AT1158">
        <v>1</v>
      </c>
      <c r="AU1158" s="1">
        <v>0</v>
      </c>
      <c r="AV1158" s="1">
        <v>0</v>
      </c>
      <c r="AW1158" s="1">
        <v>0</v>
      </c>
      <c r="AX1158" s="1">
        <v>0</v>
      </c>
      <c r="AY1158" s="1">
        <v>0</v>
      </c>
      <c r="AZ1158" s="1">
        <v>0</v>
      </c>
      <c r="BA1158" s="1">
        <v>0</v>
      </c>
      <c r="BB1158" s="1">
        <v>0</v>
      </c>
      <c r="BC1158" s="1">
        <v>0</v>
      </c>
      <c r="BD1158" s="1">
        <v>0</v>
      </c>
      <c r="BE1158" s="1">
        <v>0</v>
      </c>
      <c r="BF1158" s="1">
        <f>SUM(AS1158:BE1158)</f>
        <v>1</v>
      </c>
      <c r="BG1158" s="12">
        <v>0</v>
      </c>
      <c r="BH1158" s="12">
        <v>0</v>
      </c>
      <c r="BI1158" s="12">
        <v>0</v>
      </c>
      <c r="BJ1158" s="1">
        <v>0</v>
      </c>
      <c r="BK1158" s="12">
        <v>0</v>
      </c>
      <c r="BL1158" s="25">
        <v>0</v>
      </c>
      <c r="BM1158" s="1">
        <v>0</v>
      </c>
      <c r="BN1158" s="1">
        <v>0</v>
      </c>
      <c r="BO1158" s="1">
        <v>0</v>
      </c>
      <c r="BP1158" s="1">
        <v>0</v>
      </c>
      <c r="BQ1158" s="12"/>
      <c r="BR1158" s="12"/>
      <c r="BS1158" s="12"/>
      <c r="BT1158" s="12"/>
      <c r="BU1158" s="12"/>
      <c r="BV1158" s="12"/>
      <c r="BW1158" s="12"/>
      <c r="BX1158" s="12"/>
      <c r="BY1158" s="12"/>
      <c r="BZ1158" s="12"/>
      <c r="CA1158" s="12"/>
      <c r="CB1158" s="15"/>
      <c r="CC1158" s="12"/>
      <c r="CD1158" s="12"/>
      <c r="CE1158" s="12"/>
      <c r="CF1158" s="12"/>
      <c r="CG1158" s="12"/>
      <c r="CH1158" s="12"/>
      <c r="CI1158" s="12"/>
      <c r="CJ1158" s="15"/>
      <c r="CK1158" s="12"/>
      <c r="CL1158" s="12"/>
      <c r="CM1158" s="12"/>
      <c r="CN1158" s="12"/>
      <c r="CO1158" s="12"/>
      <c r="CP1158" s="12"/>
      <c r="CQ1158" s="12"/>
      <c r="CR1158" s="12"/>
      <c r="CS1158" s="12"/>
      <c r="CT1158" s="12"/>
      <c r="CU1158" s="12"/>
      <c r="CV1158" s="12"/>
      <c r="CW1158" s="12"/>
      <c r="CX1158" s="12"/>
      <c r="CY1158" s="12"/>
      <c r="CZ1158" s="12"/>
      <c r="DA1158" s="12"/>
      <c r="DB1158" s="12"/>
      <c r="DC1158" s="12"/>
      <c r="DD1158"/>
      <c r="DE1158" s="35"/>
    </row>
    <row r="1159" spans="1:109" x14ac:dyDescent="0.2">
      <c r="A1159" s="2">
        <v>1158</v>
      </c>
      <c r="B1159" s="5">
        <v>14</v>
      </c>
      <c r="C1159" s="5">
        <v>3</v>
      </c>
      <c r="D1159" s="1">
        <v>52</v>
      </c>
      <c r="E1159" s="7">
        <v>44063</v>
      </c>
      <c r="F1159" s="1">
        <v>0</v>
      </c>
      <c r="G1159" s="5">
        <f t="shared" si="78"/>
        <v>32.000000000000043</v>
      </c>
      <c r="H1159" s="19">
        <f t="shared" si="79"/>
        <v>112.00000000000014</v>
      </c>
      <c r="I1159" s="19">
        <v>100</v>
      </c>
      <c r="J1159" s="19">
        <v>97.975694444444443</v>
      </c>
      <c r="K1159" s="19">
        <v>25.438018594197668</v>
      </c>
      <c r="L1159" s="19">
        <v>0</v>
      </c>
      <c r="M1159" s="19">
        <v>95.138888888888886</v>
      </c>
      <c r="N1159" s="19">
        <v>4.8611111111111107</v>
      </c>
      <c r="O1159" s="19">
        <v>100</v>
      </c>
      <c r="P1159" s="19">
        <v>103.75</v>
      </c>
      <c r="Q1159" s="19">
        <v>26.559026733580367</v>
      </c>
      <c r="R1159" s="19">
        <v>0</v>
      </c>
      <c r="S1159" s="19">
        <v>94.791666666666671</v>
      </c>
      <c r="T1159" s="19">
        <v>5.208333333333333</v>
      </c>
      <c r="U1159" s="19">
        <v>100</v>
      </c>
      <c r="V1159" s="19">
        <v>86.427083333333329</v>
      </c>
      <c r="W1159" s="19">
        <v>14.068791107270897</v>
      </c>
      <c r="X1159" s="19">
        <v>0</v>
      </c>
      <c r="Y1159" s="19">
        <v>95.833333333333329</v>
      </c>
      <c r="Z1159" s="19">
        <v>4.166666666666667</v>
      </c>
      <c r="AA1159" s="2">
        <v>0</v>
      </c>
      <c r="AB1159">
        <v>1</v>
      </c>
      <c r="AC1159">
        <v>10</v>
      </c>
      <c r="AD1159">
        <v>1</v>
      </c>
      <c r="AE1159" s="16">
        <v>0</v>
      </c>
      <c r="AF1159" t="s">
        <v>875</v>
      </c>
      <c r="AG1159" t="s">
        <v>875</v>
      </c>
      <c r="AH1159" t="s">
        <v>875</v>
      </c>
      <c r="AI1159" t="s">
        <v>875</v>
      </c>
      <c r="AJ1159" t="s">
        <v>875</v>
      </c>
      <c r="AK1159" t="s">
        <v>875</v>
      </c>
      <c r="AL1159" t="s">
        <v>875</v>
      </c>
      <c r="AM1159" s="1" t="s">
        <v>903</v>
      </c>
      <c r="AN1159" s="1" t="s">
        <v>903</v>
      </c>
      <c r="AO1159" s="1" t="s">
        <v>903</v>
      </c>
      <c r="AP1159" s="1" t="s">
        <v>903</v>
      </c>
      <c r="AQ1159" s="1" t="s">
        <v>903</v>
      </c>
      <c r="AR1159" s="1" t="s">
        <v>903</v>
      </c>
      <c r="AS1159" s="1" t="s">
        <v>903</v>
      </c>
      <c r="AT1159" s="1" t="s">
        <v>903</v>
      </c>
      <c r="AU1159" s="1" t="s">
        <v>903</v>
      </c>
      <c r="AV1159" s="1" t="s">
        <v>903</v>
      </c>
      <c r="AW1159" s="1" t="s">
        <v>903</v>
      </c>
      <c r="AX1159" s="1" t="s">
        <v>903</v>
      </c>
      <c r="AY1159" s="1" t="s">
        <v>903</v>
      </c>
      <c r="AZ1159" s="1" t="s">
        <v>903</v>
      </c>
      <c r="BA1159" s="1" t="s">
        <v>875</v>
      </c>
      <c r="BB1159" s="1" t="s">
        <v>875</v>
      </c>
      <c r="BC1159" s="1" t="s">
        <v>875</v>
      </c>
      <c r="BD1159" s="1" t="s">
        <v>875</v>
      </c>
      <c r="BE1159" s="1" t="s">
        <v>875</v>
      </c>
      <c r="BF1159" s="1" t="s">
        <v>875</v>
      </c>
      <c r="BG1159" s="25">
        <v>32.000000000000043</v>
      </c>
      <c r="BH1159">
        <v>5</v>
      </c>
      <c r="BI1159">
        <v>3.5</v>
      </c>
      <c r="BJ1159" s="1">
        <f>BG1159*BI1159</f>
        <v>112.00000000000014</v>
      </c>
      <c r="BK1159" t="s">
        <v>797</v>
      </c>
      <c r="BL1159" s="25">
        <v>0</v>
      </c>
      <c r="BM1159">
        <v>0</v>
      </c>
      <c r="BN1159">
        <v>0</v>
      </c>
      <c r="BO1159" s="1">
        <v>0</v>
      </c>
      <c r="BP1159">
        <v>0</v>
      </c>
      <c r="BQ1159" s="12"/>
      <c r="BR1159" s="12"/>
      <c r="BS1159" s="12"/>
      <c r="BT1159" s="12"/>
      <c r="BU1159" s="12"/>
      <c r="BV1159" s="12"/>
      <c r="BW1159" s="12"/>
      <c r="BX1159" s="12"/>
      <c r="BY1159" s="12"/>
      <c r="BZ1159" s="12"/>
      <c r="CA1159" s="12"/>
      <c r="CB1159" s="15"/>
      <c r="CC1159" s="12"/>
      <c r="CD1159" s="12"/>
      <c r="CE1159" s="12"/>
      <c r="CF1159" s="12"/>
      <c r="CG1159" s="12"/>
      <c r="CH1159" s="12"/>
      <c r="CI1159" s="12"/>
      <c r="CJ1159" s="15"/>
      <c r="CK1159" s="12"/>
      <c r="CL1159" s="12"/>
      <c r="CM1159" s="12"/>
      <c r="CN1159" s="12"/>
      <c r="CO1159" s="12"/>
      <c r="CP1159" s="12"/>
      <c r="CQ1159" s="12"/>
      <c r="CR1159" s="12"/>
      <c r="CS1159" s="12"/>
      <c r="CT1159" s="12"/>
      <c r="CU1159" s="12"/>
      <c r="CV1159" s="12"/>
      <c r="CW1159" s="12"/>
      <c r="CX1159" s="12"/>
      <c r="CY1159" s="12"/>
      <c r="CZ1159" s="12"/>
      <c r="DA1159" s="12"/>
      <c r="DB1159" s="12"/>
      <c r="DC1159" s="12"/>
      <c r="DD1159" s="17">
        <v>0.33611111111111108</v>
      </c>
      <c r="DE1159" s="35">
        <v>0.35833333333333334</v>
      </c>
    </row>
    <row r="1160" spans="1:109" x14ac:dyDescent="0.2">
      <c r="A1160" s="2">
        <v>1159</v>
      </c>
      <c r="B1160" s="5">
        <v>14</v>
      </c>
      <c r="C1160" s="5">
        <v>3</v>
      </c>
      <c r="D1160" s="1">
        <v>53</v>
      </c>
      <c r="E1160" s="7">
        <v>44064</v>
      </c>
      <c r="F1160" s="1">
        <v>0</v>
      </c>
      <c r="G1160" s="5">
        <f t="shared" si="78"/>
        <v>49</v>
      </c>
      <c r="H1160" s="19">
        <f t="shared" si="79"/>
        <v>171.49999999999997</v>
      </c>
      <c r="I1160" s="19">
        <v>100</v>
      </c>
      <c r="J1160" s="19">
        <v>94.295138888888886</v>
      </c>
      <c r="K1160" s="19">
        <v>18.64808073888733</v>
      </c>
      <c r="L1160" s="19">
        <v>0</v>
      </c>
      <c r="M1160" s="19">
        <v>89.930555555555557</v>
      </c>
      <c r="N1160" s="19">
        <v>10.069444444444445</v>
      </c>
      <c r="O1160" s="19">
        <v>100</v>
      </c>
      <c r="P1160" s="19">
        <v>90.984375</v>
      </c>
      <c r="Q1160" s="19">
        <v>15.670510903998432</v>
      </c>
      <c r="R1160" s="19">
        <v>0</v>
      </c>
      <c r="S1160" s="19">
        <v>86.458333333333329</v>
      </c>
      <c r="T1160" s="19">
        <v>13.541666666666666</v>
      </c>
      <c r="U1160" s="19">
        <v>100</v>
      </c>
      <c r="V1160" s="19">
        <v>100.91666666666667</v>
      </c>
      <c r="W1160" s="19">
        <v>21.228787284946819</v>
      </c>
      <c r="X1160" s="19">
        <v>0</v>
      </c>
      <c r="Y1160" s="19">
        <v>96.875</v>
      </c>
      <c r="Z1160" s="19">
        <v>3.125</v>
      </c>
      <c r="AA1160" s="2">
        <v>0</v>
      </c>
      <c r="AB1160">
        <v>1</v>
      </c>
      <c r="AC1160">
        <v>10</v>
      </c>
      <c r="AD1160">
        <v>1</v>
      </c>
      <c r="AE1160" s="16">
        <v>0</v>
      </c>
      <c r="AF1160" t="s">
        <v>875</v>
      </c>
      <c r="AG1160" t="s">
        <v>875</v>
      </c>
      <c r="AH1160" t="s">
        <v>875</v>
      </c>
      <c r="AI1160" t="s">
        <v>875</v>
      </c>
      <c r="AJ1160" t="s">
        <v>875</v>
      </c>
      <c r="AK1160" t="s">
        <v>875</v>
      </c>
      <c r="AL1160" t="s">
        <v>875</v>
      </c>
      <c r="AM1160" s="1" t="s">
        <v>903</v>
      </c>
      <c r="AN1160" s="1" t="s">
        <v>903</v>
      </c>
      <c r="AO1160" s="1" t="s">
        <v>903</v>
      </c>
      <c r="AP1160" s="1" t="s">
        <v>903</v>
      </c>
      <c r="AQ1160" s="1" t="s">
        <v>903</v>
      </c>
      <c r="AR1160" s="1" t="s">
        <v>903</v>
      </c>
      <c r="AS1160" s="1" t="s">
        <v>903</v>
      </c>
      <c r="AT1160" s="1" t="s">
        <v>903</v>
      </c>
      <c r="AU1160" s="1" t="s">
        <v>903</v>
      </c>
      <c r="AV1160" s="1" t="s">
        <v>903</v>
      </c>
      <c r="AW1160" s="1" t="s">
        <v>903</v>
      </c>
      <c r="AX1160" s="1" t="s">
        <v>903</v>
      </c>
      <c r="AY1160" s="1" t="s">
        <v>903</v>
      </c>
      <c r="AZ1160" s="1" t="s">
        <v>903</v>
      </c>
      <c r="BA1160" s="1" t="s">
        <v>875</v>
      </c>
      <c r="BB1160" s="1" t="s">
        <v>875</v>
      </c>
      <c r="BC1160" s="1" t="s">
        <v>875</v>
      </c>
      <c r="BD1160" s="1" t="s">
        <v>875</v>
      </c>
      <c r="BE1160" s="1" t="s">
        <v>875</v>
      </c>
      <c r="BF1160" s="1" t="s">
        <v>875</v>
      </c>
      <c r="BG1160" s="12">
        <v>49</v>
      </c>
      <c r="BH1160" s="1">
        <v>3.49</v>
      </c>
      <c r="BI1160" s="1">
        <f>2.8*0.3+3.8*0.7</f>
        <v>3.4999999999999996</v>
      </c>
      <c r="BJ1160" s="1">
        <f>BG1160*BI1160</f>
        <v>171.49999999999997</v>
      </c>
      <c r="BK1160" s="12" t="s">
        <v>775</v>
      </c>
      <c r="BL1160" s="25">
        <v>0</v>
      </c>
      <c r="BM1160" s="1">
        <v>0</v>
      </c>
      <c r="BN1160" s="1">
        <v>0</v>
      </c>
      <c r="BO1160" s="1">
        <v>0</v>
      </c>
      <c r="BP1160" s="1">
        <v>0</v>
      </c>
      <c r="BQ1160" s="14">
        <v>44064.362858796296</v>
      </c>
      <c r="BR1160" s="14" t="s">
        <v>498</v>
      </c>
      <c r="BS1160" s="15">
        <f>34.55+12.2</f>
        <v>46.75</v>
      </c>
      <c r="BT1160" s="12" t="s">
        <v>501</v>
      </c>
      <c r="BU1160" s="12">
        <f>(12/47)*1+(35/47)*2</f>
        <v>1.7446808510638296</v>
      </c>
      <c r="BV1160" s="12"/>
      <c r="BW1160" s="12" t="s">
        <v>98</v>
      </c>
      <c r="BX1160" s="12"/>
      <c r="BY1160" s="12" t="s">
        <v>98</v>
      </c>
      <c r="BZ1160" s="12">
        <v>1</v>
      </c>
      <c r="CA1160" s="12">
        <v>6</v>
      </c>
      <c r="CB1160" s="15">
        <v>0.5</v>
      </c>
      <c r="CC1160" s="12">
        <v>0</v>
      </c>
      <c r="CD1160" s="12">
        <v>0</v>
      </c>
      <c r="CE1160" s="12">
        <v>2</v>
      </c>
      <c r="CF1160" s="12">
        <v>4</v>
      </c>
      <c r="CG1160" s="12">
        <v>1</v>
      </c>
      <c r="CH1160" s="12">
        <v>4</v>
      </c>
      <c r="CI1160" s="12">
        <v>1</v>
      </c>
      <c r="CJ1160" s="15">
        <f>(12/47)*2+(35/47)*4</f>
        <v>3.4893617021276593</v>
      </c>
      <c r="CK1160" s="12">
        <v>1</v>
      </c>
      <c r="CL1160" s="12">
        <v>3</v>
      </c>
      <c r="CM1160" s="12">
        <v>1</v>
      </c>
      <c r="CN1160" s="12">
        <v>2</v>
      </c>
      <c r="CO1160" s="12">
        <v>2</v>
      </c>
      <c r="CP1160" s="12" t="s">
        <v>500</v>
      </c>
      <c r="CQ1160" s="12">
        <v>88</v>
      </c>
      <c r="CR1160" s="12">
        <v>88</v>
      </c>
      <c r="CS1160" s="12">
        <v>60</v>
      </c>
      <c r="CT1160" s="12">
        <v>48</v>
      </c>
      <c r="CU1160" s="12">
        <v>93</v>
      </c>
      <c r="CV1160" s="12">
        <v>6.9</v>
      </c>
      <c r="CW1160" s="12">
        <v>248</v>
      </c>
      <c r="CX1160" s="12" t="b">
        <v>0</v>
      </c>
      <c r="CY1160" s="12"/>
      <c r="CZ1160" s="12">
        <v>0</v>
      </c>
      <c r="DA1160" s="12"/>
      <c r="DB1160" s="12"/>
      <c r="DC1160" s="12"/>
      <c r="DD1160"/>
      <c r="DE1160" s="35"/>
    </row>
    <row r="1161" spans="1:109" x14ac:dyDescent="0.2">
      <c r="A1161" s="2">
        <v>1160</v>
      </c>
      <c r="B1161" s="5">
        <v>14</v>
      </c>
      <c r="C1161" s="5">
        <v>3</v>
      </c>
      <c r="D1161" s="1">
        <v>54</v>
      </c>
      <c r="E1161" s="7">
        <v>44065</v>
      </c>
      <c r="F1161" s="1">
        <v>0</v>
      </c>
      <c r="G1161" s="5">
        <f t="shared" si="78"/>
        <v>34</v>
      </c>
      <c r="H1161" s="19">
        <f t="shared" si="79"/>
        <v>118.99999999999999</v>
      </c>
      <c r="I1161" s="19">
        <v>100</v>
      </c>
      <c r="J1161" s="19">
        <v>87.920138888888886</v>
      </c>
      <c r="K1161" s="19">
        <v>20.432040196310901</v>
      </c>
      <c r="L1161" s="19">
        <v>0</v>
      </c>
      <c r="M1161" s="19">
        <v>86.458333333333329</v>
      </c>
      <c r="N1161" s="19">
        <v>13.541666666666666</v>
      </c>
      <c r="O1161" s="19">
        <v>100</v>
      </c>
      <c r="P1161" s="19">
        <v>84.760416666666671</v>
      </c>
      <c r="Q1161" s="19">
        <v>23.194239330208514</v>
      </c>
      <c r="R1161" s="19">
        <v>0</v>
      </c>
      <c r="S1161" s="19">
        <v>79.6875</v>
      </c>
      <c r="T1161" s="19">
        <v>20.3125</v>
      </c>
      <c r="U1161" s="19">
        <v>100</v>
      </c>
      <c r="V1161" s="19">
        <v>94.239583333333329</v>
      </c>
      <c r="W1161" s="19">
        <v>12.433738747804687</v>
      </c>
      <c r="X1161" s="19">
        <v>0</v>
      </c>
      <c r="Y1161" s="19">
        <v>100</v>
      </c>
      <c r="Z1161" s="19">
        <v>0</v>
      </c>
      <c r="AA1161" s="2">
        <v>1</v>
      </c>
      <c r="AB1161">
        <v>1</v>
      </c>
      <c r="AC1161">
        <v>10</v>
      </c>
      <c r="AD1161">
        <v>1</v>
      </c>
      <c r="AE1161" s="16">
        <v>0</v>
      </c>
      <c r="AF1161" t="s">
        <v>875</v>
      </c>
      <c r="AG1161" t="s">
        <v>875</v>
      </c>
      <c r="AH1161" t="s">
        <v>875</v>
      </c>
      <c r="AI1161" t="s">
        <v>875</v>
      </c>
      <c r="AJ1161" t="s">
        <v>875</v>
      </c>
      <c r="AK1161" t="s">
        <v>875</v>
      </c>
      <c r="AL1161" t="s">
        <v>875</v>
      </c>
      <c r="AM1161" s="1" t="s">
        <v>903</v>
      </c>
      <c r="AN1161" s="1" t="s">
        <v>903</v>
      </c>
      <c r="AO1161" s="1" t="s">
        <v>903</v>
      </c>
      <c r="AP1161" s="1" t="s">
        <v>903</v>
      </c>
      <c r="AQ1161" s="1" t="s">
        <v>903</v>
      </c>
      <c r="AR1161" s="1" t="s">
        <v>903</v>
      </c>
      <c r="AS1161" s="1" t="s">
        <v>903</v>
      </c>
      <c r="AT1161" s="1" t="s">
        <v>903</v>
      </c>
      <c r="AU1161" s="1" t="s">
        <v>903</v>
      </c>
      <c r="AV1161" s="1" t="s">
        <v>903</v>
      </c>
      <c r="AW1161" s="1" t="s">
        <v>903</v>
      </c>
      <c r="AX1161" s="1" t="s">
        <v>903</v>
      </c>
      <c r="AY1161" s="1" t="s">
        <v>903</v>
      </c>
      <c r="AZ1161" s="1" t="s">
        <v>903</v>
      </c>
      <c r="BA1161" s="1" t="s">
        <v>875</v>
      </c>
      <c r="BB1161" s="1" t="s">
        <v>875</v>
      </c>
      <c r="BC1161" s="1" t="s">
        <v>875</v>
      </c>
      <c r="BD1161" s="1" t="s">
        <v>875</v>
      </c>
      <c r="BE1161" s="1" t="s">
        <v>875</v>
      </c>
      <c r="BF1161" s="1" t="s">
        <v>875</v>
      </c>
      <c r="BG1161" s="12">
        <v>34</v>
      </c>
      <c r="BH1161" s="1">
        <v>3.53</v>
      </c>
      <c r="BI1161" s="1">
        <f>2.8*0.3+3.8*0.7</f>
        <v>3.4999999999999996</v>
      </c>
      <c r="BJ1161" s="1">
        <f>BG1161*BI1161</f>
        <v>118.99999999999999</v>
      </c>
      <c r="BK1161" s="12" t="s">
        <v>775</v>
      </c>
      <c r="BL1161" s="25">
        <v>0</v>
      </c>
      <c r="BM1161" s="1">
        <v>0</v>
      </c>
      <c r="BN1161" s="1">
        <v>0</v>
      </c>
      <c r="BO1161" s="1">
        <v>0</v>
      </c>
      <c r="BP1161" s="1">
        <v>0</v>
      </c>
      <c r="BQ1161" s="14">
        <v>44065.645474537036</v>
      </c>
      <c r="BR1161" s="14" t="s">
        <v>502</v>
      </c>
      <c r="BS1161" s="15">
        <f>22.4166666666667+10</f>
        <v>32.4166666666667</v>
      </c>
      <c r="BT1161" s="12" t="s">
        <v>503</v>
      </c>
      <c r="BU1161" s="12">
        <f>(10/42.4)*1+(32.4/42.4)*2</f>
        <v>1.7641509433962264</v>
      </c>
      <c r="BV1161" s="12"/>
      <c r="BW1161" s="12" t="s">
        <v>98</v>
      </c>
      <c r="BX1161" s="12"/>
      <c r="BY1161" s="12" t="s">
        <v>98</v>
      </c>
      <c r="BZ1161" s="12">
        <v>1</v>
      </c>
      <c r="CA1161" s="12">
        <v>6</v>
      </c>
      <c r="CB1161" s="15">
        <v>1.1000000000000001</v>
      </c>
      <c r="CC1161" s="12">
        <v>0</v>
      </c>
      <c r="CD1161" s="12">
        <v>0</v>
      </c>
      <c r="CE1161" s="12">
        <v>1</v>
      </c>
      <c r="CF1161" s="12">
        <v>4</v>
      </c>
      <c r="CG1161" s="12">
        <v>1</v>
      </c>
      <c r="CH1161" s="12">
        <v>4</v>
      </c>
      <c r="CI1161" s="12">
        <v>1</v>
      </c>
      <c r="CJ1161" s="15">
        <f>(10/42.4)*2+(32.4/42.4)*4</f>
        <v>3.5283018867924527</v>
      </c>
      <c r="CK1161" s="12">
        <v>1</v>
      </c>
      <c r="CL1161" s="12">
        <v>5</v>
      </c>
      <c r="CM1161" s="12">
        <v>1</v>
      </c>
      <c r="CN1161" s="12">
        <v>4</v>
      </c>
      <c r="CO1161" s="12">
        <v>2</v>
      </c>
      <c r="CP1161" s="12" t="s">
        <v>88</v>
      </c>
      <c r="CQ1161" s="12">
        <v>104</v>
      </c>
      <c r="CR1161" s="12">
        <v>104</v>
      </c>
      <c r="CS1161" s="12">
        <v>0</v>
      </c>
      <c r="CT1161" s="12">
        <v>24</v>
      </c>
      <c r="CU1161" s="12">
        <v>104</v>
      </c>
      <c r="CV1161" s="12">
        <v>11.5</v>
      </c>
      <c r="CW1161" s="12">
        <v>293</v>
      </c>
      <c r="CX1161" s="12" t="b">
        <v>0</v>
      </c>
      <c r="CY1161" s="12"/>
      <c r="CZ1161" s="12">
        <v>0</v>
      </c>
      <c r="DA1161" s="12"/>
      <c r="DB1161" s="12"/>
      <c r="DC1161" s="12"/>
      <c r="DD1161"/>
      <c r="DE1161" s="35"/>
    </row>
    <row r="1162" spans="1:109" x14ac:dyDescent="0.2">
      <c r="A1162" s="2">
        <v>1161</v>
      </c>
      <c r="B1162" s="5">
        <v>14</v>
      </c>
      <c r="C1162" s="5">
        <v>3</v>
      </c>
      <c r="D1162" s="1">
        <v>55</v>
      </c>
      <c r="E1162" s="7">
        <v>44066</v>
      </c>
      <c r="F1162" s="1">
        <v>0</v>
      </c>
      <c r="G1162" s="5">
        <f t="shared" si="78"/>
        <v>0</v>
      </c>
      <c r="H1162" s="19">
        <f t="shared" si="79"/>
        <v>0</v>
      </c>
      <c r="I1162" s="19">
        <v>87.152777777777771</v>
      </c>
      <c r="J1162" s="19">
        <v>83.984063745019924</v>
      </c>
      <c r="K1162" s="19">
        <v>20.112073670088908</v>
      </c>
      <c r="L1162" s="19">
        <v>0</v>
      </c>
      <c r="M1162" s="19">
        <v>81.274900398406373</v>
      </c>
      <c r="N1162" s="19">
        <v>18.725099601593627</v>
      </c>
      <c r="O1162" s="19">
        <v>80.729166666666671</v>
      </c>
      <c r="P1162" s="19">
        <v>85.845161290322579</v>
      </c>
      <c r="Q1162" s="19">
        <v>22.512266841965765</v>
      </c>
      <c r="R1162" s="19">
        <v>0</v>
      </c>
      <c r="S1162" s="19">
        <v>83.870967741935488</v>
      </c>
      <c r="T1162" s="19">
        <v>16.129032258064516</v>
      </c>
      <c r="U1162" s="19">
        <v>100</v>
      </c>
      <c r="V1162" s="19">
        <v>80.979166666666671</v>
      </c>
      <c r="W1162" s="19">
        <v>14.111723329159521</v>
      </c>
      <c r="X1162" s="19">
        <v>0</v>
      </c>
      <c r="Y1162" s="19">
        <v>77.083333333333329</v>
      </c>
      <c r="Z1162" s="19">
        <v>22.916666666666668</v>
      </c>
      <c r="AA1162" s="2">
        <v>0</v>
      </c>
      <c r="AB1162">
        <v>1</v>
      </c>
      <c r="AC1162">
        <v>9</v>
      </c>
      <c r="AD1162">
        <v>1</v>
      </c>
      <c r="AE1162" s="16">
        <v>0</v>
      </c>
      <c r="AF1162" s="12">
        <v>99</v>
      </c>
      <c r="AG1162">
        <v>1</v>
      </c>
      <c r="AH1162">
        <v>99</v>
      </c>
      <c r="AI1162">
        <v>99</v>
      </c>
      <c r="AJ1162">
        <v>99</v>
      </c>
      <c r="AK1162">
        <v>99</v>
      </c>
      <c r="AL1162">
        <v>99</v>
      </c>
      <c r="AM1162" s="1">
        <v>99</v>
      </c>
      <c r="AN1162" s="1">
        <v>99</v>
      </c>
      <c r="AO1162" s="1">
        <v>99</v>
      </c>
      <c r="AP1162" s="1">
        <v>99</v>
      </c>
      <c r="AQ1162" s="1">
        <v>99</v>
      </c>
      <c r="AR1162" s="1">
        <v>99</v>
      </c>
      <c r="AS1162" s="1">
        <v>0</v>
      </c>
      <c r="AT1162" s="1">
        <v>1</v>
      </c>
      <c r="AU1162">
        <v>0</v>
      </c>
      <c r="AV1162" s="1">
        <v>0</v>
      </c>
      <c r="AW1162" s="1">
        <v>0</v>
      </c>
      <c r="AX1162" s="1">
        <v>0</v>
      </c>
      <c r="AY1162" s="1">
        <v>0</v>
      </c>
      <c r="AZ1162" s="1">
        <v>0</v>
      </c>
      <c r="BA1162" s="1">
        <v>0</v>
      </c>
      <c r="BB1162" s="1">
        <v>0</v>
      </c>
      <c r="BC1162" s="1">
        <v>0</v>
      </c>
      <c r="BD1162" s="1">
        <v>0</v>
      </c>
      <c r="BE1162" s="1">
        <v>0</v>
      </c>
      <c r="BF1162" s="1">
        <f>SUM(AS1162:BE1162)</f>
        <v>1</v>
      </c>
      <c r="BG1162" s="12">
        <v>0</v>
      </c>
      <c r="BH1162" s="12">
        <v>0</v>
      </c>
      <c r="BI1162" s="12">
        <v>0</v>
      </c>
      <c r="BJ1162" s="12">
        <v>0</v>
      </c>
      <c r="BK1162" s="12">
        <v>0</v>
      </c>
      <c r="BL1162" s="25">
        <v>0</v>
      </c>
      <c r="BM1162" s="1">
        <v>0</v>
      </c>
      <c r="BN1162" s="1">
        <v>0</v>
      </c>
      <c r="BO1162" s="1">
        <v>0</v>
      </c>
      <c r="BP1162" s="1">
        <v>0</v>
      </c>
      <c r="BQ1162" s="12"/>
      <c r="BR1162" s="12"/>
      <c r="BS1162" s="12"/>
      <c r="BT1162" s="12"/>
      <c r="BU1162" s="12"/>
      <c r="BV1162" s="12"/>
      <c r="BW1162" s="12"/>
      <c r="BX1162" s="12"/>
      <c r="BY1162" s="12"/>
      <c r="BZ1162" s="12"/>
      <c r="CA1162" s="12"/>
      <c r="CB1162" s="15"/>
      <c r="CC1162" s="12"/>
      <c r="CD1162" s="12"/>
      <c r="CE1162" s="12"/>
      <c r="CF1162" s="12"/>
      <c r="CG1162" s="12"/>
      <c r="CH1162" s="12"/>
      <c r="CI1162" s="12"/>
      <c r="CJ1162" s="15"/>
      <c r="CK1162" s="12"/>
      <c r="CL1162" s="12"/>
      <c r="CM1162" s="12"/>
      <c r="CN1162" s="12"/>
      <c r="CO1162" s="12"/>
      <c r="CP1162" s="12"/>
      <c r="CQ1162" s="12"/>
      <c r="CR1162" s="12"/>
      <c r="CS1162" s="12"/>
      <c r="CT1162" s="12"/>
      <c r="CU1162" s="12"/>
      <c r="CV1162" s="12"/>
      <c r="CW1162" s="12"/>
      <c r="CX1162" s="12"/>
      <c r="CY1162" s="12"/>
      <c r="CZ1162" s="12"/>
      <c r="DA1162" s="12"/>
      <c r="DB1162" s="12"/>
      <c r="DC1162" s="12"/>
      <c r="DD1162"/>
      <c r="DE1162" s="35"/>
    </row>
    <row r="1163" spans="1:109" x14ac:dyDescent="0.2">
      <c r="A1163" s="2">
        <v>1162</v>
      </c>
      <c r="B1163" s="5">
        <v>14</v>
      </c>
      <c r="C1163" s="5">
        <v>3</v>
      </c>
      <c r="D1163" s="1">
        <v>56</v>
      </c>
      <c r="E1163" s="7">
        <v>44067</v>
      </c>
      <c r="F1163" s="1">
        <v>0</v>
      </c>
      <c r="G1163" s="5">
        <f t="shared" si="78"/>
        <v>95.999999999999957</v>
      </c>
      <c r="H1163" s="19">
        <f t="shared" si="79"/>
        <v>506.99999999999989</v>
      </c>
      <c r="I1163" s="19">
        <v>97.222222222222229</v>
      </c>
      <c r="J1163" s="19">
        <v>96.785714285714292</v>
      </c>
      <c r="K1163" s="19">
        <v>22.342095262364296</v>
      </c>
      <c r="L1163" s="19">
        <v>0</v>
      </c>
      <c r="M1163" s="19">
        <v>87.857142857142861</v>
      </c>
      <c r="N1163" s="19">
        <v>12.142857142857142</v>
      </c>
      <c r="O1163" s="19">
        <v>100</v>
      </c>
      <c r="P1163" s="19">
        <v>91.098958333333329</v>
      </c>
      <c r="Q1163" s="19">
        <v>25.061946098065857</v>
      </c>
      <c r="R1163" s="19">
        <v>0</v>
      </c>
      <c r="S1163" s="19">
        <v>82.291666666666671</v>
      </c>
      <c r="T1163" s="19">
        <v>17.708333333333332</v>
      </c>
      <c r="U1163" s="19">
        <v>91.666666666666671</v>
      </c>
      <c r="V1163" s="19">
        <v>109.19318181818181</v>
      </c>
      <c r="W1163" s="19">
        <v>10.363844609982467</v>
      </c>
      <c r="X1163" s="19">
        <v>0</v>
      </c>
      <c r="Y1163" s="19">
        <v>100</v>
      </c>
      <c r="Z1163" s="19">
        <v>0</v>
      </c>
      <c r="AA1163" s="2">
        <v>0</v>
      </c>
      <c r="AB1163">
        <v>1</v>
      </c>
      <c r="AC1163">
        <v>9</v>
      </c>
      <c r="AD1163">
        <v>1</v>
      </c>
      <c r="AE1163" s="16">
        <v>0</v>
      </c>
      <c r="AF1163" t="s">
        <v>875</v>
      </c>
      <c r="AG1163" t="s">
        <v>875</v>
      </c>
      <c r="AH1163" t="s">
        <v>875</v>
      </c>
      <c r="AI1163" t="s">
        <v>875</v>
      </c>
      <c r="AJ1163" t="s">
        <v>875</v>
      </c>
      <c r="AK1163" t="s">
        <v>875</v>
      </c>
      <c r="AL1163" t="s">
        <v>875</v>
      </c>
      <c r="AM1163" s="1" t="s">
        <v>903</v>
      </c>
      <c r="AN1163" s="1" t="s">
        <v>903</v>
      </c>
      <c r="AO1163" s="1" t="s">
        <v>903</v>
      </c>
      <c r="AP1163" s="1" t="s">
        <v>903</v>
      </c>
      <c r="AQ1163" s="1" t="s">
        <v>903</v>
      </c>
      <c r="AR1163" s="1" t="s">
        <v>903</v>
      </c>
      <c r="AS1163" s="1" t="s">
        <v>903</v>
      </c>
      <c r="AT1163" s="1" t="s">
        <v>903</v>
      </c>
      <c r="AU1163" s="1" t="s">
        <v>903</v>
      </c>
      <c r="AV1163" s="1" t="s">
        <v>903</v>
      </c>
      <c r="AW1163" s="1" t="s">
        <v>903</v>
      </c>
      <c r="AX1163" s="1" t="s">
        <v>903</v>
      </c>
      <c r="AY1163" s="1" t="s">
        <v>903</v>
      </c>
      <c r="AZ1163" s="1" t="s">
        <v>903</v>
      </c>
      <c r="BA1163" s="1" t="s">
        <v>875</v>
      </c>
      <c r="BB1163" s="1" t="s">
        <v>875</v>
      </c>
      <c r="BC1163" s="1" t="s">
        <v>875</v>
      </c>
      <c r="BD1163" s="1" t="s">
        <v>875</v>
      </c>
      <c r="BE1163" s="1" t="s">
        <v>875</v>
      </c>
      <c r="BF1163" s="1" t="s">
        <v>875</v>
      </c>
      <c r="BG1163" s="12">
        <v>38</v>
      </c>
      <c r="BH1163" s="1">
        <v>4</v>
      </c>
      <c r="BI1163" s="5">
        <v>8</v>
      </c>
      <c r="BJ1163" s="1">
        <f>BG1163*BI1163</f>
        <v>304</v>
      </c>
      <c r="BK1163" s="12" t="s">
        <v>29</v>
      </c>
      <c r="BL1163" s="25">
        <v>57.999999999999957</v>
      </c>
      <c r="BM1163">
        <v>5</v>
      </c>
      <c r="BN1163">
        <v>3.5</v>
      </c>
      <c r="BO1163" s="1">
        <f>BL1163*BN1163</f>
        <v>202.99999999999986</v>
      </c>
      <c r="BP1163" t="s">
        <v>797</v>
      </c>
      <c r="BQ1163" s="14">
        <v>44067.387351030091</v>
      </c>
      <c r="BR1163" s="14" t="s">
        <v>504</v>
      </c>
      <c r="BS1163" s="15">
        <v>36.516666666666666</v>
      </c>
      <c r="BT1163" s="12" t="s">
        <v>505</v>
      </c>
      <c r="BU1163" s="12">
        <v>3</v>
      </c>
      <c r="BV1163" s="12"/>
      <c r="BW1163" s="12" t="s">
        <v>98</v>
      </c>
      <c r="BX1163" s="12"/>
      <c r="BY1163" s="12" t="s">
        <v>98</v>
      </c>
      <c r="BZ1163" s="12">
        <v>1</v>
      </c>
      <c r="CA1163" s="12">
        <v>5</v>
      </c>
      <c r="CB1163" s="15">
        <v>1.5</v>
      </c>
      <c r="CC1163" s="12">
        <v>0</v>
      </c>
      <c r="CD1163" s="12">
        <v>0</v>
      </c>
      <c r="CE1163" s="12">
        <v>1</v>
      </c>
      <c r="CF1163" s="12">
        <v>4</v>
      </c>
      <c r="CG1163" s="12">
        <v>1</v>
      </c>
      <c r="CH1163" s="12">
        <v>3</v>
      </c>
      <c r="CI1163" s="12">
        <v>2</v>
      </c>
      <c r="CJ1163" s="15">
        <v>4</v>
      </c>
      <c r="CK1163" s="12">
        <v>1</v>
      </c>
      <c r="CL1163" s="12">
        <v>4</v>
      </c>
      <c r="CM1163" s="12">
        <v>1</v>
      </c>
      <c r="CN1163" s="12">
        <v>2</v>
      </c>
      <c r="CO1163" s="12">
        <v>2</v>
      </c>
      <c r="CP1163" s="12"/>
      <c r="CQ1163" s="12"/>
      <c r="CR1163" s="12"/>
      <c r="CS1163" s="12"/>
      <c r="CT1163" s="12"/>
      <c r="CU1163" s="12"/>
      <c r="CV1163" s="12"/>
      <c r="CW1163" s="12"/>
      <c r="CX1163" s="12"/>
      <c r="CY1163" s="12"/>
      <c r="CZ1163" s="12"/>
      <c r="DA1163" s="12"/>
      <c r="DB1163" s="12"/>
      <c r="DC1163" s="12"/>
      <c r="DD1163" s="17">
        <v>0.33263888888888887</v>
      </c>
      <c r="DE1163" s="35">
        <v>0.37291666666666662</v>
      </c>
    </row>
    <row r="1164" spans="1:109" x14ac:dyDescent="0.2">
      <c r="A1164" s="2">
        <v>1163</v>
      </c>
      <c r="B1164" s="5">
        <v>14</v>
      </c>
      <c r="C1164" s="5">
        <v>3</v>
      </c>
      <c r="D1164" s="1">
        <v>57</v>
      </c>
      <c r="E1164" s="7">
        <v>44068</v>
      </c>
      <c r="F1164" s="1">
        <v>1</v>
      </c>
      <c r="G1164" s="5">
        <f t="shared" si="78"/>
        <v>0</v>
      </c>
      <c r="H1164" s="19">
        <f t="shared" si="79"/>
        <v>0</v>
      </c>
      <c r="I1164" s="19">
        <v>100</v>
      </c>
      <c r="J1164" s="19">
        <v>92.440972222222229</v>
      </c>
      <c r="K1164" s="19">
        <v>13.598104927046499</v>
      </c>
      <c r="L1164" s="19">
        <v>0</v>
      </c>
      <c r="M1164" s="19">
        <v>98.263888888888886</v>
      </c>
      <c r="N1164" s="19">
        <v>1.7361111111111112</v>
      </c>
      <c r="O1164" s="19">
        <v>100</v>
      </c>
      <c r="P1164" s="19">
        <v>94.302083333333329</v>
      </c>
      <c r="Q1164" s="19">
        <v>13.854812812951485</v>
      </c>
      <c r="R1164" s="19">
        <v>0</v>
      </c>
      <c r="S1164" s="19">
        <v>97.916666666666671</v>
      </c>
      <c r="T1164" s="19">
        <v>2.0833333333333335</v>
      </c>
      <c r="U1164" s="19">
        <v>100</v>
      </c>
      <c r="V1164" s="19">
        <v>88.71875</v>
      </c>
      <c r="W1164" s="19">
        <v>11.989885102914018</v>
      </c>
      <c r="X1164" s="19">
        <v>0</v>
      </c>
      <c r="Y1164" s="19">
        <v>98.958333333333329</v>
      </c>
      <c r="Z1164" s="19">
        <v>1.0416666666666667</v>
      </c>
      <c r="AA1164" s="2">
        <v>0</v>
      </c>
      <c r="AB1164">
        <v>1</v>
      </c>
      <c r="AC1164">
        <v>9</v>
      </c>
      <c r="AD1164">
        <v>1</v>
      </c>
      <c r="AE1164" s="16">
        <v>0</v>
      </c>
      <c r="AF1164" s="12">
        <v>99</v>
      </c>
      <c r="AG1164">
        <v>1</v>
      </c>
      <c r="AH1164">
        <v>99</v>
      </c>
      <c r="AI1164">
        <v>99</v>
      </c>
      <c r="AJ1164">
        <v>99</v>
      </c>
      <c r="AK1164">
        <v>99</v>
      </c>
      <c r="AL1164">
        <v>99</v>
      </c>
      <c r="AM1164">
        <v>99</v>
      </c>
      <c r="AN1164" s="1">
        <v>99</v>
      </c>
      <c r="AO1164" s="1">
        <v>99</v>
      </c>
      <c r="AP1164" s="1">
        <v>99</v>
      </c>
      <c r="AQ1164" s="1">
        <v>99</v>
      </c>
      <c r="AR1164" s="1">
        <v>99</v>
      </c>
      <c r="AS1164" s="1">
        <v>0</v>
      </c>
      <c r="AT1164">
        <v>1</v>
      </c>
      <c r="AU1164">
        <v>0</v>
      </c>
      <c r="AV1164" s="1">
        <v>0</v>
      </c>
      <c r="AW1164" s="1">
        <v>0</v>
      </c>
      <c r="AX1164" s="1">
        <v>0</v>
      </c>
      <c r="AY1164" s="1">
        <v>0</v>
      </c>
      <c r="AZ1164" s="1">
        <v>0</v>
      </c>
      <c r="BA1164" s="1">
        <v>0</v>
      </c>
      <c r="BB1164" s="1">
        <v>0</v>
      </c>
      <c r="BC1164" s="1">
        <v>0</v>
      </c>
      <c r="BD1164" s="1">
        <v>0</v>
      </c>
      <c r="BE1164" s="1">
        <v>0</v>
      </c>
      <c r="BF1164" s="1">
        <f>SUM(AS1164:BE1164)</f>
        <v>1</v>
      </c>
      <c r="BG1164" s="12">
        <v>0</v>
      </c>
      <c r="BH1164" s="12">
        <v>0</v>
      </c>
      <c r="BI1164" s="12">
        <v>0</v>
      </c>
      <c r="BJ1164" s="12">
        <v>0</v>
      </c>
      <c r="BK1164" s="12">
        <v>0</v>
      </c>
      <c r="BL1164" s="25">
        <v>0</v>
      </c>
      <c r="BM1164" s="1">
        <v>0</v>
      </c>
      <c r="BN1164" s="1">
        <v>0</v>
      </c>
      <c r="BO1164" s="1">
        <v>0</v>
      </c>
      <c r="BP1164" s="1">
        <v>0</v>
      </c>
      <c r="BQ1164" s="12"/>
      <c r="BR1164" s="12"/>
      <c r="BS1164" s="12"/>
      <c r="BT1164" s="12"/>
      <c r="BU1164" s="12"/>
      <c r="BV1164" s="12"/>
      <c r="BW1164" s="12"/>
      <c r="BX1164" s="12"/>
      <c r="BY1164" s="12"/>
      <c r="BZ1164" s="12"/>
      <c r="CA1164" s="12"/>
      <c r="CB1164" s="15"/>
      <c r="CC1164" s="12"/>
      <c r="CD1164" s="12"/>
      <c r="CE1164" s="12"/>
      <c r="CF1164" s="12"/>
      <c r="CG1164" s="12"/>
      <c r="CH1164" s="12"/>
      <c r="CI1164" s="12"/>
      <c r="CJ1164" s="15"/>
      <c r="CK1164" s="12"/>
      <c r="CL1164" s="12"/>
      <c r="CM1164" s="12"/>
      <c r="CN1164" s="12"/>
      <c r="CO1164" s="12"/>
      <c r="CP1164" s="12"/>
      <c r="CQ1164" s="12"/>
      <c r="CR1164" s="12"/>
      <c r="CS1164" s="12"/>
      <c r="CT1164" s="12"/>
      <c r="CU1164" s="12"/>
      <c r="CV1164" s="12"/>
      <c r="CW1164" s="12"/>
      <c r="CX1164" s="12"/>
      <c r="CY1164" s="12"/>
      <c r="CZ1164" s="12"/>
      <c r="DA1164" s="12"/>
      <c r="DB1164" s="12"/>
      <c r="DC1164" s="12"/>
      <c r="DD1164"/>
      <c r="DE1164" s="35"/>
    </row>
    <row r="1165" spans="1:109" x14ac:dyDescent="0.2">
      <c r="A1165" s="2">
        <v>1164</v>
      </c>
      <c r="B1165" s="5">
        <v>14</v>
      </c>
      <c r="C1165" s="5">
        <v>3</v>
      </c>
      <c r="D1165" s="1">
        <v>58</v>
      </c>
      <c r="E1165" s="7">
        <v>44069</v>
      </c>
      <c r="F1165" s="1">
        <v>0</v>
      </c>
      <c r="G1165" s="5">
        <f t="shared" si="78"/>
        <v>41.999999999999979</v>
      </c>
      <c r="H1165" s="19">
        <f t="shared" si="79"/>
        <v>137.19999999999993</v>
      </c>
      <c r="I1165" s="19">
        <v>93.402777777777771</v>
      </c>
      <c r="J1165" s="19">
        <v>85.743494423791816</v>
      </c>
      <c r="K1165" s="19">
        <v>14.570060176490532</v>
      </c>
      <c r="L1165" s="19">
        <v>0</v>
      </c>
      <c r="M1165" s="19">
        <v>89.962825278810413</v>
      </c>
      <c r="N1165" s="19">
        <v>10.037174721189592</v>
      </c>
      <c r="O1165" s="19">
        <v>90.104166666666671</v>
      </c>
      <c r="P1165" s="19">
        <v>86.416184971098261</v>
      </c>
      <c r="Q1165" s="19">
        <v>15.822384394831642</v>
      </c>
      <c r="R1165" s="19">
        <v>0</v>
      </c>
      <c r="S1165" s="19">
        <v>87.861271676300575</v>
      </c>
      <c r="T1165" s="19">
        <v>12.138728323699421</v>
      </c>
      <c r="U1165" s="19">
        <v>100</v>
      </c>
      <c r="V1165" s="19">
        <v>84.53125</v>
      </c>
      <c r="W1165" s="19">
        <v>11.799962005197173</v>
      </c>
      <c r="X1165" s="19">
        <v>0</v>
      </c>
      <c r="Y1165" s="19">
        <v>93.75</v>
      </c>
      <c r="Z1165" s="19">
        <v>6.25</v>
      </c>
      <c r="AA1165" s="2">
        <v>1</v>
      </c>
      <c r="AB1165">
        <v>1</v>
      </c>
      <c r="AC1165">
        <v>10</v>
      </c>
      <c r="AD1165">
        <v>1</v>
      </c>
      <c r="AE1165" s="16">
        <v>0</v>
      </c>
      <c r="AF1165" t="s">
        <v>875</v>
      </c>
      <c r="AG1165" t="s">
        <v>875</v>
      </c>
      <c r="AH1165" t="s">
        <v>875</v>
      </c>
      <c r="AI1165" t="s">
        <v>875</v>
      </c>
      <c r="AJ1165" t="s">
        <v>875</v>
      </c>
      <c r="AK1165" t="s">
        <v>875</v>
      </c>
      <c r="AL1165" t="s">
        <v>875</v>
      </c>
      <c r="AM1165" s="1" t="s">
        <v>903</v>
      </c>
      <c r="AN1165" s="1" t="s">
        <v>903</v>
      </c>
      <c r="AO1165" s="1" t="s">
        <v>903</v>
      </c>
      <c r="AP1165" s="1" t="s">
        <v>903</v>
      </c>
      <c r="AQ1165" s="1" t="s">
        <v>903</v>
      </c>
      <c r="AR1165" s="1" t="s">
        <v>903</v>
      </c>
      <c r="AS1165" s="1" t="s">
        <v>903</v>
      </c>
      <c r="AT1165" s="1" t="s">
        <v>903</v>
      </c>
      <c r="AU1165" s="1" t="s">
        <v>903</v>
      </c>
      <c r="AV1165" s="1" t="s">
        <v>903</v>
      </c>
      <c r="AW1165" s="1" t="s">
        <v>903</v>
      </c>
      <c r="AX1165" s="1" t="s">
        <v>903</v>
      </c>
      <c r="AY1165" s="1" t="s">
        <v>903</v>
      </c>
      <c r="AZ1165" s="1" t="s">
        <v>903</v>
      </c>
      <c r="BA1165" s="1" t="s">
        <v>875</v>
      </c>
      <c r="BB1165" s="1" t="s">
        <v>875</v>
      </c>
      <c r="BC1165" s="1" t="s">
        <v>875</v>
      </c>
      <c r="BD1165" s="1" t="s">
        <v>875</v>
      </c>
      <c r="BE1165" s="1" t="s">
        <v>875</v>
      </c>
      <c r="BF1165" s="1" t="s">
        <v>875</v>
      </c>
      <c r="BG1165" s="12">
        <v>14</v>
      </c>
      <c r="BH1165" s="1">
        <v>0</v>
      </c>
      <c r="BI1165" s="1">
        <v>2.8</v>
      </c>
      <c r="BJ1165" s="1">
        <f>BG1165*BI1165</f>
        <v>39.199999999999996</v>
      </c>
      <c r="BK1165" s="12" t="s">
        <v>27</v>
      </c>
      <c r="BL1165" s="25">
        <v>27.999999999999979</v>
      </c>
      <c r="BM1165">
        <v>5</v>
      </c>
      <c r="BN1165">
        <v>3.5</v>
      </c>
      <c r="BO1165" s="1">
        <f>BL1165*BN1165</f>
        <v>97.999999999999929</v>
      </c>
      <c r="BP1165" t="s">
        <v>797</v>
      </c>
      <c r="BQ1165" s="14">
        <v>44069.322990960645</v>
      </c>
      <c r="BR1165" s="14" t="s">
        <v>506</v>
      </c>
      <c r="BS1165" s="15">
        <v>12.533333333333333</v>
      </c>
      <c r="BT1165" s="12" t="s">
        <v>467</v>
      </c>
      <c r="BU1165" s="12">
        <v>1</v>
      </c>
      <c r="BV1165" s="12"/>
      <c r="BW1165" s="12" t="s">
        <v>98</v>
      </c>
      <c r="BX1165" s="12"/>
      <c r="BY1165" s="12" t="s">
        <v>98</v>
      </c>
      <c r="BZ1165" s="12">
        <v>1</v>
      </c>
      <c r="CA1165" s="12">
        <v>14</v>
      </c>
      <c r="CB1165" s="15">
        <v>0.55000000000000004</v>
      </c>
      <c r="CC1165" s="12">
        <v>0</v>
      </c>
      <c r="CD1165" s="12">
        <v>0</v>
      </c>
      <c r="CE1165" s="12">
        <v>1</v>
      </c>
      <c r="CF1165" s="12">
        <v>3</v>
      </c>
      <c r="CG1165" s="12">
        <v>1</v>
      </c>
      <c r="CH1165" s="12">
        <v>3</v>
      </c>
      <c r="CI1165" s="12">
        <v>1</v>
      </c>
      <c r="CJ1165" s="15">
        <v>0</v>
      </c>
      <c r="CK1165" s="12" t="s">
        <v>20</v>
      </c>
      <c r="CL1165" s="12" t="s">
        <v>20</v>
      </c>
      <c r="CM1165" s="12" t="s">
        <v>20</v>
      </c>
      <c r="CN1165" s="12" t="s">
        <v>20</v>
      </c>
      <c r="CO1165" s="12" t="s">
        <v>20</v>
      </c>
      <c r="CP1165" s="12" t="s">
        <v>94</v>
      </c>
      <c r="CQ1165" s="12">
        <v>86</v>
      </c>
      <c r="CR1165" s="12">
        <v>86</v>
      </c>
      <c r="CS1165" s="12">
        <v>76</v>
      </c>
      <c r="CT1165" s="12">
        <v>39</v>
      </c>
      <c r="CU1165" s="12">
        <v>89</v>
      </c>
      <c r="CV1165" s="12">
        <v>0</v>
      </c>
      <c r="CW1165" s="12">
        <v>0</v>
      </c>
      <c r="CX1165" s="12" t="b">
        <v>0</v>
      </c>
      <c r="CY1165" s="12"/>
      <c r="CZ1165" s="12">
        <v>0</v>
      </c>
      <c r="DA1165" s="12"/>
      <c r="DB1165" s="12"/>
      <c r="DC1165" s="12"/>
      <c r="DD1165" s="17">
        <v>0.28819444444444448</v>
      </c>
      <c r="DE1165" s="35">
        <v>0.30763888888888891</v>
      </c>
    </row>
    <row r="1166" spans="1:109" x14ac:dyDescent="0.2">
      <c r="A1166" s="2">
        <v>1165</v>
      </c>
      <c r="B1166" s="5">
        <v>14</v>
      </c>
      <c r="C1166" s="5">
        <v>3</v>
      </c>
      <c r="D1166" s="1">
        <v>59</v>
      </c>
      <c r="E1166" s="7">
        <v>44070</v>
      </c>
      <c r="F1166" s="1">
        <v>0</v>
      </c>
      <c r="G1166" s="5">
        <f t="shared" si="78"/>
        <v>37</v>
      </c>
      <c r="H1166" s="19">
        <f t="shared" si="79"/>
        <v>187.22</v>
      </c>
      <c r="I1166" s="19">
        <v>99.305555555555557</v>
      </c>
      <c r="J1166" s="19">
        <v>83.038461538461533</v>
      </c>
      <c r="K1166" s="19">
        <v>20.44154391679221</v>
      </c>
      <c r="L1166" s="19">
        <v>0</v>
      </c>
      <c r="M1166" s="19">
        <v>77.972027972027973</v>
      </c>
      <c r="N1166" s="19">
        <v>22.027972027972027</v>
      </c>
      <c r="O1166" s="19">
        <v>100</v>
      </c>
      <c r="P1166" s="19">
        <v>83.635416666666671</v>
      </c>
      <c r="Q1166" s="19">
        <v>22.987122625496273</v>
      </c>
      <c r="R1166" s="19">
        <v>0</v>
      </c>
      <c r="S1166" s="19">
        <v>75</v>
      </c>
      <c r="T1166" s="19">
        <v>25</v>
      </c>
      <c r="U1166" s="19">
        <v>97.916666666666671</v>
      </c>
      <c r="V1166" s="19">
        <v>81.819148936170208</v>
      </c>
      <c r="W1166" s="19">
        <v>13.479439589344535</v>
      </c>
      <c r="X1166" s="19">
        <v>0</v>
      </c>
      <c r="Y1166" s="19">
        <v>84.042553191489361</v>
      </c>
      <c r="Z1166" s="19">
        <v>15.957446808510639</v>
      </c>
      <c r="AA1166" s="2">
        <v>0</v>
      </c>
      <c r="AB1166">
        <v>2</v>
      </c>
      <c r="AC1166">
        <v>9</v>
      </c>
      <c r="AD1166">
        <v>1</v>
      </c>
      <c r="AE1166" s="16">
        <v>0</v>
      </c>
      <c r="AF1166" t="s">
        <v>875</v>
      </c>
      <c r="AG1166" t="s">
        <v>875</v>
      </c>
      <c r="AH1166" t="s">
        <v>875</v>
      </c>
      <c r="AI1166" t="s">
        <v>875</v>
      </c>
      <c r="AJ1166" t="s">
        <v>875</v>
      </c>
      <c r="AK1166" t="s">
        <v>875</v>
      </c>
      <c r="AL1166" t="s">
        <v>875</v>
      </c>
      <c r="AM1166" s="1" t="s">
        <v>903</v>
      </c>
      <c r="AN1166" s="1" t="s">
        <v>903</v>
      </c>
      <c r="AO1166" s="1" t="s">
        <v>903</v>
      </c>
      <c r="AP1166" s="1" t="s">
        <v>903</v>
      </c>
      <c r="AQ1166" s="1" t="s">
        <v>903</v>
      </c>
      <c r="AR1166" s="1" t="s">
        <v>903</v>
      </c>
      <c r="AS1166" s="1" t="s">
        <v>903</v>
      </c>
      <c r="AT1166" s="1" t="s">
        <v>903</v>
      </c>
      <c r="AU1166" s="1" t="s">
        <v>903</v>
      </c>
      <c r="AV1166" s="1" t="s">
        <v>903</v>
      </c>
      <c r="AW1166" s="1" t="s">
        <v>903</v>
      </c>
      <c r="AX1166" s="1" t="s">
        <v>903</v>
      </c>
      <c r="AY1166" s="1" t="s">
        <v>903</v>
      </c>
      <c r="AZ1166" s="1" t="s">
        <v>903</v>
      </c>
      <c r="BA1166" s="1" t="s">
        <v>875</v>
      </c>
      <c r="BB1166" s="1" t="s">
        <v>875</v>
      </c>
      <c r="BC1166" s="1" t="s">
        <v>875</v>
      </c>
      <c r="BD1166" s="1" t="s">
        <v>875</v>
      </c>
      <c r="BE1166" s="1" t="s">
        <v>875</v>
      </c>
      <c r="BF1166" s="1" t="s">
        <v>875</v>
      </c>
      <c r="BG1166" s="12">
        <v>37</v>
      </c>
      <c r="BH1166" s="1">
        <v>2.64</v>
      </c>
      <c r="BI1166" s="1">
        <f>3.8*0.7+8*0.3</f>
        <v>5.0599999999999996</v>
      </c>
      <c r="BJ1166" s="1">
        <f>BG1166*BI1166</f>
        <v>187.22</v>
      </c>
      <c r="BK1166" s="12" t="s">
        <v>772</v>
      </c>
      <c r="BL1166" s="25">
        <v>0</v>
      </c>
      <c r="BM1166" s="1">
        <v>0</v>
      </c>
      <c r="BN1166" s="1">
        <v>0</v>
      </c>
      <c r="BO1166" s="1">
        <v>0</v>
      </c>
      <c r="BP1166" s="1">
        <v>0</v>
      </c>
      <c r="BQ1166" s="14">
        <v>44070.84516203704</v>
      </c>
      <c r="BR1166" s="14" t="s">
        <v>507</v>
      </c>
      <c r="BS1166" s="15">
        <f>12.5166666666667+22.4</f>
        <v>34.9166666666667</v>
      </c>
      <c r="BT1166" s="12" t="s">
        <v>508</v>
      </c>
      <c r="BU1166" s="12">
        <f>(12.5166666666667/34.9)*1+(22.4/34.9)*3</f>
        <v>2.2841451766953207</v>
      </c>
      <c r="BV1166" s="12"/>
      <c r="BW1166" s="12" t="s">
        <v>98</v>
      </c>
      <c r="BX1166" s="12"/>
      <c r="BY1166" s="12" t="s">
        <v>98</v>
      </c>
      <c r="BZ1166" s="12">
        <v>1</v>
      </c>
      <c r="CA1166" s="12">
        <v>14</v>
      </c>
      <c r="CB1166" s="15">
        <v>0.8</v>
      </c>
      <c r="CC1166" s="12">
        <v>8</v>
      </c>
      <c r="CD1166" s="12">
        <v>0</v>
      </c>
      <c r="CE1166" s="12">
        <v>1</v>
      </c>
      <c r="CF1166" s="12">
        <v>4</v>
      </c>
      <c r="CG1166" s="12">
        <v>1</v>
      </c>
      <c r="CH1166" s="12">
        <v>3</v>
      </c>
      <c r="CI1166" s="12">
        <v>1</v>
      </c>
      <c r="CJ1166" s="15">
        <f>(12.5166666666667/34.9)*2+(22.4/34.9)*3</f>
        <v>2.6427889207258852</v>
      </c>
      <c r="CK1166" s="12">
        <v>1</v>
      </c>
      <c r="CL1166" s="12">
        <v>3</v>
      </c>
      <c r="CM1166" s="12">
        <v>1</v>
      </c>
      <c r="CN1166" s="12">
        <v>3</v>
      </c>
      <c r="CO1166" s="12">
        <v>2</v>
      </c>
      <c r="CP1166" s="12" t="s">
        <v>99</v>
      </c>
      <c r="CQ1166" s="12">
        <v>102</v>
      </c>
      <c r="CR1166" s="12">
        <v>102</v>
      </c>
      <c r="CS1166" s="12">
        <v>91</v>
      </c>
      <c r="CT1166" s="12">
        <v>17</v>
      </c>
      <c r="CU1166" s="12">
        <v>100</v>
      </c>
      <c r="CV1166" s="12">
        <v>5.8</v>
      </c>
      <c r="CW1166" s="12">
        <v>0</v>
      </c>
      <c r="CX1166" s="12" t="b">
        <v>0</v>
      </c>
      <c r="CY1166" s="12"/>
      <c r="CZ1166" s="12">
        <v>0</v>
      </c>
      <c r="DA1166" s="12"/>
      <c r="DB1166" s="12"/>
      <c r="DC1166" s="12"/>
      <c r="DD1166"/>
      <c r="DE1166" s="35"/>
    </row>
    <row r="1167" spans="1:109" x14ac:dyDescent="0.2">
      <c r="A1167" s="2">
        <v>1166</v>
      </c>
      <c r="B1167" s="5">
        <v>14</v>
      </c>
      <c r="C1167" s="5">
        <v>3</v>
      </c>
      <c r="D1167" s="1">
        <v>60</v>
      </c>
      <c r="E1167" s="7">
        <v>44071</v>
      </c>
      <c r="F1167" s="1">
        <v>0</v>
      </c>
      <c r="G1167" s="5">
        <f t="shared" si="78"/>
        <v>0</v>
      </c>
      <c r="H1167" s="19">
        <f t="shared" si="79"/>
        <v>0</v>
      </c>
      <c r="I1167" s="19">
        <v>97.569444444444443</v>
      </c>
      <c r="J1167" s="19">
        <v>89.580071174377224</v>
      </c>
      <c r="K1167" s="19">
        <v>18.870007687730876</v>
      </c>
      <c r="L1167" s="19">
        <v>0</v>
      </c>
      <c r="M1167" s="19">
        <v>90.7473309608541</v>
      </c>
      <c r="N1167" s="19">
        <v>9.252669039145907</v>
      </c>
      <c r="O1167" s="19">
        <v>100</v>
      </c>
      <c r="P1167" s="19">
        <v>87.984375</v>
      </c>
      <c r="Q1167" s="19">
        <v>17.53580425299555</v>
      </c>
      <c r="R1167" s="19">
        <v>0</v>
      </c>
      <c r="S1167" s="19">
        <v>93.229166666666671</v>
      </c>
      <c r="T1167" s="19">
        <v>6.770833333333333</v>
      </c>
      <c r="U1167" s="19">
        <v>92.708333333333329</v>
      </c>
      <c r="V1167" s="19">
        <v>93.022471910112358</v>
      </c>
      <c r="W1167" s="19">
        <v>20.816185034506493</v>
      </c>
      <c r="X1167" s="19">
        <v>0</v>
      </c>
      <c r="Y1167" s="19">
        <v>85.393258426966298</v>
      </c>
      <c r="Z1167" s="19">
        <v>14.606741573033707</v>
      </c>
      <c r="AA1167" s="2">
        <v>0</v>
      </c>
      <c r="AB1167">
        <v>1</v>
      </c>
      <c r="AC1167">
        <v>10</v>
      </c>
      <c r="AD1167">
        <v>1</v>
      </c>
      <c r="AE1167" s="16">
        <v>0</v>
      </c>
      <c r="AF1167" s="12">
        <v>99</v>
      </c>
      <c r="AG1167">
        <v>99</v>
      </c>
      <c r="AH1167">
        <v>99</v>
      </c>
      <c r="AI1167">
        <v>99</v>
      </c>
      <c r="AJ1167">
        <v>99</v>
      </c>
      <c r="AK1167">
        <v>99</v>
      </c>
      <c r="AL1167">
        <v>99</v>
      </c>
      <c r="AM1167">
        <v>99</v>
      </c>
      <c r="AN1167">
        <v>99</v>
      </c>
      <c r="AO1167">
        <v>1</v>
      </c>
      <c r="AP1167" s="1">
        <v>99</v>
      </c>
      <c r="AQ1167" s="1">
        <v>99</v>
      </c>
      <c r="AR1167">
        <v>99</v>
      </c>
      <c r="AS1167" s="1">
        <v>0</v>
      </c>
      <c r="AT1167" s="1">
        <v>0</v>
      </c>
      <c r="AU1167">
        <v>0</v>
      </c>
      <c r="AV1167" s="1">
        <v>0</v>
      </c>
      <c r="AW1167" s="1">
        <v>0</v>
      </c>
      <c r="AX1167" s="1">
        <v>0</v>
      </c>
      <c r="AY1167" s="1">
        <v>0</v>
      </c>
      <c r="AZ1167" s="1">
        <v>0</v>
      </c>
      <c r="BA1167" s="1">
        <v>0</v>
      </c>
      <c r="BB1167" s="1">
        <v>1</v>
      </c>
      <c r="BC1167" s="1">
        <v>0</v>
      </c>
      <c r="BD1167" s="1">
        <v>0</v>
      </c>
      <c r="BE1167" s="1">
        <v>0</v>
      </c>
      <c r="BF1167" s="1">
        <f>SUM(AS1167:BE1167)</f>
        <v>1</v>
      </c>
      <c r="BG1167" s="12">
        <v>0</v>
      </c>
      <c r="BH1167" s="12">
        <v>0</v>
      </c>
      <c r="BI1167" s="12">
        <v>0</v>
      </c>
      <c r="BJ1167" s="12">
        <v>0</v>
      </c>
      <c r="BK1167" s="12">
        <v>0</v>
      </c>
      <c r="BL1167" s="25">
        <v>0</v>
      </c>
      <c r="BM1167" s="1">
        <v>0</v>
      </c>
      <c r="BN1167" s="1">
        <v>0</v>
      </c>
      <c r="BO1167" s="1">
        <v>0</v>
      </c>
      <c r="BP1167" s="1">
        <v>0</v>
      </c>
      <c r="BQ1167" s="12"/>
      <c r="BR1167" s="12"/>
      <c r="BS1167" s="12"/>
      <c r="BT1167" s="12"/>
      <c r="BU1167" s="12"/>
      <c r="BV1167" s="12"/>
      <c r="BW1167" s="12"/>
      <c r="BX1167" s="12"/>
      <c r="BY1167" s="12"/>
      <c r="BZ1167" s="12"/>
      <c r="CA1167" s="12"/>
      <c r="CB1167" s="15"/>
      <c r="CC1167" s="12"/>
      <c r="CD1167" s="12"/>
      <c r="CE1167" s="12"/>
      <c r="CF1167" s="12"/>
      <c r="CG1167" s="12"/>
      <c r="CH1167" s="12"/>
      <c r="CI1167" s="12"/>
      <c r="CJ1167" s="15"/>
      <c r="CK1167" s="12"/>
      <c r="CL1167" s="12"/>
      <c r="CM1167" s="12"/>
      <c r="CN1167" s="12"/>
      <c r="CO1167" s="12"/>
      <c r="CP1167" s="12"/>
      <c r="CQ1167" s="12"/>
      <c r="CR1167" s="12"/>
      <c r="CS1167" s="12"/>
      <c r="CT1167" s="12"/>
      <c r="CU1167" s="12"/>
      <c r="CV1167" s="12"/>
      <c r="CW1167" s="12"/>
      <c r="CX1167" s="12"/>
      <c r="CY1167" s="12"/>
      <c r="CZ1167" s="12">
        <v>0</v>
      </c>
      <c r="DA1167" s="12"/>
      <c r="DB1167" s="12"/>
      <c r="DC1167" s="12"/>
      <c r="DD1167"/>
      <c r="DE1167" s="35"/>
    </row>
    <row r="1168" spans="1:109" x14ac:dyDescent="0.2">
      <c r="A1168" s="2">
        <v>1167</v>
      </c>
      <c r="B1168" s="5">
        <v>14</v>
      </c>
      <c r="C1168" s="5">
        <v>3</v>
      </c>
      <c r="D1168" s="1">
        <v>61</v>
      </c>
      <c r="E1168" s="7">
        <v>44072</v>
      </c>
      <c r="F1168" s="1">
        <v>0</v>
      </c>
      <c r="G1168" s="5">
        <f t="shared" si="78"/>
        <v>0</v>
      </c>
      <c r="H1168" s="19">
        <f t="shared" si="79"/>
        <v>0</v>
      </c>
      <c r="I1168" s="19">
        <v>78.819444444444443</v>
      </c>
      <c r="J1168" s="19">
        <v>83.916299559471369</v>
      </c>
      <c r="K1168" s="19">
        <v>31.522616520682092</v>
      </c>
      <c r="L1168" s="19">
        <v>0</v>
      </c>
      <c r="M1168" s="19">
        <v>68.281938325991192</v>
      </c>
      <c r="N1168" s="19">
        <v>31.718061674008812</v>
      </c>
      <c r="O1168" s="19">
        <v>68.229166666666671</v>
      </c>
      <c r="P1168" s="19">
        <v>70.89312977099236</v>
      </c>
      <c r="Q1168" s="19">
        <v>29.284407244179977</v>
      </c>
      <c r="R1168" s="19">
        <v>0</v>
      </c>
      <c r="S1168" s="19">
        <v>45.801526717557252</v>
      </c>
      <c r="T1168" s="19">
        <v>54.198473282442748</v>
      </c>
      <c r="U1168" s="19">
        <v>100</v>
      </c>
      <c r="V1168" s="19">
        <v>101.6875</v>
      </c>
      <c r="W1168" s="19">
        <v>22.464685654348845</v>
      </c>
      <c r="X1168" s="19">
        <v>0</v>
      </c>
      <c r="Y1168" s="19">
        <v>98.958333333333329</v>
      </c>
      <c r="Z1168" s="19">
        <v>1.0416666666666667</v>
      </c>
      <c r="AA1168" s="2">
        <v>0</v>
      </c>
      <c r="AB1168">
        <v>1</v>
      </c>
      <c r="AC1168">
        <v>9</v>
      </c>
      <c r="AD1168">
        <v>1</v>
      </c>
      <c r="AE1168" s="16">
        <v>0</v>
      </c>
      <c r="AF1168" s="12">
        <v>99</v>
      </c>
      <c r="AG1168">
        <v>99</v>
      </c>
      <c r="AH1168">
        <v>99</v>
      </c>
      <c r="AI1168">
        <v>99</v>
      </c>
      <c r="AJ1168">
        <v>99</v>
      </c>
      <c r="AK1168">
        <v>99</v>
      </c>
      <c r="AL1168">
        <v>99</v>
      </c>
      <c r="AM1168" s="1">
        <v>99</v>
      </c>
      <c r="AN1168">
        <v>99</v>
      </c>
      <c r="AO1168" s="1">
        <v>1</v>
      </c>
      <c r="AP1168">
        <v>99</v>
      </c>
      <c r="AQ1168">
        <v>99</v>
      </c>
      <c r="AR1168" s="1">
        <v>99</v>
      </c>
      <c r="AS1168" s="1">
        <v>0</v>
      </c>
      <c r="AT1168" s="1">
        <v>0</v>
      </c>
      <c r="AU1168" s="1">
        <v>0</v>
      </c>
      <c r="AV1168" s="1">
        <v>0</v>
      </c>
      <c r="AW1168" s="1">
        <v>0</v>
      </c>
      <c r="AX1168" s="1">
        <v>0</v>
      </c>
      <c r="AY1168" s="1">
        <v>0</v>
      </c>
      <c r="AZ1168" s="1">
        <v>0</v>
      </c>
      <c r="BA1168" s="1">
        <v>0</v>
      </c>
      <c r="BB1168" s="1">
        <v>1</v>
      </c>
      <c r="BC1168" s="1">
        <v>0</v>
      </c>
      <c r="BD1168" s="1">
        <v>0</v>
      </c>
      <c r="BE1168" s="1">
        <v>0</v>
      </c>
      <c r="BF1168" s="1">
        <f>SUM(AS1168:BE1168)</f>
        <v>1</v>
      </c>
      <c r="BG1168" s="12">
        <v>0</v>
      </c>
      <c r="BH1168" s="12">
        <v>0</v>
      </c>
      <c r="BI1168" s="12">
        <v>0</v>
      </c>
      <c r="BJ1168" s="12">
        <v>0</v>
      </c>
      <c r="BK1168" s="12">
        <v>0</v>
      </c>
      <c r="BL1168" s="25">
        <v>0</v>
      </c>
      <c r="BM1168" s="1">
        <v>0</v>
      </c>
      <c r="BN1168" s="1">
        <v>0</v>
      </c>
      <c r="BO1168" s="1">
        <v>0</v>
      </c>
      <c r="BP1168" s="1">
        <v>0</v>
      </c>
      <c r="BQ1168" s="12"/>
      <c r="BR1168" s="12"/>
      <c r="BS1168" s="12"/>
      <c r="BT1168" s="12"/>
      <c r="BU1168" s="12"/>
      <c r="BV1168" s="12"/>
      <c r="BW1168" s="12"/>
      <c r="BX1168" s="12"/>
      <c r="BY1168" s="12"/>
      <c r="BZ1168" s="12"/>
      <c r="CA1168" s="12"/>
      <c r="CB1168" s="15"/>
      <c r="CC1168" s="12"/>
      <c r="CD1168" s="12"/>
      <c r="CE1168" s="12"/>
      <c r="CF1168" s="12"/>
      <c r="CG1168" s="12"/>
      <c r="CH1168" s="12"/>
      <c r="CI1168" s="12"/>
      <c r="CJ1168" s="15"/>
      <c r="CK1168" s="12"/>
      <c r="CL1168" s="12"/>
      <c r="CM1168" s="12"/>
      <c r="CN1168" s="12"/>
      <c r="CO1168" s="12"/>
      <c r="CP1168" s="12"/>
      <c r="CQ1168" s="12"/>
      <c r="CR1168" s="12"/>
      <c r="CS1168" s="12"/>
      <c r="CT1168" s="12"/>
      <c r="CU1168" s="12"/>
      <c r="CV1168" s="12"/>
      <c r="CW1168" s="12"/>
      <c r="CX1168" s="12"/>
      <c r="CY1168" s="12"/>
      <c r="CZ1168" s="12"/>
      <c r="DA1168" s="12"/>
      <c r="DB1168" s="12"/>
      <c r="DC1168" s="12"/>
      <c r="DD1168"/>
      <c r="DE1168" s="35"/>
    </row>
    <row r="1169" spans="1:109" x14ac:dyDescent="0.2">
      <c r="A1169" s="2">
        <v>1168</v>
      </c>
      <c r="B1169" s="5">
        <v>14</v>
      </c>
      <c r="C1169" s="5">
        <v>3</v>
      </c>
      <c r="D1169" s="1">
        <v>62</v>
      </c>
      <c r="E1169" s="7">
        <v>44073</v>
      </c>
      <c r="F1169" s="1">
        <v>0</v>
      </c>
      <c r="G1169" s="5">
        <f t="shared" si="78"/>
        <v>0</v>
      </c>
      <c r="H1169" s="19">
        <f t="shared" si="79"/>
        <v>0</v>
      </c>
      <c r="I1169" s="19">
        <v>100</v>
      </c>
      <c r="J1169" s="19">
        <v>93.892361111111114</v>
      </c>
      <c r="K1169" s="19">
        <v>20.244399535467593</v>
      </c>
      <c r="L1169" s="19">
        <v>0</v>
      </c>
      <c r="M1169" s="19">
        <v>93.055555555555557</v>
      </c>
      <c r="N1169" s="19">
        <v>6.9444444444444446</v>
      </c>
      <c r="O1169" s="19">
        <v>100</v>
      </c>
      <c r="P1169" s="19">
        <v>95.71875</v>
      </c>
      <c r="Q1169" s="19">
        <v>16.90511981102296</v>
      </c>
      <c r="R1169" s="19">
        <v>0</v>
      </c>
      <c r="S1169" s="19">
        <v>97.916666666666671</v>
      </c>
      <c r="T1169" s="19">
        <v>2.0833333333333335</v>
      </c>
      <c r="U1169" s="19">
        <v>100</v>
      </c>
      <c r="V1169" s="19">
        <v>90.239583333333329</v>
      </c>
      <c r="W1169" s="19">
        <v>25.866906838585336</v>
      </c>
      <c r="X1169" s="19">
        <v>0</v>
      </c>
      <c r="Y1169" s="19">
        <v>83.333333333333329</v>
      </c>
      <c r="Z1169" s="19">
        <v>16.666666666666668</v>
      </c>
      <c r="AA1169" s="2">
        <v>0</v>
      </c>
      <c r="AB1169">
        <v>1</v>
      </c>
      <c r="AC1169">
        <v>9</v>
      </c>
      <c r="AD1169">
        <v>1</v>
      </c>
      <c r="AE1169" s="16">
        <v>0</v>
      </c>
      <c r="AF1169" s="12">
        <v>99</v>
      </c>
      <c r="AG1169">
        <v>99</v>
      </c>
      <c r="AH1169">
        <v>99</v>
      </c>
      <c r="AI1169">
        <v>99</v>
      </c>
      <c r="AJ1169">
        <v>99</v>
      </c>
      <c r="AK1169">
        <v>99</v>
      </c>
      <c r="AL1169">
        <v>99</v>
      </c>
      <c r="AM1169">
        <v>99</v>
      </c>
      <c r="AN1169" s="1">
        <v>99</v>
      </c>
      <c r="AO1169">
        <v>1</v>
      </c>
      <c r="AP1169">
        <v>99</v>
      </c>
      <c r="AQ1169">
        <v>99</v>
      </c>
      <c r="AR1169" s="1">
        <v>99</v>
      </c>
      <c r="AS1169" s="1">
        <v>0</v>
      </c>
      <c r="AT1169" s="1">
        <v>0</v>
      </c>
      <c r="AU1169">
        <v>0</v>
      </c>
      <c r="AV1169" s="1">
        <v>0</v>
      </c>
      <c r="AW1169" s="1">
        <v>0</v>
      </c>
      <c r="AX1169" s="1">
        <v>0</v>
      </c>
      <c r="AY1169" s="1">
        <v>0</v>
      </c>
      <c r="AZ1169" s="1">
        <v>0</v>
      </c>
      <c r="BA1169" s="1">
        <v>0</v>
      </c>
      <c r="BB1169" s="1">
        <v>1</v>
      </c>
      <c r="BC1169" s="1">
        <v>0</v>
      </c>
      <c r="BD1169" s="1">
        <v>0</v>
      </c>
      <c r="BE1169" s="1">
        <v>0</v>
      </c>
      <c r="BF1169" s="1">
        <f>SUM(AS1169:BE1169)</f>
        <v>1</v>
      </c>
      <c r="BG1169" s="12">
        <v>0</v>
      </c>
      <c r="BH1169" s="12">
        <v>0</v>
      </c>
      <c r="BI1169" s="12">
        <v>0</v>
      </c>
      <c r="BJ1169" s="12">
        <v>0</v>
      </c>
      <c r="BK1169" s="12">
        <v>0</v>
      </c>
      <c r="BL1169" s="25">
        <v>0</v>
      </c>
      <c r="BM1169" s="1">
        <v>0</v>
      </c>
      <c r="BN1169" s="1">
        <v>0</v>
      </c>
      <c r="BO1169" s="1">
        <v>0</v>
      </c>
      <c r="BP1169" s="1">
        <v>0</v>
      </c>
      <c r="BQ1169" s="12"/>
      <c r="BR1169" s="12"/>
      <c r="BS1169" s="12"/>
      <c r="BT1169" s="12"/>
      <c r="BU1169" s="12"/>
      <c r="BV1169" s="12"/>
      <c r="BW1169" s="12"/>
      <c r="BX1169" s="12"/>
      <c r="BY1169" s="12"/>
      <c r="BZ1169" s="12"/>
      <c r="CA1169" s="12"/>
      <c r="CB1169" s="15"/>
      <c r="CC1169" s="12"/>
      <c r="CD1169" s="12"/>
      <c r="CE1169" s="12"/>
      <c r="CF1169" s="12"/>
      <c r="CG1169" s="12"/>
      <c r="CH1169" s="12"/>
      <c r="CI1169" s="12"/>
      <c r="CJ1169" s="15"/>
      <c r="CK1169" s="12"/>
      <c r="CL1169" s="12"/>
      <c r="CM1169" s="12"/>
      <c r="CN1169" s="12"/>
      <c r="CO1169" s="12"/>
      <c r="CP1169" s="12"/>
      <c r="CQ1169" s="12"/>
      <c r="CR1169" s="12"/>
      <c r="CS1169" s="12"/>
      <c r="CT1169" s="12"/>
      <c r="CU1169" s="12"/>
      <c r="CV1169" s="12"/>
      <c r="CW1169" s="12"/>
      <c r="CX1169" s="12"/>
      <c r="CY1169" s="12"/>
      <c r="CZ1169" s="12"/>
      <c r="DA1169" s="12"/>
      <c r="DB1169" s="12"/>
      <c r="DC1169" s="12"/>
      <c r="DD1169"/>
      <c r="DE1169" s="35"/>
    </row>
    <row r="1170" spans="1:109" x14ac:dyDescent="0.2">
      <c r="A1170" s="2">
        <v>1169</v>
      </c>
      <c r="B1170" s="5">
        <v>14</v>
      </c>
      <c r="C1170" s="5">
        <v>3</v>
      </c>
      <c r="D1170" s="1">
        <v>63</v>
      </c>
      <c r="E1170" s="7">
        <v>44074</v>
      </c>
      <c r="F1170" s="1">
        <v>0</v>
      </c>
      <c r="G1170" s="5">
        <f t="shared" si="78"/>
        <v>68.999999999999957</v>
      </c>
      <c r="H1170" s="19">
        <f t="shared" si="79"/>
        <v>241.49999999999983</v>
      </c>
      <c r="I1170" s="19">
        <v>100</v>
      </c>
      <c r="J1170" s="19">
        <v>97.555555555555557</v>
      </c>
      <c r="K1170" s="19">
        <v>21.067031304242381</v>
      </c>
      <c r="L1170" s="19">
        <v>0</v>
      </c>
      <c r="M1170" s="19">
        <v>88.888888888888886</v>
      </c>
      <c r="N1170" s="19">
        <v>11.111111111111111</v>
      </c>
      <c r="O1170" s="19">
        <v>100</v>
      </c>
      <c r="P1170" s="19">
        <v>91.411458333333329</v>
      </c>
      <c r="Q1170" s="19">
        <v>23.467054114866901</v>
      </c>
      <c r="R1170" s="19">
        <v>0</v>
      </c>
      <c r="S1170" s="19">
        <v>83.333333333333329</v>
      </c>
      <c r="T1170" s="19">
        <v>16.666666666666668</v>
      </c>
      <c r="U1170" s="19">
        <v>100</v>
      </c>
      <c r="V1170" s="19">
        <v>109.84375</v>
      </c>
      <c r="W1170" s="19">
        <v>10.054937760660634</v>
      </c>
      <c r="X1170" s="19">
        <v>0</v>
      </c>
      <c r="Y1170" s="19">
        <v>100</v>
      </c>
      <c r="Z1170" s="19">
        <v>0</v>
      </c>
      <c r="AA1170" s="2">
        <v>1</v>
      </c>
      <c r="AB1170">
        <v>1</v>
      </c>
      <c r="AC1170">
        <v>10</v>
      </c>
      <c r="AD1170">
        <v>1</v>
      </c>
      <c r="AE1170" s="16">
        <v>0</v>
      </c>
      <c r="AF1170" t="s">
        <v>875</v>
      </c>
      <c r="AG1170" t="s">
        <v>875</v>
      </c>
      <c r="AH1170" t="s">
        <v>875</v>
      </c>
      <c r="AI1170" t="s">
        <v>875</v>
      </c>
      <c r="AJ1170" t="s">
        <v>875</v>
      </c>
      <c r="AK1170" t="s">
        <v>875</v>
      </c>
      <c r="AL1170" t="s">
        <v>875</v>
      </c>
      <c r="AM1170" s="1" t="s">
        <v>903</v>
      </c>
      <c r="AN1170" s="1" t="s">
        <v>903</v>
      </c>
      <c r="AO1170" s="1" t="s">
        <v>903</v>
      </c>
      <c r="AP1170" s="1" t="s">
        <v>903</v>
      </c>
      <c r="AQ1170" s="1" t="s">
        <v>903</v>
      </c>
      <c r="AR1170" s="1" t="s">
        <v>903</v>
      </c>
      <c r="AS1170" s="1" t="s">
        <v>903</v>
      </c>
      <c r="AT1170" s="1" t="s">
        <v>903</v>
      </c>
      <c r="AU1170" s="1" t="s">
        <v>903</v>
      </c>
      <c r="AV1170" s="1" t="s">
        <v>903</v>
      </c>
      <c r="AW1170" s="1" t="s">
        <v>903</v>
      </c>
      <c r="AX1170" s="1" t="s">
        <v>903</v>
      </c>
      <c r="AY1170" s="1" t="s">
        <v>903</v>
      </c>
      <c r="AZ1170" s="1" t="s">
        <v>903</v>
      </c>
      <c r="BA1170" s="1" t="s">
        <v>875</v>
      </c>
      <c r="BB1170" s="1" t="s">
        <v>875</v>
      </c>
      <c r="BC1170" s="1" t="s">
        <v>875</v>
      </c>
      <c r="BD1170" s="1" t="s">
        <v>875</v>
      </c>
      <c r="BE1170" s="1" t="s">
        <v>875</v>
      </c>
      <c r="BF1170" s="1" t="s">
        <v>875</v>
      </c>
      <c r="BG1170" s="12">
        <v>35</v>
      </c>
      <c r="BH1170" s="12">
        <v>3.37</v>
      </c>
      <c r="BI1170" s="1">
        <f>2.8*0.3+3.8*0.7</f>
        <v>3.4999999999999996</v>
      </c>
      <c r="BJ1170" s="1">
        <f t="shared" ref="BJ1170:BJ1175" si="81">BG1170*BI1170</f>
        <v>122.49999999999999</v>
      </c>
      <c r="BK1170" s="1" t="s">
        <v>775</v>
      </c>
      <c r="BL1170" s="25">
        <v>33.999999999999957</v>
      </c>
      <c r="BM1170">
        <v>4</v>
      </c>
      <c r="BN1170">
        <v>3.5</v>
      </c>
      <c r="BO1170" s="1">
        <f>BL1170*BN1170</f>
        <v>118.99999999999986</v>
      </c>
      <c r="BP1170" t="s">
        <v>797</v>
      </c>
      <c r="BQ1170" s="14">
        <v>44074.417569444442</v>
      </c>
      <c r="BR1170" s="14" t="s">
        <v>509</v>
      </c>
      <c r="BS1170" s="15">
        <f>21.5166666666667+10</f>
        <v>31.516666666666701</v>
      </c>
      <c r="BT1170" s="12" t="s">
        <v>511</v>
      </c>
      <c r="BU1170" s="12">
        <f>2*(21.5166666666667/31.5)+1*(10/31.5)</f>
        <v>1.6835978835978858</v>
      </c>
      <c r="BV1170" s="12"/>
      <c r="BW1170" s="12" t="s">
        <v>98</v>
      </c>
      <c r="BX1170" s="12"/>
      <c r="BY1170" s="12" t="s">
        <v>98</v>
      </c>
      <c r="BZ1170" s="12">
        <v>1</v>
      </c>
      <c r="CA1170" s="12">
        <v>5</v>
      </c>
      <c r="CB1170" s="15">
        <v>0.7</v>
      </c>
      <c r="CC1170" s="12">
        <v>0</v>
      </c>
      <c r="CD1170" s="12">
        <v>0</v>
      </c>
      <c r="CE1170" s="12">
        <v>1</v>
      </c>
      <c r="CF1170" s="12">
        <v>4</v>
      </c>
      <c r="CG1170" s="12">
        <v>1</v>
      </c>
      <c r="CH1170" s="12">
        <v>3</v>
      </c>
      <c r="CI1170" s="12">
        <v>2</v>
      </c>
      <c r="CJ1170" s="15">
        <f>4*(21.5166666666667/31.5)+2*(10/31.5)</f>
        <v>3.3671957671957715</v>
      </c>
      <c r="CK1170" s="12">
        <v>1</v>
      </c>
      <c r="CL1170" s="12">
        <v>4</v>
      </c>
      <c r="CM1170" s="12">
        <v>1</v>
      </c>
      <c r="CN1170" s="12">
        <v>4</v>
      </c>
      <c r="CO1170" s="12">
        <v>1</v>
      </c>
      <c r="CP1170" s="12" t="s">
        <v>141</v>
      </c>
      <c r="CQ1170" s="12">
        <v>86</v>
      </c>
      <c r="CR1170" s="12">
        <v>86</v>
      </c>
      <c r="CS1170" s="12">
        <v>11</v>
      </c>
      <c r="CT1170" s="12">
        <v>42</v>
      </c>
      <c r="CU1170" s="12">
        <v>95</v>
      </c>
      <c r="CV1170" s="12">
        <v>0</v>
      </c>
      <c r="CW1170" s="12">
        <v>0</v>
      </c>
      <c r="CX1170" s="12" t="b">
        <v>0</v>
      </c>
      <c r="CY1170" s="12"/>
      <c r="CZ1170" s="12">
        <v>0</v>
      </c>
      <c r="DA1170" s="12"/>
      <c r="DB1170" s="12"/>
      <c r="DC1170" s="12"/>
      <c r="DD1170" s="17">
        <v>0.3611111111111111</v>
      </c>
      <c r="DE1170" s="35">
        <v>0.38472222222222219</v>
      </c>
    </row>
    <row r="1171" spans="1:109" x14ac:dyDescent="0.2">
      <c r="A1171" s="2">
        <v>1170</v>
      </c>
      <c r="B1171" s="5">
        <v>14</v>
      </c>
      <c r="C1171" s="5">
        <v>3</v>
      </c>
      <c r="D1171" s="1">
        <v>64</v>
      </c>
      <c r="E1171" s="7">
        <v>44075</v>
      </c>
      <c r="F1171" s="1">
        <v>0</v>
      </c>
      <c r="G1171" s="5">
        <f t="shared" si="78"/>
        <v>66</v>
      </c>
      <c r="H1171" s="19">
        <f t="shared" si="79"/>
        <v>231</v>
      </c>
      <c r="I1171" s="19">
        <v>100</v>
      </c>
      <c r="J1171" s="19">
        <v>83.71875</v>
      </c>
      <c r="K1171" s="19">
        <v>16.394239758605607</v>
      </c>
      <c r="L1171" s="19">
        <v>0</v>
      </c>
      <c r="M1171" s="19">
        <v>86.458333333333329</v>
      </c>
      <c r="N1171" s="19">
        <v>13.541666666666666</v>
      </c>
      <c r="O1171" s="19">
        <v>100</v>
      </c>
      <c r="P1171" s="19">
        <v>82.317708333333329</v>
      </c>
      <c r="Q1171" s="19">
        <v>16.378628231209582</v>
      </c>
      <c r="R1171" s="19">
        <v>0</v>
      </c>
      <c r="S1171" s="19">
        <v>83.333333333333329</v>
      </c>
      <c r="T1171" s="19">
        <v>16.666666666666668</v>
      </c>
      <c r="U1171" s="19">
        <v>100</v>
      </c>
      <c r="V1171" s="19">
        <v>86.520833333333329</v>
      </c>
      <c r="W1171" s="19">
        <v>16.003673149224632</v>
      </c>
      <c r="X1171" s="19">
        <v>0</v>
      </c>
      <c r="Y1171" s="19">
        <v>92.708333333333329</v>
      </c>
      <c r="Z1171" s="19">
        <v>7.291666666666667</v>
      </c>
      <c r="AA1171" s="2">
        <v>1</v>
      </c>
      <c r="AB1171">
        <v>1</v>
      </c>
      <c r="AC1171">
        <v>10</v>
      </c>
      <c r="AD1171">
        <v>1</v>
      </c>
      <c r="AE1171" s="16">
        <v>0</v>
      </c>
      <c r="AF1171" t="s">
        <v>875</v>
      </c>
      <c r="AG1171" t="s">
        <v>875</v>
      </c>
      <c r="AH1171" t="s">
        <v>875</v>
      </c>
      <c r="AI1171" t="s">
        <v>875</v>
      </c>
      <c r="AJ1171" t="s">
        <v>875</v>
      </c>
      <c r="AK1171" t="s">
        <v>875</v>
      </c>
      <c r="AL1171" t="s">
        <v>875</v>
      </c>
      <c r="AM1171" s="1" t="s">
        <v>903</v>
      </c>
      <c r="AN1171" s="1" t="s">
        <v>903</v>
      </c>
      <c r="AO1171" s="1" t="s">
        <v>903</v>
      </c>
      <c r="AP1171" s="1" t="s">
        <v>903</v>
      </c>
      <c r="AQ1171" s="1" t="s">
        <v>903</v>
      </c>
      <c r="AR1171" s="1" t="s">
        <v>903</v>
      </c>
      <c r="AS1171" s="1" t="s">
        <v>903</v>
      </c>
      <c r="AT1171" s="1" t="s">
        <v>903</v>
      </c>
      <c r="AU1171" s="1" t="s">
        <v>903</v>
      </c>
      <c r="AV1171" s="1" t="s">
        <v>903</v>
      </c>
      <c r="AW1171" s="1" t="s">
        <v>903</v>
      </c>
      <c r="AX1171" s="1" t="s">
        <v>903</v>
      </c>
      <c r="AY1171" s="1" t="s">
        <v>903</v>
      </c>
      <c r="AZ1171" s="1" t="s">
        <v>903</v>
      </c>
      <c r="BA1171" s="1" t="s">
        <v>875</v>
      </c>
      <c r="BB1171" s="1" t="s">
        <v>875</v>
      </c>
      <c r="BC1171" s="1" t="s">
        <v>875</v>
      </c>
      <c r="BD1171" s="1" t="s">
        <v>875</v>
      </c>
      <c r="BE1171" s="1" t="s">
        <v>875</v>
      </c>
      <c r="BF1171" s="1" t="s">
        <v>875</v>
      </c>
      <c r="BG1171" s="25">
        <v>66</v>
      </c>
      <c r="BH1171">
        <v>5</v>
      </c>
      <c r="BI1171">
        <v>3.5</v>
      </c>
      <c r="BJ1171" s="1">
        <f t="shared" si="81"/>
        <v>231</v>
      </c>
      <c r="BK1171" t="s">
        <v>797</v>
      </c>
      <c r="BL1171" s="25">
        <v>0</v>
      </c>
      <c r="BM1171">
        <v>0</v>
      </c>
      <c r="BN1171">
        <v>0</v>
      </c>
      <c r="BO1171" s="1">
        <v>0</v>
      </c>
      <c r="BP1171">
        <v>0</v>
      </c>
      <c r="BQ1171" s="12"/>
      <c r="BR1171" s="12"/>
      <c r="BS1171" s="12"/>
      <c r="BT1171" s="12"/>
      <c r="BU1171" s="12"/>
      <c r="BV1171" s="12"/>
      <c r="BW1171" s="12"/>
      <c r="BX1171" s="12"/>
      <c r="BY1171" s="12"/>
      <c r="BZ1171" s="12"/>
      <c r="CA1171" s="12"/>
      <c r="CB1171" s="15"/>
      <c r="CC1171" s="12"/>
      <c r="CD1171" s="12"/>
      <c r="CE1171" s="12"/>
      <c r="CF1171" s="12"/>
      <c r="CG1171" s="12"/>
      <c r="CH1171" s="12"/>
      <c r="CI1171" s="12"/>
      <c r="CJ1171" s="15"/>
      <c r="CK1171" s="12"/>
      <c r="CL1171" s="12"/>
      <c r="CM1171" s="12"/>
      <c r="CN1171" s="12"/>
      <c r="CO1171" s="12"/>
      <c r="CP1171" s="12"/>
      <c r="CQ1171" s="12"/>
      <c r="CR1171" s="12"/>
      <c r="CS1171" s="12"/>
      <c r="CT1171" s="12"/>
      <c r="CU1171" s="12"/>
      <c r="CV1171" s="12"/>
      <c r="CW1171" s="12"/>
      <c r="CX1171" s="12"/>
      <c r="CY1171" s="12"/>
      <c r="CZ1171" s="12"/>
      <c r="DA1171" s="12"/>
      <c r="DB1171" s="12"/>
      <c r="DC1171" s="12"/>
      <c r="DD1171" s="17">
        <v>0.33749999999999997</v>
      </c>
      <c r="DE1171" s="35">
        <v>0.3833333333333333</v>
      </c>
    </row>
    <row r="1172" spans="1:109" x14ac:dyDescent="0.2">
      <c r="A1172" s="2">
        <v>1171</v>
      </c>
      <c r="B1172" s="5">
        <v>14</v>
      </c>
      <c r="C1172" s="5">
        <v>3</v>
      </c>
      <c r="D1172" s="1">
        <v>65</v>
      </c>
      <c r="E1172" s="7">
        <v>44076</v>
      </c>
      <c r="F1172" s="1">
        <v>0</v>
      </c>
      <c r="G1172" s="5">
        <f t="shared" si="78"/>
        <v>40</v>
      </c>
      <c r="H1172" s="19">
        <f t="shared" si="79"/>
        <v>269.59999999999997</v>
      </c>
      <c r="I1172" s="19">
        <v>100</v>
      </c>
      <c r="J1172" s="19">
        <v>88.701388888888886</v>
      </c>
      <c r="K1172" s="19">
        <v>21.763249214758879</v>
      </c>
      <c r="L1172" s="19">
        <v>0</v>
      </c>
      <c r="M1172" s="19">
        <v>85.416666666666671</v>
      </c>
      <c r="N1172" s="19">
        <v>14.583333333333334</v>
      </c>
      <c r="O1172" s="19">
        <v>100</v>
      </c>
      <c r="P1172" s="19">
        <v>87.75</v>
      </c>
      <c r="Q1172" s="19">
        <v>16.313896306471545</v>
      </c>
      <c r="R1172" s="19">
        <v>0</v>
      </c>
      <c r="S1172" s="19">
        <v>92.1875</v>
      </c>
      <c r="T1172" s="19">
        <v>7.8125</v>
      </c>
      <c r="U1172" s="19">
        <v>100</v>
      </c>
      <c r="V1172" s="19">
        <v>90.604166666666671</v>
      </c>
      <c r="W1172" s="19">
        <v>29.37392148539708</v>
      </c>
      <c r="X1172" s="19">
        <v>0</v>
      </c>
      <c r="Y1172" s="19">
        <v>71.875</v>
      </c>
      <c r="Z1172" s="19">
        <v>28.125</v>
      </c>
      <c r="AA1172" s="2">
        <v>0</v>
      </c>
      <c r="AB1172">
        <v>1</v>
      </c>
      <c r="AC1172">
        <v>9</v>
      </c>
      <c r="AD1172">
        <v>1</v>
      </c>
      <c r="AE1172" s="16">
        <v>0</v>
      </c>
      <c r="AF1172" t="s">
        <v>875</v>
      </c>
      <c r="AG1172" t="s">
        <v>875</v>
      </c>
      <c r="AH1172" t="s">
        <v>875</v>
      </c>
      <c r="AI1172" t="s">
        <v>875</v>
      </c>
      <c r="AJ1172" t="s">
        <v>875</v>
      </c>
      <c r="AK1172" t="s">
        <v>875</v>
      </c>
      <c r="AL1172" t="s">
        <v>875</v>
      </c>
      <c r="AM1172" s="1" t="s">
        <v>903</v>
      </c>
      <c r="AN1172" s="1" t="s">
        <v>903</v>
      </c>
      <c r="AO1172" s="1" t="s">
        <v>903</v>
      </c>
      <c r="AP1172" s="1" t="s">
        <v>903</v>
      </c>
      <c r="AQ1172" s="1" t="s">
        <v>903</v>
      </c>
      <c r="AR1172" s="1" t="s">
        <v>903</v>
      </c>
      <c r="AS1172" s="1" t="s">
        <v>903</v>
      </c>
      <c r="AT1172" s="1" t="s">
        <v>903</v>
      </c>
      <c r="AU1172" s="1" t="s">
        <v>903</v>
      </c>
      <c r="AV1172" s="1" t="s">
        <v>903</v>
      </c>
      <c r="AW1172" s="1" t="s">
        <v>903</v>
      </c>
      <c r="AX1172" s="1" t="s">
        <v>903</v>
      </c>
      <c r="AY1172" s="1" t="s">
        <v>903</v>
      </c>
      <c r="AZ1172" s="1" t="s">
        <v>903</v>
      </c>
      <c r="BA1172" s="1" t="s">
        <v>875</v>
      </c>
      <c r="BB1172" s="1" t="s">
        <v>875</v>
      </c>
      <c r="BC1172" s="1" t="s">
        <v>875</v>
      </c>
      <c r="BD1172" s="1" t="s">
        <v>875</v>
      </c>
      <c r="BE1172" s="1" t="s">
        <v>875</v>
      </c>
      <c r="BF1172" s="1" t="s">
        <v>875</v>
      </c>
      <c r="BG1172" s="12">
        <v>40</v>
      </c>
      <c r="BH1172" s="1">
        <v>3.54</v>
      </c>
      <c r="BI1172" s="1">
        <f>3.8*0.3+8*0.7</f>
        <v>6.7399999999999993</v>
      </c>
      <c r="BJ1172" s="1">
        <f t="shared" si="81"/>
        <v>269.59999999999997</v>
      </c>
      <c r="BK1172" s="1" t="s">
        <v>776</v>
      </c>
      <c r="BL1172" s="25">
        <v>0</v>
      </c>
      <c r="BM1172" s="1">
        <v>0</v>
      </c>
      <c r="BN1172" s="1">
        <v>0</v>
      </c>
      <c r="BO1172" s="1">
        <v>0</v>
      </c>
      <c r="BP1172" s="1">
        <v>0</v>
      </c>
      <c r="BQ1172" s="14">
        <v>44076.865231481483</v>
      </c>
      <c r="BR1172" s="14" t="s">
        <v>512</v>
      </c>
      <c r="BS1172" s="15">
        <f>26.6+11</f>
        <v>37.6</v>
      </c>
      <c r="BT1172" s="12" t="s">
        <v>513</v>
      </c>
      <c r="BU1172" s="12">
        <f>(26.6/37.6)*3+(11/37.6)*2</f>
        <v>2.7074468085106385</v>
      </c>
      <c r="BV1172" s="12"/>
      <c r="BW1172" s="12" t="s">
        <v>98</v>
      </c>
      <c r="BX1172" s="12"/>
      <c r="BY1172" s="12" t="s">
        <v>98</v>
      </c>
      <c r="BZ1172" s="12">
        <v>1</v>
      </c>
      <c r="CA1172" s="12">
        <v>6</v>
      </c>
      <c r="CB1172" s="15">
        <v>0.5</v>
      </c>
      <c r="CC1172" s="12">
        <v>0</v>
      </c>
      <c r="CD1172" s="12">
        <v>0</v>
      </c>
      <c r="CE1172" s="12">
        <v>1</v>
      </c>
      <c r="CF1172" s="12">
        <v>4</v>
      </c>
      <c r="CG1172" s="12">
        <v>1</v>
      </c>
      <c r="CH1172" s="12">
        <v>4</v>
      </c>
      <c r="CI1172" s="12">
        <v>1</v>
      </c>
      <c r="CJ1172" s="15">
        <f>(26.6/37.6)*5+(11/37.6)*0</f>
        <v>3.5372340425531918</v>
      </c>
      <c r="CK1172" s="12">
        <v>2</v>
      </c>
      <c r="CL1172" s="12">
        <v>4</v>
      </c>
      <c r="CM1172" s="12">
        <v>1</v>
      </c>
      <c r="CN1172" s="12">
        <v>3</v>
      </c>
      <c r="CO1172" s="12">
        <v>2</v>
      </c>
      <c r="CP1172" s="12" t="s">
        <v>435</v>
      </c>
      <c r="CQ1172" s="12">
        <v>94</v>
      </c>
      <c r="CR1172" s="12">
        <v>94</v>
      </c>
      <c r="CS1172" s="12">
        <v>31</v>
      </c>
      <c r="CT1172" s="12">
        <v>24</v>
      </c>
      <c r="CU1172" s="12">
        <v>91</v>
      </c>
      <c r="CV1172" s="12">
        <v>5.8</v>
      </c>
      <c r="CW1172" s="12">
        <v>248</v>
      </c>
      <c r="CX1172" s="12" t="b">
        <v>0</v>
      </c>
      <c r="CY1172" s="12"/>
      <c r="CZ1172" s="12">
        <v>0</v>
      </c>
      <c r="DA1172" s="12"/>
      <c r="DB1172" s="12"/>
      <c r="DC1172" s="12"/>
      <c r="DD1172"/>
      <c r="DE1172" s="35"/>
    </row>
    <row r="1173" spans="1:109" x14ac:dyDescent="0.2">
      <c r="A1173" s="2">
        <v>1172</v>
      </c>
      <c r="B1173" s="5">
        <v>14</v>
      </c>
      <c r="C1173" s="5">
        <v>3</v>
      </c>
      <c r="D1173" s="1">
        <v>66</v>
      </c>
      <c r="E1173" s="7">
        <v>44077</v>
      </c>
      <c r="F1173" s="1">
        <v>0</v>
      </c>
      <c r="G1173" s="5">
        <f t="shared" si="78"/>
        <v>41.3</v>
      </c>
      <c r="H1173" s="19">
        <f t="shared" si="79"/>
        <v>330.4</v>
      </c>
      <c r="I1173" s="19">
        <v>100</v>
      </c>
      <c r="J1173" s="19">
        <v>88.666666666666671</v>
      </c>
      <c r="K1173" s="19">
        <v>22.967617158590464</v>
      </c>
      <c r="L1173" s="19">
        <v>0</v>
      </c>
      <c r="M1173" s="19">
        <v>74.652777777777771</v>
      </c>
      <c r="N1173" s="19">
        <v>25.347222222222221</v>
      </c>
      <c r="O1173" s="19">
        <v>100</v>
      </c>
      <c r="P1173" s="19">
        <v>83.229166666666671</v>
      </c>
      <c r="Q1173" s="19">
        <v>24.73186973317949</v>
      </c>
      <c r="R1173" s="19">
        <v>0</v>
      </c>
      <c r="S1173" s="19">
        <v>62.5</v>
      </c>
      <c r="T1173" s="19">
        <v>37.5</v>
      </c>
      <c r="U1173" s="19">
        <v>100</v>
      </c>
      <c r="V1173" s="19">
        <v>99.541666666666671</v>
      </c>
      <c r="W1173" s="19">
        <v>14.959690593371189</v>
      </c>
      <c r="X1173" s="19">
        <v>0</v>
      </c>
      <c r="Y1173" s="19">
        <v>98.958333333333329</v>
      </c>
      <c r="Z1173" s="19">
        <v>1.0416666666666667</v>
      </c>
      <c r="AA1173" s="2">
        <v>0</v>
      </c>
      <c r="AB1173">
        <v>1</v>
      </c>
      <c r="AC1173">
        <v>9</v>
      </c>
      <c r="AD1173">
        <v>1</v>
      </c>
      <c r="AE1173" s="16">
        <v>0</v>
      </c>
      <c r="AF1173" t="s">
        <v>875</v>
      </c>
      <c r="AG1173" t="s">
        <v>875</v>
      </c>
      <c r="AH1173" t="s">
        <v>875</v>
      </c>
      <c r="AI1173" t="s">
        <v>875</v>
      </c>
      <c r="AJ1173" t="s">
        <v>875</v>
      </c>
      <c r="AK1173" t="s">
        <v>875</v>
      </c>
      <c r="AL1173" t="s">
        <v>875</v>
      </c>
      <c r="AM1173" s="1" t="s">
        <v>903</v>
      </c>
      <c r="AN1173" s="1" t="s">
        <v>903</v>
      </c>
      <c r="AO1173" s="1" t="s">
        <v>903</v>
      </c>
      <c r="AP1173" s="1" t="s">
        <v>903</v>
      </c>
      <c r="AQ1173" s="1" t="s">
        <v>903</v>
      </c>
      <c r="AR1173" s="1" t="s">
        <v>903</v>
      </c>
      <c r="AS1173" s="1" t="s">
        <v>903</v>
      </c>
      <c r="AT1173" s="1" t="s">
        <v>903</v>
      </c>
      <c r="AU1173" s="1" t="s">
        <v>903</v>
      </c>
      <c r="AV1173" s="1" t="s">
        <v>903</v>
      </c>
      <c r="AW1173" s="1" t="s">
        <v>903</v>
      </c>
      <c r="AX1173" s="1" t="s">
        <v>903</v>
      </c>
      <c r="AY1173" s="1" t="s">
        <v>903</v>
      </c>
      <c r="AZ1173" s="1" t="s">
        <v>903</v>
      </c>
      <c r="BA1173" s="1" t="s">
        <v>875</v>
      </c>
      <c r="BB1173" s="1" t="s">
        <v>875</v>
      </c>
      <c r="BC1173" s="1" t="s">
        <v>875</v>
      </c>
      <c r="BD1173" s="1" t="s">
        <v>875</v>
      </c>
      <c r="BE1173" s="1" t="s">
        <v>875</v>
      </c>
      <c r="BF1173" s="1" t="s">
        <v>875</v>
      </c>
      <c r="BG1173" s="12">
        <v>41.3</v>
      </c>
      <c r="BH1173" s="1">
        <v>5</v>
      </c>
      <c r="BI1173" s="1">
        <v>8</v>
      </c>
      <c r="BJ1173" s="1">
        <f t="shared" si="81"/>
        <v>330.4</v>
      </c>
      <c r="BK1173" s="12" t="s">
        <v>29</v>
      </c>
      <c r="BL1173" s="25">
        <v>0</v>
      </c>
      <c r="BM1173" s="1">
        <v>0</v>
      </c>
      <c r="BN1173" s="1">
        <v>0</v>
      </c>
      <c r="BO1173" s="1">
        <v>0</v>
      </c>
      <c r="BP1173" s="1">
        <v>0</v>
      </c>
      <c r="BQ1173" s="14">
        <v>44077.346594675924</v>
      </c>
      <c r="BR1173" s="14" t="s">
        <v>514</v>
      </c>
      <c r="BS1173" s="15">
        <v>39.333333333333336</v>
      </c>
      <c r="BT1173" s="12" t="s">
        <v>505</v>
      </c>
      <c r="BU1173" s="12">
        <v>3</v>
      </c>
      <c r="BV1173" s="12"/>
      <c r="BW1173" s="12" t="s">
        <v>98</v>
      </c>
      <c r="BX1173" s="12"/>
      <c r="BY1173" s="12" t="s">
        <v>98</v>
      </c>
      <c r="BZ1173" s="12">
        <v>1</v>
      </c>
      <c r="CA1173" s="12">
        <v>5</v>
      </c>
      <c r="CB1173" s="15">
        <v>0.3</v>
      </c>
      <c r="CC1173" s="12">
        <v>0</v>
      </c>
      <c r="CD1173" s="12">
        <v>0</v>
      </c>
      <c r="CE1173" s="12">
        <v>1</v>
      </c>
      <c r="CF1173" s="12">
        <v>4</v>
      </c>
      <c r="CG1173" s="12">
        <v>1</v>
      </c>
      <c r="CH1173" s="12">
        <v>4</v>
      </c>
      <c r="CI1173" s="12">
        <v>1</v>
      </c>
      <c r="CJ1173" s="15">
        <v>5</v>
      </c>
      <c r="CK1173" s="12">
        <v>1</v>
      </c>
      <c r="CL1173" s="12">
        <v>4</v>
      </c>
      <c r="CM1173" s="12">
        <v>1</v>
      </c>
      <c r="CN1173" s="12">
        <v>2</v>
      </c>
      <c r="CO1173" s="12">
        <v>3</v>
      </c>
      <c r="CP1173" s="12" t="s">
        <v>88</v>
      </c>
      <c r="CQ1173" s="12">
        <v>87</v>
      </c>
      <c r="CR1173" s="12">
        <v>87</v>
      </c>
      <c r="CS1173" s="12">
        <v>0</v>
      </c>
      <c r="CT1173" s="12">
        <v>49</v>
      </c>
      <c r="CU1173" s="12">
        <v>95</v>
      </c>
      <c r="CV1173" s="12">
        <v>0</v>
      </c>
      <c r="CW1173" s="12">
        <v>0</v>
      </c>
      <c r="CX1173" s="12" t="b">
        <v>0</v>
      </c>
      <c r="CY1173" s="12"/>
      <c r="CZ1173" s="12">
        <v>0</v>
      </c>
      <c r="DA1173" s="12"/>
      <c r="DB1173" s="12"/>
      <c r="DC1173" s="12"/>
      <c r="DD1173"/>
      <c r="DE1173" s="35"/>
    </row>
    <row r="1174" spans="1:109" x14ac:dyDescent="0.2">
      <c r="A1174" s="2">
        <v>1173</v>
      </c>
      <c r="B1174" s="5">
        <v>14</v>
      </c>
      <c r="C1174" s="5">
        <v>3</v>
      </c>
      <c r="D1174" s="1">
        <v>67</v>
      </c>
      <c r="E1174" s="7">
        <v>44078</v>
      </c>
      <c r="F1174" s="1">
        <v>0</v>
      </c>
      <c r="G1174" s="5">
        <f t="shared" si="78"/>
        <v>38.000000000000028</v>
      </c>
      <c r="H1174" s="19">
        <f t="shared" si="79"/>
        <v>241.00000000000011</v>
      </c>
      <c r="I1174" s="19">
        <v>100</v>
      </c>
      <c r="J1174" s="19">
        <v>83.46875</v>
      </c>
      <c r="K1174" s="19">
        <v>13.433177408595506</v>
      </c>
      <c r="L1174" s="19">
        <v>0</v>
      </c>
      <c r="M1174" s="19">
        <v>89.930555555555557</v>
      </c>
      <c r="N1174" s="19">
        <v>10.069444444444445</v>
      </c>
      <c r="O1174" s="19">
        <v>100</v>
      </c>
      <c r="P1174" s="19">
        <v>81.979166666666671</v>
      </c>
      <c r="Q1174" s="19">
        <v>12.896679559485197</v>
      </c>
      <c r="R1174" s="19">
        <v>0</v>
      </c>
      <c r="S1174" s="19">
        <v>89.0625</v>
      </c>
      <c r="T1174" s="19">
        <v>10.9375</v>
      </c>
      <c r="U1174" s="19">
        <v>100</v>
      </c>
      <c r="V1174" s="19">
        <v>86.447916666666671</v>
      </c>
      <c r="W1174" s="19">
        <v>13.765917875612063</v>
      </c>
      <c r="X1174" s="19">
        <v>0</v>
      </c>
      <c r="Y1174" s="19">
        <v>91.666666666666671</v>
      </c>
      <c r="Z1174" s="19">
        <v>8.3333333333333339</v>
      </c>
      <c r="AA1174" s="2">
        <v>0</v>
      </c>
      <c r="AB1174">
        <v>2</v>
      </c>
      <c r="AC1174">
        <v>10</v>
      </c>
      <c r="AD1174">
        <v>1</v>
      </c>
      <c r="AE1174" s="16">
        <v>0</v>
      </c>
      <c r="AF1174" t="s">
        <v>875</v>
      </c>
      <c r="AG1174" t="s">
        <v>875</v>
      </c>
      <c r="AH1174" t="s">
        <v>875</v>
      </c>
      <c r="AI1174" t="s">
        <v>875</v>
      </c>
      <c r="AJ1174" t="s">
        <v>875</v>
      </c>
      <c r="AK1174" t="s">
        <v>875</v>
      </c>
      <c r="AL1174" t="s">
        <v>875</v>
      </c>
      <c r="AM1174" s="1" t="s">
        <v>903</v>
      </c>
      <c r="AN1174" s="1" t="s">
        <v>903</v>
      </c>
      <c r="AO1174" s="1" t="s">
        <v>903</v>
      </c>
      <c r="AP1174" s="1" t="s">
        <v>903</v>
      </c>
      <c r="AQ1174" s="1" t="s">
        <v>903</v>
      </c>
      <c r="AR1174" s="1" t="s">
        <v>903</v>
      </c>
      <c r="AS1174" s="1" t="s">
        <v>903</v>
      </c>
      <c r="AT1174" s="1" t="s">
        <v>903</v>
      </c>
      <c r="AU1174" s="1" t="s">
        <v>903</v>
      </c>
      <c r="AV1174" s="1" t="s">
        <v>903</v>
      </c>
      <c r="AW1174" s="1" t="s">
        <v>903</v>
      </c>
      <c r="AX1174" s="1" t="s">
        <v>903</v>
      </c>
      <c r="AY1174" s="1" t="s">
        <v>903</v>
      </c>
      <c r="AZ1174" s="1" t="s">
        <v>903</v>
      </c>
      <c r="BA1174" s="1" t="s">
        <v>875</v>
      </c>
      <c r="BB1174" s="1" t="s">
        <v>875</v>
      </c>
      <c r="BC1174" s="1" t="s">
        <v>875</v>
      </c>
      <c r="BD1174" s="1" t="s">
        <v>875</v>
      </c>
      <c r="BE1174" s="1" t="s">
        <v>875</v>
      </c>
      <c r="BF1174" s="1" t="s">
        <v>875</v>
      </c>
      <c r="BG1174" s="12">
        <v>24</v>
      </c>
      <c r="BH1174" s="1">
        <v>5</v>
      </c>
      <c r="BI1174" s="5">
        <v>8</v>
      </c>
      <c r="BJ1174" s="1">
        <f t="shared" si="81"/>
        <v>192</v>
      </c>
      <c r="BK1174" s="12" t="s">
        <v>29</v>
      </c>
      <c r="BL1174" s="25">
        <v>14.00000000000003</v>
      </c>
      <c r="BM1174">
        <v>4</v>
      </c>
      <c r="BN1174">
        <v>3.5</v>
      </c>
      <c r="BO1174" s="1">
        <f>BL1174*BN1174</f>
        <v>49.000000000000107</v>
      </c>
      <c r="BP1174" t="s">
        <v>797</v>
      </c>
      <c r="BQ1174" s="14">
        <v>44078.937153182873</v>
      </c>
      <c r="BR1174" s="14" t="s">
        <v>515</v>
      </c>
      <c r="BS1174" s="15">
        <v>22.4</v>
      </c>
      <c r="BT1174" s="12" t="s">
        <v>478</v>
      </c>
      <c r="BU1174" s="12">
        <v>3</v>
      </c>
      <c r="BV1174" s="12"/>
      <c r="BW1174" s="12" t="s">
        <v>98</v>
      </c>
      <c r="BX1174" s="12"/>
      <c r="BY1174" s="12" t="s">
        <v>98</v>
      </c>
      <c r="BZ1174" s="12">
        <v>1</v>
      </c>
      <c r="CA1174" s="12">
        <v>6</v>
      </c>
      <c r="CB1174" s="15">
        <v>0.25</v>
      </c>
      <c r="CC1174" s="12">
        <v>0</v>
      </c>
      <c r="CD1174" s="12">
        <v>0</v>
      </c>
      <c r="CE1174" s="12">
        <v>1</v>
      </c>
      <c r="CF1174" s="12">
        <v>4</v>
      </c>
      <c r="CG1174" s="12">
        <v>1</v>
      </c>
      <c r="CH1174" s="12">
        <v>3</v>
      </c>
      <c r="CI1174" s="12">
        <v>1</v>
      </c>
      <c r="CJ1174" s="15">
        <v>5</v>
      </c>
      <c r="CK1174" s="12">
        <v>1</v>
      </c>
      <c r="CL1174" s="12">
        <v>5</v>
      </c>
      <c r="CM1174" s="12">
        <v>1</v>
      </c>
      <c r="CN1174" s="12">
        <v>2</v>
      </c>
      <c r="CO1174" s="12">
        <v>3</v>
      </c>
      <c r="CP1174" s="12"/>
      <c r="CQ1174" s="12"/>
      <c r="CR1174" s="12"/>
      <c r="CS1174" s="12"/>
      <c r="CT1174" s="12"/>
      <c r="CU1174" s="12"/>
      <c r="CV1174" s="12"/>
      <c r="CW1174" s="12"/>
      <c r="CX1174" s="12"/>
      <c r="CY1174" s="12"/>
      <c r="CZ1174" s="12"/>
      <c r="DA1174" s="12"/>
      <c r="DB1174" s="12"/>
      <c r="DC1174" s="12"/>
      <c r="DD1174" s="17">
        <v>0.30555555555555552</v>
      </c>
      <c r="DE1174" s="35">
        <v>0.31527777777777777</v>
      </c>
    </row>
    <row r="1175" spans="1:109" x14ac:dyDescent="0.2">
      <c r="A1175" s="2">
        <v>1174</v>
      </c>
      <c r="B1175" s="5">
        <v>14</v>
      </c>
      <c r="C1175" s="5">
        <v>3</v>
      </c>
      <c r="D1175" s="1">
        <v>68</v>
      </c>
      <c r="E1175" s="7">
        <v>44079</v>
      </c>
      <c r="F1175" s="1">
        <v>0</v>
      </c>
      <c r="G1175" s="5">
        <f t="shared" si="78"/>
        <v>39</v>
      </c>
      <c r="H1175" s="19">
        <f t="shared" si="79"/>
        <v>312</v>
      </c>
      <c r="I1175" s="19">
        <v>100</v>
      </c>
      <c r="J1175" s="19">
        <v>85.888888888888886</v>
      </c>
      <c r="K1175" s="19">
        <v>17.091194378066355</v>
      </c>
      <c r="L1175" s="19">
        <v>0</v>
      </c>
      <c r="M1175" s="19">
        <v>94.791666666666671</v>
      </c>
      <c r="N1175" s="19">
        <v>5.208333333333333</v>
      </c>
      <c r="O1175" s="19">
        <v>100</v>
      </c>
      <c r="P1175" s="19">
        <v>82.416666666666671</v>
      </c>
      <c r="Q1175" s="19">
        <v>11.458693176308882</v>
      </c>
      <c r="R1175" s="19">
        <v>0</v>
      </c>
      <c r="S1175" s="19">
        <v>93.229166666666671</v>
      </c>
      <c r="T1175" s="19">
        <v>6.770833333333333</v>
      </c>
      <c r="U1175" s="19">
        <v>100</v>
      </c>
      <c r="V1175" s="19">
        <v>92.833333333333329</v>
      </c>
      <c r="W1175" s="19">
        <v>21.50577732538418</v>
      </c>
      <c r="X1175" s="19">
        <v>0</v>
      </c>
      <c r="Y1175" s="19">
        <v>97.916666666666671</v>
      </c>
      <c r="Z1175" s="19">
        <v>2.0833333333333335</v>
      </c>
      <c r="AA1175" s="2">
        <v>0</v>
      </c>
      <c r="AB1175">
        <v>2</v>
      </c>
      <c r="AC1175">
        <v>9</v>
      </c>
      <c r="AD1175">
        <v>1</v>
      </c>
      <c r="AE1175" s="16">
        <v>0</v>
      </c>
      <c r="AF1175" t="s">
        <v>875</v>
      </c>
      <c r="AG1175" t="s">
        <v>875</v>
      </c>
      <c r="AH1175" t="s">
        <v>875</v>
      </c>
      <c r="AI1175" t="s">
        <v>875</v>
      </c>
      <c r="AJ1175" t="s">
        <v>875</v>
      </c>
      <c r="AK1175" t="s">
        <v>875</v>
      </c>
      <c r="AL1175" t="s">
        <v>875</v>
      </c>
      <c r="AM1175" s="1" t="s">
        <v>903</v>
      </c>
      <c r="AN1175" s="1" t="s">
        <v>903</v>
      </c>
      <c r="AO1175" s="1" t="s">
        <v>903</v>
      </c>
      <c r="AP1175" s="1" t="s">
        <v>903</v>
      </c>
      <c r="AQ1175" s="1" t="s">
        <v>903</v>
      </c>
      <c r="AR1175" s="1" t="s">
        <v>903</v>
      </c>
      <c r="AS1175" s="1" t="s">
        <v>903</v>
      </c>
      <c r="AT1175" s="1" t="s">
        <v>903</v>
      </c>
      <c r="AU1175" s="1" t="s">
        <v>903</v>
      </c>
      <c r="AV1175" s="1" t="s">
        <v>903</v>
      </c>
      <c r="AW1175" s="1" t="s">
        <v>903</v>
      </c>
      <c r="AX1175" s="1" t="s">
        <v>903</v>
      </c>
      <c r="AY1175" s="1" t="s">
        <v>903</v>
      </c>
      <c r="AZ1175" s="1" t="s">
        <v>903</v>
      </c>
      <c r="BA1175" s="1" t="s">
        <v>875</v>
      </c>
      <c r="BB1175" s="1" t="s">
        <v>875</v>
      </c>
      <c r="BC1175" s="1" t="s">
        <v>875</v>
      </c>
      <c r="BD1175" s="1" t="s">
        <v>875</v>
      </c>
      <c r="BE1175" s="1" t="s">
        <v>875</v>
      </c>
      <c r="BF1175" s="1" t="s">
        <v>875</v>
      </c>
      <c r="BG1175" s="12">
        <v>39</v>
      </c>
      <c r="BH1175" s="1">
        <v>5</v>
      </c>
      <c r="BI1175" s="1">
        <v>8</v>
      </c>
      <c r="BJ1175" s="1">
        <f t="shared" si="81"/>
        <v>312</v>
      </c>
      <c r="BK1175" s="12" t="s">
        <v>29</v>
      </c>
      <c r="BL1175" s="25">
        <v>0</v>
      </c>
      <c r="BM1175" s="1">
        <v>0</v>
      </c>
      <c r="BN1175" s="1">
        <v>0</v>
      </c>
      <c r="BO1175" s="1">
        <v>0</v>
      </c>
      <c r="BP1175" s="1">
        <v>0</v>
      </c>
      <c r="BQ1175" s="14">
        <v>44079.899475995371</v>
      </c>
      <c r="BR1175" s="14" t="s">
        <v>516</v>
      </c>
      <c r="BS1175" s="15">
        <v>36.883333333333333</v>
      </c>
      <c r="BT1175" s="12" t="s">
        <v>505</v>
      </c>
      <c r="BU1175" s="12">
        <v>3</v>
      </c>
      <c r="BV1175" s="12"/>
      <c r="BW1175" s="12" t="s">
        <v>98</v>
      </c>
      <c r="BX1175" s="12"/>
      <c r="BY1175" s="12" t="s">
        <v>98</v>
      </c>
      <c r="BZ1175" s="12">
        <v>1</v>
      </c>
      <c r="CA1175" s="12">
        <v>5</v>
      </c>
      <c r="CB1175" s="15">
        <v>0.5</v>
      </c>
      <c r="CC1175" s="12">
        <v>0</v>
      </c>
      <c r="CD1175" s="12">
        <v>0</v>
      </c>
      <c r="CE1175" s="12">
        <v>1</v>
      </c>
      <c r="CF1175" s="12">
        <v>4</v>
      </c>
      <c r="CG1175" s="12">
        <v>1</v>
      </c>
      <c r="CH1175" s="12">
        <v>3</v>
      </c>
      <c r="CI1175" s="12">
        <v>1</v>
      </c>
      <c r="CJ1175" s="15">
        <v>5</v>
      </c>
      <c r="CK1175" s="12">
        <v>2</v>
      </c>
      <c r="CL1175" s="12">
        <v>4</v>
      </c>
      <c r="CM1175" s="12">
        <v>1</v>
      </c>
      <c r="CN1175" s="12">
        <v>2</v>
      </c>
      <c r="CO1175" s="12">
        <v>3</v>
      </c>
      <c r="CP1175" s="12" t="s">
        <v>94</v>
      </c>
      <c r="CQ1175" s="12">
        <v>100</v>
      </c>
      <c r="CR1175" s="12">
        <v>100</v>
      </c>
      <c r="CS1175" s="12">
        <v>76</v>
      </c>
      <c r="CT1175" s="12">
        <v>17</v>
      </c>
      <c r="CU1175" s="12">
        <v>96</v>
      </c>
      <c r="CV1175" s="12">
        <v>13.8</v>
      </c>
      <c r="CW1175" s="12">
        <v>90</v>
      </c>
      <c r="CX1175" s="12" t="b">
        <v>0</v>
      </c>
      <c r="CY1175" s="12"/>
      <c r="CZ1175" s="12">
        <v>0</v>
      </c>
      <c r="DA1175" s="12"/>
      <c r="DB1175" s="12"/>
      <c r="DC1175" s="12"/>
      <c r="DD1175"/>
      <c r="DE1175" s="35"/>
    </row>
    <row r="1176" spans="1:109" x14ac:dyDescent="0.2">
      <c r="A1176" s="2">
        <v>1175</v>
      </c>
      <c r="B1176" s="5">
        <v>14</v>
      </c>
      <c r="C1176" s="5">
        <v>3</v>
      </c>
      <c r="D1176" s="1">
        <v>69</v>
      </c>
      <c r="E1176" s="7">
        <v>44080</v>
      </c>
      <c r="F1176" s="1">
        <v>0</v>
      </c>
      <c r="G1176" s="5">
        <f t="shared" si="78"/>
        <v>0</v>
      </c>
      <c r="H1176" s="19">
        <f t="shared" si="79"/>
        <v>0</v>
      </c>
      <c r="I1176" s="19">
        <v>100</v>
      </c>
      <c r="J1176" s="19">
        <v>93.256944444444443</v>
      </c>
      <c r="K1176" s="19">
        <v>16.967049419025169</v>
      </c>
      <c r="L1176" s="19">
        <v>0</v>
      </c>
      <c r="M1176" s="19">
        <v>96.180555555555557</v>
      </c>
      <c r="N1176" s="19">
        <v>3.8194444444444446</v>
      </c>
      <c r="O1176" s="19">
        <v>100</v>
      </c>
      <c r="P1176" s="19">
        <v>95.09375</v>
      </c>
      <c r="Q1176" s="19">
        <v>18.970900093019385</v>
      </c>
      <c r="R1176" s="19">
        <v>0</v>
      </c>
      <c r="S1176" s="19">
        <v>94.270833333333329</v>
      </c>
      <c r="T1176" s="19">
        <v>5.729166666666667</v>
      </c>
      <c r="U1176" s="19">
        <v>100</v>
      </c>
      <c r="V1176" s="19">
        <v>89.583333333333329</v>
      </c>
      <c r="W1176" s="19">
        <v>10.08321867524775</v>
      </c>
      <c r="X1176" s="19">
        <v>0</v>
      </c>
      <c r="Y1176" s="19">
        <v>100</v>
      </c>
      <c r="Z1176" s="19">
        <v>0</v>
      </c>
      <c r="AA1176" s="2">
        <v>0</v>
      </c>
      <c r="AB1176">
        <v>1</v>
      </c>
      <c r="AC1176">
        <v>9</v>
      </c>
      <c r="AD1176">
        <v>1</v>
      </c>
      <c r="AE1176" s="16">
        <v>0</v>
      </c>
      <c r="AF1176" s="12">
        <v>99</v>
      </c>
      <c r="AG1176">
        <v>1</v>
      </c>
      <c r="AH1176">
        <v>99</v>
      </c>
      <c r="AI1176">
        <v>99</v>
      </c>
      <c r="AJ1176">
        <v>99</v>
      </c>
      <c r="AK1176">
        <v>99</v>
      </c>
      <c r="AL1176">
        <v>99</v>
      </c>
      <c r="AM1176" s="1">
        <v>99</v>
      </c>
      <c r="AN1176" s="1">
        <v>99</v>
      </c>
      <c r="AO1176" s="1">
        <v>99</v>
      </c>
      <c r="AP1176" s="1">
        <v>99</v>
      </c>
      <c r="AQ1176" s="1">
        <v>99</v>
      </c>
      <c r="AR1176" s="1">
        <v>99</v>
      </c>
      <c r="AS1176" s="1">
        <v>0</v>
      </c>
      <c r="AT1176">
        <v>1</v>
      </c>
      <c r="AU1176" s="1">
        <v>0</v>
      </c>
      <c r="AV1176" s="1">
        <v>0</v>
      </c>
      <c r="AW1176" s="1">
        <v>0</v>
      </c>
      <c r="AX1176" s="1">
        <v>0</v>
      </c>
      <c r="AY1176" s="1">
        <v>0</v>
      </c>
      <c r="AZ1176" s="1">
        <v>0</v>
      </c>
      <c r="BA1176" s="1">
        <v>0</v>
      </c>
      <c r="BB1176" s="1">
        <v>0</v>
      </c>
      <c r="BC1176" s="1">
        <v>0</v>
      </c>
      <c r="BD1176" s="1">
        <v>0</v>
      </c>
      <c r="BE1176" s="1">
        <v>0</v>
      </c>
      <c r="BF1176" s="1">
        <f>SUM(AS1176:BE1176)</f>
        <v>1</v>
      </c>
      <c r="BG1176" s="12">
        <v>0</v>
      </c>
      <c r="BH1176" s="12">
        <v>0</v>
      </c>
      <c r="BI1176" s="12">
        <v>0</v>
      </c>
      <c r="BJ1176" s="1">
        <v>0</v>
      </c>
      <c r="BK1176" s="12">
        <v>0</v>
      </c>
      <c r="BL1176" s="25">
        <v>0</v>
      </c>
      <c r="BM1176" s="1">
        <v>0</v>
      </c>
      <c r="BN1176" s="1">
        <v>0</v>
      </c>
      <c r="BO1176" s="1">
        <v>0</v>
      </c>
      <c r="BP1176" s="1">
        <v>0</v>
      </c>
      <c r="BQ1176" s="12"/>
      <c r="BR1176" s="12"/>
      <c r="BS1176" s="12"/>
      <c r="BT1176" s="12"/>
      <c r="BU1176" s="12"/>
      <c r="BV1176" s="12"/>
      <c r="BW1176" s="12"/>
      <c r="BX1176" s="12"/>
      <c r="BY1176" s="12"/>
      <c r="BZ1176" s="12"/>
      <c r="CA1176" s="12"/>
      <c r="CB1176" s="15"/>
      <c r="CC1176" s="12"/>
      <c r="CD1176" s="12"/>
      <c r="CE1176" s="12"/>
      <c r="CF1176" s="12"/>
      <c r="CG1176" s="12"/>
      <c r="CH1176" s="12"/>
      <c r="CI1176" s="12"/>
      <c r="CJ1176" s="15"/>
      <c r="CK1176" s="12"/>
      <c r="CL1176" s="12"/>
      <c r="CM1176" s="12"/>
      <c r="CN1176" s="12"/>
      <c r="CO1176" s="12"/>
      <c r="CP1176" s="12"/>
      <c r="CQ1176" s="12"/>
      <c r="CR1176" s="12"/>
      <c r="CS1176" s="12"/>
      <c r="CT1176" s="12"/>
      <c r="CU1176" s="12"/>
      <c r="CV1176" s="12"/>
      <c r="CW1176" s="12"/>
      <c r="CX1176" s="12"/>
      <c r="CY1176" s="12"/>
      <c r="CZ1176" s="12"/>
      <c r="DA1176" s="12"/>
      <c r="DB1176" s="12"/>
      <c r="DC1176" s="12"/>
      <c r="DD1176"/>
      <c r="DE1176" s="35"/>
    </row>
    <row r="1177" spans="1:109" x14ac:dyDescent="0.2">
      <c r="A1177" s="2">
        <v>1176</v>
      </c>
      <c r="B1177" s="5">
        <v>14</v>
      </c>
      <c r="C1177" s="5">
        <v>3</v>
      </c>
      <c r="D1177" s="1">
        <v>70</v>
      </c>
      <c r="E1177" s="7">
        <v>44081</v>
      </c>
      <c r="F1177" s="1">
        <v>0</v>
      </c>
      <c r="G1177" s="5">
        <f t="shared" si="78"/>
        <v>0</v>
      </c>
      <c r="H1177" s="19">
        <f t="shared" si="79"/>
        <v>0</v>
      </c>
      <c r="I1177" s="19">
        <v>100</v>
      </c>
      <c r="J1177" s="19">
        <v>95.90625</v>
      </c>
      <c r="K1177" s="19">
        <v>21.838824815538661</v>
      </c>
      <c r="L1177" s="19">
        <v>0</v>
      </c>
      <c r="M1177" s="19">
        <v>96.180555555555557</v>
      </c>
      <c r="N1177" s="19">
        <v>3.8194444444444446</v>
      </c>
      <c r="O1177" s="19">
        <v>100</v>
      </c>
      <c r="P1177" s="19">
        <v>104.44270833333333</v>
      </c>
      <c r="Q1177" s="19">
        <v>19.462180338519033</v>
      </c>
      <c r="R1177" s="19">
        <v>0</v>
      </c>
      <c r="S1177" s="19">
        <v>99.479166666666671</v>
      </c>
      <c r="T1177" s="19">
        <v>0.52083333333333337</v>
      </c>
      <c r="U1177" s="19">
        <v>100</v>
      </c>
      <c r="V1177" s="19">
        <v>78.833333333333329</v>
      </c>
      <c r="W1177" s="19">
        <v>9.2130823400058262</v>
      </c>
      <c r="X1177" s="19">
        <v>0</v>
      </c>
      <c r="Y1177" s="19">
        <v>89.583333333333329</v>
      </c>
      <c r="Z1177" s="19">
        <v>10.416666666666666</v>
      </c>
      <c r="AA1177" s="2">
        <v>0</v>
      </c>
      <c r="AB1177">
        <v>1</v>
      </c>
      <c r="AC1177">
        <v>9</v>
      </c>
      <c r="AD1177">
        <v>1</v>
      </c>
      <c r="AE1177" s="16">
        <v>0</v>
      </c>
      <c r="AF1177" s="12">
        <v>99</v>
      </c>
      <c r="AG1177">
        <v>1</v>
      </c>
      <c r="AH1177">
        <v>99</v>
      </c>
      <c r="AI1177">
        <v>99</v>
      </c>
      <c r="AJ1177">
        <v>99</v>
      </c>
      <c r="AK1177">
        <v>99</v>
      </c>
      <c r="AL1177">
        <v>99</v>
      </c>
      <c r="AM1177">
        <v>99</v>
      </c>
      <c r="AN1177" s="1">
        <v>99</v>
      </c>
      <c r="AO1177" s="1">
        <v>99</v>
      </c>
      <c r="AP1177" s="1">
        <v>99</v>
      </c>
      <c r="AQ1177" s="1">
        <v>99</v>
      </c>
      <c r="AR1177" s="1">
        <v>99</v>
      </c>
      <c r="AS1177" s="1">
        <v>0</v>
      </c>
      <c r="AT1177" s="1">
        <v>1</v>
      </c>
      <c r="AU1177">
        <v>0</v>
      </c>
      <c r="AV1177" s="1">
        <v>0</v>
      </c>
      <c r="AW1177" s="1">
        <v>0</v>
      </c>
      <c r="AX1177" s="1">
        <v>0</v>
      </c>
      <c r="AY1177" s="1">
        <v>0</v>
      </c>
      <c r="AZ1177" s="1">
        <v>0</v>
      </c>
      <c r="BA1177" s="1">
        <v>0</v>
      </c>
      <c r="BB1177" s="1">
        <v>0</v>
      </c>
      <c r="BC1177" s="1">
        <v>0</v>
      </c>
      <c r="BD1177" s="1">
        <v>0</v>
      </c>
      <c r="BE1177" s="1">
        <v>0</v>
      </c>
      <c r="BF1177" s="1">
        <f>SUM(AS1177:BE1177)</f>
        <v>1</v>
      </c>
      <c r="BG1177" s="12">
        <v>0</v>
      </c>
      <c r="BH1177" s="12">
        <v>0</v>
      </c>
      <c r="BI1177" s="12">
        <v>0</v>
      </c>
      <c r="BJ1177" s="12">
        <v>0</v>
      </c>
      <c r="BK1177" s="12">
        <v>0</v>
      </c>
      <c r="BL1177" s="25">
        <v>0</v>
      </c>
      <c r="BM1177" s="1">
        <v>0</v>
      </c>
      <c r="BN1177" s="1">
        <v>0</v>
      </c>
      <c r="BO1177" s="1">
        <v>0</v>
      </c>
      <c r="BP1177" s="1">
        <v>0</v>
      </c>
      <c r="BQ1177" s="12"/>
      <c r="BR1177" s="12"/>
      <c r="BS1177" s="12"/>
      <c r="BT1177" s="12"/>
      <c r="BU1177" s="12"/>
      <c r="BV1177" s="12"/>
      <c r="BW1177" s="12"/>
      <c r="BX1177" s="12"/>
      <c r="BY1177" s="12"/>
      <c r="BZ1177" s="12"/>
      <c r="CA1177" s="12"/>
      <c r="CB1177" s="15"/>
      <c r="CC1177" s="12"/>
      <c r="CD1177" s="12"/>
      <c r="CE1177" s="12"/>
      <c r="CF1177" s="12"/>
      <c r="CG1177" s="12"/>
      <c r="CH1177" s="12"/>
      <c r="CI1177" s="12"/>
      <c r="CJ1177" s="15"/>
      <c r="CK1177" s="12"/>
      <c r="CL1177" s="12"/>
      <c r="CM1177" s="12"/>
      <c r="CN1177" s="12"/>
      <c r="CO1177" s="12"/>
      <c r="CP1177" s="12"/>
      <c r="CQ1177" s="12"/>
      <c r="CR1177" s="12"/>
      <c r="CS1177" s="12"/>
      <c r="CT1177" s="12"/>
      <c r="CU1177" s="12"/>
      <c r="CV1177" s="12"/>
      <c r="CW1177" s="12"/>
      <c r="CX1177" s="12"/>
      <c r="CY1177" s="12"/>
      <c r="CZ1177" s="12"/>
      <c r="DA1177" s="12"/>
      <c r="DB1177" s="12"/>
      <c r="DC1177" s="12"/>
      <c r="DD1177"/>
      <c r="DE1177" s="35"/>
    </row>
    <row r="1178" spans="1:109" x14ac:dyDescent="0.2">
      <c r="A1178" s="2">
        <v>1177</v>
      </c>
      <c r="B1178" s="2">
        <v>15</v>
      </c>
      <c r="C1178" s="2">
        <v>1</v>
      </c>
      <c r="D1178">
        <v>1</v>
      </c>
      <c r="E1178" s="52">
        <v>43982</v>
      </c>
      <c r="F1178" s="1">
        <v>0</v>
      </c>
      <c r="G1178" s="5">
        <f t="shared" si="78"/>
        <v>0</v>
      </c>
      <c r="H1178" s="19">
        <f t="shared" si="79"/>
        <v>0</v>
      </c>
      <c r="I1178">
        <v>60.4166666666667</v>
      </c>
      <c r="J1178">
        <v>142.5</v>
      </c>
      <c r="K1178">
        <v>17.319214240008815</v>
      </c>
      <c r="L1178">
        <v>10.344827586206897</v>
      </c>
      <c r="M1178">
        <v>89.65517241379311</v>
      </c>
      <c r="N1178">
        <v>0</v>
      </c>
      <c r="O1178">
        <v>56.25</v>
      </c>
      <c r="P1178">
        <v>155.72222222222223</v>
      </c>
      <c r="Q1178">
        <v>13.229851261920622</v>
      </c>
      <c r="R1178">
        <v>16.666666666666668</v>
      </c>
      <c r="S1178">
        <v>83.333333333333329</v>
      </c>
      <c r="T1178">
        <v>0</v>
      </c>
      <c r="U1178">
        <v>68.75</v>
      </c>
      <c r="V1178">
        <v>120.86363636363636</v>
      </c>
      <c r="W1178">
        <v>10.325421962973625</v>
      </c>
      <c r="X1178">
        <v>0</v>
      </c>
      <c r="Y1178">
        <v>100</v>
      </c>
      <c r="Z1178">
        <v>0</v>
      </c>
      <c r="AA1178" s="2" t="s">
        <v>878</v>
      </c>
      <c r="AB1178" t="s">
        <v>878</v>
      </c>
      <c r="AC1178" t="s">
        <v>878</v>
      </c>
      <c r="AD1178" t="s">
        <v>878</v>
      </c>
      <c r="AE1178" t="s">
        <v>878</v>
      </c>
      <c r="AF1178" t="s">
        <v>878</v>
      </c>
      <c r="AG1178" t="s">
        <v>878</v>
      </c>
      <c r="AH1178" t="s">
        <v>878</v>
      </c>
      <c r="AI1178" t="s">
        <v>878</v>
      </c>
      <c r="AJ1178" t="s">
        <v>878</v>
      </c>
      <c r="AK1178" t="s">
        <v>878</v>
      </c>
      <c r="AL1178" t="s">
        <v>878</v>
      </c>
      <c r="AM1178" t="s">
        <v>878</v>
      </c>
      <c r="AN1178" t="s">
        <v>878</v>
      </c>
      <c r="AO1178" t="s">
        <v>878</v>
      </c>
      <c r="AP1178" t="s">
        <v>878</v>
      </c>
      <c r="AQ1178" t="s">
        <v>878</v>
      </c>
      <c r="AR1178" t="s">
        <v>878</v>
      </c>
      <c r="AS1178" t="s">
        <v>878</v>
      </c>
      <c r="AT1178" t="s">
        <v>878</v>
      </c>
      <c r="AU1178" t="s">
        <v>878</v>
      </c>
      <c r="AV1178" t="s">
        <v>878</v>
      </c>
      <c r="AW1178" t="s">
        <v>878</v>
      </c>
      <c r="AX1178" t="s">
        <v>878</v>
      </c>
      <c r="AY1178" t="s">
        <v>878</v>
      </c>
      <c r="AZ1178" t="s">
        <v>878</v>
      </c>
      <c r="BA1178" t="s">
        <v>878</v>
      </c>
      <c r="BB1178" t="s">
        <v>878</v>
      </c>
      <c r="BC1178" t="s">
        <v>878</v>
      </c>
      <c r="BD1178" t="s">
        <v>878</v>
      </c>
      <c r="BE1178" t="s">
        <v>878</v>
      </c>
      <c r="BF1178" t="s">
        <v>878</v>
      </c>
      <c r="BG1178" s="12">
        <v>0</v>
      </c>
      <c r="BH1178" s="12">
        <v>0</v>
      </c>
      <c r="BI1178" s="12">
        <v>0</v>
      </c>
      <c r="BJ1178" s="12">
        <v>0</v>
      </c>
      <c r="BK1178" s="12">
        <v>0</v>
      </c>
      <c r="BL1178" s="25">
        <v>0</v>
      </c>
      <c r="BM1178" s="1">
        <v>0</v>
      </c>
      <c r="BN1178" s="1">
        <v>0</v>
      </c>
      <c r="BO1178" s="1">
        <v>0</v>
      </c>
      <c r="BP1178" s="1">
        <v>0</v>
      </c>
      <c r="BQ1178"/>
      <c r="BR1178"/>
      <c r="BS1178"/>
      <c r="BT1178"/>
      <c r="BU1178"/>
      <c r="BV1178"/>
      <c r="BW1178"/>
      <c r="BX1178"/>
      <c r="BY1178"/>
      <c r="BZ1178"/>
      <c r="CA1178"/>
      <c r="CB1178"/>
      <c r="CC1178"/>
      <c r="CD1178"/>
      <c r="CE1178"/>
      <c r="CF1178"/>
      <c r="CG1178"/>
      <c r="CH1178"/>
      <c r="CI1178"/>
      <c r="CJ1178"/>
      <c r="CK1178"/>
      <c r="CL1178"/>
      <c r="CM1178"/>
      <c r="CN1178"/>
      <c r="CO1178"/>
      <c r="CP1178"/>
      <c r="CQ1178"/>
      <c r="CR1178"/>
      <c r="CS1178"/>
      <c r="CT1178"/>
      <c r="CU1178"/>
      <c r="CV1178"/>
      <c r="CW1178"/>
      <c r="CX1178"/>
      <c r="CY1178"/>
      <c r="CZ1178"/>
      <c r="DA1178"/>
      <c r="DB1178"/>
      <c r="DC1178"/>
      <c r="DD1178"/>
      <c r="DE1178"/>
    </row>
    <row r="1179" spans="1:109" x14ac:dyDescent="0.2">
      <c r="A1179" s="2">
        <v>1178</v>
      </c>
      <c r="B1179" s="2">
        <v>15</v>
      </c>
      <c r="C1179" s="2">
        <v>1</v>
      </c>
      <c r="D1179">
        <v>2</v>
      </c>
      <c r="E1179" s="52">
        <v>43983</v>
      </c>
      <c r="F1179" s="1">
        <v>0</v>
      </c>
      <c r="G1179" s="5">
        <f t="shared" si="78"/>
        <v>15</v>
      </c>
      <c r="H1179" s="19">
        <f t="shared" si="79"/>
        <v>64.5</v>
      </c>
      <c r="I1179">
        <v>31.25</v>
      </c>
      <c r="J1179">
        <v>117.7</v>
      </c>
      <c r="K1179">
        <v>9.142906593906222</v>
      </c>
      <c r="L1179">
        <v>0</v>
      </c>
      <c r="M1179">
        <v>100</v>
      </c>
      <c r="N1179">
        <v>0</v>
      </c>
      <c r="O1179">
        <v>46.875</v>
      </c>
      <c r="P1179">
        <v>117.7</v>
      </c>
      <c r="Q1179">
        <v>9.142906593906222</v>
      </c>
      <c r="R1179">
        <v>0</v>
      </c>
      <c r="S1179">
        <v>100</v>
      </c>
      <c r="T1179">
        <v>0</v>
      </c>
      <c r="U1179">
        <v>0</v>
      </c>
      <c r="V1179" t="e">
        <v>#DIV/0!</v>
      </c>
      <c r="W1179" t="e">
        <v>#DIV/0!</v>
      </c>
      <c r="X1179" t="e">
        <v>#DIV/0!</v>
      </c>
      <c r="Y1179" t="e">
        <v>#DIV/0!</v>
      </c>
      <c r="Z1179" t="e">
        <v>#DIV/0!</v>
      </c>
      <c r="AA1179" s="2" t="s">
        <v>878</v>
      </c>
      <c r="AB1179" t="s">
        <v>878</v>
      </c>
      <c r="AC1179" t="s">
        <v>878</v>
      </c>
      <c r="AD1179" t="s">
        <v>878</v>
      </c>
      <c r="AE1179" t="s">
        <v>878</v>
      </c>
      <c r="AF1179" t="s">
        <v>878</v>
      </c>
      <c r="AG1179" t="s">
        <v>878</v>
      </c>
      <c r="AH1179" t="s">
        <v>878</v>
      </c>
      <c r="AI1179" t="s">
        <v>878</v>
      </c>
      <c r="AJ1179" t="s">
        <v>878</v>
      </c>
      <c r="AK1179" t="s">
        <v>878</v>
      </c>
      <c r="AL1179" t="s">
        <v>878</v>
      </c>
      <c r="AM1179" t="s">
        <v>878</v>
      </c>
      <c r="AN1179" t="s">
        <v>878</v>
      </c>
      <c r="AO1179" t="s">
        <v>878</v>
      </c>
      <c r="AP1179" t="s">
        <v>878</v>
      </c>
      <c r="AQ1179" t="s">
        <v>878</v>
      </c>
      <c r="AR1179" t="s">
        <v>878</v>
      </c>
      <c r="AS1179" t="s">
        <v>878</v>
      </c>
      <c r="AT1179" t="s">
        <v>878</v>
      </c>
      <c r="AU1179" t="s">
        <v>878</v>
      </c>
      <c r="AV1179" t="s">
        <v>878</v>
      </c>
      <c r="AW1179" t="s">
        <v>878</v>
      </c>
      <c r="AX1179" t="s">
        <v>878</v>
      </c>
      <c r="AY1179" t="s">
        <v>878</v>
      </c>
      <c r="AZ1179" t="s">
        <v>878</v>
      </c>
      <c r="BA1179" t="s">
        <v>878</v>
      </c>
      <c r="BB1179" t="s">
        <v>878</v>
      </c>
      <c r="BC1179" t="s">
        <v>878</v>
      </c>
      <c r="BD1179" t="s">
        <v>878</v>
      </c>
      <c r="BE1179" t="s">
        <v>878</v>
      </c>
      <c r="BF1179" t="s">
        <v>878</v>
      </c>
      <c r="BG1179">
        <v>15</v>
      </c>
      <c r="BH1179">
        <v>3</v>
      </c>
      <c r="BI1179">
        <v>4.3</v>
      </c>
      <c r="BJ1179">
        <v>64.5</v>
      </c>
      <c r="BK1179" t="s">
        <v>778</v>
      </c>
      <c r="BL1179" s="25">
        <v>0</v>
      </c>
      <c r="BM1179" s="1">
        <v>0</v>
      </c>
      <c r="BN1179" s="1">
        <v>0</v>
      </c>
      <c r="BO1179" s="1">
        <v>0</v>
      </c>
      <c r="BP1179" s="1">
        <v>0</v>
      </c>
      <c r="BQ1179"/>
      <c r="BR1179"/>
      <c r="BS1179"/>
      <c r="BT1179"/>
      <c r="BU1179"/>
      <c r="BV1179"/>
      <c r="BW1179"/>
      <c r="BX1179"/>
      <c r="BY1179"/>
      <c r="BZ1179"/>
      <c r="CA1179"/>
      <c r="CB1179"/>
      <c r="CC1179"/>
      <c r="CD1179"/>
      <c r="CE1179"/>
      <c r="CF1179"/>
      <c r="CG1179"/>
      <c r="CH1179"/>
      <c r="CI1179"/>
      <c r="CJ1179"/>
      <c r="CK1179"/>
      <c r="CL1179"/>
      <c r="CM1179"/>
      <c r="CN1179"/>
      <c r="CO1179"/>
      <c r="CP1179"/>
      <c r="CQ1179"/>
      <c r="CR1179"/>
      <c r="CS1179"/>
      <c r="CT1179"/>
      <c r="CU1179"/>
      <c r="CV1179"/>
      <c r="CW1179"/>
      <c r="CX1179"/>
      <c r="CY1179"/>
      <c r="CZ1179"/>
      <c r="DA1179"/>
      <c r="DB1179"/>
      <c r="DC1179"/>
      <c r="DD1179"/>
      <c r="DE1179"/>
    </row>
    <row r="1180" spans="1:109" x14ac:dyDescent="0.2">
      <c r="A1180" s="2">
        <v>1179</v>
      </c>
      <c r="B1180" s="2">
        <v>15</v>
      </c>
      <c r="C1180" s="2">
        <v>1</v>
      </c>
      <c r="D1180">
        <v>3</v>
      </c>
      <c r="E1180" s="52">
        <v>43984</v>
      </c>
      <c r="F1180" s="1">
        <v>0</v>
      </c>
      <c r="G1180" s="5">
        <f t="shared" si="78"/>
        <v>0</v>
      </c>
      <c r="H1180" s="19">
        <f t="shared" si="79"/>
        <v>0</v>
      </c>
      <c r="I1180">
        <v>86.458333333333329</v>
      </c>
      <c r="J1180">
        <v>111.86746987951807</v>
      </c>
      <c r="K1180">
        <v>24.163453503709501</v>
      </c>
      <c r="L1180">
        <v>0</v>
      </c>
      <c r="M1180">
        <v>98.795180722891573</v>
      </c>
      <c r="N1180">
        <v>1.2048192771084338</v>
      </c>
      <c r="O1180">
        <v>82.258064516129039</v>
      </c>
      <c r="P1180">
        <v>123.74509803921569</v>
      </c>
      <c r="Q1180">
        <v>19.819594589783645</v>
      </c>
      <c r="R1180">
        <v>0</v>
      </c>
      <c r="S1180">
        <v>100</v>
      </c>
      <c r="T1180">
        <v>0</v>
      </c>
      <c r="U1180">
        <v>100</v>
      </c>
      <c r="V1180">
        <v>92.9375</v>
      </c>
      <c r="W1180">
        <v>20.431854704036617</v>
      </c>
      <c r="X1180">
        <v>0</v>
      </c>
      <c r="Y1180">
        <v>96.875</v>
      </c>
      <c r="Z1180">
        <v>3.125</v>
      </c>
      <c r="AA1180" s="2" t="s">
        <v>878</v>
      </c>
      <c r="AB1180" t="s">
        <v>878</v>
      </c>
      <c r="AC1180" t="s">
        <v>878</v>
      </c>
      <c r="AD1180" t="s">
        <v>878</v>
      </c>
      <c r="AE1180" t="s">
        <v>878</v>
      </c>
      <c r="AF1180" t="s">
        <v>878</v>
      </c>
      <c r="AG1180" t="s">
        <v>878</v>
      </c>
      <c r="AH1180" t="s">
        <v>878</v>
      </c>
      <c r="AI1180" t="s">
        <v>878</v>
      </c>
      <c r="AJ1180" t="s">
        <v>878</v>
      </c>
      <c r="AK1180" t="s">
        <v>878</v>
      </c>
      <c r="AL1180" t="s">
        <v>878</v>
      </c>
      <c r="AM1180" t="s">
        <v>878</v>
      </c>
      <c r="AN1180" t="s">
        <v>878</v>
      </c>
      <c r="AO1180" t="s">
        <v>878</v>
      </c>
      <c r="AP1180" t="s">
        <v>878</v>
      </c>
      <c r="AQ1180" t="s">
        <v>878</v>
      </c>
      <c r="AR1180" t="s">
        <v>878</v>
      </c>
      <c r="AS1180" t="s">
        <v>878</v>
      </c>
      <c r="AT1180" t="s">
        <v>878</v>
      </c>
      <c r="AU1180" t="s">
        <v>878</v>
      </c>
      <c r="AV1180" t="s">
        <v>878</v>
      </c>
      <c r="AW1180" t="s">
        <v>878</v>
      </c>
      <c r="AX1180" t="s">
        <v>878</v>
      </c>
      <c r="AY1180" t="s">
        <v>878</v>
      </c>
      <c r="AZ1180" t="s">
        <v>878</v>
      </c>
      <c r="BA1180" t="s">
        <v>878</v>
      </c>
      <c r="BB1180" t="s">
        <v>878</v>
      </c>
      <c r="BC1180" t="s">
        <v>878</v>
      </c>
      <c r="BD1180" t="s">
        <v>878</v>
      </c>
      <c r="BE1180" t="s">
        <v>878</v>
      </c>
      <c r="BF1180" t="s">
        <v>878</v>
      </c>
      <c r="BG1180" s="12">
        <v>0</v>
      </c>
      <c r="BH1180" s="12">
        <v>0</v>
      </c>
      <c r="BI1180" s="12">
        <v>0</v>
      </c>
      <c r="BJ1180" s="12">
        <v>0</v>
      </c>
      <c r="BK1180" s="12">
        <v>0</v>
      </c>
      <c r="BL1180" s="25">
        <v>0</v>
      </c>
      <c r="BM1180" s="1">
        <v>0</v>
      </c>
      <c r="BN1180" s="1">
        <v>0</v>
      </c>
      <c r="BO1180" s="1">
        <v>0</v>
      </c>
      <c r="BP1180" s="1">
        <v>0</v>
      </c>
      <c r="BQ1180"/>
      <c r="BR1180"/>
      <c r="BS1180"/>
      <c r="BT1180"/>
      <c r="BU1180"/>
      <c r="BV1180"/>
      <c r="BW1180"/>
      <c r="BX1180"/>
      <c r="BY1180"/>
      <c r="BZ1180"/>
      <c r="CA1180"/>
      <c r="CB1180"/>
      <c r="CC1180"/>
      <c r="CD1180"/>
      <c r="CE1180"/>
      <c r="CF1180"/>
      <c r="CG1180"/>
      <c r="CH1180"/>
      <c r="CI1180"/>
      <c r="CJ1180"/>
      <c r="CK1180"/>
      <c r="CL1180"/>
      <c r="CM1180"/>
      <c r="CN1180"/>
      <c r="CO1180"/>
      <c r="CP1180"/>
      <c r="CQ1180"/>
      <c r="CR1180"/>
      <c r="CS1180"/>
      <c r="CT1180"/>
      <c r="CU1180"/>
      <c r="CV1180"/>
      <c r="CW1180"/>
      <c r="CX1180"/>
      <c r="CY1180"/>
      <c r="CZ1180"/>
      <c r="DA1180"/>
      <c r="DB1180"/>
      <c r="DC1180"/>
      <c r="DD1180"/>
      <c r="DE1180"/>
    </row>
    <row r="1181" spans="1:109" x14ac:dyDescent="0.2">
      <c r="A1181" s="2">
        <v>1180</v>
      </c>
      <c r="B1181" s="2">
        <v>15</v>
      </c>
      <c r="C1181" s="2">
        <v>1</v>
      </c>
      <c r="D1181">
        <v>4</v>
      </c>
      <c r="E1181" s="52">
        <v>43985</v>
      </c>
      <c r="F1181" s="1">
        <v>0</v>
      </c>
      <c r="G1181" s="5">
        <f t="shared" si="78"/>
        <v>0</v>
      </c>
      <c r="H1181" s="19">
        <f t="shared" si="79"/>
        <v>0</v>
      </c>
      <c r="I1181">
        <v>76.041666666666671</v>
      </c>
      <c r="J1181">
        <v>106.61643835616438</v>
      </c>
      <c r="K1181">
        <v>21.147430249926931</v>
      </c>
      <c r="L1181">
        <v>0</v>
      </c>
      <c r="M1181">
        <v>97.260273972602747</v>
      </c>
      <c r="N1181">
        <v>2.7397260273972601</v>
      </c>
      <c r="O1181">
        <v>64.0625</v>
      </c>
      <c r="P1181">
        <v>102.5609756097561</v>
      </c>
      <c r="Q1181">
        <v>23.95881246159265</v>
      </c>
      <c r="R1181">
        <v>0</v>
      </c>
      <c r="S1181">
        <v>95.121951219512198</v>
      </c>
      <c r="T1181">
        <v>4.8780487804878048</v>
      </c>
      <c r="U1181">
        <v>100</v>
      </c>
      <c r="V1181">
        <v>111.8125</v>
      </c>
      <c r="W1181">
        <v>16.778710675477807</v>
      </c>
      <c r="X1181">
        <v>0</v>
      </c>
      <c r="Y1181">
        <v>100</v>
      </c>
      <c r="Z1181">
        <v>0</v>
      </c>
      <c r="AA1181" s="2" t="s">
        <v>878</v>
      </c>
      <c r="AB1181" t="s">
        <v>878</v>
      </c>
      <c r="AC1181" t="s">
        <v>878</v>
      </c>
      <c r="AD1181" t="s">
        <v>878</v>
      </c>
      <c r="AE1181" t="s">
        <v>878</v>
      </c>
      <c r="AF1181" t="s">
        <v>878</v>
      </c>
      <c r="AG1181" t="s">
        <v>878</v>
      </c>
      <c r="AH1181" t="s">
        <v>878</v>
      </c>
      <c r="AI1181" t="s">
        <v>878</v>
      </c>
      <c r="AJ1181" t="s">
        <v>878</v>
      </c>
      <c r="AK1181" t="s">
        <v>878</v>
      </c>
      <c r="AL1181" t="s">
        <v>878</v>
      </c>
      <c r="AM1181" t="s">
        <v>878</v>
      </c>
      <c r="AN1181" t="s">
        <v>878</v>
      </c>
      <c r="AO1181" t="s">
        <v>878</v>
      </c>
      <c r="AP1181" t="s">
        <v>878</v>
      </c>
      <c r="AQ1181" t="s">
        <v>878</v>
      </c>
      <c r="AR1181" t="s">
        <v>878</v>
      </c>
      <c r="AS1181" t="s">
        <v>878</v>
      </c>
      <c r="AT1181" t="s">
        <v>878</v>
      </c>
      <c r="AU1181" t="s">
        <v>878</v>
      </c>
      <c r="AV1181" t="s">
        <v>878</v>
      </c>
      <c r="AW1181" t="s">
        <v>878</v>
      </c>
      <c r="AX1181" t="s">
        <v>878</v>
      </c>
      <c r="AY1181" t="s">
        <v>878</v>
      </c>
      <c r="AZ1181" t="s">
        <v>878</v>
      </c>
      <c r="BA1181" t="s">
        <v>878</v>
      </c>
      <c r="BB1181" t="s">
        <v>878</v>
      </c>
      <c r="BC1181" t="s">
        <v>878</v>
      </c>
      <c r="BD1181" t="s">
        <v>878</v>
      </c>
      <c r="BE1181" t="s">
        <v>878</v>
      </c>
      <c r="BF1181" t="s">
        <v>878</v>
      </c>
      <c r="BG1181" s="12">
        <v>0</v>
      </c>
      <c r="BH1181" s="12">
        <v>0</v>
      </c>
      <c r="BI1181" s="12">
        <v>0</v>
      </c>
      <c r="BJ1181" s="12">
        <v>0</v>
      </c>
      <c r="BK1181" s="12">
        <v>0</v>
      </c>
      <c r="BL1181" s="25">
        <v>0</v>
      </c>
      <c r="BM1181" s="1">
        <v>0</v>
      </c>
      <c r="BN1181" s="1">
        <v>0</v>
      </c>
      <c r="BO1181" s="1">
        <v>0</v>
      </c>
      <c r="BP1181" s="1">
        <v>0</v>
      </c>
      <c r="BQ1181"/>
      <c r="BR1181"/>
      <c r="BS1181"/>
      <c r="BT1181"/>
      <c r="BU1181"/>
      <c r="BV1181"/>
      <c r="BW1181"/>
      <c r="BX1181"/>
      <c r="BY1181"/>
      <c r="BZ1181"/>
      <c r="CA1181"/>
      <c r="CB1181"/>
      <c r="CC1181"/>
      <c r="CD1181"/>
      <c r="CE1181"/>
      <c r="CF1181"/>
      <c r="CG1181"/>
      <c r="CH1181"/>
      <c r="CI1181"/>
      <c r="CJ1181"/>
      <c r="CK1181"/>
      <c r="CL1181"/>
      <c r="CM1181"/>
      <c r="CN1181"/>
      <c r="CO1181"/>
      <c r="CP1181"/>
      <c r="CQ1181"/>
      <c r="CR1181"/>
      <c r="CS1181"/>
      <c r="CT1181"/>
      <c r="CU1181"/>
      <c r="CV1181"/>
      <c r="CW1181"/>
      <c r="CX1181"/>
      <c r="CY1181"/>
      <c r="CZ1181"/>
      <c r="DA1181"/>
      <c r="DB1181"/>
      <c r="DC1181"/>
      <c r="DD1181"/>
      <c r="DE1181"/>
    </row>
    <row r="1182" spans="1:109" x14ac:dyDescent="0.2">
      <c r="A1182" s="2">
        <v>1181</v>
      </c>
      <c r="B1182" s="2">
        <v>15</v>
      </c>
      <c r="C1182" s="2">
        <v>1</v>
      </c>
      <c r="D1182">
        <v>5</v>
      </c>
      <c r="E1182" s="52">
        <v>43986</v>
      </c>
      <c r="F1182" s="1">
        <v>0</v>
      </c>
      <c r="G1182" s="5">
        <f t="shared" si="78"/>
        <v>0</v>
      </c>
      <c r="H1182" s="19">
        <f t="shared" si="79"/>
        <v>0</v>
      </c>
      <c r="I1182">
        <v>80.208333333333329</v>
      </c>
      <c r="J1182">
        <v>128.87012987012986</v>
      </c>
      <c r="K1182">
        <v>21.744195402856732</v>
      </c>
      <c r="L1182">
        <v>0</v>
      </c>
      <c r="M1182">
        <v>100</v>
      </c>
      <c r="N1182">
        <v>0</v>
      </c>
      <c r="O1182">
        <v>71.875</v>
      </c>
      <c r="P1182">
        <v>117</v>
      </c>
      <c r="Q1182">
        <v>23.163637158521464</v>
      </c>
      <c r="R1182">
        <v>0</v>
      </c>
      <c r="S1182">
        <v>100</v>
      </c>
      <c r="T1182">
        <v>0</v>
      </c>
      <c r="U1182">
        <v>96.875</v>
      </c>
      <c r="V1182">
        <v>146.48387096774192</v>
      </c>
      <c r="W1182">
        <v>12.787213712061318</v>
      </c>
      <c r="X1182">
        <v>0</v>
      </c>
      <c r="Y1182">
        <v>100</v>
      </c>
      <c r="Z1182">
        <v>0</v>
      </c>
      <c r="AA1182" s="2" t="s">
        <v>878</v>
      </c>
      <c r="AB1182" t="s">
        <v>878</v>
      </c>
      <c r="AC1182" t="s">
        <v>878</v>
      </c>
      <c r="AD1182" t="s">
        <v>878</v>
      </c>
      <c r="AE1182" t="s">
        <v>878</v>
      </c>
      <c r="AF1182" t="s">
        <v>878</v>
      </c>
      <c r="AG1182" t="s">
        <v>878</v>
      </c>
      <c r="AH1182" t="s">
        <v>878</v>
      </c>
      <c r="AI1182" t="s">
        <v>878</v>
      </c>
      <c r="AJ1182" t="s">
        <v>878</v>
      </c>
      <c r="AK1182" t="s">
        <v>878</v>
      </c>
      <c r="AL1182" t="s">
        <v>878</v>
      </c>
      <c r="AM1182" t="s">
        <v>878</v>
      </c>
      <c r="AN1182" t="s">
        <v>878</v>
      </c>
      <c r="AO1182" t="s">
        <v>878</v>
      </c>
      <c r="AP1182" t="s">
        <v>878</v>
      </c>
      <c r="AQ1182" t="s">
        <v>878</v>
      </c>
      <c r="AR1182" t="s">
        <v>878</v>
      </c>
      <c r="AS1182" t="s">
        <v>878</v>
      </c>
      <c r="AT1182" t="s">
        <v>878</v>
      </c>
      <c r="AU1182" t="s">
        <v>878</v>
      </c>
      <c r="AV1182" t="s">
        <v>878</v>
      </c>
      <c r="AW1182" t="s">
        <v>878</v>
      </c>
      <c r="AX1182" t="s">
        <v>878</v>
      </c>
      <c r="AY1182" t="s">
        <v>878</v>
      </c>
      <c r="AZ1182" t="s">
        <v>878</v>
      </c>
      <c r="BA1182" t="s">
        <v>878</v>
      </c>
      <c r="BB1182" t="s">
        <v>878</v>
      </c>
      <c r="BC1182" t="s">
        <v>878</v>
      </c>
      <c r="BD1182" t="s">
        <v>878</v>
      </c>
      <c r="BE1182" t="s">
        <v>878</v>
      </c>
      <c r="BF1182" t="s">
        <v>878</v>
      </c>
      <c r="BG1182" s="12">
        <v>0</v>
      </c>
      <c r="BH1182" s="12">
        <v>0</v>
      </c>
      <c r="BI1182" s="12">
        <v>0</v>
      </c>
      <c r="BJ1182" s="12">
        <v>0</v>
      </c>
      <c r="BK1182" s="12">
        <v>0</v>
      </c>
      <c r="BL1182" s="25">
        <v>0</v>
      </c>
      <c r="BM1182" s="1">
        <v>0</v>
      </c>
      <c r="BN1182" s="1">
        <v>0</v>
      </c>
      <c r="BO1182" s="1">
        <v>0</v>
      </c>
      <c r="BP1182" s="1">
        <v>0</v>
      </c>
      <c r="BQ1182"/>
      <c r="BR1182"/>
      <c r="BS1182"/>
      <c r="BT1182"/>
      <c r="BU1182"/>
      <c r="BV1182"/>
      <c r="BW1182"/>
      <c r="BX1182"/>
      <c r="BY1182"/>
      <c r="BZ1182"/>
      <c r="CA1182"/>
      <c r="CB1182"/>
      <c r="CC1182"/>
      <c r="CD1182"/>
      <c r="CE1182"/>
      <c r="CF1182"/>
      <c r="CG1182"/>
      <c r="CH1182"/>
      <c r="CI1182"/>
      <c r="CJ1182"/>
      <c r="CK1182"/>
      <c r="CL1182"/>
      <c r="CM1182"/>
      <c r="CN1182"/>
      <c r="CO1182"/>
      <c r="CP1182"/>
      <c r="CQ1182"/>
      <c r="CR1182"/>
      <c r="CS1182"/>
      <c r="CT1182"/>
      <c r="CU1182"/>
      <c r="CV1182"/>
      <c r="CW1182"/>
      <c r="CX1182"/>
      <c r="CY1182"/>
      <c r="CZ1182"/>
      <c r="DA1182"/>
      <c r="DB1182"/>
      <c r="DC1182"/>
      <c r="DD1182"/>
      <c r="DE1182"/>
    </row>
    <row r="1183" spans="1:109" x14ac:dyDescent="0.2">
      <c r="A1183" s="2">
        <v>1182</v>
      </c>
      <c r="B1183" s="2">
        <v>15</v>
      </c>
      <c r="C1183" s="2">
        <v>1</v>
      </c>
      <c r="D1183">
        <v>6</v>
      </c>
      <c r="E1183" s="52">
        <v>43987</v>
      </c>
      <c r="F1183" s="1">
        <v>0</v>
      </c>
      <c r="G1183" s="5">
        <f t="shared" si="78"/>
        <v>0</v>
      </c>
      <c r="H1183" s="19">
        <f t="shared" si="79"/>
        <v>0</v>
      </c>
      <c r="I1183">
        <v>54.166666666666664</v>
      </c>
      <c r="J1183">
        <v>116.03846153846153</v>
      </c>
      <c r="K1183">
        <v>21.468380260555197</v>
      </c>
      <c r="L1183">
        <v>0</v>
      </c>
      <c r="M1183">
        <v>98.07692307692308</v>
      </c>
      <c r="N1183">
        <v>1.9230769230769231</v>
      </c>
      <c r="O1183">
        <v>37.096774193548384</v>
      </c>
      <c r="P1183">
        <v>133.47826086956522</v>
      </c>
      <c r="Q1183">
        <v>14.219947959374533</v>
      </c>
      <c r="R1183">
        <v>0</v>
      </c>
      <c r="S1183">
        <v>100</v>
      </c>
      <c r="T1183">
        <v>0</v>
      </c>
      <c r="U1183">
        <v>90.625</v>
      </c>
      <c r="V1183">
        <v>102.20689655172414</v>
      </c>
      <c r="W1183">
        <v>19.551335072526996</v>
      </c>
      <c r="X1183">
        <v>0</v>
      </c>
      <c r="Y1183">
        <v>96.551724137931032</v>
      </c>
      <c r="Z1183">
        <v>3.4482758620689653</v>
      </c>
      <c r="AA1183" s="2" t="s">
        <v>878</v>
      </c>
      <c r="AB1183" t="s">
        <v>878</v>
      </c>
      <c r="AC1183" t="s">
        <v>878</v>
      </c>
      <c r="AD1183" t="s">
        <v>878</v>
      </c>
      <c r="AE1183" t="s">
        <v>878</v>
      </c>
      <c r="AF1183" t="s">
        <v>878</v>
      </c>
      <c r="AG1183" t="s">
        <v>878</v>
      </c>
      <c r="AH1183" t="s">
        <v>878</v>
      </c>
      <c r="AI1183" t="s">
        <v>878</v>
      </c>
      <c r="AJ1183" t="s">
        <v>878</v>
      </c>
      <c r="AK1183" t="s">
        <v>878</v>
      </c>
      <c r="AL1183" t="s">
        <v>878</v>
      </c>
      <c r="AM1183" t="s">
        <v>878</v>
      </c>
      <c r="AN1183" t="s">
        <v>878</v>
      </c>
      <c r="AO1183" t="s">
        <v>878</v>
      </c>
      <c r="AP1183" t="s">
        <v>878</v>
      </c>
      <c r="AQ1183" t="s">
        <v>878</v>
      </c>
      <c r="AR1183" t="s">
        <v>878</v>
      </c>
      <c r="AS1183" t="s">
        <v>878</v>
      </c>
      <c r="AT1183" t="s">
        <v>878</v>
      </c>
      <c r="AU1183" t="s">
        <v>878</v>
      </c>
      <c r="AV1183" t="s">
        <v>878</v>
      </c>
      <c r="AW1183" t="s">
        <v>878</v>
      </c>
      <c r="AX1183" t="s">
        <v>878</v>
      </c>
      <c r="AY1183" t="s">
        <v>878</v>
      </c>
      <c r="AZ1183" t="s">
        <v>878</v>
      </c>
      <c r="BA1183" t="s">
        <v>878</v>
      </c>
      <c r="BB1183" t="s">
        <v>878</v>
      </c>
      <c r="BC1183" t="s">
        <v>878</v>
      </c>
      <c r="BD1183" t="s">
        <v>878</v>
      </c>
      <c r="BE1183" t="s">
        <v>878</v>
      </c>
      <c r="BF1183" t="s">
        <v>878</v>
      </c>
      <c r="BG1183" s="12">
        <v>0</v>
      </c>
      <c r="BH1183" s="12">
        <v>0</v>
      </c>
      <c r="BI1183" s="12">
        <v>0</v>
      </c>
      <c r="BJ1183" s="12">
        <v>0</v>
      </c>
      <c r="BK1183" s="12">
        <v>0</v>
      </c>
      <c r="BL1183" s="25">
        <v>0</v>
      </c>
      <c r="BM1183" s="1">
        <v>0</v>
      </c>
      <c r="BN1183" s="1">
        <v>0</v>
      </c>
      <c r="BO1183" s="1">
        <v>0</v>
      </c>
      <c r="BP1183" s="1">
        <v>0</v>
      </c>
      <c r="BQ1183"/>
      <c r="BR1183"/>
      <c r="BS1183"/>
      <c r="BT1183"/>
      <c r="BU1183"/>
      <c r="BV1183"/>
      <c r="BW1183"/>
      <c r="BX1183"/>
      <c r="BY1183"/>
      <c r="BZ1183"/>
      <c r="CA1183"/>
      <c r="CB1183"/>
      <c r="CC1183"/>
      <c r="CD1183"/>
      <c r="CE1183"/>
      <c r="CF1183"/>
      <c r="CG1183"/>
      <c r="CH1183"/>
      <c r="CI1183"/>
      <c r="CJ1183"/>
      <c r="CK1183"/>
      <c r="CL1183"/>
      <c r="CM1183"/>
      <c r="CN1183"/>
      <c r="CO1183"/>
      <c r="CP1183"/>
      <c r="CQ1183"/>
      <c r="CR1183"/>
      <c r="CS1183"/>
      <c r="CT1183"/>
      <c r="CU1183"/>
      <c r="CV1183"/>
      <c r="CW1183"/>
      <c r="CX1183"/>
      <c r="CY1183"/>
      <c r="CZ1183"/>
      <c r="DA1183"/>
      <c r="DB1183"/>
      <c r="DC1183"/>
      <c r="DD1183"/>
      <c r="DE1183"/>
    </row>
    <row r="1184" spans="1:109" x14ac:dyDescent="0.2">
      <c r="A1184" s="2">
        <v>1183</v>
      </c>
      <c r="B1184" s="2">
        <v>15</v>
      </c>
      <c r="C1184" s="2">
        <v>1</v>
      </c>
      <c r="D1184">
        <v>7</v>
      </c>
      <c r="E1184" s="52">
        <v>43988</v>
      </c>
      <c r="F1184" s="1">
        <v>0</v>
      </c>
      <c r="G1184" s="5">
        <f t="shared" si="78"/>
        <v>0</v>
      </c>
      <c r="H1184" s="19">
        <f t="shared" si="79"/>
        <v>0</v>
      </c>
      <c r="I1184">
        <v>28.125</v>
      </c>
      <c r="J1184">
        <v>131.33333333333334</v>
      </c>
      <c r="K1184">
        <v>40.26405508899493</v>
      </c>
      <c r="L1184">
        <v>18.518518518518519</v>
      </c>
      <c r="M1184">
        <v>66.666666666666671</v>
      </c>
      <c r="N1184">
        <v>14.814814814814815</v>
      </c>
      <c r="O1184">
        <v>42.1875</v>
      </c>
      <c r="P1184">
        <v>131.33333333333334</v>
      </c>
      <c r="Q1184">
        <v>40.26405508899493</v>
      </c>
      <c r="R1184">
        <v>18.518518518518519</v>
      </c>
      <c r="S1184">
        <v>66.666666666666671</v>
      </c>
      <c r="T1184">
        <v>14.814814814814815</v>
      </c>
      <c r="U1184">
        <v>0</v>
      </c>
      <c r="V1184" t="e">
        <v>#DIV/0!</v>
      </c>
      <c r="W1184" t="e">
        <v>#DIV/0!</v>
      </c>
      <c r="X1184" t="e">
        <v>#DIV/0!</v>
      </c>
      <c r="Y1184" t="e">
        <v>#DIV/0!</v>
      </c>
      <c r="Z1184" t="e">
        <v>#DIV/0!</v>
      </c>
      <c r="AA1184" s="2" t="s">
        <v>878</v>
      </c>
      <c r="AB1184" t="s">
        <v>878</v>
      </c>
      <c r="AC1184" t="s">
        <v>878</v>
      </c>
      <c r="AD1184" t="s">
        <v>878</v>
      </c>
      <c r="AE1184" t="s">
        <v>878</v>
      </c>
      <c r="AF1184" t="s">
        <v>878</v>
      </c>
      <c r="AG1184" t="s">
        <v>878</v>
      </c>
      <c r="AH1184" t="s">
        <v>878</v>
      </c>
      <c r="AI1184" t="s">
        <v>878</v>
      </c>
      <c r="AJ1184" t="s">
        <v>878</v>
      </c>
      <c r="AK1184" t="s">
        <v>878</v>
      </c>
      <c r="AL1184" t="s">
        <v>878</v>
      </c>
      <c r="AM1184" t="s">
        <v>878</v>
      </c>
      <c r="AN1184" t="s">
        <v>878</v>
      </c>
      <c r="AO1184" t="s">
        <v>878</v>
      </c>
      <c r="AP1184" t="s">
        <v>878</v>
      </c>
      <c r="AQ1184" t="s">
        <v>878</v>
      </c>
      <c r="AR1184" t="s">
        <v>878</v>
      </c>
      <c r="AS1184" t="s">
        <v>878</v>
      </c>
      <c r="AT1184" t="s">
        <v>878</v>
      </c>
      <c r="AU1184" t="s">
        <v>878</v>
      </c>
      <c r="AV1184" t="s">
        <v>878</v>
      </c>
      <c r="AW1184" t="s">
        <v>878</v>
      </c>
      <c r="AX1184" t="s">
        <v>878</v>
      </c>
      <c r="AY1184" t="s">
        <v>878</v>
      </c>
      <c r="AZ1184" t="s">
        <v>878</v>
      </c>
      <c r="BA1184" t="s">
        <v>878</v>
      </c>
      <c r="BB1184" t="s">
        <v>878</v>
      </c>
      <c r="BC1184" t="s">
        <v>878</v>
      </c>
      <c r="BD1184" t="s">
        <v>878</v>
      </c>
      <c r="BE1184" t="s">
        <v>878</v>
      </c>
      <c r="BF1184" t="s">
        <v>878</v>
      </c>
      <c r="BG1184" s="12">
        <v>0</v>
      </c>
      <c r="BH1184" s="12">
        <v>0</v>
      </c>
      <c r="BI1184" s="12">
        <v>0</v>
      </c>
      <c r="BJ1184" s="12">
        <v>0</v>
      </c>
      <c r="BK1184" s="12">
        <v>0</v>
      </c>
      <c r="BL1184" s="25">
        <v>0</v>
      </c>
      <c r="BM1184" s="1">
        <v>0</v>
      </c>
      <c r="BN1184" s="1">
        <v>0</v>
      </c>
      <c r="BO1184" s="1">
        <v>0</v>
      </c>
      <c r="BP1184" s="1">
        <v>0</v>
      </c>
      <c r="BQ1184"/>
      <c r="BR1184"/>
      <c r="BS1184"/>
      <c r="BT1184"/>
      <c r="BU1184"/>
      <c r="BV1184"/>
      <c r="BW1184"/>
      <c r="BX1184"/>
      <c r="BY1184"/>
      <c r="BZ1184"/>
      <c r="CA1184"/>
      <c r="CB1184"/>
      <c r="CC1184"/>
      <c r="CD1184"/>
      <c r="CE1184"/>
      <c r="CF1184"/>
      <c r="CG1184"/>
      <c r="CH1184"/>
      <c r="CI1184"/>
      <c r="CJ1184"/>
      <c r="CK1184"/>
      <c r="CL1184"/>
      <c r="CM1184"/>
      <c r="CN1184"/>
      <c r="CO1184"/>
      <c r="CP1184"/>
      <c r="CQ1184"/>
      <c r="CR1184"/>
      <c r="CS1184"/>
      <c r="CT1184"/>
      <c r="CU1184"/>
      <c r="CV1184"/>
      <c r="CW1184"/>
      <c r="CX1184"/>
      <c r="CY1184"/>
      <c r="CZ1184"/>
      <c r="DA1184"/>
      <c r="DB1184"/>
      <c r="DC1184"/>
      <c r="DD1184"/>
      <c r="DE1184"/>
    </row>
    <row r="1185" spans="1:109" x14ac:dyDescent="0.2">
      <c r="A1185" s="2">
        <v>1184</v>
      </c>
      <c r="B1185" s="2">
        <v>15</v>
      </c>
      <c r="C1185" s="2">
        <v>1</v>
      </c>
      <c r="D1185">
        <v>8</v>
      </c>
      <c r="E1185" s="52">
        <v>43989</v>
      </c>
      <c r="F1185" s="1">
        <v>0</v>
      </c>
      <c r="G1185" s="5">
        <f t="shared" si="78"/>
        <v>0</v>
      </c>
      <c r="H1185" s="19">
        <f t="shared" si="79"/>
        <v>0</v>
      </c>
      <c r="I1185">
        <v>39.583333333333336</v>
      </c>
      <c r="J1185">
        <v>91.868421052631575</v>
      </c>
      <c r="K1185">
        <v>27.31346216670271</v>
      </c>
      <c r="L1185">
        <v>0</v>
      </c>
      <c r="M1185">
        <v>78.94736842105263</v>
      </c>
      <c r="N1185">
        <v>21.05263157894737</v>
      </c>
      <c r="O1185">
        <v>9.375</v>
      </c>
      <c r="P1185">
        <v>115.16666666666667</v>
      </c>
      <c r="Q1185">
        <v>7.6768666916786348</v>
      </c>
      <c r="R1185">
        <v>0</v>
      </c>
      <c r="S1185">
        <v>100</v>
      </c>
      <c r="T1185">
        <v>0</v>
      </c>
      <c r="U1185">
        <v>100</v>
      </c>
      <c r="V1185">
        <v>87.5</v>
      </c>
      <c r="W1185">
        <v>28.321859324598901</v>
      </c>
      <c r="X1185">
        <v>0</v>
      </c>
      <c r="Y1185">
        <v>75</v>
      </c>
      <c r="Z1185">
        <v>25</v>
      </c>
      <c r="AA1185" s="2" t="s">
        <v>878</v>
      </c>
      <c r="AB1185" t="s">
        <v>878</v>
      </c>
      <c r="AC1185" t="s">
        <v>878</v>
      </c>
      <c r="AD1185" t="s">
        <v>878</v>
      </c>
      <c r="AE1185" t="s">
        <v>878</v>
      </c>
      <c r="AF1185" t="s">
        <v>878</v>
      </c>
      <c r="AG1185" t="s">
        <v>878</v>
      </c>
      <c r="AH1185" t="s">
        <v>878</v>
      </c>
      <c r="AI1185" t="s">
        <v>878</v>
      </c>
      <c r="AJ1185" t="s">
        <v>878</v>
      </c>
      <c r="AK1185" t="s">
        <v>878</v>
      </c>
      <c r="AL1185" t="s">
        <v>878</v>
      </c>
      <c r="AM1185" t="s">
        <v>878</v>
      </c>
      <c r="AN1185" t="s">
        <v>878</v>
      </c>
      <c r="AO1185" t="s">
        <v>878</v>
      </c>
      <c r="AP1185" t="s">
        <v>878</v>
      </c>
      <c r="AQ1185" t="s">
        <v>878</v>
      </c>
      <c r="AR1185" t="s">
        <v>878</v>
      </c>
      <c r="AS1185" t="s">
        <v>878</v>
      </c>
      <c r="AT1185" t="s">
        <v>878</v>
      </c>
      <c r="AU1185" t="s">
        <v>878</v>
      </c>
      <c r="AV1185" t="s">
        <v>878</v>
      </c>
      <c r="AW1185" t="s">
        <v>878</v>
      </c>
      <c r="AX1185" t="s">
        <v>878</v>
      </c>
      <c r="AY1185" t="s">
        <v>878</v>
      </c>
      <c r="AZ1185" t="s">
        <v>878</v>
      </c>
      <c r="BA1185" t="s">
        <v>878</v>
      </c>
      <c r="BB1185" t="s">
        <v>878</v>
      </c>
      <c r="BC1185" t="s">
        <v>878</v>
      </c>
      <c r="BD1185" t="s">
        <v>878</v>
      </c>
      <c r="BE1185" t="s">
        <v>878</v>
      </c>
      <c r="BF1185" t="s">
        <v>878</v>
      </c>
      <c r="BG1185" s="12">
        <v>0</v>
      </c>
      <c r="BH1185" s="12">
        <v>0</v>
      </c>
      <c r="BI1185" s="12">
        <v>0</v>
      </c>
      <c r="BJ1185" s="12">
        <v>0</v>
      </c>
      <c r="BK1185" s="12">
        <v>0</v>
      </c>
      <c r="BL1185" s="25">
        <v>0</v>
      </c>
      <c r="BM1185" s="1">
        <v>0</v>
      </c>
      <c r="BN1185" s="1">
        <v>0</v>
      </c>
      <c r="BO1185" s="1">
        <v>0</v>
      </c>
      <c r="BP1185" s="1">
        <v>0</v>
      </c>
      <c r="BQ1185"/>
      <c r="BR1185"/>
      <c r="BS1185"/>
      <c r="BT1185"/>
      <c r="BU1185"/>
      <c r="BV1185"/>
      <c r="BW1185"/>
      <c r="BX1185"/>
      <c r="BY1185"/>
      <c r="BZ1185"/>
      <c r="CA1185"/>
      <c r="CB1185"/>
      <c r="CC1185"/>
      <c r="CD1185"/>
      <c r="CE1185"/>
      <c r="CF1185"/>
      <c r="CG1185"/>
      <c r="CH1185"/>
      <c r="CI1185"/>
      <c r="CJ1185"/>
      <c r="CK1185"/>
      <c r="CL1185"/>
      <c r="CM1185"/>
      <c r="CN1185"/>
      <c r="CO1185"/>
      <c r="CP1185"/>
      <c r="CQ1185"/>
      <c r="CR1185"/>
      <c r="CS1185"/>
      <c r="CT1185"/>
      <c r="CU1185"/>
      <c r="CV1185"/>
      <c r="CW1185"/>
      <c r="CX1185"/>
      <c r="CY1185"/>
      <c r="CZ1185"/>
      <c r="DA1185"/>
      <c r="DB1185"/>
      <c r="DC1185"/>
      <c r="DD1185"/>
      <c r="DE1185"/>
    </row>
    <row r="1186" spans="1:109" x14ac:dyDescent="0.2">
      <c r="A1186" s="2">
        <v>1185</v>
      </c>
      <c r="B1186" s="2">
        <v>15</v>
      </c>
      <c r="C1186" s="2">
        <v>1</v>
      </c>
      <c r="D1186">
        <v>9</v>
      </c>
      <c r="E1186" s="52">
        <v>43990</v>
      </c>
      <c r="F1186" s="1">
        <v>0</v>
      </c>
      <c r="G1186" s="5">
        <f t="shared" si="78"/>
        <v>0</v>
      </c>
      <c r="H1186" s="19">
        <f t="shared" si="79"/>
        <v>0</v>
      </c>
      <c r="I1186">
        <v>89.583333333333329</v>
      </c>
      <c r="J1186">
        <v>135.38372093023256</v>
      </c>
      <c r="K1186">
        <v>17.2949225140705</v>
      </c>
      <c r="L1186">
        <v>1.1627906976744187</v>
      </c>
      <c r="M1186">
        <v>98.837209302325576</v>
      </c>
      <c r="N1186">
        <v>0</v>
      </c>
      <c r="O1186">
        <v>87.096774193548384</v>
      </c>
      <c r="P1186">
        <v>129.7037037037037</v>
      </c>
      <c r="Q1186">
        <v>19.737628023728618</v>
      </c>
      <c r="R1186">
        <v>0</v>
      </c>
      <c r="S1186">
        <v>100</v>
      </c>
      <c r="T1186">
        <v>0</v>
      </c>
      <c r="U1186">
        <v>100</v>
      </c>
      <c r="V1186">
        <v>144.96875</v>
      </c>
      <c r="W1186">
        <v>10.500180080615468</v>
      </c>
      <c r="X1186">
        <v>3.125</v>
      </c>
      <c r="Y1186">
        <v>96.875</v>
      </c>
      <c r="Z1186">
        <v>0</v>
      </c>
      <c r="AA1186" s="2" t="s">
        <v>878</v>
      </c>
      <c r="AB1186" t="s">
        <v>878</v>
      </c>
      <c r="AC1186" t="s">
        <v>878</v>
      </c>
      <c r="AD1186" t="s">
        <v>878</v>
      </c>
      <c r="AE1186" t="s">
        <v>878</v>
      </c>
      <c r="AF1186" t="s">
        <v>878</v>
      </c>
      <c r="AG1186" t="s">
        <v>878</v>
      </c>
      <c r="AH1186" t="s">
        <v>878</v>
      </c>
      <c r="AI1186" t="s">
        <v>878</v>
      </c>
      <c r="AJ1186" t="s">
        <v>878</v>
      </c>
      <c r="AK1186" t="s">
        <v>878</v>
      </c>
      <c r="AL1186" t="s">
        <v>878</v>
      </c>
      <c r="AM1186" t="s">
        <v>878</v>
      </c>
      <c r="AN1186" t="s">
        <v>878</v>
      </c>
      <c r="AO1186" t="s">
        <v>878</v>
      </c>
      <c r="AP1186" t="s">
        <v>878</v>
      </c>
      <c r="AQ1186" t="s">
        <v>878</v>
      </c>
      <c r="AR1186" t="s">
        <v>878</v>
      </c>
      <c r="AS1186" t="s">
        <v>878</v>
      </c>
      <c r="AT1186" t="s">
        <v>878</v>
      </c>
      <c r="AU1186" t="s">
        <v>878</v>
      </c>
      <c r="AV1186" t="s">
        <v>878</v>
      </c>
      <c r="AW1186" t="s">
        <v>878</v>
      </c>
      <c r="AX1186" t="s">
        <v>878</v>
      </c>
      <c r="AY1186" t="s">
        <v>878</v>
      </c>
      <c r="AZ1186" t="s">
        <v>878</v>
      </c>
      <c r="BA1186" t="s">
        <v>878</v>
      </c>
      <c r="BB1186" t="s">
        <v>878</v>
      </c>
      <c r="BC1186" t="s">
        <v>878</v>
      </c>
      <c r="BD1186" t="s">
        <v>878</v>
      </c>
      <c r="BE1186" t="s">
        <v>878</v>
      </c>
      <c r="BF1186" t="s">
        <v>878</v>
      </c>
      <c r="BG1186" s="12">
        <v>0</v>
      </c>
      <c r="BH1186" s="12">
        <v>0</v>
      </c>
      <c r="BI1186" s="12">
        <v>0</v>
      </c>
      <c r="BJ1186" s="12">
        <v>0</v>
      </c>
      <c r="BK1186" s="12">
        <v>0</v>
      </c>
      <c r="BL1186" s="25">
        <v>0</v>
      </c>
      <c r="BM1186" s="1">
        <v>0</v>
      </c>
      <c r="BN1186" s="1">
        <v>0</v>
      </c>
      <c r="BO1186" s="1">
        <v>0</v>
      </c>
      <c r="BP1186" s="1">
        <v>0</v>
      </c>
      <c r="BQ1186"/>
      <c r="BR1186"/>
      <c r="BS1186"/>
      <c r="BT1186"/>
      <c r="BU1186"/>
      <c r="BV1186"/>
      <c r="BW1186"/>
      <c r="BX1186"/>
      <c r="BY1186"/>
      <c r="BZ1186"/>
      <c r="CA1186"/>
      <c r="CB1186"/>
      <c r="CC1186"/>
      <c r="CD1186"/>
      <c r="CE1186"/>
      <c r="CF1186"/>
      <c r="CG1186"/>
      <c r="CH1186"/>
      <c r="CI1186"/>
      <c r="CJ1186"/>
      <c r="CK1186"/>
      <c r="CL1186"/>
      <c r="CM1186"/>
      <c r="CN1186"/>
      <c r="CO1186"/>
      <c r="CP1186"/>
      <c r="CQ1186"/>
      <c r="CR1186"/>
      <c r="CS1186"/>
      <c r="CT1186"/>
      <c r="CU1186"/>
      <c r="CV1186"/>
      <c r="CW1186"/>
      <c r="CX1186"/>
      <c r="CY1186"/>
      <c r="CZ1186"/>
      <c r="DA1186"/>
      <c r="DB1186"/>
      <c r="DC1186"/>
      <c r="DD1186"/>
      <c r="DE1186"/>
    </row>
    <row r="1187" spans="1:109" x14ac:dyDescent="0.2">
      <c r="A1187" s="2">
        <v>1186</v>
      </c>
      <c r="B1187" s="2">
        <v>15</v>
      </c>
      <c r="C1187" s="2">
        <v>1</v>
      </c>
      <c r="D1187">
        <v>10</v>
      </c>
      <c r="E1187" s="52">
        <v>43991</v>
      </c>
      <c r="F1187" s="1">
        <v>0</v>
      </c>
      <c r="G1187" s="5">
        <f t="shared" si="78"/>
        <v>0</v>
      </c>
      <c r="H1187" s="19">
        <f t="shared" si="79"/>
        <v>0</v>
      </c>
      <c r="I1187">
        <v>54.166666666666664</v>
      </c>
      <c r="J1187">
        <v>122.90384615384616</v>
      </c>
      <c r="K1187">
        <v>18.660162073834975</v>
      </c>
      <c r="L1187">
        <v>0</v>
      </c>
      <c r="M1187">
        <v>94.230769230769226</v>
      </c>
      <c r="N1187">
        <v>5.7692307692307692</v>
      </c>
      <c r="O1187">
        <v>31.25</v>
      </c>
      <c r="P1187">
        <v>109.65</v>
      </c>
      <c r="Q1187">
        <v>23.040038178620215</v>
      </c>
      <c r="R1187">
        <v>0</v>
      </c>
      <c r="S1187">
        <v>85</v>
      </c>
      <c r="T1187">
        <v>15</v>
      </c>
      <c r="U1187">
        <v>100</v>
      </c>
      <c r="V1187">
        <v>131.1875</v>
      </c>
      <c r="W1187">
        <v>12.980139732848142</v>
      </c>
      <c r="X1187">
        <v>0</v>
      </c>
      <c r="Y1187">
        <v>100</v>
      </c>
      <c r="Z1187">
        <v>0</v>
      </c>
      <c r="AA1187" s="2" t="s">
        <v>878</v>
      </c>
      <c r="AB1187" t="s">
        <v>878</v>
      </c>
      <c r="AC1187" t="s">
        <v>878</v>
      </c>
      <c r="AD1187" t="s">
        <v>878</v>
      </c>
      <c r="AE1187" t="s">
        <v>878</v>
      </c>
      <c r="AF1187" t="s">
        <v>878</v>
      </c>
      <c r="AG1187" t="s">
        <v>878</v>
      </c>
      <c r="AH1187" t="s">
        <v>878</v>
      </c>
      <c r="AI1187" t="s">
        <v>878</v>
      </c>
      <c r="AJ1187" t="s">
        <v>878</v>
      </c>
      <c r="AK1187" t="s">
        <v>878</v>
      </c>
      <c r="AL1187" t="s">
        <v>878</v>
      </c>
      <c r="AM1187" t="s">
        <v>878</v>
      </c>
      <c r="AN1187" t="s">
        <v>878</v>
      </c>
      <c r="AO1187" t="s">
        <v>878</v>
      </c>
      <c r="AP1187" t="s">
        <v>878</v>
      </c>
      <c r="AQ1187" t="s">
        <v>878</v>
      </c>
      <c r="AR1187" t="s">
        <v>878</v>
      </c>
      <c r="AS1187" t="s">
        <v>878</v>
      </c>
      <c r="AT1187" t="s">
        <v>878</v>
      </c>
      <c r="AU1187" t="s">
        <v>878</v>
      </c>
      <c r="AV1187" t="s">
        <v>878</v>
      </c>
      <c r="AW1187" t="s">
        <v>878</v>
      </c>
      <c r="AX1187" t="s">
        <v>878</v>
      </c>
      <c r="AY1187" t="s">
        <v>878</v>
      </c>
      <c r="AZ1187" t="s">
        <v>878</v>
      </c>
      <c r="BA1187" t="s">
        <v>878</v>
      </c>
      <c r="BB1187" t="s">
        <v>878</v>
      </c>
      <c r="BC1187" t="s">
        <v>878</v>
      </c>
      <c r="BD1187" t="s">
        <v>878</v>
      </c>
      <c r="BE1187" t="s">
        <v>878</v>
      </c>
      <c r="BF1187" t="s">
        <v>878</v>
      </c>
      <c r="BG1187" s="12">
        <v>0</v>
      </c>
      <c r="BH1187" s="12">
        <v>0</v>
      </c>
      <c r="BI1187" s="12">
        <v>0</v>
      </c>
      <c r="BJ1187" s="12">
        <v>0</v>
      </c>
      <c r="BK1187" s="12">
        <v>0</v>
      </c>
      <c r="BL1187" s="25">
        <v>0</v>
      </c>
      <c r="BM1187" s="1">
        <v>0</v>
      </c>
      <c r="BN1187" s="1">
        <v>0</v>
      </c>
      <c r="BO1187" s="1">
        <v>0</v>
      </c>
      <c r="BP1187" s="1">
        <v>0</v>
      </c>
      <c r="BQ1187"/>
      <c r="BR1187"/>
      <c r="BS1187"/>
      <c r="BT1187"/>
      <c r="BU1187"/>
      <c r="BV1187"/>
      <c r="BW1187"/>
      <c r="BX1187"/>
      <c r="BY1187"/>
      <c r="BZ1187"/>
      <c r="CA1187"/>
      <c r="CB1187"/>
      <c r="CC1187"/>
      <c r="CD1187"/>
      <c r="CE1187"/>
      <c r="CF1187"/>
      <c r="CG1187"/>
      <c r="CH1187"/>
      <c r="CI1187"/>
      <c r="CJ1187"/>
      <c r="CK1187"/>
      <c r="CL1187"/>
      <c r="CM1187"/>
      <c r="CN1187"/>
      <c r="CO1187"/>
      <c r="CP1187"/>
      <c r="CQ1187"/>
      <c r="CR1187"/>
      <c r="CS1187"/>
      <c r="CT1187"/>
      <c r="CU1187"/>
      <c r="CV1187"/>
      <c r="CW1187"/>
      <c r="CX1187"/>
      <c r="CY1187"/>
      <c r="CZ1187"/>
      <c r="DA1187"/>
      <c r="DB1187"/>
      <c r="DC1187"/>
      <c r="DD1187"/>
      <c r="DE1187"/>
    </row>
    <row r="1188" spans="1:109" x14ac:dyDescent="0.2">
      <c r="A1188" s="2">
        <v>1187</v>
      </c>
      <c r="B1188" s="2">
        <v>15</v>
      </c>
      <c r="C1188" s="2">
        <v>1</v>
      </c>
      <c r="D1188">
        <v>11</v>
      </c>
      <c r="E1188" s="52">
        <v>43992</v>
      </c>
      <c r="F1188" s="1">
        <v>0</v>
      </c>
      <c r="G1188" s="5">
        <f t="shared" si="78"/>
        <v>0</v>
      </c>
      <c r="H1188" s="19">
        <f t="shared" si="79"/>
        <v>0</v>
      </c>
      <c r="I1188">
        <v>97.916666666666671</v>
      </c>
      <c r="J1188">
        <v>117.54255319148936</v>
      </c>
      <c r="K1188">
        <v>16.225469203724792</v>
      </c>
      <c r="L1188">
        <v>0</v>
      </c>
      <c r="M1188">
        <v>100</v>
      </c>
      <c r="N1188">
        <v>0</v>
      </c>
      <c r="O1188">
        <v>96.875</v>
      </c>
      <c r="P1188">
        <v>114.51612903225806</v>
      </c>
      <c r="Q1188">
        <v>18.03645330325492</v>
      </c>
      <c r="R1188">
        <v>0</v>
      </c>
      <c r="S1188">
        <v>100</v>
      </c>
      <c r="T1188">
        <v>0</v>
      </c>
      <c r="U1188">
        <v>100</v>
      </c>
      <c r="V1188">
        <v>123.40625</v>
      </c>
      <c r="W1188">
        <v>11.4002590432241</v>
      </c>
      <c r="X1188">
        <v>0</v>
      </c>
      <c r="Y1188">
        <v>100</v>
      </c>
      <c r="Z1188">
        <v>0</v>
      </c>
      <c r="AA1188" s="2" t="s">
        <v>878</v>
      </c>
      <c r="AB1188" t="s">
        <v>878</v>
      </c>
      <c r="AC1188" t="s">
        <v>878</v>
      </c>
      <c r="AD1188" t="s">
        <v>878</v>
      </c>
      <c r="AE1188" t="s">
        <v>878</v>
      </c>
      <c r="AF1188" t="s">
        <v>878</v>
      </c>
      <c r="AG1188" t="s">
        <v>878</v>
      </c>
      <c r="AH1188" t="s">
        <v>878</v>
      </c>
      <c r="AI1188" t="s">
        <v>878</v>
      </c>
      <c r="AJ1188" t="s">
        <v>878</v>
      </c>
      <c r="AK1188" t="s">
        <v>878</v>
      </c>
      <c r="AL1188" t="s">
        <v>878</v>
      </c>
      <c r="AM1188" t="s">
        <v>878</v>
      </c>
      <c r="AN1188" t="s">
        <v>878</v>
      </c>
      <c r="AO1188" t="s">
        <v>878</v>
      </c>
      <c r="AP1188" t="s">
        <v>878</v>
      </c>
      <c r="AQ1188" t="s">
        <v>878</v>
      </c>
      <c r="AR1188" t="s">
        <v>878</v>
      </c>
      <c r="AS1188" t="s">
        <v>878</v>
      </c>
      <c r="AT1188" t="s">
        <v>878</v>
      </c>
      <c r="AU1188" t="s">
        <v>878</v>
      </c>
      <c r="AV1188" t="s">
        <v>878</v>
      </c>
      <c r="AW1188" t="s">
        <v>878</v>
      </c>
      <c r="AX1188" t="s">
        <v>878</v>
      </c>
      <c r="AY1188" t="s">
        <v>878</v>
      </c>
      <c r="AZ1188" t="s">
        <v>878</v>
      </c>
      <c r="BA1188" t="s">
        <v>878</v>
      </c>
      <c r="BB1188" t="s">
        <v>878</v>
      </c>
      <c r="BC1188" t="s">
        <v>878</v>
      </c>
      <c r="BD1188" t="s">
        <v>878</v>
      </c>
      <c r="BE1188" t="s">
        <v>878</v>
      </c>
      <c r="BF1188" t="s">
        <v>878</v>
      </c>
      <c r="BG1188" s="12">
        <v>0</v>
      </c>
      <c r="BH1188" s="12">
        <v>0</v>
      </c>
      <c r="BI1188" s="12">
        <v>0</v>
      </c>
      <c r="BJ1188" s="12">
        <v>0</v>
      </c>
      <c r="BK1188" s="12">
        <v>0</v>
      </c>
      <c r="BL1188" s="25">
        <v>0</v>
      </c>
      <c r="BM1188" s="1">
        <v>0</v>
      </c>
      <c r="BN1188" s="1">
        <v>0</v>
      </c>
      <c r="BO1188" s="1">
        <v>0</v>
      </c>
      <c r="BP1188" s="1">
        <v>0</v>
      </c>
      <c r="BQ1188"/>
      <c r="BR1188"/>
      <c r="BS1188"/>
      <c r="BT1188"/>
      <c r="BU1188"/>
      <c r="BV1188"/>
      <c r="BW1188"/>
      <c r="BX1188"/>
      <c r="BY1188"/>
      <c r="BZ1188"/>
      <c r="CA1188"/>
      <c r="CB1188"/>
      <c r="CC1188"/>
      <c r="CD1188"/>
      <c r="CE1188"/>
      <c r="CF1188"/>
      <c r="CG1188"/>
      <c r="CH1188"/>
      <c r="CI1188"/>
      <c r="CJ1188"/>
      <c r="CK1188"/>
      <c r="CL1188"/>
      <c r="CM1188"/>
      <c r="CN1188"/>
      <c r="CO1188"/>
      <c r="CP1188"/>
      <c r="CQ1188"/>
      <c r="CR1188"/>
      <c r="CS1188"/>
      <c r="CT1188"/>
      <c r="CU1188"/>
      <c r="CV1188"/>
      <c r="CW1188"/>
      <c r="CX1188"/>
      <c r="CY1188"/>
      <c r="CZ1188"/>
      <c r="DA1188"/>
      <c r="DB1188"/>
      <c r="DC1188"/>
      <c r="DD1188"/>
      <c r="DE1188"/>
    </row>
    <row r="1189" spans="1:109" x14ac:dyDescent="0.2">
      <c r="A1189" s="2">
        <v>1188</v>
      </c>
      <c r="B1189" s="2">
        <v>15</v>
      </c>
      <c r="C1189" s="2">
        <v>1</v>
      </c>
      <c r="D1189">
        <v>12</v>
      </c>
      <c r="E1189" s="52">
        <v>43993</v>
      </c>
      <c r="F1189" s="1">
        <v>0</v>
      </c>
      <c r="G1189" s="5">
        <f t="shared" si="78"/>
        <v>0</v>
      </c>
      <c r="H1189" s="19">
        <f t="shared" si="79"/>
        <v>0</v>
      </c>
      <c r="I1189">
        <v>77.083333333333329</v>
      </c>
      <c r="J1189">
        <v>99.445945945945951</v>
      </c>
      <c r="K1189">
        <v>17.300618287406561</v>
      </c>
      <c r="L1189">
        <v>0</v>
      </c>
      <c r="M1189">
        <v>95.945945945945951</v>
      </c>
      <c r="N1189">
        <v>4.0540540540540544</v>
      </c>
      <c r="O1189">
        <v>67.741935483870961</v>
      </c>
      <c r="P1189">
        <v>106.30952380952381</v>
      </c>
      <c r="Q1189">
        <v>15.986976143746922</v>
      </c>
      <c r="R1189">
        <v>0</v>
      </c>
      <c r="S1189">
        <v>100</v>
      </c>
      <c r="T1189">
        <v>0</v>
      </c>
      <c r="U1189">
        <v>100</v>
      </c>
      <c r="V1189">
        <v>90.4375</v>
      </c>
      <c r="W1189">
        <v>14.307015693576581</v>
      </c>
      <c r="X1189">
        <v>0</v>
      </c>
      <c r="Y1189">
        <v>90.625</v>
      </c>
      <c r="Z1189">
        <v>9.375</v>
      </c>
      <c r="AA1189" s="2" t="s">
        <v>878</v>
      </c>
      <c r="AB1189" t="s">
        <v>878</v>
      </c>
      <c r="AC1189" t="s">
        <v>878</v>
      </c>
      <c r="AD1189" t="s">
        <v>878</v>
      </c>
      <c r="AE1189" t="s">
        <v>878</v>
      </c>
      <c r="AF1189" t="s">
        <v>878</v>
      </c>
      <c r="AG1189" t="s">
        <v>878</v>
      </c>
      <c r="AH1189" t="s">
        <v>878</v>
      </c>
      <c r="AI1189" t="s">
        <v>878</v>
      </c>
      <c r="AJ1189" t="s">
        <v>878</v>
      </c>
      <c r="AK1189" t="s">
        <v>878</v>
      </c>
      <c r="AL1189" t="s">
        <v>878</v>
      </c>
      <c r="AM1189" t="s">
        <v>878</v>
      </c>
      <c r="AN1189" t="s">
        <v>878</v>
      </c>
      <c r="AO1189" t="s">
        <v>878</v>
      </c>
      <c r="AP1189" t="s">
        <v>878</v>
      </c>
      <c r="AQ1189" t="s">
        <v>878</v>
      </c>
      <c r="AR1189" t="s">
        <v>878</v>
      </c>
      <c r="AS1189" t="s">
        <v>878</v>
      </c>
      <c r="AT1189" t="s">
        <v>878</v>
      </c>
      <c r="AU1189" t="s">
        <v>878</v>
      </c>
      <c r="AV1189" t="s">
        <v>878</v>
      </c>
      <c r="AW1189" t="s">
        <v>878</v>
      </c>
      <c r="AX1189" t="s">
        <v>878</v>
      </c>
      <c r="AY1189" t="s">
        <v>878</v>
      </c>
      <c r="AZ1189" t="s">
        <v>878</v>
      </c>
      <c r="BA1189" t="s">
        <v>878</v>
      </c>
      <c r="BB1189" t="s">
        <v>878</v>
      </c>
      <c r="BC1189" t="s">
        <v>878</v>
      </c>
      <c r="BD1189" t="s">
        <v>878</v>
      </c>
      <c r="BE1189" t="s">
        <v>878</v>
      </c>
      <c r="BF1189" t="s">
        <v>878</v>
      </c>
      <c r="BG1189" s="12">
        <v>0</v>
      </c>
      <c r="BH1189" s="12">
        <v>0</v>
      </c>
      <c r="BI1189" s="12">
        <v>0</v>
      </c>
      <c r="BJ1189" s="12">
        <v>0</v>
      </c>
      <c r="BK1189" s="12">
        <v>0</v>
      </c>
      <c r="BL1189" s="25">
        <v>0</v>
      </c>
      <c r="BM1189" s="1">
        <v>0</v>
      </c>
      <c r="BN1189" s="1">
        <v>0</v>
      </c>
      <c r="BO1189" s="1">
        <v>0</v>
      </c>
      <c r="BP1189" s="1">
        <v>0</v>
      </c>
      <c r="BQ1189"/>
      <c r="BR1189"/>
      <c r="BS1189"/>
      <c r="BT1189"/>
      <c r="BU1189"/>
      <c r="BV1189"/>
      <c r="BW1189"/>
      <c r="BX1189"/>
      <c r="BY1189"/>
      <c r="BZ1189"/>
      <c r="CA1189"/>
      <c r="CB1189"/>
      <c r="CC1189"/>
      <c r="CD1189"/>
      <c r="CE1189"/>
      <c r="CF1189"/>
      <c r="CG1189"/>
      <c r="CH1189"/>
      <c r="CI1189"/>
      <c r="CJ1189"/>
      <c r="CK1189"/>
      <c r="CL1189"/>
      <c r="CM1189"/>
      <c r="CN1189"/>
      <c r="CO1189"/>
      <c r="CP1189"/>
      <c r="CQ1189"/>
      <c r="CR1189"/>
      <c r="CS1189"/>
      <c r="CT1189"/>
      <c r="CU1189"/>
      <c r="CV1189"/>
      <c r="CW1189"/>
      <c r="CX1189"/>
      <c r="CY1189"/>
      <c r="CZ1189"/>
      <c r="DA1189"/>
      <c r="DB1189"/>
      <c r="DC1189"/>
      <c r="DD1189"/>
      <c r="DE1189"/>
    </row>
    <row r="1190" spans="1:109" x14ac:dyDescent="0.2">
      <c r="A1190" s="2">
        <v>1189</v>
      </c>
      <c r="B1190" s="2">
        <v>15</v>
      </c>
      <c r="C1190" s="2">
        <v>1</v>
      </c>
      <c r="D1190">
        <v>13</v>
      </c>
      <c r="E1190" s="52">
        <v>43994</v>
      </c>
      <c r="F1190" s="1">
        <v>0</v>
      </c>
      <c r="G1190" s="5">
        <f t="shared" si="78"/>
        <v>0</v>
      </c>
      <c r="H1190" s="19">
        <f t="shared" si="79"/>
        <v>0</v>
      </c>
      <c r="I1190">
        <v>73.958333333333329</v>
      </c>
      <c r="J1190">
        <v>121.12676056338029</v>
      </c>
      <c r="K1190">
        <v>22.46124616726642</v>
      </c>
      <c r="L1190">
        <v>0</v>
      </c>
      <c r="M1190">
        <v>95.774647887323937</v>
      </c>
      <c r="N1190">
        <v>4.225352112676056</v>
      </c>
      <c r="O1190">
        <v>60.9375</v>
      </c>
      <c r="P1190">
        <v>113.97435897435898</v>
      </c>
      <c r="Q1190">
        <v>24.997308510315001</v>
      </c>
      <c r="R1190">
        <v>0</v>
      </c>
      <c r="S1190">
        <v>92.307692307692307</v>
      </c>
      <c r="T1190">
        <v>7.6923076923076925</v>
      </c>
      <c r="U1190">
        <v>100</v>
      </c>
      <c r="V1190">
        <v>129.84375</v>
      </c>
      <c r="W1190">
        <v>17.790779745985006</v>
      </c>
      <c r="X1190">
        <v>0</v>
      </c>
      <c r="Y1190">
        <v>100</v>
      </c>
      <c r="Z1190">
        <v>0</v>
      </c>
      <c r="AA1190" s="2" t="s">
        <v>878</v>
      </c>
      <c r="AB1190" t="s">
        <v>878</v>
      </c>
      <c r="AC1190" t="s">
        <v>878</v>
      </c>
      <c r="AD1190" t="s">
        <v>878</v>
      </c>
      <c r="AE1190" t="s">
        <v>878</v>
      </c>
      <c r="AF1190" t="s">
        <v>878</v>
      </c>
      <c r="AG1190" t="s">
        <v>878</v>
      </c>
      <c r="AH1190" t="s">
        <v>878</v>
      </c>
      <c r="AI1190" t="s">
        <v>878</v>
      </c>
      <c r="AJ1190" t="s">
        <v>878</v>
      </c>
      <c r="AK1190" t="s">
        <v>878</v>
      </c>
      <c r="AL1190" t="s">
        <v>878</v>
      </c>
      <c r="AM1190" t="s">
        <v>878</v>
      </c>
      <c r="AN1190" t="s">
        <v>878</v>
      </c>
      <c r="AO1190" t="s">
        <v>878</v>
      </c>
      <c r="AP1190" t="s">
        <v>878</v>
      </c>
      <c r="AQ1190" t="s">
        <v>878</v>
      </c>
      <c r="AR1190" t="s">
        <v>878</v>
      </c>
      <c r="AS1190" t="s">
        <v>878</v>
      </c>
      <c r="AT1190" t="s">
        <v>878</v>
      </c>
      <c r="AU1190" t="s">
        <v>878</v>
      </c>
      <c r="AV1190" t="s">
        <v>878</v>
      </c>
      <c r="AW1190" t="s">
        <v>878</v>
      </c>
      <c r="AX1190" t="s">
        <v>878</v>
      </c>
      <c r="AY1190" t="s">
        <v>878</v>
      </c>
      <c r="AZ1190" t="s">
        <v>878</v>
      </c>
      <c r="BA1190" t="s">
        <v>878</v>
      </c>
      <c r="BB1190" t="s">
        <v>878</v>
      </c>
      <c r="BC1190" t="s">
        <v>878</v>
      </c>
      <c r="BD1190" t="s">
        <v>878</v>
      </c>
      <c r="BE1190" t="s">
        <v>878</v>
      </c>
      <c r="BF1190" t="s">
        <v>878</v>
      </c>
      <c r="BG1190" s="12">
        <v>0</v>
      </c>
      <c r="BH1190" s="12">
        <v>0</v>
      </c>
      <c r="BI1190" s="12">
        <v>0</v>
      </c>
      <c r="BJ1190" s="12">
        <v>0</v>
      </c>
      <c r="BK1190" s="12">
        <v>0</v>
      </c>
      <c r="BL1190" s="25">
        <v>0</v>
      </c>
      <c r="BM1190" s="1">
        <v>0</v>
      </c>
      <c r="BN1190" s="1">
        <v>0</v>
      </c>
      <c r="BO1190" s="1">
        <v>0</v>
      </c>
      <c r="BP1190" s="1">
        <v>0</v>
      </c>
      <c r="BQ1190"/>
      <c r="BR1190"/>
      <c r="BS1190"/>
      <c r="BT1190"/>
      <c r="BU1190"/>
      <c r="BV1190"/>
      <c r="BW1190"/>
      <c r="BX1190"/>
      <c r="BY1190"/>
      <c r="BZ1190"/>
      <c r="CA1190"/>
      <c r="CB1190"/>
      <c r="CC1190"/>
      <c r="CD1190"/>
      <c r="CE1190"/>
      <c r="CF1190"/>
      <c r="CG1190"/>
      <c r="CH1190"/>
      <c r="CI1190"/>
      <c r="CJ1190"/>
      <c r="CK1190"/>
      <c r="CL1190"/>
      <c r="CM1190"/>
      <c r="CN1190"/>
      <c r="CO1190"/>
      <c r="CP1190"/>
      <c r="CQ1190"/>
      <c r="CR1190"/>
      <c r="CS1190"/>
      <c r="CT1190"/>
      <c r="CU1190"/>
      <c r="CV1190"/>
      <c r="CW1190"/>
      <c r="CX1190"/>
      <c r="CY1190"/>
      <c r="CZ1190"/>
      <c r="DA1190"/>
      <c r="DB1190"/>
      <c r="DC1190"/>
      <c r="DD1190"/>
      <c r="DE1190"/>
    </row>
    <row r="1191" spans="1:109" x14ac:dyDescent="0.2">
      <c r="A1191" s="2">
        <v>1190</v>
      </c>
      <c r="B1191" s="2">
        <v>15</v>
      </c>
      <c r="C1191" s="2">
        <v>1</v>
      </c>
      <c r="D1191">
        <v>14</v>
      </c>
      <c r="E1191" s="52">
        <v>43995</v>
      </c>
      <c r="F1191" s="1">
        <v>0</v>
      </c>
      <c r="G1191" s="5">
        <f t="shared" si="78"/>
        <v>0</v>
      </c>
      <c r="H1191" s="19">
        <f t="shared" si="79"/>
        <v>0</v>
      </c>
      <c r="I1191">
        <v>66.666666666666671</v>
      </c>
      <c r="J1191">
        <v>153.609375</v>
      </c>
      <c r="K1191">
        <v>15.696906338387532</v>
      </c>
      <c r="L1191">
        <v>15.625</v>
      </c>
      <c r="M1191">
        <v>84.375</v>
      </c>
      <c r="N1191">
        <v>0</v>
      </c>
      <c r="O1191">
        <v>54.6875</v>
      </c>
      <c r="P1191">
        <v>156.31428571428572</v>
      </c>
      <c r="Q1191">
        <v>19.793426138589542</v>
      </c>
      <c r="R1191">
        <v>28.571428571428573</v>
      </c>
      <c r="S1191">
        <v>71.428571428571431</v>
      </c>
      <c r="T1191">
        <v>0</v>
      </c>
      <c r="U1191">
        <v>90.625</v>
      </c>
      <c r="V1191">
        <v>150.34482758620689</v>
      </c>
      <c r="W1191">
        <v>7.4519076236056891</v>
      </c>
      <c r="X1191">
        <v>0</v>
      </c>
      <c r="Y1191">
        <v>100</v>
      </c>
      <c r="Z1191">
        <v>0</v>
      </c>
      <c r="AA1191" s="2" t="s">
        <v>878</v>
      </c>
      <c r="AB1191" t="s">
        <v>878</v>
      </c>
      <c r="AC1191" t="s">
        <v>878</v>
      </c>
      <c r="AD1191" t="s">
        <v>878</v>
      </c>
      <c r="AE1191" t="s">
        <v>878</v>
      </c>
      <c r="AF1191" t="s">
        <v>878</v>
      </c>
      <c r="AG1191" t="s">
        <v>878</v>
      </c>
      <c r="AH1191" t="s">
        <v>878</v>
      </c>
      <c r="AI1191" t="s">
        <v>878</v>
      </c>
      <c r="AJ1191" t="s">
        <v>878</v>
      </c>
      <c r="AK1191" t="s">
        <v>878</v>
      </c>
      <c r="AL1191" t="s">
        <v>878</v>
      </c>
      <c r="AM1191" t="s">
        <v>878</v>
      </c>
      <c r="AN1191" t="s">
        <v>878</v>
      </c>
      <c r="AO1191" t="s">
        <v>878</v>
      </c>
      <c r="AP1191" t="s">
        <v>878</v>
      </c>
      <c r="AQ1191" t="s">
        <v>878</v>
      </c>
      <c r="AR1191" t="s">
        <v>878</v>
      </c>
      <c r="AS1191" t="s">
        <v>878</v>
      </c>
      <c r="AT1191" t="s">
        <v>878</v>
      </c>
      <c r="AU1191" t="s">
        <v>878</v>
      </c>
      <c r="AV1191" t="s">
        <v>878</v>
      </c>
      <c r="AW1191" t="s">
        <v>878</v>
      </c>
      <c r="AX1191" t="s">
        <v>878</v>
      </c>
      <c r="AY1191" t="s">
        <v>878</v>
      </c>
      <c r="AZ1191" t="s">
        <v>878</v>
      </c>
      <c r="BA1191" t="s">
        <v>878</v>
      </c>
      <c r="BB1191" t="s">
        <v>878</v>
      </c>
      <c r="BC1191" t="s">
        <v>878</v>
      </c>
      <c r="BD1191" t="s">
        <v>878</v>
      </c>
      <c r="BE1191" t="s">
        <v>878</v>
      </c>
      <c r="BF1191" t="s">
        <v>878</v>
      </c>
      <c r="BG1191" s="12">
        <v>0</v>
      </c>
      <c r="BH1191" s="12">
        <v>0</v>
      </c>
      <c r="BI1191" s="12">
        <v>0</v>
      </c>
      <c r="BJ1191" s="12">
        <v>0</v>
      </c>
      <c r="BK1191" s="12">
        <v>0</v>
      </c>
      <c r="BL1191" s="25">
        <v>0</v>
      </c>
      <c r="BM1191" s="1">
        <v>0</v>
      </c>
      <c r="BN1191" s="1">
        <v>0</v>
      </c>
      <c r="BO1191" s="1">
        <v>0</v>
      </c>
      <c r="BP1191" s="1">
        <v>0</v>
      </c>
      <c r="BQ1191"/>
      <c r="BR1191"/>
      <c r="BS1191"/>
      <c r="BT1191"/>
      <c r="BU1191"/>
      <c r="BV1191"/>
      <c r="BW1191"/>
      <c r="BX1191"/>
      <c r="BY1191"/>
      <c r="BZ1191"/>
      <c r="CA1191"/>
      <c r="CB1191"/>
      <c r="CC1191"/>
      <c r="CD1191"/>
      <c r="CE1191"/>
      <c r="CF1191"/>
      <c r="CG1191"/>
      <c r="CH1191"/>
      <c r="CI1191"/>
      <c r="CJ1191"/>
      <c r="CK1191"/>
      <c r="CL1191"/>
      <c r="CM1191"/>
      <c r="CN1191"/>
      <c r="CO1191"/>
      <c r="CP1191"/>
      <c r="CQ1191"/>
      <c r="CR1191"/>
      <c r="CS1191"/>
      <c r="CT1191"/>
      <c r="CU1191"/>
      <c r="CV1191"/>
      <c r="CW1191"/>
      <c r="CX1191"/>
      <c r="CY1191"/>
      <c r="CZ1191"/>
      <c r="DA1191"/>
      <c r="DB1191"/>
      <c r="DC1191"/>
      <c r="DD1191"/>
      <c r="DE1191"/>
    </row>
    <row r="1192" spans="1:109" x14ac:dyDescent="0.2">
      <c r="A1192" s="2">
        <v>1191</v>
      </c>
      <c r="B1192" s="2">
        <v>15</v>
      </c>
      <c r="C1192" s="2">
        <v>2</v>
      </c>
      <c r="D1192">
        <v>1</v>
      </c>
      <c r="E1192" s="52">
        <v>43996</v>
      </c>
      <c r="F1192" s="1">
        <v>0</v>
      </c>
      <c r="G1192" s="5">
        <f t="shared" ref="G1192:G1255" si="82">SUM(BG1192,BL1192)</f>
        <v>20</v>
      </c>
      <c r="H1192" s="19">
        <f t="shared" ref="H1192:H1255" si="83">SUM(BJ1192,BO1192)</f>
        <v>60</v>
      </c>
      <c r="I1192">
        <v>97.916666666666671</v>
      </c>
      <c r="J1192">
        <v>124.96808510638297</v>
      </c>
      <c r="K1192">
        <v>29.319177187650208</v>
      </c>
      <c r="L1192">
        <v>8.5106382978723403</v>
      </c>
      <c r="M1192">
        <v>89.361702127659584</v>
      </c>
      <c r="N1192">
        <v>2.1276595744680851</v>
      </c>
      <c r="O1192">
        <v>100</v>
      </c>
      <c r="P1192">
        <v>124.29032258064517</v>
      </c>
      <c r="Q1192">
        <v>35.005603326034006</v>
      </c>
      <c r="R1192">
        <v>12.903225806451612</v>
      </c>
      <c r="S1192">
        <v>83.870967741935488</v>
      </c>
      <c r="T1192">
        <v>3.225806451612903</v>
      </c>
      <c r="U1192">
        <v>100</v>
      </c>
      <c r="V1192">
        <v>126.28125</v>
      </c>
      <c r="W1192">
        <v>13.71026457144063</v>
      </c>
      <c r="X1192">
        <v>0</v>
      </c>
      <c r="Y1192">
        <v>100</v>
      </c>
      <c r="Z1192">
        <v>0</v>
      </c>
      <c r="AA1192" s="2">
        <v>1</v>
      </c>
      <c r="AB1192">
        <v>1</v>
      </c>
      <c r="AC1192">
        <v>8</v>
      </c>
      <c r="AD1192">
        <v>1</v>
      </c>
      <c r="AE1192" s="16">
        <v>0</v>
      </c>
      <c r="AF1192" t="s">
        <v>879</v>
      </c>
      <c r="AG1192" t="s">
        <v>879</v>
      </c>
      <c r="AH1192" t="s">
        <v>879</v>
      </c>
      <c r="AI1192" t="s">
        <v>879</v>
      </c>
      <c r="AJ1192" t="s">
        <v>879</v>
      </c>
      <c r="AK1192" t="s">
        <v>879</v>
      </c>
      <c r="AL1192" t="s">
        <v>878</v>
      </c>
      <c r="AM1192" t="s">
        <v>878</v>
      </c>
      <c r="AN1192" t="s">
        <v>878</v>
      </c>
      <c r="AO1192" t="s">
        <v>878</v>
      </c>
      <c r="AP1192" t="s">
        <v>878</v>
      </c>
      <c r="AQ1192" t="s">
        <v>878</v>
      </c>
      <c r="AR1192" t="s">
        <v>878</v>
      </c>
      <c r="AS1192" t="s">
        <v>879</v>
      </c>
      <c r="AT1192" t="s">
        <v>879</v>
      </c>
      <c r="AU1192" t="s">
        <v>879</v>
      </c>
      <c r="AV1192" t="s">
        <v>879</v>
      </c>
      <c r="AW1192" t="s">
        <v>879</v>
      </c>
      <c r="AX1192" t="s">
        <v>879</v>
      </c>
      <c r="AY1192" t="s">
        <v>879</v>
      </c>
      <c r="AZ1192" t="s">
        <v>878</v>
      </c>
      <c r="BA1192" t="s">
        <v>878</v>
      </c>
      <c r="BB1192" t="s">
        <v>878</v>
      </c>
      <c r="BC1192" t="s">
        <v>878</v>
      </c>
      <c r="BD1192" t="s">
        <v>878</v>
      </c>
      <c r="BE1192" t="s">
        <v>878</v>
      </c>
      <c r="BF1192" t="s">
        <v>878</v>
      </c>
      <c r="BG1192">
        <v>20</v>
      </c>
      <c r="BH1192">
        <v>3</v>
      </c>
      <c r="BI1192">
        <f>3</f>
        <v>3</v>
      </c>
      <c r="BJ1192" s="1">
        <f t="shared" ref="BJ1192:BJ1223" si="84">BG1192*BI1192</f>
        <v>60</v>
      </c>
      <c r="BK1192" t="s">
        <v>32</v>
      </c>
      <c r="BL1192" s="25">
        <v>0</v>
      </c>
      <c r="BM1192" s="1">
        <v>0</v>
      </c>
      <c r="BN1192" s="1">
        <v>0</v>
      </c>
      <c r="BO1192" s="1">
        <v>0</v>
      </c>
      <c r="BP1192" s="1">
        <v>0</v>
      </c>
      <c r="BQ1192"/>
      <c r="BR1192"/>
      <c r="BS1192"/>
      <c r="BT1192"/>
      <c r="BU1192"/>
      <c r="BV1192"/>
      <c r="BW1192"/>
      <c r="BX1192"/>
      <c r="BY1192"/>
      <c r="BZ1192"/>
      <c r="CA1192"/>
      <c r="CB1192"/>
      <c r="CC1192"/>
      <c r="CD1192"/>
      <c r="CE1192"/>
      <c r="CF1192"/>
      <c r="CG1192"/>
      <c r="CH1192"/>
      <c r="CI1192"/>
      <c r="CJ1192"/>
      <c r="CK1192"/>
      <c r="CL1192"/>
      <c r="CM1192"/>
      <c r="CN1192"/>
      <c r="CO1192"/>
      <c r="CP1192"/>
      <c r="CQ1192"/>
      <c r="CR1192"/>
      <c r="CS1192"/>
      <c r="CT1192"/>
      <c r="CU1192"/>
      <c r="CV1192"/>
      <c r="CW1192"/>
      <c r="CX1192"/>
      <c r="CY1192"/>
      <c r="CZ1192"/>
      <c r="DA1192"/>
      <c r="DB1192"/>
      <c r="DC1192"/>
      <c r="DD1192"/>
      <c r="DE1192"/>
    </row>
    <row r="1193" spans="1:109" x14ac:dyDescent="0.2">
      <c r="A1193" s="2">
        <v>1192</v>
      </c>
      <c r="B1193" s="2">
        <v>15</v>
      </c>
      <c r="C1193" s="2">
        <v>2</v>
      </c>
      <c r="D1193">
        <v>2</v>
      </c>
      <c r="E1193" s="52">
        <v>43997</v>
      </c>
      <c r="F1193" s="1">
        <v>0</v>
      </c>
      <c r="G1193" s="5">
        <f t="shared" si="82"/>
        <v>20</v>
      </c>
      <c r="H1193" s="19">
        <f t="shared" si="83"/>
        <v>60</v>
      </c>
      <c r="I1193">
        <v>100</v>
      </c>
      <c r="J1193">
        <v>131.1875</v>
      </c>
      <c r="K1193">
        <v>17.252161205780808</v>
      </c>
      <c r="L1193">
        <v>5.208333333333333</v>
      </c>
      <c r="M1193">
        <v>94.791666666666671</v>
      </c>
      <c r="N1193">
        <v>0</v>
      </c>
      <c r="O1193">
        <v>100</v>
      </c>
      <c r="P1193">
        <v>139.640625</v>
      </c>
      <c r="Q1193">
        <v>16.580630970244094</v>
      </c>
      <c r="R1193">
        <v>7.8125</v>
      </c>
      <c r="S1193">
        <v>92.1875</v>
      </c>
      <c r="T1193">
        <v>0</v>
      </c>
      <c r="U1193">
        <v>100</v>
      </c>
      <c r="V1193">
        <v>114.28125</v>
      </c>
      <c r="W1193">
        <v>5.3768024787772752</v>
      </c>
      <c r="X1193">
        <v>0</v>
      </c>
      <c r="Y1193">
        <v>100</v>
      </c>
      <c r="Z1193">
        <v>0</v>
      </c>
      <c r="AA1193" s="2">
        <v>0</v>
      </c>
      <c r="AB1193">
        <v>1</v>
      </c>
      <c r="AC1193">
        <v>8</v>
      </c>
      <c r="AD1193">
        <v>1</v>
      </c>
      <c r="AE1193" s="16">
        <v>0</v>
      </c>
      <c r="AF1193" t="s">
        <v>879</v>
      </c>
      <c r="AG1193" t="s">
        <v>879</v>
      </c>
      <c r="AH1193" t="s">
        <v>879</v>
      </c>
      <c r="AI1193" t="s">
        <v>879</v>
      </c>
      <c r="AJ1193" t="s">
        <v>879</v>
      </c>
      <c r="AK1193" t="s">
        <v>879</v>
      </c>
      <c r="AL1193" t="s">
        <v>878</v>
      </c>
      <c r="AM1193" t="s">
        <v>878</v>
      </c>
      <c r="AN1193" t="s">
        <v>878</v>
      </c>
      <c r="AO1193" t="s">
        <v>878</v>
      </c>
      <c r="AP1193" t="s">
        <v>878</v>
      </c>
      <c r="AQ1193" t="s">
        <v>878</v>
      </c>
      <c r="AR1193" t="s">
        <v>878</v>
      </c>
      <c r="AS1193" t="s">
        <v>879</v>
      </c>
      <c r="AT1193" t="s">
        <v>879</v>
      </c>
      <c r="AU1193" t="s">
        <v>879</v>
      </c>
      <c r="AV1193" t="s">
        <v>879</v>
      </c>
      <c r="AW1193" t="s">
        <v>879</v>
      </c>
      <c r="AX1193" t="s">
        <v>879</v>
      </c>
      <c r="AY1193" t="s">
        <v>879</v>
      </c>
      <c r="AZ1193" t="s">
        <v>878</v>
      </c>
      <c r="BA1193" t="s">
        <v>878</v>
      </c>
      <c r="BB1193" t="s">
        <v>878</v>
      </c>
      <c r="BC1193" t="s">
        <v>878</v>
      </c>
      <c r="BD1193" t="s">
        <v>878</v>
      </c>
      <c r="BE1193" t="s">
        <v>878</v>
      </c>
      <c r="BF1193" t="s">
        <v>878</v>
      </c>
      <c r="BG1193">
        <v>20</v>
      </c>
      <c r="BH1193">
        <v>3</v>
      </c>
      <c r="BI1193">
        <f>3</f>
        <v>3</v>
      </c>
      <c r="BJ1193" s="1">
        <f t="shared" si="84"/>
        <v>60</v>
      </c>
      <c r="BK1193" t="s">
        <v>32</v>
      </c>
      <c r="BL1193" s="25">
        <v>0</v>
      </c>
      <c r="BM1193" s="1">
        <v>0</v>
      </c>
      <c r="BN1193" s="1">
        <v>0</v>
      </c>
      <c r="BO1193" s="1">
        <v>0</v>
      </c>
      <c r="BP1193" s="1">
        <v>0</v>
      </c>
      <c r="BQ1193"/>
      <c r="BR1193"/>
      <c r="BS1193"/>
      <c r="BT1193"/>
      <c r="BU1193"/>
      <c r="BV1193"/>
      <c r="BW1193"/>
      <c r="BX1193"/>
      <c r="BY1193"/>
      <c r="BZ1193"/>
      <c r="CA1193"/>
      <c r="CB1193"/>
      <c r="CC1193"/>
      <c r="CD1193"/>
      <c r="CE1193"/>
      <c r="CF1193"/>
      <c r="CG1193"/>
      <c r="CH1193"/>
      <c r="CI1193"/>
      <c r="CJ1193"/>
      <c r="CK1193"/>
      <c r="CL1193"/>
      <c r="CM1193"/>
      <c r="CN1193"/>
      <c r="CO1193"/>
      <c r="CP1193"/>
      <c r="CQ1193"/>
      <c r="CR1193"/>
      <c r="CS1193"/>
      <c r="CT1193"/>
      <c r="CU1193"/>
      <c r="CV1193"/>
      <c r="CW1193"/>
      <c r="CX1193"/>
      <c r="CY1193"/>
      <c r="CZ1193"/>
      <c r="DA1193"/>
      <c r="DB1193"/>
      <c r="DC1193"/>
      <c r="DD1193"/>
      <c r="DE1193"/>
    </row>
    <row r="1194" spans="1:109" x14ac:dyDescent="0.2">
      <c r="A1194" s="2">
        <v>1193</v>
      </c>
      <c r="B1194" s="2">
        <v>15</v>
      </c>
      <c r="C1194" s="2">
        <v>2</v>
      </c>
      <c r="D1194">
        <v>3</v>
      </c>
      <c r="E1194" s="52">
        <v>43998</v>
      </c>
      <c r="F1194" s="1">
        <v>0</v>
      </c>
      <c r="G1194" s="5">
        <f t="shared" si="82"/>
        <v>20</v>
      </c>
      <c r="H1194" s="19">
        <f t="shared" si="83"/>
        <v>60</v>
      </c>
      <c r="I1194">
        <v>88.541666666666671</v>
      </c>
      <c r="J1194">
        <v>124.87058823529412</v>
      </c>
      <c r="K1194">
        <v>24.425064872137494</v>
      </c>
      <c r="L1194">
        <v>3.5294117647058822</v>
      </c>
      <c r="M1194">
        <v>89.411764705882348</v>
      </c>
      <c r="N1194">
        <v>7.0588235294117645</v>
      </c>
      <c r="O1194">
        <v>82.8125</v>
      </c>
      <c r="P1194">
        <v>116.24528301886792</v>
      </c>
      <c r="Q1194">
        <v>29.844268066445284</v>
      </c>
      <c r="R1194">
        <v>5.6603773584905657</v>
      </c>
      <c r="S1194">
        <v>83.018867924528308</v>
      </c>
      <c r="T1194">
        <v>11.320754716981131</v>
      </c>
      <c r="U1194">
        <v>100</v>
      </c>
      <c r="V1194">
        <v>139.15625</v>
      </c>
      <c r="W1194">
        <v>9.1993605992485019</v>
      </c>
      <c r="X1194">
        <v>0</v>
      </c>
      <c r="Y1194">
        <v>100</v>
      </c>
      <c r="Z1194">
        <v>0</v>
      </c>
      <c r="AA1194" s="2">
        <v>2</v>
      </c>
      <c r="AB1194">
        <v>1</v>
      </c>
      <c r="AC1194">
        <v>8</v>
      </c>
      <c r="AD1194">
        <v>1</v>
      </c>
      <c r="AE1194" s="16">
        <v>0</v>
      </c>
      <c r="AF1194" t="s">
        <v>879</v>
      </c>
      <c r="AG1194" t="s">
        <v>879</v>
      </c>
      <c r="AH1194" t="s">
        <v>879</v>
      </c>
      <c r="AI1194" t="s">
        <v>879</v>
      </c>
      <c r="AJ1194" t="s">
        <v>879</v>
      </c>
      <c r="AK1194" t="s">
        <v>879</v>
      </c>
      <c r="AL1194" t="s">
        <v>878</v>
      </c>
      <c r="AM1194" t="s">
        <v>878</v>
      </c>
      <c r="AN1194" t="s">
        <v>878</v>
      </c>
      <c r="AO1194" t="s">
        <v>878</v>
      </c>
      <c r="AP1194" t="s">
        <v>878</v>
      </c>
      <c r="AQ1194" t="s">
        <v>878</v>
      </c>
      <c r="AR1194" t="s">
        <v>878</v>
      </c>
      <c r="AS1194" t="s">
        <v>879</v>
      </c>
      <c r="AT1194" t="s">
        <v>879</v>
      </c>
      <c r="AU1194" t="s">
        <v>879</v>
      </c>
      <c r="AV1194" t="s">
        <v>879</v>
      </c>
      <c r="AW1194" t="s">
        <v>879</v>
      </c>
      <c r="AX1194" t="s">
        <v>879</v>
      </c>
      <c r="AY1194" t="s">
        <v>879</v>
      </c>
      <c r="AZ1194" t="s">
        <v>878</v>
      </c>
      <c r="BA1194" t="s">
        <v>878</v>
      </c>
      <c r="BB1194" t="s">
        <v>878</v>
      </c>
      <c r="BC1194" t="s">
        <v>878</v>
      </c>
      <c r="BD1194" t="s">
        <v>878</v>
      </c>
      <c r="BE1194" t="s">
        <v>878</v>
      </c>
      <c r="BF1194" t="s">
        <v>878</v>
      </c>
      <c r="BG1194">
        <v>20</v>
      </c>
      <c r="BH1194">
        <v>3</v>
      </c>
      <c r="BI1194">
        <f>3</f>
        <v>3</v>
      </c>
      <c r="BJ1194" s="1">
        <f t="shared" si="84"/>
        <v>60</v>
      </c>
      <c r="BK1194" t="s">
        <v>32</v>
      </c>
      <c r="BL1194" s="25">
        <v>0</v>
      </c>
      <c r="BM1194" s="1">
        <v>0</v>
      </c>
      <c r="BN1194" s="1">
        <v>0</v>
      </c>
      <c r="BO1194" s="1">
        <v>0</v>
      </c>
      <c r="BP1194" s="1">
        <v>0</v>
      </c>
      <c r="BQ1194"/>
      <c r="BR1194"/>
      <c r="BS1194"/>
      <c r="BT1194"/>
      <c r="BU1194"/>
      <c r="BV1194"/>
      <c r="BW1194"/>
      <c r="BX1194"/>
      <c r="BY1194"/>
      <c r="BZ1194"/>
      <c r="CA1194"/>
      <c r="CB1194"/>
      <c r="CC1194"/>
      <c r="CD1194"/>
      <c r="CE1194"/>
      <c r="CF1194"/>
      <c r="CG1194"/>
      <c r="CH1194"/>
      <c r="CI1194"/>
      <c r="CJ1194"/>
      <c r="CK1194"/>
      <c r="CL1194"/>
      <c r="CM1194"/>
      <c r="CN1194"/>
      <c r="CO1194"/>
      <c r="CP1194"/>
      <c r="CQ1194"/>
      <c r="CR1194"/>
      <c r="CS1194"/>
      <c r="CT1194"/>
      <c r="CU1194"/>
      <c r="CV1194"/>
      <c r="CW1194"/>
      <c r="CX1194"/>
      <c r="CY1194"/>
      <c r="CZ1194"/>
      <c r="DA1194"/>
      <c r="DB1194"/>
      <c r="DC1194"/>
      <c r="DD1194"/>
      <c r="DE1194"/>
    </row>
    <row r="1195" spans="1:109" x14ac:dyDescent="0.2">
      <c r="A1195" s="2">
        <v>1194</v>
      </c>
      <c r="B1195" s="2">
        <v>15</v>
      </c>
      <c r="C1195" s="2">
        <v>2</v>
      </c>
      <c r="D1195">
        <v>4</v>
      </c>
      <c r="E1195" s="52">
        <v>43999</v>
      </c>
      <c r="F1195" s="1">
        <v>0</v>
      </c>
      <c r="G1195" s="5">
        <f t="shared" si="82"/>
        <v>20</v>
      </c>
      <c r="H1195" s="19">
        <f t="shared" si="83"/>
        <v>60</v>
      </c>
      <c r="I1195">
        <v>70.833333333333329</v>
      </c>
      <c r="J1195">
        <v>89.808823529411768</v>
      </c>
      <c r="K1195">
        <v>33.841970191301193</v>
      </c>
      <c r="L1195">
        <v>1.4705882352941178</v>
      </c>
      <c r="M1195">
        <v>73.529411764705884</v>
      </c>
      <c r="N1195">
        <v>25</v>
      </c>
      <c r="O1195">
        <v>59.677419354838712</v>
      </c>
      <c r="P1195">
        <v>107.08108108108108</v>
      </c>
      <c r="Q1195">
        <v>27.696448326742743</v>
      </c>
      <c r="R1195">
        <v>2.7027027027027026</v>
      </c>
      <c r="S1195">
        <v>97.297297297297291</v>
      </c>
      <c r="T1195">
        <v>0</v>
      </c>
      <c r="U1195">
        <v>96.875</v>
      </c>
      <c r="V1195">
        <v>69.193548387096769</v>
      </c>
      <c r="W1195">
        <v>20.460373015699144</v>
      </c>
      <c r="X1195">
        <v>0</v>
      </c>
      <c r="Y1195">
        <v>45.161290322580648</v>
      </c>
      <c r="Z1195">
        <v>54.838709677419352</v>
      </c>
      <c r="AA1195" s="2">
        <v>0</v>
      </c>
      <c r="AB1195">
        <v>1</v>
      </c>
      <c r="AC1195">
        <v>8</v>
      </c>
      <c r="AD1195">
        <v>1</v>
      </c>
      <c r="AE1195" s="16">
        <v>0</v>
      </c>
      <c r="AF1195" t="s">
        <v>879</v>
      </c>
      <c r="AG1195" t="s">
        <v>879</v>
      </c>
      <c r="AH1195" t="s">
        <v>879</v>
      </c>
      <c r="AI1195" t="s">
        <v>879</v>
      </c>
      <c r="AJ1195" t="s">
        <v>879</v>
      </c>
      <c r="AK1195" t="s">
        <v>879</v>
      </c>
      <c r="AL1195" t="s">
        <v>878</v>
      </c>
      <c r="AM1195" t="s">
        <v>878</v>
      </c>
      <c r="AN1195" t="s">
        <v>878</v>
      </c>
      <c r="AO1195" t="s">
        <v>878</v>
      </c>
      <c r="AP1195" t="s">
        <v>878</v>
      </c>
      <c r="AQ1195" t="s">
        <v>878</v>
      </c>
      <c r="AR1195" t="s">
        <v>878</v>
      </c>
      <c r="AS1195" t="s">
        <v>879</v>
      </c>
      <c r="AT1195" t="s">
        <v>879</v>
      </c>
      <c r="AU1195" t="s">
        <v>879</v>
      </c>
      <c r="AV1195" t="s">
        <v>879</v>
      </c>
      <c r="AW1195" t="s">
        <v>879</v>
      </c>
      <c r="AX1195" t="s">
        <v>879</v>
      </c>
      <c r="AY1195" t="s">
        <v>879</v>
      </c>
      <c r="AZ1195" t="s">
        <v>878</v>
      </c>
      <c r="BA1195" t="s">
        <v>878</v>
      </c>
      <c r="BB1195" t="s">
        <v>878</v>
      </c>
      <c r="BC1195" t="s">
        <v>878</v>
      </c>
      <c r="BD1195" t="s">
        <v>878</v>
      </c>
      <c r="BE1195" t="s">
        <v>878</v>
      </c>
      <c r="BF1195" t="s">
        <v>878</v>
      </c>
      <c r="BG1195">
        <v>20</v>
      </c>
      <c r="BH1195">
        <v>3</v>
      </c>
      <c r="BI1195">
        <f>3</f>
        <v>3</v>
      </c>
      <c r="BJ1195" s="1">
        <f t="shared" si="84"/>
        <v>60</v>
      </c>
      <c r="BK1195" t="s">
        <v>32</v>
      </c>
      <c r="BL1195" s="25">
        <v>0</v>
      </c>
      <c r="BM1195" s="1">
        <v>0</v>
      </c>
      <c r="BN1195" s="1">
        <v>0</v>
      </c>
      <c r="BO1195" s="1">
        <v>0</v>
      </c>
      <c r="BP1195" s="1">
        <v>0</v>
      </c>
      <c r="BQ1195"/>
      <c r="BR1195"/>
      <c r="BS1195"/>
      <c r="BT1195"/>
      <c r="BU1195"/>
      <c r="BV1195"/>
      <c r="BW1195"/>
      <c r="BX1195"/>
      <c r="BY1195"/>
      <c r="BZ1195"/>
      <c r="CA1195"/>
      <c r="CB1195"/>
      <c r="CC1195"/>
      <c r="CD1195"/>
      <c r="CE1195"/>
      <c r="CF1195"/>
      <c r="CG1195"/>
      <c r="CH1195"/>
      <c r="CI1195"/>
      <c r="CJ1195"/>
      <c r="CK1195"/>
      <c r="CL1195"/>
      <c r="CM1195"/>
      <c r="CN1195"/>
      <c r="CO1195"/>
      <c r="CP1195"/>
      <c r="CQ1195"/>
      <c r="CR1195"/>
      <c r="CS1195"/>
      <c r="CT1195"/>
      <c r="CU1195"/>
      <c r="CV1195"/>
      <c r="CW1195"/>
      <c r="CX1195"/>
      <c r="CY1195"/>
      <c r="CZ1195"/>
      <c r="DA1195"/>
      <c r="DB1195"/>
      <c r="DC1195"/>
      <c r="DD1195"/>
      <c r="DE1195"/>
    </row>
    <row r="1196" spans="1:109" x14ac:dyDescent="0.2">
      <c r="A1196" s="2">
        <v>1195</v>
      </c>
      <c r="B1196" s="2">
        <v>15</v>
      </c>
      <c r="C1196" s="2">
        <v>2</v>
      </c>
      <c r="D1196">
        <v>5</v>
      </c>
      <c r="E1196" s="52">
        <v>44000</v>
      </c>
      <c r="F1196" s="1">
        <v>0</v>
      </c>
      <c r="G1196" s="5">
        <f t="shared" si="82"/>
        <v>20</v>
      </c>
      <c r="H1196" s="19">
        <f t="shared" si="83"/>
        <v>60</v>
      </c>
      <c r="I1196">
        <v>63.541666666666664</v>
      </c>
      <c r="J1196">
        <v>108.90163934426229</v>
      </c>
      <c r="K1196">
        <v>22.04569847051571</v>
      </c>
      <c r="L1196">
        <v>0</v>
      </c>
      <c r="M1196">
        <v>96.721311475409834</v>
      </c>
      <c r="N1196">
        <v>3.278688524590164</v>
      </c>
      <c r="O1196">
        <v>60.9375</v>
      </c>
      <c r="P1196">
        <v>109.28205128205128</v>
      </c>
      <c r="Q1196">
        <v>27.018193008138418</v>
      </c>
      <c r="R1196">
        <v>0</v>
      </c>
      <c r="S1196">
        <v>94.871794871794876</v>
      </c>
      <c r="T1196">
        <v>5.1282051282051286</v>
      </c>
      <c r="U1196">
        <v>68.75</v>
      </c>
      <c r="V1196">
        <v>108.22727272727273</v>
      </c>
      <c r="W1196">
        <v>7.6509316103599474</v>
      </c>
      <c r="X1196">
        <v>0</v>
      </c>
      <c r="Y1196">
        <v>100</v>
      </c>
      <c r="Z1196">
        <v>0</v>
      </c>
      <c r="AA1196" s="2">
        <v>1</v>
      </c>
      <c r="AB1196">
        <v>1</v>
      </c>
      <c r="AC1196">
        <v>8</v>
      </c>
      <c r="AD1196">
        <v>1</v>
      </c>
      <c r="AE1196" s="16">
        <v>0</v>
      </c>
      <c r="AF1196" t="s">
        <v>879</v>
      </c>
      <c r="AG1196" t="s">
        <v>879</v>
      </c>
      <c r="AH1196" t="s">
        <v>879</v>
      </c>
      <c r="AI1196" t="s">
        <v>879</v>
      </c>
      <c r="AJ1196" t="s">
        <v>879</v>
      </c>
      <c r="AK1196" t="s">
        <v>879</v>
      </c>
      <c r="AL1196" t="s">
        <v>878</v>
      </c>
      <c r="AM1196" t="s">
        <v>878</v>
      </c>
      <c r="AN1196" t="s">
        <v>878</v>
      </c>
      <c r="AO1196" t="s">
        <v>878</v>
      </c>
      <c r="AP1196" t="s">
        <v>878</v>
      </c>
      <c r="AQ1196" t="s">
        <v>878</v>
      </c>
      <c r="AR1196" t="s">
        <v>878</v>
      </c>
      <c r="AS1196" t="s">
        <v>879</v>
      </c>
      <c r="AT1196" t="s">
        <v>879</v>
      </c>
      <c r="AU1196" t="s">
        <v>879</v>
      </c>
      <c r="AV1196" t="s">
        <v>879</v>
      </c>
      <c r="AW1196" t="s">
        <v>879</v>
      </c>
      <c r="AX1196" t="s">
        <v>879</v>
      </c>
      <c r="AY1196" t="s">
        <v>879</v>
      </c>
      <c r="AZ1196" t="s">
        <v>878</v>
      </c>
      <c r="BA1196" t="s">
        <v>878</v>
      </c>
      <c r="BB1196" t="s">
        <v>878</v>
      </c>
      <c r="BC1196" t="s">
        <v>878</v>
      </c>
      <c r="BD1196" t="s">
        <v>878</v>
      </c>
      <c r="BE1196" t="s">
        <v>878</v>
      </c>
      <c r="BF1196" t="s">
        <v>878</v>
      </c>
      <c r="BG1196">
        <v>20</v>
      </c>
      <c r="BH1196">
        <v>3</v>
      </c>
      <c r="BI1196">
        <f>3</f>
        <v>3</v>
      </c>
      <c r="BJ1196" s="1">
        <f t="shared" si="84"/>
        <v>60</v>
      </c>
      <c r="BK1196" t="s">
        <v>32</v>
      </c>
      <c r="BL1196" s="25">
        <v>0</v>
      </c>
      <c r="BM1196" s="1">
        <v>0</v>
      </c>
      <c r="BN1196" s="1">
        <v>0</v>
      </c>
      <c r="BO1196" s="1">
        <v>0</v>
      </c>
      <c r="BP1196" s="1">
        <v>0</v>
      </c>
      <c r="BQ1196"/>
      <c r="BR1196"/>
      <c r="BS1196"/>
      <c r="BT1196"/>
      <c r="BU1196"/>
      <c r="BV1196"/>
      <c r="BW1196"/>
      <c r="BX1196"/>
      <c r="BY1196"/>
      <c r="BZ1196"/>
      <c r="CA1196"/>
      <c r="CB1196"/>
      <c r="CC1196"/>
      <c r="CD1196"/>
      <c r="CE1196"/>
      <c r="CF1196"/>
      <c r="CG1196"/>
      <c r="CH1196"/>
      <c r="CI1196"/>
      <c r="CJ1196"/>
      <c r="CK1196"/>
      <c r="CL1196"/>
      <c r="CM1196"/>
      <c r="CN1196"/>
      <c r="CO1196"/>
      <c r="CP1196"/>
      <c r="CQ1196"/>
      <c r="CR1196"/>
      <c r="CS1196"/>
      <c r="CT1196"/>
      <c r="CU1196"/>
      <c r="CV1196"/>
      <c r="CW1196"/>
      <c r="CX1196"/>
      <c r="CY1196"/>
      <c r="CZ1196"/>
      <c r="DA1196"/>
      <c r="DB1196"/>
      <c r="DC1196"/>
      <c r="DD1196"/>
      <c r="DE1196"/>
    </row>
    <row r="1197" spans="1:109" x14ac:dyDescent="0.2">
      <c r="A1197" s="2">
        <v>1196</v>
      </c>
      <c r="B1197" s="2">
        <v>15</v>
      </c>
      <c r="C1197" s="2">
        <v>2</v>
      </c>
      <c r="D1197">
        <v>6</v>
      </c>
      <c r="E1197" s="52">
        <v>44001</v>
      </c>
      <c r="F1197" s="1">
        <v>0</v>
      </c>
      <c r="G1197" s="5">
        <f t="shared" si="82"/>
        <v>20</v>
      </c>
      <c r="H1197" s="19">
        <f t="shared" si="83"/>
        <v>60</v>
      </c>
      <c r="I1197">
        <v>65.625</v>
      </c>
      <c r="J1197">
        <v>102.46031746031746</v>
      </c>
      <c r="K1197">
        <v>27.98035093905311</v>
      </c>
      <c r="L1197">
        <v>0</v>
      </c>
      <c r="M1197">
        <v>85.714285714285708</v>
      </c>
      <c r="N1197">
        <v>14.285714285714286</v>
      </c>
      <c r="O1197">
        <v>48.4375</v>
      </c>
      <c r="P1197">
        <v>125</v>
      </c>
      <c r="Q1197">
        <v>15.439516400025832</v>
      </c>
      <c r="R1197">
        <v>0</v>
      </c>
      <c r="S1197">
        <v>100</v>
      </c>
      <c r="T1197">
        <v>0</v>
      </c>
      <c r="U1197">
        <v>100</v>
      </c>
      <c r="V1197">
        <v>80.625</v>
      </c>
      <c r="W1197">
        <v>20.870595670894701</v>
      </c>
      <c r="X1197">
        <v>0</v>
      </c>
      <c r="Y1197">
        <v>71.875</v>
      </c>
      <c r="Z1197">
        <v>28.125</v>
      </c>
      <c r="AA1197" s="2">
        <v>0</v>
      </c>
      <c r="AB1197">
        <v>1</v>
      </c>
      <c r="AC1197">
        <v>9</v>
      </c>
      <c r="AD1197">
        <v>1</v>
      </c>
      <c r="AE1197" s="16">
        <v>0</v>
      </c>
      <c r="AF1197" t="s">
        <v>879</v>
      </c>
      <c r="AG1197" t="s">
        <v>879</v>
      </c>
      <c r="AH1197" t="s">
        <v>879</v>
      </c>
      <c r="AI1197" t="s">
        <v>879</v>
      </c>
      <c r="AJ1197" t="s">
        <v>879</v>
      </c>
      <c r="AK1197" t="s">
        <v>879</v>
      </c>
      <c r="AL1197" t="s">
        <v>878</v>
      </c>
      <c r="AM1197" t="s">
        <v>878</v>
      </c>
      <c r="AN1197" t="s">
        <v>878</v>
      </c>
      <c r="AO1197" t="s">
        <v>878</v>
      </c>
      <c r="AP1197" t="s">
        <v>878</v>
      </c>
      <c r="AQ1197" t="s">
        <v>878</v>
      </c>
      <c r="AR1197" t="s">
        <v>878</v>
      </c>
      <c r="AS1197" t="s">
        <v>879</v>
      </c>
      <c r="AT1197" t="s">
        <v>879</v>
      </c>
      <c r="AU1197" t="s">
        <v>879</v>
      </c>
      <c r="AV1197" t="s">
        <v>879</v>
      </c>
      <c r="AW1197" t="s">
        <v>879</v>
      </c>
      <c r="AX1197" t="s">
        <v>879</v>
      </c>
      <c r="AY1197" t="s">
        <v>879</v>
      </c>
      <c r="AZ1197" t="s">
        <v>878</v>
      </c>
      <c r="BA1197" t="s">
        <v>878</v>
      </c>
      <c r="BB1197" t="s">
        <v>878</v>
      </c>
      <c r="BC1197" t="s">
        <v>878</v>
      </c>
      <c r="BD1197" t="s">
        <v>878</v>
      </c>
      <c r="BE1197" t="s">
        <v>878</v>
      </c>
      <c r="BF1197" t="s">
        <v>878</v>
      </c>
      <c r="BG1197">
        <v>20</v>
      </c>
      <c r="BH1197">
        <v>3</v>
      </c>
      <c r="BI1197">
        <f>3</f>
        <v>3</v>
      </c>
      <c r="BJ1197" s="1">
        <f t="shared" si="84"/>
        <v>60</v>
      </c>
      <c r="BK1197" t="s">
        <v>32</v>
      </c>
      <c r="BL1197" s="25">
        <v>0</v>
      </c>
      <c r="BM1197" s="1">
        <v>0</v>
      </c>
      <c r="BN1197" s="1">
        <v>0</v>
      </c>
      <c r="BO1197" s="1">
        <v>0</v>
      </c>
      <c r="BP1197" s="1">
        <v>0</v>
      </c>
      <c r="BQ1197"/>
      <c r="BR1197"/>
      <c r="BS1197"/>
      <c r="BT1197"/>
      <c r="BU1197"/>
      <c r="BV1197"/>
      <c r="BW1197"/>
      <c r="BX1197"/>
      <c r="BY1197"/>
      <c r="BZ1197"/>
      <c r="CA1197"/>
      <c r="CB1197"/>
      <c r="CC1197"/>
      <c r="CD1197"/>
      <c r="CE1197"/>
      <c r="CF1197"/>
      <c r="CG1197"/>
      <c r="CH1197"/>
      <c r="CI1197"/>
      <c r="CJ1197"/>
      <c r="CK1197"/>
      <c r="CL1197"/>
      <c r="CM1197"/>
      <c r="CN1197"/>
      <c r="CO1197"/>
      <c r="CP1197"/>
      <c r="CQ1197"/>
      <c r="CR1197"/>
      <c r="CS1197"/>
      <c r="CT1197"/>
      <c r="CU1197"/>
      <c r="CV1197"/>
      <c r="CW1197"/>
      <c r="CX1197"/>
      <c r="CY1197"/>
      <c r="CZ1197"/>
      <c r="DA1197"/>
      <c r="DB1197"/>
      <c r="DC1197"/>
      <c r="DD1197"/>
      <c r="DE1197"/>
    </row>
    <row r="1198" spans="1:109" x14ac:dyDescent="0.2">
      <c r="A1198" s="2">
        <v>1197</v>
      </c>
      <c r="B1198" s="2">
        <v>15</v>
      </c>
      <c r="C1198" s="2">
        <v>2</v>
      </c>
      <c r="D1198">
        <v>7</v>
      </c>
      <c r="E1198" s="52">
        <v>44002</v>
      </c>
      <c r="F1198" s="1">
        <v>0</v>
      </c>
      <c r="G1198" s="5">
        <f t="shared" si="82"/>
        <v>20</v>
      </c>
      <c r="H1198" s="19">
        <f t="shared" si="83"/>
        <v>60</v>
      </c>
      <c r="I1198">
        <v>92.708333333333329</v>
      </c>
      <c r="J1198">
        <v>105.84269662921348</v>
      </c>
      <c r="K1198">
        <v>24.998595545594487</v>
      </c>
      <c r="L1198">
        <v>0</v>
      </c>
      <c r="M1198">
        <v>94.382022471910119</v>
      </c>
      <c r="N1198">
        <v>5.617977528089888</v>
      </c>
      <c r="O1198">
        <v>91.935483870967744</v>
      </c>
      <c r="P1198">
        <v>92.912280701754383</v>
      </c>
      <c r="Q1198">
        <v>19.987238949574945</v>
      </c>
      <c r="R1198">
        <v>0</v>
      </c>
      <c r="S1198">
        <v>91.228070175438603</v>
      </c>
      <c r="T1198">
        <v>8.7719298245614041</v>
      </c>
      <c r="U1198">
        <v>100</v>
      </c>
      <c r="V1198">
        <v>128.875</v>
      </c>
      <c r="W1198">
        <v>17.511956250813075</v>
      </c>
      <c r="X1198">
        <v>0</v>
      </c>
      <c r="Y1198">
        <v>100</v>
      </c>
      <c r="Z1198">
        <v>0</v>
      </c>
      <c r="AA1198" s="2">
        <v>0</v>
      </c>
      <c r="AB1198">
        <v>1</v>
      </c>
      <c r="AC1198">
        <v>9</v>
      </c>
      <c r="AD1198">
        <v>1</v>
      </c>
      <c r="AE1198" s="16">
        <v>0</v>
      </c>
      <c r="AF1198" t="s">
        <v>879</v>
      </c>
      <c r="AG1198" t="s">
        <v>879</v>
      </c>
      <c r="AH1198" t="s">
        <v>879</v>
      </c>
      <c r="AI1198" t="s">
        <v>879</v>
      </c>
      <c r="AJ1198" t="s">
        <v>879</v>
      </c>
      <c r="AK1198" t="s">
        <v>879</v>
      </c>
      <c r="AL1198" t="s">
        <v>878</v>
      </c>
      <c r="AM1198" t="s">
        <v>878</v>
      </c>
      <c r="AN1198" t="s">
        <v>878</v>
      </c>
      <c r="AO1198" t="s">
        <v>878</v>
      </c>
      <c r="AP1198" t="s">
        <v>878</v>
      </c>
      <c r="AQ1198" t="s">
        <v>878</v>
      </c>
      <c r="AR1198" t="s">
        <v>878</v>
      </c>
      <c r="AS1198" t="s">
        <v>879</v>
      </c>
      <c r="AT1198" t="s">
        <v>879</v>
      </c>
      <c r="AU1198" t="s">
        <v>879</v>
      </c>
      <c r="AV1198" t="s">
        <v>879</v>
      </c>
      <c r="AW1198" t="s">
        <v>879</v>
      </c>
      <c r="AX1198" t="s">
        <v>879</v>
      </c>
      <c r="AY1198" t="s">
        <v>879</v>
      </c>
      <c r="AZ1198" t="s">
        <v>878</v>
      </c>
      <c r="BA1198" t="s">
        <v>878</v>
      </c>
      <c r="BB1198" t="s">
        <v>878</v>
      </c>
      <c r="BC1198" t="s">
        <v>878</v>
      </c>
      <c r="BD1198" t="s">
        <v>878</v>
      </c>
      <c r="BE1198" t="s">
        <v>878</v>
      </c>
      <c r="BF1198" t="s">
        <v>878</v>
      </c>
      <c r="BG1198">
        <v>20</v>
      </c>
      <c r="BH1198">
        <v>3</v>
      </c>
      <c r="BI1198">
        <f>3</f>
        <v>3</v>
      </c>
      <c r="BJ1198" s="1">
        <f t="shared" si="84"/>
        <v>60</v>
      </c>
      <c r="BK1198" t="s">
        <v>32</v>
      </c>
      <c r="BL1198" s="25">
        <v>0</v>
      </c>
      <c r="BM1198" s="1">
        <v>0</v>
      </c>
      <c r="BN1198" s="1">
        <v>0</v>
      </c>
      <c r="BO1198" s="1">
        <v>0</v>
      </c>
      <c r="BP1198" s="1">
        <v>0</v>
      </c>
      <c r="BQ1198"/>
      <c r="BR1198"/>
      <c r="BS1198"/>
      <c r="BT1198"/>
      <c r="BU1198"/>
      <c r="BV1198"/>
      <c r="BW1198"/>
      <c r="BX1198"/>
      <c r="BY1198"/>
      <c r="BZ1198"/>
      <c r="CA1198"/>
      <c r="CB1198"/>
      <c r="CC1198"/>
      <c r="CD1198"/>
      <c r="CE1198"/>
      <c r="CF1198"/>
      <c r="CG1198"/>
      <c r="CH1198"/>
      <c r="CI1198"/>
      <c r="CJ1198"/>
      <c r="CK1198"/>
      <c r="CL1198"/>
      <c r="CM1198"/>
      <c r="CN1198"/>
      <c r="CO1198"/>
      <c r="CP1198"/>
      <c r="CQ1198"/>
      <c r="CR1198"/>
      <c r="CS1198"/>
      <c r="CT1198"/>
      <c r="CU1198"/>
      <c r="CV1198"/>
      <c r="CW1198"/>
      <c r="CX1198"/>
      <c r="CY1198"/>
      <c r="CZ1198"/>
      <c r="DA1198"/>
      <c r="DB1198"/>
      <c r="DC1198"/>
      <c r="DD1198"/>
      <c r="DE1198"/>
    </row>
    <row r="1199" spans="1:109" x14ac:dyDescent="0.2">
      <c r="A1199" s="2">
        <v>1198</v>
      </c>
      <c r="B1199" s="2">
        <v>15</v>
      </c>
      <c r="C1199" s="2">
        <v>2</v>
      </c>
      <c r="D1199">
        <v>8</v>
      </c>
      <c r="E1199" s="52">
        <v>44003</v>
      </c>
      <c r="F1199" s="1">
        <v>0</v>
      </c>
      <c r="G1199" s="5">
        <f t="shared" si="82"/>
        <v>20</v>
      </c>
      <c r="H1199" s="19">
        <f t="shared" si="83"/>
        <v>60</v>
      </c>
      <c r="I1199">
        <v>98.958333333333329</v>
      </c>
      <c r="J1199">
        <v>144.06315789473683</v>
      </c>
      <c r="K1199">
        <v>34.069147809626529</v>
      </c>
      <c r="L1199">
        <v>31.578947368421051</v>
      </c>
      <c r="M1199">
        <v>58.94736842105263</v>
      </c>
      <c r="N1199">
        <v>9.473684210526315</v>
      </c>
      <c r="O1199">
        <v>98.4375</v>
      </c>
      <c r="P1199">
        <v>141.92063492063491</v>
      </c>
      <c r="Q1199">
        <v>32.68343841005661</v>
      </c>
      <c r="R1199">
        <v>26.984126984126984</v>
      </c>
      <c r="S1199">
        <v>66.666666666666657</v>
      </c>
      <c r="T1199">
        <v>6.3492063492063489</v>
      </c>
      <c r="U1199">
        <v>100</v>
      </c>
      <c r="V1199">
        <v>148.28125</v>
      </c>
      <c r="W1199">
        <v>36.776569442709459</v>
      </c>
      <c r="X1199">
        <v>40.625</v>
      </c>
      <c r="Y1199">
        <v>43.75</v>
      </c>
      <c r="Z1199">
        <v>15.625</v>
      </c>
      <c r="AA1199" s="2">
        <v>0</v>
      </c>
      <c r="AB1199">
        <v>1</v>
      </c>
      <c r="AC1199">
        <v>8</v>
      </c>
      <c r="AD1199">
        <v>1</v>
      </c>
      <c r="AE1199" s="16">
        <v>0</v>
      </c>
      <c r="AF1199" t="s">
        <v>879</v>
      </c>
      <c r="AG1199" t="s">
        <v>879</v>
      </c>
      <c r="AH1199" t="s">
        <v>879</v>
      </c>
      <c r="AI1199" t="s">
        <v>879</v>
      </c>
      <c r="AJ1199" t="s">
        <v>879</v>
      </c>
      <c r="AK1199" t="s">
        <v>879</v>
      </c>
      <c r="AL1199" t="s">
        <v>878</v>
      </c>
      <c r="AM1199" t="s">
        <v>878</v>
      </c>
      <c r="AN1199" t="s">
        <v>878</v>
      </c>
      <c r="AO1199" t="s">
        <v>878</v>
      </c>
      <c r="AP1199" t="s">
        <v>878</v>
      </c>
      <c r="AQ1199" t="s">
        <v>878</v>
      </c>
      <c r="AR1199" t="s">
        <v>878</v>
      </c>
      <c r="AS1199" t="s">
        <v>879</v>
      </c>
      <c r="AT1199" t="s">
        <v>879</v>
      </c>
      <c r="AU1199" t="s">
        <v>879</v>
      </c>
      <c r="AV1199" t="s">
        <v>879</v>
      </c>
      <c r="AW1199" t="s">
        <v>879</v>
      </c>
      <c r="AX1199" t="s">
        <v>879</v>
      </c>
      <c r="AY1199" t="s">
        <v>879</v>
      </c>
      <c r="AZ1199" t="s">
        <v>878</v>
      </c>
      <c r="BA1199" t="s">
        <v>878</v>
      </c>
      <c r="BB1199" t="s">
        <v>878</v>
      </c>
      <c r="BC1199" t="s">
        <v>878</v>
      </c>
      <c r="BD1199" t="s">
        <v>878</v>
      </c>
      <c r="BE1199" t="s">
        <v>878</v>
      </c>
      <c r="BF1199" t="s">
        <v>878</v>
      </c>
      <c r="BG1199">
        <v>20</v>
      </c>
      <c r="BH1199">
        <v>3</v>
      </c>
      <c r="BI1199">
        <f>3</f>
        <v>3</v>
      </c>
      <c r="BJ1199" s="1">
        <f t="shared" si="84"/>
        <v>60</v>
      </c>
      <c r="BK1199" t="s">
        <v>32</v>
      </c>
      <c r="BL1199" s="25">
        <v>0</v>
      </c>
      <c r="BM1199" s="1">
        <v>0</v>
      </c>
      <c r="BN1199" s="1">
        <v>0</v>
      </c>
      <c r="BO1199" s="1">
        <v>0</v>
      </c>
      <c r="BP1199" s="1">
        <v>0</v>
      </c>
      <c r="BQ1199"/>
      <c r="BR1199"/>
      <c r="BS1199"/>
      <c r="BT1199"/>
      <c r="BU1199"/>
      <c r="BV1199"/>
      <c r="BW1199"/>
      <c r="BX1199"/>
      <c r="BY1199"/>
      <c r="BZ1199"/>
      <c r="CA1199"/>
      <c r="CB1199"/>
      <c r="CC1199"/>
      <c r="CD1199"/>
      <c r="CE1199"/>
      <c r="CF1199"/>
      <c r="CG1199"/>
      <c r="CH1199"/>
      <c r="CI1199"/>
      <c r="CJ1199"/>
      <c r="CK1199"/>
      <c r="CL1199"/>
      <c r="CM1199"/>
      <c r="CN1199"/>
      <c r="CO1199"/>
      <c r="CP1199"/>
      <c r="CQ1199"/>
      <c r="CR1199"/>
      <c r="CS1199"/>
      <c r="CT1199"/>
      <c r="CU1199"/>
      <c r="CV1199"/>
      <c r="CW1199"/>
      <c r="CX1199"/>
      <c r="CY1199"/>
      <c r="CZ1199"/>
      <c r="DA1199"/>
      <c r="DB1199"/>
      <c r="DC1199"/>
      <c r="DD1199"/>
      <c r="DE1199"/>
    </row>
    <row r="1200" spans="1:109" x14ac:dyDescent="0.2">
      <c r="A1200" s="2">
        <v>1199</v>
      </c>
      <c r="B1200" s="2">
        <v>15</v>
      </c>
      <c r="C1200" s="2">
        <v>2</v>
      </c>
      <c r="D1200">
        <v>9</v>
      </c>
      <c r="E1200" s="52">
        <v>44004</v>
      </c>
      <c r="F1200" s="1">
        <v>0</v>
      </c>
      <c r="G1200" s="5">
        <f t="shared" si="82"/>
        <v>20</v>
      </c>
      <c r="H1200" s="19">
        <f t="shared" si="83"/>
        <v>60</v>
      </c>
      <c r="I1200">
        <v>100</v>
      </c>
      <c r="J1200">
        <v>153.22916666666666</v>
      </c>
      <c r="K1200">
        <v>23.734287780620384</v>
      </c>
      <c r="L1200">
        <v>27.083333333333332</v>
      </c>
      <c r="M1200">
        <v>72.916666666666671</v>
      </c>
      <c r="N1200">
        <v>0</v>
      </c>
      <c r="O1200">
        <v>100</v>
      </c>
      <c r="P1200">
        <v>141.484375</v>
      </c>
      <c r="Q1200">
        <v>24.167796522924025</v>
      </c>
      <c r="R1200">
        <v>15.625</v>
      </c>
      <c r="S1200">
        <v>84.375</v>
      </c>
      <c r="T1200">
        <v>0</v>
      </c>
      <c r="U1200">
        <v>100</v>
      </c>
      <c r="V1200">
        <v>176.71875</v>
      </c>
      <c r="W1200">
        <v>16.230977025320691</v>
      </c>
      <c r="X1200">
        <v>50</v>
      </c>
      <c r="Y1200">
        <v>50</v>
      </c>
      <c r="Z1200">
        <v>0</v>
      </c>
      <c r="AA1200" s="2">
        <v>0</v>
      </c>
      <c r="AB1200">
        <v>1</v>
      </c>
      <c r="AC1200">
        <v>7</v>
      </c>
      <c r="AD1200">
        <v>1</v>
      </c>
      <c r="AE1200" s="16">
        <v>0</v>
      </c>
      <c r="AF1200" t="s">
        <v>879</v>
      </c>
      <c r="AG1200" t="s">
        <v>879</v>
      </c>
      <c r="AH1200" t="s">
        <v>879</v>
      </c>
      <c r="AI1200" t="s">
        <v>879</v>
      </c>
      <c r="AJ1200" t="s">
        <v>879</v>
      </c>
      <c r="AK1200" t="s">
        <v>879</v>
      </c>
      <c r="AL1200" t="s">
        <v>878</v>
      </c>
      <c r="AM1200" t="s">
        <v>878</v>
      </c>
      <c r="AN1200" t="s">
        <v>878</v>
      </c>
      <c r="AO1200" t="s">
        <v>878</v>
      </c>
      <c r="AP1200" t="s">
        <v>878</v>
      </c>
      <c r="AQ1200" t="s">
        <v>878</v>
      </c>
      <c r="AR1200" t="s">
        <v>878</v>
      </c>
      <c r="AS1200" t="s">
        <v>879</v>
      </c>
      <c r="AT1200" t="s">
        <v>879</v>
      </c>
      <c r="AU1200" t="s">
        <v>879</v>
      </c>
      <c r="AV1200" t="s">
        <v>879</v>
      </c>
      <c r="AW1200" t="s">
        <v>879</v>
      </c>
      <c r="AX1200" t="s">
        <v>879</v>
      </c>
      <c r="AY1200" t="s">
        <v>879</v>
      </c>
      <c r="AZ1200" t="s">
        <v>878</v>
      </c>
      <c r="BA1200" t="s">
        <v>878</v>
      </c>
      <c r="BB1200" t="s">
        <v>878</v>
      </c>
      <c r="BC1200" t="s">
        <v>878</v>
      </c>
      <c r="BD1200" t="s">
        <v>878</v>
      </c>
      <c r="BE1200" t="s">
        <v>878</v>
      </c>
      <c r="BF1200" t="s">
        <v>878</v>
      </c>
      <c r="BG1200">
        <v>20</v>
      </c>
      <c r="BH1200">
        <v>3</v>
      </c>
      <c r="BI1200">
        <f>3</f>
        <v>3</v>
      </c>
      <c r="BJ1200" s="1">
        <f t="shared" si="84"/>
        <v>60</v>
      </c>
      <c r="BK1200" t="s">
        <v>32</v>
      </c>
      <c r="BL1200" s="25">
        <v>0</v>
      </c>
      <c r="BM1200" s="1">
        <v>0</v>
      </c>
      <c r="BN1200" s="1">
        <v>0</v>
      </c>
      <c r="BO1200" s="1">
        <v>0</v>
      </c>
      <c r="BP1200" s="1">
        <v>0</v>
      </c>
      <c r="BQ1200"/>
      <c r="BR1200"/>
      <c r="BS1200"/>
      <c r="BT1200"/>
      <c r="BU1200"/>
      <c r="BV1200"/>
      <c r="BW1200"/>
      <c r="BX1200"/>
      <c r="BY1200"/>
      <c r="BZ1200"/>
      <c r="CA1200"/>
      <c r="CB1200"/>
      <c r="CC1200"/>
      <c r="CD1200"/>
      <c r="CE1200"/>
      <c r="CF1200"/>
      <c r="CG1200"/>
      <c r="CH1200"/>
      <c r="CI1200"/>
      <c r="CJ1200"/>
      <c r="CK1200"/>
      <c r="CL1200"/>
      <c r="CM1200"/>
      <c r="CN1200"/>
      <c r="CO1200"/>
      <c r="CP1200"/>
      <c r="CQ1200"/>
      <c r="CR1200"/>
      <c r="CS1200"/>
      <c r="CT1200"/>
      <c r="CU1200"/>
      <c r="CV1200"/>
      <c r="CW1200"/>
      <c r="CX1200"/>
      <c r="CY1200"/>
      <c r="CZ1200"/>
      <c r="DA1200"/>
      <c r="DB1200"/>
      <c r="DC1200"/>
      <c r="DD1200"/>
      <c r="DE1200"/>
    </row>
    <row r="1201" spans="1:109" x14ac:dyDescent="0.2">
      <c r="A1201" s="2">
        <v>1200</v>
      </c>
      <c r="B1201" s="2">
        <v>15</v>
      </c>
      <c r="C1201" s="2">
        <v>2</v>
      </c>
      <c r="D1201">
        <v>10</v>
      </c>
      <c r="E1201" s="52">
        <v>44005</v>
      </c>
      <c r="F1201" s="1">
        <v>0</v>
      </c>
      <c r="G1201" s="5">
        <f t="shared" si="82"/>
        <v>20</v>
      </c>
      <c r="H1201" s="19">
        <f t="shared" si="83"/>
        <v>60</v>
      </c>
      <c r="I1201">
        <v>98.958333333333329</v>
      </c>
      <c r="J1201">
        <v>116.62105263157895</v>
      </c>
      <c r="K1201">
        <v>24.141677322064389</v>
      </c>
      <c r="L1201">
        <v>0</v>
      </c>
      <c r="M1201">
        <v>93.684210526315795</v>
      </c>
      <c r="N1201">
        <v>6.3157894736842106</v>
      </c>
      <c r="O1201">
        <v>101.61290322580645</v>
      </c>
      <c r="P1201">
        <v>119.15873015873017</v>
      </c>
      <c r="Q1201">
        <v>25.375237427990356</v>
      </c>
      <c r="R1201">
        <v>0</v>
      </c>
      <c r="S1201">
        <v>90.476190476190482</v>
      </c>
      <c r="T1201">
        <v>9.5238095238095237</v>
      </c>
      <c r="U1201">
        <v>100</v>
      </c>
      <c r="V1201">
        <v>111.625</v>
      </c>
      <c r="W1201">
        <v>20.744013583896226</v>
      </c>
      <c r="X1201">
        <v>0</v>
      </c>
      <c r="Y1201">
        <v>100</v>
      </c>
      <c r="Z1201">
        <v>0</v>
      </c>
      <c r="AA1201" s="2">
        <v>1</v>
      </c>
      <c r="AB1201">
        <v>1</v>
      </c>
      <c r="AC1201">
        <v>9</v>
      </c>
      <c r="AD1201">
        <v>1</v>
      </c>
      <c r="AE1201" s="16">
        <v>0</v>
      </c>
      <c r="AF1201" t="s">
        <v>879</v>
      </c>
      <c r="AG1201" t="s">
        <v>879</v>
      </c>
      <c r="AH1201" t="s">
        <v>879</v>
      </c>
      <c r="AI1201" t="s">
        <v>879</v>
      </c>
      <c r="AJ1201" t="s">
        <v>879</v>
      </c>
      <c r="AK1201" t="s">
        <v>879</v>
      </c>
      <c r="AL1201" t="s">
        <v>878</v>
      </c>
      <c r="AM1201" t="s">
        <v>878</v>
      </c>
      <c r="AN1201" t="s">
        <v>878</v>
      </c>
      <c r="AO1201" t="s">
        <v>878</v>
      </c>
      <c r="AP1201" t="s">
        <v>878</v>
      </c>
      <c r="AQ1201" t="s">
        <v>878</v>
      </c>
      <c r="AR1201" t="s">
        <v>878</v>
      </c>
      <c r="AS1201" t="s">
        <v>879</v>
      </c>
      <c r="AT1201" t="s">
        <v>879</v>
      </c>
      <c r="AU1201" t="s">
        <v>879</v>
      </c>
      <c r="AV1201" t="s">
        <v>879</v>
      </c>
      <c r="AW1201" t="s">
        <v>879</v>
      </c>
      <c r="AX1201" t="s">
        <v>879</v>
      </c>
      <c r="AY1201" t="s">
        <v>879</v>
      </c>
      <c r="AZ1201" t="s">
        <v>878</v>
      </c>
      <c r="BA1201" t="s">
        <v>878</v>
      </c>
      <c r="BB1201" t="s">
        <v>878</v>
      </c>
      <c r="BC1201" t="s">
        <v>878</v>
      </c>
      <c r="BD1201" t="s">
        <v>878</v>
      </c>
      <c r="BE1201" t="s">
        <v>878</v>
      </c>
      <c r="BF1201" t="s">
        <v>878</v>
      </c>
      <c r="BG1201">
        <v>20</v>
      </c>
      <c r="BH1201">
        <v>3</v>
      </c>
      <c r="BI1201">
        <f>3</f>
        <v>3</v>
      </c>
      <c r="BJ1201" s="1">
        <f t="shared" si="84"/>
        <v>60</v>
      </c>
      <c r="BK1201" t="s">
        <v>32</v>
      </c>
      <c r="BL1201" s="25">
        <v>0</v>
      </c>
      <c r="BM1201" s="1">
        <v>0</v>
      </c>
      <c r="BN1201" s="1">
        <v>0</v>
      </c>
      <c r="BO1201" s="1">
        <v>0</v>
      </c>
      <c r="BP1201" s="1">
        <v>0</v>
      </c>
      <c r="BQ1201"/>
      <c r="BR1201"/>
      <c r="BS1201"/>
      <c r="BT1201"/>
      <c r="BU1201"/>
      <c r="BV1201" s="16"/>
      <c r="BW1201" s="16"/>
      <c r="BX1201"/>
      <c r="BY1201"/>
      <c r="BZ1201"/>
      <c r="CA1201"/>
      <c r="CB1201"/>
      <c r="CC1201"/>
      <c r="CD1201"/>
      <c r="CE1201"/>
      <c r="CF1201"/>
      <c r="CG1201"/>
      <c r="CH1201"/>
      <c r="CI1201"/>
      <c r="CJ1201"/>
      <c r="CK1201"/>
      <c r="CL1201"/>
      <c r="CM1201"/>
      <c r="CN1201"/>
      <c r="CO1201"/>
      <c r="CP1201"/>
      <c r="CQ1201"/>
      <c r="CR1201"/>
      <c r="CS1201"/>
      <c r="CT1201"/>
      <c r="CU1201"/>
      <c r="CV1201"/>
      <c r="CW1201"/>
      <c r="CX1201"/>
      <c r="CY1201"/>
      <c r="CZ1201"/>
      <c r="DA1201"/>
      <c r="DB1201"/>
      <c r="DC1201"/>
      <c r="DD1201"/>
      <c r="DE1201"/>
    </row>
    <row r="1202" spans="1:109" x14ac:dyDescent="0.2">
      <c r="A1202" s="2">
        <v>1201</v>
      </c>
      <c r="B1202" s="2">
        <v>15</v>
      </c>
      <c r="C1202" s="2">
        <v>2</v>
      </c>
      <c r="D1202">
        <v>11</v>
      </c>
      <c r="E1202" s="52">
        <v>44006</v>
      </c>
      <c r="F1202" s="1">
        <v>0</v>
      </c>
      <c r="G1202" s="5">
        <f t="shared" si="82"/>
        <v>20</v>
      </c>
      <c r="H1202" s="19">
        <f t="shared" si="83"/>
        <v>60</v>
      </c>
      <c r="I1202">
        <v>98.958333333333329</v>
      </c>
      <c r="J1202">
        <v>126.47368421052632</v>
      </c>
      <c r="K1202">
        <v>32.306803381327754</v>
      </c>
      <c r="L1202">
        <v>11.578947368421053</v>
      </c>
      <c r="M1202">
        <v>78.94736842105263</v>
      </c>
      <c r="N1202">
        <v>9.473684210526315</v>
      </c>
      <c r="O1202">
        <v>100</v>
      </c>
      <c r="P1202">
        <v>122.875</v>
      </c>
      <c r="Q1202">
        <v>38.069524793519449</v>
      </c>
      <c r="R1202">
        <v>17.1875</v>
      </c>
      <c r="S1202">
        <v>68.75</v>
      </c>
      <c r="T1202">
        <v>14.0625</v>
      </c>
      <c r="U1202">
        <v>96.875</v>
      </c>
      <c r="V1202">
        <v>133.90322580645162</v>
      </c>
      <c r="W1202">
        <v>17.534732499308138</v>
      </c>
      <c r="X1202">
        <v>0</v>
      </c>
      <c r="Y1202">
        <v>100</v>
      </c>
      <c r="Z1202">
        <v>0</v>
      </c>
      <c r="AA1202" s="2">
        <v>1</v>
      </c>
      <c r="AB1202">
        <v>1</v>
      </c>
      <c r="AC1202">
        <v>8</v>
      </c>
      <c r="AD1202">
        <v>1</v>
      </c>
      <c r="AE1202" s="16">
        <v>0</v>
      </c>
      <c r="AF1202" t="s">
        <v>879</v>
      </c>
      <c r="AG1202" t="s">
        <v>879</v>
      </c>
      <c r="AH1202" t="s">
        <v>879</v>
      </c>
      <c r="AI1202" t="s">
        <v>879</v>
      </c>
      <c r="AJ1202" t="s">
        <v>879</v>
      </c>
      <c r="AK1202" t="s">
        <v>879</v>
      </c>
      <c r="AL1202" t="s">
        <v>878</v>
      </c>
      <c r="AM1202" t="s">
        <v>878</v>
      </c>
      <c r="AN1202" t="s">
        <v>878</v>
      </c>
      <c r="AO1202" t="s">
        <v>878</v>
      </c>
      <c r="AP1202" t="s">
        <v>878</v>
      </c>
      <c r="AQ1202" t="s">
        <v>878</v>
      </c>
      <c r="AR1202" t="s">
        <v>878</v>
      </c>
      <c r="AS1202" t="s">
        <v>879</v>
      </c>
      <c r="AT1202" t="s">
        <v>879</v>
      </c>
      <c r="AU1202" t="s">
        <v>879</v>
      </c>
      <c r="AV1202" t="s">
        <v>879</v>
      </c>
      <c r="AW1202" t="s">
        <v>879</v>
      </c>
      <c r="AX1202" t="s">
        <v>879</v>
      </c>
      <c r="AY1202" t="s">
        <v>879</v>
      </c>
      <c r="AZ1202" t="s">
        <v>878</v>
      </c>
      <c r="BA1202" t="s">
        <v>878</v>
      </c>
      <c r="BB1202" t="s">
        <v>878</v>
      </c>
      <c r="BC1202" t="s">
        <v>878</v>
      </c>
      <c r="BD1202" t="s">
        <v>878</v>
      </c>
      <c r="BE1202" t="s">
        <v>878</v>
      </c>
      <c r="BF1202" t="s">
        <v>878</v>
      </c>
      <c r="BG1202">
        <v>20</v>
      </c>
      <c r="BH1202">
        <v>3</v>
      </c>
      <c r="BI1202">
        <f>3</f>
        <v>3</v>
      </c>
      <c r="BJ1202" s="1">
        <f t="shared" si="84"/>
        <v>60</v>
      </c>
      <c r="BK1202" t="s">
        <v>32</v>
      </c>
      <c r="BL1202" s="25">
        <v>0</v>
      </c>
      <c r="BM1202" s="1">
        <v>0</v>
      </c>
      <c r="BN1202" s="1">
        <v>0</v>
      </c>
      <c r="BO1202" s="1">
        <v>0</v>
      </c>
      <c r="BP1202" s="1">
        <v>0</v>
      </c>
      <c r="BQ1202"/>
      <c r="BR1202"/>
      <c r="BS1202"/>
      <c r="BT1202"/>
      <c r="BU1202"/>
      <c r="BV1202"/>
      <c r="BW1202"/>
      <c r="BX1202"/>
      <c r="BY1202"/>
      <c r="BZ1202"/>
      <c r="CA1202"/>
      <c r="CB1202"/>
      <c r="CC1202"/>
      <c r="CD1202"/>
      <c r="CE1202"/>
      <c r="CF1202"/>
      <c r="CG1202"/>
      <c r="CH1202"/>
      <c r="CI1202"/>
      <c r="CJ1202"/>
      <c r="CK1202"/>
      <c r="CL1202"/>
      <c r="CM1202"/>
      <c r="CN1202"/>
      <c r="CO1202"/>
      <c r="CP1202"/>
      <c r="CQ1202"/>
      <c r="CR1202"/>
      <c r="CS1202"/>
      <c r="CT1202"/>
      <c r="CU1202"/>
      <c r="CV1202"/>
      <c r="CW1202"/>
      <c r="CX1202"/>
      <c r="CY1202"/>
      <c r="CZ1202"/>
      <c r="DA1202"/>
      <c r="DB1202"/>
      <c r="DC1202"/>
      <c r="DD1202"/>
      <c r="DE1202"/>
    </row>
    <row r="1203" spans="1:109" x14ac:dyDescent="0.2">
      <c r="A1203" s="2">
        <v>1202</v>
      </c>
      <c r="B1203" s="2">
        <v>15</v>
      </c>
      <c r="C1203" s="2">
        <v>2</v>
      </c>
      <c r="D1203">
        <v>12</v>
      </c>
      <c r="E1203" s="52">
        <v>44007</v>
      </c>
      <c r="F1203" s="1">
        <v>0</v>
      </c>
      <c r="G1203" s="5">
        <f t="shared" si="82"/>
        <v>20</v>
      </c>
      <c r="H1203" s="19">
        <f t="shared" si="83"/>
        <v>60</v>
      </c>
      <c r="I1203">
        <v>100</v>
      </c>
      <c r="J1203">
        <v>114.22916666666667</v>
      </c>
      <c r="K1203">
        <v>27.819520135052784</v>
      </c>
      <c r="L1203">
        <v>2.0833333333333335</v>
      </c>
      <c r="M1203">
        <v>89.583333333333343</v>
      </c>
      <c r="N1203">
        <v>8.3333333333333339</v>
      </c>
      <c r="O1203">
        <v>100</v>
      </c>
      <c r="P1203">
        <v>121.078125</v>
      </c>
      <c r="Q1203">
        <v>25.29989955557506</v>
      </c>
      <c r="R1203">
        <v>3.125</v>
      </c>
      <c r="S1203">
        <v>92.1875</v>
      </c>
      <c r="T1203">
        <v>4.6875</v>
      </c>
      <c r="U1203">
        <v>100</v>
      </c>
      <c r="V1203">
        <v>100.53125</v>
      </c>
      <c r="W1203">
        <v>29.794351486363439</v>
      </c>
      <c r="X1203">
        <v>0</v>
      </c>
      <c r="Y1203">
        <v>84.375</v>
      </c>
      <c r="Z1203">
        <v>15.625</v>
      </c>
      <c r="AA1203" s="2">
        <v>1</v>
      </c>
      <c r="AB1203">
        <v>1</v>
      </c>
      <c r="AC1203">
        <v>9</v>
      </c>
      <c r="AD1203">
        <v>1</v>
      </c>
      <c r="AE1203" s="16">
        <v>0</v>
      </c>
      <c r="AF1203" t="s">
        <v>879</v>
      </c>
      <c r="AG1203" t="s">
        <v>879</v>
      </c>
      <c r="AH1203" t="s">
        <v>879</v>
      </c>
      <c r="AI1203" t="s">
        <v>879</v>
      </c>
      <c r="AJ1203" t="s">
        <v>879</v>
      </c>
      <c r="AK1203" t="s">
        <v>879</v>
      </c>
      <c r="AL1203" t="s">
        <v>878</v>
      </c>
      <c r="AM1203" t="s">
        <v>878</v>
      </c>
      <c r="AN1203" t="s">
        <v>878</v>
      </c>
      <c r="AO1203" t="s">
        <v>878</v>
      </c>
      <c r="AP1203" t="s">
        <v>878</v>
      </c>
      <c r="AQ1203" t="s">
        <v>878</v>
      </c>
      <c r="AR1203" t="s">
        <v>878</v>
      </c>
      <c r="AS1203" t="s">
        <v>879</v>
      </c>
      <c r="AT1203" t="s">
        <v>879</v>
      </c>
      <c r="AU1203" t="s">
        <v>879</v>
      </c>
      <c r="AV1203" t="s">
        <v>879</v>
      </c>
      <c r="AW1203" t="s">
        <v>879</v>
      </c>
      <c r="AX1203" t="s">
        <v>879</v>
      </c>
      <c r="AY1203" t="s">
        <v>879</v>
      </c>
      <c r="AZ1203" t="s">
        <v>878</v>
      </c>
      <c r="BA1203" t="s">
        <v>878</v>
      </c>
      <c r="BB1203" t="s">
        <v>878</v>
      </c>
      <c r="BC1203" t="s">
        <v>878</v>
      </c>
      <c r="BD1203" t="s">
        <v>878</v>
      </c>
      <c r="BE1203" t="s">
        <v>878</v>
      </c>
      <c r="BF1203" t="s">
        <v>878</v>
      </c>
      <c r="BG1203">
        <v>20</v>
      </c>
      <c r="BH1203">
        <v>3</v>
      </c>
      <c r="BI1203">
        <f>3</f>
        <v>3</v>
      </c>
      <c r="BJ1203" s="1">
        <f t="shared" si="84"/>
        <v>60</v>
      </c>
      <c r="BK1203" t="s">
        <v>32</v>
      </c>
      <c r="BL1203" s="25">
        <v>0</v>
      </c>
      <c r="BM1203" s="1">
        <v>0</v>
      </c>
      <c r="BN1203" s="1">
        <v>0</v>
      </c>
      <c r="BO1203" s="1">
        <v>0</v>
      </c>
      <c r="BP1203" s="1">
        <v>0</v>
      </c>
      <c r="BQ1203"/>
      <c r="BR1203"/>
      <c r="BS1203"/>
      <c r="BT1203"/>
      <c r="BU1203"/>
      <c r="BV1203"/>
      <c r="BW1203"/>
      <c r="BX1203"/>
      <c r="BY1203"/>
      <c r="BZ1203"/>
      <c r="CA1203"/>
      <c r="CB1203"/>
      <c r="CC1203"/>
      <c r="CD1203"/>
      <c r="CE1203"/>
      <c r="CF1203"/>
      <c r="CG1203"/>
      <c r="CH1203"/>
      <c r="CI1203"/>
      <c r="CJ1203"/>
      <c r="CK1203"/>
      <c r="CL1203"/>
      <c r="CM1203"/>
      <c r="CN1203"/>
      <c r="CO1203"/>
      <c r="CP1203"/>
      <c r="CQ1203"/>
      <c r="CR1203"/>
      <c r="CS1203"/>
      <c r="CT1203"/>
      <c r="CU1203"/>
      <c r="CV1203"/>
      <c r="CW1203"/>
      <c r="CX1203"/>
      <c r="CY1203"/>
      <c r="CZ1203"/>
      <c r="DA1203"/>
      <c r="DB1203"/>
      <c r="DC1203"/>
      <c r="DD1203"/>
      <c r="DE1203"/>
    </row>
    <row r="1204" spans="1:109" x14ac:dyDescent="0.2">
      <c r="A1204" s="2">
        <v>1203</v>
      </c>
      <c r="B1204" s="2">
        <v>15</v>
      </c>
      <c r="C1204" s="2">
        <v>2</v>
      </c>
      <c r="D1204">
        <v>13</v>
      </c>
      <c r="E1204" s="52">
        <v>44008</v>
      </c>
      <c r="F1204" s="1">
        <v>0</v>
      </c>
      <c r="G1204" s="5">
        <f t="shared" si="82"/>
        <v>20</v>
      </c>
      <c r="H1204" s="19">
        <f t="shared" si="83"/>
        <v>60</v>
      </c>
      <c r="I1204">
        <v>100</v>
      </c>
      <c r="J1204">
        <v>114.32291666666667</v>
      </c>
      <c r="K1204">
        <v>31.874750178433853</v>
      </c>
      <c r="L1204">
        <v>8.3333333333333339</v>
      </c>
      <c r="M1204">
        <v>87.5</v>
      </c>
      <c r="N1204">
        <v>4.166666666666667</v>
      </c>
      <c r="O1204">
        <v>103.2258064516129</v>
      </c>
      <c r="P1204">
        <v>93.40625</v>
      </c>
      <c r="Q1204">
        <v>18.031569572473053</v>
      </c>
      <c r="R1204">
        <v>0</v>
      </c>
      <c r="S1204">
        <v>93.75</v>
      </c>
      <c r="T1204">
        <v>6.25</v>
      </c>
      <c r="U1204">
        <v>100</v>
      </c>
      <c r="V1204">
        <v>156.15625</v>
      </c>
      <c r="W1204">
        <v>17.920507440486059</v>
      </c>
      <c r="X1204">
        <v>25</v>
      </c>
      <c r="Y1204">
        <v>75</v>
      </c>
      <c r="Z1204">
        <v>0</v>
      </c>
      <c r="AA1204" s="2">
        <v>2</v>
      </c>
      <c r="AB1204">
        <v>1</v>
      </c>
      <c r="AC1204">
        <v>8</v>
      </c>
      <c r="AD1204">
        <v>1</v>
      </c>
      <c r="AE1204" s="16">
        <v>0</v>
      </c>
      <c r="AF1204" t="s">
        <v>879</v>
      </c>
      <c r="AG1204" t="s">
        <v>879</v>
      </c>
      <c r="AH1204" t="s">
        <v>879</v>
      </c>
      <c r="AI1204" t="s">
        <v>879</v>
      </c>
      <c r="AJ1204" t="s">
        <v>879</v>
      </c>
      <c r="AK1204" t="s">
        <v>879</v>
      </c>
      <c r="AL1204" t="s">
        <v>878</v>
      </c>
      <c r="AM1204" t="s">
        <v>878</v>
      </c>
      <c r="AN1204" t="s">
        <v>878</v>
      </c>
      <c r="AO1204" t="s">
        <v>878</v>
      </c>
      <c r="AP1204" t="s">
        <v>878</v>
      </c>
      <c r="AQ1204" t="s">
        <v>878</v>
      </c>
      <c r="AR1204" t="s">
        <v>878</v>
      </c>
      <c r="AS1204" t="s">
        <v>879</v>
      </c>
      <c r="AT1204" t="s">
        <v>879</v>
      </c>
      <c r="AU1204" t="s">
        <v>879</v>
      </c>
      <c r="AV1204" t="s">
        <v>879</v>
      </c>
      <c r="AW1204" t="s">
        <v>879</v>
      </c>
      <c r="AX1204" t="s">
        <v>879</v>
      </c>
      <c r="AY1204" t="s">
        <v>879</v>
      </c>
      <c r="AZ1204" t="s">
        <v>878</v>
      </c>
      <c r="BA1204" t="s">
        <v>878</v>
      </c>
      <c r="BB1204" t="s">
        <v>878</v>
      </c>
      <c r="BC1204" t="s">
        <v>878</v>
      </c>
      <c r="BD1204" t="s">
        <v>878</v>
      </c>
      <c r="BE1204" t="s">
        <v>878</v>
      </c>
      <c r="BF1204" t="s">
        <v>878</v>
      </c>
      <c r="BG1204">
        <v>20</v>
      </c>
      <c r="BH1204">
        <v>3</v>
      </c>
      <c r="BI1204">
        <f>3</f>
        <v>3</v>
      </c>
      <c r="BJ1204" s="1">
        <f t="shared" si="84"/>
        <v>60</v>
      </c>
      <c r="BK1204" t="s">
        <v>32</v>
      </c>
      <c r="BL1204" s="25">
        <v>0</v>
      </c>
      <c r="BM1204" s="1">
        <v>0</v>
      </c>
      <c r="BN1204" s="1">
        <v>0</v>
      </c>
      <c r="BO1204" s="1">
        <v>0</v>
      </c>
      <c r="BP1204" s="1">
        <v>0</v>
      </c>
      <c r="BQ1204"/>
      <c r="BR1204"/>
      <c r="BS1204"/>
      <c r="BT1204"/>
      <c r="BU1204"/>
      <c r="BV1204"/>
      <c r="BW1204"/>
      <c r="BX1204"/>
      <c r="BY1204"/>
      <c r="BZ1204"/>
      <c r="CA1204"/>
      <c r="CB1204"/>
      <c r="CC1204"/>
      <c r="CD1204"/>
      <c r="CE1204"/>
      <c r="CF1204"/>
      <c r="CG1204"/>
      <c r="CH1204"/>
      <c r="CI1204"/>
      <c r="CJ1204"/>
      <c r="CK1204"/>
      <c r="CL1204"/>
      <c r="CM1204"/>
      <c r="CN1204"/>
      <c r="CO1204"/>
      <c r="CP1204"/>
      <c r="CQ1204"/>
      <c r="CR1204"/>
      <c r="CS1204"/>
      <c r="CT1204"/>
      <c r="CU1204"/>
      <c r="CV1204"/>
      <c r="CW1204"/>
      <c r="CX1204"/>
      <c r="CY1204"/>
      <c r="CZ1204"/>
      <c r="DA1204"/>
      <c r="DB1204"/>
      <c r="DC1204"/>
      <c r="DD1204"/>
      <c r="DE1204"/>
    </row>
    <row r="1205" spans="1:109" x14ac:dyDescent="0.2">
      <c r="A1205" s="2">
        <v>1204</v>
      </c>
      <c r="B1205" s="2">
        <v>15</v>
      </c>
      <c r="C1205" s="2">
        <v>2</v>
      </c>
      <c r="D1205">
        <v>14</v>
      </c>
      <c r="E1205" s="52">
        <v>44009</v>
      </c>
      <c r="F1205" s="1">
        <v>0</v>
      </c>
      <c r="G1205" s="5">
        <f t="shared" si="82"/>
        <v>20</v>
      </c>
      <c r="H1205" s="19">
        <f t="shared" si="83"/>
        <v>60</v>
      </c>
      <c r="I1205">
        <v>98.958333333333329</v>
      </c>
      <c r="J1205">
        <v>112.7578947368421</v>
      </c>
      <c r="K1205">
        <v>22.871969927162841</v>
      </c>
      <c r="L1205">
        <v>0</v>
      </c>
      <c r="M1205">
        <v>97.89473684210526</v>
      </c>
      <c r="N1205">
        <v>2.1052631578947367</v>
      </c>
      <c r="O1205">
        <v>98.4375</v>
      </c>
      <c r="P1205">
        <v>119.88888888888889</v>
      </c>
      <c r="Q1205">
        <v>22.178990757698092</v>
      </c>
      <c r="R1205">
        <v>0</v>
      </c>
      <c r="S1205">
        <v>96.825396825396822</v>
      </c>
      <c r="T1205">
        <v>3.1746031746031744</v>
      </c>
      <c r="U1205">
        <v>100</v>
      </c>
      <c r="V1205">
        <v>98.71875</v>
      </c>
      <c r="W1205">
        <v>17.426491883736084</v>
      </c>
      <c r="X1205">
        <v>0</v>
      </c>
      <c r="Y1205">
        <v>100</v>
      </c>
      <c r="Z1205">
        <v>0</v>
      </c>
      <c r="AA1205" s="2">
        <v>1</v>
      </c>
      <c r="AB1205">
        <v>1</v>
      </c>
      <c r="AC1205">
        <v>7</v>
      </c>
      <c r="AD1205">
        <v>1</v>
      </c>
      <c r="AE1205" s="16">
        <v>0</v>
      </c>
      <c r="AF1205" t="s">
        <v>879</v>
      </c>
      <c r="AG1205" t="s">
        <v>879</v>
      </c>
      <c r="AH1205" t="s">
        <v>879</v>
      </c>
      <c r="AI1205" t="s">
        <v>879</v>
      </c>
      <c r="AJ1205" t="s">
        <v>879</v>
      </c>
      <c r="AK1205" t="s">
        <v>879</v>
      </c>
      <c r="AL1205" t="s">
        <v>878</v>
      </c>
      <c r="AM1205" t="s">
        <v>878</v>
      </c>
      <c r="AN1205" t="s">
        <v>878</v>
      </c>
      <c r="AO1205" t="s">
        <v>878</v>
      </c>
      <c r="AP1205" t="s">
        <v>878</v>
      </c>
      <c r="AQ1205" t="s">
        <v>878</v>
      </c>
      <c r="AR1205" t="s">
        <v>878</v>
      </c>
      <c r="AS1205" t="s">
        <v>879</v>
      </c>
      <c r="AT1205" t="s">
        <v>879</v>
      </c>
      <c r="AU1205" t="s">
        <v>879</v>
      </c>
      <c r="AV1205" t="s">
        <v>879</v>
      </c>
      <c r="AW1205" t="s">
        <v>879</v>
      </c>
      <c r="AX1205" t="s">
        <v>879</v>
      </c>
      <c r="AY1205" t="s">
        <v>879</v>
      </c>
      <c r="AZ1205" t="s">
        <v>878</v>
      </c>
      <c r="BA1205" t="s">
        <v>878</v>
      </c>
      <c r="BB1205" t="s">
        <v>878</v>
      </c>
      <c r="BC1205" t="s">
        <v>878</v>
      </c>
      <c r="BD1205" t="s">
        <v>878</v>
      </c>
      <c r="BE1205" t="s">
        <v>878</v>
      </c>
      <c r="BF1205" t="s">
        <v>878</v>
      </c>
      <c r="BG1205">
        <v>20</v>
      </c>
      <c r="BH1205">
        <v>3</v>
      </c>
      <c r="BI1205">
        <f>3</f>
        <v>3</v>
      </c>
      <c r="BJ1205" s="1">
        <f t="shared" si="84"/>
        <v>60</v>
      </c>
      <c r="BK1205" t="s">
        <v>32</v>
      </c>
      <c r="BL1205" s="25">
        <v>0</v>
      </c>
      <c r="BM1205" s="1">
        <v>0</v>
      </c>
      <c r="BN1205" s="1">
        <v>0</v>
      </c>
      <c r="BO1205" s="1">
        <v>0</v>
      </c>
      <c r="BP1205" s="1">
        <v>0</v>
      </c>
      <c r="BQ1205"/>
      <c r="BR1205"/>
      <c r="BS1205"/>
      <c r="BT1205"/>
      <c r="BU1205"/>
      <c r="BV1205"/>
      <c r="BW1205"/>
      <c r="BX1205"/>
      <c r="BY1205"/>
      <c r="BZ1205"/>
      <c r="CA1205"/>
      <c r="CB1205"/>
      <c r="CC1205"/>
      <c r="CD1205"/>
      <c r="CE1205"/>
      <c r="CF1205"/>
      <c r="CG1205"/>
      <c r="CH1205"/>
      <c r="CI1205"/>
      <c r="CJ1205"/>
      <c r="CK1205"/>
      <c r="CL1205"/>
      <c r="CM1205"/>
      <c r="CN1205"/>
      <c r="CO1205"/>
      <c r="CP1205"/>
      <c r="CQ1205"/>
      <c r="CR1205"/>
      <c r="CS1205"/>
      <c r="CT1205"/>
      <c r="CU1205"/>
      <c r="CV1205"/>
      <c r="CW1205"/>
      <c r="CX1205"/>
      <c r="CY1205"/>
      <c r="CZ1205"/>
      <c r="DA1205"/>
      <c r="DB1205"/>
      <c r="DC1205"/>
      <c r="DD1205"/>
      <c r="DE1205"/>
    </row>
    <row r="1206" spans="1:109" customFormat="1" x14ac:dyDescent="0.2">
      <c r="A1206" s="2">
        <v>1205</v>
      </c>
      <c r="B1206" s="5">
        <v>15</v>
      </c>
      <c r="C1206" s="2">
        <v>3</v>
      </c>
      <c r="D1206" s="1">
        <v>1</v>
      </c>
      <c r="E1206" s="7">
        <v>44019</v>
      </c>
      <c r="F1206" s="1">
        <v>0</v>
      </c>
      <c r="G1206" s="5">
        <f t="shared" si="82"/>
        <v>25.000000000000032</v>
      </c>
      <c r="H1206" s="19">
        <f t="shared" si="83"/>
        <v>87.500000000000114</v>
      </c>
      <c r="I1206">
        <v>28.125</v>
      </c>
      <c r="J1206">
        <v>90.666666666666671</v>
      </c>
      <c r="K1206">
        <v>18.894175528753973</v>
      </c>
      <c r="L1206">
        <v>0</v>
      </c>
      <c r="M1206">
        <v>85.18518518518519</v>
      </c>
      <c r="N1206">
        <v>14.814814814814815</v>
      </c>
      <c r="O1206">
        <v>42.1875</v>
      </c>
      <c r="P1206">
        <v>90.666666666666671</v>
      </c>
      <c r="Q1206">
        <v>18.894175528753973</v>
      </c>
      <c r="R1206">
        <v>0</v>
      </c>
      <c r="S1206">
        <v>85.18518518518519</v>
      </c>
      <c r="T1206">
        <v>14.814814814814815</v>
      </c>
      <c r="U1206">
        <v>0</v>
      </c>
      <c r="V1206" t="e">
        <v>#DIV/0!</v>
      </c>
      <c r="W1206" t="e">
        <v>#DIV/0!</v>
      </c>
      <c r="X1206" t="e">
        <v>#DIV/0!</v>
      </c>
      <c r="Y1206" t="e">
        <v>#DIV/0!</v>
      </c>
      <c r="Z1206" t="e">
        <v>#DIV/0!</v>
      </c>
      <c r="AA1206" s="2">
        <v>0</v>
      </c>
      <c r="AB1206">
        <v>1</v>
      </c>
      <c r="AC1206">
        <v>9</v>
      </c>
      <c r="AD1206" s="1" t="s">
        <v>20</v>
      </c>
      <c r="AE1206" s="16">
        <v>0</v>
      </c>
      <c r="AF1206" t="s">
        <v>875</v>
      </c>
      <c r="AG1206" t="s">
        <v>875</v>
      </c>
      <c r="AH1206" t="s">
        <v>875</v>
      </c>
      <c r="AI1206" t="s">
        <v>875</v>
      </c>
      <c r="AJ1206" t="s">
        <v>875</v>
      </c>
      <c r="AK1206" t="s">
        <v>875</v>
      </c>
      <c r="AL1206" t="s">
        <v>875</v>
      </c>
      <c r="AM1206" s="1" t="s">
        <v>903</v>
      </c>
      <c r="AN1206" s="1" t="s">
        <v>903</v>
      </c>
      <c r="AO1206" s="1" t="s">
        <v>903</v>
      </c>
      <c r="AP1206" s="1" t="s">
        <v>903</v>
      </c>
      <c r="AQ1206" s="1" t="s">
        <v>903</v>
      </c>
      <c r="AR1206" s="1" t="s">
        <v>903</v>
      </c>
      <c r="AS1206" s="1" t="s">
        <v>903</v>
      </c>
      <c r="AT1206" s="1" t="s">
        <v>903</v>
      </c>
      <c r="AU1206" s="1" t="s">
        <v>903</v>
      </c>
      <c r="AV1206" s="1" t="s">
        <v>903</v>
      </c>
      <c r="AW1206" s="1" t="s">
        <v>903</v>
      </c>
      <c r="AX1206" s="1" t="s">
        <v>903</v>
      </c>
      <c r="AY1206" s="1" t="s">
        <v>903</v>
      </c>
      <c r="AZ1206" s="1" t="s">
        <v>903</v>
      </c>
      <c r="BA1206" s="1" t="s">
        <v>875</v>
      </c>
      <c r="BB1206" s="1" t="s">
        <v>875</v>
      </c>
      <c r="BC1206" s="1" t="s">
        <v>875</v>
      </c>
      <c r="BD1206" s="1" t="s">
        <v>875</v>
      </c>
      <c r="BE1206" s="1" t="s">
        <v>875</v>
      </c>
      <c r="BF1206" s="1" t="s">
        <v>875</v>
      </c>
      <c r="BG1206" s="25">
        <v>25.000000000000032</v>
      </c>
      <c r="BH1206">
        <v>4</v>
      </c>
      <c r="BI1206" s="1">
        <v>3.5</v>
      </c>
      <c r="BJ1206" s="1">
        <f t="shared" si="84"/>
        <v>87.500000000000114</v>
      </c>
      <c r="BK1206" t="s">
        <v>777</v>
      </c>
      <c r="BL1206" s="25">
        <v>0</v>
      </c>
      <c r="BM1206">
        <v>0</v>
      </c>
      <c r="BN1206" s="1">
        <v>0</v>
      </c>
      <c r="BO1206" s="1">
        <f>BL1206*BN1206</f>
        <v>0</v>
      </c>
      <c r="BP1206">
        <v>0</v>
      </c>
      <c r="BQ1206" s="12"/>
      <c r="BR1206" s="12"/>
      <c r="BS1206" s="12"/>
      <c r="BT1206" s="12"/>
      <c r="BU1206" s="12"/>
      <c r="BV1206" s="12"/>
      <c r="BW1206" s="12"/>
      <c r="BX1206" s="12"/>
      <c r="BY1206" s="12"/>
      <c r="BZ1206" s="12"/>
      <c r="CA1206" s="12"/>
      <c r="CB1206" s="15"/>
      <c r="CC1206" s="12"/>
      <c r="CD1206" s="12"/>
      <c r="CE1206" s="12"/>
      <c r="CF1206" s="12"/>
      <c r="CG1206" s="12"/>
      <c r="CH1206" s="12"/>
      <c r="CI1206" s="12"/>
      <c r="CJ1206" s="15"/>
      <c r="CK1206" s="12"/>
      <c r="CL1206" s="12"/>
      <c r="CM1206" s="12"/>
      <c r="CN1206" s="12"/>
      <c r="CO1206" s="12"/>
      <c r="CP1206" s="12"/>
      <c r="CQ1206" s="12"/>
      <c r="CR1206" s="12"/>
      <c r="CS1206" s="12"/>
      <c r="CT1206" s="12"/>
      <c r="CU1206" s="12"/>
      <c r="CV1206" s="12"/>
      <c r="CW1206" s="12"/>
      <c r="CX1206" s="12"/>
      <c r="CY1206" s="12"/>
      <c r="CZ1206" s="12"/>
      <c r="DA1206" s="12"/>
      <c r="DB1206" s="12"/>
      <c r="DC1206" s="12"/>
      <c r="DD1206" s="17">
        <v>0.23263888888888887</v>
      </c>
      <c r="DE1206" s="35">
        <v>0.25</v>
      </c>
    </row>
    <row r="1207" spans="1:109" customFormat="1" x14ac:dyDescent="0.2">
      <c r="A1207" s="2">
        <v>1206</v>
      </c>
      <c r="B1207" s="5">
        <v>15</v>
      </c>
      <c r="C1207" s="2">
        <v>3</v>
      </c>
      <c r="D1207" s="1">
        <v>2</v>
      </c>
      <c r="E1207" s="7">
        <v>44020</v>
      </c>
      <c r="F1207" s="1">
        <v>0</v>
      </c>
      <c r="G1207" s="5">
        <f t="shared" si="82"/>
        <v>23</v>
      </c>
      <c r="H1207" s="19">
        <f t="shared" si="83"/>
        <v>80.5</v>
      </c>
      <c r="I1207">
        <v>70.833333333333329</v>
      </c>
      <c r="J1207">
        <v>128.30882352941177</v>
      </c>
      <c r="K1207">
        <v>39.631529713454043</v>
      </c>
      <c r="L1207">
        <v>20.588235294117649</v>
      </c>
      <c r="M1207">
        <v>72.058823529411754</v>
      </c>
      <c r="N1207">
        <v>7.3529411764705879</v>
      </c>
      <c r="O1207">
        <v>56.25</v>
      </c>
      <c r="P1207">
        <v>145.61111111111111</v>
      </c>
      <c r="Q1207">
        <v>44.135429106097945</v>
      </c>
      <c r="R1207">
        <v>38.888888888888886</v>
      </c>
      <c r="S1207">
        <v>47.222222222222229</v>
      </c>
      <c r="T1207">
        <v>13.888888888888889</v>
      </c>
      <c r="U1207">
        <v>100</v>
      </c>
      <c r="V1207">
        <v>108.84375</v>
      </c>
      <c r="W1207">
        <v>12.558510542917436</v>
      </c>
      <c r="X1207">
        <v>0</v>
      </c>
      <c r="Y1207">
        <v>100</v>
      </c>
      <c r="Z1207">
        <v>0</v>
      </c>
      <c r="AA1207" s="2">
        <v>1</v>
      </c>
      <c r="AB1207">
        <v>1</v>
      </c>
      <c r="AC1207">
        <v>9</v>
      </c>
      <c r="AD1207">
        <v>1</v>
      </c>
      <c r="AE1207" s="16">
        <v>0</v>
      </c>
      <c r="AF1207" t="s">
        <v>875</v>
      </c>
      <c r="AG1207" t="s">
        <v>875</v>
      </c>
      <c r="AH1207" t="s">
        <v>875</v>
      </c>
      <c r="AI1207" t="s">
        <v>875</v>
      </c>
      <c r="AJ1207" t="s">
        <v>875</v>
      </c>
      <c r="AK1207" t="s">
        <v>875</v>
      </c>
      <c r="AL1207" t="s">
        <v>875</v>
      </c>
      <c r="AM1207" s="1" t="s">
        <v>903</v>
      </c>
      <c r="AN1207" s="1" t="s">
        <v>903</v>
      </c>
      <c r="AO1207" s="1" t="s">
        <v>903</v>
      </c>
      <c r="AP1207" s="1" t="s">
        <v>903</v>
      </c>
      <c r="AQ1207" s="1" t="s">
        <v>903</v>
      </c>
      <c r="AR1207" s="1" t="s">
        <v>903</v>
      </c>
      <c r="AS1207" s="1" t="s">
        <v>903</v>
      </c>
      <c r="AT1207" s="1" t="s">
        <v>903</v>
      </c>
      <c r="AU1207" s="1" t="s">
        <v>903</v>
      </c>
      <c r="AV1207" s="1" t="s">
        <v>903</v>
      </c>
      <c r="AW1207" s="1" t="s">
        <v>903</v>
      </c>
      <c r="AX1207" s="1" t="s">
        <v>903</v>
      </c>
      <c r="AY1207" s="1" t="s">
        <v>903</v>
      </c>
      <c r="AZ1207" s="1" t="s">
        <v>903</v>
      </c>
      <c r="BA1207" s="1" t="s">
        <v>875</v>
      </c>
      <c r="BB1207" s="1" t="s">
        <v>875</v>
      </c>
      <c r="BC1207" s="1" t="s">
        <v>875</v>
      </c>
      <c r="BD1207" s="1" t="s">
        <v>875</v>
      </c>
      <c r="BE1207" s="1" t="s">
        <v>875</v>
      </c>
      <c r="BF1207" s="1" t="s">
        <v>875</v>
      </c>
      <c r="BG1207" s="25">
        <v>23</v>
      </c>
      <c r="BH1207">
        <v>4</v>
      </c>
      <c r="BI1207" s="1">
        <v>3.5</v>
      </c>
      <c r="BJ1207" s="1">
        <f t="shared" si="84"/>
        <v>80.5</v>
      </c>
      <c r="BK1207" t="s">
        <v>777</v>
      </c>
      <c r="BL1207" s="25">
        <v>0</v>
      </c>
      <c r="BM1207">
        <v>0</v>
      </c>
      <c r="BN1207" s="1">
        <v>0</v>
      </c>
      <c r="BO1207" s="1">
        <f>BL1207*BN1207</f>
        <v>0</v>
      </c>
      <c r="BP1207">
        <v>0</v>
      </c>
      <c r="BQ1207" s="12"/>
      <c r="BR1207" s="12"/>
      <c r="BS1207" s="12"/>
      <c r="BT1207" s="12"/>
      <c r="BU1207" s="12"/>
      <c r="BV1207" s="12"/>
      <c r="BW1207" s="12"/>
      <c r="BX1207" s="12"/>
      <c r="BY1207" s="12"/>
      <c r="BZ1207" s="12"/>
      <c r="CA1207" s="12"/>
      <c r="CB1207" s="15"/>
      <c r="CC1207" s="12"/>
      <c r="CD1207" s="12"/>
      <c r="CE1207" s="12"/>
      <c r="CF1207" s="12"/>
      <c r="CG1207" s="12"/>
      <c r="CH1207" s="12"/>
      <c r="CI1207" s="12"/>
      <c r="CJ1207" s="15"/>
      <c r="CK1207" s="12"/>
      <c r="CL1207" s="12"/>
      <c r="CM1207" s="12"/>
      <c r="CN1207" s="12"/>
      <c r="CO1207" s="12"/>
      <c r="CP1207" s="12"/>
      <c r="CQ1207" s="12"/>
      <c r="CR1207" s="12"/>
      <c r="CS1207" s="12"/>
      <c r="CT1207" s="12"/>
      <c r="CU1207" s="12"/>
      <c r="CV1207" s="12"/>
      <c r="CW1207" s="12"/>
      <c r="CX1207" s="12"/>
      <c r="CY1207" s="12"/>
      <c r="CZ1207" s="12"/>
      <c r="DA1207" s="12"/>
      <c r="DB1207" s="12"/>
      <c r="DC1207" s="12"/>
      <c r="DD1207" s="17">
        <v>0.22708333333333333</v>
      </c>
      <c r="DE1207" s="35">
        <v>0.24305555555555555</v>
      </c>
    </row>
    <row r="1208" spans="1:109" x14ac:dyDescent="0.2">
      <c r="A1208" s="2">
        <v>1207</v>
      </c>
      <c r="B1208" s="5">
        <v>15</v>
      </c>
      <c r="C1208" s="2">
        <v>3</v>
      </c>
      <c r="D1208" s="1">
        <v>3</v>
      </c>
      <c r="E1208" s="7">
        <v>44021</v>
      </c>
      <c r="F1208" s="1">
        <v>0</v>
      </c>
      <c r="G1208" s="5">
        <f t="shared" si="82"/>
        <v>58</v>
      </c>
      <c r="H1208" s="19">
        <f t="shared" si="83"/>
        <v>186.2</v>
      </c>
      <c r="I1208">
        <v>58.333333333333336</v>
      </c>
      <c r="J1208">
        <v>98.696428571428569</v>
      </c>
      <c r="K1208">
        <v>23.87148721199295</v>
      </c>
      <c r="L1208">
        <v>0</v>
      </c>
      <c r="M1208">
        <v>92.857142857142861</v>
      </c>
      <c r="N1208">
        <v>7.1428571428571432</v>
      </c>
      <c r="O1208">
        <v>75</v>
      </c>
      <c r="P1208">
        <v>99.875</v>
      </c>
      <c r="Q1208">
        <v>25.268020185024909</v>
      </c>
      <c r="R1208">
        <v>0</v>
      </c>
      <c r="S1208">
        <v>91.666666666666671</v>
      </c>
      <c r="T1208">
        <v>8.3333333333333339</v>
      </c>
      <c r="U1208">
        <v>25</v>
      </c>
      <c r="V1208">
        <v>91.625</v>
      </c>
      <c r="W1208">
        <v>4.7011030654839274</v>
      </c>
      <c r="X1208">
        <v>0</v>
      </c>
      <c r="Y1208">
        <v>100</v>
      </c>
      <c r="Z1208">
        <v>0</v>
      </c>
      <c r="AA1208" s="2">
        <v>1</v>
      </c>
      <c r="AB1208">
        <v>1</v>
      </c>
      <c r="AC1208">
        <v>8</v>
      </c>
      <c r="AD1208">
        <v>1</v>
      </c>
      <c r="AE1208" s="16">
        <v>0</v>
      </c>
      <c r="AF1208" t="s">
        <v>875</v>
      </c>
      <c r="AG1208" t="s">
        <v>875</v>
      </c>
      <c r="AH1208" t="s">
        <v>875</v>
      </c>
      <c r="AI1208" t="s">
        <v>875</v>
      </c>
      <c r="AJ1208" t="s">
        <v>875</v>
      </c>
      <c r="AK1208" t="s">
        <v>875</v>
      </c>
      <c r="AL1208" t="s">
        <v>875</v>
      </c>
      <c r="AM1208" s="1" t="s">
        <v>903</v>
      </c>
      <c r="AN1208" s="1" t="s">
        <v>903</v>
      </c>
      <c r="AO1208" s="1" t="s">
        <v>903</v>
      </c>
      <c r="AP1208" s="1" t="s">
        <v>903</v>
      </c>
      <c r="AQ1208" s="1" t="s">
        <v>903</v>
      </c>
      <c r="AR1208" s="1" t="s">
        <v>903</v>
      </c>
      <c r="AS1208" s="1" t="s">
        <v>903</v>
      </c>
      <c r="AT1208" s="1" t="s">
        <v>903</v>
      </c>
      <c r="AU1208" s="1" t="s">
        <v>903</v>
      </c>
      <c r="AV1208" s="1" t="s">
        <v>903</v>
      </c>
      <c r="AW1208" s="1" t="s">
        <v>903</v>
      </c>
      <c r="AX1208" s="1" t="s">
        <v>903</v>
      </c>
      <c r="AY1208" s="1" t="s">
        <v>903</v>
      </c>
      <c r="AZ1208" s="1" t="s">
        <v>903</v>
      </c>
      <c r="BA1208" s="1" t="s">
        <v>875</v>
      </c>
      <c r="BB1208" s="1" t="s">
        <v>875</v>
      </c>
      <c r="BC1208" s="1" t="s">
        <v>875</v>
      </c>
      <c r="BD1208" s="1" t="s">
        <v>875</v>
      </c>
      <c r="BE1208" s="1" t="s">
        <v>875</v>
      </c>
      <c r="BF1208" s="1" t="s">
        <v>875</v>
      </c>
      <c r="BG1208" s="12">
        <v>24</v>
      </c>
      <c r="BH1208" s="1">
        <v>4</v>
      </c>
      <c r="BI1208" s="1">
        <v>2.8</v>
      </c>
      <c r="BJ1208" s="1">
        <f t="shared" si="84"/>
        <v>67.199999999999989</v>
      </c>
      <c r="BK1208" s="1" t="s">
        <v>27</v>
      </c>
      <c r="BL1208" s="25">
        <v>34</v>
      </c>
      <c r="BM1208">
        <v>4</v>
      </c>
      <c r="BN1208" s="1">
        <v>3.5</v>
      </c>
      <c r="BO1208" s="1">
        <f>BL1208*BN1208</f>
        <v>119</v>
      </c>
      <c r="BP1208" t="s">
        <v>777</v>
      </c>
      <c r="BQ1208" s="14">
        <v>44021.857059236114</v>
      </c>
      <c r="BR1208" s="14" t="s">
        <v>517</v>
      </c>
      <c r="BS1208" s="15">
        <v>21.766666666666666</v>
      </c>
      <c r="BT1208" s="12" t="s">
        <v>210</v>
      </c>
      <c r="BU1208" s="12">
        <v>1</v>
      </c>
      <c r="BV1208" s="12"/>
      <c r="BW1208" s="12" t="s">
        <v>98</v>
      </c>
      <c r="BX1208" s="12"/>
      <c r="BY1208" s="12" t="s">
        <v>98</v>
      </c>
      <c r="BZ1208" s="12">
        <v>1</v>
      </c>
      <c r="CA1208" s="12">
        <v>6</v>
      </c>
      <c r="CB1208" s="15">
        <v>0</v>
      </c>
      <c r="CC1208" s="12">
        <v>0</v>
      </c>
      <c r="CD1208" s="12">
        <v>0</v>
      </c>
      <c r="CE1208" s="12">
        <v>1</v>
      </c>
      <c r="CF1208" s="12">
        <v>4</v>
      </c>
      <c r="CG1208" s="12">
        <v>1</v>
      </c>
      <c r="CH1208" s="12">
        <v>3</v>
      </c>
      <c r="CI1208" s="12">
        <v>1</v>
      </c>
      <c r="CJ1208" s="15">
        <v>4</v>
      </c>
      <c r="CK1208" s="12">
        <v>1</v>
      </c>
      <c r="CL1208" s="12">
        <v>4</v>
      </c>
      <c r="CM1208" s="12">
        <v>1</v>
      </c>
      <c r="CN1208" s="12">
        <v>4</v>
      </c>
      <c r="CO1208" s="12">
        <v>2</v>
      </c>
      <c r="CP1208" s="12" t="s">
        <v>94</v>
      </c>
      <c r="CQ1208" s="12">
        <v>100</v>
      </c>
      <c r="CR1208" s="12">
        <v>100</v>
      </c>
      <c r="CS1208" s="12">
        <v>76</v>
      </c>
      <c r="CT1208" s="12">
        <v>15</v>
      </c>
      <c r="CU1208" s="12">
        <v>98</v>
      </c>
      <c r="CV1208" s="12">
        <v>2.6</v>
      </c>
      <c r="CW1208" s="12">
        <v>293</v>
      </c>
      <c r="CX1208" s="12" t="b">
        <v>0</v>
      </c>
      <c r="CY1208" s="12"/>
      <c r="CZ1208" s="12">
        <v>0</v>
      </c>
      <c r="DA1208" s="12">
        <v>96</v>
      </c>
      <c r="DB1208" s="12">
        <v>81</v>
      </c>
      <c r="DC1208" s="12">
        <v>62</v>
      </c>
      <c r="DD1208"/>
      <c r="DE1208" s="35"/>
    </row>
    <row r="1209" spans="1:109" x14ac:dyDescent="0.2">
      <c r="A1209" s="2">
        <v>1208</v>
      </c>
      <c r="B1209" s="5">
        <v>15</v>
      </c>
      <c r="C1209" s="2">
        <v>3</v>
      </c>
      <c r="D1209" s="1">
        <v>4</v>
      </c>
      <c r="E1209" s="7">
        <v>44022</v>
      </c>
      <c r="F1209" s="1">
        <v>0</v>
      </c>
      <c r="G1209" s="5">
        <f t="shared" si="82"/>
        <v>30.000000000000014</v>
      </c>
      <c r="H1209" s="19">
        <f t="shared" si="83"/>
        <v>105.00000000000006</v>
      </c>
      <c r="I1209">
        <v>98.958333333333329</v>
      </c>
      <c r="J1209">
        <v>98.084210526315786</v>
      </c>
      <c r="K1209">
        <v>16.658404214200271</v>
      </c>
      <c r="L1209">
        <v>0</v>
      </c>
      <c r="M1209">
        <v>97.89473684210526</v>
      </c>
      <c r="N1209">
        <v>2.1052631578947367</v>
      </c>
      <c r="O1209">
        <v>98.4375</v>
      </c>
      <c r="P1209">
        <v>93.80952380952381</v>
      </c>
      <c r="Q1209">
        <v>16.960855965883667</v>
      </c>
      <c r="R1209">
        <v>0</v>
      </c>
      <c r="S1209">
        <v>96.825396825396822</v>
      </c>
      <c r="T1209">
        <v>3.1746031746031744</v>
      </c>
      <c r="U1209">
        <v>100</v>
      </c>
      <c r="V1209">
        <v>106.5</v>
      </c>
      <c r="W1209">
        <v>13.043458166936352</v>
      </c>
      <c r="X1209">
        <v>0</v>
      </c>
      <c r="Y1209">
        <v>100</v>
      </c>
      <c r="Z1209">
        <v>0</v>
      </c>
      <c r="AA1209" s="2">
        <v>1</v>
      </c>
      <c r="AB1209">
        <v>1</v>
      </c>
      <c r="AC1209">
        <v>9</v>
      </c>
      <c r="AD1209">
        <v>1</v>
      </c>
      <c r="AE1209" s="16">
        <v>0</v>
      </c>
      <c r="AF1209" t="s">
        <v>875</v>
      </c>
      <c r="AG1209" t="s">
        <v>875</v>
      </c>
      <c r="AH1209" t="s">
        <v>875</v>
      </c>
      <c r="AI1209" t="s">
        <v>875</v>
      </c>
      <c r="AJ1209" t="s">
        <v>875</v>
      </c>
      <c r="AK1209" t="s">
        <v>875</v>
      </c>
      <c r="AL1209" t="s">
        <v>875</v>
      </c>
      <c r="AM1209" s="1" t="s">
        <v>903</v>
      </c>
      <c r="AN1209" s="1" t="s">
        <v>903</v>
      </c>
      <c r="AO1209" s="1" t="s">
        <v>903</v>
      </c>
      <c r="AP1209" s="1" t="s">
        <v>903</v>
      </c>
      <c r="AQ1209" s="1" t="s">
        <v>903</v>
      </c>
      <c r="AR1209" s="1" t="s">
        <v>903</v>
      </c>
      <c r="AS1209" s="1" t="s">
        <v>903</v>
      </c>
      <c r="AT1209" s="1" t="s">
        <v>903</v>
      </c>
      <c r="AU1209" s="1" t="s">
        <v>903</v>
      </c>
      <c r="AV1209" s="1" t="s">
        <v>903</v>
      </c>
      <c r="AW1209" s="1" t="s">
        <v>903</v>
      </c>
      <c r="AX1209" s="1" t="s">
        <v>903</v>
      </c>
      <c r="AY1209" s="1" t="s">
        <v>903</v>
      </c>
      <c r="AZ1209" s="1" t="s">
        <v>903</v>
      </c>
      <c r="BA1209" s="1" t="s">
        <v>875</v>
      </c>
      <c r="BB1209" s="1" t="s">
        <v>875</v>
      </c>
      <c r="BC1209" s="1" t="s">
        <v>875</v>
      </c>
      <c r="BD1209" s="1" t="s">
        <v>875</v>
      </c>
      <c r="BE1209" s="1" t="s">
        <v>875</v>
      </c>
      <c r="BF1209" s="1" t="s">
        <v>875</v>
      </c>
      <c r="BG1209" s="25">
        <v>30.000000000000014</v>
      </c>
      <c r="BH1209">
        <v>4</v>
      </c>
      <c r="BI1209" s="1">
        <v>3.5</v>
      </c>
      <c r="BJ1209" s="1">
        <f t="shared" si="84"/>
        <v>105.00000000000006</v>
      </c>
      <c r="BK1209" t="s">
        <v>777</v>
      </c>
      <c r="BL1209" s="25">
        <v>0</v>
      </c>
      <c r="BM1209">
        <v>0</v>
      </c>
      <c r="BN1209" s="1">
        <v>0</v>
      </c>
      <c r="BO1209" s="1">
        <v>0</v>
      </c>
      <c r="BP1209">
        <v>0</v>
      </c>
      <c r="BQ1209" s="12"/>
      <c r="BR1209" s="12"/>
      <c r="BS1209" s="12"/>
      <c r="BT1209" s="12"/>
      <c r="BU1209" s="12"/>
      <c r="BV1209" s="12"/>
      <c r="BW1209" s="12"/>
      <c r="BX1209" s="12"/>
      <c r="BY1209" s="12"/>
      <c r="BZ1209" s="12"/>
      <c r="CA1209" s="12"/>
      <c r="CB1209" s="15"/>
      <c r="CC1209" s="12"/>
      <c r="CD1209" s="12"/>
      <c r="CE1209" s="12"/>
      <c r="CF1209" s="12"/>
      <c r="CG1209" s="12"/>
      <c r="CH1209" s="12"/>
      <c r="CI1209" s="12"/>
      <c r="CJ1209" s="15"/>
      <c r="CK1209" s="12"/>
      <c r="CL1209" s="12"/>
      <c r="CM1209" s="12"/>
      <c r="CN1209" s="12"/>
      <c r="CO1209" s="12"/>
      <c r="CP1209" s="12"/>
      <c r="CQ1209" s="12"/>
      <c r="CR1209" s="12"/>
      <c r="CS1209" s="12"/>
      <c r="CT1209" s="12"/>
      <c r="CU1209" s="12"/>
      <c r="CV1209" s="12"/>
      <c r="CW1209" s="12"/>
      <c r="CX1209" s="12"/>
      <c r="CY1209" s="12"/>
      <c r="CZ1209" s="12"/>
      <c r="DA1209" s="12"/>
      <c r="DB1209" s="12"/>
      <c r="DC1209" s="12"/>
      <c r="DD1209" s="17">
        <v>0.22569444444444445</v>
      </c>
      <c r="DE1209" s="35">
        <v>0.24652777777777779</v>
      </c>
    </row>
    <row r="1210" spans="1:109" x14ac:dyDescent="0.2">
      <c r="A1210" s="2">
        <v>1209</v>
      </c>
      <c r="B1210" s="5">
        <v>15</v>
      </c>
      <c r="C1210" s="2">
        <v>3</v>
      </c>
      <c r="D1210" s="1">
        <v>5</v>
      </c>
      <c r="E1210" s="7">
        <v>44023</v>
      </c>
      <c r="F1210" s="1">
        <v>0</v>
      </c>
      <c r="G1210" s="5">
        <f t="shared" si="82"/>
        <v>43</v>
      </c>
      <c r="H1210" s="19">
        <f t="shared" si="83"/>
        <v>144.19999999999999</v>
      </c>
      <c r="I1210">
        <v>81.25</v>
      </c>
      <c r="J1210">
        <v>135.12820512820514</v>
      </c>
      <c r="K1210">
        <v>28.015360205815245</v>
      </c>
      <c r="L1210">
        <v>19.23076923076923</v>
      </c>
      <c r="M1210">
        <v>80.769230769230774</v>
      </c>
      <c r="N1210">
        <v>0</v>
      </c>
      <c r="O1210">
        <v>71.875</v>
      </c>
      <c r="P1210">
        <v>145.82608695652175</v>
      </c>
      <c r="Q1210">
        <v>30.809806927931696</v>
      </c>
      <c r="R1210">
        <v>32.608695652173914</v>
      </c>
      <c r="S1210">
        <v>67.391304347826093</v>
      </c>
      <c r="T1210">
        <v>0</v>
      </c>
      <c r="U1210">
        <v>100</v>
      </c>
      <c r="V1210">
        <v>119.75</v>
      </c>
      <c r="W1210">
        <v>12.260180571572356</v>
      </c>
      <c r="X1210">
        <v>0</v>
      </c>
      <c r="Y1210">
        <v>100</v>
      </c>
      <c r="Z1210">
        <v>0</v>
      </c>
      <c r="AA1210" s="2">
        <v>0</v>
      </c>
      <c r="AB1210">
        <v>1</v>
      </c>
      <c r="AC1210">
        <v>8</v>
      </c>
      <c r="AD1210">
        <v>1</v>
      </c>
      <c r="AE1210" s="16">
        <v>0</v>
      </c>
      <c r="AF1210" t="s">
        <v>875</v>
      </c>
      <c r="AG1210" t="s">
        <v>875</v>
      </c>
      <c r="AH1210" t="s">
        <v>875</v>
      </c>
      <c r="AI1210" t="s">
        <v>875</v>
      </c>
      <c r="AJ1210" t="s">
        <v>875</v>
      </c>
      <c r="AK1210" t="s">
        <v>875</v>
      </c>
      <c r="AL1210" t="s">
        <v>875</v>
      </c>
      <c r="AM1210" s="1" t="s">
        <v>903</v>
      </c>
      <c r="AN1210" s="1" t="s">
        <v>903</v>
      </c>
      <c r="AO1210" s="1" t="s">
        <v>903</v>
      </c>
      <c r="AP1210" s="1" t="s">
        <v>903</v>
      </c>
      <c r="AQ1210" s="1" t="s">
        <v>903</v>
      </c>
      <c r="AR1210" s="1" t="s">
        <v>903</v>
      </c>
      <c r="AS1210" s="1" t="s">
        <v>903</v>
      </c>
      <c r="AT1210" s="1" t="s">
        <v>903</v>
      </c>
      <c r="AU1210" s="1" t="s">
        <v>903</v>
      </c>
      <c r="AV1210" s="1" t="s">
        <v>903</v>
      </c>
      <c r="AW1210" s="1" t="s">
        <v>903</v>
      </c>
      <c r="AX1210" s="1" t="s">
        <v>903</v>
      </c>
      <c r="AY1210" s="1" t="s">
        <v>903</v>
      </c>
      <c r="AZ1210" s="1" t="s">
        <v>903</v>
      </c>
      <c r="BA1210" s="1" t="s">
        <v>875</v>
      </c>
      <c r="BB1210" s="1" t="s">
        <v>875</v>
      </c>
      <c r="BC1210" s="1" t="s">
        <v>875</v>
      </c>
      <c r="BD1210" s="1" t="s">
        <v>875</v>
      </c>
      <c r="BE1210" s="1" t="s">
        <v>875</v>
      </c>
      <c r="BF1210" s="1" t="s">
        <v>875</v>
      </c>
      <c r="BG1210" s="12">
        <v>9</v>
      </c>
      <c r="BH1210" s="1">
        <v>2</v>
      </c>
      <c r="BI1210" s="1">
        <v>2.8</v>
      </c>
      <c r="BJ1210" s="1">
        <f t="shared" si="84"/>
        <v>25.2</v>
      </c>
      <c r="BK1210" s="1" t="s">
        <v>27</v>
      </c>
      <c r="BL1210" s="25">
        <v>34</v>
      </c>
      <c r="BM1210">
        <v>4</v>
      </c>
      <c r="BN1210" s="1">
        <v>3.5</v>
      </c>
      <c r="BO1210" s="1">
        <f t="shared" ref="BO1210:BO1220" si="85">BL1210*BN1210</f>
        <v>119</v>
      </c>
      <c r="BP1210" t="s">
        <v>777</v>
      </c>
      <c r="BQ1210" s="14">
        <v>44023.42756960648</v>
      </c>
      <c r="BR1210" s="14" t="s">
        <v>518</v>
      </c>
      <c r="BS1210" s="15">
        <v>6.333333333333333</v>
      </c>
      <c r="BT1210" s="12" t="s">
        <v>215</v>
      </c>
      <c r="BU1210" s="12">
        <v>1</v>
      </c>
      <c r="BV1210" s="12" t="s">
        <v>519</v>
      </c>
      <c r="BW1210" s="12" t="s">
        <v>520</v>
      </c>
      <c r="BX1210" s="12" t="s">
        <v>161</v>
      </c>
      <c r="BY1210" s="12" t="s">
        <v>521</v>
      </c>
      <c r="BZ1210" s="12">
        <v>0</v>
      </c>
      <c r="CA1210" s="12">
        <v>6</v>
      </c>
      <c r="CB1210" s="15">
        <v>0</v>
      </c>
      <c r="CC1210" s="12">
        <v>8</v>
      </c>
      <c r="CD1210" s="12">
        <v>0</v>
      </c>
      <c r="CE1210" s="12">
        <v>1</v>
      </c>
      <c r="CF1210" s="12">
        <v>4</v>
      </c>
      <c r="CG1210" s="12">
        <v>1</v>
      </c>
      <c r="CH1210" s="12">
        <v>3</v>
      </c>
      <c r="CI1210" s="12">
        <v>1</v>
      </c>
      <c r="CJ1210" s="15">
        <v>2</v>
      </c>
      <c r="CK1210" s="12">
        <v>1</v>
      </c>
      <c r="CL1210" s="12">
        <v>2</v>
      </c>
      <c r="CM1210" s="12">
        <v>1</v>
      </c>
      <c r="CN1210" s="12">
        <v>2</v>
      </c>
      <c r="CO1210" s="12">
        <v>1</v>
      </c>
      <c r="CP1210" s="12" t="s">
        <v>141</v>
      </c>
      <c r="CQ1210" s="12">
        <v>100</v>
      </c>
      <c r="CR1210" s="12">
        <v>100</v>
      </c>
      <c r="CS1210" s="12">
        <v>25</v>
      </c>
      <c r="CT1210" s="12">
        <v>20</v>
      </c>
      <c r="CU1210" s="12">
        <v>103</v>
      </c>
      <c r="CV1210" s="12">
        <v>10.4</v>
      </c>
      <c r="CW1210" s="12">
        <v>270</v>
      </c>
      <c r="CX1210" s="12" t="b">
        <v>0</v>
      </c>
      <c r="CY1210" s="12"/>
      <c r="CZ1210" s="12">
        <v>0</v>
      </c>
      <c r="DA1210" s="12"/>
      <c r="DB1210" s="12"/>
      <c r="DC1210" s="12"/>
      <c r="DD1210"/>
      <c r="DE1210" s="35"/>
    </row>
    <row r="1211" spans="1:109" customFormat="1" x14ac:dyDescent="0.2">
      <c r="A1211" s="2">
        <v>1210</v>
      </c>
      <c r="B1211" s="5">
        <v>15</v>
      </c>
      <c r="C1211" s="2">
        <v>3</v>
      </c>
      <c r="D1211" s="1">
        <v>6</v>
      </c>
      <c r="E1211" s="7">
        <v>44024</v>
      </c>
      <c r="F1211" s="1">
        <v>0</v>
      </c>
      <c r="G1211" s="5">
        <f t="shared" si="82"/>
        <v>61</v>
      </c>
      <c r="H1211" s="19">
        <f t="shared" si="83"/>
        <v>194.6</v>
      </c>
      <c r="I1211">
        <v>63.541666666666664</v>
      </c>
      <c r="J1211">
        <v>153.04918032786884</v>
      </c>
      <c r="K1211">
        <v>15.091361386720383</v>
      </c>
      <c r="L1211">
        <v>4.918032786885246</v>
      </c>
      <c r="M1211">
        <v>95.081967213114751</v>
      </c>
      <c r="N1211">
        <v>0</v>
      </c>
      <c r="O1211">
        <v>50</v>
      </c>
      <c r="P1211">
        <v>150.59375</v>
      </c>
      <c r="Q1211">
        <v>18.617426236649845</v>
      </c>
      <c r="R1211">
        <v>9.375</v>
      </c>
      <c r="S1211">
        <v>90.625</v>
      </c>
      <c r="T1211">
        <v>0</v>
      </c>
      <c r="U1211">
        <v>90.625</v>
      </c>
      <c r="V1211">
        <v>155.75862068965517</v>
      </c>
      <c r="W1211">
        <v>10.320422423968562</v>
      </c>
      <c r="X1211">
        <v>0</v>
      </c>
      <c r="Y1211">
        <v>100</v>
      </c>
      <c r="Z1211">
        <v>0</v>
      </c>
      <c r="AA1211" s="2">
        <v>0</v>
      </c>
      <c r="AB1211">
        <v>1</v>
      </c>
      <c r="AC1211">
        <v>8</v>
      </c>
      <c r="AD1211">
        <v>1</v>
      </c>
      <c r="AE1211" s="16">
        <v>0</v>
      </c>
      <c r="AF1211" t="s">
        <v>875</v>
      </c>
      <c r="AG1211" t="s">
        <v>875</v>
      </c>
      <c r="AH1211" t="s">
        <v>875</v>
      </c>
      <c r="AI1211" t="s">
        <v>875</v>
      </c>
      <c r="AJ1211" t="s">
        <v>875</v>
      </c>
      <c r="AK1211" t="s">
        <v>875</v>
      </c>
      <c r="AL1211" t="s">
        <v>875</v>
      </c>
      <c r="AM1211" s="1" t="s">
        <v>903</v>
      </c>
      <c r="AN1211" s="1" t="s">
        <v>903</v>
      </c>
      <c r="AO1211" s="1" t="s">
        <v>903</v>
      </c>
      <c r="AP1211" s="1" t="s">
        <v>903</v>
      </c>
      <c r="AQ1211" s="1" t="s">
        <v>903</v>
      </c>
      <c r="AR1211" s="1" t="s">
        <v>903</v>
      </c>
      <c r="AS1211" s="1" t="s">
        <v>903</v>
      </c>
      <c r="AT1211" s="1" t="s">
        <v>903</v>
      </c>
      <c r="AU1211" s="1" t="s">
        <v>903</v>
      </c>
      <c r="AV1211" s="1" t="s">
        <v>903</v>
      </c>
      <c r="AW1211" s="1" t="s">
        <v>903</v>
      </c>
      <c r="AX1211" s="1" t="s">
        <v>903</v>
      </c>
      <c r="AY1211" s="1" t="s">
        <v>903</v>
      </c>
      <c r="AZ1211" s="1" t="s">
        <v>903</v>
      </c>
      <c r="BA1211" s="1" t="s">
        <v>875</v>
      </c>
      <c r="BB1211" s="1" t="s">
        <v>875</v>
      </c>
      <c r="BC1211" s="1" t="s">
        <v>875</v>
      </c>
      <c r="BD1211" s="1" t="s">
        <v>875</v>
      </c>
      <c r="BE1211" s="1" t="s">
        <v>875</v>
      </c>
      <c r="BF1211" s="1" t="s">
        <v>875</v>
      </c>
      <c r="BG1211" s="12">
        <v>27</v>
      </c>
      <c r="BH1211" s="1">
        <v>4</v>
      </c>
      <c r="BI1211" s="1">
        <v>2.8</v>
      </c>
      <c r="BJ1211" s="1">
        <f t="shared" si="84"/>
        <v>75.599999999999994</v>
      </c>
      <c r="BK1211" s="1" t="s">
        <v>27</v>
      </c>
      <c r="BL1211" s="25">
        <v>34</v>
      </c>
      <c r="BM1211">
        <v>4</v>
      </c>
      <c r="BN1211" s="1">
        <v>3.5</v>
      </c>
      <c r="BO1211" s="1">
        <f t="shared" si="85"/>
        <v>119</v>
      </c>
      <c r="BP1211" t="s">
        <v>777</v>
      </c>
      <c r="BQ1211" s="14">
        <v>44024.626574768517</v>
      </c>
      <c r="BR1211" s="14" t="s">
        <v>522</v>
      </c>
      <c r="BS1211" s="15">
        <v>25.516666666666666</v>
      </c>
      <c r="BT1211" s="12" t="s">
        <v>215</v>
      </c>
      <c r="BU1211" s="12">
        <v>1</v>
      </c>
      <c r="BV1211" s="12" t="s">
        <v>523</v>
      </c>
      <c r="BW1211" s="12" t="s">
        <v>524</v>
      </c>
      <c r="BX1211" s="12" t="s">
        <v>525</v>
      </c>
      <c r="BY1211" s="12" t="s">
        <v>526</v>
      </c>
      <c r="BZ1211" s="12">
        <v>1</v>
      </c>
      <c r="CA1211" s="12">
        <v>6</v>
      </c>
      <c r="CB1211" s="15">
        <v>0</v>
      </c>
      <c r="CC1211" s="12">
        <v>45</v>
      </c>
      <c r="CD1211" s="12">
        <v>0</v>
      </c>
      <c r="CE1211" s="12">
        <v>1</v>
      </c>
      <c r="CF1211" s="12">
        <v>3</v>
      </c>
      <c r="CG1211" s="12">
        <v>1</v>
      </c>
      <c r="CH1211" s="12">
        <v>3</v>
      </c>
      <c r="CI1211" s="12">
        <v>1</v>
      </c>
      <c r="CJ1211" s="15">
        <v>4</v>
      </c>
      <c r="CK1211" s="12">
        <v>1</v>
      </c>
      <c r="CL1211" s="12">
        <v>4</v>
      </c>
      <c r="CM1211" s="12">
        <v>1</v>
      </c>
      <c r="CN1211" s="12">
        <v>4</v>
      </c>
      <c r="CO1211" s="12">
        <v>1</v>
      </c>
      <c r="CP1211" s="12" t="s">
        <v>163</v>
      </c>
      <c r="CQ1211" s="12">
        <v>111</v>
      </c>
      <c r="CR1211" s="12">
        <v>111</v>
      </c>
      <c r="CS1211" s="12">
        <v>31</v>
      </c>
      <c r="CT1211" s="12">
        <v>15</v>
      </c>
      <c r="CU1211" s="12">
        <v>114</v>
      </c>
      <c r="CV1211" s="12">
        <v>8.1</v>
      </c>
      <c r="CW1211" s="12">
        <v>270</v>
      </c>
      <c r="CX1211" s="12" t="b">
        <v>0</v>
      </c>
      <c r="CY1211" s="12"/>
      <c r="CZ1211" s="12">
        <v>0</v>
      </c>
      <c r="DA1211" s="12">
        <v>117</v>
      </c>
      <c r="DB1211" s="12">
        <v>87</v>
      </c>
      <c r="DC1211" s="12">
        <v>72</v>
      </c>
      <c r="DE1211" s="35"/>
    </row>
    <row r="1212" spans="1:109" customFormat="1" x14ac:dyDescent="0.2">
      <c r="A1212" s="2">
        <v>1211</v>
      </c>
      <c r="B1212" s="5">
        <v>15</v>
      </c>
      <c r="C1212" s="2">
        <v>3</v>
      </c>
      <c r="D1212" s="1">
        <v>7</v>
      </c>
      <c r="E1212" s="7">
        <v>44025</v>
      </c>
      <c r="F1212" s="1">
        <v>0</v>
      </c>
      <c r="G1212" s="5">
        <f t="shared" si="82"/>
        <v>25.000000000000032</v>
      </c>
      <c r="H1212" s="19">
        <f t="shared" si="83"/>
        <v>87.500000000000114</v>
      </c>
      <c r="I1212">
        <v>69.791666666666671</v>
      </c>
      <c r="J1212">
        <v>124.94029850746269</v>
      </c>
      <c r="K1212">
        <v>23.651377438198313</v>
      </c>
      <c r="L1212">
        <v>2.9850746268656718</v>
      </c>
      <c r="M1212">
        <v>97.014925373134332</v>
      </c>
      <c r="N1212">
        <v>0</v>
      </c>
      <c r="O1212">
        <v>56.25</v>
      </c>
      <c r="P1212">
        <v>132.88888888888889</v>
      </c>
      <c r="Q1212">
        <v>22.408205032414724</v>
      </c>
      <c r="R1212">
        <v>5.5555555555555554</v>
      </c>
      <c r="S1212">
        <v>94.444444444444443</v>
      </c>
      <c r="T1212">
        <v>0</v>
      </c>
      <c r="U1212">
        <v>96.875</v>
      </c>
      <c r="V1212">
        <v>115.70967741935483</v>
      </c>
      <c r="W1212">
        <v>23.232888377841178</v>
      </c>
      <c r="X1212">
        <v>0</v>
      </c>
      <c r="Y1212">
        <v>100</v>
      </c>
      <c r="Z1212">
        <v>0</v>
      </c>
      <c r="AA1212" s="2">
        <v>0</v>
      </c>
      <c r="AB1212">
        <v>1</v>
      </c>
      <c r="AC1212">
        <v>9</v>
      </c>
      <c r="AD1212">
        <v>1</v>
      </c>
      <c r="AE1212" s="16">
        <v>0</v>
      </c>
      <c r="AF1212" t="s">
        <v>875</v>
      </c>
      <c r="AG1212" t="s">
        <v>875</v>
      </c>
      <c r="AH1212" t="s">
        <v>875</v>
      </c>
      <c r="AI1212" t="s">
        <v>875</v>
      </c>
      <c r="AJ1212" t="s">
        <v>875</v>
      </c>
      <c r="AK1212" t="s">
        <v>875</v>
      </c>
      <c r="AL1212" t="s">
        <v>875</v>
      </c>
      <c r="AM1212" s="1" t="s">
        <v>903</v>
      </c>
      <c r="AN1212" s="1" t="s">
        <v>903</v>
      </c>
      <c r="AO1212" s="1" t="s">
        <v>903</v>
      </c>
      <c r="AP1212" s="1" t="s">
        <v>903</v>
      </c>
      <c r="AQ1212" s="1" t="s">
        <v>903</v>
      </c>
      <c r="AR1212" s="1" t="s">
        <v>903</v>
      </c>
      <c r="AS1212" s="1" t="s">
        <v>903</v>
      </c>
      <c r="AT1212" s="1" t="s">
        <v>903</v>
      </c>
      <c r="AU1212" s="1" t="s">
        <v>903</v>
      </c>
      <c r="AV1212" s="1" t="s">
        <v>903</v>
      </c>
      <c r="AW1212" s="1" t="s">
        <v>903</v>
      </c>
      <c r="AX1212" s="1" t="s">
        <v>903</v>
      </c>
      <c r="AY1212" s="1" t="s">
        <v>903</v>
      </c>
      <c r="AZ1212" s="1" t="s">
        <v>903</v>
      </c>
      <c r="BA1212" s="1" t="s">
        <v>875</v>
      </c>
      <c r="BB1212" s="1" t="s">
        <v>875</v>
      </c>
      <c r="BC1212" s="1" t="s">
        <v>875</v>
      </c>
      <c r="BD1212" s="1" t="s">
        <v>875</v>
      </c>
      <c r="BE1212" s="1" t="s">
        <v>875</v>
      </c>
      <c r="BF1212" s="1" t="s">
        <v>875</v>
      </c>
      <c r="BG1212" s="25">
        <v>25.000000000000032</v>
      </c>
      <c r="BH1212">
        <v>4</v>
      </c>
      <c r="BI1212" s="1">
        <v>3.5</v>
      </c>
      <c r="BJ1212" s="1">
        <f t="shared" si="84"/>
        <v>87.500000000000114</v>
      </c>
      <c r="BK1212" t="s">
        <v>777</v>
      </c>
      <c r="BL1212" s="25">
        <v>0</v>
      </c>
      <c r="BM1212">
        <v>0</v>
      </c>
      <c r="BN1212" s="1">
        <v>0</v>
      </c>
      <c r="BO1212" s="1">
        <f t="shared" si="85"/>
        <v>0</v>
      </c>
      <c r="BP1212">
        <v>0</v>
      </c>
      <c r="BQ1212" s="12"/>
      <c r="BR1212" s="12"/>
      <c r="BS1212" s="12"/>
      <c r="BT1212" s="12"/>
      <c r="BU1212" s="12"/>
      <c r="BV1212" s="12"/>
      <c r="BW1212" s="12"/>
      <c r="BX1212" s="12"/>
      <c r="BY1212" s="12"/>
      <c r="BZ1212" s="12"/>
      <c r="CA1212" s="12"/>
      <c r="CB1212" s="15"/>
      <c r="CC1212" s="12"/>
      <c r="CD1212" s="12"/>
      <c r="CE1212" s="12"/>
      <c r="CF1212" s="12"/>
      <c r="CG1212" s="12"/>
      <c r="CH1212" s="12"/>
      <c r="CI1212" s="12"/>
      <c r="CJ1212" s="15"/>
      <c r="CK1212" s="12"/>
      <c r="CL1212" s="12"/>
      <c r="CM1212" s="12"/>
      <c r="CN1212" s="12"/>
      <c r="CO1212" s="12"/>
      <c r="CP1212" s="12"/>
      <c r="CQ1212" s="12"/>
      <c r="CR1212" s="12"/>
      <c r="CS1212" s="12"/>
      <c r="CT1212" s="12"/>
      <c r="CU1212" s="12"/>
      <c r="CV1212" s="12"/>
      <c r="CW1212" s="12"/>
      <c r="CX1212" s="12"/>
      <c r="CY1212" s="12"/>
      <c r="CZ1212" s="12"/>
      <c r="DA1212" s="12"/>
      <c r="DB1212" s="12"/>
      <c r="DC1212" s="12"/>
      <c r="DD1212" s="17">
        <v>0.22222222222222221</v>
      </c>
      <c r="DE1212" s="35">
        <v>0.23958333333333334</v>
      </c>
    </row>
    <row r="1213" spans="1:109" customFormat="1" x14ac:dyDescent="0.2">
      <c r="A1213" s="2">
        <v>1212</v>
      </c>
      <c r="B1213" s="5">
        <v>15</v>
      </c>
      <c r="C1213" s="2">
        <v>3</v>
      </c>
      <c r="D1213" s="1">
        <v>8</v>
      </c>
      <c r="E1213" s="7">
        <v>44026</v>
      </c>
      <c r="F1213" s="1">
        <v>0</v>
      </c>
      <c r="G1213" s="5">
        <f t="shared" si="82"/>
        <v>34</v>
      </c>
      <c r="H1213" s="19">
        <f t="shared" si="83"/>
        <v>119</v>
      </c>
      <c r="I1213">
        <v>81.25</v>
      </c>
      <c r="J1213">
        <v>102.24358974358974</v>
      </c>
      <c r="K1213">
        <v>16.225882647195512</v>
      </c>
      <c r="L1213">
        <v>0</v>
      </c>
      <c r="M1213">
        <v>100</v>
      </c>
      <c r="N1213">
        <v>0</v>
      </c>
      <c r="O1213">
        <v>78.125</v>
      </c>
      <c r="P1213">
        <v>101.16</v>
      </c>
      <c r="Q1213">
        <v>17.146755215239384</v>
      </c>
      <c r="R1213">
        <v>0</v>
      </c>
      <c r="S1213">
        <v>100</v>
      </c>
      <c r="T1213">
        <v>0</v>
      </c>
      <c r="U1213">
        <v>87.5</v>
      </c>
      <c r="V1213">
        <v>104.17857142857143</v>
      </c>
      <c r="W1213">
        <v>14.646390520300018</v>
      </c>
      <c r="X1213">
        <v>0</v>
      </c>
      <c r="Y1213">
        <v>100</v>
      </c>
      <c r="Z1213">
        <v>0</v>
      </c>
      <c r="AA1213" s="2">
        <v>0</v>
      </c>
      <c r="AB1213">
        <v>1</v>
      </c>
      <c r="AC1213">
        <v>8</v>
      </c>
      <c r="AD1213">
        <v>1</v>
      </c>
      <c r="AE1213" s="16">
        <v>0</v>
      </c>
      <c r="AF1213" t="s">
        <v>875</v>
      </c>
      <c r="AG1213" t="s">
        <v>875</v>
      </c>
      <c r="AH1213" t="s">
        <v>875</v>
      </c>
      <c r="AI1213" t="s">
        <v>875</v>
      </c>
      <c r="AJ1213" t="s">
        <v>875</v>
      </c>
      <c r="AK1213" t="s">
        <v>875</v>
      </c>
      <c r="AL1213" t="s">
        <v>875</v>
      </c>
      <c r="AM1213" s="1" t="s">
        <v>903</v>
      </c>
      <c r="AN1213" s="1" t="s">
        <v>903</v>
      </c>
      <c r="AO1213" s="1" t="s">
        <v>903</v>
      </c>
      <c r="AP1213" s="1" t="s">
        <v>903</v>
      </c>
      <c r="AQ1213" s="1" t="s">
        <v>903</v>
      </c>
      <c r="AR1213" s="1" t="s">
        <v>903</v>
      </c>
      <c r="AS1213" s="1" t="s">
        <v>903</v>
      </c>
      <c r="AT1213" s="1" t="s">
        <v>903</v>
      </c>
      <c r="AU1213" s="1" t="s">
        <v>903</v>
      </c>
      <c r="AV1213" s="1" t="s">
        <v>903</v>
      </c>
      <c r="AW1213" s="1" t="s">
        <v>903</v>
      </c>
      <c r="AX1213" s="1" t="s">
        <v>903</v>
      </c>
      <c r="AY1213" s="1" t="s">
        <v>903</v>
      </c>
      <c r="AZ1213" s="1" t="s">
        <v>903</v>
      </c>
      <c r="BA1213" s="1" t="s">
        <v>875</v>
      </c>
      <c r="BB1213" s="1" t="s">
        <v>875</v>
      </c>
      <c r="BC1213" s="1" t="s">
        <v>875</v>
      </c>
      <c r="BD1213" s="1" t="s">
        <v>875</v>
      </c>
      <c r="BE1213" s="1" t="s">
        <v>875</v>
      </c>
      <c r="BF1213" s="1" t="s">
        <v>875</v>
      </c>
      <c r="BG1213" s="25">
        <v>34</v>
      </c>
      <c r="BH1213">
        <v>4</v>
      </c>
      <c r="BI1213" s="1">
        <v>3.5</v>
      </c>
      <c r="BJ1213" s="1">
        <f t="shared" si="84"/>
        <v>119</v>
      </c>
      <c r="BK1213" t="s">
        <v>777</v>
      </c>
      <c r="BL1213" s="25">
        <v>0</v>
      </c>
      <c r="BM1213">
        <v>0</v>
      </c>
      <c r="BN1213" s="1">
        <v>0</v>
      </c>
      <c r="BO1213" s="1">
        <f t="shared" si="85"/>
        <v>0</v>
      </c>
      <c r="BP1213">
        <v>0</v>
      </c>
      <c r="BQ1213" s="12"/>
      <c r="BR1213" s="12"/>
      <c r="BS1213" s="12"/>
      <c r="BT1213" s="12"/>
      <c r="BU1213" s="12"/>
      <c r="BV1213" s="12"/>
      <c r="BW1213" s="12"/>
      <c r="BX1213" s="12"/>
      <c r="BY1213" s="12"/>
      <c r="BZ1213" s="12"/>
      <c r="CA1213" s="12"/>
      <c r="CB1213" s="15"/>
      <c r="CC1213" s="12"/>
      <c r="CD1213" s="12"/>
      <c r="CE1213" s="12"/>
      <c r="CF1213" s="12"/>
      <c r="CG1213" s="12"/>
      <c r="CH1213" s="12"/>
      <c r="CI1213" s="12"/>
      <c r="CJ1213" s="15"/>
      <c r="CK1213" s="12"/>
      <c r="CL1213" s="12"/>
      <c r="CM1213" s="12"/>
      <c r="CN1213" s="12"/>
      <c r="CO1213" s="12"/>
      <c r="CP1213" s="12"/>
      <c r="CQ1213" s="12"/>
      <c r="CR1213" s="12"/>
      <c r="CS1213" s="12"/>
      <c r="CT1213" s="12"/>
      <c r="CU1213" s="12"/>
      <c r="CV1213" s="12"/>
      <c r="CW1213" s="12"/>
      <c r="CX1213" s="12"/>
      <c r="CY1213" s="12"/>
      <c r="CZ1213" s="12"/>
      <c r="DA1213" s="12"/>
      <c r="DB1213" s="12"/>
      <c r="DC1213" s="12"/>
      <c r="DE1213" s="35"/>
    </row>
    <row r="1214" spans="1:109" customFormat="1" x14ac:dyDescent="0.2">
      <c r="A1214" s="2">
        <v>1213</v>
      </c>
      <c r="B1214" s="5">
        <v>15</v>
      </c>
      <c r="C1214" s="2">
        <v>3</v>
      </c>
      <c r="D1214" s="1">
        <v>9</v>
      </c>
      <c r="E1214" s="7">
        <v>44027</v>
      </c>
      <c r="F1214" s="1">
        <v>0</v>
      </c>
      <c r="G1214" s="5">
        <f t="shared" si="82"/>
        <v>25.000000000000032</v>
      </c>
      <c r="H1214" s="19">
        <f t="shared" si="83"/>
        <v>87.500000000000114</v>
      </c>
      <c r="I1214">
        <v>0</v>
      </c>
      <c r="J1214" t="e">
        <v>#DIV/0!</v>
      </c>
      <c r="K1214" t="e">
        <v>#DIV/0!</v>
      </c>
      <c r="L1214" t="e">
        <v>#DIV/0!</v>
      </c>
      <c r="M1214" t="e">
        <v>#DIV/0!</v>
      </c>
      <c r="N1214" t="e">
        <v>#DIV/0!</v>
      </c>
      <c r="O1214">
        <v>0</v>
      </c>
      <c r="P1214" t="e">
        <v>#DIV/0!</v>
      </c>
      <c r="Q1214" t="e">
        <v>#DIV/0!</v>
      </c>
      <c r="R1214" t="e">
        <v>#DIV/0!</v>
      </c>
      <c r="S1214" t="e">
        <v>#DIV/0!</v>
      </c>
      <c r="T1214" t="e">
        <v>#DIV/0!</v>
      </c>
      <c r="U1214">
        <v>0</v>
      </c>
      <c r="V1214" t="e">
        <v>#DIV/0!</v>
      </c>
      <c r="W1214" t="e">
        <v>#DIV/0!</v>
      </c>
      <c r="X1214" t="e">
        <v>#DIV/0!</v>
      </c>
      <c r="Y1214" t="e">
        <v>#DIV/0!</v>
      </c>
      <c r="Z1214" t="e">
        <v>#DIV/0!</v>
      </c>
      <c r="AA1214" s="2">
        <v>0</v>
      </c>
      <c r="AB1214">
        <v>1</v>
      </c>
      <c r="AC1214">
        <v>8</v>
      </c>
      <c r="AD1214">
        <v>1</v>
      </c>
      <c r="AE1214" s="16">
        <v>0</v>
      </c>
      <c r="AF1214" t="s">
        <v>875</v>
      </c>
      <c r="AG1214" t="s">
        <v>875</v>
      </c>
      <c r="AH1214" t="s">
        <v>875</v>
      </c>
      <c r="AI1214" t="s">
        <v>875</v>
      </c>
      <c r="AJ1214" t="s">
        <v>875</v>
      </c>
      <c r="AK1214" t="s">
        <v>875</v>
      </c>
      <c r="AL1214" t="s">
        <v>875</v>
      </c>
      <c r="AM1214" s="1" t="s">
        <v>903</v>
      </c>
      <c r="AN1214" s="1" t="s">
        <v>903</v>
      </c>
      <c r="AO1214" s="1" t="s">
        <v>903</v>
      </c>
      <c r="AP1214" s="1" t="s">
        <v>903</v>
      </c>
      <c r="AQ1214" s="1" t="s">
        <v>903</v>
      </c>
      <c r="AR1214" s="1" t="s">
        <v>903</v>
      </c>
      <c r="AS1214" s="1" t="s">
        <v>903</v>
      </c>
      <c r="AT1214" s="1" t="s">
        <v>903</v>
      </c>
      <c r="AU1214" s="1" t="s">
        <v>903</v>
      </c>
      <c r="AV1214" s="1" t="s">
        <v>903</v>
      </c>
      <c r="AW1214" s="1" t="s">
        <v>903</v>
      </c>
      <c r="AX1214" s="1" t="s">
        <v>903</v>
      </c>
      <c r="AY1214" s="1" t="s">
        <v>903</v>
      </c>
      <c r="AZ1214" s="1" t="s">
        <v>903</v>
      </c>
      <c r="BA1214" s="1" t="s">
        <v>875</v>
      </c>
      <c r="BB1214" s="1" t="s">
        <v>875</v>
      </c>
      <c r="BC1214" s="1" t="s">
        <v>875</v>
      </c>
      <c r="BD1214" s="1" t="s">
        <v>875</v>
      </c>
      <c r="BE1214" s="1" t="s">
        <v>875</v>
      </c>
      <c r="BF1214" s="1" t="s">
        <v>875</v>
      </c>
      <c r="BG1214" s="25">
        <v>25.000000000000032</v>
      </c>
      <c r="BH1214">
        <v>5</v>
      </c>
      <c r="BI1214" s="1">
        <v>3.5</v>
      </c>
      <c r="BJ1214" s="1">
        <f t="shared" si="84"/>
        <v>87.500000000000114</v>
      </c>
      <c r="BK1214" t="s">
        <v>777</v>
      </c>
      <c r="BL1214" s="25">
        <v>0</v>
      </c>
      <c r="BM1214">
        <v>0</v>
      </c>
      <c r="BN1214" s="1">
        <v>0</v>
      </c>
      <c r="BO1214" s="1">
        <f t="shared" si="85"/>
        <v>0</v>
      </c>
      <c r="BP1214">
        <v>0</v>
      </c>
      <c r="BQ1214" s="12"/>
      <c r="BR1214" s="12"/>
      <c r="BS1214" s="12"/>
      <c r="BT1214" s="12"/>
      <c r="BU1214" s="12"/>
      <c r="BV1214" s="12"/>
      <c r="BW1214" s="12"/>
      <c r="BX1214" s="12"/>
      <c r="BY1214" s="12"/>
      <c r="BZ1214" s="12"/>
      <c r="CA1214" s="12"/>
      <c r="CB1214" s="15"/>
      <c r="CC1214" s="12"/>
      <c r="CD1214" s="12"/>
      <c r="CE1214" s="12"/>
      <c r="CF1214" s="12"/>
      <c r="CG1214" s="12"/>
      <c r="CH1214" s="12"/>
      <c r="CI1214" s="12"/>
      <c r="CJ1214" s="15"/>
      <c r="CK1214" s="12"/>
      <c r="CL1214" s="12"/>
      <c r="CM1214" s="12"/>
      <c r="CN1214" s="12"/>
      <c r="CO1214" s="12"/>
      <c r="CP1214" s="12"/>
      <c r="CQ1214" s="12"/>
      <c r="CR1214" s="12"/>
      <c r="CS1214" s="12"/>
      <c r="CT1214" s="12"/>
      <c r="CU1214" s="12"/>
      <c r="CV1214" s="12"/>
      <c r="CW1214" s="12"/>
      <c r="CX1214" s="12"/>
      <c r="CY1214" s="12"/>
      <c r="CZ1214" s="12"/>
      <c r="DA1214" s="12"/>
      <c r="DB1214" s="12"/>
      <c r="DC1214" s="12"/>
      <c r="DD1214" s="17">
        <v>0.22222222222222221</v>
      </c>
      <c r="DE1214" s="35">
        <v>0.23958333333333334</v>
      </c>
    </row>
    <row r="1215" spans="1:109" customFormat="1" x14ac:dyDescent="0.2">
      <c r="A1215" s="2">
        <v>1214</v>
      </c>
      <c r="B1215" s="5">
        <v>15</v>
      </c>
      <c r="C1215" s="2">
        <v>3</v>
      </c>
      <c r="D1215" s="1">
        <v>10</v>
      </c>
      <c r="E1215" s="7">
        <v>44028</v>
      </c>
      <c r="F1215" s="1">
        <v>0</v>
      </c>
      <c r="G1215" s="5">
        <f t="shared" si="82"/>
        <v>34.999999999999872</v>
      </c>
      <c r="H1215" s="19">
        <f t="shared" si="83"/>
        <v>104.99999999999962</v>
      </c>
      <c r="I1215">
        <v>64.583333333333329</v>
      </c>
      <c r="J1215">
        <v>107.98387096774194</v>
      </c>
      <c r="K1215">
        <v>34.97222763915763</v>
      </c>
      <c r="L1215">
        <v>6.4516129032258061</v>
      </c>
      <c r="M1215">
        <v>85.483870967741936</v>
      </c>
      <c r="N1215">
        <v>8.064516129032258</v>
      </c>
      <c r="O1215">
        <v>48.4375</v>
      </c>
      <c r="P1215">
        <v>129.90322580645162</v>
      </c>
      <c r="Q1215">
        <v>31.116555389430921</v>
      </c>
      <c r="R1215">
        <v>12.903225806451612</v>
      </c>
      <c r="S1215">
        <v>87.096774193548384</v>
      </c>
      <c r="T1215">
        <v>0</v>
      </c>
      <c r="U1215">
        <v>96.875</v>
      </c>
      <c r="V1215">
        <v>86.064516129032256</v>
      </c>
      <c r="W1215">
        <v>19.197902025168574</v>
      </c>
      <c r="X1215">
        <v>0</v>
      </c>
      <c r="Y1215">
        <v>83.870967741935488</v>
      </c>
      <c r="Z1215">
        <v>16.129032258064516</v>
      </c>
      <c r="AA1215" s="2">
        <v>0</v>
      </c>
      <c r="AB1215">
        <v>1</v>
      </c>
      <c r="AC1215">
        <v>6</v>
      </c>
      <c r="AD1215">
        <v>1</v>
      </c>
      <c r="AE1215" s="16">
        <v>0</v>
      </c>
      <c r="AF1215" t="s">
        <v>875</v>
      </c>
      <c r="AG1215" t="s">
        <v>875</v>
      </c>
      <c r="AH1215" t="s">
        <v>875</v>
      </c>
      <c r="AI1215" t="s">
        <v>875</v>
      </c>
      <c r="AJ1215" t="s">
        <v>875</v>
      </c>
      <c r="AK1215" t="s">
        <v>875</v>
      </c>
      <c r="AL1215" t="s">
        <v>875</v>
      </c>
      <c r="AM1215" s="1" t="s">
        <v>903</v>
      </c>
      <c r="AN1215" s="1" t="s">
        <v>903</v>
      </c>
      <c r="AO1215" s="1" t="s">
        <v>903</v>
      </c>
      <c r="AP1215" s="1" t="s">
        <v>903</v>
      </c>
      <c r="AQ1215" s="1" t="s">
        <v>903</v>
      </c>
      <c r="AR1215" s="1" t="s">
        <v>903</v>
      </c>
      <c r="AS1215" s="1" t="s">
        <v>903</v>
      </c>
      <c r="AT1215" s="1" t="s">
        <v>903</v>
      </c>
      <c r="AU1215" s="1" t="s">
        <v>903</v>
      </c>
      <c r="AV1215" s="1" t="s">
        <v>903</v>
      </c>
      <c r="AW1215" s="1" t="s">
        <v>903</v>
      </c>
      <c r="AX1215" s="1" t="s">
        <v>903</v>
      </c>
      <c r="AY1215" s="1" t="s">
        <v>903</v>
      </c>
      <c r="AZ1215" s="1" t="s">
        <v>903</v>
      </c>
      <c r="BA1215" s="1" t="s">
        <v>875</v>
      </c>
      <c r="BB1215" s="1" t="s">
        <v>875</v>
      </c>
      <c r="BC1215" s="1" t="s">
        <v>875</v>
      </c>
      <c r="BD1215" s="1" t="s">
        <v>875</v>
      </c>
      <c r="BE1215" s="1" t="s">
        <v>875</v>
      </c>
      <c r="BF1215" s="1" t="s">
        <v>875</v>
      </c>
      <c r="BG1215" s="25">
        <v>34.999999999999872</v>
      </c>
      <c r="BH1215">
        <v>3</v>
      </c>
      <c r="BI1215" s="1">
        <v>3</v>
      </c>
      <c r="BJ1215" s="1">
        <f t="shared" si="84"/>
        <v>104.99999999999962</v>
      </c>
      <c r="BK1215" s="1" t="s">
        <v>32</v>
      </c>
      <c r="BL1215" s="25">
        <v>0</v>
      </c>
      <c r="BM1215">
        <v>0</v>
      </c>
      <c r="BN1215" s="1">
        <v>0</v>
      </c>
      <c r="BO1215" s="1">
        <f t="shared" si="85"/>
        <v>0</v>
      </c>
      <c r="BP1215" s="1">
        <v>0</v>
      </c>
      <c r="BQ1215" s="12"/>
      <c r="BR1215" s="12"/>
      <c r="BS1215" s="12"/>
      <c r="BT1215" s="12"/>
      <c r="BU1215" s="12"/>
      <c r="BV1215" s="12"/>
      <c r="BW1215" s="12"/>
      <c r="BX1215" s="12"/>
      <c r="BY1215" s="12"/>
      <c r="BZ1215" s="12"/>
      <c r="CA1215" s="12"/>
      <c r="CB1215" s="15"/>
      <c r="CC1215" s="12"/>
      <c r="CD1215" s="12"/>
      <c r="CE1215" s="12"/>
      <c r="CF1215" s="12"/>
      <c r="CG1215" s="12"/>
      <c r="CH1215" s="12"/>
      <c r="CI1215" s="12"/>
      <c r="CJ1215" s="15"/>
      <c r="CK1215" s="12"/>
      <c r="CL1215" s="12"/>
      <c r="CM1215" s="12"/>
      <c r="CN1215" s="12"/>
      <c r="CO1215" s="12"/>
      <c r="CP1215" s="12"/>
      <c r="CQ1215" s="12"/>
      <c r="CR1215" s="12"/>
      <c r="CS1215" s="12"/>
      <c r="CT1215" s="12"/>
      <c r="CU1215" s="12"/>
      <c r="CV1215" s="12"/>
      <c r="CW1215" s="12"/>
      <c r="CX1215" s="12"/>
      <c r="CY1215" s="12"/>
      <c r="CZ1215" s="12"/>
      <c r="DA1215" s="12"/>
      <c r="DB1215" s="12"/>
      <c r="DC1215" s="12"/>
      <c r="DD1215" s="17">
        <v>0.75694444444444453</v>
      </c>
      <c r="DE1215" s="35">
        <v>0.78125</v>
      </c>
    </row>
    <row r="1216" spans="1:109" customFormat="1" x14ac:dyDescent="0.2">
      <c r="A1216" s="2">
        <v>1215</v>
      </c>
      <c r="B1216" s="5">
        <v>15</v>
      </c>
      <c r="C1216" s="2">
        <v>3</v>
      </c>
      <c r="D1216" s="1">
        <v>11</v>
      </c>
      <c r="E1216" s="7">
        <v>44029</v>
      </c>
      <c r="F1216" s="1">
        <v>0</v>
      </c>
      <c r="G1216" s="5">
        <f t="shared" si="82"/>
        <v>58</v>
      </c>
      <c r="H1216" s="19">
        <f t="shared" si="83"/>
        <v>186.2</v>
      </c>
      <c r="I1216">
        <v>86.458333333333329</v>
      </c>
      <c r="J1216">
        <v>121.07228915662651</v>
      </c>
      <c r="K1216">
        <v>18.928817552870452</v>
      </c>
      <c r="L1216">
        <v>0</v>
      </c>
      <c r="M1216">
        <v>100</v>
      </c>
      <c r="N1216">
        <v>0</v>
      </c>
      <c r="O1216">
        <v>82.8125</v>
      </c>
      <c r="P1216">
        <v>129.22641509433961</v>
      </c>
      <c r="Q1216">
        <v>18.662142375917245</v>
      </c>
      <c r="R1216">
        <v>0</v>
      </c>
      <c r="S1216">
        <v>100</v>
      </c>
      <c r="T1216">
        <v>0</v>
      </c>
      <c r="U1216">
        <v>93.75</v>
      </c>
      <c r="V1216">
        <v>106.66666666666667</v>
      </c>
      <c r="W1216">
        <v>9.653199844682554</v>
      </c>
      <c r="X1216">
        <v>0</v>
      </c>
      <c r="Y1216">
        <v>100</v>
      </c>
      <c r="Z1216">
        <v>0</v>
      </c>
      <c r="AA1216" s="2">
        <v>0</v>
      </c>
      <c r="AB1216">
        <v>1</v>
      </c>
      <c r="AC1216">
        <v>8</v>
      </c>
      <c r="AD1216">
        <v>1</v>
      </c>
      <c r="AE1216" s="16">
        <v>0</v>
      </c>
      <c r="AF1216" t="s">
        <v>875</v>
      </c>
      <c r="AG1216" t="s">
        <v>875</v>
      </c>
      <c r="AH1216" t="s">
        <v>875</v>
      </c>
      <c r="AI1216" t="s">
        <v>875</v>
      </c>
      <c r="AJ1216" t="s">
        <v>875</v>
      </c>
      <c r="AK1216" t="s">
        <v>875</v>
      </c>
      <c r="AL1216" t="s">
        <v>875</v>
      </c>
      <c r="AM1216" s="1" t="s">
        <v>903</v>
      </c>
      <c r="AN1216" s="1" t="s">
        <v>903</v>
      </c>
      <c r="AO1216" s="1" t="s">
        <v>903</v>
      </c>
      <c r="AP1216" s="1" t="s">
        <v>903</v>
      </c>
      <c r="AQ1216" s="1" t="s">
        <v>903</v>
      </c>
      <c r="AR1216" s="1" t="s">
        <v>903</v>
      </c>
      <c r="AS1216" s="1" t="s">
        <v>903</v>
      </c>
      <c r="AT1216" s="1" t="s">
        <v>903</v>
      </c>
      <c r="AU1216" s="1" t="s">
        <v>903</v>
      </c>
      <c r="AV1216" s="1" t="s">
        <v>903</v>
      </c>
      <c r="AW1216" s="1" t="s">
        <v>903</v>
      </c>
      <c r="AX1216" s="1" t="s">
        <v>903</v>
      </c>
      <c r="AY1216" s="1" t="s">
        <v>903</v>
      </c>
      <c r="AZ1216" s="1" t="s">
        <v>903</v>
      </c>
      <c r="BA1216" s="1" t="s">
        <v>875</v>
      </c>
      <c r="BB1216" s="1" t="s">
        <v>875</v>
      </c>
      <c r="BC1216" s="1" t="s">
        <v>875</v>
      </c>
      <c r="BD1216" s="1" t="s">
        <v>875</v>
      </c>
      <c r="BE1216" s="1" t="s">
        <v>875</v>
      </c>
      <c r="BF1216" s="1" t="s">
        <v>875</v>
      </c>
      <c r="BG1216" s="12">
        <v>24</v>
      </c>
      <c r="BH1216" s="1">
        <v>4</v>
      </c>
      <c r="BI1216" s="1">
        <v>2.8</v>
      </c>
      <c r="BJ1216" s="1">
        <f t="shared" si="84"/>
        <v>67.199999999999989</v>
      </c>
      <c r="BK1216" s="1" t="s">
        <v>27</v>
      </c>
      <c r="BL1216" s="25">
        <v>34</v>
      </c>
      <c r="BM1216">
        <v>4</v>
      </c>
      <c r="BN1216" s="1">
        <v>3.5</v>
      </c>
      <c r="BO1216" s="1">
        <f t="shared" si="85"/>
        <v>119</v>
      </c>
      <c r="BP1216" t="s">
        <v>777</v>
      </c>
      <c r="BQ1216" s="14">
        <v>44029.452800266205</v>
      </c>
      <c r="BR1216" s="14" t="s">
        <v>527</v>
      </c>
      <c r="BS1216" s="15">
        <v>21.516666666666666</v>
      </c>
      <c r="BT1216" s="12" t="s">
        <v>80</v>
      </c>
      <c r="BU1216" s="12">
        <v>1</v>
      </c>
      <c r="BV1216" s="12" t="s">
        <v>528</v>
      </c>
      <c r="BW1216" s="12" t="s">
        <v>529</v>
      </c>
      <c r="BX1216" s="12" t="s">
        <v>161</v>
      </c>
      <c r="BY1216" s="12" t="s">
        <v>530</v>
      </c>
      <c r="BZ1216" s="12">
        <v>1</v>
      </c>
      <c r="CA1216" s="12">
        <v>5</v>
      </c>
      <c r="CB1216" s="15">
        <v>0</v>
      </c>
      <c r="CC1216" s="12">
        <v>3</v>
      </c>
      <c r="CD1216" s="12">
        <v>0</v>
      </c>
      <c r="CE1216" s="12">
        <v>1</v>
      </c>
      <c r="CF1216" s="12">
        <v>3</v>
      </c>
      <c r="CG1216" s="12">
        <v>1</v>
      </c>
      <c r="CH1216" s="12">
        <v>4</v>
      </c>
      <c r="CI1216" s="12">
        <v>1</v>
      </c>
      <c r="CJ1216" s="15">
        <v>4</v>
      </c>
      <c r="CK1216" s="12">
        <v>1</v>
      </c>
      <c r="CL1216" s="12">
        <v>4</v>
      </c>
      <c r="CM1216" s="12">
        <v>1</v>
      </c>
      <c r="CN1216" s="12">
        <v>4</v>
      </c>
      <c r="CO1216" s="12">
        <v>1</v>
      </c>
      <c r="CP1216" s="12" t="s">
        <v>88</v>
      </c>
      <c r="CQ1216" s="12">
        <v>87</v>
      </c>
      <c r="CR1216" s="12">
        <v>87</v>
      </c>
      <c r="CS1216" s="12">
        <v>0</v>
      </c>
      <c r="CT1216" s="12">
        <v>64</v>
      </c>
      <c r="CU1216" s="12">
        <v>100</v>
      </c>
      <c r="CV1216" s="12">
        <v>4.5999999999999996</v>
      </c>
      <c r="CW1216" s="12">
        <v>0</v>
      </c>
      <c r="CX1216" s="12" t="b">
        <v>0</v>
      </c>
      <c r="CY1216" s="12"/>
      <c r="CZ1216" s="12">
        <v>0</v>
      </c>
      <c r="DA1216" s="12"/>
      <c r="DB1216" s="12"/>
      <c r="DC1216" s="12"/>
      <c r="DE1216" s="35"/>
    </row>
    <row r="1217" spans="1:109" customFormat="1" x14ac:dyDescent="0.2">
      <c r="A1217" s="2">
        <v>1216</v>
      </c>
      <c r="B1217" s="5">
        <v>15</v>
      </c>
      <c r="C1217" s="2">
        <v>3</v>
      </c>
      <c r="D1217" s="1">
        <v>12</v>
      </c>
      <c r="E1217" s="7">
        <v>44030</v>
      </c>
      <c r="F1217" s="1">
        <v>0</v>
      </c>
      <c r="G1217" s="5">
        <f t="shared" si="82"/>
        <v>25.000000000000071</v>
      </c>
      <c r="H1217" s="19">
        <f t="shared" si="83"/>
        <v>107.5000000000003</v>
      </c>
      <c r="I1217">
        <v>98.958333333333329</v>
      </c>
      <c r="J1217">
        <v>114.81052631578947</v>
      </c>
      <c r="K1217">
        <v>19.722934379578668</v>
      </c>
      <c r="L1217">
        <v>0</v>
      </c>
      <c r="M1217">
        <v>100</v>
      </c>
      <c r="N1217">
        <v>0</v>
      </c>
      <c r="O1217">
        <v>98.4375</v>
      </c>
      <c r="P1217">
        <v>107.9047619047619</v>
      </c>
      <c r="Q1217">
        <v>18.752354064663447</v>
      </c>
      <c r="R1217">
        <v>0</v>
      </c>
      <c r="S1217">
        <v>100</v>
      </c>
      <c r="T1217">
        <v>0</v>
      </c>
      <c r="U1217">
        <v>100</v>
      </c>
      <c r="V1217">
        <v>128.40625</v>
      </c>
      <c r="W1217">
        <v>16.487022922409633</v>
      </c>
      <c r="X1217">
        <v>0</v>
      </c>
      <c r="Y1217">
        <v>100</v>
      </c>
      <c r="Z1217">
        <v>0</v>
      </c>
      <c r="AA1217" s="2">
        <v>0</v>
      </c>
      <c r="AB1217">
        <v>1</v>
      </c>
      <c r="AC1217">
        <v>9</v>
      </c>
      <c r="AD1217">
        <v>1</v>
      </c>
      <c r="AE1217" s="16">
        <v>0</v>
      </c>
      <c r="AF1217" t="s">
        <v>875</v>
      </c>
      <c r="AG1217" t="s">
        <v>875</v>
      </c>
      <c r="AH1217" t="s">
        <v>875</v>
      </c>
      <c r="AI1217" t="s">
        <v>875</v>
      </c>
      <c r="AJ1217" t="s">
        <v>875</v>
      </c>
      <c r="AK1217" t="s">
        <v>875</v>
      </c>
      <c r="AL1217" t="s">
        <v>875</v>
      </c>
      <c r="AM1217" s="1" t="s">
        <v>903</v>
      </c>
      <c r="AN1217" s="1" t="s">
        <v>903</v>
      </c>
      <c r="AO1217" s="1" t="s">
        <v>903</v>
      </c>
      <c r="AP1217" s="1" t="s">
        <v>903</v>
      </c>
      <c r="AQ1217" s="1" t="s">
        <v>903</v>
      </c>
      <c r="AR1217" s="1" t="s">
        <v>903</v>
      </c>
      <c r="AS1217" s="1" t="s">
        <v>903</v>
      </c>
      <c r="AT1217" s="1" t="s">
        <v>903</v>
      </c>
      <c r="AU1217" s="1" t="s">
        <v>903</v>
      </c>
      <c r="AV1217" s="1" t="s">
        <v>903</v>
      </c>
      <c r="AW1217" s="1" t="s">
        <v>903</v>
      </c>
      <c r="AX1217" s="1" t="s">
        <v>903</v>
      </c>
      <c r="AY1217" s="1" t="s">
        <v>903</v>
      </c>
      <c r="AZ1217" s="1" t="s">
        <v>903</v>
      </c>
      <c r="BA1217" s="1" t="s">
        <v>875</v>
      </c>
      <c r="BB1217" s="1" t="s">
        <v>875</v>
      </c>
      <c r="BC1217" s="1" t="s">
        <v>875</v>
      </c>
      <c r="BD1217" s="1" t="s">
        <v>875</v>
      </c>
      <c r="BE1217" s="1" t="s">
        <v>875</v>
      </c>
      <c r="BF1217" s="1" t="s">
        <v>875</v>
      </c>
      <c r="BG1217" s="25">
        <v>25.000000000000071</v>
      </c>
      <c r="BH1217">
        <v>5</v>
      </c>
      <c r="BI1217" s="1">
        <v>4.3</v>
      </c>
      <c r="BJ1217" s="1">
        <f t="shared" si="84"/>
        <v>107.5000000000003</v>
      </c>
      <c r="BK1217" t="s">
        <v>778</v>
      </c>
      <c r="BL1217" s="25">
        <v>0</v>
      </c>
      <c r="BM1217">
        <v>0</v>
      </c>
      <c r="BN1217" s="1">
        <v>0</v>
      </c>
      <c r="BO1217" s="1">
        <f t="shared" si="85"/>
        <v>0</v>
      </c>
      <c r="BP1217">
        <v>0</v>
      </c>
      <c r="BQ1217" s="12"/>
      <c r="BR1217" s="12"/>
      <c r="BS1217" s="12"/>
      <c r="BT1217" s="12"/>
      <c r="BU1217" s="12"/>
      <c r="BV1217" s="12"/>
      <c r="BW1217" s="12"/>
      <c r="BX1217" s="12"/>
      <c r="BY1217" s="12"/>
      <c r="BZ1217" s="12"/>
      <c r="CA1217" s="12"/>
      <c r="CB1217" s="15"/>
      <c r="CC1217" s="12"/>
      <c r="CD1217" s="12"/>
      <c r="CE1217" s="12"/>
      <c r="CF1217" s="12"/>
      <c r="CG1217" s="12"/>
      <c r="CH1217" s="12"/>
      <c r="CI1217" s="12"/>
      <c r="CJ1217" s="15"/>
      <c r="CK1217" s="12"/>
      <c r="CL1217" s="12"/>
      <c r="CM1217" s="12"/>
      <c r="CN1217" s="12"/>
      <c r="CO1217" s="12"/>
      <c r="CP1217" s="12"/>
      <c r="CQ1217" s="12"/>
      <c r="CR1217" s="12"/>
      <c r="CS1217" s="12"/>
      <c r="CT1217" s="12"/>
      <c r="CU1217" s="12"/>
      <c r="CV1217" s="12"/>
      <c r="CW1217" s="12"/>
      <c r="CX1217" s="12"/>
      <c r="CY1217" s="12"/>
      <c r="CZ1217" s="12"/>
      <c r="DA1217" s="12"/>
      <c r="DB1217" s="12"/>
      <c r="DC1217" s="12"/>
      <c r="DD1217" s="17">
        <v>0.30208333333333331</v>
      </c>
      <c r="DE1217" s="35">
        <v>0.31944444444444448</v>
      </c>
    </row>
    <row r="1218" spans="1:109" customFormat="1" x14ac:dyDescent="0.2">
      <c r="A1218" s="2">
        <v>1217</v>
      </c>
      <c r="B1218" s="5">
        <v>15</v>
      </c>
      <c r="C1218" s="2">
        <v>3</v>
      </c>
      <c r="D1218" s="1">
        <v>13</v>
      </c>
      <c r="E1218" s="7">
        <v>44031</v>
      </c>
      <c r="F1218" s="1">
        <v>0</v>
      </c>
      <c r="G1218" s="5">
        <f t="shared" si="82"/>
        <v>34</v>
      </c>
      <c r="H1218" s="19">
        <f t="shared" si="83"/>
        <v>119</v>
      </c>
      <c r="I1218">
        <v>100</v>
      </c>
      <c r="J1218">
        <v>153.8125</v>
      </c>
      <c r="K1218">
        <v>23.078783623453962</v>
      </c>
      <c r="L1218">
        <v>25</v>
      </c>
      <c r="M1218">
        <v>75</v>
      </c>
      <c r="N1218">
        <v>0</v>
      </c>
      <c r="O1218">
        <v>100</v>
      </c>
      <c r="P1218">
        <v>169.40625</v>
      </c>
      <c r="Q1218">
        <v>15.54954590763295</v>
      </c>
      <c r="R1218">
        <v>37.5</v>
      </c>
      <c r="S1218">
        <v>62.5</v>
      </c>
      <c r="T1218">
        <v>0</v>
      </c>
      <c r="U1218">
        <v>100</v>
      </c>
      <c r="V1218">
        <v>122.625</v>
      </c>
      <c r="W1218">
        <v>25.074340523258286</v>
      </c>
      <c r="X1218">
        <v>0</v>
      </c>
      <c r="Y1218">
        <v>100</v>
      </c>
      <c r="Z1218">
        <v>0</v>
      </c>
      <c r="AA1218" s="2">
        <v>0</v>
      </c>
      <c r="AB1218">
        <v>1</v>
      </c>
      <c r="AC1218">
        <v>9</v>
      </c>
      <c r="AD1218">
        <v>1</v>
      </c>
      <c r="AE1218" s="16">
        <v>0</v>
      </c>
      <c r="AF1218" t="s">
        <v>875</v>
      </c>
      <c r="AG1218" t="s">
        <v>875</v>
      </c>
      <c r="AH1218" t="s">
        <v>875</v>
      </c>
      <c r="AI1218" t="s">
        <v>875</v>
      </c>
      <c r="AJ1218" t="s">
        <v>875</v>
      </c>
      <c r="AK1218" t="s">
        <v>875</v>
      </c>
      <c r="AL1218" t="s">
        <v>875</v>
      </c>
      <c r="AM1218" s="1" t="s">
        <v>903</v>
      </c>
      <c r="AN1218" s="1" t="s">
        <v>903</v>
      </c>
      <c r="AO1218" s="1" t="s">
        <v>903</v>
      </c>
      <c r="AP1218" s="1" t="s">
        <v>903</v>
      </c>
      <c r="AQ1218" s="1" t="s">
        <v>903</v>
      </c>
      <c r="AR1218" s="1" t="s">
        <v>903</v>
      </c>
      <c r="AS1218" s="1" t="s">
        <v>903</v>
      </c>
      <c r="AT1218" s="1" t="s">
        <v>903</v>
      </c>
      <c r="AU1218" s="1" t="s">
        <v>903</v>
      </c>
      <c r="AV1218" s="1" t="s">
        <v>903</v>
      </c>
      <c r="AW1218" s="1" t="s">
        <v>903</v>
      </c>
      <c r="AX1218" s="1" t="s">
        <v>903</v>
      </c>
      <c r="AY1218" s="1" t="s">
        <v>903</v>
      </c>
      <c r="AZ1218" s="1" t="s">
        <v>903</v>
      </c>
      <c r="BA1218" s="1" t="s">
        <v>875</v>
      </c>
      <c r="BB1218" s="1" t="s">
        <v>875</v>
      </c>
      <c r="BC1218" s="1" t="s">
        <v>875</v>
      </c>
      <c r="BD1218" s="1" t="s">
        <v>875</v>
      </c>
      <c r="BE1218" s="1" t="s">
        <v>875</v>
      </c>
      <c r="BF1218" s="1" t="s">
        <v>875</v>
      </c>
      <c r="BG1218" s="25">
        <v>34</v>
      </c>
      <c r="BH1218">
        <v>4</v>
      </c>
      <c r="BI1218" s="1">
        <v>3.5</v>
      </c>
      <c r="BJ1218" s="1">
        <f t="shared" si="84"/>
        <v>119</v>
      </c>
      <c r="BK1218" t="s">
        <v>777</v>
      </c>
      <c r="BL1218" s="25">
        <v>0</v>
      </c>
      <c r="BM1218">
        <v>0</v>
      </c>
      <c r="BN1218" s="1">
        <v>0</v>
      </c>
      <c r="BO1218" s="1">
        <f t="shared" si="85"/>
        <v>0</v>
      </c>
      <c r="BP1218">
        <v>0</v>
      </c>
      <c r="BQ1218" s="12"/>
      <c r="BR1218" s="12"/>
      <c r="BS1218" s="12"/>
      <c r="BT1218" s="12"/>
      <c r="BU1218" s="12"/>
      <c r="BV1218" s="12"/>
      <c r="BW1218" s="12"/>
      <c r="BX1218" s="12"/>
      <c r="BY1218" s="12"/>
      <c r="BZ1218" s="12"/>
      <c r="CA1218" s="12"/>
      <c r="CB1218" s="15"/>
      <c r="CC1218" s="12"/>
      <c r="CD1218" s="12"/>
      <c r="CE1218" s="12"/>
      <c r="CF1218" s="12"/>
      <c r="CG1218" s="12"/>
      <c r="CH1218" s="12"/>
      <c r="CI1218" s="12"/>
      <c r="CJ1218" s="15"/>
      <c r="CK1218" s="12"/>
      <c r="CL1218" s="12"/>
      <c r="CM1218" s="12"/>
      <c r="CN1218" s="12"/>
      <c r="CO1218" s="12"/>
      <c r="CP1218" s="12"/>
      <c r="CQ1218" s="12"/>
      <c r="CR1218" s="12"/>
      <c r="CS1218" s="12"/>
      <c r="CT1218" s="12"/>
      <c r="CU1218" s="12"/>
      <c r="CV1218" s="12"/>
      <c r="CW1218" s="12"/>
      <c r="CX1218" s="12"/>
      <c r="CY1218" s="12"/>
      <c r="CZ1218" s="12"/>
      <c r="DA1218" s="12"/>
      <c r="DB1218" s="12"/>
      <c r="DC1218" s="12"/>
      <c r="DE1218" s="35"/>
    </row>
    <row r="1219" spans="1:109" customFormat="1" x14ac:dyDescent="0.2">
      <c r="A1219" s="2">
        <v>1218</v>
      </c>
      <c r="B1219" s="5">
        <v>15</v>
      </c>
      <c r="C1219" s="2">
        <v>3</v>
      </c>
      <c r="D1219" s="1">
        <v>14</v>
      </c>
      <c r="E1219" s="7">
        <v>44032</v>
      </c>
      <c r="F1219" s="1">
        <v>0</v>
      </c>
      <c r="G1219" s="5">
        <f t="shared" si="82"/>
        <v>34</v>
      </c>
      <c r="H1219" s="19">
        <f t="shared" si="83"/>
        <v>119</v>
      </c>
      <c r="I1219">
        <v>66.666666666666671</v>
      </c>
      <c r="J1219">
        <v>125</v>
      </c>
      <c r="K1219">
        <v>34.714692008857597</v>
      </c>
      <c r="L1219">
        <v>7.8125</v>
      </c>
      <c r="M1219">
        <v>76.5625</v>
      </c>
      <c r="N1219">
        <v>15.625</v>
      </c>
      <c r="O1219">
        <v>56.25</v>
      </c>
      <c r="P1219">
        <v>102.52777777777777</v>
      </c>
      <c r="Q1219">
        <v>32.948355970849569</v>
      </c>
      <c r="R1219">
        <v>0</v>
      </c>
      <c r="S1219">
        <v>72.222222222222229</v>
      </c>
      <c r="T1219">
        <v>27.777777777777779</v>
      </c>
      <c r="U1219">
        <v>87.5</v>
      </c>
      <c r="V1219">
        <v>153.89285714285714</v>
      </c>
      <c r="W1219">
        <v>24.097822121436113</v>
      </c>
      <c r="X1219">
        <v>17.857142857142858</v>
      </c>
      <c r="Y1219">
        <v>82.142857142857139</v>
      </c>
      <c r="Z1219">
        <v>0</v>
      </c>
      <c r="AA1219" s="2">
        <v>1</v>
      </c>
      <c r="AB1219">
        <v>1</v>
      </c>
      <c r="AC1219">
        <v>8</v>
      </c>
      <c r="AD1219">
        <v>1</v>
      </c>
      <c r="AE1219" s="16">
        <v>0</v>
      </c>
      <c r="AF1219" t="s">
        <v>875</v>
      </c>
      <c r="AG1219" t="s">
        <v>875</v>
      </c>
      <c r="AH1219" t="s">
        <v>875</v>
      </c>
      <c r="AI1219" t="s">
        <v>875</v>
      </c>
      <c r="AJ1219" t="s">
        <v>875</v>
      </c>
      <c r="AK1219" t="s">
        <v>875</v>
      </c>
      <c r="AL1219" t="s">
        <v>875</v>
      </c>
      <c r="AM1219" s="1" t="s">
        <v>903</v>
      </c>
      <c r="AN1219" s="1" t="s">
        <v>903</v>
      </c>
      <c r="AO1219" s="1" t="s">
        <v>903</v>
      </c>
      <c r="AP1219" s="1" t="s">
        <v>903</v>
      </c>
      <c r="AQ1219" s="1" t="s">
        <v>903</v>
      </c>
      <c r="AR1219" s="1" t="s">
        <v>903</v>
      </c>
      <c r="AS1219" s="1" t="s">
        <v>903</v>
      </c>
      <c r="AT1219" s="1" t="s">
        <v>903</v>
      </c>
      <c r="AU1219" s="1" t="s">
        <v>903</v>
      </c>
      <c r="AV1219" s="1" t="s">
        <v>903</v>
      </c>
      <c r="AW1219" s="1" t="s">
        <v>903</v>
      </c>
      <c r="AX1219" s="1" t="s">
        <v>903</v>
      </c>
      <c r="AY1219" s="1" t="s">
        <v>903</v>
      </c>
      <c r="AZ1219" s="1" t="s">
        <v>903</v>
      </c>
      <c r="BA1219" s="1" t="s">
        <v>875</v>
      </c>
      <c r="BB1219" s="1" t="s">
        <v>875</v>
      </c>
      <c r="BC1219" s="1" t="s">
        <v>875</v>
      </c>
      <c r="BD1219" s="1" t="s">
        <v>875</v>
      </c>
      <c r="BE1219" s="1" t="s">
        <v>875</v>
      </c>
      <c r="BF1219" s="1" t="s">
        <v>875</v>
      </c>
      <c r="BG1219" s="25">
        <v>34</v>
      </c>
      <c r="BH1219">
        <v>4</v>
      </c>
      <c r="BI1219" s="1">
        <v>3.5</v>
      </c>
      <c r="BJ1219" s="1">
        <f t="shared" si="84"/>
        <v>119</v>
      </c>
      <c r="BK1219" t="s">
        <v>777</v>
      </c>
      <c r="BL1219" s="25">
        <v>0</v>
      </c>
      <c r="BM1219">
        <v>0</v>
      </c>
      <c r="BN1219" s="1">
        <v>0</v>
      </c>
      <c r="BO1219" s="1">
        <f t="shared" si="85"/>
        <v>0</v>
      </c>
      <c r="BP1219">
        <v>0</v>
      </c>
      <c r="BQ1219" s="12"/>
      <c r="BR1219" s="12"/>
      <c r="BS1219" s="12"/>
      <c r="BT1219" s="12"/>
      <c r="BU1219" s="12"/>
      <c r="BV1219" s="12"/>
      <c r="BW1219" s="12"/>
      <c r="BX1219" s="12"/>
      <c r="BY1219" s="12"/>
      <c r="BZ1219" s="12"/>
      <c r="CA1219" s="12"/>
      <c r="CB1219" s="15"/>
      <c r="CC1219" s="12"/>
      <c r="CD1219" s="12"/>
      <c r="CE1219" s="12"/>
      <c r="CF1219" s="12"/>
      <c r="CG1219" s="12"/>
      <c r="CH1219" s="12"/>
      <c r="CI1219" s="12"/>
      <c r="CJ1219" s="15"/>
      <c r="CK1219" s="12"/>
      <c r="CL1219" s="12"/>
      <c r="CM1219" s="12"/>
      <c r="CN1219" s="12"/>
      <c r="CO1219" s="12"/>
      <c r="CP1219" s="12"/>
      <c r="CQ1219" s="12"/>
      <c r="CR1219" s="12"/>
      <c r="CS1219" s="12"/>
      <c r="CT1219" s="12"/>
      <c r="CU1219" s="12"/>
      <c r="CV1219" s="12"/>
      <c r="CW1219" s="12"/>
      <c r="CX1219" s="12"/>
      <c r="CY1219" s="12"/>
      <c r="CZ1219" s="12"/>
      <c r="DA1219" s="12"/>
      <c r="DB1219" s="12"/>
      <c r="DC1219" s="12"/>
      <c r="DE1219" s="35"/>
    </row>
    <row r="1220" spans="1:109" customFormat="1" x14ac:dyDescent="0.2">
      <c r="A1220" s="2">
        <v>1219</v>
      </c>
      <c r="B1220" s="5">
        <v>15</v>
      </c>
      <c r="C1220" s="2">
        <v>3</v>
      </c>
      <c r="D1220" s="1">
        <v>15</v>
      </c>
      <c r="E1220" s="7">
        <v>44033</v>
      </c>
      <c r="F1220" s="1">
        <v>0</v>
      </c>
      <c r="G1220" s="5">
        <f t="shared" si="82"/>
        <v>24.999999999999911</v>
      </c>
      <c r="H1220" s="19">
        <f t="shared" si="83"/>
        <v>107.49999999999962</v>
      </c>
      <c r="I1220">
        <v>42.708333333333336</v>
      </c>
      <c r="J1220">
        <v>100.82926829268293</v>
      </c>
      <c r="K1220">
        <v>13.363052556134058</v>
      </c>
      <c r="L1220">
        <v>0</v>
      </c>
      <c r="M1220">
        <v>97.560975609756099</v>
      </c>
      <c r="N1220">
        <v>2.4390243902439024</v>
      </c>
      <c r="O1220">
        <v>14.0625</v>
      </c>
      <c r="P1220">
        <v>80.666666666666671</v>
      </c>
      <c r="Q1220">
        <v>12.114558028321527</v>
      </c>
      <c r="R1220">
        <v>0</v>
      </c>
      <c r="S1220">
        <v>88.888888888888886</v>
      </c>
      <c r="T1220">
        <v>11.111111111111111</v>
      </c>
      <c r="U1220">
        <v>100</v>
      </c>
      <c r="V1220">
        <v>106.5</v>
      </c>
      <c r="W1220">
        <v>7.1747840291515521</v>
      </c>
      <c r="X1220">
        <v>0</v>
      </c>
      <c r="Y1220">
        <v>100</v>
      </c>
      <c r="Z1220">
        <v>0</v>
      </c>
      <c r="AA1220" s="2">
        <v>2</v>
      </c>
      <c r="AB1220">
        <v>1</v>
      </c>
      <c r="AC1220">
        <v>8</v>
      </c>
      <c r="AD1220">
        <v>1</v>
      </c>
      <c r="AE1220" s="16">
        <v>0</v>
      </c>
      <c r="AF1220" t="s">
        <v>875</v>
      </c>
      <c r="AG1220" t="s">
        <v>875</v>
      </c>
      <c r="AH1220" t="s">
        <v>875</v>
      </c>
      <c r="AI1220" t="s">
        <v>875</v>
      </c>
      <c r="AJ1220" t="s">
        <v>875</v>
      </c>
      <c r="AK1220" t="s">
        <v>875</v>
      </c>
      <c r="AL1220" t="s">
        <v>875</v>
      </c>
      <c r="AM1220" s="1" t="s">
        <v>903</v>
      </c>
      <c r="AN1220" s="1" t="s">
        <v>903</v>
      </c>
      <c r="AO1220" s="1" t="s">
        <v>903</v>
      </c>
      <c r="AP1220" s="1" t="s">
        <v>903</v>
      </c>
      <c r="AQ1220" s="1" t="s">
        <v>903</v>
      </c>
      <c r="AR1220" s="1" t="s">
        <v>903</v>
      </c>
      <c r="AS1220" s="1" t="s">
        <v>903</v>
      </c>
      <c r="AT1220" s="1" t="s">
        <v>903</v>
      </c>
      <c r="AU1220" s="1" t="s">
        <v>903</v>
      </c>
      <c r="AV1220" s="1" t="s">
        <v>903</v>
      </c>
      <c r="AW1220" s="1" t="s">
        <v>903</v>
      </c>
      <c r="AX1220" s="1" t="s">
        <v>903</v>
      </c>
      <c r="AY1220" s="1" t="s">
        <v>903</v>
      </c>
      <c r="AZ1220" s="1" t="s">
        <v>903</v>
      </c>
      <c r="BA1220" s="1" t="s">
        <v>875</v>
      </c>
      <c r="BB1220" s="1" t="s">
        <v>875</v>
      </c>
      <c r="BC1220" s="1" t="s">
        <v>875</v>
      </c>
      <c r="BD1220" s="1" t="s">
        <v>875</v>
      </c>
      <c r="BE1220" s="1" t="s">
        <v>875</v>
      </c>
      <c r="BF1220" s="1" t="s">
        <v>875</v>
      </c>
      <c r="BG1220" s="25">
        <v>24.999999999999911</v>
      </c>
      <c r="BH1220">
        <v>5</v>
      </c>
      <c r="BI1220" s="1">
        <v>4.3</v>
      </c>
      <c r="BJ1220" s="1">
        <f t="shared" si="84"/>
        <v>107.49999999999962</v>
      </c>
      <c r="BK1220" t="s">
        <v>778</v>
      </c>
      <c r="BL1220" s="25">
        <v>0</v>
      </c>
      <c r="BM1220">
        <v>0</v>
      </c>
      <c r="BN1220" s="1">
        <v>0</v>
      </c>
      <c r="BO1220" s="1">
        <f t="shared" si="85"/>
        <v>0</v>
      </c>
      <c r="BP1220">
        <v>0</v>
      </c>
      <c r="BQ1220" s="12"/>
      <c r="BR1220" s="12"/>
      <c r="BS1220" s="12"/>
      <c r="BT1220" s="12"/>
      <c r="BU1220" s="12"/>
      <c r="BV1220" s="12"/>
      <c r="BW1220" s="12"/>
      <c r="BX1220" s="12"/>
      <c r="BY1220" s="12"/>
      <c r="BZ1220" s="12"/>
      <c r="CA1220" s="12"/>
      <c r="CB1220" s="15"/>
      <c r="CC1220" s="12"/>
      <c r="CD1220" s="12"/>
      <c r="CE1220" s="12"/>
      <c r="CF1220" s="12"/>
      <c r="CG1220" s="12"/>
      <c r="CH1220" s="12"/>
      <c r="CI1220" s="12"/>
      <c r="CJ1220" s="15"/>
      <c r="CK1220" s="12"/>
      <c r="CL1220" s="12"/>
      <c r="CM1220" s="12"/>
      <c r="CN1220" s="12"/>
      <c r="CO1220" s="12"/>
      <c r="CP1220" s="12"/>
      <c r="CQ1220" s="12"/>
      <c r="CR1220" s="12"/>
      <c r="CS1220" s="12"/>
      <c r="CT1220" s="12"/>
      <c r="CU1220" s="12"/>
      <c r="CV1220" s="12"/>
      <c r="CW1220" s="12"/>
      <c r="CX1220" s="12"/>
      <c r="CY1220" s="12"/>
      <c r="CZ1220" s="12"/>
      <c r="DA1220" s="12"/>
      <c r="DB1220" s="12"/>
      <c r="DC1220" s="12"/>
      <c r="DD1220" s="17">
        <v>0.35416666666666669</v>
      </c>
      <c r="DE1220" s="35">
        <v>0.37152777777777773</v>
      </c>
    </row>
    <row r="1221" spans="1:109" customFormat="1" x14ac:dyDescent="0.2">
      <c r="A1221" s="2">
        <v>1220</v>
      </c>
      <c r="B1221" s="5">
        <v>15</v>
      </c>
      <c r="C1221" s="2">
        <v>3</v>
      </c>
      <c r="D1221" s="1">
        <v>16</v>
      </c>
      <c r="E1221" s="7">
        <v>44034</v>
      </c>
      <c r="F1221" s="1">
        <v>0</v>
      </c>
      <c r="G1221" s="5">
        <f t="shared" si="82"/>
        <v>34</v>
      </c>
      <c r="H1221" s="19">
        <f t="shared" si="83"/>
        <v>119</v>
      </c>
      <c r="I1221">
        <v>9.375</v>
      </c>
      <c r="J1221">
        <v>116.77777777777777</v>
      </c>
      <c r="K1221">
        <v>12.525362396526122</v>
      </c>
      <c r="L1221">
        <v>0</v>
      </c>
      <c r="M1221">
        <v>100</v>
      </c>
      <c r="N1221">
        <v>0</v>
      </c>
      <c r="O1221">
        <v>14.0625</v>
      </c>
      <c r="P1221">
        <v>116.77777777777777</v>
      </c>
      <c r="Q1221">
        <v>12.525362396526122</v>
      </c>
      <c r="R1221">
        <v>0</v>
      </c>
      <c r="S1221">
        <v>100</v>
      </c>
      <c r="T1221">
        <v>0</v>
      </c>
      <c r="U1221">
        <v>0</v>
      </c>
      <c r="V1221" t="e">
        <v>#DIV/0!</v>
      </c>
      <c r="W1221" t="e">
        <v>#DIV/0!</v>
      </c>
      <c r="X1221" t="e">
        <v>#DIV/0!</v>
      </c>
      <c r="Y1221" t="e">
        <v>#DIV/0!</v>
      </c>
      <c r="Z1221" t="e">
        <v>#DIV/0!</v>
      </c>
      <c r="AA1221" s="2">
        <v>0</v>
      </c>
      <c r="AB1221">
        <v>1</v>
      </c>
      <c r="AC1221">
        <v>8</v>
      </c>
      <c r="AD1221">
        <v>1</v>
      </c>
      <c r="AE1221" s="16">
        <v>0</v>
      </c>
      <c r="AF1221" t="s">
        <v>875</v>
      </c>
      <c r="AG1221" t="s">
        <v>875</v>
      </c>
      <c r="AH1221" t="s">
        <v>875</v>
      </c>
      <c r="AI1221" t="s">
        <v>875</v>
      </c>
      <c r="AJ1221" t="s">
        <v>875</v>
      </c>
      <c r="AK1221" t="s">
        <v>875</v>
      </c>
      <c r="AL1221" t="s">
        <v>875</v>
      </c>
      <c r="AM1221" s="1" t="s">
        <v>903</v>
      </c>
      <c r="AN1221" s="1" t="s">
        <v>903</v>
      </c>
      <c r="AO1221" s="1" t="s">
        <v>903</v>
      </c>
      <c r="AP1221" s="1" t="s">
        <v>903</v>
      </c>
      <c r="AQ1221" s="1" t="s">
        <v>903</v>
      </c>
      <c r="AR1221" s="1" t="s">
        <v>903</v>
      </c>
      <c r="AS1221" s="1" t="s">
        <v>903</v>
      </c>
      <c r="AT1221" s="1" t="s">
        <v>903</v>
      </c>
      <c r="AU1221" s="1" t="s">
        <v>903</v>
      </c>
      <c r="AV1221" s="1" t="s">
        <v>903</v>
      </c>
      <c r="AW1221" s="1" t="s">
        <v>903</v>
      </c>
      <c r="AX1221" s="1" t="s">
        <v>903</v>
      </c>
      <c r="AY1221" s="1" t="s">
        <v>903</v>
      </c>
      <c r="AZ1221" s="1" t="s">
        <v>903</v>
      </c>
      <c r="BA1221" s="1" t="s">
        <v>875</v>
      </c>
      <c r="BB1221" s="1" t="s">
        <v>875</v>
      </c>
      <c r="BC1221" s="1" t="s">
        <v>875</v>
      </c>
      <c r="BD1221" s="1" t="s">
        <v>875</v>
      </c>
      <c r="BE1221" s="1" t="s">
        <v>875</v>
      </c>
      <c r="BF1221" s="1" t="s">
        <v>875</v>
      </c>
      <c r="BG1221" s="25">
        <v>34</v>
      </c>
      <c r="BH1221">
        <v>4</v>
      </c>
      <c r="BI1221" s="1">
        <v>3.5</v>
      </c>
      <c r="BJ1221" s="1">
        <f t="shared" si="84"/>
        <v>119</v>
      </c>
      <c r="BK1221" t="s">
        <v>777</v>
      </c>
      <c r="BL1221" s="25">
        <v>0</v>
      </c>
      <c r="BM1221">
        <v>0</v>
      </c>
      <c r="BN1221" s="1">
        <v>0</v>
      </c>
      <c r="BO1221" s="1">
        <v>0</v>
      </c>
      <c r="BP1221">
        <v>0</v>
      </c>
      <c r="BQ1221" s="12"/>
      <c r="BR1221" s="12"/>
      <c r="BS1221" s="12"/>
      <c r="BT1221" s="12"/>
      <c r="BU1221" s="12"/>
      <c r="BV1221" s="12"/>
      <c r="BW1221" s="12"/>
      <c r="BX1221" s="12"/>
      <c r="BY1221" s="12"/>
      <c r="BZ1221" s="12"/>
      <c r="CA1221" s="12"/>
      <c r="CB1221" s="15"/>
      <c r="CC1221" s="12"/>
      <c r="CD1221" s="12"/>
      <c r="CE1221" s="12"/>
      <c r="CF1221" s="12"/>
      <c r="CG1221" s="12"/>
      <c r="CH1221" s="12"/>
      <c r="CI1221" s="12"/>
      <c r="CJ1221" s="15"/>
      <c r="CK1221" s="12"/>
      <c r="CL1221" s="12"/>
      <c r="CM1221" s="12"/>
      <c r="CN1221" s="12"/>
      <c r="CO1221" s="12"/>
      <c r="CP1221" s="12"/>
      <c r="CQ1221" s="12"/>
      <c r="CR1221" s="12"/>
      <c r="CS1221" s="12"/>
      <c r="CT1221" s="12"/>
      <c r="CU1221" s="12"/>
      <c r="CV1221" s="12"/>
      <c r="CW1221" s="12"/>
      <c r="CX1221" s="12"/>
      <c r="CY1221" s="12"/>
      <c r="CZ1221" s="12"/>
      <c r="DA1221" s="12"/>
      <c r="DB1221" s="12"/>
      <c r="DC1221" s="12"/>
      <c r="DE1221" s="35"/>
    </row>
    <row r="1222" spans="1:109" customFormat="1" x14ac:dyDescent="0.2">
      <c r="A1222" s="2">
        <v>1221</v>
      </c>
      <c r="B1222" s="5">
        <v>15</v>
      </c>
      <c r="C1222" s="2">
        <v>3</v>
      </c>
      <c r="D1222" s="1">
        <v>17</v>
      </c>
      <c r="E1222" s="7">
        <v>44035</v>
      </c>
      <c r="F1222" s="1">
        <v>0</v>
      </c>
      <c r="G1222" s="5">
        <f t="shared" si="82"/>
        <v>61</v>
      </c>
      <c r="H1222" s="19">
        <f t="shared" si="83"/>
        <v>194.6</v>
      </c>
      <c r="I1222">
        <v>79.166666666666671</v>
      </c>
      <c r="J1222">
        <v>129</v>
      </c>
      <c r="K1222">
        <v>11.884507222782512</v>
      </c>
      <c r="L1222">
        <v>0</v>
      </c>
      <c r="M1222">
        <v>100</v>
      </c>
      <c r="N1222">
        <v>0</v>
      </c>
      <c r="O1222">
        <v>68.75</v>
      </c>
      <c r="P1222">
        <v>129.88636363636363</v>
      </c>
      <c r="Q1222">
        <v>11.724727336942914</v>
      </c>
      <c r="R1222">
        <v>0</v>
      </c>
      <c r="S1222">
        <v>100</v>
      </c>
      <c r="T1222">
        <v>0</v>
      </c>
      <c r="U1222">
        <v>100</v>
      </c>
      <c r="V1222">
        <v>127.78125</v>
      </c>
      <c r="W1222">
        <v>12.23205541008635</v>
      </c>
      <c r="X1222">
        <v>0</v>
      </c>
      <c r="Y1222">
        <v>100</v>
      </c>
      <c r="Z1222">
        <v>0</v>
      </c>
      <c r="AA1222" s="2">
        <v>0</v>
      </c>
      <c r="AB1222">
        <v>1</v>
      </c>
      <c r="AC1222">
        <v>8</v>
      </c>
      <c r="AD1222">
        <v>1</v>
      </c>
      <c r="AE1222" s="16">
        <v>0</v>
      </c>
      <c r="AF1222" t="s">
        <v>875</v>
      </c>
      <c r="AG1222" t="s">
        <v>875</v>
      </c>
      <c r="AH1222" t="s">
        <v>875</v>
      </c>
      <c r="AI1222" t="s">
        <v>875</v>
      </c>
      <c r="AJ1222" t="s">
        <v>875</v>
      </c>
      <c r="AK1222" t="s">
        <v>875</v>
      </c>
      <c r="AL1222" t="s">
        <v>875</v>
      </c>
      <c r="AM1222" s="1" t="s">
        <v>903</v>
      </c>
      <c r="AN1222" s="1" t="s">
        <v>903</v>
      </c>
      <c r="AO1222" s="1" t="s">
        <v>903</v>
      </c>
      <c r="AP1222" s="1" t="s">
        <v>903</v>
      </c>
      <c r="AQ1222" s="1" t="s">
        <v>903</v>
      </c>
      <c r="AR1222" s="1" t="s">
        <v>903</v>
      </c>
      <c r="AS1222" s="1" t="s">
        <v>903</v>
      </c>
      <c r="AT1222" s="1" t="s">
        <v>903</v>
      </c>
      <c r="AU1222" s="1" t="s">
        <v>903</v>
      </c>
      <c r="AV1222" s="1" t="s">
        <v>903</v>
      </c>
      <c r="AW1222" s="1" t="s">
        <v>903</v>
      </c>
      <c r="AX1222" s="1" t="s">
        <v>903</v>
      </c>
      <c r="AY1222" s="1" t="s">
        <v>903</v>
      </c>
      <c r="AZ1222" s="1" t="s">
        <v>903</v>
      </c>
      <c r="BA1222" s="1" t="s">
        <v>875</v>
      </c>
      <c r="BB1222" s="1" t="s">
        <v>875</v>
      </c>
      <c r="BC1222" s="1" t="s">
        <v>875</v>
      </c>
      <c r="BD1222" s="1" t="s">
        <v>875</v>
      </c>
      <c r="BE1222" s="1" t="s">
        <v>875</v>
      </c>
      <c r="BF1222" s="1" t="s">
        <v>875</v>
      </c>
      <c r="BG1222" s="12">
        <v>27</v>
      </c>
      <c r="BH1222" s="1">
        <v>3</v>
      </c>
      <c r="BI1222" s="1">
        <v>2.8</v>
      </c>
      <c r="BJ1222" s="1">
        <f t="shared" si="84"/>
        <v>75.599999999999994</v>
      </c>
      <c r="BK1222" s="1" t="s">
        <v>27</v>
      </c>
      <c r="BL1222" s="25">
        <v>34</v>
      </c>
      <c r="BM1222">
        <v>4</v>
      </c>
      <c r="BN1222" s="1">
        <v>3.5</v>
      </c>
      <c r="BO1222" s="1">
        <f>BL1222*BN1222</f>
        <v>119</v>
      </c>
      <c r="BP1222" t="s">
        <v>777</v>
      </c>
      <c r="BQ1222" s="14">
        <v>44035.689662951387</v>
      </c>
      <c r="BR1222" s="14" t="s">
        <v>531</v>
      </c>
      <c r="BS1222" s="15">
        <v>25.516666666666666</v>
      </c>
      <c r="BT1222" s="12" t="s">
        <v>215</v>
      </c>
      <c r="BU1222" s="12">
        <v>1</v>
      </c>
      <c r="BV1222" s="12" t="s">
        <v>532</v>
      </c>
      <c r="BW1222" s="12" t="s">
        <v>533</v>
      </c>
      <c r="BX1222" s="12" t="s">
        <v>161</v>
      </c>
      <c r="BY1222" s="12" t="s">
        <v>534</v>
      </c>
      <c r="BZ1222" s="12">
        <v>1</v>
      </c>
      <c r="CA1222" s="12">
        <v>6</v>
      </c>
      <c r="CB1222" s="15">
        <v>0</v>
      </c>
      <c r="CC1222" s="12">
        <v>30</v>
      </c>
      <c r="CD1222" s="12">
        <v>0</v>
      </c>
      <c r="CE1222" s="12">
        <v>1</v>
      </c>
      <c r="CF1222" s="12">
        <v>4</v>
      </c>
      <c r="CG1222" s="12">
        <v>1</v>
      </c>
      <c r="CH1222" s="12">
        <v>3</v>
      </c>
      <c r="CI1222" s="12">
        <v>1</v>
      </c>
      <c r="CJ1222" s="15">
        <v>3</v>
      </c>
      <c r="CK1222" s="12">
        <v>1</v>
      </c>
      <c r="CL1222" s="12">
        <v>4</v>
      </c>
      <c r="CM1222" s="12">
        <v>1</v>
      </c>
      <c r="CN1222" s="12">
        <v>4</v>
      </c>
      <c r="CO1222" s="12">
        <v>2</v>
      </c>
      <c r="CP1222" s="12" t="s">
        <v>99</v>
      </c>
      <c r="CQ1222" s="12">
        <v>88</v>
      </c>
      <c r="CR1222" s="12">
        <v>88</v>
      </c>
      <c r="CS1222" s="12">
        <v>100</v>
      </c>
      <c r="CT1222" s="12">
        <v>42</v>
      </c>
      <c r="CU1222" s="12">
        <v>87</v>
      </c>
      <c r="CV1222" s="12">
        <v>9.1999999999999993</v>
      </c>
      <c r="CW1222" s="12">
        <v>158</v>
      </c>
      <c r="CX1222" s="12" t="b">
        <v>0</v>
      </c>
      <c r="CY1222" s="12"/>
      <c r="CZ1222" s="12">
        <v>0</v>
      </c>
      <c r="DA1222" s="12">
        <v>118</v>
      </c>
      <c r="DB1222" s="12">
        <v>85</v>
      </c>
      <c r="DC1222" s="12">
        <v>74</v>
      </c>
      <c r="DE1222" s="35"/>
    </row>
    <row r="1223" spans="1:109" customFormat="1" x14ac:dyDescent="0.2">
      <c r="A1223" s="2">
        <v>1222</v>
      </c>
      <c r="B1223" s="5">
        <v>15</v>
      </c>
      <c r="C1223" s="2">
        <v>3</v>
      </c>
      <c r="D1223" s="1">
        <v>18</v>
      </c>
      <c r="E1223" s="7">
        <v>44036</v>
      </c>
      <c r="F1223" s="1">
        <v>0</v>
      </c>
      <c r="G1223" s="5">
        <f t="shared" si="82"/>
        <v>25.000000000000032</v>
      </c>
      <c r="H1223" s="19">
        <f t="shared" si="83"/>
        <v>107.50000000000013</v>
      </c>
      <c r="I1223">
        <v>95.833333333333329</v>
      </c>
      <c r="J1223">
        <v>115.6195652173913</v>
      </c>
      <c r="K1223">
        <v>31.955578163278382</v>
      </c>
      <c r="L1223">
        <v>6.5217391304347823</v>
      </c>
      <c r="M1223">
        <v>88.043478260869563</v>
      </c>
      <c r="N1223">
        <v>5.4347826086956523</v>
      </c>
      <c r="O1223">
        <v>93.75</v>
      </c>
      <c r="P1223">
        <v>127.73333333333333</v>
      </c>
      <c r="Q1223">
        <v>29.898163524868043</v>
      </c>
      <c r="R1223">
        <v>10</v>
      </c>
      <c r="S1223">
        <v>90</v>
      </c>
      <c r="T1223">
        <v>0</v>
      </c>
      <c r="U1223">
        <v>100</v>
      </c>
      <c r="V1223">
        <v>92.90625</v>
      </c>
      <c r="W1223">
        <v>21.921641487230559</v>
      </c>
      <c r="X1223">
        <v>0</v>
      </c>
      <c r="Y1223">
        <v>84.375</v>
      </c>
      <c r="Z1223">
        <v>15.625</v>
      </c>
      <c r="AA1223" s="2">
        <v>0</v>
      </c>
      <c r="AB1223">
        <v>1</v>
      </c>
      <c r="AC1223">
        <v>9</v>
      </c>
      <c r="AD1223">
        <v>1</v>
      </c>
      <c r="AE1223" s="16">
        <v>0</v>
      </c>
      <c r="AF1223" t="s">
        <v>875</v>
      </c>
      <c r="AG1223" t="s">
        <v>875</v>
      </c>
      <c r="AH1223" t="s">
        <v>875</v>
      </c>
      <c r="AI1223" t="s">
        <v>875</v>
      </c>
      <c r="AJ1223" t="s">
        <v>875</v>
      </c>
      <c r="AK1223" t="s">
        <v>875</v>
      </c>
      <c r="AL1223" t="s">
        <v>875</v>
      </c>
      <c r="AM1223" s="1" t="s">
        <v>903</v>
      </c>
      <c r="AN1223" s="1" t="s">
        <v>903</v>
      </c>
      <c r="AO1223" s="1" t="s">
        <v>903</v>
      </c>
      <c r="AP1223" s="1" t="s">
        <v>903</v>
      </c>
      <c r="AQ1223" s="1" t="s">
        <v>903</v>
      </c>
      <c r="AR1223" s="1" t="s">
        <v>903</v>
      </c>
      <c r="AS1223" s="1" t="s">
        <v>903</v>
      </c>
      <c r="AT1223" s="1" t="s">
        <v>903</v>
      </c>
      <c r="AU1223" s="1" t="s">
        <v>903</v>
      </c>
      <c r="AV1223" s="1" t="s">
        <v>903</v>
      </c>
      <c r="AW1223" s="1" t="s">
        <v>903</v>
      </c>
      <c r="AX1223" s="1" t="s">
        <v>903</v>
      </c>
      <c r="AY1223" s="1" t="s">
        <v>903</v>
      </c>
      <c r="AZ1223" s="1" t="s">
        <v>903</v>
      </c>
      <c r="BA1223" s="1" t="s">
        <v>875</v>
      </c>
      <c r="BB1223" s="1" t="s">
        <v>875</v>
      </c>
      <c r="BC1223" s="1" t="s">
        <v>875</v>
      </c>
      <c r="BD1223" s="1" t="s">
        <v>875</v>
      </c>
      <c r="BE1223" s="1" t="s">
        <v>875</v>
      </c>
      <c r="BF1223" s="1" t="s">
        <v>875</v>
      </c>
      <c r="BG1223" s="25">
        <v>25.000000000000032</v>
      </c>
      <c r="BH1223">
        <v>5</v>
      </c>
      <c r="BI1223" s="1">
        <v>4.3</v>
      </c>
      <c r="BJ1223" s="1">
        <f t="shared" si="84"/>
        <v>107.50000000000013</v>
      </c>
      <c r="BK1223" t="s">
        <v>778</v>
      </c>
      <c r="BL1223" s="25">
        <v>0</v>
      </c>
      <c r="BM1223">
        <v>0</v>
      </c>
      <c r="BN1223" s="1">
        <v>0</v>
      </c>
      <c r="BO1223" s="1">
        <v>0</v>
      </c>
      <c r="BP1223">
        <v>0</v>
      </c>
      <c r="BQ1223" s="12"/>
      <c r="BR1223" s="12"/>
      <c r="BS1223" s="12"/>
      <c r="BT1223" s="12"/>
      <c r="BU1223" s="12"/>
      <c r="BV1223" s="12"/>
      <c r="BW1223" s="12"/>
      <c r="BX1223" s="12"/>
      <c r="BY1223" s="12"/>
      <c r="BZ1223" s="12"/>
      <c r="CA1223" s="12"/>
      <c r="CB1223" s="15"/>
      <c r="CC1223" s="12"/>
      <c r="CD1223" s="12"/>
      <c r="CE1223" s="12"/>
      <c r="CF1223" s="12"/>
      <c r="CG1223" s="12"/>
      <c r="CH1223" s="12"/>
      <c r="CI1223" s="12"/>
      <c r="CJ1223" s="15"/>
      <c r="CK1223" s="12"/>
      <c r="CL1223" s="12"/>
      <c r="CM1223" s="12"/>
      <c r="CN1223" s="12"/>
      <c r="CO1223" s="12"/>
      <c r="CP1223" s="12"/>
      <c r="CQ1223" s="12"/>
      <c r="CR1223" s="12"/>
      <c r="CS1223" s="12"/>
      <c r="CT1223" s="12"/>
      <c r="CU1223" s="12"/>
      <c r="CV1223" s="12"/>
      <c r="CW1223" s="12"/>
      <c r="CX1223" s="12"/>
      <c r="CY1223" s="12"/>
      <c r="CZ1223" s="12"/>
      <c r="DA1223" s="12"/>
      <c r="DB1223" s="12"/>
      <c r="DC1223" s="12"/>
      <c r="DD1223" s="17">
        <v>0.22916666666666666</v>
      </c>
      <c r="DE1223" s="35">
        <v>0.24652777777777779</v>
      </c>
    </row>
    <row r="1224" spans="1:109" customFormat="1" x14ac:dyDescent="0.2">
      <c r="A1224" s="2">
        <v>1223</v>
      </c>
      <c r="B1224" s="5">
        <v>15</v>
      </c>
      <c r="C1224" s="2">
        <v>3</v>
      </c>
      <c r="D1224" s="1">
        <v>19</v>
      </c>
      <c r="E1224" s="7">
        <v>44037</v>
      </c>
      <c r="F1224" s="1">
        <v>0</v>
      </c>
      <c r="G1224" s="5">
        <f t="shared" si="82"/>
        <v>27.999999999999979</v>
      </c>
      <c r="H1224" s="19">
        <f t="shared" si="83"/>
        <v>120.39999999999991</v>
      </c>
      <c r="I1224">
        <v>71.875</v>
      </c>
      <c r="J1224">
        <v>143.24637681159419</v>
      </c>
      <c r="K1224">
        <v>18.062837556117714</v>
      </c>
      <c r="L1224">
        <v>8.695652173913043</v>
      </c>
      <c r="M1224">
        <v>91.304347826086953</v>
      </c>
      <c r="N1224">
        <v>0</v>
      </c>
      <c r="O1224">
        <v>60.9375</v>
      </c>
      <c r="P1224">
        <v>133.2051282051282</v>
      </c>
      <c r="Q1224">
        <v>20.965232361000602</v>
      </c>
      <c r="R1224">
        <v>7.6923076923076925</v>
      </c>
      <c r="S1224">
        <v>92.307692307692307</v>
      </c>
      <c r="T1224">
        <v>0</v>
      </c>
      <c r="U1224">
        <v>93.75</v>
      </c>
      <c r="V1224">
        <v>156.30000000000001</v>
      </c>
      <c r="W1224">
        <v>9.8289367802348355</v>
      </c>
      <c r="X1224">
        <v>10</v>
      </c>
      <c r="Y1224">
        <v>90</v>
      </c>
      <c r="Z1224">
        <v>0</v>
      </c>
      <c r="AA1224" s="2">
        <v>0</v>
      </c>
      <c r="AB1224">
        <v>1</v>
      </c>
      <c r="AC1224">
        <v>8</v>
      </c>
      <c r="AD1224">
        <v>1</v>
      </c>
      <c r="AE1224" s="16">
        <v>0</v>
      </c>
      <c r="AF1224" t="s">
        <v>875</v>
      </c>
      <c r="AG1224" t="s">
        <v>875</v>
      </c>
      <c r="AH1224" t="s">
        <v>875</v>
      </c>
      <c r="AI1224" t="s">
        <v>875</v>
      </c>
      <c r="AJ1224" t="s">
        <v>875</v>
      </c>
      <c r="AK1224" t="s">
        <v>875</v>
      </c>
      <c r="AL1224" t="s">
        <v>875</v>
      </c>
      <c r="AM1224" s="1" t="s">
        <v>903</v>
      </c>
      <c r="AN1224" s="1" t="s">
        <v>903</v>
      </c>
      <c r="AO1224" s="1" t="s">
        <v>903</v>
      </c>
      <c r="AP1224" s="1" t="s">
        <v>903</v>
      </c>
      <c r="AQ1224" s="1" t="s">
        <v>903</v>
      </c>
      <c r="AR1224" s="1" t="s">
        <v>903</v>
      </c>
      <c r="AS1224" s="1" t="s">
        <v>903</v>
      </c>
      <c r="AT1224" s="1" t="s">
        <v>903</v>
      </c>
      <c r="AU1224" s="1" t="s">
        <v>903</v>
      </c>
      <c r="AV1224" s="1" t="s">
        <v>903</v>
      </c>
      <c r="AW1224" s="1" t="s">
        <v>903</v>
      </c>
      <c r="AX1224" s="1" t="s">
        <v>903</v>
      </c>
      <c r="AY1224" s="1" t="s">
        <v>903</v>
      </c>
      <c r="AZ1224" s="1" t="s">
        <v>903</v>
      </c>
      <c r="BA1224" s="1" t="s">
        <v>875</v>
      </c>
      <c r="BB1224" s="1" t="s">
        <v>875</v>
      </c>
      <c r="BC1224" s="1" t="s">
        <v>875</v>
      </c>
      <c r="BD1224" s="1" t="s">
        <v>875</v>
      </c>
      <c r="BE1224" s="1" t="s">
        <v>875</v>
      </c>
      <c r="BF1224" s="1" t="s">
        <v>875</v>
      </c>
      <c r="BG1224" s="25">
        <v>27.999999999999979</v>
      </c>
      <c r="BH1224">
        <v>5</v>
      </c>
      <c r="BI1224" s="1">
        <v>4.3</v>
      </c>
      <c r="BJ1224" s="1">
        <f t="shared" ref="BJ1224:BJ1255" si="86">BG1224*BI1224</f>
        <v>120.39999999999991</v>
      </c>
      <c r="BK1224" t="s">
        <v>778</v>
      </c>
      <c r="BL1224" s="25">
        <v>0</v>
      </c>
      <c r="BM1224">
        <v>0</v>
      </c>
      <c r="BN1224" s="1">
        <v>0</v>
      </c>
      <c r="BO1224" s="1">
        <v>0</v>
      </c>
      <c r="BP1224">
        <v>0</v>
      </c>
      <c r="BQ1224" s="12"/>
      <c r="BR1224" s="12"/>
      <c r="BS1224" s="12"/>
      <c r="BT1224" s="12"/>
      <c r="BU1224" s="12"/>
      <c r="BV1224" s="12"/>
      <c r="BW1224" s="12"/>
      <c r="BX1224" s="12"/>
      <c r="BY1224" s="12"/>
      <c r="BZ1224" s="12"/>
      <c r="CA1224" s="12"/>
      <c r="CB1224" s="15"/>
      <c r="CC1224" s="12"/>
      <c r="CD1224" s="12"/>
      <c r="CE1224" s="12"/>
      <c r="CF1224" s="12"/>
      <c r="CG1224" s="12"/>
      <c r="CH1224" s="12"/>
      <c r="CI1224" s="12"/>
      <c r="CJ1224" s="15"/>
      <c r="CK1224" s="12"/>
      <c r="CL1224" s="12"/>
      <c r="CM1224" s="12"/>
      <c r="CN1224" s="12"/>
      <c r="CO1224" s="12"/>
      <c r="CP1224" s="12"/>
      <c r="CQ1224" s="12"/>
      <c r="CR1224" s="12"/>
      <c r="CS1224" s="12"/>
      <c r="CT1224" s="12"/>
      <c r="CU1224" s="12"/>
      <c r="CV1224" s="12"/>
      <c r="CW1224" s="12"/>
      <c r="CX1224" s="12"/>
      <c r="CY1224" s="12"/>
      <c r="CZ1224" s="12"/>
      <c r="DA1224" s="12"/>
      <c r="DB1224" s="12"/>
      <c r="DC1224" s="12"/>
      <c r="DD1224" s="17">
        <v>0.29166666666666669</v>
      </c>
      <c r="DE1224" s="35">
        <v>0.31111111111111112</v>
      </c>
    </row>
    <row r="1225" spans="1:109" customFormat="1" x14ac:dyDescent="0.2">
      <c r="A1225" s="2">
        <v>1224</v>
      </c>
      <c r="B1225" s="5">
        <v>15</v>
      </c>
      <c r="C1225" s="2">
        <v>3</v>
      </c>
      <c r="D1225" s="1">
        <v>20</v>
      </c>
      <c r="E1225" s="7">
        <v>44038</v>
      </c>
      <c r="F1225" s="1">
        <v>0</v>
      </c>
      <c r="G1225" s="5">
        <f t="shared" si="82"/>
        <v>58</v>
      </c>
      <c r="H1225" s="19">
        <f t="shared" si="83"/>
        <v>186.2</v>
      </c>
      <c r="I1225">
        <v>72.916666666666671</v>
      </c>
      <c r="J1225">
        <v>123.2</v>
      </c>
      <c r="K1225">
        <v>21.569131027451267</v>
      </c>
      <c r="L1225">
        <v>0</v>
      </c>
      <c r="M1225">
        <v>100</v>
      </c>
      <c r="N1225">
        <v>0</v>
      </c>
      <c r="O1225">
        <v>59.375</v>
      </c>
      <c r="P1225">
        <v>108.05263157894737</v>
      </c>
      <c r="Q1225">
        <v>22.718321552749053</v>
      </c>
      <c r="R1225">
        <v>0</v>
      </c>
      <c r="S1225">
        <v>100</v>
      </c>
      <c r="T1225">
        <v>0</v>
      </c>
      <c r="U1225">
        <v>100</v>
      </c>
      <c r="V1225">
        <v>141.1875</v>
      </c>
      <c r="W1225">
        <v>10.909643341534434</v>
      </c>
      <c r="X1225">
        <v>0</v>
      </c>
      <c r="Y1225">
        <v>100</v>
      </c>
      <c r="Z1225">
        <v>0</v>
      </c>
      <c r="AA1225" s="2">
        <v>0</v>
      </c>
      <c r="AB1225">
        <v>1</v>
      </c>
      <c r="AC1225">
        <v>8</v>
      </c>
      <c r="AD1225">
        <v>1</v>
      </c>
      <c r="AE1225" s="16">
        <v>0</v>
      </c>
      <c r="AF1225" t="s">
        <v>875</v>
      </c>
      <c r="AG1225" t="s">
        <v>875</v>
      </c>
      <c r="AH1225" t="s">
        <v>875</v>
      </c>
      <c r="AI1225" t="s">
        <v>875</v>
      </c>
      <c r="AJ1225" t="s">
        <v>875</v>
      </c>
      <c r="AK1225" t="s">
        <v>875</v>
      </c>
      <c r="AL1225" t="s">
        <v>875</v>
      </c>
      <c r="AM1225" s="1" t="s">
        <v>903</v>
      </c>
      <c r="AN1225" s="1" t="s">
        <v>903</v>
      </c>
      <c r="AO1225" s="1" t="s">
        <v>903</v>
      </c>
      <c r="AP1225" s="1" t="s">
        <v>903</v>
      </c>
      <c r="AQ1225" s="1" t="s">
        <v>903</v>
      </c>
      <c r="AR1225" s="1" t="s">
        <v>903</v>
      </c>
      <c r="AS1225" s="1" t="s">
        <v>903</v>
      </c>
      <c r="AT1225" s="1" t="s">
        <v>903</v>
      </c>
      <c r="AU1225" s="1" t="s">
        <v>903</v>
      </c>
      <c r="AV1225" s="1" t="s">
        <v>903</v>
      </c>
      <c r="AW1225" s="1" t="s">
        <v>903</v>
      </c>
      <c r="AX1225" s="1" t="s">
        <v>903</v>
      </c>
      <c r="AY1225" s="1" t="s">
        <v>903</v>
      </c>
      <c r="AZ1225" s="1" t="s">
        <v>903</v>
      </c>
      <c r="BA1225" s="1" t="s">
        <v>875</v>
      </c>
      <c r="BB1225" s="1" t="s">
        <v>875</v>
      </c>
      <c r="BC1225" s="1" t="s">
        <v>875</v>
      </c>
      <c r="BD1225" s="1" t="s">
        <v>875</v>
      </c>
      <c r="BE1225" s="1" t="s">
        <v>875</v>
      </c>
      <c r="BF1225" s="1" t="s">
        <v>875</v>
      </c>
      <c r="BG1225" s="12">
        <v>24</v>
      </c>
      <c r="BH1225" s="12">
        <v>4</v>
      </c>
      <c r="BI1225" s="1">
        <v>2.8</v>
      </c>
      <c r="BJ1225" s="1">
        <f t="shared" si="86"/>
        <v>67.199999999999989</v>
      </c>
      <c r="BK1225" s="1" t="s">
        <v>27</v>
      </c>
      <c r="BL1225" s="25">
        <v>34</v>
      </c>
      <c r="BM1225">
        <v>4</v>
      </c>
      <c r="BN1225" s="1">
        <v>3.5</v>
      </c>
      <c r="BO1225" s="1">
        <f>BL1225*BN1225</f>
        <v>119</v>
      </c>
      <c r="BP1225" t="s">
        <v>777</v>
      </c>
      <c r="BQ1225" s="14">
        <v>44038.618965347225</v>
      </c>
      <c r="BR1225" s="14" t="s">
        <v>535</v>
      </c>
      <c r="BS1225" s="15">
        <v>21.516666666666666</v>
      </c>
      <c r="BT1225" s="12" t="s">
        <v>80</v>
      </c>
      <c r="BU1225" s="12">
        <v>1</v>
      </c>
      <c r="BV1225" s="12" t="s">
        <v>536</v>
      </c>
      <c r="BW1225" s="12" t="s">
        <v>537</v>
      </c>
      <c r="BX1225" s="12" t="s">
        <v>161</v>
      </c>
      <c r="BY1225" s="12" t="s">
        <v>538</v>
      </c>
      <c r="BZ1225" s="12">
        <v>1</v>
      </c>
      <c r="CA1225" s="12">
        <v>5</v>
      </c>
      <c r="CB1225" s="15">
        <v>0</v>
      </c>
      <c r="CC1225" s="12">
        <v>0</v>
      </c>
      <c r="CD1225" s="12">
        <v>0</v>
      </c>
      <c r="CE1225" s="12">
        <v>1</v>
      </c>
      <c r="CF1225" s="12">
        <v>4</v>
      </c>
      <c r="CG1225" s="12">
        <v>1</v>
      </c>
      <c r="CH1225" s="12">
        <v>3</v>
      </c>
      <c r="CI1225" s="12">
        <v>1</v>
      </c>
      <c r="CJ1225" s="15">
        <v>4</v>
      </c>
      <c r="CK1225" s="12">
        <v>1</v>
      </c>
      <c r="CL1225" s="12">
        <v>4</v>
      </c>
      <c r="CM1225" s="12">
        <v>1</v>
      </c>
      <c r="CN1225" s="12">
        <v>4</v>
      </c>
      <c r="CO1225" s="12">
        <v>2</v>
      </c>
      <c r="CP1225" s="12" t="s">
        <v>163</v>
      </c>
      <c r="CQ1225" s="12">
        <v>104</v>
      </c>
      <c r="CR1225" s="12">
        <v>104</v>
      </c>
      <c r="CS1225" s="12">
        <v>31</v>
      </c>
      <c r="CT1225" s="12">
        <v>15</v>
      </c>
      <c r="CU1225" s="12">
        <v>108</v>
      </c>
      <c r="CV1225" s="12">
        <v>8.1</v>
      </c>
      <c r="CW1225" s="12">
        <v>0</v>
      </c>
      <c r="CX1225" s="12" t="b">
        <v>0</v>
      </c>
      <c r="CY1225" s="12"/>
      <c r="CZ1225" s="12">
        <v>0</v>
      </c>
      <c r="DA1225" s="12">
        <v>100</v>
      </c>
      <c r="DB1225" s="12">
        <v>80</v>
      </c>
      <c r="DC1225" s="12">
        <v>68</v>
      </c>
      <c r="DE1225" s="35"/>
    </row>
    <row r="1226" spans="1:109" customFormat="1" x14ac:dyDescent="0.2">
      <c r="A1226" s="2">
        <v>1225</v>
      </c>
      <c r="B1226" s="5">
        <v>15</v>
      </c>
      <c r="C1226" s="2">
        <v>3</v>
      </c>
      <c r="D1226" s="1">
        <v>21</v>
      </c>
      <c r="E1226" s="7">
        <v>44039</v>
      </c>
      <c r="F1226" s="1">
        <v>0</v>
      </c>
      <c r="G1226" s="5">
        <f t="shared" si="82"/>
        <v>73</v>
      </c>
      <c r="H1226" s="19">
        <f t="shared" si="83"/>
        <v>228.2</v>
      </c>
      <c r="I1226">
        <v>97.916666666666671</v>
      </c>
      <c r="J1226">
        <v>139.06382978723406</v>
      </c>
      <c r="K1226">
        <v>19.591530446053714</v>
      </c>
      <c r="L1226">
        <v>8.5106382978723403</v>
      </c>
      <c r="M1226">
        <v>91.489361702127667</v>
      </c>
      <c r="N1226">
        <v>0</v>
      </c>
      <c r="O1226">
        <v>96.875</v>
      </c>
      <c r="P1226">
        <v>151.87096774193549</v>
      </c>
      <c r="Q1226">
        <v>15.888330404274544</v>
      </c>
      <c r="R1226">
        <v>12.903225806451612</v>
      </c>
      <c r="S1226">
        <v>87.096774193548384</v>
      </c>
      <c r="T1226">
        <v>0</v>
      </c>
      <c r="U1226">
        <v>100</v>
      </c>
      <c r="V1226">
        <v>114.25</v>
      </c>
      <c r="W1226">
        <v>9.4870876954274497</v>
      </c>
      <c r="X1226">
        <v>0</v>
      </c>
      <c r="Y1226">
        <v>100</v>
      </c>
      <c r="Z1226">
        <v>0</v>
      </c>
      <c r="AA1226" s="2">
        <v>0</v>
      </c>
      <c r="AB1226">
        <v>1</v>
      </c>
      <c r="AC1226">
        <v>8</v>
      </c>
      <c r="AD1226">
        <v>1</v>
      </c>
      <c r="AE1226" s="16">
        <v>0</v>
      </c>
      <c r="AF1226" t="s">
        <v>875</v>
      </c>
      <c r="AG1226" t="s">
        <v>875</v>
      </c>
      <c r="AH1226" t="s">
        <v>875</v>
      </c>
      <c r="AI1226" t="s">
        <v>875</v>
      </c>
      <c r="AJ1226" t="s">
        <v>875</v>
      </c>
      <c r="AK1226" t="s">
        <v>875</v>
      </c>
      <c r="AL1226" t="s">
        <v>875</v>
      </c>
      <c r="AM1226" s="1" t="s">
        <v>903</v>
      </c>
      <c r="AN1226" s="1" t="s">
        <v>903</v>
      </c>
      <c r="AO1226" s="1" t="s">
        <v>903</v>
      </c>
      <c r="AP1226" s="1" t="s">
        <v>903</v>
      </c>
      <c r="AQ1226" s="1" t="s">
        <v>903</v>
      </c>
      <c r="AR1226" s="1" t="s">
        <v>903</v>
      </c>
      <c r="AS1226" s="1" t="s">
        <v>903</v>
      </c>
      <c r="AT1226" s="1" t="s">
        <v>903</v>
      </c>
      <c r="AU1226" s="1" t="s">
        <v>903</v>
      </c>
      <c r="AV1226" s="1" t="s">
        <v>903</v>
      </c>
      <c r="AW1226" s="1" t="s">
        <v>903</v>
      </c>
      <c r="AX1226" s="1" t="s">
        <v>903</v>
      </c>
      <c r="AY1226" s="1" t="s">
        <v>903</v>
      </c>
      <c r="AZ1226" s="1" t="s">
        <v>903</v>
      </c>
      <c r="BA1226" s="1" t="s">
        <v>875</v>
      </c>
      <c r="BB1226" s="1" t="s">
        <v>875</v>
      </c>
      <c r="BC1226" s="1" t="s">
        <v>875</v>
      </c>
      <c r="BD1226" s="1" t="s">
        <v>875</v>
      </c>
      <c r="BE1226" s="1" t="s">
        <v>875</v>
      </c>
      <c r="BF1226" s="1" t="s">
        <v>875</v>
      </c>
      <c r="BG1226" s="12">
        <v>39</v>
      </c>
      <c r="BH1226" s="1">
        <v>4.68</v>
      </c>
      <c r="BI1226" s="1">
        <v>2.8</v>
      </c>
      <c r="BJ1226" s="1">
        <f t="shared" si="86"/>
        <v>109.19999999999999</v>
      </c>
      <c r="BK1226" s="1" t="s">
        <v>27</v>
      </c>
      <c r="BL1226" s="25">
        <v>34</v>
      </c>
      <c r="BM1226">
        <v>4</v>
      </c>
      <c r="BN1226" s="1">
        <v>3.5</v>
      </c>
      <c r="BO1226" s="1">
        <f>BL1226*BN1226</f>
        <v>119</v>
      </c>
      <c r="BP1226" t="s">
        <v>777</v>
      </c>
      <c r="BQ1226" s="14">
        <v>44039.698495370372</v>
      </c>
      <c r="BR1226" s="14" t="s">
        <v>540</v>
      </c>
      <c r="BS1226" s="15">
        <f>12+24.6833333333333</f>
        <v>36.683333333333302</v>
      </c>
      <c r="BT1226" s="12" t="s">
        <v>539</v>
      </c>
      <c r="BU1226" s="12">
        <v>1</v>
      </c>
      <c r="BV1226" s="12"/>
      <c r="BW1226" s="12" t="s">
        <v>98</v>
      </c>
      <c r="BX1226" s="12"/>
      <c r="BY1226" s="12" t="s">
        <v>98</v>
      </c>
      <c r="BZ1226" s="12">
        <v>1</v>
      </c>
      <c r="CA1226" s="12">
        <v>16</v>
      </c>
      <c r="CB1226" s="15">
        <v>0</v>
      </c>
      <c r="CC1226" s="12">
        <v>0</v>
      </c>
      <c r="CD1226" s="12">
        <v>0</v>
      </c>
      <c r="CE1226" s="12">
        <v>1</v>
      </c>
      <c r="CF1226" s="12">
        <v>3</v>
      </c>
      <c r="CG1226" s="12">
        <v>1</v>
      </c>
      <c r="CH1226" s="12">
        <v>3</v>
      </c>
      <c r="CI1226" s="12">
        <v>1</v>
      </c>
      <c r="CJ1226" s="15">
        <f>(12/36.6)*4+(24.6833333333333/36.6)*5</f>
        <v>4.6835154826958059</v>
      </c>
      <c r="CK1226" s="12">
        <v>1</v>
      </c>
      <c r="CL1226" s="12">
        <v>3</v>
      </c>
      <c r="CM1226" s="12">
        <v>1</v>
      </c>
      <c r="CN1226" s="12">
        <v>4</v>
      </c>
      <c r="CO1226" s="12">
        <v>3</v>
      </c>
      <c r="CP1226" s="12" t="s">
        <v>163</v>
      </c>
      <c r="CQ1226" s="12">
        <v>108</v>
      </c>
      <c r="CR1226" s="12">
        <v>108</v>
      </c>
      <c r="CS1226" s="12">
        <v>35</v>
      </c>
      <c r="CT1226" s="12">
        <v>18</v>
      </c>
      <c r="CU1226" s="12">
        <v>108</v>
      </c>
      <c r="CV1226" s="12">
        <v>8.1</v>
      </c>
      <c r="CW1226" s="12">
        <v>203</v>
      </c>
      <c r="CX1226" s="12" t="b">
        <v>0</v>
      </c>
      <c r="CY1226" s="12"/>
      <c r="CZ1226" s="12">
        <v>0</v>
      </c>
      <c r="DA1226" s="12">
        <v>87</v>
      </c>
      <c r="DB1226" s="12">
        <v>73</v>
      </c>
      <c r="DC1226" s="12">
        <v>61</v>
      </c>
      <c r="DE1226" s="35"/>
    </row>
    <row r="1227" spans="1:109" customFormat="1" x14ac:dyDescent="0.2">
      <c r="A1227" s="2">
        <v>1226</v>
      </c>
      <c r="B1227" s="5">
        <v>15</v>
      </c>
      <c r="C1227" s="2">
        <v>3</v>
      </c>
      <c r="D1227" s="1">
        <v>22</v>
      </c>
      <c r="E1227" s="7">
        <v>44040</v>
      </c>
      <c r="F1227" s="1">
        <v>0</v>
      </c>
      <c r="G1227" s="5">
        <f t="shared" si="82"/>
        <v>25.000000000000032</v>
      </c>
      <c r="H1227" s="19">
        <f t="shared" si="83"/>
        <v>107.50000000000013</v>
      </c>
      <c r="I1227">
        <v>100</v>
      </c>
      <c r="J1227">
        <v>107.01041666666667</v>
      </c>
      <c r="K1227">
        <v>30.710872138099695</v>
      </c>
      <c r="L1227">
        <v>0</v>
      </c>
      <c r="M1227">
        <v>80.208333333333329</v>
      </c>
      <c r="N1227">
        <v>19.791666666666668</v>
      </c>
      <c r="O1227">
        <v>100</v>
      </c>
      <c r="P1227">
        <v>119.59375</v>
      </c>
      <c r="Q1227">
        <v>18.741495339385995</v>
      </c>
      <c r="R1227">
        <v>0</v>
      </c>
      <c r="S1227">
        <v>100</v>
      </c>
      <c r="T1227">
        <v>0</v>
      </c>
      <c r="U1227">
        <v>100</v>
      </c>
      <c r="V1227">
        <v>81.84375</v>
      </c>
      <c r="W1227">
        <v>44.19172389073762</v>
      </c>
      <c r="X1227">
        <v>0</v>
      </c>
      <c r="Y1227">
        <v>40.625</v>
      </c>
      <c r="Z1227">
        <v>59.375</v>
      </c>
      <c r="AA1227" s="2">
        <v>0</v>
      </c>
      <c r="AB1227">
        <v>1</v>
      </c>
      <c r="AC1227">
        <v>9</v>
      </c>
      <c r="AD1227">
        <v>1</v>
      </c>
      <c r="AE1227" s="16">
        <v>0</v>
      </c>
      <c r="AF1227" t="s">
        <v>875</v>
      </c>
      <c r="AG1227" t="s">
        <v>875</v>
      </c>
      <c r="AH1227" t="s">
        <v>875</v>
      </c>
      <c r="AI1227" t="s">
        <v>875</v>
      </c>
      <c r="AJ1227" t="s">
        <v>875</v>
      </c>
      <c r="AK1227" t="s">
        <v>875</v>
      </c>
      <c r="AL1227" t="s">
        <v>875</v>
      </c>
      <c r="AM1227" s="1" t="s">
        <v>903</v>
      </c>
      <c r="AN1227" s="1" t="s">
        <v>903</v>
      </c>
      <c r="AO1227" s="1" t="s">
        <v>903</v>
      </c>
      <c r="AP1227" s="1" t="s">
        <v>903</v>
      </c>
      <c r="AQ1227" s="1" t="s">
        <v>903</v>
      </c>
      <c r="AR1227" s="1" t="s">
        <v>903</v>
      </c>
      <c r="AS1227" s="1" t="s">
        <v>903</v>
      </c>
      <c r="AT1227" s="1" t="s">
        <v>903</v>
      </c>
      <c r="AU1227" s="1" t="s">
        <v>903</v>
      </c>
      <c r="AV1227" s="1" t="s">
        <v>903</v>
      </c>
      <c r="AW1227" s="1" t="s">
        <v>903</v>
      </c>
      <c r="AX1227" s="1" t="s">
        <v>903</v>
      </c>
      <c r="AY1227" s="1" t="s">
        <v>903</v>
      </c>
      <c r="AZ1227" s="1" t="s">
        <v>903</v>
      </c>
      <c r="BA1227" s="1" t="s">
        <v>875</v>
      </c>
      <c r="BB1227" s="1" t="s">
        <v>875</v>
      </c>
      <c r="BC1227" s="1" t="s">
        <v>875</v>
      </c>
      <c r="BD1227" s="1" t="s">
        <v>875</v>
      </c>
      <c r="BE1227" s="1" t="s">
        <v>875</v>
      </c>
      <c r="BF1227" s="1" t="s">
        <v>875</v>
      </c>
      <c r="BG1227" s="25">
        <v>25.000000000000032</v>
      </c>
      <c r="BH1227">
        <v>5</v>
      </c>
      <c r="BI1227" s="1">
        <v>4.3</v>
      </c>
      <c r="BJ1227" s="1">
        <f t="shared" si="86"/>
        <v>107.50000000000013</v>
      </c>
      <c r="BK1227" t="s">
        <v>778</v>
      </c>
      <c r="BL1227" s="25">
        <v>0</v>
      </c>
      <c r="BM1227">
        <v>0</v>
      </c>
      <c r="BN1227" s="1">
        <v>0</v>
      </c>
      <c r="BO1227" s="1">
        <v>0</v>
      </c>
      <c r="BP1227">
        <v>0</v>
      </c>
      <c r="BQ1227" s="12"/>
      <c r="BR1227" s="12"/>
      <c r="BS1227" s="12"/>
      <c r="BT1227" s="12"/>
      <c r="BU1227" s="12"/>
      <c r="BV1227" s="12"/>
      <c r="BW1227" s="12"/>
      <c r="BX1227" s="12"/>
      <c r="BY1227" s="12"/>
      <c r="BZ1227" s="12"/>
      <c r="CA1227" s="12"/>
      <c r="CB1227" s="15"/>
      <c r="CC1227" s="12"/>
      <c r="CD1227" s="12"/>
      <c r="CE1227" s="12"/>
      <c r="CF1227" s="12"/>
      <c r="CG1227" s="12"/>
      <c r="CH1227" s="12"/>
      <c r="CI1227" s="12"/>
      <c r="CJ1227" s="15"/>
      <c r="CK1227" s="12"/>
      <c r="CL1227" s="12"/>
      <c r="CM1227" s="12"/>
      <c r="CN1227" s="12"/>
      <c r="CO1227" s="12"/>
      <c r="CP1227" s="12"/>
      <c r="CQ1227" s="12"/>
      <c r="CR1227" s="12"/>
      <c r="CS1227" s="12"/>
      <c r="CT1227" s="12"/>
      <c r="CU1227" s="12"/>
      <c r="CV1227" s="12"/>
      <c r="CW1227" s="12"/>
      <c r="CX1227" s="12"/>
      <c r="CY1227" s="12"/>
      <c r="CZ1227" s="12"/>
      <c r="DA1227" s="12"/>
      <c r="DB1227" s="12"/>
      <c r="DC1227" s="12"/>
      <c r="DD1227" s="17">
        <v>0.22916666666666666</v>
      </c>
      <c r="DE1227" s="35">
        <v>0.24652777777777779</v>
      </c>
    </row>
    <row r="1228" spans="1:109" customFormat="1" x14ac:dyDescent="0.2">
      <c r="A1228" s="2">
        <v>1227</v>
      </c>
      <c r="B1228" s="5">
        <v>15</v>
      </c>
      <c r="C1228" s="2">
        <v>3</v>
      </c>
      <c r="D1228" s="1">
        <v>23</v>
      </c>
      <c r="E1228" s="7">
        <v>44041</v>
      </c>
      <c r="F1228" s="1">
        <v>0</v>
      </c>
      <c r="G1228" s="5">
        <f t="shared" si="82"/>
        <v>64</v>
      </c>
      <c r="H1228" s="19">
        <f t="shared" si="83"/>
        <v>203</v>
      </c>
      <c r="I1228">
        <v>92.708333333333329</v>
      </c>
      <c r="J1228">
        <v>124.86516853932584</v>
      </c>
      <c r="K1228">
        <v>24.270148411831208</v>
      </c>
      <c r="L1228">
        <v>5.617977528089888</v>
      </c>
      <c r="M1228">
        <v>94.382022471910119</v>
      </c>
      <c r="N1228">
        <v>0</v>
      </c>
      <c r="O1228">
        <v>89.0625</v>
      </c>
      <c r="P1228">
        <v>138.42105263157896</v>
      </c>
      <c r="Q1228">
        <v>20.253897424856337</v>
      </c>
      <c r="R1228">
        <v>8.7719298245614041</v>
      </c>
      <c r="S1228">
        <v>91.228070175438603</v>
      </c>
      <c r="T1228">
        <v>0</v>
      </c>
      <c r="U1228">
        <v>100</v>
      </c>
      <c r="V1228">
        <v>100.71875</v>
      </c>
      <c r="W1228">
        <v>15.617797171953814</v>
      </c>
      <c r="X1228">
        <v>0</v>
      </c>
      <c r="Y1228">
        <v>100</v>
      </c>
      <c r="Z1228">
        <v>0</v>
      </c>
      <c r="AA1228" s="2">
        <v>0</v>
      </c>
      <c r="AB1228">
        <v>1</v>
      </c>
      <c r="AC1228">
        <v>8</v>
      </c>
      <c r="AD1228">
        <v>1</v>
      </c>
      <c r="AE1228" s="16">
        <v>0</v>
      </c>
      <c r="AF1228" t="s">
        <v>875</v>
      </c>
      <c r="AG1228" t="s">
        <v>875</v>
      </c>
      <c r="AH1228" t="s">
        <v>875</v>
      </c>
      <c r="AI1228" t="s">
        <v>875</v>
      </c>
      <c r="AJ1228" t="s">
        <v>875</v>
      </c>
      <c r="AK1228" t="s">
        <v>875</v>
      </c>
      <c r="AL1228" t="s">
        <v>875</v>
      </c>
      <c r="AM1228" s="1" t="s">
        <v>903</v>
      </c>
      <c r="AN1228" s="1" t="s">
        <v>903</v>
      </c>
      <c r="AO1228" s="1" t="s">
        <v>903</v>
      </c>
      <c r="AP1228" s="1" t="s">
        <v>903</v>
      </c>
      <c r="AQ1228" s="1" t="s">
        <v>903</v>
      </c>
      <c r="AR1228" s="1" t="s">
        <v>903</v>
      </c>
      <c r="AS1228" s="1" t="s">
        <v>903</v>
      </c>
      <c r="AT1228" s="1" t="s">
        <v>903</v>
      </c>
      <c r="AU1228" s="1" t="s">
        <v>903</v>
      </c>
      <c r="AV1228" s="1" t="s">
        <v>903</v>
      </c>
      <c r="AW1228" s="1" t="s">
        <v>903</v>
      </c>
      <c r="AX1228" s="1" t="s">
        <v>903</v>
      </c>
      <c r="AY1228" s="1" t="s">
        <v>903</v>
      </c>
      <c r="AZ1228" s="1" t="s">
        <v>903</v>
      </c>
      <c r="BA1228" s="1" t="s">
        <v>875</v>
      </c>
      <c r="BB1228" s="1" t="s">
        <v>875</v>
      </c>
      <c r="BC1228" s="1" t="s">
        <v>875</v>
      </c>
      <c r="BD1228" s="1" t="s">
        <v>875</v>
      </c>
      <c r="BE1228" s="1" t="s">
        <v>875</v>
      </c>
      <c r="BF1228" s="1" t="s">
        <v>875</v>
      </c>
      <c r="BG1228" s="12">
        <v>30</v>
      </c>
      <c r="BH1228" s="1">
        <v>3</v>
      </c>
      <c r="BI1228" s="1">
        <v>2.8</v>
      </c>
      <c r="BJ1228" s="1">
        <f t="shared" si="86"/>
        <v>84</v>
      </c>
      <c r="BK1228" s="1" t="s">
        <v>27</v>
      </c>
      <c r="BL1228" s="25">
        <v>34</v>
      </c>
      <c r="BM1228">
        <v>4</v>
      </c>
      <c r="BN1228" s="1">
        <v>3.5</v>
      </c>
      <c r="BO1228" s="1">
        <f>BL1228*BN1228</f>
        <v>119</v>
      </c>
      <c r="BP1228" t="s">
        <v>777</v>
      </c>
      <c r="BQ1228" s="14">
        <v>44041.789930555555</v>
      </c>
      <c r="BR1228" s="14" t="s">
        <v>542</v>
      </c>
      <c r="BS1228" s="15">
        <f>23.45+3.1</f>
        <v>26.55</v>
      </c>
      <c r="BT1228" s="12" t="s">
        <v>210</v>
      </c>
      <c r="BU1228" s="12">
        <v>1</v>
      </c>
      <c r="BV1228" s="12" t="s">
        <v>536</v>
      </c>
      <c r="BW1228" s="12" t="s">
        <v>543</v>
      </c>
      <c r="BX1228" s="12"/>
      <c r="BY1228" s="12" t="s">
        <v>98</v>
      </c>
      <c r="BZ1228" s="12">
        <v>1</v>
      </c>
      <c r="CA1228" s="12">
        <v>6</v>
      </c>
      <c r="CB1228" s="15">
        <v>0</v>
      </c>
      <c r="CC1228" s="12">
        <v>2</v>
      </c>
      <c r="CD1228" s="12">
        <v>0</v>
      </c>
      <c r="CE1228" s="12">
        <v>1</v>
      </c>
      <c r="CF1228" s="12">
        <v>3</v>
      </c>
      <c r="CG1228" s="12">
        <v>1</v>
      </c>
      <c r="CH1228" s="12">
        <v>4</v>
      </c>
      <c r="CI1228" s="12">
        <v>1</v>
      </c>
      <c r="CJ1228" s="15">
        <v>3</v>
      </c>
      <c r="CK1228" s="12">
        <v>1</v>
      </c>
      <c r="CL1228" s="12">
        <v>4</v>
      </c>
      <c r="CM1228" s="12">
        <v>1</v>
      </c>
      <c r="CN1228" s="12">
        <v>4</v>
      </c>
      <c r="CO1228" s="12">
        <v>2</v>
      </c>
      <c r="CP1228" s="12" t="s">
        <v>141</v>
      </c>
      <c r="CQ1228" s="12">
        <v>111</v>
      </c>
      <c r="CR1228" s="12">
        <v>111</v>
      </c>
      <c r="CS1228" s="12">
        <v>25</v>
      </c>
      <c r="CT1228" s="12">
        <v>10</v>
      </c>
      <c r="CU1228" s="12">
        <v>108</v>
      </c>
      <c r="CV1228" s="12">
        <v>15</v>
      </c>
      <c r="CW1228" s="12">
        <v>293</v>
      </c>
      <c r="CX1228" s="12" t="b">
        <v>0</v>
      </c>
      <c r="CY1228" s="12"/>
      <c r="CZ1228" s="12">
        <v>0</v>
      </c>
      <c r="DA1228" s="12"/>
      <c r="DB1228" s="12"/>
      <c r="DC1228" s="12"/>
      <c r="DE1228" s="35"/>
    </row>
    <row r="1229" spans="1:109" customFormat="1" x14ac:dyDescent="0.2">
      <c r="A1229" s="2">
        <v>1228</v>
      </c>
      <c r="B1229" s="5">
        <v>15</v>
      </c>
      <c r="C1229" s="2">
        <v>3</v>
      </c>
      <c r="D1229" s="1">
        <v>24</v>
      </c>
      <c r="E1229" s="7">
        <v>44042</v>
      </c>
      <c r="F1229" s="1">
        <v>0</v>
      </c>
      <c r="G1229" s="5">
        <f t="shared" si="82"/>
        <v>60</v>
      </c>
      <c r="H1229" s="19">
        <f t="shared" si="83"/>
        <v>191.8</v>
      </c>
      <c r="I1229">
        <v>76.041666666666671</v>
      </c>
      <c r="J1229">
        <v>113.31506849315069</v>
      </c>
      <c r="K1229">
        <v>28.489956445900486</v>
      </c>
      <c r="L1229">
        <v>8.2191780821917817</v>
      </c>
      <c r="M1229">
        <v>87.671232876712338</v>
      </c>
      <c r="N1229">
        <v>4.1095890410958908</v>
      </c>
      <c r="O1229">
        <v>64.0625</v>
      </c>
      <c r="P1229">
        <v>109.73170731707317</v>
      </c>
      <c r="Q1229">
        <v>37.539609100380943</v>
      </c>
      <c r="R1229">
        <v>14.634146341463415</v>
      </c>
      <c r="S1229">
        <v>78.048780487804876</v>
      </c>
      <c r="T1229">
        <v>7.3170731707317076</v>
      </c>
      <c r="U1229">
        <v>100</v>
      </c>
      <c r="V1229">
        <v>117.90625</v>
      </c>
      <c r="W1229">
        <v>11.764603950775312</v>
      </c>
      <c r="X1229">
        <v>0</v>
      </c>
      <c r="Y1229">
        <v>100</v>
      </c>
      <c r="Z1229">
        <v>0</v>
      </c>
      <c r="AA1229" s="2">
        <v>0</v>
      </c>
      <c r="AB1229">
        <v>1</v>
      </c>
      <c r="AC1229">
        <v>8</v>
      </c>
      <c r="AD1229">
        <v>1</v>
      </c>
      <c r="AE1229" s="16">
        <v>0</v>
      </c>
      <c r="AF1229" t="s">
        <v>875</v>
      </c>
      <c r="AG1229" t="s">
        <v>875</v>
      </c>
      <c r="AH1229" t="s">
        <v>875</v>
      </c>
      <c r="AI1229" t="s">
        <v>875</v>
      </c>
      <c r="AJ1229" t="s">
        <v>875</v>
      </c>
      <c r="AK1229" t="s">
        <v>875</v>
      </c>
      <c r="AL1229" t="s">
        <v>875</v>
      </c>
      <c r="AM1229" s="1" t="s">
        <v>903</v>
      </c>
      <c r="AN1229" s="1" t="s">
        <v>903</v>
      </c>
      <c r="AO1229" s="1" t="s">
        <v>903</v>
      </c>
      <c r="AP1229" s="1" t="s">
        <v>903</v>
      </c>
      <c r="AQ1229" s="1" t="s">
        <v>903</v>
      </c>
      <c r="AR1229" s="1" t="s">
        <v>903</v>
      </c>
      <c r="AS1229" s="1" t="s">
        <v>903</v>
      </c>
      <c r="AT1229" s="1" t="s">
        <v>903</v>
      </c>
      <c r="AU1229" s="1" t="s">
        <v>903</v>
      </c>
      <c r="AV1229" s="1" t="s">
        <v>903</v>
      </c>
      <c r="AW1229" s="1" t="s">
        <v>903</v>
      </c>
      <c r="AX1229" s="1" t="s">
        <v>903</v>
      </c>
      <c r="AY1229" s="1" t="s">
        <v>903</v>
      </c>
      <c r="AZ1229" s="1" t="s">
        <v>903</v>
      </c>
      <c r="BA1229" s="1" t="s">
        <v>875</v>
      </c>
      <c r="BB1229" s="1" t="s">
        <v>875</v>
      </c>
      <c r="BC1229" s="1" t="s">
        <v>875</v>
      </c>
      <c r="BD1229" s="1" t="s">
        <v>875</v>
      </c>
      <c r="BE1229" s="1" t="s">
        <v>875</v>
      </c>
      <c r="BF1229" s="1" t="s">
        <v>875</v>
      </c>
      <c r="BG1229" s="12">
        <v>26</v>
      </c>
      <c r="BH1229" s="1">
        <v>4</v>
      </c>
      <c r="BI1229" s="1">
        <v>2.8</v>
      </c>
      <c r="BJ1229" s="1">
        <f t="shared" si="86"/>
        <v>72.8</v>
      </c>
      <c r="BK1229" s="12" t="s">
        <v>27</v>
      </c>
      <c r="BL1229" s="25">
        <v>34</v>
      </c>
      <c r="BM1229">
        <v>4</v>
      </c>
      <c r="BN1229" s="1">
        <v>3.5</v>
      </c>
      <c r="BO1229" s="1">
        <f>BL1229*BN1229</f>
        <v>119</v>
      </c>
      <c r="BP1229" t="s">
        <v>777</v>
      </c>
      <c r="BQ1229" s="14">
        <v>44042.630702071758</v>
      </c>
      <c r="BR1229" s="14" t="s">
        <v>544</v>
      </c>
      <c r="BS1229" s="15">
        <v>25.516666666666666</v>
      </c>
      <c r="BT1229" s="12" t="s">
        <v>215</v>
      </c>
      <c r="BU1229" s="12">
        <v>1</v>
      </c>
      <c r="BV1229" s="12"/>
      <c r="BW1229" s="12" t="s">
        <v>98</v>
      </c>
      <c r="BX1229" s="12"/>
      <c r="BY1229" s="12" t="s">
        <v>98</v>
      </c>
      <c r="BZ1229" s="12">
        <v>1</v>
      </c>
      <c r="CA1229" s="12">
        <v>6</v>
      </c>
      <c r="CB1229" s="15">
        <v>0</v>
      </c>
      <c r="CC1229" s="12">
        <v>0</v>
      </c>
      <c r="CD1229" s="12">
        <v>0</v>
      </c>
      <c r="CE1229" s="12">
        <v>1</v>
      </c>
      <c r="CF1229" s="12">
        <v>3</v>
      </c>
      <c r="CG1229" s="12">
        <v>1</v>
      </c>
      <c r="CH1229" s="12">
        <v>3</v>
      </c>
      <c r="CI1229" s="12">
        <v>1</v>
      </c>
      <c r="CJ1229" s="15">
        <v>4</v>
      </c>
      <c r="CK1229" s="12">
        <v>1</v>
      </c>
      <c r="CL1229" s="12">
        <v>4</v>
      </c>
      <c r="CM1229" s="12">
        <v>1</v>
      </c>
      <c r="CN1229" s="12">
        <v>4</v>
      </c>
      <c r="CO1229" s="12">
        <v>2</v>
      </c>
      <c r="CP1229" s="12" t="s">
        <v>141</v>
      </c>
      <c r="CQ1229" s="12">
        <v>111</v>
      </c>
      <c r="CR1229" s="12">
        <v>111</v>
      </c>
      <c r="CS1229" s="12">
        <v>30</v>
      </c>
      <c r="CT1229" s="12">
        <v>12</v>
      </c>
      <c r="CU1229" s="12">
        <v>112</v>
      </c>
      <c r="CV1229" s="12">
        <v>11.5</v>
      </c>
      <c r="CW1229" s="12">
        <v>293</v>
      </c>
      <c r="CX1229" s="12" t="b">
        <v>0</v>
      </c>
      <c r="CY1229" s="12"/>
      <c r="CZ1229" s="12">
        <v>0</v>
      </c>
      <c r="DA1229" s="12"/>
      <c r="DB1229" s="12"/>
      <c r="DC1229" s="12"/>
      <c r="DE1229" s="35"/>
    </row>
    <row r="1230" spans="1:109" customFormat="1" x14ac:dyDescent="0.2">
      <c r="A1230" s="2">
        <v>1229</v>
      </c>
      <c r="B1230" s="5">
        <v>15</v>
      </c>
      <c r="C1230" s="2">
        <v>3</v>
      </c>
      <c r="D1230" s="1">
        <v>25</v>
      </c>
      <c r="E1230" s="7">
        <v>44043</v>
      </c>
      <c r="F1230" s="1">
        <v>0</v>
      </c>
      <c r="G1230" s="5">
        <f t="shared" si="82"/>
        <v>30.000000000000014</v>
      </c>
      <c r="H1230" s="19">
        <f t="shared" si="83"/>
        <v>129.00000000000006</v>
      </c>
      <c r="I1230">
        <v>94.791666666666671</v>
      </c>
      <c r="J1230">
        <v>115.93406593406593</v>
      </c>
      <c r="K1230">
        <v>20.676169432231234</v>
      </c>
      <c r="L1230">
        <v>0</v>
      </c>
      <c r="M1230">
        <v>95.604395604395606</v>
      </c>
      <c r="N1230">
        <v>4.395604395604396</v>
      </c>
      <c r="O1230">
        <v>92.1875</v>
      </c>
      <c r="P1230">
        <v>116.32203389830508</v>
      </c>
      <c r="Q1230">
        <v>23.310269091012842</v>
      </c>
      <c r="R1230">
        <v>0</v>
      </c>
      <c r="S1230">
        <v>93.220338983050851</v>
      </c>
      <c r="T1230">
        <v>6.7796610169491522</v>
      </c>
      <c r="U1230">
        <v>100</v>
      </c>
      <c r="V1230">
        <v>115.21875</v>
      </c>
      <c r="W1230">
        <v>14.825574535872681</v>
      </c>
      <c r="X1230">
        <v>0</v>
      </c>
      <c r="Y1230">
        <v>100</v>
      </c>
      <c r="Z1230">
        <v>0</v>
      </c>
      <c r="AA1230" s="2">
        <v>1</v>
      </c>
      <c r="AB1230">
        <v>1</v>
      </c>
      <c r="AC1230">
        <v>8</v>
      </c>
      <c r="AD1230">
        <v>1</v>
      </c>
      <c r="AE1230" s="16">
        <v>0</v>
      </c>
      <c r="AF1230" t="s">
        <v>875</v>
      </c>
      <c r="AG1230" t="s">
        <v>875</v>
      </c>
      <c r="AH1230" t="s">
        <v>875</v>
      </c>
      <c r="AI1230" t="s">
        <v>875</v>
      </c>
      <c r="AJ1230" t="s">
        <v>875</v>
      </c>
      <c r="AK1230" t="s">
        <v>875</v>
      </c>
      <c r="AL1230" t="s">
        <v>875</v>
      </c>
      <c r="AM1230" s="1" t="s">
        <v>903</v>
      </c>
      <c r="AN1230" s="1" t="s">
        <v>903</v>
      </c>
      <c r="AO1230" s="1" t="s">
        <v>903</v>
      </c>
      <c r="AP1230" s="1" t="s">
        <v>903</v>
      </c>
      <c r="AQ1230" s="1" t="s">
        <v>903</v>
      </c>
      <c r="AR1230" s="1" t="s">
        <v>903</v>
      </c>
      <c r="AS1230" s="1" t="s">
        <v>903</v>
      </c>
      <c r="AT1230" s="1" t="s">
        <v>903</v>
      </c>
      <c r="AU1230" s="1" t="s">
        <v>903</v>
      </c>
      <c r="AV1230" s="1" t="s">
        <v>903</v>
      </c>
      <c r="AW1230" s="1" t="s">
        <v>903</v>
      </c>
      <c r="AX1230" s="1" t="s">
        <v>903</v>
      </c>
      <c r="AY1230" s="1" t="s">
        <v>903</v>
      </c>
      <c r="AZ1230" s="1" t="s">
        <v>903</v>
      </c>
      <c r="BA1230" s="1" t="s">
        <v>875</v>
      </c>
      <c r="BB1230" s="1" t="s">
        <v>875</v>
      </c>
      <c r="BC1230" s="1" t="s">
        <v>875</v>
      </c>
      <c r="BD1230" s="1" t="s">
        <v>875</v>
      </c>
      <c r="BE1230" s="1" t="s">
        <v>875</v>
      </c>
      <c r="BF1230" s="1" t="s">
        <v>875</v>
      </c>
      <c r="BG1230" s="25">
        <v>30.000000000000014</v>
      </c>
      <c r="BH1230">
        <v>5</v>
      </c>
      <c r="BI1230" s="1">
        <v>4.3</v>
      </c>
      <c r="BJ1230" s="1">
        <f t="shared" si="86"/>
        <v>129.00000000000006</v>
      </c>
      <c r="BK1230" t="s">
        <v>778</v>
      </c>
      <c r="BL1230" s="25">
        <v>0</v>
      </c>
      <c r="BM1230">
        <v>0</v>
      </c>
      <c r="BN1230" s="1">
        <v>0</v>
      </c>
      <c r="BO1230" s="1">
        <v>0</v>
      </c>
      <c r="BP1230">
        <v>0</v>
      </c>
      <c r="BQ1230" s="12"/>
      <c r="BR1230" s="12"/>
      <c r="BS1230" s="12"/>
      <c r="BT1230" s="12"/>
      <c r="BU1230" s="12"/>
      <c r="BV1230" s="12"/>
      <c r="BW1230" s="12"/>
      <c r="BX1230" s="12"/>
      <c r="BY1230" s="12"/>
      <c r="BZ1230" s="12"/>
      <c r="CA1230" s="12"/>
      <c r="CB1230" s="15"/>
      <c r="CC1230" s="12"/>
      <c r="CD1230" s="12"/>
      <c r="CE1230" s="12"/>
      <c r="CF1230" s="12"/>
      <c r="CG1230" s="12"/>
      <c r="CH1230" s="12"/>
      <c r="CI1230" s="12"/>
      <c r="CJ1230" s="15"/>
      <c r="CK1230" s="12"/>
      <c r="CL1230" s="12"/>
      <c r="CM1230" s="12"/>
      <c r="CN1230" s="12"/>
      <c r="CO1230" s="12"/>
      <c r="CP1230" s="12"/>
      <c r="CQ1230" s="12"/>
      <c r="CR1230" s="12"/>
      <c r="CS1230" s="12"/>
      <c r="CT1230" s="12"/>
      <c r="CU1230" s="12"/>
      <c r="CV1230" s="12"/>
      <c r="CW1230" s="12"/>
      <c r="CX1230" s="12"/>
      <c r="CY1230" s="12"/>
      <c r="CZ1230" s="12"/>
      <c r="DA1230" s="12"/>
      <c r="DB1230" s="12"/>
      <c r="DC1230" s="12"/>
      <c r="DD1230" s="17">
        <v>0.21875</v>
      </c>
      <c r="DE1230" s="35">
        <v>0.23958333333333334</v>
      </c>
    </row>
    <row r="1231" spans="1:109" customFormat="1" x14ac:dyDescent="0.2">
      <c r="A1231" s="2">
        <v>1230</v>
      </c>
      <c r="B1231" s="5">
        <v>15</v>
      </c>
      <c r="C1231" s="2">
        <v>3</v>
      </c>
      <c r="D1231" s="1">
        <v>26</v>
      </c>
      <c r="E1231" s="7">
        <v>44044</v>
      </c>
      <c r="F1231" s="1">
        <v>0</v>
      </c>
      <c r="G1231" s="5">
        <f t="shared" si="82"/>
        <v>58</v>
      </c>
      <c r="H1231" s="19">
        <f t="shared" si="83"/>
        <v>186.2</v>
      </c>
      <c r="I1231">
        <v>64.583333333333329</v>
      </c>
      <c r="J1231">
        <v>133.16129032258064</v>
      </c>
      <c r="K1231">
        <v>31.710306965278139</v>
      </c>
      <c r="L1231">
        <v>19.35483870967742</v>
      </c>
      <c r="M1231">
        <v>75.806451612903217</v>
      </c>
      <c r="N1231">
        <v>4.838709677419355</v>
      </c>
      <c r="O1231">
        <v>50</v>
      </c>
      <c r="P1231">
        <v>113.90625</v>
      </c>
      <c r="Q1231">
        <v>29.516883098730702</v>
      </c>
      <c r="R1231">
        <v>9.375</v>
      </c>
      <c r="S1231">
        <v>81.25</v>
      </c>
      <c r="T1231">
        <v>9.375</v>
      </c>
      <c r="U1231">
        <v>93.75</v>
      </c>
      <c r="V1231">
        <v>153.69999999999999</v>
      </c>
      <c r="W1231">
        <v>26.79907695987362</v>
      </c>
      <c r="X1231">
        <v>30</v>
      </c>
      <c r="Y1231">
        <v>70</v>
      </c>
      <c r="Z1231">
        <v>0</v>
      </c>
      <c r="AA1231" s="2">
        <v>1</v>
      </c>
      <c r="AB1231">
        <v>1</v>
      </c>
      <c r="AC1231">
        <v>7</v>
      </c>
      <c r="AD1231">
        <v>1</v>
      </c>
      <c r="AE1231" s="16">
        <v>0</v>
      </c>
      <c r="AF1231" t="s">
        <v>875</v>
      </c>
      <c r="AG1231" t="s">
        <v>875</v>
      </c>
      <c r="AH1231" t="s">
        <v>875</v>
      </c>
      <c r="AI1231" t="s">
        <v>875</v>
      </c>
      <c r="AJ1231" t="s">
        <v>875</v>
      </c>
      <c r="AK1231" t="s">
        <v>875</v>
      </c>
      <c r="AL1231" t="s">
        <v>875</v>
      </c>
      <c r="AM1231" s="1" t="s">
        <v>903</v>
      </c>
      <c r="AN1231" s="1" t="s">
        <v>903</v>
      </c>
      <c r="AO1231" s="1" t="s">
        <v>903</v>
      </c>
      <c r="AP1231" s="1" t="s">
        <v>903</v>
      </c>
      <c r="AQ1231" s="1" t="s">
        <v>903</v>
      </c>
      <c r="AR1231" s="1" t="s">
        <v>903</v>
      </c>
      <c r="AS1231" s="1" t="s">
        <v>903</v>
      </c>
      <c r="AT1231" s="1" t="s">
        <v>903</v>
      </c>
      <c r="AU1231" s="1" t="s">
        <v>903</v>
      </c>
      <c r="AV1231" s="1" t="s">
        <v>903</v>
      </c>
      <c r="AW1231" s="1" t="s">
        <v>903</v>
      </c>
      <c r="AX1231" s="1" t="s">
        <v>903</v>
      </c>
      <c r="AY1231" s="1" t="s">
        <v>903</v>
      </c>
      <c r="AZ1231" s="1" t="s">
        <v>903</v>
      </c>
      <c r="BA1231" s="1" t="s">
        <v>875</v>
      </c>
      <c r="BB1231" s="1" t="s">
        <v>875</v>
      </c>
      <c r="BC1231" s="1" t="s">
        <v>875</v>
      </c>
      <c r="BD1231" s="1" t="s">
        <v>875</v>
      </c>
      <c r="BE1231" s="1" t="s">
        <v>875</v>
      </c>
      <c r="BF1231" s="1" t="s">
        <v>875</v>
      </c>
      <c r="BG1231" s="12">
        <v>24</v>
      </c>
      <c r="BH1231" s="1">
        <v>4</v>
      </c>
      <c r="BI1231" s="1">
        <v>2.8</v>
      </c>
      <c r="BJ1231" s="1">
        <f t="shared" si="86"/>
        <v>67.199999999999989</v>
      </c>
      <c r="BK1231" s="12" t="s">
        <v>27</v>
      </c>
      <c r="BL1231" s="25">
        <v>34</v>
      </c>
      <c r="BM1231">
        <v>4</v>
      </c>
      <c r="BN1231" s="1">
        <v>3.5</v>
      </c>
      <c r="BO1231" s="1">
        <f t="shared" ref="BO1231:BO1248" si="87">BL1231*BN1231</f>
        <v>119</v>
      </c>
      <c r="BP1231" t="s">
        <v>777</v>
      </c>
      <c r="BQ1231" s="14">
        <v>44044.756048553238</v>
      </c>
      <c r="BR1231" s="14" t="s">
        <v>545</v>
      </c>
      <c r="BS1231" s="15">
        <v>21.516666666666666</v>
      </c>
      <c r="BT1231" s="12" t="s">
        <v>80</v>
      </c>
      <c r="BU1231" s="12">
        <v>1</v>
      </c>
      <c r="BV1231" s="12" t="s">
        <v>546</v>
      </c>
      <c r="BW1231" s="12" t="s">
        <v>547</v>
      </c>
      <c r="BX1231" s="12"/>
      <c r="BY1231" s="12" t="s">
        <v>98</v>
      </c>
      <c r="BZ1231" s="12">
        <v>1</v>
      </c>
      <c r="CA1231" s="12">
        <v>5</v>
      </c>
      <c r="CB1231" s="15">
        <v>0</v>
      </c>
      <c r="CC1231" s="12">
        <v>40</v>
      </c>
      <c r="CD1231" s="12">
        <v>0</v>
      </c>
      <c r="CE1231" s="12">
        <v>1</v>
      </c>
      <c r="CF1231" s="12">
        <v>3</v>
      </c>
      <c r="CG1231" s="12">
        <v>1</v>
      </c>
      <c r="CH1231" s="12">
        <v>3</v>
      </c>
      <c r="CI1231" s="12">
        <v>1</v>
      </c>
      <c r="CJ1231" s="15">
        <v>4</v>
      </c>
      <c r="CK1231" s="12">
        <v>1</v>
      </c>
      <c r="CL1231" s="12">
        <v>3</v>
      </c>
      <c r="CM1231" s="12">
        <v>1</v>
      </c>
      <c r="CN1231" s="12">
        <v>4</v>
      </c>
      <c r="CO1231" s="12">
        <v>1</v>
      </c>
      <c r="CP1231" s="12" t="s">
        <v>141</v>
      </c>
      <c r="CQ1231" s="12">
        <v>108</v>
      </c>
      <c r="CR1231" s="12">
        <v>108</v>
      </c>
      <c r="CS1231" s="12">
        <v>25</v>
      </c>
      <c r="CT1231" s="12">
        <v>26</v>
      </c>
      <c r="CU1231" s="12">
        <v>109</v>
      </c>
      <c r="CV1231" s="12">
        <v>9.1999999999999993</v>
      </c>
      <c r="CW1231" s="12">
        <v>315</v>
      </c>
      <c r="CX1231" s="12" t="b">
        <v>0</v>
      </c>
      <c r="CY1231" s="12"/>
      <c r="CZ1231" s="12">
        <v>0</v>
      </c>
      <c r="DA1231" s="12"/>
      <c r="DB1231" s="12"/>
      <c r="DC1231" s="12"/>
      <c r="DE1231" s="35"/>
    </row>
    <row r="1232" spans="1:109" customFormat="1" x14ac:dyDescent="0.2">
      <c r="A1232" s="2">
        <v>1231</v>
      </c>
      <c r="B1232" s="5">
        <v>15</v>
      </c>
      <c r="C1232" s="2">
        <v>3</v>
      </c>
      <c r="D1232" s="1">
        <v>27</v>
      </c>
      <c r="E1232" s="7">
        <v>44045</v>
      </c>
      <c r="F1232" s="1">
        <v>0</v>
      </c>
      <c r="G1232" s="5">
        <f t="shared" si="82"/>
        <v>58</v>
      </c>
      <c r="H1232" s="19">
        <f t="shared" si="83"/>
        <v>186.2</v>
      </c>
      <c r="I1232">
        <v>97.916666666666671</v>
      </c>
      <c r="J1232">
        <v>140.24468085106383</v>
      </c>
      <c r="K1232">
        <v>30.114535804948552</v>
      </c>
      <c r="L1232">
        <v>20.212765957446809</v>
      </c>
      <c r="M1232">
        <v>71.276595744680861</v>
      </c>
      <c r="N1232">
        <v>8.5106382978723403</v>
      </c>
      <c r="O1232">
        <v>98.4375</v>
      </c>
      <c r="P1232">
        <v>125.9047619047619</v>
      </c>
      <c r="Q1232">
        <v>33.51517396748838</v>
      </c>
      <c r="R1232">
        <v>11.111111111111111</v>
      </c>
      <c r="S1232">
        <v>76.19047619047619</v>
      </c>
      <c r="T1232">
        <v>12.698412698412698</v>
      </c>
      <c r="U1232">
        <v>96.875</v>
      </c>
      <c r="V1232">
        <v>169.38709677419354</v>
      </c>
      <c r="W1232">
        <v>13.721080764322776</v>
      </c>
      <c r="X1232">
        <v>38.70967741935484</v>
      </c>
      <c r="Y1232">
        <v>61.29032258064516</v>
      </c>
      <c r="Z1232">
        <v>0</v>
      </c>
      <c r="AA1232" s="2">
        <v>1</v>
      </c>
      <c r="AB1232">
        <v>1</v>
      </c>
      <c r="AC1232">
        <v>7</v>
      </c>
      <c r="AD1232">
        <v>1</v>
      </c>
      <c r="AE1232" s="16">
        <v>0</v>
      </c>
      <c r="AF1232" t="s">
        <v>875</v>
      </c>
      <c r="AG1232" t="s">
        <v>875</v>
      </c>
      <c r="AH1232" t="s">
        <v>875</v>
      </c>
      <c r="AI1232" t="s">
        <v>875</v>
      </c>
      <c r="AJ1232" t="s">
        <v>875</v>
      </c>
      <c r="AK1232" t="s">
        <v>875</v>
      </c>
      <c r="AL1232" t="s">
        <v>875</v>
      </c>
      <c r="AM1232" s="1" t="s">
        <v>903</v>
      </c>
      <c r="AN1232" s="1" t="s">
        <v>903</v>
      </c>
      <c r="AO1232" s="1" t="s">
        <v>903</v>
      </c>
      <c r="AP1232" s="1" t="s">
        <v>903</v>
      </c>
      <c r="AQ1232" s="1" t="s">
        <v>903</v>
      </c>
      <c r="AR1232" s="1" t="s">
        <v>903</v>
      </c>
      <c r="AS1232" s="1" t="s">
        <v>903</v>
      </c>
      <c r="AT1232" s="1" t="s">
        <v>903</v>
      </c>
      <c r="AU1232" s="1" t="s">
        <v>903</v>
      </c>
      <c r="AV1232" s="1" t="s">
        <v>903</v>
      </c>
      <c r="AW1232" s="1" t="s">
        <v>903</v>
      </c>
      <c r="AX1232" s="1" t="s">
        <v>903</v>
      </c>
      <c r="AY1232" s="1" t="s">
        <v>903</v>
      </c>
      <c r="AZ1232" s="1" t="s">
        <v>903</v>
      </c>
      <c r="BA1232" s="1" t="s">
        <v>875</v>
      </c>
      <c r="BB1232" s="1" t="s">
        <v>875</v>
      </c>
      <c r="BC1232" s="1" t="s">
        <v>875</v>
      </c>
      <c r="BD1232" s="1" t="s">
        <v>875</v>
      </c>
      <c r="BE1232" s="1" t="s">
        <v>875</v>
      </c>
      <c r="BF1232" s="1" t="s">
        <v>875</v>
      </c>
      <c r="BG1232" s="12">
        <v>24</v>
      </c>
      <c r="BH1232" s="1">
        <v>4</v>
      </c>
      <c r="BI1232" s="1">
        <v>2.8</v>
      </c>
      <c r="BJ1232" s="1">
        <f t="shared" si="86"/>
        <v>67.199999999999989</v>
      </c>
      <c r="BK1232" s="12" t="s">
        <v>27</v>
      </c>
      <c r="BL1232" s="25">
        <v>34</v>
      </c>
      <c r="BM1232">
        <v>4</v>
      </c>
      <c r="BN1232" s="1">
        <v>3.5</v>
      </c>
      <c r="BO1232" s="1">
        <f t="shared" si="87"/>
        <v>119</v>
      </c>
      <c r="BP1232" t="s">
        <v>777</v>
      </c>
      <c r="BQ1232" s="14">
        <v>44045.732687060183</v>
      </c>
      <c r="BR1232" s="14" t="s">
        <v>548</v>
      </c>
      <c r="BS1232" s="15">
        <v>21.85</v>
      </c>
      <c r="BT1232" s="12" t="s">
        <v>80</v>
      </c>
      <c r="BU1232" s="12">
        <v>1</v>
      </c>
      <c r="BV1232" s="12"/>
      <c r="BW1232" s="12" t="s">
        <v>98</v>
      </c>
      <c r="BX1232" s="12"/>
      <c r="BY1232" s="12" t="s">
        <v>98</v>
      </c>
      <c r="BZ1232" s="12">
        <v>1</v>
      </c>
      <c r="CA1232" s="12">
        <v>5</v>
      </c>
      <c r="CB1232" s="15">
        <v>0</v>
      </c>
      <c r="CC1232" s="12">
        <v>0</v>
      </c>
      <c r="CD1232" s="12">
        <v>0</v>
      </c>
      <c r="CE1232" s="12">
        <v>1</v>
      </c>
      <c r="CF1232" s="12">
        <v>3</v>
      </c>
      <c r="CG1232" s="12">
        <v>1</v>
      </c>
      <c r="CH1232" s="12">
        <v>3</v>
      </c>
      <c r="CI1232" s="12">
        <v>1</v>
      </c>
      <c r="CJ1232" s="15">
        <v>4</v>
      </c>
      <c r="CK1232" s="12">
        <v>1</v>
      </c>
      <c r="CL1232" s="12">
        <v>4</v>
      </c>
      <c r="CM1232" s="12">
        <v>1</v>
      </c>
      <c r="CN1232" s="12">
        <v>4</v>
      </c>
      <c r="CO1232" s="12">
        <v>2</v>
      </c>
      <c r="CP1232" s="12" t="s">
        <v>99</v>
      </c>
      <c r="CQ1232" s="12">
        <v>104</v>
      </c>
      <c r="CR1232" s="12">
        <v>104</v>
      </c>
      <c r="CS1232" s="12">
        <v>91</v>
      </c>
      <c r="CT1232" s="12">
        <v>22</v>
      </c>
      <c r="CU1232" s="12">
        <v>104</v>
      </c>
      <c r="CV1232" s="12">
        <v>3.5</v>
      </c>
      <c r="CW1232" s="12">
        <v>338</v>
      </c>
      <c r="CX1232" s="12" t="b">
        <v>0</v>
      </c>
      <c r="CY1232" s="12"/>
      <c r="CZ1232" s="12">
        <v>0</v>
      </c>
      <c r="DA1232" s="12">
        <v>103</v>
      </c>
      <c r="DB1232" s="12">
        <v>88</v>
      </c>
      <c r="DC1232" s="12">
        <v>69</v>
      </c>
      <c r="DE1232" s="35"/>
    </row>
    <row r="1233" spans="1:109" customFormat="1" x14ac:dyDescent="0.2">
      <c r="A1233" s="2">
        <v>1232</v>
      </c>
      <c r="B1233" s="5">
        <v>15</v>
      </c>
      <c r="C1233" s="2">
        <v>3</v>
      </c>
      <c r="D1233" s="1">
        <v>28</v>
      </c>
      <c r="E1233" s="7">
        <v>44046</v>
      </c>
      <c r="F1233" s="1">
        <v>0</v>
      </c>
      <c r="G1233" s="5">
        <f t="shared" si="82"/>
        <v>30.000000000000014</v>
      </c>
      <c r="H1233" s="19">
        <f t="shared" si="83"/>
        <v>129.00000000000006</v>
      </c>
      <c r="I1233">
        <v>98.958333333333329</v>
      </c>
      <c r="J1233">
        <v>116.4</v>
      </c>
      <c r="K1233">
        <v>20.709521866333446</v>
      </c>
      <c r="L1233">
        <v>0</v>
      </c>
      <c r="M1233">
        <v>98.94736842105263</v>
      </c>
      <c r="N1233">
        <v>1.0526315789473684</v>
      </c>
      <c r="O1233">
        <v>100</v>
      </c>
      <c r="P1233">
        <v>125.140625</v>
      </c>
      <c r="Q1233">
        <v>15.86736745783365</v>
      </c>
      <c r="R1233">
        <v>0</v>
      </c>
      <c r="S1233">
        <v>100</v>
      </c>
      <c r="T1233">
        <v>0</v>
      </c>
      <c r="U1233">
        <v>96.875</v>
      </c>
      <c r="V1233">
        <v>98.354838709677423</v>
      </c>
      <c r="W1233">
        <v>22.58193989707441</v>
      </c>
      <c r="X1233">
        <v>0</v>
      </c>
      <c r="Y1233">
        <v>96.774193548387103</v>
      </c>
      <c r="Z1233">
        <v>3.225806451612903</v>
      </c>
      <c r="AA1233" s="2">
        <v>0</v>
      </c>
      <c r="AB1233">
        <v>1</v>
      </c>
      <c r="AC1233">
        <v>7</v>
      </c>
      <c r="AD1233">
        <v>1</v>
      </c>
      <c r="AE1233" s="16">
        <v>0</v>
      </c>
      <c r="AF1233" t="s">
        <v>875</v>
      </c>
      <c r="AG1233" t="s">
        <v>875</v>
      </c>
      <c r="AH1233" t="s">
        <v>875</v>
      </c>
      <c r="AI1233" t="s">
        <v>875</v>
      </c>
      <c r="AJ1233" t="s">
        <v>875</v>
      </c>
      <c r="AK1233" t="s">
        <v>875</v>
      </c>
      <c r="AL1233" t="s">
        <v>875</v>
      </c>
      <c r="AM1233" s="1" t="s">
        <v>903</v>
      </c>
      <c r="AN1233" s="1" t="s">
        <v>903</v>
      </c>
      <c r="AO1233" s="1" t="s">
        <v>903</v>
      </c>
      <c r="AP1233" s="1" t="s">
        <v>903</v>
      </c>
      <c r="AQ1233" s="1" t="s">
        <v>903</v>
      </c>
      <c r="AR1233" s="1" t="s">
        <v>903</v>
      </c>
      <c r="AS1233" s="1" t="s">
        <v>903</v>
      </c>
      <c r="AT1233" s="1" t="s">
        <v>903</v>
      </c>
      <c r="AU1233" s="1" t="s">
        <v>903</v>
      </c>
      <c r="AV1233" s="1" t="s">
        <v>903</v>
      </c>
      <c r="AW1233" s="1" t="s">
        <v>903</v>
      </c>
      <c r="AX1233" s="1" t="s">
        <v>903</v>
      </c>
      <c r="AY1233" s="1" t="s">
        <v>903</v>
      </c>
      <c r="AZ1233" s="1" t="s">
        <v>903</v>
      </c>
      <c r="BA1233" s="1" t="s">
        <v>875</v>
      </c>
      <c r="BB1233" s="1" t="s">
        <v>875</v>
      </c>
      <c r="BC1233" s="1" t="s">
        <v>875</v>
      </c>
      <c r="BD1233" s="1" t="s">
        <v>875</v>
      </c>
      <c r="BE1233" s="1" t="s">
        <v>875</v>
      </c>
      <c r="BF1233" s="1" t="s">
        <v>875</v>
      </c>
      <c r="BG1233" s="25">
        <v>30.000000000000014</v>
      </c>
      <c r="BH1233">
        <v>5</v>
      </c>
      <c r="BI1233" s="1">
        <v>4.3</v>
      </c>
      <c r="BJ1233" s="1">
        <f t="shared" si="86"/>
        <v>129.00000000000006</v>
      </c>
      <c r="BK1233" t="s">
        <v>778</v>
      </c>
      <c r="BL1233" s="25">
        <v>0</v>
      </c>
      <c r="BM1233">
        <v>0</v>
      </c>
      <c r="BN1233" s="1">
        <v>0</v>
      </c>
      <c r="BO1233" s="1">
        <f t="shared" si="87"/>
        <v>0</v>
      </c>
      <c r="BP1233">
        <v>0</v>
      </c>
      <c r="BQ1233" s="12"/>
      <c r="BR1233" s="12"/>
      <c r="BS1233" s="12"/>
      <c r="BT1233" s="12"/>
      <c r="BU1233" s="12"/>
      <c r="BV1233" s="12"/>
      <c r="BW1233" s="12"/>
      <c r="BX1233" s="12"/>
      <c r="BY1233" s="12"/>
      <c r="BZ1233" s="12"/>
      <c r="CA1233" s="12"/>
      <c r="CB1233" s="15"/>
      <c r="CC1233" s="12"/>
      <c r="CD1233" s="12"/>
      <c r="CE1233" s="12"/>
      <c r="CF1233" s="12"/>
      <c r="CG1233" s="12"/>
      <c r="CH1233" s="12"/>
      <c r="CI1233" s="12"/>
      <c r="CJ1233" s="15"/>
      <c r="CK1233" s="12"/>
      <c r="CL1233" s="12"/>
      <c r="CM1233" s="12"/>
      <c r="CN1233" s="12"/>
      <c r="CO1233" s="12"/>
      <c r="CP1233" s="12"/>
      <c r="CQ1233" s="12"/>
      <c r="CR1233" s="12"/>
      <c r="CS1233" s="12"/>
      <c r="CT1233" s="12"/>
      <c r="CU1233" s="12"/>
      <c r="CV1233" s="12"/>
      <c r="CW1233" s="12"/>
      <c r="CX1233" s="12"/>
      <c r="CY1233" s="12"/>
      <c r="CZ1233" s="12"/>
      <c r="DA1233" s="12"/>
      <c r="DB1233" s="12"/>
      <c r="DC1233" s="12"/>
      <c r="DD1233" s="17">
        <v>0.21875</v>
      </c>
      <c r="DE1233" s="35">
        <v>0.23958333333333334</v>
      </c>
    </row>
    <row r="1234" spans="1:109" customFormat="1" x14ac:dyDescent="0.2">
      <c r="A1234" s="2">
        <v>1233</v>
      </c>
      <c r="B1234" s="5">
        <v>15</v>
      </c>
      <c r="C1234" s="2">
        <v>3</v>
      </c>
      <c r="D1234" s="1">
        <v>29</v>
      </c>
      <c r="E1234" s="7">
        <v>44047</v>
      </c>
      <c r="F1234" s="1">
        <v>0</v>
      </c>
      <c r="G1234" s="5">
        <f t="shared" si="82"/>
        <v>30.000000000000014</v>
      </c>
      <c r="H1234" s="19">
        <f t="shared" si="83"/>
        <v>129.00000000000006</v>
      </c>
      <c r="I1234">
        <v>95.833333333333329</v>
      </c>
      <c r="J1234">
        <v>124.05434782608695</v>
      </c>
      <c r="K1234">
        <v>26.002855481420653</v>
      </c>
      <c r="L1234">
        <v>6.5217391304347823</v>
      </c>
      <c r="M1234">
        <v>92.391304347826093</v>
      </c>
      <c r="N1234">
        <v>1.0869565217391304</v>
      </c>
      <c r="O1234">
        <v>93.75</v>
      </c>
      <c r="P1234">
        <v>135.88333333333333</v>
      </c>
      <c r="Q1234">
        <v>25.040201073922518</v>
      </c>
      <c r="R1234">
        <v>10</v>
      </c>
      <c r="S1234">
        <v>88.333333333333329</v>
      </c>
      <c r="T1234">
        <v>1.6666666666666667</v>
      </c>
      <c r="U1234">
        <v>100</v>
      </c>
      <c r="V1234">
        <v>101.875</v>
      </c>
      <c r="W1234">
        <v>8.3579810384914861</v>
      </c>
      <c r="X1234">
        <v>0</v>
      </c>
      <c r="Y1234">
        <v>100</v>
      </c>
      <c r="Z1234">
        <v>0</v>
      </c>
      <c r="AA1234" s="2">
        <v>0</v>
      </c>
      <c r="AB1234">
        <v>1</v>
      </c>
      <c r="AC1234">
        <v>7</v>
      </c>
      <c r="AD1234">
        <v>1</v>
      </c>
      <c r="AE1234" s="16">
        <v>0</v>
      </c>
      <c r="AF1234" t="s">
        <v>875</v>
      </c>
      <c r="AG1234" t="s">
        <v>875</v>
      </c>
      <c r="AH1234" t="s">
        <v>875</v>
      </c>
      <c r="AI1234" t="s">
        <v>875</v>
      </c>
      <c r="AJ1234" t="s">
        <v>875</v>
      </c>
      <c r="AK1234" t="s">
        <v>875</v>
      </c>
      <c r="AL1234" t="s">
        <v>875</v>
      </c>
      <c r="AM1234" s="1" t="s">
        <v>903</v>
      </c>
      <c r="AN1234" s="1" t="s">
        <v>903</v>
      </c>
      <c r="AO1234" s="1" t="s">
        <v>903</v>
      </c>
      <c r="AP1234" s="1" t="s">
        <v>903</v>
      </c>
      <c r="AQ1234" s="1" t="s">
        <v>903</v>
      </c>
      <c r="AR1234" s="1" t="s">
        <v>903</v>
      </c>
      <c r="AS1234" s="1" t="s">
        <v>903</v>
      </c>
      <c r="AT1234" s="1" t="s">
        <v>903</v>
      </c>
      <c r="AU1234" s="1" t="s">
        <v>903</v>
      </c>
      <c r="AV1234" s="1" t="s">
        <v>903</v>
      </c>
      <c r="AW1234" s="1" t="s">
        <v>903</v>
      </c>
      <c r="AX1234" s="1" t="s">
        <v>903</v>
      </c>
      <c r="AY1234" s="1" t="s">
        <v>903</v>
      </c>
      <c r="AZ1234" s="1" t="s">
        <v>903</v>
      </c>
      <c r="BA1234" s="1" t="s">
        <v>875</v>
      </c>
      <c r="BB1234" s="1" t="s">
        <v>875</v>
      </c>
      <c r="BC1234" s="1" t="s">
        <v>875</v>
      </c>
      <c r="BD1234" s="1" t="s">
        <v>875</v>
      </c>
      <c r="BE1234" s="1" t="s">
        <v>875</v>
      </c>
      <c r="BF1234" s="1" t="s">
        <v>875</v>
      </c>
      <c r="BG1234" s="25">
        <v>30.000000000000014</v>
      </c>
      <c r="BH1234">
        <v>5</v>
      </c>
      <c r="BI1234" s="1">
        <v>4.3</v>
      </c>
      <c r="BJ1234" s="1">
        <f t="shared" si="86"/>
        <v>129.00000000000006</v>
      </c>
      <c r="BK1234" t="s">
        <v>778</v>
      </c>
      <c r="BL1234" s="25">
        <v>0</v>
      </c>
      <c r="BM1234">
        <v>0</v>
      </c>
      <c r="BN1234" s="1">
        <v>0</v>
      </c>
      <c r="BO1234" s="1">
        <f t="shared" si="87"/>
        <v>0</v>
      </c>
      <c r="BP1234">
        <v>0</v>
      </c>
      <c r="BQ1234" s="12"/>
      <c r="BR1234" s="12"/>
      <c r="BS1234" s="12"/>
      <c r="BT1234" s="12"/>
      <c r="BU1234" s="12"/>
      <c r="BV1234" s="12"/>
      <c r="BW1234" s="12"/>
      <c r="BX1234" s="12"/>
      <c r="BY1234" s="12"/>
      <c r="BZ1234" s="12"/>
      <c r="CA1234" s="12"/>
      <c r="CB1234" s="15"/>
      <c r="CC1234" s="12"/>
      <c r="CD1234" s="12"/>
      <c r="CE1234" s="12"/>
      <c r="CF1234" s="12"/>
      <c r="CG1234" s="12"/>
      <c r="CH1234" s="12"/>
      <c r="CI1234" s="12"/>
      <c r="CJ1234" s="15"/>
      <c r="CK1234" s="12"/>
      <c r="CL1234" s="12"/>
      <c r="CM1234" s="12"/>
      <c r="CN1234" s="12"/>
      <c r="CO1234" s="12"/>
      <c r="CP1234" s="12"/>
      <c r="CQ1234" s="12"/>
      <c r="CR1234" s="12"/>
      <c r="CS1234" s="12"/>
      <c r="CT1234" s="12"/>
      <c r="CU1234" s="12"/>
      <c r="CV1234" s="12"/>
      <c r="CW1234" s="12"/>
      <c r="CX1234" s="12"/>
      <c r="CY1234" s="12"/>
      <c r="CZ1234" s="12"/>
      <c r="DA1234" s="12"/>
      <c r="DB1234" s="12"/>
      <c r="DC1234" s="12"/>
      <c r="DD1234" s="17">
        <v>0.21875</v>
      </c>
      <c r="DE1234" s="35">
        <v>0.23958333333333334</v>
      </c>
    </row>
    <row r="1235" spans="1:109" customFormat="1" x14ac:dyDescent="0.2">
      <c r="A1235" s="2">
        <v>1234</v>
      </c>
      <c r="B1235" s="5">
        <v>15</v>
      </c>
      <c r="C1235" s="2">
        <v>3</v>
      </c>
      <c r="D1235" s="1">
        <v>30</v>
      </c>
      <c r="E1235" s="7">
        <v>44048</v>
      </c>
      <c r="F1235" s="1">
        <v>1</v>
      </c>
      <c r="G1235" s="5">
        <f t="shared" si="82"/>
        <v>30.000000000000014</v>
      </c>
      <c r="H1235" s="19">
        <f t="shared" si="83"/>
        <v>105.00000000000006</v>
      </c>
      <c r="I1235">
        <v>80.208333333333329</v>
      </c>
      <c r="J1235">
        <v>131.03896103896105</v>
      </c>
      <c r="K1235">
        <v>23.11096787496653</v>
      </c>
      <c r="L1235">
        <v>7.7922077922077921</v>
      </c>
      <c r="M1235">
        <v>92.20779220779221</v>
      </c>
      <c r="N1235">
        <v>0</v>
      </c>
      <c r="O1235">
        <v>70.3125</v>
      </c>
      <c r="P1235">
        <v>134.37777777777777</v>
      </c>
      <c r="Q1235">
        <v>28.468469038798119</v>
      </c>
      <c r="R1235">
        <v>13.333333333333334</v>
      </c>
      <c r="S1235">
        <v>86.666666666666671</v>
      </c>
      <c r="T1235">
        <v>0</v>
      </c>
      <c r="U1235">
        <v>100</v>
      </c>
      <c r="V1235">
        <v>126.34375</v>
      </c>
      <c r="W1235">
        <v>9.106001664816425</v>
      </c>
      <c r="X1235">
        <v>0</v>
      </c>
      <c r="Y1235">
        <v>100</v>
      </c>
      <c r="Z1235">
        <v>0</v>
      </c>
      <c r="AA1235" s="2">
        <v>0</v>
      </c>
      <c r="AB1235">
        <v>1</v>
      </c>
      <c r="AC1235">
        <v>8</v>
      </c>
      <c r="AD1235">
        <v>1</v>
      </c>
      <c r="AE1235" s="16">
        <v>0</v>
      </c>
      <c r="AF1235" t="s">
        <v>875</v>
      </c>
      <c r="AG1235" t="s">
        <v>875</v>
      </c>
      <c r="AH1235" t="s">
        <v>875</v>
      </c>
      <c r="AI1235" t="s">
        <v>875</v>
      </c>
      <c r="AJ1235" t="s">
        <v>875</v>
      </c>
      <c r="AK1235" t="s">
        <v>875</v>
      </c>
      <c r="AL1235" t="s">
        <v>875</v>
      </c>
      <c r="AM1235" s="1" t="s">
        <v>903</v>
      </c>
      <c r="AN1235" s="1" t="s">
        <v>903</v>
      </c>
      <c r="AO1235" s="1" t="s">
        <v>903</v>
      </c>
      <c r="AP1235" s="1" t="s">
        <v>903</v>
      </c>
      <c r="AQ1235" s="1" t="s">
        <v>903</v>
      </c>
      <c r="AR1235" s="1" t="s">
        <v>903</v>
      </c>
      <c r="AS1235" s="1" t="s">
        <v>903</v>
      </c>
      <c r="AT1235" s="1" t="s">
        <v>903</v>
      </c>
      <c r="AU1235" s="1" t="s">
        <v>903</v>
      </c>
      <c r="AV1235" s="1" t="s">
        <v>903</v>
      </c>
      <c r="AW1235" s="1" t="s">
        <v>903</v>
      </c>
      <c r="AX1235" s="1" t="s">
        <v>903</v>
      </c>
      <c r="AY1235" s="1" t="s">
        <v>903</v>
      </c>
      <c r="AZ1235" s="1" t="s">
        <v>903</v>
      </c>
      <c r="BA1235" s="1" t="s">
        <v>875</v>
      </c>
      <c r="BB1235" s="1" t="s">
        <v>875</v>
      </c>
      <c r="BC1235" s="1" t="s">
        <v>875</v>
      </c>
      <c r="BD1235" s="1" t="s">
        <v>875</v>
      </c>
      <c r="BE1235" s="1" t="s">
        <v>875</v>
      </c>
      <c r="BF1235" s="1" t="s">
        <v>875</v>
      </c>
      <c r="BG1235" s="25">
        <v>30.000000000000014</v>
      </c>
      <c r="BH1235">
        <v>4</v>
      </c>
      <c r="BI1235" s="1">
        <v>3.5</v>
      </c>
      <c r="BJ1235" s="1">
        <f t="shared" si="86"/>
        <v>105.00000000000006</v>
      </c>
      <c r="BK1235" t="s">
        <v>777</v>
      </c>
      <c r="BL1235" s="25">
        <v>0</v>
      </c>
      <c r="BM1235">
        <v>0</v>
      </c>
      <c r="BN1235" s="1">
        <v>0</v>
      </c>
      <c r="BO1235" s="1">
        <f t="shared" si="87"/>
        <v>0</v>
      </c>
      <c r="BP1235">
        <v>0</v>
      </c>
      <c r="BQ1235" s="12"/>
      <c r="BR1235" s="12"/>
      <c r="BS1235" s="12"/>
      <c r="BT1235" s="12"/>
      <c r="BU1235" s="12"/>
      <c r="BV1235" s="12"/>
      <c r="BW1235" s="12"/>
      <c r="BX1235" s="12"/>
      <c r="BY1235" s="12"/>
      <c r="BZ1235" s="12"/>
      <c r="CA1235" s="12"/>
      <c r="CB1235" s="15"/>
      <c r="CC1235" s="12"/>
      <c r="CD1235" s="12"/>
      <c r="CE1235" s="12"/>
      <c r="CF1235" s="12"/>
      <c r="CG1235" s="12"/>
      <c r="CH1235" s="12"/>
      <c r="CI1235" s="12"/>
      <c r="CJ1235" s="15"/>
      <c r="CK1235" s="12"/>
      <c r="CL1235" s="12"/>
      <c r="CM1235" s="12"/>
      <c r="CN1235" s="12"/>
      <c r="CO1235" s="12"/>
      <c r="CP1235" s="12"/>
      <c r="CQ1235" s="12"/>
      <c r="CR1235" s="12"/>
      <c r="CS1235" s="12"/>
      <c r="CT1235" s="12"/>
      <c r="CU1235" s="12"/>
      <c r="CV1235" s="12"/>
      <c r="CW1235" s="12"/>
      <c r="CX1235" s="12"/>
      <c r="CY1235" s="12"/>
      <c r="CZ1235" s="12"/>
      <c r="DA1235" s="12"/>
      <c r="DB1235" s="12"/>
      <c r="DC1235" s="12"/>
      <c r="DD1235" s="17">
        <v>0.21875</v>
      </c>
      <c r="DE1235" s="35">
        <v>0.23958333333333334</v>
      </c>
    </row>
    <row r="1236" spans="1:109" customFormat="1" x14ac:dyDescent="0.2">
      <c r="A1236" s="2">
        <v>1235</v>
      </c>
      <c r="B1236" s="5">
        <v>15</v>
      </c>
      <c r="C1236" s="2">
        <v>3</v>
      </c>
      <c r="D1236" s="1">
        <v>31</v>
      </c>
      <c r="E1236" s="7">
        <v>44049</v>
      </c>
      <c r="F1236" s="1">
        <v>0</v>
      </c>
      <c r="G1236" s="5">
        <f t="shared" si="82"/>
        <v>55</v>
      </c>
      <c r="H1236" s="19">
        <f t="shared" si="83"/>
        <v>198.8</v>
      </c>
      <c r="I1236">
        <v>98.958333333333329</v>
      </c>
      <c r="J1236">
        <v>111.06315789473685</v>
      </c>
      <c r="K1236">
        <v>25.055023715071403</v>
      </c>
      <c r="L1236">
        <v>1.0526315789473684</v>
      </c>
      <c r="M1236">
        <v>98.94736842105263</v>
      </c>
      <c r="N1236">
        <v>0</v>
      </c>
      <c r="O1236">
        <v>98.4375</v>
      </c>
      <c r="P1236">
        <v>116.93650793650794</v>
      </c>
      <c r="Q1236">
        <v>27.07837657330975</v>
      </c>
      <c r="R1236">
        <v>1.5873015873015872</v>
      </c>
      <c r="S1236">
        <v>98.412698412698418</v>
      </c>
      <c r="T1236">
        <v>0</v>
      </c>
      <c r="U1236">
        <v>100</v>
      </c>
      <c r="V1236">
        <v>99.5</v>
      </c>
      <c r="W1236">
        <v>11.659185772373455</v>
      </c>
      <c r="X1236">
        <v>0</v>
      </c>
      <c r="Y1236">
        <v>100</v>
      </c>
      <c r="Z1236">
        <v>0</v>
      </c>
      <c r="AA1236" s="2">
        <v>0</v>
      </c>
      <c r="AB1236">
        <v>1</v>
      </c>
      <c r="AC1236">
        <v>9</v>
      </c>
      <c r="AD1236">
        <v>1</v>
      </c>
      <c r="AE1236" s="16">
        <v>0</v>
      </c>
      <c r="AF1236" t="s">
        <v>875</v>
      </c>
      <c r="AG1236" t="s">
        <v>875</v>
      </c>
      <c r="AH1236" t="s">
        <v>875</v>
      </c>
      <c r="AI1236" t="s">
        <v>875</v>
      </c>
      <c r="AJ1236" t="s">
        <v>875</v>
      </c>
      <c r="AK1236" t="s">
        <v>875</v>
      </c>
      <c r="AL1236" t="s">
        <v>875</v>
      </c>
      <c r="AM1236" s="1" t="s">
        <v>903</v>
      </c>
      <c r="AN1236" s="1" t="s">
        <v>903</v>
      </c>
      <c r="AO1236" s="1" t="s">
        <v>903</v>
      </c>
      <c r="AP1236" s="1" t="s">
        <v>903</v>
      </c>
      <c r="AQ1236" s="1" t="s">
        <v>903</v>
      </c>
      <c r="AR1236" s="1" t="s">
        <v>903</v>
      </c>
      <c r="AS1236" s="1" t="s">
        <v>903</v>
      </c>
      <c r="AT1236" s="1" t="s">
        <v>903</v>
      </c>
      <c r="AU1236" s="1" t="s">
        <v>903</v>
      </c>
      <c r="AV1236" s="1" t="s">
        <v>903</v>
      </c>
      <c r="AW1236" s="1" t="s">
        <v>903</v>
      </c>
      <c r="AX1236" s="1" t="s">
        <v>903</v>
      </c>
      <c r="AY1236" s="1" t="s">
        <v>903</v>
      </c>
      <c r="AZ1236" s="1" t="s">
        <v>903</v>
      </c>
      <c r="BA1236" s="1" t="s">
        <v>875</v>
      </c>
      <c r="BB1236" s="1" t="s">
        <v>875</v>
      </c>
      <c r="BC1236" s="1" t="s">
        <v>875</v>
      </c>
      <c r="BD1236" s="1" t="s">
        <v>875</v>
      </c>
      <c r="BE1236" s="1" t="s">
        <v>875</v>
      </c>
      <c r="BF1236" s="1" t="s">
        <v>875</v>
      </c>
      <c r="BG1236" s="12">
        <v>21</v>
      </c>
      <c r="BH1236" s="1">
        <v>4</v>
      </c>
      <c r="BI1236" s="1">
        <v>3.8</v>
      </c>
      <c r="BJ1236" s="1">
        <f t="shared" si="86"/>
        <v>79.8</v>
      </c>
      <c r="BK1236" s="1" t="s">
        <v>28</v>
      </c>
      <c r="BL1236" s="25">
        <v>34</v>
      </c>
      <c r="BM1236">
        <v>4</v>
      </c>
      <c r="BN1236" s="1">
        <v>3.5</v>
      </c>
      <c r="BO1236" s="1">
        <f t="shared" si="87"/>
        <v>119</v>
      </c>
      <c r="BP1236" t="s">
        <v>777</v>
      </c>
      <c r="BQ1236" s="14">
        <v>44049.510755578704</v>
      </c>
      <c r="BR1236" s="14" t="s">
        <v>549</v>
      </c>
      <c r="BS1236" s="15">
        <v>20.016666666666666</v>
      </c>
      <c r="BT1236" s="12" t="s">
        <v>108</v>
      </c>
      <c r="BU1236" s="12">
        <v>2</v>
      </c>
      <c r="BV1236" s="12"/>
      <c r="BW1236" s="12" t="s">
        <v>98</v>
      </c>
      <c r="BX1236" s="12"/>
      <c r="BY1236" s="12" t="s">
        <v>98</v>
      </c>
      <c r="BZ1236" s="12">
        <v>1</v>
      </c>
      <c r="CA1236" s="12">
        <v>5</v>
      </c>
      <c r="CB1236" s="15">
        <v>0</v>
      </c>
      <c r="CC1236" s="12">
        <v>0</v>
      </c>
      <c r="CD1236" s="12">
        <v>0</v>
      </c>
      <c r="CE1236" s="12">
        <v>1</v>
      </c>
      <c r="CF1236" s="12">
        <v>3</v>
      </c>
      <c r="CG1236" s="12">
        <v>1</v>
      </c>
      <c r="CH1236" s="12">
        <v>3</v>
      </c>
      <c r="CI1236" s="12">
        <v>1</v>
      </c>
      <c r="CJ1236" s="15">
        <v>4</v>
      </c>
      <c r="CK1236" s="12">
        <v>1</v>
      </c>
      <c r="CL1236" s="12">
        <v>4</v>
      </c>
      <c r="CM1236" s="12">
        <v>1</v>
      </c>
      <c r="CN1236" s="12">
        <v>4</v>
      </c>
      <c r="CO1236" s="12">
        <v>1</v>
      </c>
      <c r="CP1236" s="12" t="s">
        <v>88</v>
      </c>
      <c r="CQ1236" s="12">
        <v>100</v>
      </c>
      <c r="CR1236" s="12">
        <v>100</v>
      </c>
      <c r="CS1236" s="12">
        <v>0</v>
      </c>
      <c r="CT1236" s="12">
        <v>13</v>
      </c>
      <c r="CU1236" s="12">
        <v>104</v>
      </c>
      <c r="CV1236" s="12">
        <v>9.1999999999999993</v>
      </c>
      <c r="CW1236" s="12">
        <v>203</v>
      </c>
      <c r="CX1236" s="12" t="b">
        <v>0</v>
      </c>
      <c r="CY1236" s="12"/>
      <c r="CZ1236" s="12">
        <v>0</v>
      </c>
      <c r="DA1236" s="12"/>
      <c r="DB1236" s="12"/>
      <c r="DC1236" s="12"/>
      <c r="DE1236" s="35"/>
    </row>
    <row r="1237" spans="1:109" customFormat="1" x14ac:dyDescent="0.2">
      <c r="A1237" s="2">
        <v>1236</v>
      </c>
      <c r="B1237" s="5">
        <v>15</v>
      </c>
      <c r="C1237" s="2">
        <v>3</v>
      </c>
      <c r="D1237" s="1">
        <v>32</v>
      </c>
      <c r="E1237" s="7">
        <v>44050</v>
      </c>
      <c r="F1237" s="1">
        <v>0</v>
      </c>
      <c r="G1237" s="5">
        <f t="shared" si="82"/>
        <v>50</v>
      </c>
      <c r="H1237" s="19">
        <f t="shared" si="83"/>
        <v>179.8</v>
      </c>
      <c r="I1237">
        <v>90.625</v>
      </c>
      <c r="J1237">
        <v>108.0919540229885</v>
      </c>
      <c r="K1237">
        <v>24.129039410450126</v>
      </c>
      <c r="L1237">
        <v>0</v>
      </c>
      <c r="M1237">
        <v>90.804597701149419</v>
      </c>
      <c r="N1237">
        <v>9.1954022988505741</v>
      </c>
      <c r="O1237">
        <v>93.75</v>
      </c>
      <c r="P1237">
        <v>96.466666666666669</v>
      </c>
      <c r="Q1237">
        <v>21.708826207923028</v>
      </c>
      <c r="R1237">
        <v>0</v>
      </c>
      <c r="S1237">
        <v>86.666666666666671</v>
      </c>
      <c r="T1237">
        <v>13.333333333333334</v>
      </c>
      <c r="U1237">
        <v>84.375</v>
      </c>
      <c r="V1237">
        <v>133.92592592592592</v>
      </c>
      <c r="W1237">
        <v>11.804118782532765</v>
      </c>
      <c r="X1237">
        <v>0</v>
      </c>
      <c r="Y1237">
        <v>100</v>
      </c>
      <c r="Z1237">
        <v>0</v>
      </c>
      <c r="AA1237" s="2">
        <v>1</v>
      </c>
      <c r="AB1237">
        <v>1</v>
      </c>
      <c r="AC1237">
        <v>9</v>
      </c>
      <c r="AD1237">
        <v>1</v>
      </c>
      <c r="AE1237" s="16">
        <v>0</v>
      </c>
      <c r="AF1237" t="s">
        <v>875</v>
      </c>
      <c r="AG1237" t="s">
        <v>875</v>
      </c>
      <c r="AH1237" t="s">
        <v>875</v>
      </c>
      <c r="AI1237" t="s">
        <v>875</v>
      </c>
      <c r="AJ1237" t="s">
        <v>875</v>
      </c>
      <c r="AK1237" t="s">
        <v>875</v>
      </c>
      <c r="AL1237" t="s">
        <v>875</v>
      </c>
      <c r="AM1237" s="1" t="s">
        <v>903</v>
      </c>
      <c r="AN1237" s="1" t="s">
        <v>903</v>
      </c>
      <c r="AO1237" s="1" t="s">
        <v>903</v>
      </c>
      <c r="AP1237" s="1" t="s">
        <v>903</v>
      </c>
      <c r="AQ1237" s="1" t="s">
        <v>903</v>
      </c>
      <c r="AR1237" s="1" t="s">
        <v>903</v>
      </c>
      <c r="AS1237" s="1" t="s">
        <v>903</v>
      </c>
      <c r="AT1237" s="1" t="s">
        <v>903</v>
      </c>
      <c r="AU1237" s="1" t="s">
        <v>903</v>
      </c>
      <c r="AV1237" s="1" t="s">
        <v>903</v>
      </c>
      <c r="AW1237" s="1" t="s">
        <v>903</v>
      </c>
      <c r="AX1237" s="1" t="s">
        <v>903</v>
      </c>
      <c r="AY1237" s="1" t="s">
        <v>903</v>
      </c>
      <c r="AZ1237" s="1" t="s">
        <v>903</v>
      </c>
      <c r="BA1237" s="1" t="s">
        <v>875</v>
      </c>
      <c r="BB1237" s="1" t="s">
        <v>875</v>
      </c>
      <c r="BC1237" s="1" t="s">
        <v>875</v>
      </c>
      <c r="BD1237" s="1" t="s">
        <v>875</v>
      </c>
      <c r="BE1237" s="1" t="s">
        <v>875</v>
      </c>
      <c r="BF1237" s="1" t="s">
        <v>875</v>
      </c>
      <c r="BG1237" s="12">
        <v>16</v>
      </c>
      <c r="BH1237" s="12">
        <v>4</v>
      </c>
      <c r="BI1237" s="1">
        <v>3.8</v>
      </c>
      <c r="BJ1237" s="1">
        <f t="shared" si="86"/>
        <v>60.8</v>
      </c>
      <c r="BK1237" s="1" t="s">
        <v>28</v>
      </c>
      <c r="BL1237" s="25">
        <v>34</v>
      </c>
      <c r="BM1237">
        <v>4</v>
      </c>
      <c r="BN1237" s="1">
        <v>3.5</v>
      </c>
      <c r="BO1237" s="1">
        <f t="shared" si="87"/>
        <v>119</v>
      </c>
      <c r="BP1237" t="s">
        <v>777</v>
      </c>
      <c r="BQ1237" s="14">
        <v>44050.54543189815</v>
      </c>
      <c r="BR1237" s="14" t="s">
        <v>550</v>
      </c>
      <c r="BS1237" s="15">
        <v>13.9</v>
      </c>
      <c r="BT1237" s="12" t="s">
        <v>464</v>
      </c>
      <c r="BU1237" s="12">
        <v>2</v>
      </c>
      <c r="BV1237" s="12"/>
      <c r="BW1237" s="12" t="s">
        <v>98</v>
      </c>
      <c r="BX1237" s="12"/>
      <c r="BY1237" s="12" t="s">
        <v>98</v>
      </c>
      <c r="BZ1237" s="12">
        <v>1</v>
      </c>
      <c r="CA1237" s="12">
        <v>14</v>
      </c>
      <c r="CB1237" s="15">
        <v>0</v>
      </c>
      <c r="CC1237" s="12">
        <v>0</v>
      </c>
      <c r="CD1237" s="12">
        <v>0</v>
      </c>
      <c r="CE1237" s="12">
        <v>1</v>
      </c>
      <c r="CF1237" s="12">
        <v>4</v>
      </c>
      <c r="CG1237" s="12">
        <v>1</v>
      </c>
      <c r="CH1237" s="12">
        <v>4</v>
      </c>
      <c r="CI1237" s="12">
        <v>1</v>
      </c>
      <c r="CJ1237" s="15">
        <v>4</v>
      </c>
      <c r="CK1237" s="12">
        <v>1</v>
      </c>
      <c r="CL1237" s="12">
        <v>4</v>
      </c>
      <c r="CM1237" s="12">
        <v>1</v>
      </c>
      <c r="CN1237" s="12">
        <v>4</v>
      </c>
      <c r="CO1237" s="12">
        <v>2</v>
      </c>
      <c r="CP1237" s="12" t="s">
        <v>141</v>
      </c>
      <c r="CQ1237" s="12">
        <v>100</v>
      </c>
      <c r="CR1237" s="12">
        <v>100</v>
      </c>
      <c r="CS1237" s="12">
        <v>25</v>
      </c>
      <c r="CT1237" s="12">
        <v>14</v>
      </c>
      <c r="CU1237" s="12">
        <v>107</v>
      </c>
      <c r="CV1237" s="12">
        <v>5.8</v>
      </c>
      <c r="CW1237" s="12">
        <v>293</v>
      </c>
      <c r="CX1237" s="12" t="b">
        <v>0</v>
      </c>
      <c r="CY1237" s="12"/>
      <c r="CZ1237" s="12">
        <v>0</v>
      </c>
      <c r="DA1237" s="12"/>
      <c r="DB1237" s="12"/>
      <c r="DC1237" s="12"/>
      <c r="DE1237" s="35"/>
    </row>
    <row r="1238" spans="1:109" customFormat="1" x14ac:dyDescent="0.2">
      <c r="A1238" s="2">
        <v>1237</v>
      </c>
      <c r="B1238" s="5">
        <v>15</v>
      </c>
      <c r="C1238" s="2">
        <v>3</v>
      </c>
      <c r="D1238" s="1">
        <v>33</v>
      </c>
      <c r="E1238" s="7">
        <v>44051</v>
      </c>
      <c r="F1238" s="1">
        <v>0</v>
      </c>
      <c r="G1238" s="5">
        <f t="shared" si="82"/>
        <v>30.000000000000014</v>
      </c>
      <c r="H1238" s="19">
        <f t="shared" si="83"/>
        <v>129.00000000000006</v>
      </c>
      <c r="I1238">
        <v>73.958333333333329</v>
      </c>
      <c r="J1238">
        <v>136.83098591549296</v>
      </c>
      <c r="K1238">
        <v>16.42193012845625</v>
      </c>
      <c r="L1238">
        <v>0</v>
      </c>
      <c r="M1238">
        <v>97.183098591549296</v>
      </c>
      <c r="N1238">
        <v>2.816901408450704</v>
      </c>
      <c r="O1238">
        <v>62.5</v>
      </c>
      <c r="P1238">
        <v>126.2</v>
      </c>
      <c r="Q1238">
        <v>18.944657372131367</v>
      </c>
      <c r="R1238">
        <v>0</v>
      </c>
      <c r="S1238">
        <v>95</v>
      </c>
      <c r="T1238">
        <v>5</v>
      </c>
      <c r="U1238">
        <v>96.875</v>
      </c>
      <c r="V1238">
        <v>150.54838709677421</v>
      </c>
      <c r="W1238">
        <v>6.298806601139014</v>
      </c>
      <c r="X1238">
        <v>0</v>
      </c>
      <c r="Y1238">
        <v>100</v>
      </c>
      <c r="Z1238">
        <v>0</v>
      </c>
      <c r="AA1238" s="2">
        <v>0</v>
      </c>
      <c r="AB1238">
        <v>1</v>
      </c>
      <c r="AC1238">
        <v>8</v>
      </c>
      <c r="AD1238">
        <v>1</v>
      </c>
      <c r="AE1238" s="16">
        <v>0</v>
      </c>
      <c r="AF1238" t="s">
        <v>875</v>
      </c>
      <c r="AG1238" t="s">
        <v>875</v>
      </c>
      <c r="AH1238" t="s">
        <v>875</v>
      </c>
      <c r="AI1238" t="s">
        <v>875</v>
      </c>
      <c r="AJ1238" t="s">
        <v>875</v>
      </c>
      <c r="AK1238" t="s">
        <v>875</v>
      </c>
      <c r="AL1238" t="s">
        <v>875</v>
      </c>
      <c r="AM1238" s="1" t="s">
        <v>903</v>
      </c>
      <c r="AN1238" s="1" t="s">
        <v>903</v>
      </c>
      <c r="AO1238" s="1" t="s">
        <v>903</v>
      </c>
      <c r="AP1238" s="1" t="s">
        <v>903</v>
      </c>
      <c r="AQ1238" s="1" t="s">
        <v>903</v>
      </c>
      <c r="AR1238" s="1" t="s">
        <v>903</v>
      </c>
      <c r="AS1238" s="1" t="s">
        <v>903</v>
      </c>
      <c r="AT1238" s="1" t="s">
        <v>903</v>
      </c>
      <c r="AU1238" s="1" t="s">
        <v>903</v>
      </c>
      <c r="AV1238" s="1" t="s">
        <v>903</v>
      </c>
      <c r="AW1238" s="1" t="s">
        <v>903</v>
      </c>
      <c r="AX1238" s="1" t="s">
        <v>903</v>
      </c>
      <c r="AY1238" s="1" t="s">
        <v>903</v>
      </c>
      <c r="AZ1238" s="1" t="s">
        <v>903</v>
      </c>
      <c r="BA1238" s="1" t="s">
        <v>875</v>
      </c>
      <c r="BB1238" s="1" t="s">
        <v>875</v>
      </c>
      <c r="BC1238" s="1" t="s">
        <v>875</v>
      </c>
      <c r="BD1238" s="1" t="s">
        <v>875</v>
      </c>
      <c r="BE1238" s="1" t="s">
        <v>875</v>
      </c>
      <c r="BF1238" s="1" t="s">
        <v>875</v>
      </c>
      <c r="BG1238" s="25">
        <v>30.000000000000014</v>
      </c>
      <c r="BH1238">
        <v>6</v>
      </c>
      <c r="BI1238" s="1">
        <v>4.3</v>
      </c>
      <c r="BJ1238" s="1">
        <f t="shared" si="86"/>
        <v>129.00000000000006</v>
      </c>
      <c r="BK1238" t="s">
        <v>778</v>
      </c>
      <c r="BL1238" s="25">
        <v>0</v>
      </c>
      <c r="BM1238">
        <v>0</v>
      </c>
      <c r="BN1238" s="1">
        <v>0</v>
      </c>
      <c r="BO1238" s="1">
        <f t="shared" si="87"/>
        <v>0</v>
      </c>
      <c r="BP1238">
        <v>0</v>
      </c>
      <c r="BQ1238" s="12"/>
      <c r="BR1238" s="12"/>
      <c r="BS1238" s="12"/>
      <c r="BT1238" s="12"/>
      <c r="BU1238" s="12"/>
      <c r="BV1238" s="12"/>
      <c r="BW1238" s="12"/>
      <c r="BX1238" s="12"/>
      <c r="BY1238" s="12"/>
      <c r="BZ1238" s="12"/>
      <c r="CA1238" s="12"/>
      <c r="CB1238" s="15"/>
      <c r="CC1238" s="12"/>
      <c r="CD1238" s="12"/>
      <c r="CE1238" s="12"/>
      <c r="CF1238" s="12"/>
      <c r="CG1238" s="12"/>
      <c r="CH1238" s="12"/>
      <c r="CI1238" s="12"/>
      <c r="CJ1238" s="15"/>
      <c r="CK1238" s="12"/>
      <c r="CL1238" s="12"/>
      <c r="CM1238" s="12"/>
      <c r="CN1238" s="12"/>
      <c r="CO1238" s="12"/>
      <c r="CP1238" s="12"/>
      <c r="CQ1238" s="12"/>
      <c r="CR1238" s="12"/>
      <c r="CS1238" s="12"/>
      <c r="CT1238" s="12"/>
      <c r="CU1238" s="12"/>
      <c r="CV1238" s="12"/>
      <c r="CW1238" s="12"/>
      <c r="CX1238" s="12"/>
      <c r="CY1238" s="12"/>
      <c r="CZ1238" s="12"/>
      <c r="DA1238" s="12"/>
      <c r="DB1238" s="12"/>
      <c r="DC1238" s="12"/>
      <c r="DD1238" s="17">
        <v>0.22916666666666666</v>
      </c>
      <c r="DE1238" s="35">
        <v>0.25</v>
      </c>
    </row>
    <row r="1239" spans="1:109" x14ac:dyDescent="0.2">
      <c r="A1239" s="2">
        <v>1238</v>
      </c>
      <c r="B1239" s="5">
        <v>15</v>
      </c>
      <c r="C1239" s="2">
        <v>3</v>
      </c>
      <c r="D1239" s="1">
        <v>34</v>
      </c>
      <c r="E1239" s="7">
        <v>44052</v>
      </c>
      <c r="F1239" s="1">
        <v>0</v>
      </c>
      <c r="G1239" s="5">
        <f t="shared" si="82"/>
        <v>48.000000000000028</v>
      </c>
      <c r="H1239" s="19">
        <f t="shared" si="83"/>
        <v>206.40000000000012</v>
      </c>
      <c r="I1239">
        <v>98.958333333333329</v>
      </c>
      <c r="J1239">
        <v>131.44210526315788</v>
      </c>
      <c r="K1239">
        <v>25.190024009243391</v>
      </c>
      <c r="L1239">
        <v>9.473684210526315</v>
      </c>
      <c r="M1239">
        <v>89.473684210526315</v>
      </c>
      <c r="N1239">
        <v>1.0526315789473684</v>
      </c>
      <c r="O1239">
        <v>100</v>
      </c>
      <c r="P1239">
        <v>146.90625</v>
      </c>
      <c r="Q1239">
        <v>17.937658933572848</v>
      </c>
      <c r="R1239">
        <v>14.0625</v>
      </c>
      <c r="S1239">
        <v>85.9375</v>
      </c>
      <c r="T1239">
        <v>0</v>
      </c>
      <c r="U1239">
        <v>96.875</v>
      </c>
      <c r="V1239">
        <v>99.516129032258064</v>
      </c>
      <c r="W1239">
        <v>20.430888002519207</v>
      </c>
      <c r="X1239">
        <v>0</v>
      </c>
      <c r="Y1239">
        <v>96.774193548387103</v>
      </c>
      <c r="Z1239">
        <v>3.225806451612903</v>
      </c>
      <c r="AA1239" s="2">
        <v>0</v>
      </c>
      <c r="AB1239">
        <v>1</v>
      </c>
      <c r="AC1239">
        <v>8</v>
      </c>
      <c r="AD1239">
        <v>1</v>
      </c>
      <c r="AE1239" s="16">
        <v>0</v>
      </c>
      <c r="AF1239" t="s">
        <v>875</v>
      </c>
      <c r="AG1239" t="s">
        <v>875</v>
      </c>
      <c r="AH1239" t="s">
        <v>875</v>
      </c>
      <c r="AI1239" t="s">
        <v>875</v>
      </c>
      <c r="AJ1239" t="s">
        <v>875</v>
      </c>
      <c r="AK1239" t="s">
        <v>875</v>
      </c>
      <c r="AL1239" t="s">
        <v>875</v>
      </c>
      <c r="AM1239" s="1" t="s">
        <v>903</v>
      </c>
      <c r="AN1239" s="1" t="s">
        <v>903</v>
      </c>
      <c r="AO1239" s="1" t="s">
        <v>903</v>
      </c>
      <c r="AP1239" s="1" t="s">
        <v>903</v>
      </c>
      <c r="AQ1239" s="1" t="s">
        <v>903</v>
      </c>
      <c r="AR1239" s="1" t="s">
        <v>903</v>
      </c>
      <c r="AS1239" s="1" t="s">
        <v>903</v>
      </c>
      <c r="AT1239" s="1" t="s">
        <v>903</v>
      </c>
      <c r="AU1239" s="1" t="s">
        <v>903</v>
      </c>
      <c r="AV1239" s="1" t="s">
        <v>903</v>
      </c>
      <c r="AW1239" s="1" t="s">
        <v>903</v>
      </c>
      <c r="AX1239" s="1" t="s">
        <v>903</v>
      </c>
      <c r="AY1239" s="1" t="s">
        <v>903</v>
      </c>
      <c r="AZ1239" s="1" t="s">
        <v>903</v>
      </c>
      <c r="BA1239" s="1" t="s">
        <v>875</v>
      </c>
      <c r="BB1239" s="1" t="s">
        <v>875</v>
      </c>
      <c r="BC1239" s="1" t="s">
        <v>875</v>
      </c>
      <c r="BD1239" s="1" t="s">
        <v>875</v>
      </c>
      <c r="BE1239" s="1" t="s">
        <v>875</v>
      </c>
      <c r="BF1239" s="1" t="s">
        <v>875</v>
      </c>
      <c r="BG1239" s="25">
        <v>48.000000000000028</v>
      </c>
      <c r="BH1239">
        <v>5</v>
      </c>
      <c r="BI1239" s="1">
        <v>4.3</v>
      </c>
      <c r="BJ1239" s="1">
        <f t="shared" si="86"/>
        <v>206.40000000000012</v>
      </c>
      <c r="BK1239" t="s">
        <v>778</v>
      </c>
      <c r="BL1239" s="25">
        <v>0</v>
      </c>
      <c r="BM1239">
        <v>0</v>
      </c>
      <c r="BN1239" s="1">
        <v>0</v>
      </c>
      <c r="BO1239" s="1">
        <f t="shared" si="87"/>
        <v>0</v>
      </c>
      <c r="BP1239">
        <v>0</v>
      </c>
      <c r="BQ1239" s="12"/>
      <c r="BR1239" s="12"/>
      <c r="BS1239" s="12"/>
      <c r="BT1239" s="12"/>
      <c r="BU1239" s="12"/>
      <c r="BV1239" s="12"/>
      <c r="BW1239" s="12"/>
      <c r="BX1239" s="12"/>
      <c r="BY1239" s="12"/>
      <c r="BZ1239" s="12"/>
      <c r="CA1239" s="12"/>
      <c r="CB1239" s="15"/>
      <c r="CC1239" s="12"/>
      <c r="CD1239" s="12"/>
      <c r="CE1239" s="12"/>
      <c r="CF1239" s="12"/>
      <c r="CG1239" s="12"/>
      <c r="CH1239" s="12"/>
      <c r="CI1239" s="12"/>
      <c r="CJ1239" s="15"/>
      <c r="CK1239" s="12"/>
      <c r="CL1239" s="12"/>
      <c r="CM1239" s="12"/>
      <c r="CN1239" s="12"/>
      <c r="CO1239" s="12"/>
      <c r="CP1239" s="12"/>
      <c r="CQ1239" s="12"/>
      <c r="CR1239" s="12"/>
      <c r="CS1239" s="12"/>
      <c r="CT1239" s="12"/>
      <c r="CU1239" s="12"/>
      <c r="CV1239" s="12"/>
      <c r="CW1239" s="12"/>
      <c r="CX1239" s="12"/>
      <c r="CY1239" s="12"/>
      <c r="CZ1239" s="12"/>
      <c r="DA1239" s="12"/>
      <c r="DB1239" s="12"/>
      <c r="DC1239" s="12"/>
      <c r="DD1239" s="17">
        <v>0.22847222222222222</v>
      </c>
      <c r="DE1239" s="35">
        <v>0.26180555555555557</v>
      </c>
    </row>
    <row r="1240" spans="1:109" x14ac:dyDescent="0.2">
      <c r="A1240" s="2">
        <v>1239</v>
      </c>
      <c r="B1240" s="5">
        <v>15</v>
      </c>
      <c r="C1240" s="2">
        <v>3</v>
      </c>
      <c r="D1240" s="1">
        <v>35</v>
      </c>
      <c r="E1240" s="7">
        <v>44053</v>
      </c>
      <c r="F1240" s="1">
        <v>0</v>
      </c>
      <c r="G1240" s="5">
        <f t="shared" si="82"/>
        <v>48</v>
      </c>
      <c r="H1240" s="19">
        <f t="shared" si="83"/>
        <v>172.2</v>
      </c>
      <c r="I1240">
        <v>93.75</v>
      </c>
      <c r="J1240">
        <v>107.01111111111111</v>
      </c>
      <c r="K1240">
        <v>23.202334661555351</v>
      </c>
      <c r="L1240">
        <v>2.2222222222222223</v>
      </c>
      <c r="M1240">
        <v>94.444444444444443</v>
      </c>
      <c r="N1240">
        <v>3.3333333333333335</v>
      </c>
      <c r="O1240">
        <v>90.625</v>
      </c>
      <c r="P1240">
        <v>110.39655172413794</v>
      </c>
      <c r="Q1240">
        <v>23.503087453264222</v>
      </c>
      <c r="R1240">
        <v>3.4482758620689653</v>
      </c>
      <c r="S1240">
        <v>96.551724137931032</v>
      </c>
      <c r="T1240">
        <v>0</v>
      </c>
      <c r="U1240">
        <v>100</v>
      </c>
      <c r="V1240">
        <v>100.875</v>
      </c>
      <c r="W1240">
        <v>21.530854696557643</v>
      </c>
      <c r="X1240">
        <v>0</v>
      </c>
      <c r="Y1240">
        <v>90.625</v>
      </c>
      <c r="Z1240">
        <v>9.375</v>
      </c>
      <c r="AA1240" s="2">
        <v>1</v>
      </c>
      <c r="AB1240">
        <v>1</v>
      </c>
      <c r="AC1240">
        <v>8</v>
      </c>
      <c r="AD1240">
        <v>1</v>
      </c>
      <c r="AE1240" s="16">
        <v>0</v>
      </c>
      <c r="AF1240" t="s">
        <v>875</v>
      </c>
      <c r="AG1240" t="s">
        <v>875</v>
      </c>
      <c r="AH1240" t="s">
        <v>875</v>
      </c>
      <c r="AI1240" t="s">
        <v>875</v>
      </c>
      <c r="AJ1240" t="s">
        <v>875</v>
      </c>
      <c r="AK1240" t="s">
        <v>875</v>
      </c>
      <c r="AL1240" t="s">
        <v>875</v>
      </c>
      <c r="AM1240" s="1" t="s">
        <v>903</v>
      </c>
      <c r="AN1240" s="1" t="s">
        <v>903</v>
      </c>
      <c r="AO1240" s="1" t="s">
        <v>903</v>
      </c>
      <c r="AP1240" s="1" t="s">
        <v>903</v>
      </c>
      <c r="AQ1240" s="1" t="s">
        <v>903</v>
      </c>
      <c r="AR1240" s="1" t="s">
        <v>903</v>
      </c>
      <c r="AS1240" s="1" t="s">
        <v>903</v>
      </c>
      <c r="AT1240" s="1" t="s">
        <v>903</v>
      </c>
      <c r="AU1240" s="1" t="s">
        <v>903</v>
      </c>
      <c r="AV1240" s="1" t="s">
        <v>903</v>
      </c>
      <c r="AW1240" s="1" t="s">
        <v>903</v>
      </c>
      <c r="AX1240" s="1" t="s">
        <v>903</v>
      </c>
      <c r="AY1240" s="1" t="s">
        <v>903</v>
      </c>
      <c r="AZ1240" s="1" t="s">
        <v>903</v>
      </c>
      <c r="BA1240" s="1" t="s">
        <v>875</v>
      </c>
      <c r="BB1240" s="1" t="s">
        <v>875</v>
      </c>
      <c r="BC1240" s="1" t="s">
        <v>875</v>
      </c>
      <c r="BD1240" s="1" t="s">
        <v>875</v>
      </c>
      <c r="BE1240" s="1" t="s">
        <v>875</v>
      </c>
      <c r="BF1240" s="1" t="s">
        <v>875</v>
      </c>
      <c r="BG1240" s="12">
        <v>14</v>
      </c>
      <c r="BH1240" s="1">
        <v>4</v>
      </c>
      <c r="BI1240" s="1">
        <v>3.8</v>
      </c>
      <c r="BJ1240" s="1">
        <f t="shared" si="86"/>
        <v>53.199999999999996</v>
      </c>
      <c r="BK1240" s="1" t="s">
        <v>28</v>
      </c>
      <c r="BL1240" s="25">
        <v>34</v>
      </c>
      <c r="BM1240">
        <v>4</v>
      </c>
      <c r="BN1240" s="1">
        <v>3.5</v>
      </c>
      <c r="BO1240" s="1">
        <f t="shared" si="87"/>
        <v>119</v>
      </c>
      <c r="BP1240" t="s">
        <v>777</v>
      </c>
      <c r="BQ1240" s="14">
        <v>44053.651529432871</v>
      </c>
      <c r="BR1240" s="14" t="s">
        <v>551</v>
      </c>
      <c r="BS1240" s="15">
        <v>14.016666666666667</v>
      </c>
      <c r="BT1240" s="12" t="s">
        <v>464</v>
      </c>
      <c r="BU1240" s="12">
        <v>2</v>
      </c>
      <c r="BV1240" s="12"/>
      <c r="BW1240" s="12" t="s">
        <v>98</v>
      </c>
      <c r="BX1240" s="12"/>
      <c r="BY1240" s="12" t="s">
        <v>98</v>
      </c>
      <c r="BZ1240" s="12">
        <v>1</v>
      </c>
      <c r="CA1240" s="12">
        <v>14</v>
      </c>
      <c r="CB1240" s="15">
        <v>0</v>
      </c>
      <c r="CC1240" s="12">
        <v>0</v>
      </c>
      <c r="CD1240" s="12">
        <v>0</v>
      </c>
      <c r="CE1240" s="12">
        <v>1</v>
      </c>
      <c r="CF1240" s="12">
        <v>3</v>
      </c>
      <c r="CG1240" s="12">
        <v>1</v>
      </c>
      <c r="CH1240" s="12">
        <v>3</v>
      </c>
      <c r="CI1240" s="12">
        <v>1</v>
      </c>
      <c r="CJ1240" s="15">
        <v>4</v>
      </c>
      <c r="CK1240" s="12">
        <v>1</v>
      </c>
      <c r="CL1240" s="12">
        <v>3</v>
      </c>
      <c r="CM1240" s="12">
        <v>1</v>
      </c>
      <c r="CN1240" s="12">
        <v>3</v>
      </c>
      <c r="CO1240" s="12">
        <v>2</v>
      </c>
      <c r="CP1240" s="12" t="s">
        <v>141</v>
      </c>
      <c r="CQ1240" s="12">
        <v>109</v>
      </c>
      <c r="CR1240" s="12">
        <v>109</v>
      </c>
      <c r="CS1240" s="12">
        <v>30</v>
      </c>
      <c r="CT1240" s="12">
        <v>8</v>
      </c>
      <c r="CU1240" s="12">
        <v>110</v>
      </c>
      <c r="CV1240" s="12">
        <v>9.1999999999999993</v>
      </c>
      <c r="CW1240" s="12">
        <v>293</v>
      </c>
      <c r="CX1240" s="12" t="b">
        <v>0</v>
      </c>
      <c r="CY1240" s="12"/>
      <c r="CZ1240" s="12">
        <v>0</v>
      </c>
      <c r="DA1240" s="12">
        <v>99</v>
      </c>
      <c r="DB1240" s="12">
        <v>86</v>
      </c>
      <c r="DC1240" s="12">
        <v>76</v>
      </c>
      <c r="DD1240"/>
      <c r="DE1240" s="35"/>
    </row>
    <row r="1241" spans="1:109" x14ac:dyDescent="0.2">
      <c r="A1241" s="2">
        <v>1240</v>
      </c>
      <c r="B1241" s="5">
        <v>15</v>
      </c>
      <c r="C1241" s="2">
        <v>3</v>
      </c>
      <c r="D1241" s="1">
        <v>36</v>
      </c>
      <c r="E1241" s="7">
        <v>44054</v>
      </c>
      <c r="F1241" s="1">
        <v>0</v>
      </c>
      <c r="G1241" s="5">
        <f t="shared" si="82"/>
        <v>30.000000000000014</v>
      </c>
      <c r="H1241" s="19">
        <f t="shared" si="83"/>
        <v>129.00000000000006</v>
      </c>
      <c r="I1241">
        <v>64.583333333333329</v>
      </c>
      <c r="J1241">
        <v>126.30645161290323</v>
      </c>
      <c r="K1241">
        <v>16.135094859587056</v>
      </c>
      <c r="L1241">
        <v>0</v>
      </c>
      <c r="M1241">
        <v>100</v>
      </c>
      <c r="N1241">
        <v>0</v>
      </c>
      <c r="O1241">
        <v>70.3125</v>
      </c>
      <c r="P1241">
        <v>128.84444444444443</v>
      </c>
      <c r="Q1241">
        <v>16.04642336372952</v>
      </c>
      <c r="R1241">
        <v>0</v>
      </c>
      <c r="S1241">
        <v>100</v>
      </c>
      <c r="T1241">
        <v>0</v>
      </c>
      <c r="U1241">
        <v>53.125</v>
      </c>
      <c r="V1241">
        <v>119.58823529411765</v>
      </c>
      <c r="W1241">
        <v>15.461438056727202</v>
      </c>
      <c r="X1241">
        <v>0</v>
      </c>
      <c r="Y1241">
        <v>100</v>
      </c>
      <c r="Z1241">
        <v>0</v>
      </c>
      <c r="AA1241" s="2">
        <v>0</v>
      </c>
      <c r="AB1241">
        <v>1</v>
      </c>
      <c r="AC1241">
        <v>8</v>
      </c>
      <c r="AD1241">
        <v>1</v>
      </c>
      <c r="AE1241" s="16">
        <v>0</v>
      </c>
      <c r="AF1241" t="s">
        <v>875</v>
      </c>
      <c r="AG1241" t="s">
        <v>875</v>
      </c>
      <c r="AH1241" t="s">
        <v>875</v>
      </c>
      <c r="AI1241" t="s">
        <v>875</v>
      </c>
      <c r="AJ1241" t="s">
        <v>875</v>
      </c>
      <c r="AK1241" t="s">
        <v>875</v>
      </c>
      <c r="AL1241" t="s">
        <v>875</v>
      </c>
      <c r="AM1241" s="1" t="s">
        <v>903</v>
      </c>
      <c r="AN1241" s="1" t="s">
        <v>903</v>
      </c>
      <c r="AO1241" s="1" t="s">
        <v>903</v>
      </c>
      <c r="AP1241" s="1" t="s">
        <v>903</v>
      </c>
      <c r="AQ1241" s="1" t="s">
        <v>903</v>
      </c>
      <c r="AR1241" s="1" t="s">
        <v>903</v>
      </c>
      <c r="AS1241" s="1" t="s">
        <v>903</v>
      </c>
      <c r="AT1241" s="1" t="s">
        <v>903</v>
      </c>
      <c r="AU1241" s="1" t="s">
        <v>903</v>
      </c>
      <c r="AV1241" s="1" t="s">
        <v>903</v>
      </c>
      <c r="AW1241" s="1" t="s">
        <v>903</v>
      </c>
      <c r="AX1241" s="1" t="s">
        <v>903</v>
      </c>
      <c r="AY1241" s="1" t="s">
        <v>903</v>
      </c>
      <c r="AZ1241" s="1" t="s">
        <v>903</v>
      </c>
      <c r="BA1241" s="1" t="s">
        <v>875</v>
      </c>
      <c r="BB1241" s="1" t="s">
        <v>875</v>
      </c>
      <c r="BC1241" s="1" t="s">
        <v>875</v>
      </c>
      <c r="BD1241" s="1" t="s">
        <v>875</v>
      </c>
      <c r="BE1241" s="1" t="s">
        <v>875</v>
      </c>
      <c r="BF1241" s="1" t="s">
        <v>875</v>
      </c>
      <c r="BG1241" s="25">
        <v>30.000000000000014</v>
      </c>
      <c r="BH1241">
        <v>5</v>
      </c>
      <c r="BI1241" s="1">
        <v>4.3</v>
      </c>
      <c r="BJ1241" s="1">
        <f t="shared" si="86"/>
        <v>129.00000000000006</v>
      </c>
      <c r="BK1241" t="s">
        <v>778</v>
      </c>
      <c r="BL1241" s="25">
        <v>0</v>
      </c>
      <c r="BM1241">
        <v>0</v>
      </c>
      <c r="BN1241" s="1">
        <v>0</v>
      </c>
      <c r="BO1241" s="1">
        <f t="shared" si="87"/>
        <v>0</v>
      </c>
      <c r="BP1241">
        <v>0</v>
      </c>
      <c r="BQ1241" s="12"/>
      <c r="BR1241" s="12"/>
      <c r="BS1241" s="12"/>
      <c r="BT1241" s="12"/>
      <c r="BU1241" s="12"/>
      <c r="BV1241" s="12"/>
      <c r="BW1241" s="12"/>
      <c r="BX1241" s="12"/>
      <c r="BY1241" s="12"/>
      <c r="BZ1241" s="12"/>
      <c r="CA1241" s="12"/>
      <c r="CB1241" s="15"/>
      <c r="CC1241" s="12"/>
      <c r="CD1241" s="12"/>
      <c r="CE1241" s="12"/>
      <c r="CF1241" s="12"/>
      <c r="CG1241" s="12"/>
      <c r="CH1241" s="12"/>
      <c r="CI1241" s="12"/>
      <c r="CJ1241" s="15"/>
      <c r="CK1241" s="12"/>
      <c r="CL1241" s="12"/>
      <c r="CM1241" s="12"/>
      <c r="CN1241" s="12"/>
      <c r="CO1241" s="12"/>
      <c r="CP1241" s="12"/>
      <c r="CQ1241" s="12"/>
      <c r="CR1241" s="12"/>
      <c r="CS1241" s="12"/>
      <c r="CT1241" s="12"/>
      <c r="CU1241" s="12"/>
      <c r="CV1241" s="12"/>
      <c r="CW1241" s="12"/>
      <c r="CX1241" s="12"/>
      <c r="CY1241" s="12"/>
      <c r="CZ1241" s="12"/>
      <c r="DA1241" s="12"/>
      <c r="DB1241" s="12"/>
      <c r="DC1241" s="12"/>
      <c r="DD1241" s="17">
        <v>0.22916666666666666</v>
      </c>
      <c r="DE1241" s="35">
        <v>0.25</v>
      </c>
    </row>
    <row r="1242" spans="1:109" x14ac:dyDescent="0.2">
      <c r="A1242" s="2">
        <v>1241</v>
      </c>
      <c r="B1242" s="5">
        <v>15</v>
      </c>
      <c r="C1242" s="2">
        <v>3</v>
      </c>
      <c r="D1242" s="1">
        <v>37</v>
      </c>
      <c r="E1242" s="7">
        <v>44055</v>
      </c>
      <c r="F1242" s="1">
        <v>0</v>
      </c>
      <c r="G1242" s="5">
        <f t="shared" si="82"/>
        <v>30.000000000000014</v>
      </c>
      <c r="H1242" s="19">
        <f t="shared" si="83"/>
        <v>105.00000000000006</v>
      </c>
      <c r="I1242">
        <v>84.375</v>
      </c>
      <c r="J1242">
        <v>104.81481481481481</v>
      </c>
      <c r="K1242">
        <v>17.462955084540635</v>
      </c>
      <c r="L1242">
        <v>0</v>
      </c>
      <c r="M1242">
        <v>95.061728395061735</v>
      </c>
      <c r="N1242">
        <v>4.9382716049382713</v>
      </c>
      <c r="O1242">
        <v>76.5625</v>
      </c>
      <c r="P1242">
        <v>97.408163265306129</v>
      </c>
      <c r="Q1242">
        <v>16.498975719704791</v>
      </c>
      <c r="R1242">
        <v>0</v>
      </c>
      <c r="S1242">
        <v>91.836734693877546</v>
      </c>
      <c r="T1242">
        <v>8.1632653061224492</v>
      </c>
      <c r="U1242">
        <v>100</v>
      </c>
      <c r="V1242">
        <v>116.15625</v>
      </c>
      <c r="W1242">
        <v>13.479991442107462</v>
      </c>
      <c r="X1242">
        <v>0</v>
      </c>
      <c r="Y1242">
        <v>100</v>
      </c>
      <c r="Z1242">
        <v>0</v>
      </c>
      <c r="AA1242" s="2">
        <v>1</v>
      </c>
      <c r="AB1242">
        <v>1</v>
      </c>
      <c r="AC1242">
        <v>8</v>
      </c>
      <c r="AD1242">
        <v>1</v>
      </c>
      <c r="AE1242" s="16">
        <v>0</v>
      </c>
      <c r="AF1242" t="s">
        <v>875</v>
      </c>
      <c r="AG1242" t="s">
        <v>875</v>
      </c>
      <c r="AH1242" t="s">
        <v>875</v>
      </c>
      <c r="AI1242" t="s">
        <v>875</v>
      </c>
      <c r="AJ1242" t="s">
        <v>875</v>
      </c>
      <c r="AK1242" t="s">
        <v>875</v>
      </c>
      <c r="AL1242" t="s">
        <v>875</v>
      </c>
      <c r="AM1242" s="1" t="s">
        <v>903</v>
      </c>
      <c r="AN1242" s="1" t="s">
        <v>903</v>
      </c>
      <c r="AO1242" s="1" t="s">
        <v>903</v>
      </c>
      <c r="AP1242" s="1" t="s">
        <v>903</v>
      </c>
      <c r="AQ1242" s="1" t="s">
        <v>903</v>
      </c>
      <c r="AR1242" s="1" t="s">
        <v>903</v>
      </c>
      <c r="AS1242" s="1" t="s">
        <v>903</v>
      </c>
      <c r="AT1242" s="1" t="s">
        <v>903</v>
      </c>
      <c r="AU1242" s="1" t="s">
        <v>903</v>
      </c>
      <c r="AV1242" s="1" t="s">
        <v>903</v>
      </c>
      <c r="AW1242" s="1" t="s">
        <v>903</v>
      </c>
      <c r="AX1242" s="1" t="s">
        <v>903</v>
      </c>
      <c r="AY1242" s="1" t="s">
        <v>903</v>
      </c>
      <c r="AZ1242" s="1" t="s">
        <v>903</v>
      </c>
      <c r="BA1242" s="1" t="s">
        <v>875</v>
      </c>
      <c r="BB1242" s="1" t="s">
        <v>875</v>
      </c>
      <c r="BC1242" s="1" t="s">
        <v>875</v>
      </c>
      <c r="BD1242" s="1" t="s">
        <v>875</v>
      </c>
      <c r="BE1242" s="1" t="s">
        <v>875</v>
      </c>
      <c r="BF1242" s="1" t="s">
        <v>875</v>
      </c>
      <c r="BG1242" s="25">
        <v>30.000000000000014</v>
      </c>
      <c r="BH1242">
        <v>4</v>
      </c>
      <c r="BI1242" s="1">
        <v>3.5</v>
      </c>
      <c r="BJ1242" s="1">
        <f t="shared" si="86"/>
        <v>105.00000000000006</v>
      </c>
      <c r="BK1242" t="s">
        <v>777</v>
      </c>
      <c r="BL1242" s="25">
        <v>0</v>
      </c>
      <c r="BM1242">
        <v>0</v>
      </c>
      <c r="BN1242" s="1">
        <v>0</v>
      </c>
      <c r="BO1242" s="1">
        <f t="shared" si="87"/>
        <v>0</v>
      </c>
      <c r="BP1242">
        <v>0</v>
      </c>
      <c r="BQ1242" s="12"/>
      <c r="BR1242" s="12"/>
      <c r="BS1242" s="12"/>
      <c r="BT1242" s="12"/>
      <c r="BU1242" s="12"/>
      <c r="BV1242" s="12"/>
      <c r="BW1242" s="12"/>
      <c r="BX1242" s="12"/>
      <c r="BY1242" s="12"/>
      <c r="BZ1242" s="12"/>
      <c r="CA1242" s="12"/>
      <c r="CB1242" s="15"/>
      <c r="CC1242" s="12"/>
      <c r="CD1242" s="12"/>
      <c r="CE1242" s="12"/>
      <c r="CF1242" s="12"/>
      <c r="CG1242" s="12"/>
      <c r="CH1242" s="12"/>
      <c r="CI1242" s="12"/>
      <c r="CJ1242" s="15"/>
      <c r="CK1242" s="12"/>
      <c r="CL1242" s="12"/>
      <c r="CM1242" s="12"/>
      <c r="CN1242" s="12"/>
      <c r="CO1242" s="12"/>
      <c r="CP1242" s="12"/>
      <c r="CQ1242" s="12"/>
      <c r="CR1242" s="12"/>
      <c r="CS1242" s="12"/>
      <c r="CT1242" s="12"/>
      <c r="CU1242" s="12"/>
      <c r="CV1242" s="12"/>
      <c r="CW1242" s="12"/>
      <c r="CX1242" s="12"/>
      <c r="CY1242" s="12"/>
      <c r="CZ1242" s="12"/>
      <c r="DA1242" s="12"/>
      <c r="DB1242" s="12"/>
      <c r="DC1242" s="12"/>
      <c r="DD1242" s="17">
        <v>0.19791666666666666</v>
      </c>
      <c r="DE1242" s="35">
        <v>0.21875</v>
      </c>
    </row>
    <row r="1243" spans="1:109" x14ac:dyDescent="0.2">
      <c r="A1243" s="2">
        <v>1242</v>
      </c>
      <c r="B1243" s="5">
        <v>15</v>
      </c>
      <c r="C1243" s="2">
        <v>3</v>
      </c>
      <c r="D1243" s="1">
        <v>38</v>
      </c>
      <c r="E1243" s="7">
        <v>44056</v>
      </c>
      <c r="F1243" s="1">
        <v>0</v>
      </c>
      <c r="G1243" s="5">
        <f t="shared" si="82"/>
        <v>54</v>
      </c>
      <c r="H1243" s="19">
        <f t="shared" si="83"/>
        <v>195</v>
      </c>
      <c r="I1243">
        <v>92.708333333333329</v>
      </c>
      <c r="J1243">
        <v>128.14606741573033</v>
      </c>
      <c r="K1243">
        <v>17.953106559372909</v>
      </c>
      <c r="L1243">
        <v>3.3707865168539324</v>
      </c>
      <c r="M1243">
        <v>96.629213483146074</v>
      </c>
      <c r="N1243">
        <v>0</v>
      </c>
      <c r="O1243">
        <v>90.625</v>
      </c>
      <c r="P1243">
        <v>123.41379310344827</v>
      </c>
      <c r="Q1243">
        <v>21.101227285483301</v>
      </c>
      <c r="R1243">
        <v>5.1724137931034484</v>
      </c>
      <c r="S1243">
        <v>94.827586206896555</v>
      </c>
      <c r="T1243">
        <v>0</v>
      </c>
      <c r="U1243">
        <v>96.875</v>
      </c>
      <c r="V1243">
        <v>137</v>
      </c>
      <c r="W1243">
        <v>8.6283835559324569</v>
      </c>
      <c r="X1243">
        <v>0</v>
      </c>
      <c r="Y1243">
        <v>100</v>
      </c>
      <c r="Z1243">
        <v>0</v>
      </c>
      <c r="AA1243" s="2">
        <v>0</v>
      </c>
      <c r="AB1243">
        <v>1</v>
      </c>
      <c r="AC1243">
        <v>9</v>
      </c>
      <c r="AD1243">
        <v>1</v>
      </c>
      <c r="AE1243" s="16">
        <v>0</v>
      </c>
      <c r="AF1243" t="s">
        <v>875</v>
      </c>
      <c r="AG1243" t="s">
        <v>875</v>
      </c>
      <c r="AH1243" t="s">
        <v>875</v>
      </c>
      <c r="AI1243" t="s">
        <v>875</v>
      </c>
      <c r="AJ1243" t="s">
        <v>875</v>
      </c>
      <c r="AK1243" t="s">
        <v>875</v>
      </c>
      <c r="AL1243" t="s">
        <v>875</v>
      </c>
      <c r="AM1243" s="1" t="s">
        <v>903</v>
      </c>
      <c r="AN1243" s="1" t="s">
        <v>903</v>
      </c>
      <c r="AO1243" s="1" t="s">
        <v>903</v>
      </c>
      <c r="AP1243" s="1" t="s">
        <v>903</v>
      </c>
      <c r="AQ1243" s="1" t="s">
        <v>903</v>
      </c>
      <c r="AR1243" s="1" t="s">
        <v>903</v>
      </c>
      <c r="AS1243" s="1" t="s">
        <v>903</v>
      </c>
      <c r="AT1243" s="1" t="s">
        <v>903</v>
      </c>
      <c r="AU1243" s="1" t="s">
        <v>903</v>
      </c>
      <c r="AV1243" s="1" t="s">
        <v>903</v>
      </c>
      <c r="AW1243" s="1" t="s">
        <v>903</v>
      </c>
      <c r="AX1243" s="1" t="s">
        <v>903</v>
      </c>
      <c r="AY1243" s="1" t="s">
        <v>903</v>
      </c>
      <c r="AZ1243" s="1" t="s">
        <v>903</v>
      </c>
      <c r="BA1243" s="1" t="s">
        <v>875</v>
      </c>
      <c r="BB1243" s="1" t="s">
        <v>875</v>
      </c>
      <c r="BC1243" s="1" t="s">
        <v>875</v>
      </c>
      <c r="BD1243" s="1" t="s">
        <v>875</v>
      </c>
      <c r="BE1243" s="1" t="s">
        <v>875</v>
      </c>
      <c r="BF1243" s="1" t="s">
        <v>875</v>
      </c>
      <c r="BG1243" s="12">
        <v>20</v>
      </c>
      <c r="BH1243" s="12">
        <v>5</v>
      </c>
      <c r="BI1243" s="1">
        <v>3.8</v>
      </c>
      <c r="BJ1243" s="1">
        <f t="shared" si="86"/>
        <v>76</v>
      </c>
      <c r="BK1243" s="1" t="s">
        <v>28</v>
      </c>
      <c r="BL1243" s="25">
        <v>34</v>
      </c>
      <c r="BM1243">
        <v>4</v>
      </c>
      <c r="BN1243" s="1">
        <v>3.5</v>
      </c>
      <c r="BO1243" s="1">
        <f t="shared" si="87"/>
        <v>119</v>
      </c>
      <c r="BP1243" t="s">
        <v>777</v>
      </c>
      <c r="BQ1243" s="14">
        <v>44056.718765925929</v>
      </c>
      <c r="BR1243" s="14" t="s">
        <v>552</v>
      </c>
      <c r="BS1243" s="15">
        <v>20.016666666666666</v>
      </c>
      <c r="BT1243" s="12" t="s">
        <v>108</v>
      </c>
      <c r="BU1243" s="12">
        <v>2</v>
      </c>
      <c r="BV1243" s="12"/>
      <c r="BW1243" s="12" t="s">
        <v>98</v>
      </c>
      <c r="BX1243" s="12"/>
      <c r="BY1243" s="12" t="s">
        <v>98</v>
      </c>
      <c r="BZ1243" s="12">
        <v>1</v>
      </c>
      <c r="CA1243" s="12">
        <v>5</v>
      </c>
      <c r="CB1243" s="15">
        <v>0</v>
      </c>
      <c r="CC1243" s="12">
        <v>0</v>
      </c>
      <c r="CD1243" s="12">
        <v>0</v>
      </c>
      <c r="CE1243" s="12">
        <v>1</v>
      </c>
      <c r="CF1243" s="12">
        <v>4</v>
      </c>
      <c r="CG1243" s="12">
        <v>1</v>
      </c>
      <c r="CH1243" s="12">
        <v>3</v>
      </c>
      <c r="CI1243" s="12">
        <v>1</v>
      </c>
      <c r="CJ1243" s="15">
        <v>5</v>
      </c>
      <c r="CK1243" s="12">
        <v>1</v>
      </c>
      <c r="CL1243" s="12">
        <v>3</v>
      </c>
      <c r="CM1243" s="12">
        <v>1</v>
      </c>
      <c r="CN1243" s="12">
        <v>3</v>
      </c>
      <c r="CO1243" s="12">
        <v>2</v>
      </c>
      <c r="CP1243" s="12" t="s">
        <v>99</v>
      </c>
      <c r="CQ1243" s="12">
        <v>111</v>
      </c>
      <c r="CR1243" s="12">
        <v>111</v>
      </c>
      <c r="CS1243" s="12">
        <v>91</v>
      </c>
      <c r="CT1243" s="12">
        <v>11</v>
      </c>
      <c r="CU1243" s="12">
        <v>109</v>
      </c>
      <c r="CV1243" s="12">
        <v>12.7</v>
      </c>
      <c r="CW1243" s="12">
        <v>293</v>
      </c>
      <c r="CX1243" s="12" t="b">
        <v>0</v>
      </c>
      <c r="CY1243" s="12"/>
      <c r="CZ1243" s="12">
        <v>0</v>
      </c>
      <c r="DA1243" s="12"/>
      <c r="DB1243" s="12"/>
      <c r="DC1243" s="12"/>
      <c r="DD1243"/>
      <c r="DE1243" s="35"/>
    </row>
    <row r="1244" spans="1:109" x14ac:dyDescent="0.2">
      <c r="A1244" s="2">
        <v>1243</v>
      </c>
      <c r="B1244" s="5">
        <v>15</v>
      </c>
      <c r="C1244" s="2">
        <v>3</v>
      </c>
      <c r="D1244" s="1">
        <v>39</v>
      </c>
      <c r="E1244" s="7">
        <v>44057</v>
      </c>
      <c r="F1244" s="1">
        <v>0</v>
      </c>
      <c r="G1244" s="5">
        <f t="shared" si="82"/>
        <v>49</v>
      </c>
      <c r="H1244" s="19">
        <f t="shared" si="83"/>
        <v>239</v>
      </c>
      <c r="I1244">
        <v>69.791666666666671</v>
      </c>
      <c r="J1244">
        <v>130.53731343283582</v>
      </c>
      <c r="K1244">
        <v>26.792460838205049</v>
      </c>
      <c r="L1244">
        <v>0</v>
      </c>
      <c r="M1244">
        <v>97.014925373134332</v>
      </c>
      <c r="N1244">
        <v>2.9850746268656718</v>
      </c>
      <c r="O1244">
        <v>54.6875</v>
      </c>
      <c r="P1244">
        <v>102.91428571428571</v>
      </c>
      <c r="Q1244">
        <v>21.420319745534158</v>
      </c>
      <c r="R1244">
        <v>0</v>
      </c>
      <c r="S1244">
        <v>94.285714285714292</v>
      </c>
      <c r="T1244">
        <v>5.7142857142857144</v>
      </c>
      <c r="U1244">
        <v>100</v>
      </c>
      <c r="V1244">
        <v>160.75</v>
      </c>
      <c r="W1244">
        <v>10.174142548964017</v>
      </c>
      <c r="X1244">
        <v>0</v>
      </c>
      <c r="Y1244">
        <v>100</v>
      </c>
      <c r="Z1244">
        <v>0</v>
      </c>
      <c r="AA1244" s="2">
        <v>0</v>
      </c>
      <c r="AB1244">
        <v>1</v>
      </c>
      <c r="AC1244">
        <v>8</v>
      </c>
      <c r="AD1244">
        <v>1</v>
      </c>
      <c r="AE1244" s="16">
        <v>0</v>
      </c>
      <c r="AF1244" t="s">
        <v>875</v>
      </c>
      <c r="AG1244" t="s">
        <v>875</v>
      </c>
      <c r="AH1244" t="s">
        <v>875</v>
      </c>
      <c r="AI1244" t="s">
        <v>875</v>
      </c>
      <c r="AJ1244" t="s">
        <v>875</v>
      </c>
      <c r="AK1244" t="s">
        <v>875</v>
      </c>
      <c r="AL1244" t="s">
        <v>875</v>
      </c>
      <c r="AM1244" s="1" t="s">
        <v>903</v>
      </c>
      <c r="AN1244" s="1" t="s">
        <v>903</v>
      </c>
      <c r="AO1244" s="1" t="s">
        <v>903</v>
      </c>
      <c r="AP1244" s="1" t="s">
        <v>903</v>
      </c>
      <c r="AQ1244" s="1" t="s">
        <v>903</v>
      </c>
      <c r="AR1244" s="1" t="s">
        <v>903</v>
      </c>
      <c r="AS1244" s="1" t="s">
        <v>903</v>
      </c>
      <c r="AT1244" s="1" t="s">
        <v>903</v>
      </c>
      <c r="AU1244" s="1" t="s">
        <v>903</v>
      </c>
      <c r="AV1244" s="1" t="s">
        <v>903</v>
      </c>
      <c r="AW1244" s="1" t="s">
        <v>903</v>
      </c>
      <c r="AX1244" s="1" t="s">
        <v>903</v>
      </c>
      <c r="AY1244" s="1" t="s">
        <v>903</v>
      </c>
      <c r="AZ1244" s="1" t="s">
        <v>903</v>
      </c>
      <c r="BA1244" s="1" t="s">
        <v>875</v>
      </c>
      <c r="BB1244" s="1" t="s">
        <v>875</v>
      </c>
      <c r="BC1244" s="1" t="s">
        <v>875</v>
      </c>
      <c r="BD1244" s="1" t="s">
        <v>875</v>
      </c>
      <c r="BE1244" s="1" t="s">
        <v>875</v>
      </c>
      <c r="BF1244" s="1" t="s">
        <v>875</v>
      </c>
      <c r="BG1244" s="12">
        <v>15</v>
      </c>
      <c r="BH1244" s="1">
        <v>3</v>
      </c>
      <c r="BI1244" s="5">
        <v>8</v>
      </c>
      <c r="BJ1244" s="1">
        <f t="shared" si="86"/>
        <v>120</v>
      </c>
      <c r="BK1244" s="1" t="s">
        <v>29</v>
      </c>
      <c r="BL1244" s="25">
        <v>34</v>
      </c>
      <c r="BM1244">
        <v>4</v>
      </c>
      <c r="BN1244" s="1">
        <v>3.5</v>
      </c>
      <c r="BO1244" s="1">
        <f t="shared" si="87"/>
        <v>119</v>
      </c>
      <c r="BP1244" t="s">
        <v>777</v>
      </c>
      <c r="BQ1244" s="14">
        <v>44057.477414525463</v>
      </c>
      <c r="BR1244" s="14" t="s">
        <v>553</v>
      </c>
      <c r="BS1244" s="15">
        <v>14.016666666666667</v>
      </c>
      <c r="BT1244" s="12" t="s">
        <v>464</v>
      </c>
      <c r="BU1244" s="12">
        <v>2</v>
      </c>
      <c r="BV1244" s="12"/>
      <c r="BW1244" s="12" t="s">
        <v>98</v>
      </c>
      <c r="BX1244" s="12"/>
      <c r="BY1244" s="12" t="s">
        <v>98</v>
      </c>
      <c r="BZ1244" s="12">
        <v>1</v>
      </c>
      <c r="CA1244" s="12">
        <v>14</v>
      </c>
      <c r="CB1244" s="15">
        <v>0</v>
      </c>
      <c r="CC1244" s="12">
        <v>0</v>
      </c>
      <c r="CD1244" s="12">
        <v>0</v>
      </c>
      <c r="CE1244" s="12">
        <v>1</v>
      </c>
      <c r="CF1244" s="12">
        <v>3</v>
      </c>
      <c r="CG1244" s="12">
        <v>1</v>
      </c>
      <c r="CH1244" s="12">
        <v>3</v>
      </c>
      <c r="CI1244" s="12">
        <v>1</v>
      </c>
      <c r="CJ1244" s="15">
        <v>3</v>
      </c>
      <c r="CK1244" s="12">
        <v>1</v>
      </c>
      <c r="CL1244" s="12">
        <v>3</v>
      </c>
      <c r="CM1244" s="12">
        <v>1</v>
      </c>
      <c r="CN1244" s="12">
        <v>3</v>
      </c>
      <c r="CO1244" s="12">
        <v>2</v>
      </c>
      <c r="CP1244" s="12" t="s">
        <v>163</v>
      </c>
      <c r="CQ1244" s="12">
        <v>104</v>
      </c>
      <c r="CR1244" s="12">
        <v>104</v>
      </c>
      <c r="CS1244" s="12">
        <v>31</v>
      </c>
      <c r="CT1244" s="12">
        <v>18</v>
      </c>
      <c r="CU1244" s="12">
        <v>113</v>
      </c>
      <c r="CV1244" s="12">
        <v>0</v>
      </c>
      <c r="CW1244" s="12">
        <v>0</v>
      </c>
      <c r="CX1244" s="12" t="b">
        <v>0</v>
      </c>
      <c r="CY1244" s="12"/>
      <c r="CZ1244" s="12">
        <v>0</v>
      </c>
      <c r="DA1244" s="12">
        <v>79</v>
      </c>
      <c r="DB1244" s="12">
        <v>71</v>
      </c>
      <c r="DC1244" s="12">
        <v>64</v>
      </c>
      <c r="DD1244"/>
      <c r="DE1244" s="35"/>
    </row>
    <row r="1245" spans="1:109" x14ac:dyDescent="0.2">
      <c r="A1245" s="2">
        <v>1244</v>
      </c>
      <c r="B1245" s="5">
        <v>15</v>
      </c>
      <c r="C1245" s="2">
        <v>3</v>
      </c>
      <c r="D1245" s="1">
        <v>40</v>
      </c>
      <c r="E1245" s="7">
        <v>44058</v>
      </c>
      <c r="F1245" s="1">
        <v>0</v>
      </c>
      <c r="G1245" s="5">
        <f t="shared" si="82"/>
        <v>40.000000000000014</v>
      </c>
      <c r="H1245" s="19">
        <f t="shared" si="83"/>
        <v>172.00000000000006</v>
      </c>
      <c r="I1245">
        <v>93.75</v>
      </c>
      <c r="J1245">
        <v>118.8</v>
      </c>
      <c r="K1245">
        <v>29.72296511546342</v>
      </c>
      <c r="L1245">
        <v>6.666666666666667</v>
      </c>
      <c r="M1245">
        <v>82.222222222222214</v>
      </c>
      <c r="N1245">
        <v>11.111111111111111</v>
      </c>
      <c r="O1245">
        <v>90.625</v>
      </c>
      <c r="P1245">
        <v>123.44827586206897</v>
      </c>
      <c r="Q1245">
        <v>34.094401046953443</v>
      </c>
      <c r="R1245">
        <v>10.344827586206897</v>
      </c>
      <c r="S1245">
        <v>72.413793103448285</v>
      </c>
      <c r="T1245">
        <v>17.241379310344829</v>
      </c>
      <c r="U1245">
        <v>100</v>
      </c>
      <c r="V1245">
        <v>110.375</v>
      </c>
      <c r="W1245">
        <v>13.090339622372195</v>
      </c>
      <c r="X1245">
        <v>0</v>
      </c>
      <c r="Y1245">
        <v>100</v>
      </c>
      <c r="Z1245">
        <v>0</v>
      </c>
      <c r="AA1245" s="2">
        <v>0</v>
      </c>
      <c r="AB1245">
        <v>1</v>
      </c>
      <c r="AC1245">
        <v>9</v>
      </c>
      <c r="AD1245">
        <v>1</v>
      </c>
      <c r="AE1245" s="16">
        <v>0</v>
      </c>
      <c r="AF1245" t="s">
        <v>875</v>
      </c>
      <c r="AG1245" t="s">
        <v>875</v>
      </c>
      <c r="AH1245" t="s">
        <v>875</v>
      </c>
      <c r="AI1245" t="s">
        <v>875</v>
      </c>
      <c r="AJ1245" t="s">
        <v>875</v>
      </c>
      <c r="AK1245" t="s">
        <v>875</v>
      </c>
      <c r="AL1245" t="s">
        <v>875</v>
      </c>
      <c r="AM1245" s="1" t="s">
        <v>903</v>
      </c>
      <c r="AN1245" s="1" t="s">
        <v>903</v>
      </c>
      <c r="AO1245" s="1" t="s">
        <v>903</v>
      </c>
      <c r="AP1245" s="1" t="s">
        <v>903</v>
      </c>
      <c r="AQ1245" s="1" t="s">
        <v>903</v>
      </c>
      <c r="AR1245" s="1" t="s">
        <v>903</v>
      </c>
      <c r="AS1245" s="1" t="s">
        <v>903</v>
      </c>
      <c r="AT1245" s="1" t="s">
        <v>903</v>
      </c>
      <c r="AU1245" s="1" t="s">
        <v>903</v>
      </c>
      <c r="AV1245" s="1" t="s">
        <v>903</v>
      </c>
      <c r="AW1245" s="1" t="s">
        <v>903</v>
      </c>
      <c r="AX1245" s="1" t="s">
        <v>903</v>
      </c>
      <c r="AY1245" s="1" t="s">
        <v>903</v>
      </c>
      <c r="AZ1245" s="1" t="s">
        <v>903</v>
      </c>
      <c r="BA1245" s="1" t="s">
        <v>875</v>
      </c>
      <c r="BB1245" s="1" t="s">
        <v>875</v>
      </c>
      <c r="BC1245" s="1" t="s">
        <v>875</v>
      </c>
      <c r="BD1245" s="1" t="s">
        <v>875</v>
      </c>
      <c r="BE1245" s="1" t="s">
        <v>875</v>
      </c>
      <c r="BF1245" s="1" t="s">
        <v>875</v>
      </c>
      <c r="BG1245" s="25">
        <v>40.000000000000014</v>
      </c>
      <c r="BH1245">
        <v>5</v>
      </c>
      <c r="BI1245" s="1">
        <v>4.3</v>
      </c>
      <c r="BJ1245" s="1">
        <f t="shared" si="86"/>
        <v>172.00000000000006</v>
      </c>
      <c r="BK1245" t="s">
        <v>778</v>
      </c>
      <c r="BL1245" s="25">
        <v>0</v>
      </c>
      <c r="BM1245">
        <v>0</v>
      </c>
      <c r="BN1245" s="1">
        <v>0</v>
      </c>
      <c r="BO1245" s="1">
        <f t="shared" si="87"/>
        <v>0</v>
      </c>
      <c r="BP1245">
        <v>0</v>
      </c>
      <c r="BQ1245" s="12"/>
      <c r="BR1245" s="12"/>
      <c r="BS1245" s="12"/>
      <c r="BT1245" s="12"/>
      <c r="BU1245" s="12"/>
      <c r="BV1245" s="12"/>
      <c r="BW1245" s="12"/>
      <c r="BX1245" s="12"/>
      <c r="BY1245" s="12"/>
      <c r="BZ1245" s="12"/>
      <c r="CA1245" s="12"/>
      <c r="CB1245" s="15"/>
      <c r="CC1245" s="12"/>
      <c r="CD1245" s="12"/>
      <c r="CE1245" s="12"/>
      <c r="CF1245" s="12"/>
      <c r="CG1245" s="12"/>
      <c r="CH1245" s="12"/>
      <c r="CI1245" s="12"/>
      <c r="CJ1245" s="15"/>
      <c r="CK1245" s="12"/>
      <c r="CL1245" s="12"/>
      <c r="CM1245" s="12"/>
      <c r="CN1245" s="12"/>
      <c r="CO1245" s="12"/>
      <c r="CP1245" s="12"/>
      <c r="CQ1245" s="12"/>
      <c r="CR1245" s="12"/>
      <c r="CS1245" s="12"/>
      <c r="CT1245" s="12"/>
      <c r="CU1245" s="12"/>
      <c r="CV1245" s="12"/>
      <c r="CW1245" s="12"/>
      <c r="CX1245" s="12"/>
      <c r="CY1245" s="12"/>
      <c r="CZ1245" s="12"/>
      <c r="DA1245" s="12"/>
      <c r="DB1245" s="12"/>
      <c r="DC1245" s="12"/>
      <c r="DD1245" s="17">
        <v>0.21875</v>
      </c>
      <c r="DE1245" s="35">
        <v>0.24652777777777779</v>
      </c>
    </row>
    <row r="1246" spans="1:109" x14ac:dyDescent="0.2">
      <c r="A1246" s="2">
        <v>1245</v>
      </c>
      <c r="B1246" s="5">
        <v>15</v>
      </c>
      <c r="C1246" s="2">
        <v>3</v>
      </c>
      <c r="D1246" s="1">
        <v>41</v>
      </c>
      <c r="E1246" s="7">
        <v>44059</v>
      </c>
      <c r="F1246" s="1">
        <v>0</v>
      </c>
      <c r="G1246" s="5">
        <f t="shared" si="82"/>
        <v>35.000000000000036</v>
      </c>
      <c r="H1246" s="19">
        <f t="shared" si="83"/>
        <v>150.50000000000014</v>
      </c>
      <c r="I1246">
        <v>79.166666666666671</v>
      </c>
      <c r="J1246">
        <v>140.96052631578948</v>
      </c>
      <c r="K1246">
        <v>22.99696154340252</v>
      </c>
      <c r="L1246">
        <v>5.2631578947368425</v>
      </c>
      <c r="M1246">
        <v>94.73684210526315</v>
      </c>
      <c r="N1246">
        <v>0</v>
      </c>
      <c r="O1246">
        <v>68.75</v>
      </c>
      <c r="P1246">
        <v>126.81818181818181</v>
      </c>
      <c r="Q1246">
        <v>27.668043865975282</v>
      </c>
      <c r="R1246">
        <v>6.8181818181818183</v>
      </c>
      <c r="S1246">
        <v>93.181818181818187</v>
      </c>
      <c r="T1246">
        <v>0</v>
      </c>
      <c r="U1246">
        <v>100</v>
      </c>
      <c r="V1246">
        <v>160.40625</v>
      </c>
      <c r="W1246">
        <v>7.8949819868334714</v>
      </c>
      <c r="X1246">
        <v>3.125</v>
      </c>
      <c r="Y1246">
        <v>96.875</v>
      </c>
      <c r="Z1246">
        <v>0</v>
      </c>
      <c r="AA1246" s="2">
        <v>0</v>
      </c>
      <c r="AB1246">
        <v>1</v>
      </c>
      <c r="AC1246">
        <v>8</v>
      </c>
      <c r="AD1246">
        <v>1</v>
      </c>
      <c r="AE1246" s="16">
        <v>0</v>
      </c>
      <c r="AF1246" t="s">
        <v>875</v>
      </c>
      <c r="AG1246" t="s">
        <v>875</v>
      </c>
      <c r="AH1246" t="s">
        <v>875</v>
      </c>
      <c r="AI1246" t="s">
        <v>875</v>
      </c>
      <c r="AJ1246" t="s">
        <v>875</v>
      </c>
      <c r="AK1246" t="s">
        <v>875</v>
      </c>
      <c r="AL1246" t="s">
        <v>875</v>
      </c>
      <c r="AM1246" s="1" t="s">
        <v>903</v>
      </c>
      <c r="AN1246" s="1" t="s">
        <v>903</v>
      </c>
      <c r="AO1246" s="1" t="s">
        <v>903</v>
      </c>
      <c r="AP1246" s="1" t="s">
        <v>903</v>
      </c>
      <c r="AQ1246" s="1" t="s">
        <v>903</v>
      </c>
      <c r="AR1246" s="1" t="s">
        <v>903</v>
      </c>
      <c r="AS1246" s="1" t="s">
        <v>903</v>
      </c>
      <c r="AT1246" s="1" t="s">
        <v>903</v>
      </c>
      <c r="AU1246" s="1" t="s">
        <v>903</v>
      </c>
      <c r="AV1246" s="1" t="s">
        <v>903</v>
      </c>
      <c r="AW1246" s="1" t="s">
        <v>903</v>
      </c>
      <c r="AX1246" s="1" t="s">
        <v>903</v>
      </c>
      <c r="AY1246" s="1" t="s">
        <v>903</v>
      </c>
      <c r="AZ1246" s="1" t="s">
        <v>903</v>
      </c>
      <c r="BA1246" s="1" t="s">
        <v>875</v>
      </c>
      <c r="BB1246" s="1" t="s">
        <v>875</v>
      </c>
      <c r="BC1246" s="1" t="s">
        <v>875</v>
      </c>
      <c r="BD1246" s="1" t="s">
        <v>875</v>
      </c>
      <c r="BE1246" s="1" t="s">
        <v>875</v>
      </c>
      <c r="BF1246" s="1" t="s">
        <v>875</v>
      </c>
      <c r="BG1246" s="25">
        <v>35.000000000000036</v>
      </c>
      <c r="BH1246">
        <v>5</v>
      </c>
      <c r="BI1246" s="1">
        <v>4.3</v>
      </c>
      <c r="BJ1246" s="1">
        <f t="shared" si="86"/>
        <v>150.50000000000014</v>
      </c>
      <c r="BK1246" t="s">
        <v>778</v>
      </c>
      <c r="BL1246" s="25">
        <v>0</v>
      </c>
      <c r="BM1246">
        <v>0</v>
      </c>
      <c r="BN1246" s="1">
        <v>0</v>
      </c>
      <c r="BO1246" s="1">
        <f t="shared" si="87"/>
        <v>0</v>
      </c>
      <c r="BP1246">
        <v>0</v>
      </c>
      <c r="BQ1246" s="12"/>
      <c r="BR1246" s="12"/>
      <c r="BS1246" s="12"/>
      <c r="BT1246" s="12"/>
      <c r="BU1246" s="12"/>
      <c r="BV1246" s="12"/>
      <c r="BW1246" s="12"/>
      <c r="BX1246" s="12"/>
      <c r="BY1246" s="12"/>
      <c r="BZ1246" s="12"/>
      <c r="CA1246" s="12"/>
      <c r="CB1246" s="15"/>
      <c r="CC1246" s="12"/>
      <c r="CD1246" s="12"/>
      <c r="CE1246" s="12"/>
      <c r="CF1246" s="12"/>
      <c r="CG1246" s="12"/>
      <c r="CH1246" s="12"/>
      <c r="CI1246" s="12"/>
      <c r="CJ1246" s="15"/>
      <c r="CK1246" s="12"/>
      <c r="CL1246" s="12"/>
      <c r="CM1246" s="12"/>
      <c r="CN1246" s="12"/>
      <c r="CO1246" s="12"/>
      <c r="CP1246" s="12"/>
      <c r="CQ1246" s="12"/>
      <c r="CR1246" s="12"/>
      <c r="CS1246" s="12"/>
      <c r="CT1246" s="12"/>
      <c r="CU1246" s="12"/>
      <c r="CV1246" s="12"/>
      <c r="CW1246" s="12"/>
      <c r="CX1246" s="12"/>
      <c r="CY1246" s="12"/>
      <c r="CZ1246" s="12"/>
      <c r="DA1246" s="12"/>
      <c r="DB1246" s="12"/>
      <c r="DC1246" s="12"/>
      <c r="DD1246" s="17">
        <v>0.22222222222222221</v>
      </c>
      <c r="DE1246" s="35">
        <v>0.24652777777777779</v>
      </c>
    </row>
    <row r="1247" spans="1:109" x14ac:dyDescent="0.2">
      <c r="A1247" s="2">
        <v>1246</v>
      </c>
      <c r="B1247" s="5">
        <v>15</v>
      </c>
      <c r="C1247" s="2">
        <v>3</v>
      </c>
      <c r="D1247" s="1">
        <v>42</v>
      </c>
      <c r="E1247" s="7">
        <v>44060</v>
      </c>
      <c r="F1247" s="1">
        <v>0</v>
      </c>
      <c r="G1247" s="5">
        <f t="shared" si="82"/>
        <v>35.000000000000036</v>
      </c>
      <c r="H1247" s="19">
        <f t="shared" si="83"/>
        <v>150.50000000000014</v>
      </c>
      <c r="I1247">
        <v>80.208333333333329</v>
      </c>
      <c r="J1247">
        <v>119.71428571428571</v>
      </c>
      <c r="K1247">
        <v>20.818705025223178</v>
      </c>
      <c r="L1247">
        <v>0</v>
      </c>
      <c r="M1247">
        <v>100</v>
      </c>
      <c r="N1247">
        <v>0</v>
      </c>
      <c r="O1247">
        <v>70.3125</v>
      </c>
      <c r="P1247">
        <v>130.6888888888889</v>
      </c>
      <c r="Q1247">
        <v>16.457205339117788</v>
      </c>
      <c r="R1247">
        <v>0</v>
      </c>
      <c r="S1247">
        <v>100</v>
      </c>
      <c r="T1247">
        <v>0</v>
      </c>
      <c r="U1247">
        <v>100</v>
      </c>
      <c r="V1247">
        <v>104.28125</v>
      </c>
      <c r="W1247">
        <v>20.24177434211024</v>
      </c>
      <c r="X1247">
        <v>0</v>
      </c>
      <c r="Y1247">
        <v>100</v>
      </c>
      <c r="Z1247">
        <v>0</v>
      </c>
      <c r="AA1247" s="2">
        <v>0</v>
      </c>
      <c r="AB1247">
        <v>1</v>
      </c>
      <c r="AC1247">
        <v>9</v>
      </c>
      <c r="AD1247">
        <v>1</v>
      </c>
      <c r="AE1247" s="16">
        <v>0</v>
      </c>
      <c r="AF1247" t="s">
        <v>875</v>
      </c>
      <c r="AG1247" t="s">
        <v>875</v>
      </c>
      <c r="AH1247" t="s">
        <v>875</v>
      </c>
      <c r="AI1247" t="s">
        <v>875</v>
      </c>
      <c r="AJ1247" t="s">
        <v>875</v>
      </c>
      <c r="AK1247" t="s">
        <v>875</v>
      </c>
      <c r="AL1247" t="s">
        <v>875</v>
      </c>
      <c r="AM1247" s="1" t="s">
        <v>903</v>
      </c>
      <c r="AN1247" s="1" t="s">
        <v>903</v>
      </c>
      <c r="AO1247" s="1" t="s">
        <v>903</v>
      </c>
      <c r="AP1247" s="1" t="s">
        <v>903</v>
      </c>
      <c r="AQ1247" s="1" t="s">
        <v>903</v>
      </c>
      <c r="AR1247" s="1" t="s">
        <v>903</v>
      </c>
      <c r="AS1247" s="1" t="s">
        <v>903</v>
      </c>
      <c r="AT1247" s="1" t="s">
        <v>903</v>
      </c>
      <c r="AU1247" s="1" t="s">
        <v>903</v>
      </c>
      <c r="AV1247" s="1" t="s">
        <v>903</v>
      </c>
      <c r="AW1247" s="1" t="s">
        <v>903</v>
      </c>
      <c r="AX1247" s="1" t="s">
        <v>903</v>
      </c>
      <c r="AY1247" s="1" t="s">
        <v>903</v>
      </c>
      <c r="AZ1247" s="1" t="s">
        <v>903</v>
      </c>
      <c r="BA1247" s="1" t="s">
        <v>875</v>
      </c>
      <c r="BB1247" s="1" t="s">
        <v>875</v>
      </c>
      <c r="BC1247" s="1" t="s">
        <v>875</v>
      </c>
      <c r="BD1247" s="1" t="s">
        <v>875</v>
      </c>
      <c r="BE1247" s="1" t="s">
        <v>875</v>
      </c>
      <c r="BF1247" s="1" t="s">
        <v>875</v>
      </c>
      <c r="BG1247" s="25">
        <v>35.000000000000036</v>
      </c>
      <c r="BH1247">
        <v>5</v>
      </c>
      <c r="BI1247" s="1">
        <v>4.3</v>
      </c>
      <c r="BJ1247" s="1">
        <f t="shared" si="86"/>
        <v>150.50000000000014</v>
      </c>
      <c r="BK1247" t="s">
        <v>778</v>
      </c>
      <c r="BL1247" s="25">
        <v>0</v>
      </c>
      <c r="BM1247">
        <v>0</v>
      </c>
      <c r="BN1247" s="1">
        <v>0</v>
      </c>
      <c r="BO1247" s="1">
        <f t="shared" si="87"/>
        <v>0</v>
      </c>
      <c r="BP1247">
        <v>0</v>
      </c>
      <c r="BQ1247" s="12"/>
      <c r="BR1247" s="12"/>
      <c r="BS1247" s="12"/>
      <c r="BT1247" s="12"/>
      <c r="BU1247" s="12"/>
      <c r="BV1247" s="12"/>
      <c r="BW1247" s="12"/>
      <c r="BX1247" s="12"/>
      <c r="BY1247" s="12"/>
      <c r="BZ1247" s="12"/>
      <c r="CA1247" s="12"/>
      <c r="CB1247" s="15"/>
      <c r="CC1247" s="12"/>
      <c r="CD1247" s="12"/>
      <c r="CE1247" s="12"/>
      <c r="CF1247" s="12"/>
      <c r="CG1247" s="12"/>
      <c r="CH1247" s="12"/>
      <c r="CI1247" s="12"/>
      <c r="CJ1247" s="15"/>
      <c r="CK1247" s="12"/>
      <c r="CL1247" s="12"/>
      <c r="CM1247" s="12"/>
      <c r="CN1247" s="12"/>
      <c r="CO1247" s="12"/>
      <c r="CP1247" s="12"/>
      <c r="CQ1247" s="12"/>
      <c r="CR1247" s="12"/>
      <c r="CS1247" s="12"/>
      <c r="CT1247" s="12"/>
      <c r="CU1247" s="12"/>
      <c r="CV1247" s="12"/>
      <c r="CW1247" s="12"/>
      <c r="CX1247" s="12"/>
      <c r="CY1247" s="12"/>
      <c r="CZ1247" s="12"/>
      <c r="DA1247" s="12"/>
      <c r="DB1247" s="12"/>
      <c r="DC1247" s="12"/>
      <c r="DD1247" s="17">
        <v>0.22222222222222221</v>
      </c>
      <c r="DE1247" s="35">
        <v>0.24652777777777779</v>
      </c>
    </row>
    <row r="1248" spans="1:109" x14ac:dyDescent="0.2">
      <c r="A1248" s="2">
        <v>1247</v>
      </c>
      <c r="B1248" s="5">
        <v>15</v>
      </c>
      <c r="C1248" s="2">
        <v>3</v>
      </c>
      <c r="D1248" s="1">
        <v>43</v>
      </c>
      <c r="E1248" s="7">
        <v>44061</v>
      </c>
      <c r="F1248" s="1">
        <v>0</v>
      </c>
      <c r="G1248" s="5">
        <f t="shared" si="82"/>
        <v>58</v>
      </c>
      <c r="H1248" s="19">
        <f t="shared" si="83"/>
        <v>210.2</v>
      </c>
      <c r="I1248">
        <v>98.958333333333329</v>
      </c>
      <c r="J1248">
        <v>108.02105263157895</v>
      </c>
      <c r="K1248">
        <v>17.759379771711068</v>
      </c>
      <c r="L1248">
        <v>0</v>
      </c>
      <c r="M1248">
        <v>100</v>
      </c>
      <c r="N1248">
        <v>0</v>
      </c>
      <c r="O1248">
        <v>98.4375</v>
      </c>
      <c r="P1248">
        <v>102.42857142857143</v>
      </c>
      <c r="Q1248">
        <v>18.532692054404095</v>
      </c>
      <c r="R1248">
        <v>0</v>
      </c>
      <c r="S1248">
        <v>100</v>
      </c>
      <c r="T1248">
        <v>0</v>
      </c>
      <c r="U1248">
        <v>100</v>
      </c>
      <c r="V1248">
        <v>119.03125</v>
      </c>
      <c r="W1248">
        <v>12.073935454783808</v>
      </c>
      <c r="X1248">
        <v>0</v>
      </c>
      <c r="Y1248">
        <v>100</v>
      </c>
      <c r="Z1248">
        <v>0</v>
      </c>
      <c r="AA1248" s="2">
        <v>0</v>
      </c>
      <c r="AB1248">
        <v>1</v>
      </c>
      <c r="AC1248">
        <v>9</v>
      </c>
      <c r="AD1248">
        <v>1</v>
      </c>
      <c r="AE1248" s="16">
        <v>0</v>
      </c>
      <c r="AF1248" t="s">
        <v>875</v>
      </c>
      <c r="AG1248" t="s">
        <v>875</v>
      </c>
      <c r="AH1248" t="s">
        <v>875</v>
      </c>
      <c r="AI1248" t="s">
        <v>875</v>
      </c>
      <c r="AJ1248" t="s">
        <v>875</v>
      </c>
      <c r="AK1248" t="s">
        <v>875</v>
      </c>
      <c r="AL1248" t="s">
        <v>875</v>
      </c>
      <c r="AM1248" s="1" t="s">
        <v>903</v>
      </c>
      <c r="AN1248" s="1" t="s">
        <v>903</v>
      </c>
      <c r="AO1248" s="1" t="s">
        <v>903</v>
      </c>
      <c r="AP1248" s="1" t="s">
        <v>903</v>
      </c>
      <c r="AQ1248" s="1" t="s">
        <v>903</v>
      </c>
      <c r="AR1248" s="1" t="s">
        <v>903</v>
      </c>
      <c r="AS1248" s="1" t="s">
        <v>903</v>
      </c>
      <c r="AT1248" s="1" t="s">
        <v>903</v>
      </c>
      <c r="AU1248" s="1" t="s">
        <v>903</v>
      </c>
      <c r="AV1248" s="1" t="s">
        <v>903</v>
      </c>
      <c r="AW1248" s="1" t="s">
        <v>903</v>
      </c>
      <c r="AX1248" s="1" t="s">
        <v>903</v>
      </c>
      <c r="AY1248" s="1" t="s">
        <v>903</v>
      </c>
      <c r="AZ1248" s="1" t="s">
        <v>903</v>
      </c>
      <c r="BA1248" s="1" t="s">
        <v>875</v>
      </c>
      <c r="BB1248" s="1" t="s">
        <v>875</v>
      </c>
      <c r="BC1248" s="1" t="s">
        <v>875</v>
      </c>
      <c r="BD1248" s="1" t="s">
        <v>875</v>
      </c>
      <c r="BE1248" s="1" t="s">
        <v>875</v>
      </c>
      <c r="BF1248" s="1" t="s">
        <v>875</v>
      </c>
      <c r="BG1248" s="12">
        <v>24</v>
      </c>
      <c r="BH1248" s="1">
        <v>4</v>
      </c>
      <c r="BI1248" s="1">
        <v>3.8</v>
      </c>
      <c r="BJ1248" s="1">
        <f t="shared" si="86"/>
        <v>91.199999999999989</v>
      </c>
      <c r="BK1248" s="1" t="s">
        <v>28</v>
      </c>
      <c r="BL1248" s="25">
        <v>34</v>
      </c>
      <c r="BM1248">
        <v>4</v>
      </c>
      <c r="BN1248" s="1">
        <v>3.5</v>
      </c>
      <c r="BO1248" s="1">
        <f t="shared" si="87"/>
        <v>119</v>
      </c>
      <c r="BP1248" t="s">
        <v>777</v>
      </c>
      <c r="BQ1248" s="14">
        <v>44061.458457256944</v>
      </c>
      <c r="BR1248" s="14" t="s">
        <v>554</v>
      </c>
      <c r="BS1248" s="15">
        <v>22.816666666666666</v>
      </c>
      <c r="BT1248" s="12" t="s">
        <v>278</v>
      </c>
      <c r="BU1248" s="12">
        <v>2</v>
      </c>
      <c r="BV1248" s="12"/>
      <c r="BW1248" s="12" t="s">
        <v>98</v>
      </c>
      <c r="BX1248" s="12"/>
      <c r="BY1248" s="12" t="s">
        <v>98</v>
      </c>
      <c r="BZ1248" s="12">
        <v>1</v>
      </c>
      <c r="CA1248" s="12">
        <v>1</v>
      </c>
      <c r="CB1248" s="15">
        <v>0</v>
      </c>
      <c r="CC1248" s="12">
        <v>0</v>
      </c>
      <c r="CD1248" s="12">
        <v>0</v>
      </c>
      <c r="CE1248" s="12">
        <v>1</v>
      </c>
      <c r="CF1248" s="12">
        <v>3</v>
      </c>
      <c r="CG1248" s="12">
        <v>1</v>
      </c>
      <c r="CH1248" s="12">
        <v>3</v>
      </c>
      <c r="CI1248" s="12">
        <v>1</v>
      </c>
      <c r="CJ1248" s="15">
        <v>4</v>
      </c>
      <c r="CK1248" s="12">
        <v>1</v>
      </c>
      <c r="CL1248" s="12">
        <v>3</v>
      </c>
      <c r="CM1248" s="12">
        <v>1</v>
      </c>
      <c r="CN1248" s="12">
        <v>3</v>
      </c>
      <c r="CO1248" s="12">
        <v>2</v>
      </c>
      <c r="CP1248" s="12" t="s">
        <v>163</v>
      </c>
      <c r="CQ1248" s="12">
        <v>102</v>
      </c>
      <c r="CR1248" s="12">
        <v>102</v>
      </c>
      <c r="CS1248" s="12">
        <v>31</v>
      </c>
      <c r="CT1248" s="12">
        <v>18</v>
      </c>
      <c r="CU1248" s="12">
        <v>106</v>
      </c>
      <c r="CV1248" s="12">
        <v>6.9</v>
      </c>
      <c r="CW1248" s="12">
        <v>135</v>
      </c>
      <c r="CX1248" s="12" t="b">
        <v>0</v>
      </c>
      <c r="CY1248" s="12"/>
      <c r="CZ1248" s="12">
        <v>0</v>
      </c>
      <c r="DA1248" s="12"/>
      <c r="DB1248" s="12"/>
      <c r="DC1248" s="12"/>
      <c r="DD1248"/>
      <c r="DE1248" s="35"/>
    </row>
    <row r="1249" spans="1:109" x14ac:dyDescent="0.2">
      <c r="A1249" s="2">
        <v>1248</v>
      </c>
      <c r="B1249" s="5">
        <v>15</v>
      </c>
      <c r="C1249" s="2">
        <v>3</v>
      </c>
      <c r="D1249" s="1">
        <v>44</v>
      </c>
      <c r="E1249" s="7">
        <v>44062</v>
      </c>
      <c r="F1249" s="1">
        <v>0</v>
      </c>
      <c r="G1249" s="5">
        <f t="shared" si="82"/>
        <v>34.999999999999993</v>
      </c>
      <c r="H1249" s="19">
        <f t="shared" si="83"/>
        <v>150.49999999999997</v>
      </c>
      <c r="I1249">
        <v>80.208333333333329</v>
      </c>
      <c r="J1249">
        <v>128.94805194805195</v>
      </c>
      <c r="K1249">
        <v>17.190465110435685</v>
      </c>
      <c r="L1249">
        <v>0</v>
      </c>
      <c r="M1249">
        <v>97.402597402597408</v>
      </c>
      <c r="N1249">
        <v>2.5974025974025974</v>
      </c>
      <c r="O1249">
        <v>70.3125</v>
      </c>
      <c r="P1249">
        <v>123.11111111111111</v>
      </c>
      <c r="Q1249">
        <v>18.73138558058616</v>
      </c>
      <c r="R1249">
        <v>0</v>
      </c>
      <c r="S1249">
        <v>95.555555555555557</v>
      </c>
      <c r="T1249">
        <v>4.4444444444444446</v>
      </c>
      <c r="U1249">
        <v>100</v>
      </c>
      <c r="V1249">
        <v>137.15625</v>
      </c>
      <c r="W1249">
        <v>13.261638587122363</v>
      </c>
      <c r="X1249">
        <v>0</v>
      </c>
      <c r="Y1249">
        <v>100</v>
      </c>
      <c r="Z1249">
        <v>0</v>
      </c>
      <c r="AA1249" s="2">
        <v>1</v>
      </c>
      <c r="AB1249">
        <v>1</v>
      </c>
      <c r="AC1249">
        <v>9</v>
      </c>
      <c r="AD1249">
        <v>1</v>
      </c>
      <c r="AE1249" s="16">
        <v>0</v>
      </c>
      <c r="AF1249" t="s">
        <v>875</v>
      </c>
      <c r="AG1249" t="s">
        <v>875</v>
      </c>
      <c r="AH1249" t="s">
        <v>875</v>
      </c>
      <c r="AI1249" t="s">
        <v>875</v>
      </c>
      <c r="AJ1249" t="s">
        <v>875</v>
      </c>
      <c r="AK1249" t="s">
        <v>875</v>
      </c>
      <c r="AL1249" t="s">
        <v>875</v>
      </c>
      <c r="AM1249" s="1" t="s">
        <v>903</v>
      </c>
      <c r="AN1249" s="1" t="s">
        <v>903</v>
      </c>
      <c r="AO1249" s="1" t="s">
        <v>903</v>
      </c>
      <c r="AP1249" s="1" t="s">
        <v>903</v>
      </c>
      <c r="AQ1249" s="1" t="s">
        <v>903</v>
      </c>
      <c r="AR1249" s="1" t="s">
        <v>903</v>
      </c>
      <c r="AS1249" s="1" t="s">
        <v>903</v>
      </c>
      <c r="AT1249" s="1" t="s">
        <v>903</v>
      </c>
      <c r="AU1249" s="1" t="s">
        <v>903</v>
      </c>
      <c r="AV1249" s="1" t="s">
        <v>903</v>
      </c>
      <c r="AW1249" s="1" t="s">
        <v>903</v>
      </c>
      <c r="AX1249" s="1" t="s">
        <v>903</v>
      </c>
      <c r="AY1249" s="1" t="s">
        <v>903</v>
      </c>
      <c r="AZ1249" s="1" t="s">
        <v>903</v>
      </c>
      <c r="BA1249" s="1" t="s">
        <v>875</v>
      </c>
      <c r="BB1249" s="1" t="s">
        <v>875</v>
      </c>
      <c r="BC1249" s="1" t="s">
        <v>875</v>
      </c>
      <c r="BD1249" s="1" t="s">
        <v>875</v>
      </c>
      <c r="BE1249" s="1" t="s">
        <v>875</v>
      </c>
      <c r="BF1249" s="1" t="s">
        <v>875</v>
      </c>
      <c r="BG1249" s="25">
        <v>34.999999999999993</v>
      </c>
      <c r="BH1249">
        <v>5</v>
      </c>
      <c r="BI1249" s="1">
        <v>4.3</v>
      </c>
      <c r="BJ1249" s="1">
        <f t="shared" si="86"/>
        <v>150.49999999999997</v>
      </c>
      <c r="BK1249" t="s">
        <v>778</v>
      </c>
      <c r="BL1249" s="25">
        <v>0</v>
      </c>
      <c r="BM1249">
        <v>0</v>
      </c>
      <c r="BN1249" s="1">
        <v>0</v>
      </c>
      <c r="BO1249" s="1">
        <v>0</v>
      </c>
      <c r="BP1249">
        <v>0</v>
      </c>
      <c r="BQ1249" s="12"/>
      <c r="BR1249" s="12"/>
      <c r="BS1249" s="12"/>
      <c r="BT1249" s="12"/>
      <c r="BU1249" s="12"/>
      <c r="BV1249" s="12"/>
      <c r="BW1249" s="12"/>
      <c r="BX1249" s="12"/>
      <c r="BY1249" s="12"/>
      <c r="BZ1249" s="12"/>
      <c r="CA1249" s="12"/>
      <c r="CB1249" s="15"/>
      <c r="CC1249" s="12"/>
      <c r="CD1249" s="12"/>
      <c r="CE1249" s="12"/>
      <c r="CF1249" s="12"/>
      <c r="CG1249" s="12"/>
      <c r="CH1249" s="12"/>
      <c r="CI1249" s="12"/>
      <c r="CJ1249" s="15"/>
      <c r="CK1249" s="12"/>
      <c r="CL1249" s="12"/>
      <c r="CM1249" s="12"/>
      <c r="CN1249" s="12"/>
      <c r="CO1249" s="12"/>
      <c r="CP1249" s="12"/>
      <c r="CQ1249" s="12"/>
      <c r="CR1249" s="12"/>
      <c r="CS1249" s="12"/>
      <c r="CT1249" s="12"/>
      <c r="CU1249" s="12"/>
      <c r="CV1249" s="12"/>
      <c r="CW1249" s="12"/>
      <c r="CX1249" s="12"/>
      <c r="CY1249" s="12"/>
      <c r="CZ1249" s="12"/>
      <c r="DA1249" s="12"/>
      <c r="DB1249" s="12"/>
      <c r="DC1249" s="12"/>
      <c r="DD1249" s="17">
        <v>0.22569444444444445</v>
      </c>
      <c r="DE1249" s="35">
        <v>0.25</v>
      </c>
    </row>
    <row r="1250" spans="1:109" x14ac:dyDescent="0.2">
      <c r="A1250" s="2">
        <v>1249</v>
      </c>
      <c r="B1250" s="5">
        <v>15</v>
      </c>
      <c r="C1250" s="2">
        <v>3</v>
      </c>
      <c r="D1250" s="1">
        <v>45</v>
      </c>
      <c r="E1250" s="7">
        <v>44063</v>
      </c>
      <c r="F1250" s="1">
        <v>0</v>
      </c>
      <c r="G1250" s="5">
        <f t="shared" si="82"/>
        <v>56</v>
      </c>
      <c r="H1250" s="19">
        <f t="shared" si="83"/>
        <v>202.6</v>
      </c>
      <c r="I1250">
        <v>94.791666666666671</v>
      </c>
      <c r="J1250">
        <v>128.95604395604394</v>
      </c>
      <c r="K1250">
        <v>19.454197775542362</v>
      </c>
      <c r="L1250">
        <v>0</v>
      </c>
      <c r="M1250">
        <v>98.901098901098905</v>
      </c>
      <c r="N1250">
        <v>1.098901098901099</v>
      </c>
      <c r="O1250">
        <v>92.1875</v>
      </c>
      <c r="P1250">
        <v>126.8135593220339</v>
      </c>
      <c r="Q1250">
        <v>21.457863091407184</v>
      </c>
      <c r="R1250">
        <v>0</v>
      </c>
      <c r="S1250">
        <v>98.305084745762713</v>
      </c>
      <c r="T1250">
        <v>1.6949152542372881</v>
      </c>
      <c r="U1250">
        <v>100</v>
      </c>
      <c r="V1250">
        <v>132.90625</v>
      </c>
      <c r="W1250">
        <v>15.364481137915643</v>
      </c>
      <c r="X1250">
        <v>0</v>
      </c>
      <c r="Y1250">
        <v>100</v>
      </c>
      <c r="Z1250">
        <v>0</v>
      </c>
      <c r="AA1250" s="2">
        <v>0</v>
      </c>
      <c r="AB1250">
        <v>1</v>
      </c>
      <c r="AC1250">
        <v>9</v>
      </c>
      <c r="AD1250">
        <v>1</v>
      </c>
      <c r="AE1250" s="16">
        <v>0</v>
      </c>
      <c r="AF1250" t="s">
        <v>875</v>
      </c>
      <c r="AG1250" t="s">
        <v>875</v>
      </c>
      <c r="AH1250" t="s">
        <v>875</v>
      </c>
      <c r="AI1250" t="s">
        <v>875</v>
      </c>
      <c r="AJ1250" t="s">
        <v>875</v>
      </c>
      <c r="AK1250" t="s">
        <v>875</v>
      </c>
      <c r="AL1250" t="s">
        <v>875</v>
      </c>
      <c r="AM1250" s="1" t="s">
        <v>903</v>
      </c>
      <c r="AN1250" s="1" t="s">
        <v>903</v>
      </c>
      <c r="AO1250" s="1" t="s">
        <v>903</v>
      </c>
      <c r="AP1250" s="1" t="s">
        <v>903</v>
      </c>
      <c r="AQ1250" s="1" t="s">
        <v>903</v>
      </c>
      <c r="AR1250" s="1" t="s">
        <v>903</v>
      </c>
      <c r="AS1250" s="1" t="s">
        <v>903</v>
      </c>
      <c r="AT1250" s="1" t="s">
        <v>903</v>
      </c>
      <c r="AU1250" s="1" t="s">
        <v>903</v>
      </c>
      <c r="AV1250" s="1" t="s">
        <v>903</v>
      </c>
      <c r="AW1250" s="1" t="s">
        <v>903</v>
      </c>
      <c r="AX1250" s="1" t="s">
        <v>903</v>
      </c>
      <c r="AY1250" s="1" t="s">
        <v>903</v>
      </c>
      <c r="AZ1250" s="1" t="s">
        <v>903</v>
      </c>
      <c r="BA1250" s="1" t="s">
        <v>875</v>
      </c>
      <c r="BB1250" s="1" t="s">
        <v>875</v>
      </c>
      <c r="BC1250" s="1" t="s">
        <v>875</v>
      </c>
      <c r="BD1250" s="1" t="s">
        <v>875</v>
      </c>
      <c r="BE1250" s="1" t="s">
        <v>875</v>
      </c>
      <c r="BF1250" s="1" t="s">
        <v>875</v>
      </c>
      <c r="BG1250" s="12">
        <v>22</v>
      </c>
      <c r="BH1250" s="1">
        <v>4</v>
      </c>
      <c r="BI1250" s="1">
        <v>3.8</v>
      </c>
      <c r="BJ1250" s="1">
        <f t="shared" si="86"/>
        <v>83.6</v>
      </c>
      <c r="BK1250" s="1" t="s">
        <v>28</v>
      </c>
      <c r="BL1250" s="25">
        <v>34</v>
      </c>
      <c r="BM1250">
        <v>4</v>
      </c>
      <c r="BN1250" s="1">
        <v>3.5</v>
      </c>
      <c r="BO1250" s="1">
        <f>BL1250*BN1250</f>
        <v>119</v>
      </c>
      <c r="BP1250" t="s">
        <v>777</v>
      </c>
      <c r="BQ1250" s="14">
        <v>44063.678466458332</v>
      </c>
      <c r="BR1250" s="14" t="s">
        <v>555</v>
      </c>
      <c r="BS1250" s="15">
        <v>19.683333333333334</v>
      </c>
      <c r="BT1250" s="12" t="s">
        <v>108</v>
      </c>
      <c r="BU1250" s="12">
        <v>2</v>
      </c>
      <c r="BV1250" s="12"/>
      <c r="BW1250" s="12" t="s">
        <v>98</v>
      </c>
      <c r="BX1250" s="12"/>
      <c r="BY1250" s="12" t="s">
        <v>98</v>
      </c>
      <c r="BZ1250" s="12">
        <v>1</v>
      </c>
      <c r="CA1250" s="12">
        <v>5</v>
      </c>
      <c r="CB1250" s="15">
        <v>0</v>
      </c>
      <c r="CC1250" s="12">
        <v>0</v>
      </c>
      <c r="CD1250" s="12">
        <v>0</v>
      </c>
      <c r="CE1250" s="12">
        <v>1</v>
      </c>
      <c r="CF1250" s="12">
        <v>3</v>
      </c>
      <c r="CG1250" s="12">
        <v>1</v>
      </c>
      <c r="CH1250" s="12">
        <v>3</v>
      </c>
      <c r="CI1250" s="12">
        <v>1</v>
      </c>
      <c r="CJ1250" s="15">
        <v>4</v>
      </c>
      <c r="CK1250" s="12">
        <v>1</v>
      </c>
      <c r="CL1250" s="12">
        <v>4</v>
      </c>
      <c r="CM1250" s="12">
        <v>1</v>
      </c>
      <c r="CN1250" s="12">
        <v>4</v>
      </c>
      <c r="CO1250" s="12">
        <v>1</v>
      </c>
      <c r="CP1250" s="12" t="s">
        <v>141</v>
      </c>
      <c r="CQ1250" s="12">
        <v>108</v>
      </c>
      <c r="CR1250" s="12">
        <v>108</v>
      </c>
      <c r="CS1250" s="12">
        <v>25</v>
      </c>
      <c r="CT1250" s="12">
        <v>21</v>
      </c>
      <c r="CU1250" s="12">
        <v>108</v>
      </c>
      <c r="CV1250" s="12">
        <v>8.1</v>
      </c>
      <c r="CW1250" s="12">
        <v>270</v>
      </c>
      <c r="CX1250" s="12" t="b">
        <v>0</v>
      </c>
      <c r="CY1250" s="12"/>
      <c r="CZ1250" s="12">
        <v>0</v>
      </c>
      <c r="DA1250" s="12">
        <v>94</v>
      </c>
      <c r="DB1250" s="12">
        <v>79</v>
      </c>
      <c r="DC1250" s="12">
        <v>64</v>
      </c>
      <c r="DD1250"/>
      <c r="DE1250" s="35"/>
    </row>
    <row r="1251" spans="1:109" x14ac:dyDescent="0.2">
      <c r="A1251" s="2">
        <v>1250</v>
      </c>
      <c r="B1251" s="5">
        <v>15</v>
      </c>
      <c r="C1251" s="2">
        <v>3</v>
      </c>
      <c r="D1251" s="1">
        <v>46</v>
      </c>
      <c r="E1251" s="7">
        <v>44064</v>
      </c>
      <c r="F1251" s="1">
        <v>0</v>
      </c>
      <c r="G1251" s="5">
        <f t="shared" si="82"/>
        <v>49.999999999999993</v>
      </c>
      <c r="H1251" s="19">
        <f t="shared" si="83"/>
        <v>207.49999999999997</v>
      </c>
      <c r="I1251">
        <v>59.375</v>
      </c>
      <c r="J1251">
        <v>148.7017543859649</v>
      </c>
      <c r="K1251">
        <v>33.511752749687957</v>
      </c>
      <c r="L1251">
        <v>40.350877192982459</v>
      </c>
      <c r="M1251">
        <v>59.649122807017541</v>
      </c>
      <c r="N1251">
        <v>0</v>
      </c>
      <c r="O1251">
        <v>46.875</v>
      </c>
      <c r="P1251">
        <v>107.1</v>
      </c>
      <c r="Q1251">
        <v>26.341228050836904</v>
      </c>
      <c r="R1251">
        <v>0</v>
      </c>
      <c r="S1251">
        <v>100</v>
      </c>
      <c r="T1251">
        <v>0</v>
      </c>
      <c r="U1251">
        <v>84.375</v>
      </c>
      <c r="V1251">
        <v>194.92592592592592</v>
      </c>
      <c r="W1251">
        <v>8.0311281345690748</v>
      </c>
      <c r="X1251">
        <v>85.18518518518519</v>
      </c>
      <c r="Y1251">
        <v>14.81481481481481</v>
      </c>
      <c r="Z1251">
        <v>0</v>
      </c>
      <c r="AA1251" s="2">
        <v>0</v>
      </c>
      <c r="AB1251">
        <v>1</v>
      </c>
      <c r="AC1251">
        <v>9</v>
      </c>
      <c r="AD1251">
        <v>1</v>
      </c>
      <c r="AE1251" s="16">
        <v>0</v>
      </c>
      <c r="AF1251" t="s">
        <v>875</v>
      </c>
      <c r="AG1251" t="s">
        <v>875</v>
      </c>
      <c r="AH1251" t="s">
        <v>875</v>
      </c>
      <c r="AI1251" t="s">
        <v>875</v>
      </c>
      <c r="AJ1251" t="s">
        <v>875</v>
      </c>
      <c r="AK1251" t="s">
        <v>875</v>
      </c>
      <c r="AL1251" t="s">
        <v>875</v>
      </c>
      <c r="AM1251" s="1" t="s">
        <v>903</v>
      </c>
      <c r="AN1251" s="1" t="s">
        <v>903</v>
      </c>
      <c r="AO1251" s="1" t="s">
        <v>903</v>
      </c>
      <c r="AP1251" s="1" t="s">
        <v>903</v>
      </c>
      <c r="AQ1251" s="1" t="s">
        <v>903</v>
      </c>
      <c r="AR1251" s="1" t="s">
        <v>903</v>
      </c>
      <c r="AS1251" s="1" t="s">
        <v>903</v>
      </c>
      <c r="AT1251" s="1" t="s">
        <v>903</v>
      </c>
      <c r="AU1251" s="1" t="s">
        <v>903</v>
      </c>
      <c r="AV1251" s="1" t="s">
        <v>903</v>
      </c>
      <c r="AW1251" s="1" t="s">
        <v>903</v>
      </c>
      <c r="AX1251" s="1" t="s">
        <v>903</v>
      </c>
      <c r="AY1251" s="1" t="s">
        <v>903</v>
      </c>
      <c r="AZ1251" s="1" t="s">
        <v>903</v>
      </c>
      <c r="BA1251" s="1" t="s">
        <v>875</v>
      </c>
      <c r="BB1251" s="1" t="s">
        <v>875</v>
      </c>
      <c r="BC1251" s="1" t="s">
        <v>875</v>
      </c>
      <c r="BD1251" s="1" t="s">
        <v>875</v>
      </c>
      <c r="BE1251" s="1" t="s">
        <v>875</v>
      </c>
      <c r="BF1251" s="1" t="s">
        <v>875</v>
      </c>
      <c r="BG1251" s="12">
        <v>15</v>
      </c>
      <c r="BH1251" s="12">
        <v>3</v>
      </c>
      <c r="BI1251" s="1">
        <v>3.8</v>
      </c>
      <c r="BJ1251" s="1">
        <f t="shared" si="86"/>
        <v>57</v>
      </c>
      <c r="BK1251" s="1" t="s">
        <v>28</v>
      </c>
      <c r="BL1251" s="25">
        <v>34.999999999999993</v>
      </c>
      <c r="BM1251">
        <v>5</v>
      </c>
      <c r="BN1251" s="1">
        <v>4.3</v>
      </c>
      <c r="BO1251" s="1">
        <f>BL1251*BN1251</f>
        <v>150.49999999999997</v>
      </c>
      <c r="BP1251" t="s">
        <v>778</v>
      </c>
      <c r="BQ1251" s="14">
        <v>44064.541883784725</v>
      </c>
      <c r="BR1251" s="14" t="s">
        <v>556</v>
      </c>
      <c r="BS1251" s="15">
        <v>14.016666666666667</v>
      </c>
      <c r="BT1251" s="12" t="s">
        <v>464</v>
      </c>
      <c r="BU1251" s="12">
        <v>2</v>
      </c>
      <c r="BV1251" s="12"/>
      <c r="BW1251" s="12" t="s">
        <v>98</v>
      </c>
      <c r="BX1251" s="12"/>
      <c r="BY1251" s="12" t="s">
        <v>98</v>
      </c>
      <c r="BZ1251" s="12">
        <v>1</v>
      </c>
      <c r="CA1251" s="12">
        <v>14</v>
      </c>
      <c r="CB1251" s="15">
        <v>0</v>
      </c>
      <c r="CC1251" s="12">
        <v>0</v>
      </c>
      <c r="CD1251" s="12">
        <v>0</v>
      </c>
      <c r="CE1251" s="12">
        <v>1</v>
      </c>
      <c r="CF1251" s="12">
        <v>4</v>
      </c>
      <c r="CG1251" s="12">
        <v>1</v>
      </c>
      <c r="CH1251" s="12">
        <v>3</v>
      </c>
      <c r="CI1251" s="12">
        <v>1</v>
      </c>
      <c r="CJ1251" s="15">
        <v>3</v>
      </c>
      <c r="CK1251" s="12">
        <v>1</v>
      </c>
      <c r="CL1251" s="12">
        <v>3</v>
      </c>
      <c r="CM1251" s="12">
        <v>1</v>
      </c>
      <c r="CN1251" s="12">
        <v>3</v>
      </c>
      <c r="CO1251" s="12">
        <v>1</v>
      </c>
      <c r="CP1251" s="12" t="s">
        <v>94</v>
      </c>
      <c r="CQ1251" s="12">
        <v>95</v>
      </c>
      <c r="CR1251" s="12">
        <v>95</v>
      </c>
      <c r="CS1251" s="12">
        <v>76</v>
      </c>
      <c r="CT1251" s="12">
        <v>33</v>
      </c>
      <c r="CU1251" s="12">
        <v>101</v>
      </c>
      <c r="CV1251" s="12">
        <v>6.9</v>
      </c>
      <c r="CW1251" s="12">
        <v>315</v>
      </c>
      <c r="CX1251" s="12" t="b">
        <v>0</v>
      </c>
      <c r="CY1251" s="12"/>
      <c r="CZ1251" s="12">
        <v>0</v>
      </c>
      <c r="DA1251" s="12"/>
      <c r="DB1251" s="12"/>
      <c r="DC1251" s="12"/>
      <c r="DD1251" s="17">
        <v>0.21875</v>
      </c>
      <c r="DE1251" s="35">
        <v>0.24305555555555555</v>
      </c>
    </row>
    <row r="1252" spans="1:109" x14ac:dyDescent="0.2">
      <c r="A1252" s="2">
        <v>1251</v>
      </c>
      <c r="B1252" s="5">
        <v>15</v>
      </c>
      <c r="C1252" s="2">
        <v>3</v>
      </c>
      <c r="D1252" s="1">
        <v>47</v>
      </c>
      <c r="E1252" s="7">
        <v>44065</v>
      </c>
      <c r="F1252" s="1">
        <v>0</v>
      </c>
      <c r="G1252" s="5">
        <f t="shared" si="82"/>
        <v>30.000000000000014</v>
      </c>
      <c r="H1252" s="19">
        <f t="shared" si="83"/>
        <v>129.00000000000006</v>
      </c>
      <c r="I1252">
        <v>71.875</v>
      </c>
      <c r="J1252">
        <v>159.57971014492753</v>
      </c>
      <c r="K1252">
        <v>26.087159301813283</v>
      </c>
      <c r="L1252">
        <v>26.086956521739129</v>
      </c>
      <c r="M1252">
        <v>71.014492753623188</v>
      </c>
      <c r="N1252">
        <v>2.8985507246376812</v>
      </c>
      <c r="O1252">
        <v>57.8125</v>
      </c>
      <c r="P1252">
        <v>165</v>
      </c>
      <c r="Q1252">
        <v>32.47407982724787</v>
      </c>
      <c r="R1252">
        <v>45.945945945945944</v>
      </c>
      <c r="S1252">
        <v>48.648648648648653</v>
      </c>
      <c r="T1252">
        <v>5.4054054054054053</v>
      </c>
      <c r="U1252">
        <v>100</v>
      </c>
      <c r="V1252">
        <v>153.3125</v>
      </c>
      <c r="W1252">
        <v>12.910352853315167</v>
      </c>
      <c r="X1252">
        <v>3.125</v>
      </c>
      <c r="Y1252">
        <v>96.875</v>
      </c>
      <c r="Z1252">
        <v>0</v>
      </c>
      <c r="AA1252" s="2">
        <v>0</v>
      </c>
      <c r="AB1252">
        <v>1</v>
      </c>
      <c r="AC1252">
        <v>9</v>
      </c>
      <c r="AD1252">
        <v>1</v>
      </c>
      <c r="AE1252" s="16">
        <v>0</v>
      </c>
      <c r="AF1252" t="s">
        <v>875</v>
      </c>
      <c r="AG1252" t="s">
        <v>875</v>
      </c>
      <c r="AH1252" t="s">
        <v>875</v>
      </c>
      <c r="AI1252" t="s">
        <v>875</v>
      </c>
      <c r="AJ1252" t="s">
        <v>875</v>
      </c>
      <c r="AK1252" t="s">
        <v>875</v>
      </c>
      <c r="AL1252" t="s">
        <v>875</v>
      </c>
      <c r="AM1252" s="1" t="s">
        <v>903</v>
      </c>
      <c r="AN1252" s="1" t="s">
        <v>903</v>
      </c>
      <c r="AO1252" s="1" t="s">
        <v>903</v>
      </c>
      <c r="AP1252" s="1" t="s">
        <v>903</v>
      </c>
      <c r="AQ1252" s="1" t="s">
        <v>903</v>
      </c>
      <c r="AR1252" s="1" t="s">
        <v>903</v>
      </c>
      <c r="AS1252" s="1" t="s">
        <v>903</v>
      </c>
      <c r="AT1252" s="1" t="s">
        <v>903</v>
      </c>
      <c r="AU1252" s="1" t="s">
        <v>903</v>
      </c>
      <c r="AV1252" s="1" t="s">
        <v>903</v>
      </c>
      <c r="AW1252" s="1" t="s">
        <v>903</v>
      </c>
      <c r="AX1252" s="1" t="s">
        <v>903</v>
      </c>
      <c r="AY1252" s="1" t="s">
        <v>903</v>
      </c>
      <c r="AZ1252" s="1" t="s">
        <v>903</v>
      </c>
      <c r="BA1252" s="1" t="s">
        <v>875</v>
      </c>
      <c r="BB1252" s="1" t="s">
        <v>875</v>
      </c>
      <c r="BC1252" s="1" t="s">
        <v>875</v>
      </c>
      <c r="BD1252" s="1" t="s">
        <v>875</v>
      </c>
      <c r="BE1252" s="1" t="s">
        <v>875</v>
      </c>
      <c r="BF1252" s="1" t="s">
        <v>875</v>
      </c>
      <c r="BG1252" s="25">
        <v>30.000000000000014</v>
      </c>
      <c r="BH1252">
        <v>5</v>
      </c>
      <c r="BI1252" s="1">
        <v>4.3</v>
      </c>
      <c r="BJ1252" s="1">
        <f t="shared" si="86"/>
        <v>129.00000000000006</v>
      </c>
      <c r="BK1252" t="s">
        <v>778</v>
      </c>
      <c r="BL1252" s="25">
        <v>0</v>
      </c>
      <c r="BM1252">
        <v>0</v>
      </c>
      <c r="BN1252" s="1">
        <v>0</v>
      </c>
      <c r="BO1252" s="1">
        <f>BL1252*BN1252</f>
        <v>0</v>
      </c>
      <c r="BP1252">
        <v>0</v>
      </c>
      <c r="BQ1252" s="12"/>
      <c r="BR1252" s="12"/>
      <c r="BS1252" s="12"/>
      <c r="BT1252" s="12"/>
      <c r="BU1252" s="12"/>
      <c r="BV1252" s="12"/>
      <c r="BW1252" s="12"/>
      <c r="BX1252" s="12"/>
      <c r="BY1252" s="12"/>
      <c r="BZ1252" s="12"/>
      <c r="CA1252" s="12"/>
      <c r="CB1252" s="15"/>
      <c r="CC1252" s="12"/>
      <c r="CD1252" s="12"/>
      <c r="CE1252" s="12"/>
      <c r="CF1252" s="12"/>
      <c r="CG1252" s="12"/>
      <c r="CH1252" s="12"/>
      <c r="CI1252" s="12"/>
      <c r="CJ1252" s="15"/>
      <c r="CK1252" s="12"/>
      <c r="CL1252" s="12"/>
      <c r="CM1252" s="12"/>
      <c r="CN1252" s="12"/>
      <c r="CO1252" s="12"/>
      <c r="CP1252" s="12"/>
      <c r="CQ1252" s="12"/>
      <c r="CR1252" s="12"/>
      <c r="CS1252" s="12"/>
      <c r="CT1252" s="12"/>
      <c r="CU1252" s="12"/>
      <c r="CV1252" s="12"/>
      <c r="CW1252" s="12"/>
      <c r="CX1252" s="12"/>
      <c r="CY1252" s="12"/>
      <c r="CZ1252" s="12"/>
      <c r="DA1252" s="12"/>
      <c r="DB1252" s="12"/>
      <c r="DC1252" s="12"/>
      <c r="DD1252" s="17">
        <v>0.22222222222222221</v>
      </c>
      <c r="DE1252" s="35">
        <v>0.24305555555555555</v>
      </c>
    </row>
    <row r="1253" spans="1:109" x14ac:dyDescent="0.2">
      <c r="A1253" s="2">
        <v>1252</v>
      </c>
      <c r="B1253" s="5">
        <v>15</v>
      </c>
      <c r="C1253" s="2">
        <v>3</v>
      </c>
      <c r="D1253" s="1">
        <v>48</v>
      </c>
      <c r="E1253" s="7">
        <v>44066</v>
      </c>
      <c r="F1253" s="1">
        <v>0</v>
      </c>
      <c r="G1253" s="5">
        <f t="shared" si="82"/>
        <v>34.999999999999993</v>
      </c>
      <c r="H1253" s="19">
        <f t="shared" si="83"/>
        <v>150.49999999999997</v>
      </c>
      <c r="I1253">
        <v>82.291666666666671</v>
      </c>
      <c r="J1253">
        <v>134.01265822784811</v>
      </c>
      <c r="K1253">
        <v>21.004464352362678</v>
      </c>
      <c r="L1253">
        <v>3.7974683544303796</v>
      </c>
      <c r="M1253">
        <v>96.202531645569621</v>
      </c>
      <c r="N1253">
        <v>0</v>
      </c>
      <c r="O1253">
        <v>75</v>
      </c>
      <c r="P1253">
        <v>127.6875</v>
      </c>
      <c r="Q1253">
        <v>25.659715297950505</v>
      </c>
      <c r="R1253">
        <v>6.25</v>
      </c>
      <c r="S1253">
        <v>93.75</v>
      </c>
      <c r="T1253">
        <v>0</v>
      </c>
      <c r="U1253">
        <v>96.875</v>
      </c>
      <c r="V1253">
        <v>143.80645161290323</v>
      </c>
      <c r="W1253">
        <v>10.200082859521041</v>
      </c>
      <c r="X1253">
        <v>0</v>
      </c>
      <c r="Y1253">
        <v>100</v>
      </c>
      <c r="Z1253">
        <v>0</v>
      </c>
      <c r="AA1253" s="2">
        <v>0</v>
      </c>
      <c r="AB1253">
        <v>1</v>
      </c>
      <c r="AC1253">
        <v>8</v>
      </c>
      <c r="AD1253">
        <v>1</v>
      </c>
      <c r="AE1253" s="16">
        <v>0</v>
      </c>
      <c r="AF1253" t="s">
        <v>875</v>
      </c>
      <c r="AG1253" t="s">
        <v>875</v>
      </c>
      <c r="AH1253" t="s">
        <v>875</v>
      </c>
      <c r="AI1253" t="s">
        <v>875</v>
      </c>
      <c r="AJ1253" t="s">
        <v>875</v>
      </c>
      <c r="AK1253" t="s">
        <v>875</v>
      </c>
      <c r="AL1253" t="s">
        <v>875</v>
      </c>
      <c r="AM1253" s="1" t="s">
        <v>903</v>
      </c>
      <c r="AN1253" s="1" t="s">
        <v>903</v>
      </c>
      <c r="AO1253" s="1" t="s">
        <v>903</v>
      </c>
      <c r="AP1253" s="1" t="s">
        <v>903</v>
      </c>
      <c r="AQ1253" s="1" t="s">
        <v>903</v>
      </c>
      <c r="AR1253" s="1" t="s">
        <v>903</v>
      </c>
      <c r="AS1253" s="1" t="s">
        <v>903</v>
      </c>
      <c r="AT1253" s="1" t="s">
        <v>903</v>
      </c>
      <c r="AU1253" s="1" t="s">
        <v>903</v>
      </c>
      <c r="AV1253" s="1" t="s">
        <v>903</v>
      </c>
      <c r="AW1253" s="1" t="s">
        <v>903</v>
      </c>
      <c r="AX1253" s="1" t="s">
        <v>903</v>
      </c>
      <c r="AY1253" s="1" t="s">
        <v>903</v>
      </c>
      <c r="AZ1253" s="1" t="s">
        <v>903</v>
      </c>
      <c r="BA1253" s="1" t="s">
        <v>875</v>
      </c>
      <c r="BB1253" s="1" t="s">
        <v>875</v>
      </c>
      <c r="BC1253" s="1" t="s">
        <v>875</v>
      </c>
      <c r="BD1253" s="1" t="s">
        <v>875</v>
      </c>
      <c r="BE1253" s="1" t="s">
        <v>875</v>
      </c>
      <c r="BF1253" s="1" t="s">
        <v>875</v>
      </c>
      <c r="BG1253" s="25">
        <v>34.999999999999993</v>
      </c>
      <c r="BH1253">
        <v>5</v>
      </c>
      <c r="BI1253" s="1">
        <v>4.3</v>
      </c>
      <c r="BJ1253" s="1">
        <f t="shared" si="86"/>
        <v>150.49999999999997</v>
      </c>
      <c r="BK1253" t="s">
        <v>778</v>
      </c>
      <c r="BL1253" s="25">
        <v>0</v>
      </c>
      <c r="BM1253">
        <v>0</v>
      </c>
      <c r="BN1253" s="1">
        <v>0</v>
      </c>
      <c r="BO1253" s="1">
        <f>BL1253*BN1253</f>
        <v>0</v>
      </c>
      <c r="BP1253">
        <v>0</v>
      </c>
      <c r="BQ1253" s="12"/>
      <c r="BR1253" s="12"/>
      <c r="BS1253" s="12"/>
      <c r="BT1253" s="12"/>
      <c r="BU1253" s="12"/>
      <c r="BV1253" s="12"/>
      <c r="BW1253" s="12"/>
      <c r="BX1253" s="12"/>
      <c r="BY1253" s="12"/>
      <c r="BZ1253" s="12"/>
      <c r="CA1253" s="12"/>
      <c r="CB1253" s="15"/>
      <c r="CC1253" s="12"/>
      <c r="CD1253" s="12"/>
      <c r="CE1253" s="12"/>
      <c r="CF1253" s="12"/>
      <c r="CG1253" s="12"/>
      <c r="CH1253" s="12"/>
      <c r="CI1253" s="12"/>
      <c r="CJ1253" s="15"/>
      <c r="CK1253" s="12"/>
      <c r="CL1253" s="12"/>
      <c r="CM1253" s="12"/>
      <c r="CN1253" s="12"/>
      <c r="CO1253" s="12"/>
      <c r="CP1253" s="12"/>
      <c r="CQ1253" s="12"/>
      <c r="CR1253" s="12"/>
      <c r="CS1253" s="12"/>
      <c r="CT1253" s="12"/>
      <c r="CU1253" s="12"/>
      <c r="CV1253" s="12"/>
      <c r="CW1253" s="12"/>
      <c r="CX1253" s="12"/>
      <c r="CY1253" s="12"/>
      <c r="CZ1253" s="12"/>
      <c r="DA1253" s="12"/>
      <c r="DB1253" s="12"/>
      <c r="DC1253" s="12"/>
      <c r="DD1253" s="17">
        <v>0.22916666666666666</v>
      </c>
      <c r="DE1253" s="35">
        <v>0.25347222222222221</v>
      </c>
    </row>
    <row r="1254" spans="1:109" x14ac:dyDescent="0.2">
      <c r="A1254" s="2">
        <v>1253</v>
      </c>
      <c r="B1254" s="5">
        <v>15</v>
      </c>
      <c r="C1254" s="2">
        <v>3</v>
      </c>
      <c r="D1254" s="1">
        <v>49</v>
      </c>
      <c r="E1254" s="7">
        <v>44067</v>
      </c>
      <c r="F1254" s="1">
        <v>0</v>
      </c>
      <c r="G1254" s="5">
        <f t="shared" si="82"/>
        <v>55</v>
      </c>
      <c r="H1254" s="19">
        <f t="shared" si="83"/>
        <v>198.8</v>
      </c>
      <c r="I1254">
        <v>91.666666666666671</v>
      </c>
      <c r="J1254">
        <v>122.86363636363636</v>
      </c>
      <c r="K1254">
        <v>19.939396224796564</v>
      </c>
      <c r="L1254">
        <v>0</v>
      </c>
      <c r="M1254">
        <v>96.590909090909093</v>
      </c>
      <c r="N1254">
        <v>3.4090909090909092</v>
      </c>
      <c r="O1254">
        <v>89.0625</v>
      </c>
      <c r="P1254">
        <v>114.10526315789474</v>
      </c>
      <c r="Q1254">
        <v>20.560149488118039</v>
      </c>
      <c r="R1254">
        <v>0</v>
      </c>
      <c r="S1254">
        <v>94.73684210526315</v>
      </c>
      <c r="T1254">
        <v>5.2631578947368425</v>
      </c>
      <c r="U1254">
        <v>96.875</v>
      </c>
      <c r="V1254">
        <v>138.96774193548387</v>
      </c>
      <c r="W1254">
        <v>12.450504227508349</v>
      </c>
      <c r="X1254">
        <v>0</v>
      </c>
      <c r="Y1254">
        <v>100</v>
      </c>
      <c r="Z1254">
        <v>0</v>
      </c>
      <c r="AA1254" s="2">
        <v>0</v>
      </c>
      <c r="AB1254">
        <v>1</v>
      </c>
      <c r="AC1254">
        <v>9</v>
      </c>
      <c r="AD1254">
        <v>1</v>
      </c>
      <c r="AE1254" s="16">
        <v>0</v>
      </c>
      <c r="AF1254" t="s">
        <v>875</v>
      </c>
      <c r="AG1254" t="s">
        <v>875</v>
      </c>
      <c r="AH1254" t="s">
        <v>875</v>
      </c>
      <c r="AI1254" t="s">
        <v>875</v>
      </c>
      <c r="AJ1254" t="s">
        <v>875</v>
      </c>
      <c r="AK1254" t="s">
        <v>875</v>
      </c>
      <c r="AL1254" t="s">
        <v>875</v>
      </c>
      <c r="AM1254" s="1" t="s">
        <v>903</v>
      </c>
      <c r="AN1254" s="1" t="s">
        <v>903</v>
      </c>
      <c r="AO1254" s="1" t="s">
        <v>903</v>
      </c>
      <c r="AP1254" s="1" t="s">
        <v>903</v>
      </c>
      <c r="AQ1254" s="1" t="s">
        <v>903</v>
      </c>
      <c r="AR1254" s="1" t="s">
        <v>903</v>
      </c>
      <c r="AS1254" s="1" t="s">
        <v>903</v>
      </c>
      <c r="AT1254" s="1" t="s">
        <v>903</v>
      </c>
      <c r="AU1254" s="1" t="s">
        <v>903</v>
      </c>
      <c r="AV1254" s="1" t="s">
        <v>903</v>
      </c>
      <c r="AW1254" s="1" t="s">
        <v>903</v>
      </c>
      <c r="AX1254" s="1" t="s">
        <v>903</v>
      </c>
      <c r="AY1254" s="1" t="s">
        <v>903</v>
      </c>
      <c r="AZ1254" s="1" t="s">
        <v>903</v>
      </c>
      <c r="BA1254" s="1" t="s">
        <v>875</v>
      </c>
      <c r="BB1254" s="1" t="s">
        <v>875</v>
      </c>
      <c r="BC1254" s="1" t="s">
        <v>875</v>
      </c>
      <c r="BD1254" s="1" t="s">
        <v>875</v>
      </c>
      <c r="BE1254" s="1" t="s">
        <v>875</v>
      </c>
      <c r="BF1254" s="1" t="s">
        <v>875</v>
      </c>
      <c r="BG1254" s="12">
        <v>21</v>
      </c>
      <c r="BH1254" s="1">
        <v>4</v>
      </c>
      <c r="BI1254" s="1">
        <v>3.8</v>
      </c>
      <c r="BJ1254" s="1">
        <f t="shared" si="86"/>
        <v>79.8</v>
      </c>
      <c r="BK1254" s="1" t="s">
        <v>28</v>
      </c>
      <c r="BL1254" s="25">
        <v>34</v>
      </c>
      <c r="BM1254">
        <v>4</v>
      </c>
      <c r="BN1254" s="1">
        <v>3.5</v>
      </c>
      <c r="BO1254" s="1">
        <f>BL1254*BN1254</f>
        <v>119</v>
      </c>
      <c r="BP1254" t="s">
        <v>777</v>
      </c>
      <c r="BQ1254" s="14">
        <v>44067.793495497688</v>
      </c>
      <c r="BR1254" s="14" t="s">
        <v>557</v>
      </c>
      <c r="BS1254" s="15">
        <v>20.016666666666666</v>
      </c>
      <c r="BT1254" s="12" t="s">
        <v>108</v>
      </c>
      <c r="BU1254" s="12">
        <v>2</v>
      </c>
      <c r="BV1254" s="12"/>
      <c r="BW1254" s="12" t="s">
        <v>98</v>
      </c>
      <c r="BX1254" s="12"/>
      <c r="BY1254" s="12" t="s">
        <v>98</v>
      </c>
      <c r="BZ1254" s="12">
        <v>1</v>
      </c>
      <c r="CA1254" s="12">
        <v>5</v>
      </c>
      <c r="CB1254" s="15">
        <v>0</v>
      </c>
      <c r="CC1254" s="12">
        <v>0</v>
      </c>
      <c r="CD1254" s="12">
        <v>0</v>
      </c>
      <c r="CE1254" s="12">
        <v>1</v>
      </c>
      <c r="CF1254" s="12">
        <v>4</v>
      </c>
      <c r="CG1254" s="12">
        <v>1</v>
      </c>
      <c r="CH1254" s="12">
        <v>3</v>
      </c>
      <c r="CI1254" s="12">
        <v>1</v>
      </c>
      <c r="CJ1254" s="15">
        <v>4</v>
      </c>
      <c r="CK1254" s="12">
        <v>1</v>
      </c>
      <c r="CL1254" s="12">
        <v>4</v>
      </c>
      <c r="CM1254" s="12">
        <v>1</v>
      </c>
      <c r="CN1254" s="12">
        <v>3</v>
      </c>
      <c r="CO1254" s="12">
        <v>3</v>
      </c>
      <c r="CP1254" s="12" t="s">
        <v>99</v>
      </c>
      <c r="CQ1254" s="12">
        <v>111</v>
      </c>
      <c r="CR1254" s="12">
        <v>111</v>
      </c>
      <c r="CS1254" s="12">
        <v>91</v>
      </c>
      <c r="CT1254" s="12">
        <v>12</v>
      </c>
      <c r="CU1254" s="12">
        <v>108</v>
      </c>
      <c r="CV1254" s="12">
        <v>9.1999999999999993</v>
      </c>
      <c r="CW1254" s="12">
        <v>293</v>
      </c>
      <c r="CX1254" s="12" t="b">
        <v>0</v>
      </c>
      <c r="CY1254" s="12"/>
      <c r="CZ1254" s="12">
        <v>0</v>
      </c>
      <c r="DA1254" s="12"/>
      <c r="DB1254" s="12"/>
      <c r="DC1254" s="12"/>
      <c r="DD1254"/>
      <c r="DE1254" s="35"/>
    </row>
    <row r="1255" spans="1:109" x14ac:dyDescent="0.2">
      <c r="A1255" s="2">
        <v>1254</v>
      </c>
      <c r="B1255" s="5">
        <v>15</v>
      </c>
      <c r="C1255" s="2">
        <v>3</v>
      </c>
      <c r="D1255" s="1">
        <v>50</v>
      </c>
      <c r="E1255" s="7">
        <v>44068</v>
      </c>
      <c r="F1255" s="1">
        <v>0</v>
      </c>
      <c r="G1255" s="5">
        <f t="shared" si="82"/>
        <v>34.999999999999993</v>
      </c>
      <c r="H1255" s="19">
        <f t="shared" si="83"/>
        <v>150.49999999999997</v>
      </c>
      <c r="I1255">
        <v>73.958333333333329</v>
      </c>
      <c r="J1255">
        <v>122.15492957746478</v>
      </c>
      <c r="K1255">
        <v>17.2344706020118</v>
      </c>
      <c r="L1255">
        <v>0</v>
      </c>
      <c r="M1255">
        <v>100</v>
      </c>
      <c r="N1255">
        <v>0</v>
      </c>
      <c r="O1255">
        <v>62.5</v>
      </c>
      <c r="P1255">
        <v>131.375</v>
      </c>
      <c r="Q1255">
        <v>16.073000343843649</v>
      </c>
      <c r="R1255">
        <v>0</v>
      </c>
      <c r="S1255">
        <v>100</v>
      </c>
      <c r="T1255">
        <v>0</v>
      </c>
      <c r="U1255">
        <v>96.875</v>
      </c>
      <c r="V1255">
        <v>110.25806451612904</v>
      </c>
      <c r="W1255">
        <v>12.662815945868878</v>
      </c>
      <c r="X1255">
        <v>0</v>
      </c>
      <c r="Y1255">
        <v>100</v>
      </c>
      <c r="Z1255">
        <v>0</v>
      </c>
      <c r="AA1255" s="2">
        <v>0</v>
      </c>
      <c r="AB1255">
        <v>1</v>
      </c>
      <c r="AC1255">
        <v>9</v>
      </c>
      <c r="AD1255">
        <v>1</v>
      </c>
      <c r="AE1255" s="16">
        <v>0</v>
      </c>
      <c r="AF1255" t="s">
        <v>875</v>
      </c>
      <c r="AG1255" t="s">
        <v>875</v>
      </c>
      <c r="AH1255" t="s">
        <v>875</v>
      </c>
      <c r="AI1255" t="s">
        <v>875</v>
      </c>
      <c r="AJ1255" t="s">
        <v>875</v>
      </c>
      <c r="AK1255" t="s">
        <v>875</v>
      </c>
      <c r="AL1255" t="s">
        <v>875</v>
      </c>
      <c r="AM1255" s="1" t="s">
        <v>903</v>
      </c>
      <c r="AN1255" s="1" t="s">
        <v>903</v>
      </c>
      <c r="AO1255" s="1" t="s">
        <v>903</v>
      </c>
      <c r="AP1255" s="1" t="s">
        <v>903</v>
      </c>
      <c r="AQ1255" s="1" t="s">
        <v>903</v>
      </c>
      <c r="AR1255" s="1" t="s">
        <v>903</v>
      </c>
      <c r="AS1255" s="1" t="s">
        <v>903</v>
      </c>
      <c r="AT1255" s="1" t="s">
        <v>903</v>
      </c>
      <c r="AU1255" s="1" t="s">
        <v>903</v>
      </c>
      <c r="AV1255" s="1" t="s">
        <v>903</v>
      </c>
      <c r="AW1255" s="1" t="s">
        <v>903</v>
      </c>
      <c r="AX1255" s="1" t="s">
        <v>903</v>
      </c>
      <c r="AY1255" s="1" t="s">
        <v>903</v>
      </c>
      <c r="AZ1255" s="1" t="s">
        <v>903</v>
      </c>
      <c r="BA1255" s="1" t="s">
        <v>875</v>
      </c>
      <c r="BB1255" s="1" t="s">
        <v>875</v>
      </c>
      <c r="BC1255" s="1" t="s">
        <v>875</v>
      </c>
      <c r="BD1255" s="1" t="s">
        <v>875</v>
      </c>
      <c r="BE1255" s="1" t="s">
        <v>875</v>
      </c>
      <c r="BF1255" s="1" t="s">
        <v>875</v>
      </c>
      <c r="BG1255" s="25">
        <v>34.999999999999993</v>
      </c>
      <c r="BH1255">
        <v>5</v>
      </c>
      <c r="BI1255" s="1">
        <v>4.3</v>
      </c>
      <c r="BJ1255" s="1">
        <f t="shared" si="86"/>
        <v>150.49999999999997</v>
      </c>
      <c r="BK1255" t="s">
        <v>778</v>
      </c>
      <c r="BL1255" s="25">
        <v>0</v>
      </c>
      <c r="BM1255">
        <v>0</v>
      </c>
      <c r="BN1255" s="1">
        <v>0</v>
      </c>
      <c r="BO1255" s="1">
        <v>0</v>
      </c>
      <c r="BP1255">
        <v>0</v>
      </c>
      <c r="BQ1255" s="12"/>
      <c r="BR1255" s="12"/>
      <c r="BS1255" s="12"/>
      <c r="BT1255" s="12"/>
      <c r="BU1255" s="12"/>
      <c r="BV1255" s="12"/>
      <c r="BW1255" s="12"/>
      <c r="BX1255" s="12"/>
      <c r="BY1255" s="12"/>
      <c r="BZ1255" s="12"/>
      <c r="CA1255" s="12"/>
      <c r="CB1255" s="15"/>
      <c r="CC1255" s="12"/>
      <c r="CD1255" s="12"/>
      <c r="CE1255" s="12"/>
      <c r="CF1255" s="12"/>
      <c r="CG1255" s="12"/>
      <c r="CH1255" s="12"/>
      <c r="CI1255" s="12"/>
      <c r="CJ1255" s="15"/>
      <c r="CK1255" s="12"/>
      <c r="CL1255" s="12"/>
      <c r="CM1255" s="12"/>
      <c r="CN1255" s="12"/>
      <c r="CO1255" s="12"/>
      <c r="CP1255" s="12"/>
      <c r="CQ1255" s="12"/>
      <c r="CR1255" s="12"/>
      <c r="CS1255" s="12"/>
      <c r="CT1255" s="12"/>
      <c r="CU1255" s="12"/>
      <c r="CV1255" s="12"/>
      <c r="CW1255" s="12"/>
      <c r="CX1255" s="12"/>
      <c r="CY1255" s="12"/>
      <c r="CZ1255" s="12"/>
      <c r="DA1255" s="12"/>
      <c r="DB1255" s="12"/>
      <c r="DC1255" s="12"/>
      <c r="DD1255" s="17">
        <v>0.22569444444444445</v>
      </c>
      <c r="DE1255" s="35">
        <v>0.25</v>
      </c>
    </row>
    <row r="1256" spans="1:109" x14ac:dyDescent="0.2">
      <c r="A1256" s="2">
        <v>1255</v>
      </c>
      <c r="B1256" s="5">
        <v>15</v>
      </c>
      <c r="C1256" s="2">
        <v>3</v>
      </c>
      <c r="D1256" s="1">
        <v>51</v>
      </c>
      <c r="E1256" s="7">
        <v>44069</v>
      </c>
      <c r="F1256" s="1">
        <v>0</v>
      </c>
      <c r="G1256" s="5">
        <f t="shared" ref="G1256:G1319" si="88">SUM(BG1256,BL1256)</f>
        <v>49</v>
      </c>
      <c r="H1256" s="19">
        <f t="shared" ref="H1256:H1319" si="89">SUM(BJ1256,BO1256)</f>
        <v>176</v>
      </c>
      <c r="I1256">
        <v>79.166666666666671</v>
      </c>
      <c r="J1256">
        <v>94.131578947368425</v>
      </c>
      <c r="K1256">
        <v>16.076951086155841</v>
      </c>
      <c r="L1256">
        <v>0</v>
      </c>
      <c r="M1256">
        <v>93.421052631578945</v>
      </c>
      <c r="N1256">
        <v>6.5789473684210522</v>
      </c>
      <c r="O1256">
        <v>68.75</v>
      </c>
      <c r="P1256">
        <v>89.068181818181813</v>
      </c>
      <c r="Q1256">
        <v>14.413456249631512</v>
      </c>
      <c r="R1256">
        <v>0</v>
      </c>
      <c r="S1256">
        <v>93.181818181818187</v>
      </c>
      <c r="T1256">
        <v>6.8181818181818183</v>
      </c>
      <c r="U1256">
        <v>100</v>
      </c>
      <c r="V1256">
        <v>101.09375</v>
      </c>
      <c r="W1256">
        <v>15.294138264988662</v>
      </c>
      <c r="X1256">
        <v>0</v>
      </c>
      <c r="Y1256">
        <v>93.75</v>
      </c>
      <c r="Z1256">
        <v>6.25</v>
      </c>
      <c r="AA1256" s="2">
        <v>0</v>
      </c>
      <c r="AB1256">
        <v>1</v>
      </c>
      <c r="AC1256">
        <v>9</v>
      </c>
      <c r="AD1256">
        <v>1</v>
      </c>
      <c r="AE1256" s="16">
        <v>0</v>
      </c>
      <c r="AF1256" t="s">
        <v>875</v>
      </c>
      <c r="AG1256" t="s">
        <v>875</v>
      </c>
      <c r="AH1256" t="s">
        <v>875</v>
      </c>
      <c r="AI1256" t="s">
        <v>875</v>
      </c>
      <c r="AJ1256" t="s">
        <v>875</v>
      </c>
      <c r="AK1256" t="s">
        <v>875</v>
      </c>
      <c r="AL1256" t="s">
        <v>875</v>
      </c>
      <c r="AM1256" s="1" t="s">
        <v>903</v>
      </c>
      <c r="AN1256" s="1" t="s">
        <v>903</v>
      </c>
      <c r="AO1256" s="1" t="s">
        <v>903</v>
      </c>
      <c r="AP1256" s="1" t="s">
        <v>903</v>
      </c>
      <c r="AQ1256" s="1" t="s">
        <v>903</v>
      </c>
      <c r="AR1256" s="1" t="s">
        <v>903</v>
      </c>
      <c r="AS1256" s="1" t="s">
        <v>903</v>
      </c>
      <c r="AT1256" s="1" t="s">
        <v>903</v>
      </c>
      <c r="AU1256" s="1" t="s">
        <v>903</v>
      </c>
      <c r="AV1256" s="1" t="s">
        <v>903</v>
      </c>
      <c r="AW1256" s="1" t="s">
        <v>903</v>
      </c>
      <c r="AX1256" s="1" t="s">
        <v>903</v>
      </c>
      <c r="AY1256" s="1" t="s">
        <v>903</v>
      </c>
      <c r="AZ1256" s="1" t="s">
        <v>903</v>
      </c>
      <c r="BA1256" s="1" t="s">
        <v>875</v>
      </c>
      <c r="BB1256" s="1" t="s">
        <v>875</v>
      </c>
      <c r="BC1256" s="1" t="s">
        <v>875</v>
      </c>
      <c r="BD1256" s="1" t="s">
        <v>875</v>
      </c>
      <c r="BE1256" s="1" t="s">
        <v>875</v>
      </c>
      <c r="BF1256" s="1" t="s">
        <v>875</v>
      </c>
      <c r="BG1256" s="12">
        <v>15</v>
      </c>
      <c r="BH1256" s="1">
        <v>3</v>
      </c>
      <c r="BI1256" s="1">
        <v>3.8</v>
      </c>
      <c r="BJ1256" s="1">
        <f t="shared" ref="BJ1256:BJ1275" si="90">BG1256*BI1256</f>
        <v>57</v>
      </c>
      <c r="BK1256" s="1" t="s">
        <v>28</v>
      </c>
      <c r="BL1256" s="25">
        <v>34</v>
      </c>
      <c r="BM1256">
        <v>4</v>
      </c>
      <c r="BN1256" s="1">
        <v>3.5</v>
      </c>
      <c r="BO1256" s="1">
        <f>BL1256*BN1256</f>
        <v>119</v>
      </c>
      <c r="BP1256" t="s">
        <v>777</v>
      </c>
      <c r="BQ1256" s="14">
        <v>44069.678990879627</v>
      </c>
      <c r="BR1256" s="14" t="s">
        <v>558</v>
      </c>
      <c r="BS1256" s="15">
        <v>14.016666666666667</v>
      </c>
      <c r="BT1256" s="12" t="s">
        <v>464</v>
      </c>
      <c r="BU1256" s="12">
        <v>2</v>
      </c>
      <c r="BV1256" s="12"/>
      <c r="BW1256" s="12" t="s">
        <v>98</v>
      </c>
      <c r="BX1256" s="12"/>
      <c r="BY1256" s="12" t="s">
        <v>98</v>
      </c>
      <c r="BZ1256" s="12">
        <v>1</v>
      </c>
      <c r="CA1256" s="12">
        <v>14</v>
      </c>
      <c r="CB1256" s="15">
        <v>0</v>
      </c>
      <c r="CC1256" s="12">
        <v>0</v>
      </c>
      <c r="CD1256" s="12">
        <v>0</v>
      </c>
      <c r="CE1256" s="12">
        <v>1</v>
      </c>
      <c r="CF1256" s="12">
        <v>4</v>
      </c>
      <c r="CG1256" s="12">
        <v>1</v>
      </c>
      <c r="CH1256" s="12">
        <v>3</v>
      </c>
      <c r="CI1256" s="12">
        <v>1</v>
      </c>
      <c r="CJ1256" s="15">
        <v>3</v>
      </c>
      <c r="CK1256" s="12">
        <v>1</v>
      </c>
      <c r="CL1256" s="12">
        <v>3</v>
      </c>
      <c r="CM1256" s="12">
        <v>1</v>
      </c>
      <c r="CN1256" s="12">
        <v>4</v>
      </c>
      <c r="CO1256" s="12">
        <v>1</v>
      </c>
      <c r="CP1256" s="12" t="s">
        <v>163</v>
      </c>
      <c r="CQ1256" s="12">
        <v>109</v>
      </c>
      <c r="CR1256" s="12">
        <v>109</v>
      </c>
      <c r="CS1256" s="12">
        <v>31</v>
      </c>
      <c r="CT1256" s="12">
        <v>15</v>
      </c>
      <c r="CU1256" s="12">
        <v>109</v>
      </c>
      <c r="CV1256" s="12">
        <v>8.1</v>
      </c>
      <c r="CW1256" s="12">
        <v>225</v>
      </c>
      <c r="CX1256" s="12" t="b">
        <v>0</v>
      </c>
      <c r="CY1256" s="12"/>
      <c r="CZ1256" s="12">
        <v>0</v>
      </c>
      <c r="DA1256" s="12"/>
      <c r="DB1256" s="12"/>
      <c r="DC1256" s="12"/>
      <c r="DD1256"/>
      <c r="DE1256" s="35"/>
    </row>
    <row r="1257" spans="1:109" x14ac:dyDescent="0.2">
      <c r="A1257" s="2">
        <v>1256</v>
      </c>
      <c r="B1257" s="5">
        <v>15</v>
      </c>
      <c r="C1257" s="2">
        <v>3</v>
      </c>
      <c r="D1257" s="1">
        <v>52</v>
      </c>
      <c r="E1257" s="7">
        <v>44070</v>
      </c>
      <c r="F1257" s="1">
        <v>0</v>
      </c>
      <c r="G1257" s="5">
        <f t="shared" si="88"/>
        <v>34.999999999999993</v>
      </c>
      <c r="H1257" s="19">
        <f t="shared" si="89"/>
        <v>150.49999999999997</v>
      </c>
      <c r="I1257">
        <v>97.916666666666671</v>
      </c>
      <c r="J1257">
        <v>108.8936170212766</v>
      </c>
      <c r="K1257">
        <v>17.904774127664776</v>
      </c>
      <c r="L1257">
        <v>0</v>
      </c>
      <c r="M1257">
        <v>100</v>
      </c>
      <c r="N1257">
        <v>0</v>
      </c>
      <c r="O1257">
        <v>98.4375</v>
      </c>
      <c r="P1257">
        <v>115.03174603174604</v>
      </c>
      <c r="Q1257">
        <v>15.503050985200645</v>
      </c>
      <c r="R1257">
        <v>0</v>
      </c>
      <c r="S1257">
        <v>100</v>
      </c>
      <c r="T1257">
        <v>0</v>
      </c>
      <c r="U1257">
        <v>96.875</v>
      </c>
      <c r="V1257">
        <v>96.41935483870968</v>
      </c>
      <c r="W1257">
        <v>17.393352140466686</v>
      </c>
      <c r="X1257">
        <v>0</v>
      </c>
      <c r="Y1257">
        <v>100</v>
      </c>
      <c r="Z1257">
        <v>0</v>
      </c>
      <c r="AA1257" s="2">
        <v>0</v>
      </c>
      <c r="AB1257">
        <v>1</v>
      </c>
      <c r="AC1257">
        <v>9</v>
      </c>
      <c r="AD1257">
        <v>1</v>
      </c>
      <c r="AE1257" s="16">
        <v>0</v>
      </c>
      <c r="AF1257" t="s">
        <v>875</v>
      </c>
      <c r="AG1257" t="s">
        <v>875</v>
      </c>
      <c r="AH1257" t="s">
        <v>875</v>
      </c>
      <c r="AI1257" t="s">
        <v>875</v>
      </c>
      <c r="AJ1257" t="s">
        <v>875</v>
      </c>
      <c r="AK1257" t="s">
        <v>875</v>
      </c>
      <c r="AL1257" t="s">
        <v>875</v>
      </c>
      <c r="AM1257" s="1" t="s">
        <v>903</v>
      </c>
      <c r="AN1257" s="1" t="s">
        <v>903</v>
      </c>
      <c r="AO1257" s="1" t="s">
        <v>903</v>
      </c>
      <c r="AP1257" s="1" t="s">
        <v>903</v>
      </c>
      <c r="AQ1257" s="1" t="s">
        <v>903</v>
      </c>
      <c r="AR1257" s="1" t="s">
        <v>903</v>
      </c>
      <c r="AS1257" s="1" t="s">
        <v>903</v>
      </c>
      <c r="AT1257" s="1" t="s">
        <v>903</v>
      </c>
      <c r="AU1257" s="1" t="s">
        <v>903</v>
      </c>
      <c r="AV1257" s="1" t="s">
        <v>903</v>
      </c>
      <c r="AW1257" s="1" t="s">
        <v>903</v>
      </c>
      <c r="AX1257" s="1" t="s">
        <v>903</v>
      </c>
      <c r="AY1257" s="1" t="s">
        <v>903</v>
      </c>
      <c r="AZ1257" s="1" t="s">
        <v>903</v>
      </c>
      <c r="BA1257" s="1" t="s">
        <v>875</v>
      </c>
      <c r="BB1257" s="1" t="s">
        <v>875</v>
      </c>
      <c r="BC1257" s="1" t="s">
        <v>875</v>
      </c>
      <c r="BD1257" s="1" t="s">
        <v>875</v>
      </c>
      <c r="BE1257" s="1" t="s">
        <v>875</v>
      </c>
      <c r="BF1257" s="1" t="s">
        <v>875</v>
      </c>
      <c r="BG1257" s="25">
        <v>34.999999999999993</v>
      </c>
      <c r="BH1257">
        <v>5</v>
      </c>
      <c r="BI1257" s="1">
        <v>4.3</v>
      </c>
      <c r="BJ1257" s="1">
        <f t="shared" si="90"/>
        <v>150.49999999999997</v>
      </c>
      <c r="BK1257" t="s">
        <v>778</v>
      </c>
      <c r="BL1257" s="25">
        <v>0</v>
      </c>
      <c r="BM1257">
        <v>0</v>
      </c>
      <c r="BN1257" s="1">
        <v>0</v>
      </c>
      <c r="BO1257" s="1">
        <f>BL1257*BN1257</f>
        <v>0</v>
      </c>
      <c r="BP1257">
        <v>0</v>
      </c>
      <c r="BQ1257" s="12"/>
      <c r="BR1257" s="12"/>
      <c r="BS1257" s="12"/>
      <c r="BT1257" s="12"/>
      <c r="BU1257" s="12"/>
      <c r="BV1257" s="12"/>
      <c r="BW1257" s="12"/>
      <c r="BX1257" s="12"/>
      <c r="BY1257" s="12"/>
      <c r="BZ1257" s="12"/>
      <c r="CA1257" s="12"/>
      <c r="CB1257" s="15"/>
      <c r="CC1257" s="12"/>
      <c r="CD1257" s="12"/>
      <c r="CE1257" s="12"/>
      <c r="CF1257" s="12"/>
      <c r="CG1257" s="12"/>
      <c r="CH1257" s="12"/>
      <c r="CI1257" s="12"/>
      <c r="CJ1257" s="15"/>
      <c r="CK1257" s="12"/>
      <c r="CL1257" s="12"/>
      <c r="CM1257" s="12"/>
      <c r="CN1257" s="12"/>
      <c r="CO1257" s="12"/>
      <c r="CP1257" s="12"/>
      <c r="CQ1257" s="12"/>
      <c r="CR1257" s="12"/>
      <c r="CS1257" s="12"/>
      <c r="CT1257" s="12"/>
      <c r="CU1257" s="12"/>
      <c r="CV1257" s="12"/>
      <c r="CW1257" s="12"/>
      <c r="CX1257" s="12"/>
      <c r="CY1257" s="12"/>
      <c r="CZ1257" s="12"/>
      <c r="DA1257" s="12"/>
      <c r="DB1257" s="12"/>
      <c r="DC1257" s="12"/>
      <c r="DD1257" s="17">
        <v>0.21875</v>
      </c>
      <c r="DE1257" s="35">
        <v>0.24305555555555555</v>
      </c>
    </row>
    <row r="1258" spans="1:109" x14ac:dyDescent="0.2">
      <c r="A1258" s="2">
        <v>1257</v>
      </c>
      <c r="B1258" s="5">
        <v>15</v>
      </c>
      <c r="C1258" s="2">
        <v>3</v>
      </c>
      <c r="D1258" s="1">
        <v>53</v>
      </c>
      <c r="E1258" s="7">
        <v>44071</v>
      </c>
      <c r="F1258" s="1">
        <v>0</v>
      </c>
      <c r="G1258" s="5">
        <f t="shared" si="88"/>
        <v>35.000000000000036</v>
      </c>
      <c r="H1258" s="19">
        <f t="shared" si="89"/>
        <v>150.50000000000014</v>
      </c>
      <c r="I1258">
        <v>97.916666666666671</v>
      </c>
      <c r="J1258">
        <v>120.91489361702128</v>
      </c>
      <c r="K1258">
        <v>22.745867420833775</v>
      </c>
      <c r="L1258">
        <v>0</v>
      </c>
      <c r="M1258">
        <v>95.744680851063833</v>
      </c>
      <c r="N1258">
        <v>4.2553191489361701</v>
      </c>
      <c r="O1258">
        <v>98.4375</v>
      </c>
      <c r="P1258">
        <v>111.0952380952381</v>
      </c>
      <c r="Q1258">
        <v>24.80888861573164</v>
      </c>
      <c r="R1258">
        <v>0</v>
      </c>
      <c r="S1258">
        <v>93.650793650793645</v>
      </c>
      <c r="T1258">
        <v>6.3492063492063489</v>
      </c>
      <c r="U1258">
        <v>96.875</v>
      </c>
      <c r="V1258">
        <v>140.87096774193549</v>
      </c>
      <c r="W1258">
        <v>9.0067526199899408</v>
      </c>
      <c r="X1258">
        <v>0</v>
      </c>
      <c r="Y1258">
        <v>100</v>
      </c>
      <c r="Z1258">
        <v>0</v>
      </c>
      <c r="AA1258" s="2">
        <v>0</v>
      </c>
      <c r="AB1258">
        <v>1</v>
      </c>
      <c r="AC1258">
        <v>9</v>
      </c>
      <c r="AD1258">
        <v>1</v>
      </c>
      <c r="AE1258" s="16">
        <v>0</v>
      </c>
      <c r="AF1258" t="s">
        <v>875</v>
      </c>
      <c r="AG1258" t="s">
        <v>875</v>
      </c>
      <c r="AH1258" t="s">
        <v>875</v>
      </c>
      <c r="AI1258" t="s">
        <v>875</v>
      </c>
      <c r="AJ1258" t="s">
        <v>875</v>
      </c>
      <c r="AK1258" t="s">
        <v>875</v>
      </c>
      <c r="AL1258" t="s">
        <v>875</v>
      </c>
      <c r="AM1258" s="1" t="s">
        <v>903</v>
      </c>
      <c r="AN1258" s="1" t="s">
        <v>903</v>
      </c>
      <c r="AO1258" s="1" t="s">
        <v>903</v>
      </c>
      <c r="AP1258" s="1" t="s">
        <v>903</v>
      </c>
      <c r="AQ1258" s="1" t="s">
        <v>903</v>
      </c>
      <c r="AR1258" s="1" t="s">
        <v>903</v>
      </c>
      <c r="AS1258" s="1" t="s">
        <v>903</v>
      </c>
      <c r="AT1258" s="1" t="s">
        <v>903</v>
      </c>
      <c r="AU1258" s="1" t="s">
        <v>903</v>
      </c>
      <c r="AV1258" s="1" t="s">
        <v>903</v>
      </c>
      <c r="AW1258" s="1" t="s">
        <v>903</v>
      </c>
      <c r="AX1258" s="1" t="s">
        <v>903</v>
      </c>
      <c r="AY1258" s="1" t="s">
        <v>903</v>
      </c>
      <c r="AZ1258" s="1" t="s">
        <v>903</v>
      </c>
      <c r="BA1258" s="1" t="s">
        <v>875</v>
      </c>
      <c r="BB1258" s="1" t="s">
        <v>875</v>
      </c>
      <c r="BC1258" s="1" t="s">
        <v>875</v>
      </c>
      <c r="BD1258" s="1" t="s">
        <v>875</v>
      </c>
      <c r="BE1258" s="1" t="s">
        <v>875</v>
      </c>
      <c r="BF1258" s="1" t="s">
        <v>875</v>
      </c>
      <c r="BG1258" s="25">
        <v>35.000000000000036</v>
      </c>
      <c r="BH1258">
        <v>5</v>
      </c>
      <c r="BI1258" s="1">
        <v>4.3</v>
      </c>
      <c r="BJ1258" s="1">
        <f t="shared" si="90"/>
        <v>150.50000000000014</v>
      </c>
      <c r="BK1258" t="s">
        <v>778</v>
      </c>
      <c r="BL1258" s="25">
        <v>0</v>
      </c>
      <c r="BM1258">
        <v>0</v>
      </c>
      <c r="BN1258" s="1">
        <v>0</v>
      </c>
      <c r="BO1258" s="1">
        <f>BL1258*BN1258</f>
        <v>0</v>
      </c>
      <c r="BP1258">
        <v>0</v>
      </c>
      <c r="BQ1258" s="12"/>
      <c r="BR1258" s="12"/>
      <c r="BS1258" s="12"/>
      <c r="BT1258" s="12"/>
      <c r="BU1258" s="12"/>
      <c r="BV1258" s="12"/>
      <c r="BW1258" s="12"/>
      <c r="BX1258" s="12"/>
      <c r="BY1258" s="12"/>
      <c r="BZ1258" s="12"/>
      <c r="CA1258" s="12"/>
      <c r="CB1258" s="15"/>
      <c r="CC1258" s="12"/>
      <c r="CD1258" s="12"/>
      <c r="CE1258" s="12"/>
      <c r="CF1258" s="12"/>
      <c r="CG1258" s="12"/>
      <c r="CH1258" s="12"/>
      <c r="CI1258" s="12"/>
      <c r="CJ1258" s="15"/>
      <c r="CK1258" s="12"/>
      <c r="CL1258" s="12"/>
      <c r="CM1258" s="12"/>
      <c r="CN1258" s="12"/>
      <c r="CO1258" s="12"/>
      <c r="CP1258" s="12"/>
      <c r="CQ1258" s="12"/>
      <c r="CR1258" s="12"/>
      <c r="CS1258" s="12"/>
      <c r="CT1258" s="12"/>
      <c r="CU1258" s="12"/>
      <c r="CV1258" s="12"/>
      <c r="CW1258" s="12"/>
      <c r="CX1258" s="12"/>
      <c r="CY1258" s="12"/>
      <c r="CZ1258" s="12"/>
      <c r="DA1258" s="12"/>
      <c r="DB1258" s="12"/>
      <c r="DC1258" s="12"/>
      <c r="DD1258" s="17">
        <v>0.22222222222222221</v>
      </c>
      <c r="DE1258" s="35">
        <v>0.24652777777777779</v>
      </c>
    </row>
    <row r="1259" spans="1:109" x14ac:dyDescent="0.2">
      <c r="A1259" s="2">
        <v>1258</v>
      </c>
      <c r="B1259" s="5">
        <v>15</v>
      </c>
      <c r="C1259" s="2">
        <v>3</v>
      </c>
      <c r="D1259" s="1">
        <v>54</v>
      </c>
      <c r="E1259" s="7">
        <v>44072</v>
      </c>
      <c r="F1259" s="1">
        <v>0</v>
      </c>
      <c r="G1259" s="5">
        <f t="shared" si="88"/>
        <v>35.000000000000036</v>
      </c>
      <c r="H1259" s="19">
        <f t="shared" si="89"/>
        <v>150.50000000000014</v>
      </c>
      <c r="I1259">
        <v>76.041666666666671</v>
      </c>
      <c r="J1259">
        <v>145.27397260273972</v>
      </c>
      <c r="K1259">
        <v>22.368069141079552</v>
      </c>
      <c r="L1259">
        <v>13.698630136986301</v>
      </c>
      <c r="M1259">
        <v>86.301369863013704</v>
      </c>
      <c r="N1259">
        <v>0</v>
      </c>
      <c r="O1259">
        <v>64.0625</v>
      </c>
      <c r="P1259">
        <v>140.95121951219511</v>
      </c>
      <c r="Q1259">
        <v>24.36057951762848</v>
      </c>
      <c r="R1259">
        <v>12.195121951219512</v>
      </c>
      <c r="S1259">
        <v>87.804878048780495</v>
      </c>
      <c r="T1259">
        <v>0</v>
      </c>
      <c r="U1259">
        <v>100</v>
      </c>
      <c r="V1259">
        <v>150.8125</v>
      </c>
      <c r="W1259">
        <v>19.61180870583398</v>
      </c>
      <c r="X1259">
        <v>15.625</v>
      </c>
      <c r="Y1259">
        <v>84.375</v>
      </c>
      <c r="Z1259">
        <v>0</v>
      </c>
      <c r="AA1259" s="2">
        <v>0</v>
      </c>
      <c r="AB1259">
        <v>1</v>
      </c>
      <c r="AC1259">
        <v>8</v>
      </c>
      <c r="AD1259">
        <v>1</v>
      </c>
      <c r="AE1259" s="16">
        <v>0</v>
      </c>
      <c r="AF1259" t="s">
        <v>875</v>
      </c>
      <c r="AG1259" t="s">
        <v>875</v>
      </c>
      <c r="AH1259" t="s">
        <v>875</v>
      </c>
      <c r="AI1259" t="s">
        <v>875</v>
      </c>
      <c r="AJ1259" t="s">
        <v>875</v>
      </c>
      <c r="AK1259" t="s">
        <v>875</v>
      </c>
      <c r="AL1259" t="s">
        <v>875</v>
      </c>
      <c r="AM1259" s="1" t="s">
        <v>903</v>
      </c>
      <c r="AN1259" s="1" t="s">
        <v>903</v>
      </c>
      <c r="AO1259" s="1" t="s">
        <v>903</v>
      </c>
      <c r="AP1259" s="1" t="s">
        <v>903</v>
      </c>
      <c r="AQ1259" s="1" t="s">
        <v>903</v>
      </c>
      <c r="AR1259" s="1" t="s">
        <v>903</v>
      </c>
      <c r="AS1259" s="1" t="s">
        <v>903</v>
      </c>
      <c r="AT1259" s="1" t="s">
        <v>903</v>
      </c>
      <c r="AU1259" s="1" t="s">
        <v>903</v>
      </c>
      <c r="AV1259" s="1" t="s">
        <v>903</v>
      </c>
      <c r="AW1259" s="1" t="s">
        <v>903</v>
      </c>
      <c r="AX1259" s="1" t="s">
        <v>903</v>
      </c>
      <c r="AY1259" s="1" t="s">
        <v>903</v>
      </c>
      <c r="AZ1259" s="1" t="s">
        <v>903</v>
      </c>
      <c r="BA1259" s="1" t="s">
        <v>875</v>
      </c>
      <c r="BB1259" s="1" t="s">
        <v>875</v>
      </c>
      <c r="BC1259" s="1" t="s">
        <v>875</v>
      </c>
      <c r="BD1259" s="1" t="s">
        <v>875</v>
      </c>
      <c r="BE1259" s="1" t="s">
        <v>875</v>
      </c>
      <c r="BF1259" s="1" t="s">
        <v>875</v>
      </c>
      <c r="BG1259" s="25">
        <v>35.000000000000036</v>
      </c>
      <c r="BH1259">
        <v>5</v>
      </c>
      <c r="BI1259" s="1">
        <v>4.3</v>
      </c>
      <c r="BJ1259" s="1">
        <f t="shared" si="90"/>
        <v>150.50000000000014</v>
      </c>
      <c r="BK1259" t="s">
        <v>778</v>
      </c>
      <c r="BL1259" s="25">
        <v>0</v>
      </c>
      <c r="BM1259">
        <v>0</v>
      </c>
      <c r="BN1259" s="1">
        <v>0</v>
      </c>
      <c r="BO1259" s="1">
        <f>BL1259*BN1259</f>
        <v>0</v>
      </c>
      <c r="BP1259">
        <v>0</v>
      </c>
      <c r="BQ1259" s="12"/>
      <c r="BR1259" s="12"/>
      <c r="BS1259" s="12"/>
      <c r="BT1259" s="12"/>
      <c r="BU1259" s="12"/>
      <c r="BV1259" s="12"/>
      <c r="BW1259" s="12"/>
      <c r="BX1259" s="12"/>
      <c r="BY1259" s="12"/>
      <c r="BZ1259" s="12"/>
      <c r="CA1259" s="12"/>
      <c r="CB1259" s="15"/>
      <c r="CC1259" s="12"/>
      <c r="CD1259" s="12"/>
      <c r="CE1259" s="12"/>
      <c r="CF1259" s="12"/>
      <c r="CG1259" s="12"/>
      <c r="CH1259" s="12"/>
      <c r="CI1259" s="12"/>
      <c r="CJ1259" s="15"/>
      <c r="CK1259" s="12"/>
      <c r="CL1259" s="12"/>
      <c r="CM1259" s="12"/>
      <c r="CN1259" s="12"/>
      <c r="CO1259" s="12"/>
      <c r="CP1259" s="12"/>
      <c r="CQ1259" s="12"/>
      <c r="CR1259" s="12"/>
      <c r="CS1259" s="12"/>
      <c r="CT1259" s="12"/>
      <c r="CU1259" s="12"/>
      <c r="CV1259" s="12"/>
      <c r="CW1259" s="12"/>
      <c r="CX1259" s="12"/>
      <c r="CY1259" s="12"/>
      <c r="CZ1259" s="12"/>
      <c r="DA1259" s="12"/>
      <c r="DB1259" s="12"/>
      <c r="DC1259" s="12"/>
      <c r="DD1259" s="17">
        <v>0.22222222222222221</v>
      </c>
      <c r="DE1259" s="35">
        <v>0.24652777777777779</v>
      </c>
    </row>
    <row r="1260" spans="1:109" x14ac:dyDescent="0.2">
      <c r="A1260" s="2">
        <v>1259</v>
      </c>
      <c r="B1260" s="5">
        <v>15</v>
      </c>
      <c r="C1260" s="2">
        <v>3</v>
      </c>
      <c r="D1260" s="1">
        <v>55</v>
      </c>
      <c r="E1260" s="7">
        <v>44073</v>
      </c>
      <c r="F1260" s="1">
        <v>0</v>
      </c>
      <c r="G1260" s="5">
        <f t="shared" si="88"/>
        <v>55</v>
      </c>
      <c r="H1260" s="19">
        <f t="shared" si="89"/>
        <v>198.8</v>
      </c>
      <c r="I1260">
        <v>82.291666666666671</v>
      </c>
      <c r="J1260">
        <v>111.01265822784811</v>
      </c>
      <c r="K1260">
        <v>19.042004403590632</v>
      </c>
      <c r="L1260">
        <v>0</v>
      </c>
      <c r="M1260">
        <v>93.670886075949369</v>
      </c>
      <c r="N1260">
        <v>6.3291139240506329</v>
      </c>
      <c r="O1260">
        <v>73.4375</v>
      </c>
      <c r="P1260">
        <v>111.97872340425532</v>
      </c>
      <c r="Q1260">
        <v>22.237348947927583</v>
      </c>
      <c r="R1260">
        <v>0</v>
      </c>
      <c r="S1260">
        <v>89.361702127659569</v>
      </c>
      <c r="T1260">
        <v>10.638297872340425</v>
      </c>
      <c r="U1260">
        <v>100</v>
      </c>
      <c r="V1260">
        <v>109.59375</v>
      </c>
      <c r="W1260">
        <v>12.9288037982283</v>
      </c>
      <c r="X1260">
        <v>0</v>
      </c>
      <c r="Y1260">
        <v>100</v>
      </c>
      <c r="Z1260">
        <v>0</v>
      </c>
      <c r="AA1260" s="2">
        <v>0</v>
      </c>
      <c r="AB1260">
        <v>1</v>
      </c>
      <c r="AC1260">
        <v>9</v>
      </c>
      <c r="AD1260">
        <v>1</v>
      </c>
      <c r="AE1260" s="16">
        <v>0</v>
      </c>
      <c r="AF1260" t="s">
        <v>875</v>
      </c>
      <c r="AG1260" t="s">
        <v>875</v>
      </c>
      <c r="AH1260" t="s">
        <v>875</v>
      </c>
      <c r="AI1260" t="s">
        <v>875</v>
      </c>
      <c r="AJ1260" t="s">
        <v>875</v>
      </c>
      <c r="AK1260" t="s">
        <v>875</v>
      </c>
      <c r="AL1260" t="s">
        <v>875</v>
      </c>
      <c r="AM1260" s="1" t="s">
        <v>903</v>
      </c>
      <c r="AN1260" s="1" t="s">
        <v>903</v>
      </c>
      <c r="AO1260" s="1" t="s">
        <v>903</v>
      </c>
      <c r="AP1260" s="1" t="s">
        <v>903</v>
      </c>
      <c r="AQ1260" s="1" t="s">
        <v>903</v>
      </c>
      <c r="AR1260" s="1" t="s">
        <v>903</v>
      </c>
      <c r="AS1260" s="1" t="s">
        <v>903</v>
      </c>
      <c r="AT1260" s="1" t="s">
        <v>903</v>
      </c>
      <c r="AU1260" s="1" t="s">
        <v>903</v>
      </c>
      <c r="AV1260" s="1" t="s">
        <v>903</v>
      </c>
      <c r="AW1260" s="1" t="s">
        <v>903</v>
      </c>
      <c r="AX1260" s="1" t="s">
        <v>903</v>
      </c>
      <c r="AY1260" s="1" t="s">
        <v>903</v>
      </c>
      <c r="AZ1260" s="1" t="s">
        <v>903</v>
      </c>
      <c r="BA1260" s="1" t="s">
        <v>875</v>
      </c>
      <c r="BB1260" s="1" t="s">
        <v>875</v>
      </c>
      <c r="BC1260" s="1" t="s">
        <v>875</v>
      </c>
      <c r="BD1260" s="1" t="s">
        <v>875</v>
      </c>
      <c r="BE1260" s="1" t="s">
        <v>875</v>
      </c>
      <c r="BF1260" s="1" t="s">
        <v>875</v>
      </c>
      <c r="BG1260" s="12">
        <v>21</v>
      </c>
      <c r="BH1260" s="1">
        <v>4</v>
      </c>
      <c r="BI1260" s="1">
        <v>3.8</v>
      </c>
      <c r="BJ1260" s="1">
        <f t="shared" si="90"/>
        <v>79.8</v>
      </c>
      <c r="BK1260" s="1" t="s">
        <v>28</v>
      </c>
      <c r="BL1260" s="25">
        <v>34</v>
      </c>
      <c r="BM1260">
        <v>4</v>
      </c>
      <c r="BN1260" s="1">
        <v>3.5</v>
      </c>
      <c r="BO1260" s="1">
        <f>BL1260*BN1260</f>
        <v>119</v>
      </c>
      <c r="BP1260" t="s">
        <v>777</v>
      </c>
      <c r="BQ1260" s="14">
        <v>44073.515169166669</v>
      </c>
      <c r="BR1260" s="14" t="s">
        <v>559</v>
      </c>
      <c r="BS1260" s="15">
        <v>20.016666666666666</v>
      </c>
      <c r="BT1260" s="12" t="s">
        <v>108</v>
      </c>
      <c r="BU1260" s="12">
        <v>2</v>
      </c>
      <c r="BV1260" s="12"/>
      <c r="BW1260" s="12" t="s">
        <v>98</v>
      </c>
      <c r="BX1260" s="12"/>
      <c r="BY1260" s="12" t="s">
        <v>98</v>
      </c>
      <c r="BZ1260" s="12">
        <v>1</v>
      </c>
      <c r="CA1260" s="12">
        <v>5</v>
      </c>
      <c r="CB1260" s="15">
        <v>0</v>
      </c>
      <c r="CC1260" s="12">
        <v>0</v>
      </c>
      <c r="CD1260" s="12">
        <v>0</v>
      </c>
      <c r="CE1260" s="12">
        <v>1</v>
      </c>
      <c r="CF1260" s="12">
        <v>3</v>
      </c>
      <c r="CG1260" s="12">
        <v>1</v>
      </c>
      <c r="CH1260" s="12">
        <v>3</v>
      </c>
      <c r="CI1260" s="12">
        <v>1</v>
      </c>
      <c r="CJ1260" s="15">
        <v>4</v>
      </c>
      <c r="CK1260" s="12">
        <v>1</v>
      </c>
      <c r="CL1260" s="12">
        <v>3</v>
      </c>
      <c r="CM1260" s="12">
        <v>1</v>
      </c>
      <c r="CN1260" s="12">
        <v>2</v>
      </c>
      <c r="CO1260" s="12">
        <v>2</v>
      </c>
      <c r="CP1260" s="12" t="s">
        <v>141</v>
      </c>
      <c r="CQ1260" s="12">
        <v>91</v>
      </c>
      <c r="CR1260" s="12">
        <v>91</v>
      </c>
      <c r="CS1260" s="12">
        <v>25</v>
      </c>
      <c r="CT1260" s="12">
        <v>43</v>
      </c>
      <c r="CU1260" s="12">
        <v>101</v>
      </c>
      <c r="CV1260" s="12">
        <v>3.5</v>
      </c>
      <c r="CW1260" s="12">
        <v>0</v>
      </c>
      <c r="CX1260" s="12" t="b">
        <v>0</v>
      </c>
      <c r="CY1260" s="12"/>
      <c r="CZ1260" s="12">
        <v>0</v>
      </c>
      <c r="DA1260" s="12"/>
      <c r="DB1260" s="12"/>
      <c r="DC1260" s="12"/>
      <c r="DD1260"/>
      <c r="DE1260" s="35"/>
    </row>
    <row r="1261" spans="1:109" x14ac:dyDescent="0.2">
      <c r="A1261" s="2">
        <v>1260</v>
      </c>
      <c r="B1261" s="5">
        <v>15</v>
      </c>
      <c r="C1261" s="2">
        <v>3</v>
      </c>
      <c r="D1261" s="1">
        <v>56</v>
      </c>
      <c r="E1261" s="7">
        <v>44074</v>
      </c>
      <c r="F1261" s="1">
        <v>0</v>
      </c>
      <c r="G1261" s="5">
        <f t="shared" si="88"/>
        <v>35.000000000000036</v>
      </c>
      <c r="H1261" s="19">
        <f t="shared" si="89"/>
        <v>150.50000000000014</v>
      </c>
      <c r="I1261">
        <v>95.833333333333329</v>
      </c>
      <c r="J1261">
        <v>107.85869565217391</v>
      </c>
      <c r="K1261">
        <v>14.640385689284818</v>
      </c>
      <c r="L1261">
        <v>0</v>
      </c>
      <c r="M1261">
        <v>96.739130434782609</v>
      </c>
      <c r="N1261">
        <v>3.2608695652173911</v>
      </c>
      <c r="O1261">
        <v>93.75</v>
      </c>
      <c r="P1261">
        <v>111.05</v>
      </c>
      <c r="Q1261">
        <v>13.166248469930181</v>
      </c>
      <c r="R1261">
        <v>0</v>
      </c>
      <c r="S1261">
        <v>100</v>
      </c>
      <c r="T1261">
        <v>0</v>
      </c>
      <c r="U1261">
        <v>100</v>
      </c>
      <c r="V1261">
        <v>101.875</v>
      </c>
      <c r="W1261">
        <v>16.082454822630101</v>
      </c>
      <c r="X1261">
        <v>0</v>
      </c>
      <c r="Y1261">
        <v>90.625</v>
      </c>
      <c r="Z1261">
        <v>9.375</v>
      </c>
      <c r="AA1261" s="2">
        <v>0</v>
      </c>
      <c r="AB1261">
        <v>1</v>
      </c>
      <c r="AC1261">
        <v>8</v>
      </c>
      <c r="AD1261">
        <v>1</v>
      </c>
      <c r="AE1261" s="16">
        <v>0</v>
      </c>
      <c r="AF1261" t="s">
        <v>875</v>
      </c>
      <c r="AG1261" t="s">
        <v>875</v>
      </c>
      <c r="AH1261" t="s">
        <v>875</v>
      </c>
      <c r="AI1261" t="s">
        <v>875</v>
      </c>
      <c r="AJ1261" t="s">
        <v>875</v>
      </c>
      <c r="AK1261" t="s">
        <v>875</v>
      </c>
      <c r="AL1261" t="s">
        <v>875</v>
      </c>
      <c r="AM1261" s="1" t="s">
        <v>903</v>
      </c>
      <c r="AN1261" s="1" t="s">
        <v>903</v>
      </c>
      <c r="AO1261" s="1" t="s">
        <v>903</v>
      </c>
      <c r="AP1261" s="1" t="s">
        <v>903</v>
      </c>
      <c r="AQ1261" s="1" t="s">
        <v>903</v>
      </c>
      <c r="AR1261" s="1" t="s">
        <v>903</v>
      </c>
      <c r="AS1261" s="1" t="s">
        <v>903</v>
      </c>
      <c r="AT1261" s="1" t="s">
        <v>903</v>
      </c>
      <c r="AU1261" s="1" t="s">
        <v>903</v>
      </c>
      <c r="AV1261" s="1" t="s">
        <v>903</v>
      </c>
      <c r="AW1261" s="1" t="s">
        <v>903</v>
      </c>
      <c r="AX1261" s="1" t="s">
        <v>903</v>
      </c>
      <c r="AY1261" s="1" t="s">
        <v>903</v>
      </c>
      <c r="AZ1261" s="1" t="s">
        <v>903</v>
      </c>
      <c r="BA1261" s="1" t="s">
        <v>875</v>
      </c>
      <c r="BB1261" s="1" t="s">
        <v>875</v>
      </c>
      <c r="BC1261" s="1" t="s">
        <v>875</v>
      </c>
      <c r="BD1261" s="1" t="s">
        <v>875</v>
      </c>
      <c r="BE1261" s="1" t="s">
        <v>875</v>
      </c>
      <c r="BF1261" s="1" t="s">
        <v>875</v>
      </c>
      <c r="BG1261" s="25">
        <v>35.000000000000036</v>
      </c>
      <c r="BH1261">
        <v>5</v>
      </c>
      <c r="BI1261" s="1">
        <v>4.3</v>
      </c>
      <c r="BJ1261" s="1">
        <f t="shared" si="90"/>
        <v>150.50000000000014</v>
      </c>
      <c r="BK1261" t="s">
        <v>778</v>
      </c>
      <c r="BL1261" s="25">
        <v>0</v>
      </c>
      <c r="BM1261">
        <v>0</v>
      </c>
      <c r="BN1261" s="1">
        <v>0</v>
      </c>
      <c r="BO1261" s="1">
        <v>0</v>
      </c>
      <c r="BP1261">
        <v>0</v>
      </c>
      <c r="BQ1261" s="12"/>
      <c r="BR1261" s="12"/>
      <c r="BS1261" s="12"/>
      <c r="BT1261" s="12"/>
      <c r="BU1261" s="12"/>
      <c r="BV1261" s="12"/>
      <c r="BW1261" s="12"/>
      <c r="BX1261" s="12"/>
      <c r="BY1261" s="12"/>
      <c r="BZ1261" s="12"/>
      <c r="CA1261" s="12"/>
      <c r="CB1261" s="15"/>
      <c r="CC1261" s="12"/>
      <c r="CD1261" s="12"/>
      <c r="CE1261" s="12"/>
      <c r="CF1261" s="12"/>
      <c r="CG1261" s="12"/>
      <c r="CH1261" s="12"/>
      <c r="CI1261" s="12"/>
      <c r="CJ1261" s="15"/>
      <c r="CK1261" s="12"/>
      <c r="CL1261" s="12"/>
      <c r="CM1261" s="12"/>
      <c r="CN1261" s="12"/>
      <c r="CO1261" s="12"/>
      <c r="CP1261" s="12"/>
      <c r="CQ1261" s="12"/>
      <c r="CR1261" s="12"/>
      <c r="CS1261" s="12"/>
      <c r="CT1261" s="12"/>
      <c r="CU1261" s="12"/>
      <c r="CV1261" s="12"/>
      <c r="CW1261" s="12"/>
      <c r="CX1261" s="12"/>
      <c r="CY1261" s="12"/>
      <c r="CZ1261" s="12"/>
      <c r="DA1261" s="12"/>
      <c r="DB1261" s="12"/>
      <c r="DC1261" s="12"/>
      <c r="DD1261" s="17">
        <v>0.22222222222222221</v>
      </c>
      <c r="DE1261" s="35">
        <v>0.24652777777777779</v>
      </c>
    </row>
    <row r="1262" spans="1:109" x14ac:dyDescent="0.2">
      <c r="A1262" s="2">
        <v>1261</v>
      </c>
      <c r="B1262" s="5">
        <v>15</v>
      </c>
      <c r="C1262" s="2">
        <v>3</v>
      </c>
      <c r="D1262" s="1">
        <v>57</v>
      </c>
      <c r="E1262" s="7">
        <v>44075</v>
      </c>
      <c r="F1262" s="1">
        <v>0</v>
      </c>
      <c r="G1262" s="5">
        <f t="shared" si="88"/>
        <v>70</v>
      </c>
      <c r="H1262" s="19">
        <f t="shared" si="89"/>
        <v>255.79999999999998</v>
      </c>
      <c r="I1262">
        <v>97.916666666666671</v>
      </c>
      <c r="J1262">
        <v>111.62765957446808</v>
      </c>
      <c r="K1262">
        <v>18.26679614767809</v>
      </c>
      <c r="L1262">
        <v>1.0638297872340425</v>
      </c>
      <c r="M1262">
        <v>98.936170212765958</v>
      </c>
      <c r="N1262">
        <v>0</v>
      </c>
      <c r="O1262">
        <v>96.875</v>
      </c>
      <c r="P1262">
        <v>116.1774193548387</v>
      </c>
      <c r="Q1262">
        <v>19.825522805462271</v>
      </c>
      <c r="R1262">
        <v>1.6129032258064515</v>
      </c>
      <c r="S1262">
        <v>98.387096774193552</v>
      </c>
      <c r="T1262">
        <v>0</v>
      </c>
      <c r="U1262">
        <v>100</v>
      </c>
      <c r="V1262">
        <v>102.8125</v>
      </c>
      <c r="W1262">
        <v>8.7987862565752923</v>
      </c>
      <c r="X1262">
        <v>0</v>
      </c>
      <c r="Y1262">
        <v>100</v>
      </c>
      <c r="Z1262">
        <v>0</v>
      </c>
      <c r="AA1262" s="2">
        <v>0</v>
      </c>
      <c r="AB1262">
        <v>1</v>
      </c>
      <c r="AC1262">
        <v>8</v>
      </c>
      <c r="AD1262">
        <v>1</v>
      </c>
      <c r="AE1262" s="16">
        <v>0</v>
      </c>
      <c r="AF1262" t="s">
        <v>875</v>
      </c>
      <c r="AG1262" t="s">
        <v>875</v>
      </c>
      <c r="AH1262" t="s">
        <v>875</v>
      </c>
      <c r="AI1262" t="s">
        <v>875</v>
      </c>
      <c r="AJ1262" t="s">
        <v>875</v>
      </c>
      <c r="AK1262" t="s">
        <v>875</v>
      </c>
      <c r="AL1262" t="s">
        <v>875</v>
      </c>
      <c r="AM1262" s="1" t="s">
        <v>903</v>
      </c>
      <c r="AN1262" s="1" t="s">
        <v>903</v>
      </c>
      <c r="AO1262" s="1" t="s">
        <v>903</v>
      </c>
      <c r="AP1262" s="1" t="s">
        <v>903</v>
      </c>
      <c r="AQ1262" s="1" t="s">
        <v>903</v>
      </c>
      <c r="AR1262" s="1" t="s">
        <v>903</v>
      </c>
      <c r="AS1262" s="1" t="s">
        <v>903</v>
      </c>
      <c r="AT1262" s="1" t="s">
        <v>903</v>
      </c>
      <c r="AU1262" s="1" t="s">
        <v>903</v>
      </c>
      <c r="AV1262" s="1" t="s">
        <v>903</v>
      </c>
      <c r="AW1262" s="1" t="s">
        <v>903</v>
      </c>
      <c r="AX1262" s="1" t="s">
        <v>903</v>
      </c>
      <c r="AY1262" s="1" t="s">
        <v>903</v>
      </c>
      <c r="AZ1262" s="1" t="s">
        <v>903</v>
      </c>
      <c r="BA1262" s="1" t="s">
        <v>875</v>
      </c>
      <c r="BB1262" s="1" t="s">
        <v>875</v>
      </c>
      <c r="BC1262" s="1" t="s">
        <v>875</v>
      </c>
      <c r="BD1262" s="1" t="s">
        <v>875</v>
      </c>
      <c r="BE1262" s="1" t="s">
        <v>875</v>
      </c>
      <c r="BF1262" s="1" t="s">
        <v>875</v>
      </c>
      <c r="BG1262" s="12">
        <v>36</v>
      </c>
      <c r="BH1262" s="1">
        <v>4</v>
      </c>
      <c r="BI1262" s="1">
        <v>3.8</v>
      </c>
      <c r="BJ1262" s="1">
        <f t="shared" si="90"/>
        <v>136.79999999999998</v>
      </c>
      <c r="BK1262" s="1" t="s">
        <v>28</v>
      </c>
      <c r="BL1262" s="25">
        <v>34</v>
      </c>
      <c r="BM1262">
        <v>4</v>
      </c>
      <c r="BN1262" s="1">
        <v>3.5</v>
      </c>
      <c r="BO1262" s="1">
        <f>BL1262*BN1262</f>
        <v>119</v>
      </c>
      <c r="BP1262" t="s">
        <v>777</v>
      </c>
      <c r="BQ1262" s="14">
        <v>44075.7656225463</v>
      </c>
      <c r="BR1262" s="14" t="s">
        <v>560</v>
      </c>
      <c r="BS1262" s="15">
        <v>32.966666666666669</v>
      </c>
      <c r="BT1262" s="12" t="s">
        <v>499</v>
      </c>
      <c r="BU1262" s="12">
        <v>2</v>
      </c>
      <c r="BV1262" s="12"/>
      <c r="BW1262" s="12" t="s">
        <v>98</v>
      </c>
      <c r="BX1262" s="12"/>
      <c r="BY1262" s="12" t="s">
        <v>98</v>
      </c>
      <c r="BZ1262" s="12">
        <v>1</v>
      </c>
      <c r="CA1262" s="12">
        <v>6</v>
      </c>
      <c r="CB1262" s="15">
        <v>0</v>
      </c>
      <c r="CC1262" s="12">
        <v>0</v>
      </c>
      <c r="CD1262" s="12">
        <v>0</v>
      </c>
      <c r="CE1262" s="12">
        <v>1</v>
      </c>
      <c r="CF1262" s="12">
        <v>3</v>
      </c>
      <c r="CG1262" s="12">
        <v>1</v>
      </c>
      <c r="CH1262" s="12">
        <v>3</v>
      </c>
      <c r="CI1262" s="12">
        <v>1</v>
      </c>
      <c r="CJ1262" s="15">
        <v>4</v>
      </c>
      <c r="CK1262" s="12">
        <v>1</v>
      </c>
      <c r="CL1262" s="12">
        <v>3</v>
      </c>
      <c r="CM1262" s="12">
        <v>1</v>
      </c>
      <c r="CN1262" s="12">
        <v>4</v>
      </c>
      <c r="CO1262" s="12">
        <v>3</v>
      </c>
      <c r="CP1262" s="12" t="s">
        <v>94</v>
      </c>
      <c r="CQ1262" s="12">
        <v>99</v>
      </c>
      <c r="CR1262" s="12">
        <v>99</v>
      </c>
      <c r="CS1262" s="12">
        <v>76</v>
      </c>
      <c r="CT1262" s="12">
        <v>26</v>
      </c>
      <c r="CU1262" s="12">
        <v>96</v>
      </c>
      <c r="CV1262" s="12">
        <v>12.7</v>
      </c>
      <c r="CW1262" s="12">
        <v>315</v>
      </c>
      <c r="CX1262" s="12" t="b">
        <v>0</v>
      </c>
      <c r="CY1262" s="12"/>
      <c r="CZ1262" s="12">
        <v>0</v>
      </c>
      <c r="DA1262" s="12"/>
      <c r="DB1262" s="12"/>
      <c r="DC1262" s="12"/>
      <c r="DD1262"/>
      <c r="DE1262" s="35"/>
    </row>
    <row r="1263" spans="1:109" x14ac:dyDescent="0.2">
      <c r="A1263" s="2">
        <v>1262</v>
      </c>
      <c r="B1263" s="5">
        <v>15</v>
      </c>
      <c r="C1263" s="2">
        <v>3</v>
      </c>
      <c r="D1263" s="1">
        <v>58</v>
      </c>
      <c r="E1263" s="7">
        <v>44076</v>
      </c>
      <c r="F1263" s="1">
        <v>0</v>
      </c>
      <c r="G1263" s="5">
        <f t="shared" si="88"/>
        <v>65</v>
      </c>
      <c r="H1263" s="19">
        <f t="shared" si="89"/>
        <v>236.8</v>
      </c>
      <c r="I1263">
        <v>98.958333333333329</v>
      </c>
      <c r="J1263">
        <v>149.3578947368421</v>
      </c>
      <c r="K1263">
        <v>26.298838075816182</v>
      </c>
      <c r="L1263">
        <v>26.315789473684209</v>
      </c>
      <c r="M1263">
        <v>73.684210526315795</v>
      </c>
      <c r="N1263">
        <v>0</v>
      </c>
      <c r="O1263">
        <v>98.4375</v>
      </c>
      <c r="P1263">
        <v>134.28571428571428</v>
      </c>
      <c r="Q1263">
        <v>27.36930606909457</v>
      </c>
      <c r="R1263">
        <v>14.285714285714286</v>
      </c>
      <c r="S1263">
        <v>85.714285714285708</v>
      </c>
      <c r="T1263">
        <v>0</v>
      </c>
      <c r="U1263">
        <v>100</v>
      </c>
      <c r="V1263">
        <v>179.03125</v>
      </c>
      <c r="W1263">
        <v>13.752701124497159</v>
      </c>
      <c r="X1263">
        <v>50</v>
      </c>
      <c r="Y1263">
        <v>50</v>
      </c>
      <c r="Z1263">
        <v>0</v>
      </c>
      <c r="AA1263" s="2">
        <v>0</v>
      </c>
      <c r="AB1263">
        <v>1</v>
      </c>
      <c r="AC1263">
        <v>8</v>
      </c>
      <c r="AD1263">
        <v>1</v>
      </c>
      <c r="AE1263" s="16">
        <v>0</v>
      </c>
      <c r="AF1263" t="s">
        <v>875</v>
      </c>
      <c r="AG1263" t="s">
        <v>875</v>
      </c>
      <c r="AH1263" t="s">
        <v>875</v>
      </c>
      <c r="AI1263" t="s">
        <v>875</v>
      </c>
      <c r="AJ1263" t="s">
        <v>875</v>
      </c>
      <c r="AK1263" t="s">
        <v>875</v>
      </c>
      <c r="AL1263" t="s">
        <v>875</v>
      </c>
      <c r="AM1263" s="1" t="s">
        <v>903</v>
      </c>
      <c r="AN1263" s="1" t="s">
        <v>903</v>
      </c>
      <c r="AO1263" s="1" t="s">
        <v>903</v>
      </c>
      <c r="AP1263" s="1" t="s">
        <v>903</v>
      </c>
      <c r="AQ1263" s="1" t="s">
        <v>903</v>
      </c>
      <c r="AR1263" s="1" t="s">
        <v>903</v>
      </c>
      <c r="AS1263" s="1" t="s">
        <v>903</v>
      </c>
      <c r="AT1263" s="1" t="s">
        <v>903</v>
      </c>
      <c r="AU1263" s="1" t="s">
        <v>903</v>
      </c>
      <c r="AV1263" s="1" t="s">
        <v>903</v>
      </c>
      <c r="AW1263" s="1" t="s">
        <v>903</v>
      </c>
      <c r="AX1263" s="1" t="s">
        <v>903</v>
      </c>
      <c r="AY1263" s="1" t="s">
        <v>903</v>
      </c>
      <c r="AZ1263" s="1" t="s">
        <v>903</v>
      </c>
      <c r="BA1263" s="1" t="s">
        <v>875</v>
      </c>
      <c r="BB1263" s="1" t="s">
        <v>875</v>
      </c>
      <c r="BC1263" s="1" t="s">
        <v>875</v>
      </c>
      <c r="BD1263" s="1" t="s">
        <v>875</v>
      </c>
      <c r="BE1263" s="1" t="s">
        <v>875</v>
      </c>
      <c r="BF1263" s="1" t="s">
        <v>875</v>
      </c>
      <c r="BG1263" s="12">
        <v>31</v>
      </c>
      <c r="BH1263" s="1">
        <v>5</v>
      </c>
      <c r="BI1263" s="1">
        <v>3.8</v>
      </c>
      <c r="BJ1263" s="1">
        <f t="shared" si="90"/>
        <v>117.8</v>
      </c>
      <c r="BK1263" s="1" t="s">
        <v>28</v>
      </c>
      <c r="BL1263" s="25">
        <v>34</v>
      </c>
      <c r="BM1263">
        <v>4</v>
      </c>
      <c r="BN1263" s="1">
        <v>3.5</v>
      </c>
      <c r="BO1263" s="1">
        <f>BL1263*BN1263</f>
        <v>119</v>
      </c>
      <c r="BP1263" t="s">
        <v>777</v>
      </c>
      <c r="BQ1263" s="14">
        <v>44076.657808657408</v>
      </c>
      <c r="BR1263" s="14" t="s">
        <v>561</v>
      </c>
      <c r="BS1263" s="15">
        <v>29.933333333333334</v>
      </c>
      <c r="BT1263" s="12" t="s">
        <v>96</v>
      </c>
      <c r="BU1263" s="12">
        <v>2</v>
      </c>
      <c r="BV1263" s="12"/>
      <c r="BW1263" s="12" t="s">
        <v>98</v>
      </c>
      <c r="BX1263" s="12"/>
      <c r="BY1263" s="12" t="s">
        <v>98</v>
      </c>
      <c r="BZ1263" s="12">
        <v>1</v>
      </c>
      <c r="CA1263" s="12">
        <v>9</v>
      </c>
      <c r="CB1263" s="15">
        <v>0</v>
      </c>
      <c r="CC1263" s="12">
        <v>0</v>
      </c>
      <c r="CD1263" s="12">
        <v>0</v>
      </c>
      <c r="CE1263" s="12">
        <v>1</v>
      </c>
      <c r="CF1263" s="12">
        <v>3</v>
      </c>
      <c r="CG1263" s="12">
        <v>1</v>
      </c>
      <c r="CH1263" s="12">
        <v>4</v>
      </c>
      <c r="CI1263" s="12">
        <v>1</v>
      </c>
      <c r="CJ1263" s="15">
        <v>5</v>
      </c>
      <c r="CK1263" s="12">
        <v>1</v>
      </c>
      <c r="CL1263" s="12">
        <v>3</v>
      </c>
      <c r="CM1263" s="12">
        <v>1</v>
      </c>
      <c r="CN1263" s="12">
        <v>4</v>
      </c>
      <c r="CO1263" s="12">
        <v>3</v>
      </c>
      <c r="CP1263" s="12" t="s">
        <v>141</v>
      </c>
      <c r="CQ1263" s="12">
        <v>100</v>
      </c>
      <c r="CR1263" s="12">
        <v>100</v>
      </c>
      <c r="CS1263" s="12">
        <v>30</v>
      </c>
      <c r="CT1263" s="12">
        <v>23</v>
      </c>
      <c r="CU1263" s="12">
        <v>100</v>
      </c>
      <c r="CV1263" s="12">
        <v>11.5</v>
      </c>
      <c r="CW1263" s="12">
        <v>270</v>
      </c>
      <c r="CX1263" s="12" t="b">
        <v>0</v>
      </c>
      <c r="CY1263" s="12"/>
      <c r="CZ1263" s="12">
        <v>0</v>
      </c>
      <c r="DA1263" s="12"/>
      <c r="DB1263" s="12"/>
      <c r="DC1263" s="12"/>
      <c r="DD1263"/>
      <c r="DE1263" s="35"/>
    </row>
    <row r="1264" spans="1:109" x14ac:dyDescent="0.2">
      <c r="A1264" s="2">
        <v>1263</v>
      </c>
      <c r="B1264" s="5">
        <v>15</v>
      </c>
      <c r="C1264" s="2">
        <v>3</v>
      </c>
      <c r="D1264" s="1">
        <v>59</v>
      </c>
      <c r="E1264" s="7">
        <v>44077</v>
      </c>
      <c r="F1264" s="1">
        <v>0</v>
      </c>
      <c r="G1264" s="5">
        <f t="shared" si="88"/>
        <v>35.000000000000036</v>
      </c>
      <c r="H1264" s="19">
        <f t="shared" si="89"/>
        <v>150.50000000000014</v>
      </c>
      <c r="I1264">
        <v>100</v>
      </c>
      <c r="J1264">
        <v>117.92708333333333</v>
      </c>
      <c r="K1264">
        <v>20.002017284745062</v>
      </c>
      <c r="L1264">
        <v>3.125</v>
      </c>
      <c r="M1264">
        <v>96.875</v>
      </c>
      <c r="N1264">
        <v>0</v>
      </c>
      <c r="O1264">
        <v>100</v>
      </c>
      <c r="P1264">
        <v>123.828125</v>
      </c>
      <c r="Q1264">
        <v>21.469537038122994</v>
      </c>
      <c r="R1264">
        <v>4.6875</v>
      </c>
      <c r="S1264">
        <v>95.3125</v>
      </c>
      <c r="T1264">
        <v>0</v>
      </c>
      <c r="U1264">
        <v>100</v>
      </c>
      <c r="V1264">
        <v>106.125</v>
      </c>
      <c r="W1264">
        <v>6.8609823806822776</v>
      </c>
      <c r="X1264">
        <v>0</v>
      </c>
      <c r="Y1264">
        <v>100</v>
      </c>
      <c r="Z1264">
        <v>0</v>
      </c>
      <c r="AA1264" s="2">
        <v>0</v>
      </c>
      <c r="AB1264">
        <v>1</v>
      </c>
      <c r="AC1264">
        <v>8</v>
      </c>
      <c r="AD1264">
        <v>1</v>
      </c>
      <c r="AE1264" s="16">
        <v>0</v>
      </c>
      <c r="AF1264" t="s">
        <v>875</v>
      </c>
      <c r="AG1264" t="s">
        <v>875</v>
      </c>
      <c r="AH1264" t="s">
        <v>875</v>
      </c>
      <c r="AI1264" t="s">
        <v>875</v>
      </c>
      <c r="AJ1264" t="s">
        <v>875</v>
      </c>
      <c r="AK1264" t="s">
        <v>875</v>
      </c>
      <c r="AL1264" t="s">
        <v>875</v>
      </c>
      <c r="AM1264" s="1" t="s">
        <v>903</v>
      </c>
      <c r="AN1264" s="1" t="s">
        <v>903</v>
      </c>
      <c r="AO1264" s="1" t="s">
        <v>903</v>
      </c>
      <c r="AP1264" s="1" t="s">
        <v>903</v>
      </c>
      <c r="AQ1264" s="1" t="s">
        <v>903</v>
      </c>
      <c r="AR1264" s="1" t="s">
        <v>903</v>
      </c>
      <c r="AS1264" s="1" t="s">
        <v>903</v>
      </c>
      <c r="AT1264" s="1" t="s">
        <v>903</v>
      </c>
      <c r="AU1264" s="1" t="s">
        <v>903</v>
      </c>
      <c r="AV1264" s="1" t="s">
        <v>903</v>
      </c>
      <c r="AW1264" s="1" t="s">
        <v>903</v>
      </c>
      <c r="AX1264" s="1" t="s">
        <v>903</v>
      </c>
      <c r="AY1264" s="1" t="s">
        <v>903</v>
      </c>
      <c r="AZ1264" s="1" t="s">
        <v>903</v>
      </c>
      <c r="BA1264" s="1" t="s">
        <v>875</v>
      </c>
      <c r="BB1264" s="1" t="s">
        <v>875</v>
      </c>
      <c r="BC1264" s="1" t="s">
        <v>875</v>
      </c>
      <c r="BD1264" s="1" t="s">
        <v>875</v>
      </c>
      <c r="BE1264" s="1" t="s">
        <v>875</v>
      </c>
      <c r="BF1264" s="1" t="s">
        <v>875</v>
      </c>
      <c r="BG1264" s="25">
        <v>35.000000000000036</v>
      </c>
      <c r="BH1264">
        <v>5</v>
      </c>
      <c r="BI1264" s="1">
        <v>4.3</v>
      </c>
      <c r="BJ1264" s="1">
        <f t="shared" si="90"/>
        <v>150.50000000000014</v>
      </c>
      <c r="BK1264" t="s">
        <v>778</v>
      </c>
      <c r="BL1264" s="25">
        <v>0</v>
      </c>
      <c r="BM1264">
        <v>0</v>
      </c>
      <c r="BN1264" s="1">
        <v>0</v>
      </c>
      <c r="BO1264" s="1">
        <v>0</v>
      </c>
      <c r="BP1264">
        <v>0</v>
      </c>
      <c r="BQ1264" s="12"/>
      <c r="BR1264" s="12"/>
      <c r="BS1264" s="12"/>
      <c r="BT1264" s="12"/>
      <c r="BU1264" s="12"/>
      <c r="BV1264" s="12"/>
      <c r="BW1264" s="12"/>
      <c r="BX1264" s="12"/>
      <c r="BY1264" s="12"/>
      <c r="BZ1264" s="12"/>
      <c r="CA1264" s="12"/>
      <c r="CB1264" s="15"/>
      <c r="CC1264" s="12"/>
      <c r="CD1264" s="12"/>
      <c r="CE1264" s="12"/>
      <c r="CF1264" s="12"/>
      <c r="CG1264" s="12"/>
      <c r="CH1264" s="12"/>
      <c r="CI1264" s="12"/>
      <c r="CJ1264" s="15"/>
      <c r="CK1264" s="12"/>
      <c r="CL1264" s="12"/>
      <c r="CM1264" s="12"/>
      <c r="CN1264" s="12"/>
      <c r="CO1264" s="12"/>
      <c r="CP1264" s="12"/>
      <c r="CQ1264" s="12"/>
      <c r="CR1264" s="12"/>
      <c r="CS1264" s="12"/>
      <c r="CT1264" s="12"/>
      <c r="CU1264" s="12"/>
      <c r="CV1264" s="12"/>
      <c r="CW1264" s="12"/>
      <c r="CX1264" s="12"/>
      <c r="CY1264" s="12"/>
      <c r="CZ1264" s="12"/>
      <c r="DA1264" s="12"/>
      <c r="DB1264" s="12"/>
      <c r="DC1264" s="12"/>
      <c r="DD1264" s="17">
        <v>0.22222222222222221</v>
      </c>
      <c r="DE1264" s="35">
        <v>0.24652777777777779</v>
      </c>
    </row>
    <row r="1265" spans="1:109" x14ac:dyDescent="0.2">
      <c r="A1265" s="2">
        <v>1264</v>
      </c>
      <c r="B1265" s="5">
        <v>15</v>
      </c>
      <c r="C1265" s="2">
        <v>3</v>
      </c>
      <c r="D1265" s="1">
        <v>60</v>
      </c>
      <c r="E1265" s="7">
        <v>44078</v>
      </c>
      <c r="F1265" s="1">
        <v>0</v>
      </c>
      <c r="G1265" s="5">
        <f t="shared" si="88"/>
        <v>56</v>
      </c>
      <c r="H1265" s="19">
        <f t="shared" si="89"/>
        <v>202.6</v>
      </c>
      <c r="I1265">
        <v>95.833333333333329</v>
      </c>
      <c r="J1265">
        <v>120.42391304347827</v>
      </c>
      <c r="K1265">
        <v>17.225360537427921</v>
      </c>
      <c r="L1265">
        <v>0</v>
      </c>
      <c r="M1265">
        <v>100</v>
      </c>
      <c r="N1265">
        <v>0</v>
      </c>
      <c r="O1265">
        <v>93.75</v>
      </c>
      <c r="P1265">
        <v>128.08333333333334</v>
      </c>
      <c r="Q1265">
        <v>15.356838903780936</v>
      </c>
      <c r="R1265">
        <v>0</v>
      </c>
      <c r="S1265">
        <v>100</v>
      </c>
      <c r="T1265">
        <v>0</v>
      </c>
      <c r="U1265">
        <v>100</v>
      </c>
      <c r="V1265">
        <v>106.0625</v>
      </c>
      <c r="W1265">
        <v>13.344389891820988</v>
      </c>
      <c r="X1265">
        <v>0</v>
      </c>
      <c r="Y1265">
        <v>100</v>
      </c>
      <c r="Z1265">
        <v>0</v>
      </c>
      <c r="AA1265" s="2">
        <v>0</v>
      </c>
      <c r="AB1265">
        <v>1</v>
      </c>
      <c r="AC1265">
        <v>8</v>
      </c>
      <c r="AD1265">
        <v>1</v>
      </c>
      <c r="AE1265" s="16">
        <v>0</v>
      </c>
      <c r="AF1265" t="s">
        <v>875</v>
      </c>
      <c r="AG1265" t="s">
        <v>875</v>
      </c>
      <c r="AH1265" t="s">
        <v>875</v>
      </c>
      <c r="AI1265" t="s">
        <v>875</v>
      </c>
      <c r="AJ1265" t="s">
        <v>875</v>
      </c>
      <c r="AK1265" t="s">
        <v>875</v>
      </c>
      <c r="AL1265" t="s">
        <v>875</v>
      </c>
      <c r="AM1265" s="1" t="s">
        <v>903</v>
      </c>
      <c r="AN1265" s="1" t="s">
        <v>903</v>
      </c>
      <c r="AO1265" s="1" t="s">
        <v>903</v>
      </c>
      <c r="AP1265" s="1" t="s">
        <v>903</v>
      </c>
      <c r="AQ1265" s="1" t="s">
        <v>903</v>
      </c>
      <c r="AR1265" s="1" t="s">
        <v>903</v>
      </c>
      <c r="AS1265" s="1" t="s">
        <v>903</v>
      </c>
      <c r="AT1265" s="1" t="s">
        <v>903</v>
      </c>
      <c r="AU1265" s="1" t="s">
        <v>903</v>
      </c>
      <c r="AV1265" s="1" t="s">
        <v>903</v>
      </c>
      <c r="AW1265" s="1" t="s">
        <v>903</v>
      </c>
      <c r="AX1265" s="1" t="s">
        <v>903</v>
      </c>
      <c r="AY1265" s="1" t="s">
        <v>903</v>
      </c>
      <c r="AZ1265" s="1" t="s">
        <v>903</v>
      </c>
      <c r="BA1265" s="1" t="s">
        <v>875</v>
      </c>
      <c r="BB1265" s="1" t="s">
        <v>875</v>
      </c>
      <c r="BC1265" s="1" t="s">
        <v>875</v>
      </c>
      <c r="BD1265" s="1" t="s">
        <v>875</v>
      </c>
      <c r="BE1265" s="1" t="s">
        <v>875</v>
      </c>
      <c r="BF1265" s="1" t="s">
        <v>875</v>
      </c>
      <c r="BG1265" s="12">
        <v>22</v>
      </c>
      <c r="BH1265" s="1">
        <v>4</v>
      </c>
      <c r="BI1265" s="1">
        <v>3.8</v>
      </c>
      <c r="BJ1265" s="1">
        <f t="shared" si="90"/>
        <v>83.6</v>
      </c>
      <c r="BK1265" s="1" t="s">
        <v>28</v>
      </c>
      <c r="BL1265" s="25">
        <v>34</v>
      </c>
      <c r="BM1265">
        <v>4</v>
      </c>
      <c r="BN1265" s="1">
        <v>3.5</v>
      </c>
      <c r="BO1265" s="1">
        <f t="shared" ref="BO1265:BO1275" si="91">BL1265*BN1265</f>
        <v>119</v>
      </c>
      <c r="BP1265" t="s">
        <v>777</v>
      </c>
      <c r="BQ1265" s="14">
        <v>44078.679261793979</v>
      </c>
      <c r="BR1265" s="14" t="s">
        <v>562</v>
      </c>
      <c r="BS1265" s="15">
        <v>21.2</v>
      </c>
      <c r="BT1265" s="12" t="s">
        <v>488</v>
      </c>
      <c r="BU1265" s="12">
        <v>2</v>
      </c>
      <c r="BV1265" s="12"/>
      <c r="BW1265" s="12" t="s">
        <v>98</v>
      </c>
      <c r="BX1265" s="12"/>
      <c r="BY1265" s="12" t="s">
        <v>98</v>
      </c>
      <c r="BZ1265" s="12">
        <v>1</v>
      </c>
      <c r="CA1265" s="12">
        <v>5</v>
      </c>
      <c r="CB1265" s="15">
        <v>0</v>
      </c>
      <c r="CC1265" s="12">
        <v>0</v>
      </c>
      <c r="CD1265" s="12">
        <v>0</v>
      </c>
      <c r="CE1265" s="12">
        <v>1</v>
      </c>
      <c r="CF1265" s="12">
        <v>3</v>
      </c>
      <c r="CG1265" s="12">
        <v>1</v>
      </c>
      <c r="CH1265" s="12">
        <v>3</v>
      </c>
      <c r="CI1265" s="12">
        <v>1</v>
      </c>
      <c r="CJ1265" s="15">
        <v>4</v>
      </c>
      <c r="CK1265" s="12">
        <v>1</v>
      </c>
      <c r="CL1265" s="12">
        <v>4</v>
      </c>
      <c r="CM1265" s="12">
        <v>1</v>
      </c>
      <c r="CN1265" s="12">
        <v>3</v>
      </c>
      <c r="CO1265" s="12">
        <v>2</v>
      </c>
      <c r="CP1265" s="12" t="s">
        <v>141</v>
      </c>
      <c r="CQ1265" s="12">
        <v>111</v>
      </c>
      <c r="CR1265" s="12">
        <v>111</v>
      </c>
      <c r="CS1265" s="12">
        <v>30</v>
      </c>
      <c r="CT1265" s="12">
        <v>9</v>
      </c>
      <c r="CU1265" s="12">
        <v>111</v>
      </c>
      <c r="CV1265" s="12">
        <v>5.8</v>
      </c>
      <c r="CW1265" s="12">
        <v>270</v>
      </c>
      <c r="CX1265" s="12" t="b">
        <v>0</v>
      </c>
      <c r="CY1265" s="12"/>
      <c r="CZ1265" s="12">
        <v>0</v>
      </c>
      <c r="DA1265" s="12"/>
      <c r="DB1265" s="12"/>
      <c r="DC1265" s="12"/>
      <c r="DD1265"/>
      <c r="DE1265" s="35"/>
    </row>
    <row r="1266" spans="1:109" x14ac:dyDescent="0.2">
      <c r="A1266" s="2">
        <v>1265</v>
      </c>
      <c r="B1266" s="5">
        <v>15</v>
      </c>
      <c r="C1266" s="2">
        <v>3</v>
      </c>
      <c r="D1266" s="1">
        <v>61</v>
      </c>
      <c r="E1266" s="7">
        <v>44079</v>
      </c>
      <c r="F1266" s="1">
        <v>0</v>
      </c>
      <c r="G1266" s="5">
        <f t="shared" si="88"/>
        <v>40.000000000000014</v>
      </c>
      <c r="H1266" s="19">
        <f t="shared" si="89"/>
        <v>172.00000000000006</v>
      </c>
      <c r="I1266">
        <v>54.166666666666664</v>
      </c>
      <c r="J1266">
        <v>107.42307692307692</v>
      </c>
      <c r="K1266">
        <v>17.407074269475714</v>
      </c>
      <c r="L1266">
        <v>0</v>
      </c>
      <c r="M1266">
        <v>100</v>
      </c>
      <c r="N1266">
        <v>0</v>
      </c>
      <c r="O1266">
        <v>42.1875</v>
      </c>
      <c r="P1266">
        <v>111.33333333333333</v>
      </c>
      <c r="Q1266">
        <v>21.468901513248412</v>
      </c>
      <c r="R1266">
        <v>0</v>
      </c>
      <c r="S1266">
        <v>100</v>
      </c>
      <c r="T1266">
        <v>0</v>
      </c>
      <c r="U1266">
        <v>78.125</v>
      </c>
      <c r="V1266">
        <v>103.2</v>
      </c>
      <c r="W1266">
        <v>9.1071525709765382</v>
      </c>
      <c r="X1266">
        <v>0</v>
      </c>
      <c r="Y1266">
        <v>100</v>
      </c>
      <c r="Z1266">
        <v>0</v>
      </c>
      <c r="AA1266" s="2">
        <v>0</v>
      </c>
      <c r="AB1266">
        <v>1</v>
      </c>
      <c r="AC1266">
        <v>8</v>
      </c>
      <c r="AD1266">
        <v>1</v>
      </c>
      <c r="AE1266" s="16">
        <v>0</v>
      </c>
      <c r="AF1266" t="s">
        <v>875</v>
      </c>
      <c r="AG1266" t="s">
        <v>875</v>
      </c>
      <c r="AH1266" t="s">
        <v>875</v>
      </c>
      <c r="AI1266" t="s">
        <v>875</v>
      </c>
      <c r="AJ1266" t="s">
        <v>875</v>
      </c>
      <c r="AK1266" t="s">
        <v>875</v>
      </c>
      <c r="AL1266" t="s">
        <v>875</v>
      </c>
      <c r="AM1266" s="1" t="s">
        <v>903</v>
      </c>
      <c r="AN1266" s="1" t="s">
        <v>903</v>
      </c>
      <c r="AO1266" s="1" t="s">
        <v>903</v>
      </c>
      <c r="AP1266" s="1" t="s">
        <v>903</v>
      </c>
      <c r="AQ1266" s="1" t="s">
        <v>903</v>
      </c>
      <c r="AR1266" s="1" t="s">
        <v>903</v>
      </c>
      <c r="AS1266" s="1" t="s">
        <v>903</v>
      </c>
      <c r="AT1266" s="1" t="s">
        <v>903</v>
      </c>
      <c r="AU1266" s="1" t="s">
        <v>903</v>
      </c>
      <c r="AV1266" s="1" t="s">
        <v>903</v>
      </c>
      <c r="AW1266" s="1" t="s">
        <v>903</v>
      </c>
      <c r="AX1266" s="1" t="s">
        <v>903</v>
      </c>
      <c r="AY1266" s="1" t="s">
        <v>903</v>
      </c>
      <c r="AZ1266" s="1" t="s">
        <v>903</v>
      </c>
      <c r="BA1266" s="1" t="s">
        <v>875</v>
      </c>
      <c r="BB1266" s="1" t="s">
        <v>875</v>
      </c>
      <c r="BC1266" s="1" t="s">
        <v>875</v>
      </c>
      <c r="BD1266" s="1" t="s">
        <v>875</v>
      </c>
      <c r="BE1266" s="1" t="s">
        <v>875</v>
      </c>
      <c r="BF1266" s="1" t="s">
        <v>875</v>
      </c>
      <c r="BG1266" s="25">
        <v>40.000000000000014</v>
      </c>
      <c r="BH1266">
        <v>5</v>
      </c>
      <c r="BI1266" s="1">
        <v>4.3</v>
      </c>
      <c r="BJ1266" s="1">
        <f t="shared" si="90"/>
        <v>172.00000000000006</v>
      </c>
      <c r="BK1266" t="s">
        <v>778</v>
      </c>
      <c r="BL1266" s="25">
        <v>0</v>
      </c>
      <c r="BM1266">
        <v>0</v>
      </c>
      <c r="BN1266" s="1">
        <v>0</v>
      </c>
      <c r="BO1266" s="1">
        <f t="shared" si="91"/>
        <v>0</v>
      </c>
      <c r="BP1266">
        <v>0</v>
      </c>
      <c r="BQ1266" s="12"/>
      <c r="BR1266" s="12"/>
      <c r="BS1266" s="12"/>
      <c r="BT1266" s="12"/>
      <c r="BU1266" s="12"/>
      <c r="BV1266" s="12"/>
      <c r="BW1266" s="12"/>
      <c r="BX1266" s="12"/>
      <c r="BY1266" s="12"/>
      <c r="BZ1266" s="12"/>
      <c r="CA1266" s="12"/>
      <c r="CB1266" s="15"/>
      <c r="CC1266" s="12"/>
      <c r="CD1266" s="12"/>
      <c r="CE1266" s="12"/>
      <c r="CF1266" s="12"/>
      <c r="CG1266" s="12"/>
      <c r="CH1266" s="12"/>
      <c r="CI1266" s="12"/>
      <c r="CJ1266" s="15"/>
      <c r="CK1266" s="12"/>
      <c r="CL1266" s="12"/>
      <c r="CM1266" s="12"/>
      <c r="CN1266" s="12"/>
      <c r="CO1266" s="12"/>
      <c r="CP1266" s="12"/>
      <c r="CQ1266" s="12"/>
      <c r="CR1266" s="12"/>
      <c r="CS1266" s="12"/>
      <c r="CT1266" s="12"/>
      <c r="CU1266" s="12"/>
      <c r="CV1266" s="12"/>
      <c r="CW1266" s="12"/>
      <c r="CX1266" s="12"/>
      <c r="CY1266" s="12"/>
      <c r="CZ1266" s="12"/>
      <c r="DA1266" s="12"/>
      <c r="DB1266" s="12"/>
      <c r="DC1266" s="12"/>
      <c r="DD1266" s="17">
        <v>0.22222222222222221</v>
      </c>
      <c r="DE1266" s="35">
        <v>0.25</v>
      </c>
    </row>
    <row r="1267" spans="1:109" x14ac:dyDescent="0.2">
      <c r="A1267" s="2">
        <v>1266</v>
      </c>
      <c r="B1267" s="5">
        <v>15</v>
      </c>
      <c r="C1267" s="2">
        <v>3</v>
      </c>
      <c r="D1267" s="1">
        <v>62</v>
      </c>
      <c r="E1267" s="7">
        <v>44080</v>
      </c>
      <c r="F1267" s="1">
        <v>0</v>
      </c>
      <c r="G1267" s="5">
        <f t="shared" si="88"/>
        <v>34.999999999999993</v>
      </c>
      <c r="H1267" s="19">
        <f t="shared" si="89"/>
        <v>150.49999999999997</v>
      </c>
      <c r="I1267">
        <v>79.166666666666671</v>
      </c>
      <c r="J1267">
        <v>136.42105263157896</v>
      </c>
      <c r="K1267">
        <v>34.122807359092569</v>
      </c>
      <c r="L1267">
        <v>18.421052631578949</v>
      </c>
      <c r="M1267">
        <v>81.578947368421055</v>
      </c>
      <c r="N1267">
        <v>0</v>
      </c>
      <c r="O1267">
        <v>81.25</v>
      </c>
      <c r="P1267">
        <v>126.80769230769231</v>
      </c>
      <c r="Q1267">
        <v>40.1687899628377</v>
      </c>
      <c r="R1267">
        <v>21.153846153846153</v>
      </c>
      <c r="S1267">
        <v>78.84615384615384</v>
      </c>
      <c r="T1267">
        <v>0</v>
      </c>
      <c r="U1267">
        <v>75</v>
      </c>
      <c r="V1267">
        <v>157.25</v>
      </c>
      <c r="W1267">
        <v>16.22962863088388</v>
      </c>
      <c r="X1267">
        <v>12.5</v>
      </c>
      <c r="Y1267">
        <v>87.5</v>
      </c>
      <c r="Z1267">
        <v>0</v>
      </c>
      <c r="AA1267" s="2">
        <v>0</v>
      </c>
      <c r="AB1267">
        <v>1</v>
      </c>
      <c r="AC1267">
        <v>9</v>
      </c>
      <c r="AD1267">
        <v>1</v>
      </c>
      <c r="AE1267" s="16">
        <v>0</v>
      </c>
      <c r="AF1267" t="s">
        <v>875</v>
      </c>
      <c r="AG1267" t="s">
        <v>875</v>
      </c>
      <c r="AH1267" t="s">
        <v>875</v>
      </c>
      <c r="AI1267" t="s">
        <v>875</v>
      </c>
      <c r="AJ1267" t="s">
        <v>875</v>
      </c>
      <c r="AK1267" t="s">
        <v>875</v>
      </c>
      <c r="AL1267" t="s">
        <v>875</v>
      </c>
      <c r="AM1267" s="1" t="s">
        <v>903</v>
      </c>
      <c r="AN1267" s="1" t="s">
        <v>903</v>
      </c>
      <c r="AO1267" s="1" t="s">
        <v>903</v>
      </c>
      <c r="AP1267" s="1" t="s">
        <v>903</v>
      </c>
      <c r="AQ1267" s="1" t="s">
        <v>903</v>
      </c>
      <c r="AR1267" s="1" t="s">
        <v>903</v>
      </c>
      <c r="AS1267" s="1" t="s">
        <v>903</v>
      </c>
      <c r="AT1267" s="1" t="s">
        <v>903</v>
      </c>
      <c r="AU1267" s="1" t="s">
        <v>903</v>
      </c>
      <c r="AV1267" s="1" t="s">
        <v>903</v>
      </c>
      <c r="AW1267" s="1" t="s">
        <v>903</v>
      </c>
      <c r="AX1267" s="1" t="s">
        <v>903</v>
      </c>
      <c r="AY1267" s="1" t="s">
        <v>903</v>
      </c>
      <c r="AZ1267" s="1" t="s">
        <v>903</v>
      </c>
      <c r="BA1267" s="1" t="s">
        <v>875</v>
      </c>
      <c r="BB1267" s="1" t="s">
        <v>875</v>
      </c>
      <c r="BC1267" s="1" t="s">
        <v>875</v>
      </c>
      <c r="BD1267" s="1" t="s">
        <v>875</v>
      </c>
      <c r="BE1267" s="1" t="s">
        <v>875</v>
      </c>
      <c r="BF1267" s="1" t="s">
        <v>875</v>
      </c>
      <c r="BG1267" s="25">
        <v>34.999999999999993</v>
      </c>
      <c r="BH1267">
        <v>5</v>
      </c>
      <c r="BI1267" s="1">
        <v>4.3</v>
      </c>
      <c r="BJ1267" s="1">
        <f t="shared" si="90"/>
        <v>150.49999999999997</v>
      </c>
      <c r="BK1267" t="s">
        <v>778</v>
      </c>
      <c r="BL1267" s="25">
        <v>0</v>
      </c>
      <c r="BM1267">
        <v>0</v>
      </c>
      <c r="BN1267" s="1">
        <v>0</v>
      </c>
      <c r="BO1267" s="1">
        <f t="shared" si="91"/>
        <v>0</v>
      </c>
      <c r="BP1267">
        <v>0</v>
      </c>
      <c r="BQ1267" s="12"/>
      <c r="BR1267" s="12"/>
      <c r="BS1267" s="12"/>
      <c r="BT1267" s="12"/>
      <c r="BU1267" s="12"/>
      <c r="BV1267" s="12"/>
      <c r="BW1267" s="12"/>
      <c r="BX1267" s="12"/>
      <c r="BY1267" s="12"/>
      <c r="BZ1267" s="12"/>
      <c r="CA1267" s="12"/>
      <c r="CB1267" s="15"/>
      <c r="CC1267" s="12"/>
      <c r="CD1267" s="12"/>
      <c r="CE1267" s="12"/>
      <c r="CF1267" s="12"/>
      <c r="CG1267" s="12"/>
      <c r="CH1267" s="12"/>
      <c r="CI1267" s="12"/>
      <c r="CJ1267" s="15"/>
      <c r="CK1267" s="12"/>
      <c r="CL1267" s="12"/>
      <c r="CM1267" s="12"/>
      <c r="CN1267" s="12"/>
      <c r="CO1267" s="12"/>
      <c r="CP1267" s="12"/>
      <c r="CQ1267" s="12"/>
      <c r="CR1267" s="12"/>
      <c r="CS1267" s="12"/>
      <c r="CT1267" s="12"/>
      <c r="CU1267" s="12"/>
      <c r="CV1267" s="12"/>
      <c r="CW1267" s="12"/>
      <c r="CX1267" s="12"/>
      <c r="CY1267" s="12"/>
      <c r="CZ1267" s="12"/>
      <c r="DA1267" s="12"/>
      <c r="DB1267" s="12"/>
      <c r="DC1267" s="12"/>
      <c r="DD1267" s="17">
        <v>0.22569444444444445</v>
      </c>
      <c r="DE1267" s="35">
        <v>0.25</v>
      </c>
    </row>
    <row r="1268" spans="1:109" x14ac:dyDescent="0.2">
      <c r="A1268" s="2">
        <v>1267</v>
      </c>
      <c r="B1268" s="5">
        <v>15</v>
      </c>
      <c r="C1268" s="2">
        <v>3</v>
      </c>
      <c r="D1268" s="1">
        <v>63</v>
      </c>
      <c r="E1268" s="7">
        <v>44081</v>
      </c>
      <c r="F1268" s="1">
        <v>0</v>
      </c>
      <c r="G1268" s="5">
        <f t="shared" si="88"/>
        <v>34.999999999999993</v>
      </c>
      <c r="H1268" s="19">
        <f t="shared" si="89"/>
        <v>150.49999999999997</v>
      </c>
      <c r="I1268">
        <v>71.875</v>
      </c>
      <c r="J1268">
        <v>119.39130434782609</v>
      </c>
      <c r="K1268">
        <v>17.792292543182175</v>
      </c>
      <c r="L1268">
        <v>0</v>
      </c>
      <c r="M1268">
        <v>100</v>
      </c>
      <c r="N1268">
        <v>0</v>
      </c>
      <c r="O1268">
        <v>57.8125</v>
      </c>
      <c r="P1268">
        <v>120.70270270270271</v>
      </c>
      <c r="Q1268">
        <v>22.848736785352632</v>
      </c>
      <c r="R1268">
        <v>0</v>
      </c>
      <c r="S1268">
        <v>100</v>
      </c>
      <c r="T1268">
        <v>0</v>
      </c>
      <c r="U1268">
        <v>100</v>
      </c>
      <c r="V1268">
        <v>117.875</v>
      </c>
      <c r="W1268">
        <v>8.5727193510418243</v>
      </c>
      <c r="X1268">
        <v>0</v>
      </c>
      <c r="Y1268">
        <v>100</v>
      </c>
      <c r="Z1268">
        <v>0</v>
      </c>
      <c r="AA1268" s="2">
        <v>0</v>
      </c>
      <c r="AB1268">
        <v>1</v>
      </c>
      <c r="AC1268">
        <v>8</v>
      </c>
      <c r="AD1268">
        <v>1</v>
      </c>
      <c r="AE1268" s="16">
        <v>0</v>
      </c>
      <c r="AF1268" t="s">
        <v>875</v>
      </c>
      <c r="AG1268" t="s">
        <v>875</v>
      </c>
      <c r="AH1268" t="s">
        <v>875</v>
      </c>
      <c r="AI1268" t="s">
        <v>875</v>
      </c>
      <c r="AJ1268" t="s">
        <v>875</v>
      </c>
      <c r="AK1268" t="s">
        <v>875</v>
      </c>
      <c r="AL1268" t="s">
        <v>875</v>
      </c>
      <c r="AM1268" s="1" t="s">
        <v>903</v>
      </c>
      <c r="AN1268" s="1" t="s">
        <v>903</v>
      </c>
      <c r="AO1268" s="1" t="s">
        <v>903</v>
      </c>
      <c r="AP1268" s="1" t="s">
        <v>903</v>
      </c>
      <c r="AQ1268" s="1" t="s">
        <v>903</v>
      </c>
      <c r="AR1268" s="1" t="s">
        <v>903</v>
      </c>
      <c r="AS1268" s="1" t="s">
        <v>903</v>
      </c>
      <c r="AT1268" s="1" t="s">
        <v>903</v>
      </c>
      <c r="AU1268" s="1" t="s">
        <v>903</v>
      </c>
      <c r="AV1268" s="1" t="s">
        <v>903</v>
      </c>
      <c r="AW1268" s="1" t="s">
        <v>903</v>
      </c>
      <c r="AX1268" s="1" t="s">
        <v>903</v>
      </c>
      <c r="AY1268" s="1" t="s">
        <v>903</v>
      </c>
      <c r="AZ1268" s="1" t="s">
        <v>903</v>
      </c>
      <c r="BA1268" s="1" t="s">
        <v>875</v>
      </c>
      <c r="BB1268" s="1" t="s">
        <v>875</v>
      </c>
      <c r="BC1268" s="1" t="s">
        <v>875</v>
      </c>
      <c r="BD1268" s="1" t="s">
        <v>875</v>
      </c>
      <c r="BE1268" s="1" t="s">
        <v>875</v>
      </c>
      <c r="BF1268" s="1" t="s">
        <v>875</v>
      </c>
      <c r="BG1268" s="25">
        <v>34.999999999999993</v>
      </c>
      <c r="BH1268" s="16">
        <v>5</v>
      </c>
      <c r="BI1268" s="1">
        <v>4.3</v>
      </c>
      <c r="BJ1268" s="1">
        <f t="shared" si="90"/>
        <v>150.49999999999997</v>
      </c>
      <c r="BK1268" t="s">
        <v>778</v>
      </c>
      <c r="BL1268" s="25">
        <v>0</v>
      </c>
      <c r="BM1268">
        <v>0</v>
      </c>
      <c r="BN1268" s="1">
        <v>0</v>
      </c>
      <c r="BO1268" s="1">
        <f t="shared" si="91"/>
        <v>0</v>
      </c>
      <c r="BP1268">
        <v>0</v>
      </c>
      <c r="BQ1268" s="12"/>
      <c r="BR1268" s="12"/>
      <c r="BS1268" s="12"/>
      <c r="BT1268" s="12"/>
      <c r="BU1268" s="12"/>
      <c r="BV1268" s="12"/>
      <c r="BW1268" s="12"/>
      <c r="BX1268" s="12"/>
      <c r="BY1268" s="12"/>
      <c r="BZ1268" s="12"/>
      <c r="CA1268" s="12"/>
      <c r="CB1268" s="15"/>
      <c r="CC1268" s="12"/>
      <c r="CD1268" s="12"/>
      <c r="CE1268" s="12"/>
      <c r="CF1268" s="12"/>
      <c r="CG1268" s="12"/>
      <c r="CH1268" s="12"/>
      <c r="CI1268" s="12"/>
      <c r="CJ1268" s="15"/>
      <c r="CK1268" s="12"/>
      <c r="CL1268" s="12"/>
      <c r="CM1268" s="12"/>
      <c r="CN1268" s="12"/>
      <c r="CO1268" s="12"/>
      <c r="CP1268" s="12"/>
      <c r="CQ1268" s="12"/>
      <c r="CR1268" s="12"/>
      <c r="CS1268" s="12"/>
      <c r="CT1268" s="12"/>
      <c r="CU1268" s="12"/>
      <c r="CV1268" s="12"/>
      <c r="CW1268" s="12"/>
      <c r="CX1268" s="12"/>
      <c r="CY1268" s="12"/>
      <c r="CZ1268" s="12"/>
      <c r="DA1268" s="12"/>
      <c r="DB1268" s="12"/>
      <c r="DC1268" s="12"/>
      <c r="DD1268" s="17">
        <v>0.22569444444444445</v>
      </c>
      <c r="DE1268" s="35">
        <v>0.25</v>
      </c>
    </row>
    <row r="1269" spans="1:109" x14ac:dyDescent="0.2">
      <c r="A1269" s="2">
        <v>1268</v>
      </c>
      <c r="B1269" s="5">
        <v>15</v>
      </c>
      <c r="C1269" s="2">
        <v>3</v>
      </c>
      <c r="D1269" s="1">
        <v>64</v>
      </c>
      <c r="E1269" s="7">
        <v>44082</v>
      </c>
      <c r="F1269" s="1">
        <v>0</v>
      </c>
      <c r="G1269" s="5">
        <f t="shared" si="88"/>
        <v>35.000000000000036</v>
      </c>
      <c r="H1269" s="19">
        <f t="shared" si="89"/>
        <v>150.50000000000014</v>
      </c>
      <c r="I1269">
        <v>65.625</v>
      </c>
      <c r="J1269">
        <v>124.6984126984127</v>
      </c>
      <c r="K1269">
        <v>14.486210819893486</v>
      </c>
      <c r="L1269">
        <v>0</v>
      </c>
      <c r="M1269">
        <v>100</v>
      </c>
      <c r="N1269">
        <v>0</v>
      </c>
      <c r="O1269">
        <v>48.4375</v>
      </c>
      <c r="P1269">
        <v>121.38709677419355</v>
      </c>
      <c r="Q1269">
        <v>19.169232018234858</v>
      </c>
      <c r="R1269">
        <v>0</v>
      </c>
      <c r="S1269">
        <v>100</v>
      </c>
      <c r="T1269">
        <v>0</v>
      </c>
      <c r="U1269">
        <v>100</v>
      </c>
      <c r="V1269">
        <v>127.90625</v>
      </c>
      <c r="W1269">
        <v>8.0893310927171722</v>
      </c>
      <c r="X1269">
        <v>0</v>
      </c>
      <c r="Y1269">
        <v>100</v>
      </c>
      <c r="Z1269">
        <v>0</v>
      </c>
      <c r="AA1269" s="2">
        <v>0</v>
      </c>
      <c r="AB1269">
        <v>1</v>
      </c>
      <c r="AC1269">
        <v>9</v>
      </c>
      <c r="AD1269">
        <v>1</v>
      </c>
      <c r="AE1269" s="16">
        <v>0</v>
      </c>
      <c r="AF1269" t="s">
        <v>875</v>
      </c>
      <c r="AG1269" t="s">
        <v>875</v>
      </c>
      <c r="AH1269" t="s">
        <v>875</v>
      </c>
      <c r="AI1269" t="s">
        <v>875</v>
      </c>
      <c r="AJ1269" t="s">
        <v>875</v>
      </c>
      <c r="AK1269" t="s">
        <v>875</v>
      </c>
      <c r="AL1269" t="s">
        <v>875</v>
      </c>
      <c r="AM1269" s="1" t="s">
        <v>903</v>
      </c>
      <c r="AN1269" s="1" t="s">
        <v>903</v>
      </c>
      <c r="AO1269" s="1" t="s">
        <v>903</v>
      </c>
      <c r="AP1269" s="1" t="s">
        <v>903</v>
      </c>
      <c r="AQ1269" s="1" t="s">
        <v>903</v>
      </c>
      <c r="AR1269" s="1" t="s">
        <v>903</v>
      </c>
      <c r="AS1269" s="1" t="s">
        <v>903</v>
      </c>
      <c r="AT1269" s="1" t="s">
        <v>903</v>
      </c>
      <c r="AU1269" s="1" t="s">
        <v>903</v>
      </c>
      <c r="AV1269" s="1" t="s">
        <v>903</v>
      </c>
      <c r="AW1269" s="1" t="s">
        <v>903</v>
      </c>
      <c r="AX1269" s="1" t="s">
        <v>903</v>
      </c>
      <c r="AY1269" s="1" t="s">
        <v>903</v>
      </c>
      <c r="AZ1269" s="1" t="s">
        <v>903</v>
      </c>
      <c r="BA1269" s="1" t="s">
        <v>875</v>
      </c>
      <c r="BB1269" s="1" t="s">
        <v>875</v>
      </c>
      <c r="BC1269" s="1" t="s">
        <v>875</v>
      </c>
      <c r="BD1269" s="1" t="s">
        <v>875</v>
      </c>
      <c r="BE1269" s="1" t="s">
        <v>875</v>
      </c>
      <c r="BF1269" s="1" t="s">
        <v>875</v>
      </c>
      <c r="BG1269" s="25">
        <v>35.000000000000036</v>
      </c>
      <c r="BH1269" s="16">
        <v>5</v>
      </c>
      <c r="BI1269" s="1">
        <v>4.3</v>
      </c>
      <c r="BJ1269" s="1">
        <f t="shared" si="90"/>
        <v>150.50000000000014</v>
      </c>
      <c r="BK1269" t="s">
        <v>778</v>
      </c>
      <c r="BL1269" s="25">
        <v>0</v>
      </c>
      <c r="BM1269">
        <v>0</v>
      </c>
      <c r="BN1269" s="1">
        <v>0</v>
      </c>
      <c r="BO1269" s="1">
        <f t="shared" si="91"/>
        <v>0</v>
      </c>
      <c r="BP1269">
        <v>0</v>
      </c>
      <c r="BQ1269" s="12"/>
      <c r="BR1269" s="12"/>
      <c r="BS1269" s="12"/>
      <c r="BT1269" s="12"/>
      <c r="BU1269" s="12"/>
      <c r="BV1269" s="12"/>
      <c r="BW1269" s="12"/>
      <c r="BX1269" s="12"/>
      <c r="BY1269" s="12"/>
      <c r="BZ1269" s="12"/>
      <c r="CA1269" s="12"/>
      <c r="CB1269" s="15"/>
      <c r="CC1269" s="12"/>
      <c r="CD1269" s="12"/>
      <c r="CE1269" s="12"/>
      <c r="CF1269" s="12"/>
      <c r="CG1269" s="12"/>
      <c r="CH1269" s="12"/>
      <c r="CI1269" s="12"/>
      <c r="CJ1269" s="15"/>
      <c r="CK1269" s="12"/>
      <c r="CL1269" s="12"/>
      <c r="CM1269" s="12"/>
      <c r="CN1269" s="12"/>
      <c r="CO1269" s="12"/>
      <c r="CP1269" s="12"/>
      <c r="CQ1269" s="12"/>
      <c r="CR1269" s="12"/>
      <c r="CS1269" s="12"/>
      <c r="CT1269" s="12"/>
      <c r="CU1269" s="12"/>
      <c r="CV1269" s="12"/>
      <c r="CW1269" s="12"/>
      <c r="CX1269" s="12"/>
      <c r="CY1269" s="12"/>
      <c r="CZ1269" s="12"/>
      <c r="DA1269" s="12"/>
      <c r="DB1269" s="12"/>
      <c r="DC1269" s="12"/>
      <c r="DD1269" s="17">
        <v>0.22222222222222221</v>
      </c>
      <c r="DE1269" s="35">
        <v>0.24652777777777779</v>
      </c>
    </row>
    <row r="1270" spans="1:109" x14ac:dyDescent="0.2">
      <c r="A1270" s="2">
        <v>1269</v>
      </c>
      <c r="B1270" s="5">
        <v>15</v>
      </c>
      <c r="C1270" s="2">
        <v>3</v>
      </c>
      <c r="D1270" s="1">
        <v>65</v>
      </c>
      <c r="E1270" s="7">
        <v>44083</v>
      </c>
      <c r="F1270" s="1">
        <v>0</v>
      </c>
      <c r="G1270" s="5">
        <f t="shared" si="88"/>
        <v>55</v>
      </c>
      <c r="H1270" s="19">
        <f t="shared" si="89"/>
        <v>198.8</v>
      </c>
      <c r="I1270">
        <v>98.958333333333329</v>
      </c>
      <c r="J1270">
        <v>124.76842105263158</v>
      </c>
      <c r="K1270">
        <v>24.283928164920638</v>
      </c>
      <c r="L1270">
        <v>5.2631578947368425</v>
      </c>
      <c r="M1270">
        <v>94.73684210526315</v>
      </c>
      <c r="N1270">
        <v>0</v>
      </c>
      <c r="O1270">
        <v>100</v>
      </c>
      <c r="P1270">
        <v>138.71875</v>
      </c>
      <c r="Q1270">
        <v>18.591601122479059</v>
      </c>
      <c r="R1270">
        <v>7.8125</v>
      </c>
      <c r="S1270">
        <v>92.1875</v>
      </c>
      <c r="T1270">
        <v>0</v>
      </c>
      <c r="U1270">
        <v>96.875</v>
      </c>
      <c r="V1270">
        <v>95.967741935483872</v>
      </c>
      <c r="W1270">
        <v>15.005244318586426</v>
      </c>
      <c r="X1270">
        <v>0</v>
      </c>
      <c r="Y1270">
        <v>100</v>
      </c>
      <c r="Z1270">
        <v>0</v>
      </c>
      <c r="AA1270" s="2">
        <v>0</v>
      </c>
      <c r="AB1270">
        <v>1</v>
      </c>
      <c r="AC1270">
        <v>8</v>
      </c>
      <c r="AD1270">
        <v>1</v>
      </c>
      <c r="AE1270" s="16">
        <v>0</v>
      </c>
      <c r="AF1270" t="s">
        <v>875</v>
      </c>
      <c r="AG1270" t="s">
        <v>875</v>
      </c>
      <c r="AH1270" t="s">
        <v>875</v>
      </c>
      <c r="AI1270" t="s">
        <v>875</v>
      </c>
      <c r="AJ1270" t="s">
        <v>875</v>
      </c>
      <c r="AK1270" t="s">
        <v>875</v>
      </c>
      <c r="AL1270" t="s">
        <v>875</v>
      </c>
      <c r="AM1270" s="1" t="s">
        <v>903</v>
      </c>
      <c r="AN1270" s="1" t="s">
        <v>903</v>
      </c>
      <c r="AO1270" s="1" t="s">
        <v>903</v>
      </c>
      <c r="AP1270" s="1" t="s">
        <v>903</v>
      </c>
      <c r="AQ1270" s="1" t="s">
        <v>903</v>
      </c>
      <c r="AR1270" s="1" t="s">
        <v>903</v>
      </c>
      <c r="AS1270" s="1" t="s">
        <v>903</v>
      </c>
      <c r="AT1270" s="1" t="s">
        <v>903</v>
      </c>
      <c r="AU1270" s="1" t="s">
        <v>903</v>
      </c>
      <c r="AV1270" s="1" t="s">
        <v>903</v>
      </c>
      <c r="AW1270" s="1" t="s">
        <v>903</v>
      </c>
      <c r="AX1270" s="1" t="s">
        <v>903</v>
      </c>
      <c r="AY1270" s="1" t="s">
        <v>903</v>
      </c>
      <c r="AZ1270" s="1" t="s">
        <v>903</v>
      </c>
      <c r="BA1270" s="1" t="s">
        <v>875</v>
      </c>
      <c r="BB1270" s="1" t="s">
        <v>875</v>
      </c>
      <c r="BC1270" s="1" t="s">
        <v>875</v>
      </c>
      <c r="BD1270" s="1" t="s">
        <v>875</v>
      </c>
      <c r="BE1270" s="1" t="s">
        <v>875</v>
      </c>
      <c r="BF1270" s="1" t="s">
        <v>875</v>
      </c>
      <c r="BG1270" s="12">
        <v>21</v>
      </c>
      <c r="BH1270" s="1">
        <v>4</v>
      </c>
      <c r="BI1270" s="1">
        <v>3.8</v>
      </c>
      <c r="BJ1270" s="1">
        <f t="shared" si="90"/>
        <v>79.8</v>
      </c>
      <c r="BK1270" s="1" t="s">
        <v>28</v>
      </c>
      <c r="BL1270" s="25">
        <v>34</v>
      </c>
      <c r="BM1270">
        <v>4</v>
      </c>
      <c r="BN1270" s="1">
        <v>3.5</v>
      </c>
      <c r="BO1270" s="1">
        <f t="shared" si="91"/>
        <v>119</v>
      </c>
      <c r="BP1270" t="s">
        <v>777</v>
      </c>
      <c r="BQ1270" s="14">
        <v>44083.431312256944</v>
      </c>
      <c r="BR1270" s="14" t="s">
        <v>563</v>
      </c>
      <c r="BS1270" s="15">
        <v>20.016666666666666</v>
      </c>
      <c r="BT1270" s="12" t="s">
        <v>108</v>
      </c>
      <c r="BU1270" s="12">
        <v>2</v>
      </c>
      <c r="BV1270" s="12"/>
      <c r="BW1270" s="12" t="s">
        <v>98</v>
      </c>
      <c r="BX1270" s="12"/>
      <c r="BY1270" s="12" t="s">
        <v>98</v>
      </c>
      <c r="BZ1270" s="12">
        <v>1</v>
      </c>
      <c r="CA1270" s="12">
        <v>5</v>
      </c>
      <c r="CB1270" s="15">
        <v>0</v>
      </c>
      <c r="CC1270" s="12">
        <v>0</v>
      </c>
      <c r="CD1270" s="12">
        <v>0</v>
      </c>
      <c r="CE1270" s="12">
        <v>1</v>
      </c>
      <c r="CF1270" s="12">
        <v>3</v>
      </c>
      <c r="CG1270" s="12">
        <v>1</v>
      </c>
      <c r="CH1270" s="12">
        <v>3</v>
      </c>
      <c r="CI1270" s="12">
        <v>1</v>
      </c>
      <c r="CJ1270" s="15">
        <v>4</v>
      </c>
      <c r="CK1270" s="12">
        <v>1</v>
      </c>
      <c r="CL1270" s="12">
        <v>4</v>
      </c>
      <c r="CM1270" s="12">
        <v>1</v>
      </c>
      <c r="CN1270" s="12">
        <v>1</v>
      </c>
      <c r="CO1270" s="12">
        <v>3</v>
      </c>
      <c r="CP1270" s="12" t="s">
        <v>163</v>
      </c>
      <c r="CQ1270" s="12">
        <v>77</v>
      </c>
      <c r="CR1270" s="12">
        <v>77</v>
      </c>
      <c r="CS1270" s="12">
        <v>31</v>
      </c>
      <c r="CT1270" s="12">
        <v>20</v>
      </c>
      <c r="CU1270" s="12">
        <v>79</v>
      </c>
      <c r="CV1270" s="12">
        <v>11.5</v>
      </c>
      <c r="CW1270" s="12">
        <v>135</v>
      </c>
      <c r="CX1270" s="12" t="b">
        <v>0</v>
      </c>
      <c r="CY1270" s="12"/>
      <c r="CZ1270" s="12">
        <v>0</v>
      </c>
      <c r="DA1270" s="12"/>
      <c r="DB1270" s="12"/>
      <c r="DC1270" s="12"/>
      <c r="DD1270"/>
      <c r="DE1270" s="35"/>
    </row>
    <row r="1271" spans="1:109" x14ac:dyDescent="0.2">
      <c r="A1271" s="2">
        <v>1270</v>
      </c>
      <c r="B1271" s="5">
        <v>15</v>
      </c>
      <c r="C1271" s="2">
        <v>3</v>
      </c>
      <c r="D1271" s="1">
        <v>66</v>
      </c>
      <c r="E1271" s="7">
        <v>44084</v>
      </c>
      <c r="F1271" s="1">
        <v>1</v>
      </c>
      <c r="G1271" s="5">
        <f t="shared" si="88"/>
        <v>34.999999999999993</v>
      </c>
      <c r="H1271" s="19">
        <f t="shared" si="89"/>
        <v>150.49999999999997</v>
      </c>
      <c r="I1271">
        <v>90.625</v>
      </c>
      <c r="J1271">
        <v>111.41379310344827</v>
      </c>
      <c r="K1271">
        <v>16.010116436832316</v>
      </c>
      <c r="L1271">
        <v>0</v>
      </c>
      <c r="M1271">
        <v>97.701149425287355</v>
      </c>
      <c r="N1271">
        <v>2.2988505747126435</v>
      </c>
      <c r="O1271">
        <v>85.9375</v>
      </c>
      <c r="P1271">
        <v>109.41818181818182</v>
      </c>
      <c r="Q1271">
        <v>19.503957968561771</v>
      </c>
      <c r="R1271">
        <v>0</v>
      </c>
      <c r="S1271">
        <v>96.36363636363636</v>
      </c>
      <c r="T1271">
        <v>3.6363636363636362</v>
      </c>
      <c r="U1271">
        <v>100</v>
      </c>
      <c r="V1271">
        <v>114.84375</v>
      </c>
      <c r="W1271">
        <v>7.2922811840593811</v>
      </c>
      <c r="X1271">
        <v>0</v>
      </c>
      <c r="Y1271">
        <v>100</v>
      </c>
      <c r="Z1271">
        <v>0</v>
      </c>
      <c r="AA1271" s="2">
        <v>0</v>
      </c>
      <c r="AB1271">
        <v>1</v>
      </c>
      <c r="AC1271">
        <v>8</v>
      </c>
      <c r="AD1271">
        <v>1</v>
      </c>
      <c r="AE1271" s="16">
        <v>0</v>
      </c>
      <c r="AF1271" t="s">
        <v>875</v>
      </c>
      <c r="AG1271" t="s">
        <v>875</v>
      </c>
      <c r="AH1271" t="s">
        <v>875</v>
      </c>
      <c r="AI1271" t="s">
        <v>875</v>
      </c>
      <c r="AJ1271" t="s">
        <v>875</v>
      </c>
      <c r="AK1271" t="s">
        <v>875</v>
      </c>
      <c r="AL1271" t="s">
        <v>875</v>
      </c>
      <c r="AM1271" s="1" t="s">
        <v>903</v>
      </c>
      <c r="AN1271" s="1" t="s">
        <v>903</v>
      </c>
      <c r="AO1271" s="1" t="s">
        <v>903</v>
      </c>
      <c r="AP1271" s="1" t="s">
        <v>903</v>
      </c>
      <c r="AQ1271" s="1" t="s">
        <v>903</v>
      </c>
      <c r="AR1271" s="1" t="s">
        <v>903</v>
      </c>
      <c r="AS1271" s="1" t="s">
        <v>903</v>
      </c>
      <c r="AT1271" s="1" t="s">
        <v>903</v>
      </c>
      <c r="AU1271" s="1" t="s">
        <v>903</v>
      </c>
      <c r="AV1271" s="1" t="s">
        <v>903</v>
      </c>
      <c r="AW1271" s="1" t="s">
        <v>903</v>
      </c>
      <c r="AX1271" s="1" t="s">
        <v>903</v>
      </c>
      <c r="AY1271" s="1" t="s">
        <v>903</v>
      </c>
      <c r="AZ1271" s="1" t="s">
        <v>903</v>
      </c>
      <c r="BA1271" s="1" t="s">
        <v>875</v>
      </c>
      <c r="BB1271" s="1" t="s">
        <v>875</v>
      </c>
      <c r="BC1271" s="1" t="s">
        <v>875</v>
      </c>
      <c r="BD1271" s="1" t="s">
        <v>875</v>
      </c>
      <c r="BE1271" s="1" t="s">
        <v>875</v>
      </c>
      <c r="BF1271" s="1" t="s">
        <v>875</v>
      </c>
      <c r="BG1271" s="25">
        <v>34.999999999999993</v>
      </c>
      <c r="BH1271">
        <v>5</v>
      </c>
      <c r="BI1271" s="1">
        <v>4.3</v>
      </c>
      <c r="BJ1271" s="1">
        <f t="shared" si="90"/>
        <v>150.49999999999997</v>
      </c>
      <c r="BK1271" t="s">
        <v>778</v>
      </c>
      <c r="BL1271" s="25">
        <v>0</v>
      </c>
      <c r="BM1271">
        <v>0</v>
      </c>
      <c r="BN1271" s="1">
        <v>0</v>
      </c>
      <c r="BO1271" s="1">
        <f t="shared" si="91"/>
        <v>0</v>
      </c>
      <c r="BP1271">
        <v>0</v>
      </c>
      <c r="BQ1271" s="12"/>
      <c r="BR1271" s="12"/>
      <c r="BS1271" s="12"/>
      <c r="BT1271" s="12"/>
      <c r="BU1271" s="12"/>
      <c r="BV1271" s="12"/>
      <c r="BW1271" s="12"/>
      <c r="BX1271" s="12"/>
      <c r="BY1271" s="12"/>
      <c r="BZ1271" s="12"/>
      <c r="CA1271" s="12"/>
      <c r="CB1271" s="15"/>
      <c r="CC1271" s="12"/>
      <c r="CD1271" s="12"/>
      <c r="CE1271" s="12"/>
      <c r="CF1271" s="12"/>
      <c r="CG1271" s="12"/>
      <c r="CH1271" s="12"/>
      <c r="CI1271" s="12"/>
      <c r="CJ1271" s="15"/>
      <c r="CK1271" s="12"/>
      <c r="CL1271" s="12"/>
      <c r="CM1271" s="12"/>
      <c r="CN1271" s="12"/>
      <c r="CO1271" s="12"/>
      <c r="CP1271" s="12"/>
      <c r="CQ1271" s="12"/>
      <c r="CR1271" s="12"/>
      <c r="CS1271" s="12"/>
      <c r="CT1271" s="12"/>
      <c r="CU1271" s="12"/>
      <c r="CV1271" s="12"/>
      <c r="CW1271" s="12"/>
      <c r="CX1271" s="12"/>
      <c r="CY1271" s="12"/>
      <c r="CZ1271" s="12"/>
      <c r="DA1271" s="12"/>
      <c r="DB1271" s="12"/>
      <c r="DC1271" s="12"/>
      <c r="DD1271" s="17">
        <v>0.21527777777777779</v>
      </c>
      <c r="DE1271" s="35">
        <v>0.23958333333333334</v>
      </c>
    </row>
    <row r="1272" spans="1:109" x14ac:dyDescent="0.2">
      <c r="A1272" s="2">
        <v>1271</v>
      </c>
      <c r="B1272" s="5">
        <v>15</v>
      </c>
      <c r="C1272" s="2">
        <v>3</v>
      </c>
      <c r="D1272" s="1">
        <v>67</v>
      </c>
      <c r="E1272" s="7">
        <v>44085</v>
      </c>
      <c r="F1272" s="1">
        <v>0</v>
      </c>
      <c r="G1272" s="5">
        <f t="shared" si="88"/>
        <v>40.000000000000014</v>
      </c>
      <c r="H1272" s="19">
        <f t="shared" si="89"/>
        <v>172.00000000000006</v>
      </c>
      <c r="I1272">
        <v>96.875</v>
      </c>
      <c r="J1272">
        <v>115.70967741935483</v>
      </c>
      <c r="K1272">
        <v>17.086505764915938</v>
      </c>
      <c r="L1272">
        <v>0</v>
      </c>
      <c r="M1272">
        <v>100</v>
      </c>
      <c r="N1272">
        <v>0</v>
      </c>
      <c r="O1272">
        <v>100</v>
      </c>
      <c r="P1272">
        <v>120.078125</v>
      </c>
      <c r="Q1272">
        <v>18.514646911438845</v>
      </c>
      <c r="R1272">
        <v>0</v>
      </c>
      <c r="S1272">
        <v>100</v>
      </c>
      <c r="T1272">
        <v>0</v>
      </c>
      <c r="U1272">
        <v>90.625</v>
      </c>
      <c r="V1272">
        <v>106.06896551724138</v>
      </c>
      <c r="W1272">
        <v>5.3624553431834601</v>
      </c>
      <c r="X1272">
        <v>0</v>
      </c>
      <c r="Y1272">
        <v>100</v>
      </c>
      <c r="Z1272">
        <v>0</v>
      </c>
      <c r="AA1272" s="2">
        <v>0</v>
      </c>
      <c r="AB1272">
        <v>1</v>
      </c>
      <c r="AC1272">
        <v>9</v>
      </c>
      <c r="AD1272">
        <v>1</v>
      </c>
      <c r="AE1272" s="16">
        <v>0</v>
      </c>
      <c r="AF1272" t="s">
        <v>875</v>
      </c>
      <c r="AG1272" t="s">
        <v>875</v>
      </c>
      <c r="AH1272" t="s">
        <v>875</v>
      </c>
      <c r="AI1272" t="s">
        <v>875</v>
      </c>
      <c r="AJ1272" t="s">
        <v>875</v>
      </c>
      <c r="AK1272" t="s">
        <v>875</v>
      </c>
      <c r="AL1272" t="s">
        <v>875</v>
      </c>
      <c r="AM1272" s="1" t="s">
        <v>903</v>
      </c>
      <c r="AN1272" s="1" t="s">
        <v>903</v>
      </c>
      <c r="AO1272" s="1" t="s">
        <v>903</v>
      </c>
      <c r="AP1272" s="1" t="s">
        <v>903</v>
      </c>
      <c r="AQ1272" s="1" t="s">
        <v>903</v>
      </c>
      <c r="AR1272" s="1" t="s">
        <v>903</v>
      </c>
      <c r="AS1272" s="1" t="s">
        <v>903</v>
      </c>
      <c r="AT1272" s="1" t="s">
        <v>903</v>
      </c>
      <c r="AU1272" s="1" t="s">
        <v>903</v>
      </c>
      <c r="AV1272" s="1" t="s">
        <v>903</v>
      </c>
      <c r="AW1272" s="1" t="s">
        <v>903</v>
      </c>
      <c r="AX1272" s="1" t="s">
        <v>903</v>
      </c>
      <c r="AY1272" s="1" t="s">
        <v>903</v>
      </c>
      <c r="AZ1272" s="1" t="s">
        <v>903</v>
      </c>
      <c r="BA1272" s="1" t="s">
        <v>875</v>
      </c>
      <c r="BB1272" s="1" t="s">
        <v>875</v>
      </c>
      <c r="BC1272" s="1" t="s">
        <v>875</v>
      </c>
      <c r="BD1272" s="1" t="s">
        <v>875</v>
      </c>
      <c r="BE1272" s="1" t="s">
        <v>875</v>
      </c>
      <c r="BF1272" s="1" t="s">
        <v>875</v>
      </c>
      <c r="BG1272" s="25">
        <v>40.000000000000014</v>
      </c>
      <c r="BH1272">
        <v>5</v>
      </c>
      <c r="BI1272" s="1">
        <v>4.3</v>
      </c>
      <c r="BJ1272" s="1">
        <f t="shared" si="90"/>
        <v>172.00000000000006</v>
      </c>
      <c r="BK1272" t="s">
        <v>778</v>
      </c>
      <c r="BL1272" s="25">
        <v>0</v>
      </c>
      <c r="BM1272">
        <v>0</v>
      </c>
      <c r="BN1272" s="1">
        <v>0</v>
      </c>
      <c r="BO1272" s="1">
        <f t="shared" si="91"/>
        <v>0</v>
      </c>
      <c r="BP1272">
        <v>0</v>
      </c>
      <c r="BQ1272" s="12"/>
      <c r="BR1272" s="12"/>
      <c r="BS1272" s="12"/>
      <c r="BT1272" s="12"/>
      <c r="BU1272" s="12"/>
      <c r="BV1272" s="12"/>
      <c r="BW1272" s="12"/>
      <c r="BX1272" s="12"/>
      <c r="BY1272" s="12"/>
      <c r="BZ1272" s="12"/>
      <c r="CA1272" s="12"/>
      <c r="CB1272" s="15"/>
      <c r="CC1272" s="12"/>
      <c r="CD1272" s="12"/>
      <c r="CE1272" s="12"/>
      <c r="CF1272" s="12"/>
      <c r="CG1272" s="12"/>
      <c r="CH1272" s="12"/>
      <c r="CI1272" s="12"/>
      <c r="CJ1272" s="15"/>
      <c r="CK1272" s="12"/>
      <c r="CL1272" s="12"/>
      <c r="CM1272" s="12"/>
      <c r="CN1272" s="12"/>
      <c r="CO1272" s="12"/>
      <c r="CP1272" s="12"/>
      <c r="CQ1272" s="12"/>
      <c r="CR1272" s="12"/>
      <c r="CS1272" s="12"/>
      <c r="CT1272" s="12"/>
      <c r="CU1272" s="12"/>
      <c r="CV1272" s="12"/>
      <c r="CW1272" s="12"/>
      <c r="CX1272" s="12"/>
      <c r="CY1272" s="12"/>
      <c r="CZ1272" s="12"/>
      <c r="DA1272" s="12"/>
      <c r="DB1272" s="12"/>
      <c r="DC1272" s="12"/>
      <c r="DD1272" s="17">
        <v>0.21875</v>
      </c>
      <c r="DE1272" s="35">
        <v>0.24652777777777779</v>
      </c>
    </row>
    <row r="1273" spans="1:109" x14ac:dyDescent="0.2">
      <c r="A1273" s="2">
        <v>1272</v>
      </c>
      <c r="B1273" s="5">
        <v>15</v>
      </c>
      <c r="C1273" s="2">
        <v>3</v>
      </c>
      <c r="D1273" s="1">
        <v>68</v>
      </c>
      <c r="E1273" s="7">
        <v>44086</v>
      </c>
      <c r="F1273" s="1">
        <v>0</v>
      </c>
      <c r="G1273" s="5">
        <f t="shared" si="88"/>
        <v>40.000000000000057</v>
      </c>
      <c r="H1273" s="19">
        <f t="shared" si="89"/>
        <v>172.00000000000023</v>
      </c>
      <c r="I1273">
        <v>41.666666666666664</v>
      </c>
      <c r="J1273">
        <v>153.69999999999999</v>
      </c>
      <c r="K1273">
        <v>12.996670718951625</v>
      </c>
      <c r="L1273">
        <v>7.5</v>
      </c>
      <c r="M1273">
        <v>92.5</v>
      </c>
      <c r="N1273">
        <v>0</v>
      </c>
      <c r="O1273">
        <v>12.5</v>
      </c>
      <c r="P1273">
        <v>139.375</v>
      </c>
      <c r="Q1273">
        <v>11.581468621164648</v>
      </c>
      <c r="R1273">
        <v>0</v>
      </c>
      <c r="S1273">
        <v>100</v>
      </c>
      <c r="T1273">
        <v>0</v>
      </c>
      <c r="U1273">
        <v>100</v>
      </c>
      <c r="V1273">
        <v>157.28125</v>
      </c>
      <c r="W1273">
        <v>12.344794138677488</v>
      </c>
      <c r="X1273">
        <v>9.375</v>
      </c>
      <c r="Y1273">
        <v>90.625</v>
      </c>
      <c r="Z1273">
        <v>0</v>
      </c>
      <c r="AA1273" s="2">
        <v>0</v>
      </c>
      <c r="AB1273">
        <v>1</v>
      </c>
      <c r="AC1273">
        <v>8</v>
      </c>
      <c r="AD1273">
        <v>1</v>
      </c>
      <c r="AE1273" s="16">
        <v>0</v>
      </c>
      <c r="AF1273" t="s">
        <v>875</v>
      </c>
      <c r="AG1273" t="s">
        <v>875</v>
      </c>
      <c r="AH1273" t="s">
        <v>875</v>
      </c>
      <c r="AI1273" t="s">
        <v>875</v>
      </c>
      <c r="AJ1273" t="s">
        <v>875</v>
      </c>
      <c r="AK1273" t="s">
        <v>875</v>
      </c>
      <c r="AL1273" t="s">
        <v>875</v>
      </c>
      <c r="AM1273" s="1" t="s">
        <v>903</v>
      </c>
      <c r="AN1273" s="1" t="s">
        <v>903</v>
      </c>
      <c r="AO1273" s="1" t="s">
        <v>903</v>
      </c>
      <c r="AP1273" s="1" t="s">
        <v>903</v>
      </c>
      <c r="AQ1273" s="1" t="s">
        <v>903</v>
      </c>
      <c r="AR1273" s="1" t="s">
        <v>903</v>
      </c>
      <c r="AS1273" s="1" t="s">
        <v>903</v>
      </c>
      <c r="AT1273" s="1" t="s">
        <v>903</v>
      </c>
      <c r="AU1273" s="1" t="s">
        <v>903</v>
      </c>
      <c r="AV1273" s="1" t="s">
        <v>903</v>
      </c>
      <c r="AW1273" s="1" t="s">
        <v>903</v>
      </c>
      <c r="AX1273" s="1" t="s">
        <v>903</v>
      </c>
      <c r="AY1273" s="1" t="s">
        <v>903</v>
      </c>
      <c r="AZ1273" s="1" t="s">
        <v>903</v>
      </c>
      <c r="BA1273" s="1" t="s">
        <v>875</v>
      </c>
      <c r="BB1273" s="1" t="s">
        <v>875</v>
      </c>
      <c r="BC1273" s="1" t="s">
        <v>875</v>
      </c>
      <c r="BD1273" s="1" t="s">
        <v>875</v>
      </c>
      <c r="BE1273" s="1" t="s">
        <v>875</v>
      </c>
      <c r="BF1273" s="1" t="s">
        <v>875</v>
      </c>
      <c r="BG1273" s="25">
        <v>40.000000000000057</v>
      </c>
      <c r="BH1273">
        <v>5</v>
      </c>
      <c r="BI1273" s="1">
        <v>4.3</v>
      </c>
      <c r="BJ1273" s="1">
        <f t="shared" si="90"/>
        <v>172.00000000000023</v>
      </c>
      <c r="BK1273" t="s">
        <v>778</v>
      </c>
      <c r="BL1273" s="25">
        <v>0</v>
      </c>
      <c r="BM1273">
        <v>0</v>
      </c>
      <c r="BN1273" s="1">
        <v>0</v>
      </c>
      <c r="BO1273" s="1">
        <f t="shared" si="91"/>
        <v>0</v>
      </c>
      <c r="BP1273">
        <v>0</v>
      </c>
      <c r="BQ1273" s="12"/>
      <c r="BR1273" s="12"/>
      <c r="BS1273" s="12"/>
      <c r="BT1273" s="12"/>
      <c r="BU1273" s="12"/>
      <c r="BV1273" s="12"/>
      <c r="BW1273" s="12"/>
      <c r="BX1273" s="12"/>
      <c r="BY1273" s="12"/>
      <c r="BZ1273" s="12"/>
      <c r="CA1273" s="12"/>
      <c r="CB1273" s="15"/>
      <c r="CC1273" s="12"/>
      <c r="CD1273" s="12"/>
      <c r="CE1273" s="12"/>
      <c r="CF1273" s="12"/>
      <c r="CG1273" s="12"/>
      <c r="CH1273" s="12"/>
      <c r="CI1273" s="12"/>
      <c r="CJ1273" s="15"/>
      <c r="CK1273" s="12"/>
      <c r="CL1273" s="12"/>
      <c r="CM1273" s="12"/>
      <c r="CN1273" s="12"/>
      <c r="CO1273" s="12"/>
      <c r="CP1273" s="12"/>
      <c r="CQ1273" s="12"/>
      <c r="CR1273" s="12"/>
      <c r="CS1273" s="12"/>
      <c r="CT1273" s="12"/>
      <c r="CU1273" s="12"/>
      <c r="CV1273" s="12"/>
      <c r="CW1273" s="12"/>
      <c r="CX1273" s="12"/>
      <c r="CY1273" s="12"/>
      <c r="CZ1273" s="12"/>
      <c r="DA1273" s="12"/>
      <c r="DB1273" s="12"/>
      <c r="DC1273" s="12"/>
      <c r="DD1273" s="17">
        <v>0.22916666666666666</v>
      </c>
      <c r="DE1273" s="35">
        <v>0.25694444444444448</v>
      </c>
    </row>
    <row r="1274" spans="1:109" x14ac:dyDescent="0.2">
      <c r="A1274" s="2">
        <v>1273</v>
      </c>
      <c r="B1274" s="5">
        <v>15</v>
      </c>
      <c r="C1274" s="2">
        <v>3</v>
      </c>
      <c r="D1274" s="1">
        <v>69</v>
      </c>
      <c r="E1274" s="7">
        <v>44087</v>
      </c>
      <c r="F1274" s="1">
        <v>0</v>
      </c>
      <c r="G1274" s="5">
        <f t="shared" si="88"/>
        <v>56.000000000000014</v>
      </c>
      <c r="H1274" s="19">
        <f t="shared" si="89"/>
        <v>200.80000000000007</v>
      </c>
      <c r="I1274">
        <v>86.458333333333329</v>
      </c>
      <c r="J1274">
        <v>147.68674698795181</v>
      </c>
      <c r="K1274">
        <v>18.201612148563104</v>
      </c>
      <c r="L1274">
        <v>12.048192771084338</v>
      </c>
      <c r="M1274">
        <v>87.951807228915669</v>
      </c>
      <c r="N1274">
        <v>0</v>
      </c>
      <c r="O1274">
        <v>79.6875</v>
      </c>
      <c r="P1274">
        <v>132.31372549019608</v>
      </c>
      <c r="Q1274">
        <v>16.104659131284407</v>
      </c>
      <c r="R1274">
        <v>0</v>
      </c>
      <c r="S1274">
        <v>100</v>
      </c>
      <c r="T1274">
        <v>0</v>
      </c>
      <c r="U1274">
        <v>100</v>
      </c>
      <c r="V1274">
        <v>172.1875</v>
      </c>
      <c r="W1274">
        <v>7.5857614964674989</v>
      </c>
      <c r="X1274">
        <v>31.25</v>
      </c>
      <c r="Y1274">
        <v>68.75</v>
      </c>
      <c r="Z1274">
        <v>0</v>
      </c>
      <c r="AA1274" s="2">
        <v>0</v>
      </c>
      <c r="AB1274">
        <v>1</v>
      </c>
      <c r="AC1274">
        <v>8</v>
      </c>
      <c r="AD1274">
        <v>1</v>
      </c>
      <c r="AE1274" s="16">
        <v>0</v>
      </c>
      <c r="AF1274" t="s">
        <v>875</v>
      </c>
      <c r="AG1274" t="s">
        <v>875</v>
      </c>
      <c r="AH1274" t="s">
        <v>875</v>
      </c>
      <c r="AI1274" t="s">
        <v>875</v>
      </c>
      <c r="AJ1274" t="s">
        <v>875</v>
      </c>
      <c r="AK1274" t="s">
        <v>875</v>
      </c>
      <c r="AL1274" t="s">
        <v>875</v>
      </c>
      <c r="AM1274" s="1" t="s">
        <v>903</v>
      </c>
      <c r="AN1274" s="1" t="s">
        <v>903</v>
      </c>
      <c r="AO1274" s="1" t="s">
        <v>903</v>
      </c>
      <c r="AP1274" s="1" t="s">
        <v>903</v>
      </c>
      <c r="AQ1274" s="1" t="s">
        <v>903</v>
      </c>
      <c r="AR1274" s="1" t="s">
        <v>903</v>
      </c>
      <c r="AS1274" s="1" t="s">
        <v>903</v>
      </c>
      <c r="AT1274" s="1" t="s">
        <v>903</v>
      </c>
      <c r="AU1274" s="1" t="s">
        <v>903</v>
      </c>
      <c r="AV1274" s="1" t="s">
        <v>903</v>
      </c>
      <c r="AW1274" s="1" t="s">
        <v>903</v>
      </c>
      <c r="AX1274" s="1" t="s">
        <v>903</v>
      </c>
      <c r="AY1274" s="1" t="s">
        <v>903</v>
      </c>
      <c r="AZ1274" s="1" t="s">
        <v>903</v>
      </c>
      <c r="BA1274" s="1" t="s">
        <v>875</v>
      </c>
      <c r="BB1274" s="1" t="s">
        <v>875</v>
      </c>
      <c r="BC1274" s="1" t="s">
        <v>875</v>
      </c>
      <c r="BD1274" s="1" t="s">
        <v>875</v>
      </c>
      <c r="BE1274" s="1" t="s">
        <v>875</v>
      </c>
      <c r="BF1274" s="1" t="s">
        <v>875</v>
      </c>
      <c r="BG1274" s="12">
        <v>16</v>
      </c>
      <c r="BH1274" s="1">
        <v>3</v>
      </c>
      <c r="BI1274" s="1">
        <v>3.8</v>
      </c>
      <c r="BJ1274" s="1">
        <f t="shared" si="90"/>
        <v>60.8</v>
      </c>
      <c r="BK1274" s="1" t="s">
        <v>28</v>
      </c>
      <c r="BL1274" s="25">
        <v>40.000000000000014</v>
      </c>
      <c r="BM1274">
        <v>4</v>
      </c>
      <c r="BN1274" s="1">
        <v>3.5</v>
      </c>
      <c r="BO1274" s="1">
        <f t="shared" si="91"/>
        <v>140.00000000000006</v>
      </c>
      <c r="BP1274" t="s">
        <v>777</v>
      </c>
      <c r="BQ1274" s="14">
        <v>44087.749912777777</v>
      </c>
      <c r="BR1274" s="14" t="s">
        <v>564</v>
      </c>
      <c r="BS1274" s="15">
        <v>14.016666666666667</v>
      </c>
      <c r="BT1274" s="12" t="s">
        <v>464</v>
      </c>
      <c r="BU1274" s="12">
        <v>2</v>
      </c>
      <c r="BV1274" s="12"/>
      <c r="BW1274" s="12" t="s">
        <v>98</v>
      </c>
      <c r="BX1274" s="12"/>
      <c r="BY1274" s="12" t="s">
        <v>98</v>
      </c>
      <c r="BZ1274" s="12">
        <v>1</v>
      </c>
      <c r="CA1274" s="12">
        <v>14</v>
      </c>
      <c r="CB1274" s="15">
        <v>0</v>
      </c>
      <c r="CC1274" s="12">
        <v>0</v>
      </c>
      <c r="CD1274" s="12">
        <v>0</v>
      </c>
      <c r="CE1274" s="12">
        <v>1</v>
      </c>
      <c r="CF1274" s="12">
        <v>3</v>
      </c>
      <c r="CG1274" s="12">
        <v>1</v>
      </c>
      <c r="CH1274" s="12">
        <v>3</v>
      </c>
      <c r="CI1274" s="12">
        <v>1</v>
      </c>
      <c r="CJ1274" s="15">
        <v>3</v>
      </c>
      <c r="CK1274" s="12">
        <v>1</v>
      </c>
      <c r="CL1274" s="12">
        <v>3</v>
      </c>
      <c r="CM1274" s="12">
        <v>1</v>
      </c>
      <c r="CN1274" s="12">
        <v>4</v>
      </c>
      <c r="CO1274" s="12">
        <v>3</v>
      </c>
      <c r="CP1274" s="12" t="s">
        <v>99</v>
      </c>
      <c r="CQ1274" s="12">
        <v>100</v>
      </c>
      <c r="CR1274" s="12">
        <v>100</v>
      </c>
      <c r="CS1274" s="12">
        <v>91</v>
      </c>
      <c r="CT1274" s="12">
        <v>12</v>
      </c>
      <c r="CU1274" s="12">
        <v>98</v>
      </c>
      <c r="CV1274" s="12">
        <v>6.9</v>
      </c>
      <c r="CW1274" s="12">
        <v>158</v>
      </c>
      <c r="CX1274" s="12" t="b">
        <v>0</v>
      </c>
      <c r="CY1274" s="12"/>
      <c r="CZ1274" s="12">
        <v>0</v>
      </c>
      <c r="DA1274" s="12"/>
      <c r="DB1274" s="12"/>
      <c r="DC1274" s="12"/>
      <c r="DD1274" s="17">
        <v>0.21875</v>
      </c>
      <c r="DE1274" s="35">
        <v>0.24652777777777779</v>
      </c>
    </row>
    <row r="1275" spans="1:109" x14ac:dyDescent="0.2">
      <c r="A1275" s="2">
        <v>1274</v>
      </c>
      <c r="B1275" s="5">
        <v>15</v>
      </c>
      <c r="C1275" s="2">
        <v>3</v>
      </c>
      <c r="D1275" s="1">
        <v>70</v>
      </c>
      <c r="E1275" s="7">
        <v>44088</v>
      </c>
      <c r="F1275" s="1">
        <v>0</v>
      </c>
      <c r="G1275" s="5">
        <f t="shared" si="88"/>
        <v>57.999999999999993</v>
      </c>
      <c r="H1275" s="19">
        <f t="shared" si="89"/>
        <v>334.5</v>
      </c>
      <c r="I1275">
        <v>72.916666666666671</v>
      </c>
      <c r="J1275">
        <v>135.6</v>
      </c>
      <c r="K1275">
        <v>17.069535141328469</v>
      </c>
      <c r="L1275">
        <v>0</v>
      </c>
      <c r="M1275">
        <v>100</v>
      </c>
      <c r="N1275">
        <v>0</v>
      </c>
      <c r="O1275">
        <v>59.375</v>
      </c>
      <c r="P1275">
        <v>122.31578947368421</v>
      </c>
      <c r="Q1275">
        <v>14.941507248756141</v>
      </c>
      <c r="R1275">
        <v>0</v>
      </c>
      <c r="S1275">
        <v>100</v>
      </c>
      <c r="T1275">
        <v>0</v>
      </c>
      <c r="U1275">
        <v>100</v>
      </c>
      <c r="V1275">
        <v>151.375</v>
      </c>
      <c r="W1275">
        <v>11.828979140711887</v>
      </c>
      <c r="X1275">
        <v>0</v>
      </c>
      <c r="Y1275">
        <v>100</v>
      </c>
      <c r="Z1275">
        <v>0</v>
      </c>
      <c r="AA1275" s="2">
        <v>0</v>
      </c>
      <c r="AB1275">
        <v>1</v>
      </c>
      <c r="AC1275">
        <v>8</v>
      </c>
      <c r="AD1275">
        <v>1</v>
      </c>
      <c r="AE1275" s="16">
        <v>0</v>
      </c>
      <c r="AF1275" t="s">
        <v>875</v>
      </c>
      <c r="AG1275" t="s">
        <v>875</v>
      </c>
      <c r="AH1275" t="s">
        <v>875</v>
      </c>
      <c r="AI1275" t="s">
        <v>875</v>
      </c>
      <c r="AJ1275" t="s">
        <v>875</v>
      </c>
      <c r="AK1275" t="s">
        <v>875</v>
      </c>
      <c r="AL1275" t="s">
        <v>875</v>
      </c>
      <c r="AM1275" s="1" t="s">
        <v>903</v>
      </c>
      <c r="AN1275" s="1" t="s">
        <v>903</v>
      </c>
      <c r="AO1275" s="1" t="s">
        <v>903</v>
      </c>
      <c r="AP1275" s="1" t="s">
        <v>903</v>
      </c>
      <c r="AQ1275" s="1" t="s">
        <v>903</v>
      </c>
      <c r="AR1275" s="1" t="s">
        <v>903</v>
      </c>
      <c r="AS1275" s="1" t="s">
        <v>903</v>
      </c>
      <c r="AT1275" s="1" t="s">
        <v>903</v>
      </c>
      <c r="AU1275" s="1" t="s">
        <v>903</v>
      </c>
      <c r="AV1275" s="1" t="s">
        <v>903</v>
      </c>
      <c r="AW1275" s="1" t="s">
        <v>903</v>
      </c>
      <c r="AX1275" s="1" t="s">
        <v>903</v>
      </c>
      <c r="AY1275" s="1" t="s">
        <v>903</v>
      </c>
      <c r="AZ1275" s="1" t="s">
        <v>903</v>
      </c>
      <c r="BA1275" s="1" t="s">
        <v>875</v>
      </c>
      <c r="BB1275" s="1" t="s">
        <v>875</v>
      </c>
      <c r="BC1275" s="1" t="s">
        <v>875</v>
      </c>
      <c r="BD1275" s="1" t="s">
        <v>875</v>
      </c>
      <c r="BE1275" s="1" t="s">
        <v>875</v>
      </c>
      <c r="BF1275" s="1" t="s">
        <v>875</v>
      </c>
      <c r="BG1275" s="12">
        <v>23</v>
      </c>
      <c r="BH1275" s="12">
        <v>5</v>
      </c>
      <c r="BI1275" s="1">
        <v>8</v>
      </c>
      <c r="BJ1275" s="1">
        <f t="shared" si="90"/>
        <v>184</v>
      </c>
      <c r="BK1275" s="1" t="s">
        <v>29</v>
      </c>
      <c r="BL1275" s="25">
        <v>34.999999999999993</v>
      </c>
      <c r="BM1275">
        <v>5</v>
      </c>
      <c r="BN1275" s="1">
        <v>4.3</v>
      </c>
      <c r="BO1275" s="1">
        <f t="shared" si="91"/>
        <v>150.49999999999997</v>
      </c>
      <c r="BP1275" t="s">
        <v>778</v>
      </c>
      <c r="BQ1275" s="14">
        <v>44088.613965243057</v>
      </c>
      <c r="BR1275" s="14" t="s">
        <v>565</v>
      </c>
      <c r="BS1275" s="15">
        <v>22.466666666666665</v>
      </c>
      <c r="BT1275" s="12" t="s">
        <v>566</v>
      </c>
      <c r="BU1275" s="12">
        <v>3</v>
      </c>
      <c r="BV1275" s="12"/>
      <c r="BW1275" s="12" t="s">
        <v>98</v>
      </c>
      <c r="BX1275" s="12"/>
      <c r="BY1275" s="12" t="s">
        <v>98</v>
      </c>
      <c r="BZ1275" s="12">
        <v>1</v>
      </c>
      <c r="CA1275" s="12">
        <v>15</v>
      </c>
      <c r="CB1275" s="15">
        <v>0</v>
      </c>
      <c r="CC1275" s="12">
        <v>0</v>
      </c>
      <c r="CD1275" s="12">
        <v>0</v>
      </c>
      <c r="CE1275" s="12">
        <v>1</v>
      </c>
      <c r="CF1275" s="12">
        <v>3</v>
      </c>
      <c r="CG1275" s="12">
        <v>1</v>
      </c>
      <c r="CH1275" s="12">
        <v>3</v>
      </c>
      <c r="CI1275" s="12">
        <v>1</v>
      </c>
      <c r="CJ1275" s="15">
        <v>5</v>
      </c>
      <c r="CK1275" s="12">
        <v>1</v>
      </c>
      <c r="CL1275" s="12">
        <v>3</v>
      </c>
      <c r="CM1275" s="12">
        <v>1</v>
      </c>
      <c r="CN1275" s="12">
        <v>3</v>
      </c>
      <c r="CO1275" s="12">
        <v>4</v>
      </c>
      <c r="CP1275" s="12" t="s">
        <v>141</v>
      </c>
      <c r="CQ1275" s="12">
        <v>100</v>
      </c>
      <c r="CR1275" s="12">
        <v>100</v>
      </c>
      <c r="CS1275" s="12">
        <v>25</v>
      </c>
      <c r="CT1275" s="12">
        <v>13</v>
      </c>
      <c r="CU1275" s="12">
        <v>102</v>
      </c>
      <c r="CV1275" s="12">
        <v>8.1</v>
      </c>
      <c r="CW1275" s="12">
        <v>45</v>
      </c>
      <c r="CX1275" s="12" t="b">
        <v>0</v>
      </c>
      <c r="CY1275" s="12"/>
      <c r="CZ1275" s="12">
        <v>0</v>
      </c>
      <c r="DA1275" s="12"/>
      <c r="DB1275" s="12"/>
      <c r="DC1275" s="12"/>
      <c r="DD1275" s="17">
        <v>0.21875</v>
      </c>
      <c r="DE1275" s="35">
        <v>0.24305555555555555</v>
      </c>
    </row>
    <row r="1276" spans="1:109" x14ac:dyDescent="0.2">
      <c r="A1276" s="2">
        <v>1275</v>
      </c>
      <c r="B1276" s="2">
        <v>16</v>
      </c>
      <c r="C1276" s="2">
        <v>1</v>
      </c>
      <c r="D1276">
        <v>1</v>
      </c>
      <c r="E1276" s="52">
        <v>43981</v>
      </c>
      <c r="F1276" s="1">
        <v>0</v>
      </c>
      <c r="G1276" s="5">
        <f t="shared" si="88"/>
        <v>0</v>
      </c>
      <c r="H1276" s="19">
        <f t="shared" si="89"/>
        <v>0</v>
      </c>
      <c r="I1276">
        <v>92.013888888888886</v>
      </c>
      <c r="J1276">
        <v>134.4867924528302</v>
      </c>
      <c r="K1276">
        <v>50.053212284106628</v>
      </c>
      <c r="L1276">
        <v>9.433962264150944</v>
      </c>
      <c r="M1276">
        <v>86.79245283018868</v>
      </c>
      <c r="N1276">
        <v>3.7735849056603774</v>
      </c>
      <c r="O1276">
        <v>88.541666666666671</v>
      </c>
      <c r="P1276">
        <v>142.74117647058824</v>
      </c>
      <c r="Q1276">
        <v>56.726091780882356</v>
      </c>
      <c r="R1276">
        <v>14.705882352941176</v>
      </c>
      <c r="S1276">
        <v>79.411764705882348</v>
      </c>
      <c r="T1276">
        <v>5.882352941176471</v>
      </c>
      <c r="U1276">
        <v>98.958333333333329</v>
      </c>
      <c r="V1276">
        <v>119.71578947368421</v>
      </c>
      <c r="W1276">
        <v>20.374591154340475</v>
      </c>
      <c r="X1276">
        <v>0</v>
      </c>
      <c r="Y1276">
        <v>100</v>
      </c>
      <c r="Z1276">
        <v>0</v>
      </c>
      <c r="AA1276" s="2" t="s">
        <v>878</v>
      </c>
      <c r="AB1276" t="s">
        <v>878</v>
      </c>
      <c r="AC1276" t="s">
        <v>878</v>
      </c>
      <c r="AD1276" t="s">
        <v>878</v>
      </c>
      <c r="AE1276" t="s">
        <v>878</v>
      </c>
      <c r="AF1276" t="s">
        <v>878</v>
      </c>
      <c r="AG1276" t="s">
        <v>878</v>
      </c>
      <c r="AH1276" t="s">
        <v>878</v>
      </c>
      <c r="AI1276" t="s">
        <v>878</v>
      </c>
      <c r="AJ1276" t="s">
        <v>878</v>
      </c>
      <c r="AK1276" t="s">
        <v>878</v>
      </c>
      <c r="AL1276" t="s">
        <v>878</v>
      </c>
      <c r="AM1276" t="s">
        <v>878</v>
      </c>
      <c r="AN1276" t="s">
        <v>878</v>
      </c>
      <c r="AO1276" t="s">
        <v>878</v>
      </c>
      <c r="AP1276" t="s">
        <v>878</v>
      </c>
      <c r="AQ1276" t="s">
        <v>878</v>
      </c>
      <c r="AR1276" t="s">
        <v>878</v>
      </c>
      <c r="AS1276" t="s">
        <v>878</v>
      </c>
      <c r="AT1276" t="s">
        <v>878</v>
      </c>
      <c r="AU1276" t="s">
        <v>878</v>
      </c>
      <c r="AV1276" t="s">
        <v>878</v>
      </c>
      <c r="AW1276" t="s">
        <v>878</v>
      </c>
      <c r="AX1276" t="s">
        <v>878</v>
      </c>
      <c r="AY1276" t="s">
        <v>878</v>
      </c>
      <c r="AZ1276" t="s">
        <v>878</v>
      </c>
      <c r="BA1276" t="s">
        <v>878</v>
      </c>
      <c r="BB1276" t="s">
        <v>878</v>
      </c>
      <c r="BC1276" t="s">
        <v>878</v>
      </c>
      <c r="BD1276" t="s">
        <v>878</v>
      </c>
      <c r="BE1276" t="s">
        <v>878</v>
      </c>
      <c r="BF1276" t="s">
        <v>878</v>
      </c>
      <c r="BG1276">
        <v>0</v>
      </c>
      <c r="BH1276">
        <v>0</v>
      </c>
      <c r="BI1276">
        <v>0</v>
      </c>
      <c r="BJ1276">
        <v>0</v>
      </c>
      <c r="BK1276">
        <v>0</v>
      </c>
      <c r="BL1276" s="25">
        <v>0</v>
      </c>
      <c r="BM1276" s="1">
        <v>0</v>
      </c>
      <c r="BN1276" s="1">
        <v>0</v>
      </c>
      <c r="BO1276" s="1">
        <v>0</v>
      </c>
      <c r="BP1276" s="1">
        <v>0</v>
      </c>
      <c r="BQ1276"/>
      <c r="BR1276"/>
      <c r="BS1276"/>
      <c r="BT1276"/>
      <c r="BU1276"/>
      <c r="BV1276"/>
      <c r="BW1276"/>
      <c r="BX1276"/>
      <c r="BY1276"/>
      <c r="BZ1276"/>
      <c r="CA1276"/>
      <c r="CB1276"/>
      <c r="CC1276"/>
      <c r="CD1276"/>
      <c r="CE1276"/>
      <c r="CF1276"/>
      <c r="CG1276"/>
      <c r="CH1276"/>
      <c r="CI1276"/>
      <c r="CJ1276"/>
      <c r="CK1276"/>
      <c r="CL1276"/>
      <c r="CM1276"/>
      <c r="CN1276"/>
      <c r="CO1276"/>
      <c r="CP1276"/>
      <c r="CQ1276"/>
      <c r="CR1276"/>
      <c r="CS1276"/>
      <c r="CT1276"/>
      <c r="CU1276"/>
      <c r="CV1276"/>
      <c r="CW1276"/>
      <c r="CX1276"/>
      <c r="CY1276"/>
      <c r="CZ1276"/>
      <c r="DA1276"/>
      <c r="DB1276"/>
      <c r="DC1276"/>
      <c r="DD1276"/>
      <c r="DE1276"/>
    </row>
    <row r="1277" spans="1:109" x14ac:dyDescent="0.2">
      <c r="A1277" s="2">
        <v>1276</v>
      </c>
      <c r="B1277" s="2">
        <v>16</v>
      </c>
      <c r="C1277" s="2">
        <v>1</v>
      </c>
      <c r="D1277">
        <v>2</v>
      </c>
      <c r="E1277" s="52">
        <v>43982</v>
      </c>
      <c r="F1277" s="1">
        <v>0</v>
      </c>
      <c r="G1277" s="5">
        <f t="shared" si="88"/>
        <v>0</v>
      </c>
      <c r="H1277" s="19">
        <f t="shared" si="89"/>
        <v>0</v>
      </c>
      <c r="I1277">
        <v>86.111111111111114</v>
      </c>
      <c r="J1277">
        <v>132.73387096774192</v>
      </c>
      <c r="K1277">
        <v>32.223726740095287</v>
      </c>
      <c r="L1277">
        <v>16.532258064516128</v>
      </c>
      <c r="M1277">
        <v>83.467741935483872</v>
      </c>
      <c r="N1277">
        <v>0</v>
      </c>
      <c r="O1277">
        <v>79.166666666666671</v>
      </c>
      <c r="P1277">
        <v>141.50657894736841</v>
      </c>
      <c r="Q1277">
        <v>34.261682992806413</v>
      </c>
      <c r="R1277">
        <v>23.026315789473685</v>
      </c>
      <c r="S1277">
        <v>76.973684210526315</v>
      </c>
      <c r="T1277">
        <v>0</v>
      </c>
      <c r="U1277">
        <v>100</v>
      </c>
      <c r="V1277">
        <v>118.84375</v>
      </c>
      <c r="W1277">
        <v>22.29833709341742</v>
      </c>
      <c r="X1277">
        <v>6.25</v>
      </c>
      <c r="Y1277">
        <v>93.75</v>
      </c>
      <c r="Z1277">
        <v>0</v>
      </c>
      <c r="AA1277" s="2" t="s">
        <v>878</v>
      </c>
      <c r="AB1277" t="s">
        <v>878</v>
      </c>
      <c r="AC1277" t="s">
        <v>878</v>
      </c>
      <c r="AD1277" t="s">
        <v>878</v>
      </c>
      <c r="AE1277" t="s">
        <v>878</v>
      </c>
      <c r="AF1277" t="s">
        <v>878</v>
      </c>
      <c r="AG1277" t="s">
        <v>878</v>
      </c>
      <c r="AH1277" t="s">
        <v>878</v>
      </c>
      <c r="AI1277" t="s">
        <v>878</v>
      </c>
      <c r="AJ1277" t="s">
        <v>878</v>
      </c>
      <c r="AK1277" t="s">
        <v>878</v>
      </c>
      <c r="AL1277" t="s">
        <v>878</v>
      </c>
      <c r="AM1277" t="s">
        <v>878</v>
      </c>
      <c r="AN1277" t="s">
        <v>878</v>
      </c>
      <c r="AO1277" t="s">
        <v>878</v>
      </c>
      <c r="AP1277" t="s">
        <v>878</v>
      </c>
      <c r="AQ1277" t="s">
        <v>878</v>
      </c>
      <c r="AR1277" t="s">
        <v>878</v>
      </c>
      <c r="AS1277" t="s">
        <v>878</v>
      </c>
      <c r="AT1277" t="s">
        <v>878</v>
      </c>
      <c r="AU1277" t="s">
        <v>878</v>
      </c>
      <c r="AV1277" t="s">
        <v>878</v>
      </c>
      <c r="AW1277" t="s">
        <v>878</v>
      </c>
      <c r="AX1277" t="s">
        <v>878</v>
      </c>
      <c r="AY1277" t="s">
        <v>878</v>
      </c>
      <c r="AZ1277" t="s">
        <v>878</v>
      </c>
      <c r="BA1277" t="s">
        <v>878</v>
      </c>
      <c r="BB1277" t="s">
        <v>878</v>
      </c>
      <c r="BC1277" t="s">
        <v>878</v>
      </c>
      <c r="BD1277" t="s">
        <v>878</v>
      </c>
      <c r="BE1277" t="s">
        <v>878</v>
      </c>
      <c r="BF1277" t="s">
        <v>878</v>
      </c>
      <c r="BG1277">
        <v>0</v>
      </c>
      <c r="BH1277">
        <v>0</v>
      </c>
      <c r="BI1277">
        <v>0</v>
      </c>
      <c r="BJ1277">
        <v>0</v>
      </c>
      <c r="BK1277">
        <v>0</v>
      </c>
      <c r="BL1277" s="25">
        <v>0</v>
      </c>
      <c r="BM1277" s="1">
        <v>0</v>
      </c>
      <c r="BN1277" s="1">
        <v>0</v>
      </c>
      <c r="BO1277" s="1">
        <v>0</v>
      </c>
      <c r="BP1277" s="1">
        <v>0</v>
      </c>
      <c r="BQ1277"/>
      <c r="BR1277"/>
      <c r="BS1277"/>
      <c r="BT1277"/>
      <c r="BU1277"/>
      <c r="BV1277"/>
      <c r="BW1277"/>
      <c r="BX1277"/>
      <c r="BY1277"/>
      <c r="BZ1277"/>
      <c r="CA1277"/>
      <c r="CB1277"/>
      <c r="CC1277"/>
      <c r="CD1277"/>
      <c r="CE1277"/>
      <c r="CF1277"/>
      <c r="CG1277"/>
      <c r="CH1277"/>
      <c r="CI1277"/>
      <c r="CJ1277"/>
      <c r="CK1277"/>
      <c r="CL1277"/>
      <c r="CM1277"/>
      <c r="CN1277"/>
      <c r="CO1277"/>
      <c r="CP1277"/>
      <c r="CQ1277"/>
      <c r="CR1277"/>
      <c r="CS1277"/>
      <c r="CT1277"/>
      <c r="CU1277"/>
      <c r="CV1277"/>
      <c r="CW1277"/>
      <c r="CX1277"/>
      <c r="CY1277"/>
      <c r="CZ1277"/>
      <c r="DA1277"/>
      <c r="DB1277"/>
      <c r="DC1277"/>
      <c r="DD1277"/>
      <c r="DE1277"/>
    </row>
    <row r="1278" spans="1:109" x14ac:dyDescent="0.2">
      <c r="A1278" s="2">
        <v>1277</v>
      </c>
      <c r="B1278" s="2">
        <v>16</v>
      </c>
      <c r="C1278" s="2">
        <v>1</v>
      </c>
      <c r="D1278">
        <v>3</v>
      </c>
      <c r="E1278" s="52">
        <v>43983</v>
      </c>
      <c r="F1278" s="1">
        <v>0</v>
      </c>
      <c r="G1278" s="5">
        <f t="shared" si="88"/>
        <v>0</v>
      </c>
      <c r="H1278" s="19">
        <f t="shared" si="89"/>
        <v>0</v>
      </c>
      <c r="I1278">
        <v>95.138888888888886</v>
      </c>
      <c r="J1278">
        <v>108.43795620437956</v>
      </c>
      <c r="K1278">
        <v>26.159419992784969</v>
      </c>
      <c r="L1278">
        <v>0</v>
      </c>
      <c r="M1278">
        <v>92.700729927007302</v>
      </c>
      <c r="N1278">
        <v>7.2992700729927007</v>
      </c>
      <c r="O1278">
        <v>93.75</v>
      </c>
      <c r="P1278">
        <v>97.37777777777778</v>
      </c>
      <c r="Q1278">
        <v>24.632927401660417</v>
      </c>
      <c r="R1278">
        <v>0</v>
      </c>
      <c r="S1278">
        <v>88.888888888888886</v>
      </c>
      <c r="T1278">
        <v>11.111111111111111</v>
      </c>
      <c r="U1278">
        <v>97.916666666666671</v>
      </c>
      <c r="V1278">
        <v>129.61702127659575</v>
      </c>
      <c r="W1278">
        <v>18.33061435643177</v>
      </c>
      <c r="X1278">
        <v>0</v>
      </c>
      <c r="Y1278">
        <v>100</v>
      </c>
      <c r="Z1278">
        <v>0</v>
      </c>
      <c r="AA1278" s="2" t="s">
        <v>878</v>
      </c>
      <c r="AB1278" t="s">
        <v>878</v>
      </c>
      <c r="AC1278" t="s">
        <v>878</v>
      </c>
      <c r="AD1278" t="s">
        <v>878</v>
      </c>
      <c r="AE1278" t="s">
        <v>878</v>
      </c>
      <c r="AF1278" t="s">
        <v>878</v>
      </c>
      <c r="AG1278" t="s">
        <v>878</v>
      </c>
      <c r="AH1278" t="s">
        <v>878</v>
      </c>
      <c r="AI1278" t="s">
        <v>878</v>
      </c>
      <c r="AJ1278" t="s">
        <v>878</v>
      </c>
      <c r="AK1278" t="s">
        <v>878</v>
      </c>
      <c r="AL1278" t="s">
        <v>878</v>
      </c>
      <c r="AM1278" t="s">
        <v>878</v>
      </c>
      <c r="AN1278" t="s">
        <v>878</v>
      </c>
      <c r="AO1278" t="s">
        <v>878</v>
      </c>
      <c r="AP1278" t="s">
        <v>878</v>
      </c>
      <c r="AQ1278" t="s">
        <v>878</v>
      </c>
      <c r="AR1278" t="s">
        <v>878</v>
      </c>
      <c r="AS1278" t="s">
        <v>878</v>
      </c>
      <c r="AT1278" t="s">
        <v>878</v>
      </c>
      <c r="AU1278" t="s">
        <v>878</v>
      </c>
      <c r="AV1278" t="s">
        <v>878</v>
      </c>
      <c r="AW1278" t="s">
        <v>878</v>
      </c>
      <c r="AX1278" t="s">
        <v>878</v>
      </c>
      <c r="AY1278" t="s">
        <v>878</v>
      </c>
      <c r="AZ1278" t="s">
        <v>878</v>
      </c>
      <c r="BA1278" t="s">
        <v>878</v>
      </c>
      <c r="BB1278" t="s">
        <v>878</v>
      </c>
      <c r="BC1278" t="s">
        <v>878</v>
      </c>
      <c r="BD1278" t="s">
        <v>878</v>
      </c>
      <c r="BE1278" t="s">
        <v>878</v>
      </c>
      <c r="BF1278" t="s">
        <v>878</v>
      </c>
      <c r="BG1278">
        <v>0</v>
      </c>
      <c r="BH1278">
        <v>0</v>
      </c>
      <c r="BI1278">
        <v>0</v>
      </c>
      <c r="BJ1278">
        <v>0</v>
      </c>
      <c r="BK1278">
        <v>0</v>
      </c>
      <c r="BL1278" s="25">
        <v>0</v>
      </c>
      <c r="BM1278" s="1">
        <v>0</v>
      </c>
      <c r="BN1278" s="1">
        <v>0</v>
      </c>
      <c r="BO1278" s="1">
        <v>0</v>
      </c>
      <c r="BP1278" s="1">
        <v>0</v>
      </c>
      <c r="BQ1278"/>
      <c r="BR1278"/>
      <c r="BS1278"/>
      <c r="BT1278"/>
      <c r="BU1278"/>
      <c r="BV1278"/>
      <c r="BW1278"/>
      <c r="BX1278"/>
      <c r="BY1278"/>
      <c r="BZ1278"/>
      <c r="CA1278"/>
      <c r="CB1278"/>
      <c r="CC1278"/>
      <c r="CD1278"/>
      <c r="CE1278"/>
      <c r="CF1278"/>
      <c r="CG1278"/>
      <c r="CH1278"/>
      <c r="CI1278"/>
      <c r="CJ1278"/>
      <c r="CK1278"/>
      <c r="CL1278"/>
      <c r="CM1278"/>
      <c r="CN1278"/>
      <c r="CO1278"/>
      <c r="CP1278"/>
      <c r="CQ1278"/>
      <c r="CR1278"/>
      <c r="CS1278"/>
      <c r="CT1278"/>
      <c r="CU1278"/>
      <c r="CV1278"/>
      <c r="CW1278"/>
      <c r="CX1278"/>
      <c r="CY1278"/>
      <c r="CZ1278"/>
      <c r="DA1278"/>
      <c r="DB1278"/>
      <c r="DC1278"/>
      <c r="DD1278"/>
      <c r="DE1278"/>
    </row>
    <row r="1279" spans="1:109" x14ac:dyDescent="0.2">
      <c r="A1279" s="2">
        <v>1278</v>
      </c>
      <c r="B1279" s="2">
        <v>16</v>
      </c>
      <c r="C1279" s="2">
        <v>1</v>
      </c>
      <c r="D1279">
        <v>4</v>
      </c>
      <c r="E1279" s="52">
        <v>43984</v>
      </c>
      <c r="F1279" s="1">
        <v>0</v>
      </c>
      <c r="G1279" s="5">
        <f t="shared" si="88"/>
        <v>0</v>
      </c>
      <c r="H1279" s="19">
        <f t="shared" si="89"/>
        <v>0</v>
      </c>
      <c r="I1279">
        <v>93.75</v>
      </c>
      <c r="J1279">
        <v>127.32592592592593</v>
      </c>
      <c r="K1279">
        <v>28.845293372775199</v>
      </c>
      <c r="L1279">
        <v>10</v>
      </c>
      <c r="M1279">
        <v>86.666666666666671</v>
      </c>
      <c r="N1279">
        <v>3.3333333333333335</v>
      </c>
      <c r="O1279">
        <v>91.145833333333329</v>
      </c>
      <c r="P1279">
        <v>131.09142857142857</v>
      </c>
      <c r="Q1279">
        <v>30.64137738559673</v>
      </c>
      <c r="R1279">
        <v>14.285714285714286</v>
      </c>
      <c r="S1279">
        <v>80.571428571428569</v>
      </c>
      <c r="T1279">
        <v>5.1428571428571432</v>
      </c>
      <c r="U1279">
        <v>98.958333333333329</v>
      </c>
      <c r="V1279">
        <v>120.38947368421053</v>
      </c>
      <c r="W1279">
        <v>23.471873545786334</v>
      </c>
      <c r="X1279">
        <v>2.1052631578947367</v>
      </c>
      <c r="Y1279">
        <v>97.89473684210526</v>
      </c>
      <c r="Z1279">
        <v>0</v>
      </c>
      <c r="AA1279" s="2" t="s">
        <v>878</v>
      </c>
      <c r="AB1279" t="s">
        <v>878</v>
      </c>
      <c r="AC1279" t="s">
        <v>878</v>
      </c>
      <c r="AD1279" t="s">
        <v>878</v>
      </c>
      <c r="AE1279" t="s">
        <v>878</v>
      </c>
      <c r="AF1279" t="s">
        <v>878</v>
      </c>
      <c r="AG1279" t="s">
        <v>878</v>
      </c>
      <c r="AH1279" t="s">
        <v>878</v>
      </c>
      <c r="AI1279" t="s">
        <v>878</v>
      </c>
      <c r="AJ1279" t="s">
        <v>878</v>
      </c>
      <c r="AK1279" t="s">
        <v>878</v>
      </c>
      <c r="AL1279" t="s">
        <v>878</v>
      </c>
      <c r="AM1279" t="s">
        <v>878</v>
      </c>
      <c r="AN1279" t="s">
        <v>878</v>
      </c>
      <c r="AO1279" t="s">
        <v>878</v>
      </c>
      <c r="AP1279" t="s">
        <v>878</v>
      </c>
      <c r="AQ1279" t="s">
        <v>878</v>
      </c>
      <c r="AR1279" t="s">
        <v>878</v>
      </c>
      <c r="AS1279" t="s">
        <v>878</v>
      </c>
      <c r="AT1279" t="s">
        <v>878</v>
      </c>
      <c r="AU1279" t="s">
        <v>878</v>
      </c>
      <c r="AV1279" t="s">
        <v>878</v>
      </c>
      <c r="AW1279" t="s">
        <v>878</v>
      </c>
      <c r="AX1279" t="s">
        <v>878</v>
      </c>
      <c r="AY1279" t="s">
        <v>878</v>
      </c>
      <c r="AZ1279" t="s">
        <v>878</v>
      </c>
      <c r="BA1279" t="s">
        <v>878</v>
      </c>
      <c r="BB1279" t="s">
        <v>878</v>
      </c>
      <c r="BC1279" t="s">
        <v>878</v>
      </c>
      <c r="BD1279" t="s">
        <v>878</v>
      </c>
      <c r="BE1279" t="s">
        <v>878</v>
      </c>
      <c r="BF1279" t="s">
        <v>878</v>
      </c>
      <c r="BG1279">
        <v>0</v>
      </c>
      <c r="BH1279">
        <v>0</v>
      </c>
      <c r="BI1279">
        <v>0</v>
      </c>
      <c r="BJ1279">
        <v>0</v>
      </c>
      <c r="BK1279">
        <v>0</v>
      </c>
      <c r="BL1279" s="25">
        <v>0</v>
      </c>
      <c r="BM1279" s="1">
        <v>0</v>
      </c>
      <c r="BN1279" s="1">
        <v>0</v>
      </c>
      <c r="BO1279" s="1">
        <v>0</v>
      </c>
      <c r="BP1279" s="1">
        <v>0</v>
      </c>
      <c r="BQ1279"/>
      <c r="BR1279"/>
      <c r="BS1279"/>
      <c r="BT1279"/>
      <c r="BU1279"/>
      <c r="BV1279"/>
      <c r="BW1279"/>
      <c r="BX1279"/>
      <c r="BY1279"/>
      <c r="BZ1279"/>
      <c r="CA1279"/>
      <c r="CB1279"/>
      <c r="CC1279"/>
      <c r="CD1279"/>
      <c r="CE1279"/>
      <c r="CF1279"/>
      <c r="CG1279"/>
      <c r="CH1279"/>
      <c r="CI1279"/>
      <c r="CJ1279"/>
      <c r="CK1279"/>
      <c r="CL1279"/>
      <c r="CM1279"/>
      <c r="CN1279"/>
      <c r="CO1279"/>
      <c r="CP1279"/>
      <c r="CQ1279"/>
      <c r="CR1279"/>
      <c r="CS1279"/>
      <c r="CT1279"/>
      <c r="CU1279"/>
      <c r="CV1279"/>
      <c r="CW1279"/>
      <c r="CX1279"/>
      <c r="CY1279"/>
      <c r="CZ1279"/>
      <c r="DA1279"/>
      <c r="DB1279"/>
      <c r="DC1279"/>
      <c r="DD1279"/>
      <c r="DE1279"/>
    </row>
    <row r="1280" spans="1:109" x14ac:dyDescent="0.2">
      <c r="A1280" s="2">
        <v>1279</v>
      </c>
      <c r="B1280" s="2">
        <v>16</v>
      </c>
      <c r="C1280" s="2">
        <v>1</v>
      </c>
      <c r="D1280">
        <v>5</v>
      </c>
      <c r="E1280" s="52">
        <v>43985</v>
      </c>
      <c r="F1280" s="1">
        <v>0</v>
      </c>
      <c r="G1280" s="5">
        <f t="shared" si="88"/>
        <v>0</v>
      </c>
      <c r="H1280" s="19">
        <f t="shared" si="89"/>
        <v>0</v>
      </c>
      <c r="I1280">
        <v>95.833333333333329</v>
      </c>
      <c r="J1280">
        <v>139.34782608695653</v>
      </c>
      <c r="K1280">
        <v>27.876883317753652</v>
      </c>
      <c r="L1280">
        <v>15.579710144927537</v>
      </c>
      <c r="M1280">
        <v>84.420289855072468</v>
      </c>
      <c r="N1280">
        <v>0</v>
      </c>
      <c r="O1280">
        <v>95.3125</v>
      </c>
      <c r="P1280">
        <v>156.58469945355191</v>
      </c>
      <c r="Q1280">
        <v>22.945502139197028</v>
      </c>
      <c r="R1280">
        <v>23.497267759562842</v>
      </c>
      <c r="S1280">
        <v>76.502732240437155</v>
      </c>
      <c r="T1280">
        <v>0</v>
      </c>
      <c r="U1280">
        <v>96.875</v>
      </c>
      <c r="V1280">
        <v>105.43010752688173</v>
      </c>
      <c r="W1280">
        <v>13.512099987189858</v>
      </c>
      <c r="X1280">
        <v>0</v>
      </c>
      <c r="Y1280">
        <v>100</v>
      </c>
      <c r="Z1280">
        <v>0</v>
      </c>
      <c r="AA1280" s="2" t="s">
        <v>878</v>
      </c>
      <c r="AB1280" t="s">
        <v>878</v>
      </c>
      <c r="AC1280" t="s">
        <v>878</v>
      </c>
      <c r="AD1280" t="s">
        <v>878</v>
      </c>
      <c r="AE1280" t="s">
        <v>878</v>
      </c>
      <c r="AF1280" t="s">
        <v>878</v>
      </c>
      <c r="AG1280" t="s">
        <v>878</v>
      </c>
      <c r="AH1280" t="s">
        <v>878</v>
      </c>
      <c r="AI1280" t="s">
        <v>878</v>
      </c>
      <c r="AJ1280" t="s">
        <v>878</v>
      </c>
      <c r="AK1280" t="s">
        <v>878</v>
      </c>
      <c r="AL1280" t="s">
        <v>878</v>
      </c>
      <c r="AM1280" t="s">
        <v>878</v>
      </c>
      <c r="AN1280" t="s">
        <v>878</v>
      </c>
      <c r="AO1280" t="s">
        <v>878</v>
      </c>
      <c r="AP1280" t="s">
        <v>878</v>
      </c>
      <c r="AQ1280" t="s">
        <v>878</v>
      </c>
      <c r="AR1280" t="s">
        <v>878</v>
      </c>
      <c r="AS1280" t="s">
        <v>878</v>
      </c>
      <c r="AT1280" t="s">
        <v>878</v>
      </c>
      <c r="AU1280" t="s">
        <v>878</v>
      </c>
      <c r="AV1280" t="s">
        <v>878</v>
      </c>
      <c r="AW1280" t="s">
        <v>878</v>
      </c>
      <c r="AX1280" t="s">
        <v>878</v>
      </c>
      <c r="AY1280" t="s">
        <v>878</v>
      </c>
      <c r="AZ1280" t="s">
        <v>878</v>
      </c>
      <c r="BA1280" t="s">
        <v>878</v>
      </c>
      <c r="BB1280" t="s">
        <v>878</v>
      </c>
      <c r="BC1280" t="s">
        <v>878</v>
      </c>
      <c r="BD1280" t="s">
        <v>878</v>
      </c>
      <c r="BE1280" t="s">
        <v>878</v>
      </c>
      <c r="BF1280" t="s">
        <v>878</v>
      </c>
      <c r="BG1280">
        <v>0</v>
      </c>
      <c r="BH1280">
        <v>0</v>
      </c>
      <c r="BI1280">
        <v>0</v>
      </c>
      <c r="BJ1280">
        <v>0</v>
      </c>
      <c r="BK1280">
        <v>0</v>
      </c>
      <c r="BL1280" s="25">
        <v>0</v>
      </c>
      <c r="BM1280" s="1">
        <v>0</v>
      </c>
      <c r="BN1280" s="1">
        <v>0</v>
      </c>
      <c r="BO1280" s="1">
        <v>0</v>
      </c>
      <c r="BP1280" s="1">
        <v>0</v>
      </c>
      <c r="BQ1280"/>
      <c r="BR1280"/>
      <c r="BS1280"/>
      <c r="BT1280"/>
      <c r="BU1280"/>
      <c r="BV1280"/>
      <c r="BW1280"/>
      <c r="BX1280"/>
      <c r="BY1280"/>
      <c r="BZ1280"/>
      <c r="CA1280"/>
      <c r="CB1280"/>
      <c r="CC1280"/>
      <c r="CD1280"/>
      <c r="CE1280"/>
      <c r="CF1280"/>
      <c r="CG1280"/>
      <c r="CH1280"/>
      <c r="CI1280"/>
      <c r="CJ1280"/>
      <c r="CK1280"/>
      <c r="CL1280"/>
      <c r="CM1280"/>
      <c r="CN1280"/>
      <c r="CO1280"/>
      <c r="CP1280"/>
      <c r="CQ1280"/>
      <c r="CR1280"/>
      <c r="CS1280"/>
      <c r="CT1280"/>
      <c r="CU1280"/>
      <c r="CV1280"/>
      <c r="CW1280"/>
      <c r="CX1280"/>
      <c r="CY1280"/>
      <c r="CZ1280"/>
      <c r="DA1280"/>
      <c r="DB1280"/>
      <c r="DC1280"/>
      <c r="DD1280"/>
      <c r="DE1280"/>
    </row>
    <row r="1281" spans="1:109" x14ac:dyDescent="0.2">
      <c r="A1281" s="2">
        <v>1280</v>
      </c>
      <c r="B1281" s="2">
        <v>16</v>
      </c>
      <c r="C1281" s="2">
        <v>1</v>
      </c>
      <c r="D1281">
        <v>6</v>
      </c>
      <c r="E1281" s="52">
        <v>43986</v>
      </c>
      <c r="F1281" s="1">
        <v>0</v>
      </c>
      <c r="G1281" s="5">
        <f t="shared" si="88"/>
        <v>0</v>
      </c>
      <c r="H1281" s="19">
        <f t="shared" si="89"/>
        <v>0</v>
      </c>
      <c r="I1281">
        <v>89.583333333333329</v>
      </c>
      <c r="J1281">
        <v>119.09689922480621</v>
      </c>
      <c r="K1281">
        <v>30.214442097090082</v>
      </c>
      <c r="L1281">
        <v>9.6899224806201545</v>
      </c>
      <c r="M1281">
        <v>90.310077519379846</v>
      </c>
      <c r="N1281">
        <v>0</v>
      </c>
      <c r="O1281">
        <v>85.9375</v>
      </c>
      <c r="P1281">
        <v>130.22424242424242</v>
      </c>
      <c r="Q1281">
        <v>30.720970172655178</v>
      </c>
      <c r="R1281">
        <v>15.151515151515152</v>
      </c>
      <c r="S1281">
        <v>84.848484848484844</v>
      </c>
      <c r="T1281">
        <v>0</v>
      </c>
      <c r="U1281">
        <v>96.875</v>
      </c>
      <c r="V1281">
        <v>99.354838709677423</v>
      </c>
      <c r="W1281">
        <v>12.249597474403878</v>
      </c>
      <c r="X1281">
        <v>0</v>
      </c>
      <c r="Y1281">
        <v>100</v>
      </c>
      <c r="Z1281">
        <v>0</v>
      </c>
      <c r="AA1281" s="2" t="s">
        <v>878</v>
      </c>
      <c r="AB1281" t="s">
        <v>878</v>
      </c>
      <c r="AC1281" t="s">
        <v>878</v>
      </c>
      <c r="AD1281" t="s">
        <v>878</v>
      </c>
      <c r="AE1281" t="s">
        <v>878</v>
      </c>
      <c r="AF1281" t="s">
        <v>878</v>
      </c>
      <c r="AG1281" t="s">
        <v>878</v>
      </c>
      <c r="AH1281" t="s">
        <v>878</v>
      </c>
      <c r="AI1281" t="s">
        <v>878</v>
      </c>
      <c r="AJ1281" t="s">
        <v>878</v>
      </c>
      <c r="AK1281" t="s">
        <v>878</v>
      </c>
      <c r="AL1281" t="s">
        <v>878</v>
      </c>
      <c r="AM1281" t="s">
        <v>878</v>
      </c>
      <c r="AN1281" t="s">
        <v>878</v>
      </c>
      <c r="AO1281" t="s">
        <v>878</v>
      </c>
      <c r="AP1281" t="s">
        <v>878</v>
      </c>
      <c r="AQ1281" t="s">
        <v>878</v>
      </c>
      <c r="AR1281" t="s">
        <v>878</v>
      </c>
      <c r="AS1281" t="s">
        <v>878</v>
      </c>
      <c r="AT1281" t="s">
        <v>878</v>
      </c>
      <c r="AU1281" t="s">
        <v>878</v>
      </c>
      <c r="AV1281" t="s">
        <v>878</v>
      </c>
      <c r="AW1281" t="s">
        <v>878</v>
      </c>
      <c r="AX1281" t="s">
        <v>878</v>
      </c>
      <c r="AY1281" t="s">
        <v>878</v>
      </c>
      <c r="AZ1281" t="s">
        <v>878</v>
      </c>
      <c r="BA1281" t="s">
        <v>878</v>
      </c>
      <c r="BB1281" t="s">
        <v>878</v>
      </c>
      <c r="BC1281" t="s">
        <v>878</v>
      </c>
      <c r="BD1281" t="s">
        <v>878</v>
      </c>
      <c r="BE1281" t="s">
        <v>878</v>
      </c>
      <c r="BF1281" t="s">
        <v>878</v>
      </c>
      <c r="BG1281">
        <v>0</v>
      </c>
      <c r="BH1281">
        <v>0</v>
      </c>
      <c r="BI1281">
        <v>0</v>
      </c>
      <c r="BJ1281">
        <v>0</v>
      </c>
      <c r="BK1281">
        <v>0</v>
      </c>
      <c r="BL1281" s="25">
        <v>0</v>
      </c>
      <c r="BM1281" s="1">
        <v>0</v>
      </c>
      <c r="BN1281" s="1">
        <v>0</v>
      </c>
      <c r="BO1281" s="1">
        <v>0</v>
      </c>
      <c r="BP1281" s="1">
        <v>0</v>
      </c>
      <c r="BQ1281"/>
      <c r="BR1281"/>
      <c r="BS1281"/>
      <c r="BT1281"/>
      <c r="BU1281"/>
      <c r="BV1281"/>
      <c r="BW1281"/>
      <c r="BX1281"/>
      <c r="BY1281"/>
      <c r="BZ1281"/>
      <c r="CA1281"/>
      <c r="CB1281"/>
      <c r="CC1281"/>
      <c r="CD1281"/>
      <c r="CE1281"/>
      <c r="CF1281"/>
      <c r="CG1281"/>
      <c r="CH1281"/>
      <c r="CI1281"/>
      <c r="CJ1281"/>
      <c r="CK1281"/>
      <c r="CL1281"/>
      <c r="CM1281"/>
      <c r="CN1281"/>
      <c r="CO1281"/>
      <c r="CP1281"/>
      <c r="CQ1281"/>
      <c r="CR1281"/>
      <c r="CS1281"/>
      <c r="CT1281"/>
      <c r="CU1281"/>
      <c r="CV1281"/>
      <c r="CW1281"/>
      <c r="CX1281"/>
      <c r="CY1281"/>
      <c r="CZ1281"/>
      <c r="DA1281"/>
      <c r="DB1281"/>
      <c r="DC1281"/>
      <c r="DD1281"/>
      <c r="DE1281"/>
    </row>
    <row r="1282" spans="1:109" x14ac:dyDescent="0.2">
      <c r="A1282" s="2">
        <v>1281</v>
      </c>
      <c r="B1282" s="2">
        <v>16</v>
      </c>
      <c r="C1282" s="2">
        <v>1</v>
      </c>
      <c r="D1282">
        <v>7</v>
      </c>
      <c r="E1282" s="52">
        <v>43987</v>
      </c>
      <c r="F1282" s="1">
        <v>0</v>
      </c>
      <c r="G1282" s="5">
        <f t="shared" si="88"/>
        <v>0</v>
      </c>
      <c r="H1282" s="19">
        <f t="shared" si="89"/>
        <v>0</v>
      </c>
      <c r="I1282">
        <v>93.402777777777771</v>
      </c>
      <c r="J1282">
        <v>116.53531598513011</v>
      </c>
      <c r="K1282">
        <v>22.918607418757777</v>
      </c>
      <c r="L1282">
        <v>1.1152416356877324</v>
      </c>
      <c r="M1282">
        <v>98.884758364312262</v>
      </c>
      <c r="N1282">
        <v>0</v>
      </c>
      <c r="O1282">
        <v>93.229166666666671</v>
      </c>
      <c r="P1282">
        <v>118.69832402234637</v>
      </c>
      <c r="Q1282">
        <v>25.157273896299795</v>
      </c>
      <c r="R1282">
        <v>1.6759776536312849</v>
      </c>
      <c r="S1282">
        <v>98.324022346368722</v>
      </c>
      <c r="T1282">
        <v>0</v>
      </c>
      <c r="U1282">
        <v>93.75</v>
      </c>
      <c r="V1282">
        <v>112.23333333333333</v>
      </c>
      <c r="W1282">
        <v>16.34435446174259</v>
      </c>
      <c r="X1282">
        <v>0</v>
      </c>
      <c r="Y1282">
        <v>100</v>
      </c>
      <c r="Z1282">
        <v>0</v>
      </c>
      <c r="AA1282" s="2" t="s">
        <v>878</v>
      </c>
      <c r="AB1282" t="s">
        <v>878</v>
      </c>
      <c r="AC1282" t="s">
        <v>878</v>
      </c>
      <c r="AD1282" t="s">
        <v>878</v>
      </c>
      <c r="AE1282" t="s">
        <v>878</v>
      </c>
      <c r="AF1282" t="s">
        <v>878</v>
      </c>
      <c r="AG1282" t="s">
        <v>878</v>
      </c>
      <c r="AH1282" t="s">
        <v>878</v>
      </c>
      <c r="AI1282" t="s">
        <v>878</v>
      </c>
      <c r="AJ1282" t="s">
        <v>878</v>
      </c>
      <c r="AK1282" t="s">
        <v>878</v>
      </c>
      <c r="AL1282" t="s">
        <v>878</v>
      </c>
      <c r="AM1282" t="s">
        <v>878</v>
      </c>
      <c r="AN1282" t="s">
        <v>878</v>
      </c>
      <c r="AO1282" t="s">
        <v>878</v>
      </c>
      <c r="AP1282" t="s">
        <v>878</v>
      </c>
      <c r="AQ1282" t="s">
        <v>878</v>
      </c>
      <c r="AR1282" t="s">
        <v>878</v>
      </c>
      <c r="AS1282" t="s">
        <v>878</v>
      </c>
      <c r="AT1282" t="s">
        <v>878</v>
      </c>
      <c r="AU1282" t="s">
        <v>878</v>
      </c>
      <c r="AV1282" t="s">
        <v>878</v>
      </c>
      <c r="AW1282" t="s">
        <v>878</v>
      </c>
      <c r="AX1282" t="s">
        <v>878</v>
      </c>
      <c r="AY1282" t="s">
        <v>878</v>
      </c>
      <c r="AZ1282" t="s">
        <v>878</v>
      </c>
      <c r="BA1282" t="s">
        <v>878</v>
      </c>
      <c r="BB1282" t="s">
        <v>878</v>
      </c>
      <c r="BC1282" t="s">
        <v>878</v>
      </c>
      <c r="BD1282" t="s">
        <v>878</v>
      </c>
      <c r="BE1282" t="s">
        <v>878</v>
      </c>
      <c r="BF1282" t="s">
        <v>878</v>
      </c>
      <c r="BG1282">
        <v>0</v>
      </c>
      <c r="BH1282">
        <v>0</v>
      </c>
      <c r="BI1282">
        <v>0</v>
      </c>
      <c r="BJ1282">
        <v>0</v>
      </c>
      <c r="BK1282">
        <v>0</v>
      </c>
      <c r="BL1282" s="25">
        <v>0</v>
      </c>
      <c r="BM1282" s="1">
        <v>0</v>
      </c>
      <c r="BN1282" s="1">
        <v>0</v>
      </c>
      <c r="BO1282" s="1">
        <v>0</v>
      </c>
      <c r="BP1282" s="1">
        <v>0</v>
      </c>
      <c r="BQ1282"/>
      <c r="BR1282"/>
      <c r="BS1282"/>
      <c r="BT1282"/>
      <c r="BU1282"/>
      <c r="BV1282" s="16"/>
      <c r="BW1282" s="16"/>
      <c r="BX1282"/>
      <c r="BY1282"/>
      <c r="BZ1282"/>
      <c r="CA1282"/>
      <c r="CB1282"/>
      <c r="CC1282"/>
      <c r="CD1282"/>
      <c r="CE1282"/>
      <c r="CF1282"/>
      <c r="CG1282"/>
      <c r="CH1282"/>
      <c r="CI1282"/>
      <c r="CJ1282"/>
      <c r="CK1282"/>
      <c r="CL1282"/>
      <c r="CM1282"/>
      <c r="CN1282"/>
      <c r="CO1282"/>
      <c r="CP1282"/>
      <c r="CQ1282"/>
      <c r="CR1282"/>
      <c r="CS1282"/>
      <c r="CT1282"/>
      <c r="CU1282"/>
      <c r="CV1282"/>
      <c r="CW1282"/>
      <c r="CX1282"/>
      <c r="CY1282"/>
      <c r="CZ1282"/>
      <c r="DA1282"/>
      <c r="DB1282"/>
      <c r="DC1282"/>
      <c r="DD1282"/>
      <c r="DE1282"/>
    </row>
    <row r="1283" spans="1:109" x14ac:dyDescent="0.2">
      <c r="A1283" s="2">
        <v>1282</v>
      </c>
      <c r="B1283" s="2">
        <v>16</v>
      </c>
      <c r="C1283" s="2">
        <v>1</v>
      </c>
      <c r="D1283">
        <v>8</v>
      </c>
      <c r="E1283" s="52">
        <v>43988</v>
      </c>
      <c r="F1283" s="1">
        <v>0</v>
      </c>
      <c r="G1283" s="5">
        <f t="shared" si="88"/>
        <v>0</v>
      </c>
      <c r="H1283" s="19">
        <f t="shared" si="89"/>
        <v>0</v>
      </c>
      <c r="I1283">
        <v>93.75</v>
      </c>
      <c r="J1283">
        <v>153.4148148148148</v>
      </c>
      <c r="K1283">
        <v>32.15788871581578</v>
      </c>
      <c r="L1283">
        <v>22.962962962962962</v>
      </c>
      <c r="M1283">
        <v>77.037037037037038</v>
      </c>
      <c r="N1283">
        <v>0</v>
      </c>
      <c r="O1283">
        <v>90.625</v>
      </c>
      <c r="P1283">
        <v>154.20689655172413</v>
      </c>
      <c r="Q1283">
        <v>34.107490513111991</v>
      </c>
      <c r="R1283">
        <v>22.413793103448278</v>
      </c>
      <c r="S1283">
        <v>77.586206896551715</v>
      </c>
      <c r="T1283">
        <v>0</v>
      </c>
      <c r="U1283">
        <v>100</v>
      </c>
      <c r="V1283">
        <v>151.97916666666666</v>
      </c>
      <c r="W1283">
        <v>28.308565602738721</v>
      </c>
      <c r="X1283">
        <v>23.958333333333332</v>
      </c>
      <c r="Y1283">
        <v>76.041666666666671</v>
      </c>
      <c r="Z1283">
        <v>0</v>
      </c>
      <c r="AA1283" s="2" t="s">
        <v>878</v>
      </c>
      <c r="AB1283" t="s">
        <v>878</v>
      </c>
      <c r="AC1283" t="s">
        <v>878</v>
      </c>
      <c r="AD1283" t="s">
        <v>878</v>
      </c>
      <c r="AE1283" t="s">
        <v>878</v>
      </c>
      <c r="AF1283" t="s">
        <v>878</v>
      </c>
      <c r="AG1283" t="s">
        <v>878</v>
      </c>
      <c r="AH1283" t="s">
        <v>878</v>
      </c>
      <c r="AI1283" t="s">
        <v>878</v>
      </c>
      <c r="AJ1283" t="s">
        <v>878</v>
      </c>
      <c r="AK1283" t="s">
        <v>878</v>
      </c>
      <c r="AL1283" t="s">
        <v>878</v>
      </c>
      <c r="AM1283" t="s">
        <v>878</v>
      </c>
      <c r="AN1283" t="s">
        <v>878</v>
      </c>
      <c r="AO1283" t="s">
        <v>878</v>
      </c>
      <c r="AP1283" t="s">
        <v>878</v>
      </c>
      <c r="AQ1283" t="s">
        <v>878</v>
      </c>
      <c r="AR1283" t="s">
        <v>878</v>
      </c>
      <c r="AS1283" t="s">
        <v>878</v>
      </c>
      <c r="AT1283" t="s">
        <v>878</v>
      </c>
      <c r="AU1283" t="s">
        <v>878</v>
      </c>
      <c r="AV1283" t="s">
        <v>878</v>
      </c>
      <c r="AW1283" t="s">
        <v>878</v>
      </c>
      <c r="AX1283" t="s">
        <v>878</v>
      </c>
      <c r="AY1283" t="s">
        <v>878</v>
      </c>
      <c r="AZ1283" t="s">
        <v>878</v>
      </c>
      <c r="BA1283" t="s">
        <v>878</v>
      </c>
      <c r="BB1283" t="s">
        <v>878</v>
      </c>
      <c r="BC1283" t="s">
        <v>878</v>
      </c>
      <c r="BD1283" t="s">
        <v>878</v>
      </c>
      <c r="BE1283" t="s">
        <v>878</v>
      </c>
      <c r="BF1283" t="s">
        <v>878</v>
      </c>
      <c r="BG1283">
        <v>0</v>
      </c>
      <c r="BH1283">
        <v>0</v>
      </c>
      <c r="BI1283">
        <v>0</v>
      </c>
      <c r="BJ1283">
        <v>0</v>
      </c>
      <c r="BK1283">
        <v>0</v>
      </c>
      <c r="BL1283" s="25">
        <v>0</v>
      </c>
      <c r="BM1283" s="1">
        <v>0</v>
      </c>
      <c r="BN1283" s="1">
        <v>0</v>
      </c>
      <c r="BO1283" s="1">
        <v>0</v>
      </c>
      <c r="BP1283" s="1">
        <v>0</v>
      </c>
      <c r="BQ1283"/>
      <c r="BR1283"/>
      <c r="BS1283"/>
      <c r="BT1283"/>
      <c r="BU1283"/>
      <c r="BV1283"/>
      <c r="BW1283"/>
      <c r="BX1283"/>
      <c r="BY1283"/>
      <c r="BZ1283"/>
      <c r="CA1283"/>
      <c r="CB1283"/>
      <c r="CC1283"/>
      <c r="CD1283"/>
      <c r="CE1283"/>
      <c r="CF1283"/>
      <c r="CG1283"/>
      <c r="CH1283"/>
      <c r="CI1283"/>
      <c r="CJ1283"/>
      <c r="CK1283"/>
      <c r="CL1283"/>
      <c r="CM1283"/>
      <c r="CN1283"/>
      <c r="CO1283"/>
      <c r="CP1283"/>
      <c r="CQ1283"/>
      <c r="CR1283"/>
      <c r="CS1283"/>
      <c r="CT1283"/>
      <c r="CU1283"/>
      <c r="CV1283"/>
      <c r="CW1283"/>
      <c r="CX1283"/>
      <c r="CY1283"/>
      <c r="CZ1283"/>
      <c r="DA1283"/>
      <c r="DB1283"/>
      <c r="DC1283"/>
      <c r="DD1283"/>
      <c r="DE1283"/>
    </row>
    <row r="1284" spans="1:109" x14ac:dyDescent="0.2">
      <c r="A1284" s="2">
        <v>1283</v>
      </c>
      <c r="B1284" s="2">
        <v>16</v>
      </c>
      <c r="C1284" s="2">
        <v>1</v>
      </c>
      <c r="D1284">
        <v>9</v>
      </c>
      <c r="E1284" s="52">
        <v>43989</v>
      </c>
      <c r="F1284" s="1">
        <v>0</v>
      </c>
      <c r="G1284" s="5">
        <f t="shared" si="88"/>
        <v>0</v>
      </c>
      <c r="H1284" s="19">
        <f t="shared" si="89"/>
        <v>0</v>
      </c>
      <c r="I1284">
        <v>86.805555555555557</v>
      </c>
      <c r="J1284">
        <v>119.38</v>
      </c>
      <c r="K1284">
        <v>27.521544400025086</v>
      </c>
      <c r="L1284">
        <v>0.4</v>
      </c>
      <c r="M1284">
        <v>97.199999999999989</v>
      </c>
      <c r="N1284">
        <v>2.4</v>
      </c>
      <c r="O1284">
        <v>81.770833333333329</v>
      </c>
      <c r="P1284">
        <v>136.98726114649682</v>
      </c>
      <c r="Q1284">
        <v>20.941910978155629</v>
      </c>
      <c r="R1284">
        <v>0.63694267515923564</v>
      </c>
      <c r="S1284">
        <v>99.363057324840767</v>
      </c>
      <c r="T1284">
        <v>0</v>
      </c>
      <c r="U1284">
        <v>96.875</v>
      </c>
      <c r="V1284">
        <v>89.655913978494624</v>
      </c>
      <c r="W1284">
        <v>11.370473725407303</v>
      </c>
      <c r="X1284">
        <v>0</v>
      </c>
      <c r="Y1284">
        <v>93.548387096774192</v>
      </c>
      <c r="Z1284">
        <v>6.4516129032258061</v>
      </c>
      <c r="AA1284" s="2" t="s">
        <v>878</v>
      </c>
      <c r="AB1284" t="s">
        <v>878</v>
      </c>
      <c r="AC1284" t="s">
        <v>878</v>
      </c>
      <c r="AD1284" t="s">
        <v>878</v>
      </c>
      <c r="AE1284" t="s">
        <v>878</v>
      </c>
      <c r="AF1284" t="s">
        <v>878</v>
      </c>
      <c r="AG1284" t="s">
        <v>878</v>
      </c>
      <c r="AH1284" t="s">
        <v>878</v>
      </c>
      <c r="AI1284" t="s">
        <v>878</v>
      </c>
      <c r="AJ1284" t="s">
        <v>878</v>
      </c>
      <c r="AK1284" t="s">
        <v>878</v>
      </c>
      <c r="AL1284" t="s">
        <v>878</v>
      </c>
      <c r="AM1284" t="s">
        <v>878</v>
      </c>
      <c r="AN1284" t="s">
        <v>878</v>
      </c>
      <c r="AO1284" t="s">
        <v>878</v>
      </c>
      <c r="AP1284" t="s">
        <v>878</v>
      </c>
      <c r="AQ1284" t="s">
        <v>878</v>
      </c>
      <c r="AR1284" t="s">
        <v>878</v>
      </c>
      <c r="AS1284" t="s">
        <v>878</v>
      </c>
      <c r="AT1284" t="s">
        <v>878</v>
      </c>
      <c r="AU1284" t="s">
        <v>878</v>
      </c>
      <c r="AV1284" t="s">
        <v>878</v>
      </c>
      <c r="AW1284" t="s">
        <v>878</v>
      </c>
      <c r="AX1284" t="s">
        <v>878</v>
      </c>
      <c r="AY1284" t="s">
        <v>878</v>
      </c>
      <c r="AZ1284" t="s">
        <v>878</v>
      </c>
      <c r="BA1284" t="s">
        <v>878</v>
      </c>
      <c r="BB1284" t="s">
        <v>878</v>
      </c>
      <c r="BC1284" t="s">
        <v>878</v>
      </c>
      <c r="BD1284" t="s">
        <v>878</v>
      </c>
      <c r="BE1284" t="s">
        <v>878</v>
      </c>
      <c r="BF1284" t="s">
        <v>878</v>
      </c>
      <c r="BG1284">
        <v>0</v>
      </c>
      <c r="BH1284">
        <v>0</v>
      </c>
      <c r="BI1284">
        <v>0</v>
      </c>
      <c r="BJ1284">
        <v>0</v>
      </c>
      <c r="BK1284">
        <v>0</v>
      </c>
      <c r="BL1284" s="25">
        <v>0</v>
      </c>
      <c r="BM1284" s="1">
        <v>0</v>
      </c>
      <c r="BN1284" s="1">
        <v>0</v>
      </c>
      <c r="BO1284" s="1">
        <v>0</v>
      </c>
      <c r="BP1284" s="1">
        <v>0</v>
      </c>
      <c r="BQ1284"/>
      <c r="BR1284"/>
      <c r="BS1284"/>
      <c r="BT1284"/>
      <c r="BU1284"/>
      <c r="BV1284"/>
      <c r="BW1284"/>
      <c r="BX1284"/>
      <c r="BY1284"/>
      <c r="BZ1284"/>
      <c r="CA1284"/>
      <c r="CB1284"/>
      <c r="CC1284"/>
      <c r="CD1284"/>
      <c r="CE1284"/>
      <c r="CF1284"/>
      <c r="CG1284"/>
      <c r="CH1284"/>
      <c r="CI1284"/>
      <c r="CJ1284"/>
      <c r="CK1284"/>
      <c r="CL1284"/>
      <c r="CM1284"/>
      <c r="CN1284"/>
      <c r="CO1284"/>
      <c r="CP1284"/>
      <c r="CQ1284"/>
      <c r="CR1284"/>
      <c r="CS1284"/>
      <c r="CT1284"/>
      <c r="CU1284"/>
      <c r="CV1284"/>
      <c r="CW1284"/>
      <c r="CX1284"/>
      <c r="CY1284"/>
      <c r="CZ1284"/>
      <c r="DA1284"/>
      <c r="DB1284"/>
      <c r="DC1284"/>
      <c r="DD1284"/>
      <c r="DE1284"/>
    </row>
    <row r="1285" spans="1:109" x14ac:dyDescent="0.2">
      <c r="A1285" s="2">
        <v>1284</v>
      </c>
      <c r="B1285" s="2">
        <v>16</v>
      </c>
      <c r="C1285" s="2">
        <v>1</v>
      </c>
      <c r="D1285">
        <v>10</v>
      </c>
      <c r="E1285" s="52">
        <v>43990</v>
      </c>
      <c r="F1285" s="1">
        <v>0</v>
      </c>
      <c r="G1285" s="5">
        <f t="shared" si="88"/>
        <v>0</v>
      </c>
      <c r="H1285" s="19">
        <f t="shared" si="89"/>
        <v>0</v>
      </c>
      <c r="I1285">
        <v>90.625</v>
      </c>
      <c r="J1285">
        <v>122.79693486590038</v>
      </c>
      <c r="K1285">
        <v>31.310943605192023</v>
      </c>
      <c r="L1285">
        <v>9.5785440613026829</v>
      </c>
      <c r="M1285">
        <v>87.356321839080465</v>
      </c>
      <c r="N1285">
        <v>3.0651340996168583</v>
      </c>
      <c r="O1285">
        <v>86.458333333333329</v>
      </c>
      <c r="P1285">
        <v>128.40361445783134</v>
      </c>
      <c r="Q1285">
        <v>35.007592628104803</v>
      </c>
      <c r="R1285">
        <v>14.457831325301205</v>
      </c>
      <c r="S1285">
        <v>80.722891566265062</v>
      </c>
      <c r="T1285">
        <v>4.8192771084337354</v>
      </c>
      <c r="U1285">
        <v>98.958333333333329</v>
      </c>
      <c r="V1285">
        <v>113</v>
      </c>
      <c r="W1285">
        <v>17.468846653100069</v>
      </c>
      <c r="X1285">
        <v>1.0526315789473684</v>
      </c>
      <c r="Y1285">
        <v>98.94736842105263</v>
      </c>
      <c r="Z1285">
        <v>0</v>
      </c>
      <c r="AA1285" s="2" t="s">
        <v>878</v>
      </c>
      <c r="AB1285" t="s">
        <v>878</v>
      </c>
      <c r="AC1285" t="s">
        <v>878</v>
      </c>
      <c r="AD1285" t="s">
        <v>878</v>
      </c>
      <c r="AE1285" t="s">
        <v>878</v>
      </c>
      <c r="AF1285" t="s">
        <v>878</v>
      </c>
      <c r="AG1285" t="s">
        <v>878</v>
      </c>
      <c r="AH1285" t="s">
        <v>878</v>
      </c>
      <c r="AI1285" t="s">
        <v>878</v>
      </c>
      <c r="AJ1285" t="s">
        <v>878</v>
      </c>
      <c r="AK1285" t="s">
        <v>878</v>
      </c>
      <c r="AL1285" t="s">
        <v>878</v>
      </c>
      <c r="AM1285" t="s">
        <v>878</v>
      </c>
      <c r="AN1285" t="s">
        <v>878</v>
      </c>
      <c r="AO1285" t="s">
        <v>878</v>
      </c>
      <c r="AP1285" t="s">
        <v>878</v>
      </c>
      <c r="AQ1285" t="s">
        <v>878</v>
      </c>
      <c r="AR1285" t="s">
        <v>878</v>
      </c>
      <c r="AS1285" t="s">
        <v>878</v>
      </c>
      <c r="AT1285" t="s">
        <v>878</v>
      </c>
      <c r="AU1285" t="s">
        <v>878</v>
      </c>
      <c r="AV1285" t="s">
        <v>878</v>
      </c>
      <c r="AW1285" t="s">
        <v>878</v>
      </c>
      <c r="AX1285" t="s">
        <v>878</v>
      </c>
      <c r="AY1285" t="s">
        <v>878</v>
      </c>
      <c r="AZ1285" t="s">
        <v>878</v>
      </c>
      <c r="BA1285" t="s">
        <v>878</v>
      </c>
      <c r="BB1285" t="s">
        <v>878</v>
      </c>
      <c r="BC1285" t="s">
        <v>878</v>
      </c>
      <c r="BD1285" t="s">
        <v>878</v>
      </c>
      <c r="BE1285" t="s">
        <v>878</v>
      </c>
      <c r="BF1285" t="s">
        <v>878</v>
      </c>
      <c r="BG1285">
        <v>0</v>
      </c>
      <c r="BH1285">
        <v>0</v>
      </c>
      <c r="BI1285">
        <v>0</v>
      </c>
      <c r="BJ1285">
        <v>0</v>
      </c>
      <c r="BK1285">
        <v>0</v>
      </c>
      <c r="BL1285" s="25">
        <v>0</v>
      </c>
      <c r="BM1285" s="1">
        <v>0</v>
      </c>
      <c r="BN1285" s="1">
        <v>0</v>
      </c>
      <c r="BO1285" s="1">
        <v>0</v>
      </c>
      <c r="BP1285" s="1">
        <v>0</v>
      </c>
      <c r="BQ1285"/>
      <c r="BR1285"/>
      <c r="BS1285"/>
      <c r="BT1285"/>
      <c r="BU1285"/>
      <c r="BV1285"/>
      <c r="BW1285"/>
      <c r="BX1285"/>
      <c r="BY1285"/>
      <c r="BZ1285"/>
      <c r="CA1285"/>
      <c r="CB1285"/>
      <c r="CC1285"/>
      <c r="CD1285"/>
      <c r="CE1285"/>
      <c r="CF1285"/>
      <c r="CG1285"/>
      <c r="CH1285"/>
      <c r="CI1285"/>
      <c r="CJ1285"/>
      <c r="CK1285"/>
      <c r="CL1285"/>
      <c r="CM1285"/>
      <c r="CN1285"/>
      <c r="CO1285"/>
      <c r="CP1285"/>
      <c r="CQ1285"/>
      <c r="CR1285"/>
      <c r="CS1285"/>
      <c r="CT1285"/>
      <c r="CU1285"/>
      <c r="CV1285"/>
      <c r="CW1285"/>
      <c r="CX1285"/>
      <c r="CY1285"/>
      <c r="CZ1285"/>
      <c r="DA1285"/>
      <c r="DB1285"/>
      <c r="DC1285"/>
      <c r="DD1285"/>
      <c r="DE1285"/>
    </row>
    <row r="1286" spans="1:109" x14ac:dyDescent="0.2">
      <c r="A1286" s="2">
        <v>1285</v>
      </c>
      <c r="B1286" s="2">
        <v>16</v>
      </c>
      <c r="C1286" s="2">
        <v>1</v>
      </c>
      <c r="D1286">
        <v>11</v>
      </c>
      <c r="E1286" s="52">
        <v>43991</v>
      </c>
      <c r="F1286" s="1">
        <v>0</v>
      </c>
      <c r="G1286" s="5">
        <f t="shared" si="88"/>
        <v>0</v>
      </c>
      <c r="H1286" s="19">
        <f t="shared" si="89"/>
        <v>0</v>
      </c>
      <c r="I1286">
        <v>93.402777777777771</v>
      </c>
      <c r="J1286">
        <v>119.92936802973978</v>
      </c>
      <c r="K1286">
        <v>26.393188879690744</v>
      </c>
      <c r="L1286">
        <v>3.7174721189591078</v>
      </c>
      <c r="M1286">
        <v>96.282527881040892</v>
      </c>
      <c r="N1286">
        <v>0</v>
      </c>
      <c r="O1286">
        <v>93.229166666666671</v>
      </c>
      <c r="P1286">
        <v>126.83798882681565</v>
      </c>
      <c r="Q1286">
        <v>25.346709879206095</v>
      </c>
      <c r="R1286">
        <v>5.5865921787709496</v>
      </c>
      <c r="S1286">
        <v>94.413407821229043</v>
      </c>
      <c r="T1286">
        <v>0</v>
      </c>
      <c r="U1286">
        <v>93.75</v>
      </c>
      <c r="V1286">
        <v>106.18888888888888</v>
      </c>
      <c r="W1286">
        <v>24.247438715524751</v>
      </c>
      <c r="X1286">
        <v>0</v>
      </c>
      <c r="Y1286">
        <v>100</v>
      </c>
      <c r="Z1286">
        <v>0</v>
      </c>
      <c r="AA1286" s="2" t="s">
        <v>878</v>
      </c>
      <c r="AB1286" t="s">
        <v>878</v>
      </c>
      <c r="AC1286" t="s">
        <v>878</v>
      </c>
      <c r="AD1286" t="s">
        <v>878</v>
      </c>
      <c r="AE1286" t="s">
        <v>878</v>
      </c>
      <c r="AF1286" t="s">
        <v>878</v>
      </c>
      <c r="AG1286" t="s">
        <v>878</v>
      </c>
      <c r="AH1286" t="s">
        <v>878</v>
      </c>
      <c r="AI1286" t="s">
        <v>878</v>
      </c>
      <c r="AJ1286" t="s">
        <v>878</v>
      </c>
      <c r="AK1286" t="s">
        <v>878</v>
      </c>
      <c r="AL1286" t="s">
        <v>878</v>
      </c>
      <c r="AM1286" t="s">
        <v>878</v>
      </c>
      <c r="AN1286" t="s">
        <v>878</v>
      </c>
      <c r="AO1286" t="s">
        <v>878</v>
      </c>
      <c r="AP1286" t="s">
        <v>878</v>
      </c>
      <c r="AQ1286" t="s">
        <v>878</v>
      </c>
      <c r="AR1286" t="s">
        <v>878</v>
      </c>
      <c r="AS1286" t="s">
        <v>878</v>
      </c>
      <c r="AT1286" t="s">
        <v>878</v>
      </c>
      <c r="AU1286" t="s">
        <v>878</v>
      </c>
      <c r="AV1286" t="s">
        <v>878</v>
      </c>
      <c r="AW1286" t="s">
        <v>878</v>
      </c>
      <c r="AX1286" t="s">
        <v>878</v>
      </c>
      <c r="AY1286" t="s">
        <v>878</v>
      </c>
      <c r="AZ1286" t="s">
        <v>878</v>
      </c>
      <c r="BA1286" t="s">
        <v>878</v>
      </c>
      <c r="BB1286" t="s">
        <v>878</v>
      </c>
      <c r="BC1286" t="s">
        <v>878</v>
      </c>
      <c r="BD1286" t="s">
        <v>878</v>
      </c>
      <c r="BE1286" t="s">
        <v>878</v>
      </c>
      <c r="BF1286" t="s">
        <v>878</v>
      </c>
      <c r="BG1286">
        <v>0</v>
      </c>
      <c r="BH1286">
        <v>0</v>
      </c>
      <c r="BI1286">
        <v>0</v>
      </c>
      <c r="BJ1286">
        <v>0</v>
      </c>
      <c r="BK1286">
        <v>0</v>
      </c>
      <c r="BL1286" s="25">
        <v>0</v>
      </c>
      <c r="BM1286" s="1">
        <v>0</v>
      </c>
      <c r="BN1286" s="1">
        <v>0</v>
      </c>
      <c r="BO1286" s="1">
        <v>0</v>
      </c>
      <c r="BP1286" s="1">
        <v>0</v>
      </c>
      <c r="BQ1286"/>
      <c r="BR1286"/>
      <c r="BS1286"/>
      <c r="BT1286"/>
      <c r="BU1286"/>
      <c r="BV1286" s="16"/>
      <c r="BW1286" s="16"/>
      <c r="BX1286"/>
      <c r="BY1286"/>
      <c r="BZ1286"/>
      <c r="CA1286"/>
      <c r="CB1286"/>
      <c r="CC1286"/>
      <c r="CD1286"/>
      <c r="CE1286"/>
      <c r="CF1286"/>
      <c r="CG1286"/>
      <c r="CH1286"/>
      <c r="CI1286"/>
      <c r="CJ1286"/>
      <c r="CK1286"/>
      <c r="CL1286"/>
      <c r="CM1286"/>
      <c r="CN1286"/>
      <c r="CO1286"/>
      <c r="CP1286"/>
      <c r="CQ1286"/>
      <c r="CR1286"/>
      <c r="CS1286"/>
      <c r="CT1286"/>
      <c r="CU1286"/>
      <c r="CV1286"/>
      <c r="CW1286"/>
      <c r="CX1286"/>
      <c r="CY1286"/>
      <c r="CZ1286"/>
      <c r="DA1286"/>
      <c r="DB1286"/>
      <c r="DC1286"/>
      <c r="DD1286"/>
      <c r="DE1286"/>
    </row>
    <row r="1287" spans="1:109" x14ac:dyDescent="0.2">
      <c r="A1287" s="2">
        <v>1286</v>
      </c>
      <c r="B1287" s="2">
        <v>16</v>
      </c>
      <c r="C1287" s="2">
        <v>1</v>
      </c>
      <c r="D1287">
        <v>12</v>
      </c>
      <c r="E1287" s="52">
        <v>43992</v>
      </c>
      <c r="F1287" s="1">
        <v>0</v>
      </c>
      <c r="G1287" s="5">
        <f t="shared" si="88"/>
        <v>0</v>
      </c>
      <c r="H1287" s="19">
        <f t="shared" si="89"/>
        <v>0</v>
      </c>
      <c r="I1287">
        <v>82.291666666666671</v>
      </c>
      <c r="J1287">
        <v>119.19409282700423</v>
      </c>
      <c r="K1287">
        <v>37.742687727794696</v>
      </c>
      <c r="L1287">
        <v>14.767932489451477</v>
      </c>
      <c r="M1287">
        <v>81.856540084388186</v>
      </c>
      <c r="N1287">
        <v>3.3755274261603376</v>
      </c>
      <c r="O1287">
        <v>76.5625</v>
      </c>
      <c r="P1287">
        <v>138.54421768707482</v>
      </c>
      <c r="Q1287">
        <v>33.399693305819881</v>
      </c>
      <c r="R1287">
        <v>23.80952380952381</v>
      </c>
      <c r="S1287">
        <v>76.19047619047619</v>
      </c>
      <c r="T1287">
        <v>0</v>
      </c>
      <c r="U1287">
        <v>93.75</v>
      </c>
      <c r="V1287">
        <v>87.588888888888889</v>
      </c>
      <c r="W1287">
        <v>17.142892387962327</v>
      </c>
      <c r="X1287">
        <v>0</v>
      </c>
      <c r="Y1287">
        <v>91.111111111111114</v>
      </c>
      <c r="Z1287">
        <v>8.8888888888888893</v>
      </c>
      <c r="AA1287" s="2" t="s">
        <v>878</v>
      </c>
      <c r="AB1287" t="s">
        <v>878</v>
      </c>
      <c r="AC1287" t="s">
        <v>878</v>
      </c>
      <c r="AD1287" t="s">
        <v>878</v>
      </c>
      <c r="AE1287" t="s">
        <v>878</v>
      </c>
      <c r="AF1287" t="s">
        <v>878</v>
      </c>
      <c r="AG1287" t="s">
        <v>878</v>
      </c>
      <c r="AH1287" t="s">
        <v>878</v>
      </c>
      <c r="AI1287" t="s">
        <v>878</v>
      </c>
      <c r="AJ1287" t="s">
        <v>878</v>
      </c>
      <c r="AK1287" t="s">
        <v>878</v>
      </c>
      <c r="AL1287" t="s">
        <v>878</v>
      </c>
      <c r="AM1287" t="s">
        <v>878</v>
      </c>
      <c r="AN1287" t="s">
        <v>878</v>
      </c>
      <c r="AO1287" t="s">
        <v>878</v>
      </c>
      <c r="AP1287" t="s">
        <v>878</v>
      </c>
      <c r="AQ1287" t="s">
        <v>878</v>
      </c>
      <c r="AR1287" t="s">
        <v>878</v>
      </c>
      <c r="AS1287" t="s">
        <v>878</v>
      </c>
      <c r="AT1287" t="s">
        <v>878</v>
      </c>
      <c r="AU1287" t="s">
        <v>878</v>
      </c>
      <c r="AV1287" t="s">
        <v>878</v>
      </c>
      <c r="AW1287" t="s">
        <v>878</v>
      </c>
      <c r="AX1287" t="s">
        <v>878</v>
      </c>
      <c r="AY1287" t="s">
        <v>878</v>
      </c>
      <c r="AZ1287" t="s">
        <v>878</v>
      </c>
      <c r="BA1287" t="s">
        <v>878</v>
      </c>
      <c r="BB1287" t="s">
        <v>878</v>
      </c>
      <c r="BC1287" t="s">
        <v>878</v>
      </c>
      <c r="BD1287" t="s">
        <v>878</v>
      </c>
      <c r="BE1287" t="s">
        <v>878</v>
      </c>
      <c r="BF1287" t="s">
        <v>878</v>
      </c>
      <c r="BG1287">
        <v>0</v>
      </c>
      <c r="BH1287">
        <v>0</v>
      </c>
      <c r="BI1287">
        <v>0</v>
      </c>
      <c r="BJ1287">
        <v>0</v>
      </c>
      <c r="BK1287">
        <v>0</v>
      </c>
      <c r="BL1287" s="25">
        <v>0</v>
      </c>
      <c r="BM1287" s="1">
        <v>0</v>
      </c>
      <c r="BN1287" s="1">
        <v>0</v>
      </c>
      <c r="BO1287" s="1">
        <v>0</v>
      </c>
      <c r="BP1287" s="1">
        <v>0</v>
      </c>
      <c r="BQ1287"/>
      <c r="BR1287"/>
      <c r="BS1287"/>
      <c r="BT1287"/>
      <c r="BU1287"/>
      <c r="BV1287"/>
      <c r="BW1287"/>
      <c r="BX1287"/>
      <c r="BY1287"/>
      <c r="BZ1287"/>
      <c r="CA1287"/>
      <c r="CB1287"/>
      <c r="CC1287"/>
      <c r="CD1287"/>
      <c r="CE1287"/>
      <c r="CF1287"/>
      <c r="CG1287"/>
      <c r="CH1287"/>
      <c r="CI1287"/>
      <c r="CJ1287"/>
      <c r="CK1287"/>
      <c r="CL1287"/>
      <c r="CM1287"/>
      <c r="CN1287"/>
      <c r="CO1287"/>
      <c r="CP1287"/>
      <c r="CQ1287"/>
      <c r="CR1287"/>
      <c r="CS1287"/>
      <c r="CT1287"/>
      <c r="CU1287"/>
      <c r="CV1287"/>
      <c r="CW1287"/>
      <c r="CX1287"/>
      <c r="CY1287"/>
      <c r="CZ1287"/>
      <c r="DA1287"/>
      <c r="DB1287"/>
      <c r="DC1287"/>
      <c r="DD1287"/>
      <c r="DE1287"/>
    </row>
    <row r="1288" spans="1:109" x14ac:dyDescent="0.2">
      <c r="A1288" s="2">
        <v>1287</v>
      </c>
      <c r="B1288" s="2">
        <v>16</v>
      </c>
      <c r="C1288" s="2">
        <v>1</v>
      </c>
      <c r="D1288">
        <v>13</v>
      </c>
      <c r="E1288" s="52">
        <v>43993</v>
      </c>
      <c r="F1288" s="1">
        <v>0</v>
      </c>
      <c r="G1288" s="5">
        <f t="shared" si="88"/>
        <v>0</v>
      </c>
      <c r="H1288" s="19">
        <f t="shared" si="89"/>
        <v>0</v>
      </c>
      <c r="I1288">
        <v>98.263888888888886</v>
      </c>
      <c r="J1288">
        <v>86.734982332155482</v>
      </c>
      <c r="K1288">
        <v>25.552838752450221</v>
      </c>
      <c r="L1288">
        <v>0</v>
      </c>
      <c r="M1288">
        <v>78.445229681978802</v>
      </c>
      <c r="N1288">
        <v>21.554770318021202</v>
      </c>
      <c r="O1288">
        <v>97.395833333333329</v>
      </c>
      <c r="P1288">
        <v>91.443850267379673</v>
      </c>
      <c r="Q1288">
        <v>26.054099619934028</v>
      </c>
      <c r="R1288">
        <v>0</v>
      </c>
      <c r="S1288">
        <v>78.609625668449198</v>
      </c>
      <c r="T1288">
        <v>21.390374331550802</v>
      </c>
      <c r="U1288">
        <v>100</v>
      </c>
      <c r="V1288">
        <v>77.5625</v>
      </c>
      <c r="W1288">
        <v>19.040455951327861</v>
      </c>
      <c r="X1288">
        <v>0</v>
      </c>
      <c r="Y1288">
        <v>78.125</v>
      </c>
      <c r="Z1288">
        <v>21.875</v>
      </c>
      <c r="AA1288" s="2" t="s">
        <v>878</v>
      </c>
      <c r="AB1288" t="s">
        <v>878</v>
      </c>
      <c r="AC1288" t="s">
        <v>878</v>
      </c>
      <c r="AD1288" t="s">
        <v>878</v>
      </c>
      <c r="AE1288" t="s">
        <v>878</v>
      </c>
      <c r="AF1288" t="s">
        <v>878</v>
      </c>
      <c r="AG1288" t="s">
        <v>878</v>
      </c>
      <c r="AH1288" t="s">
        <v>878</v>
      </c>
      <c r="AI1288" t="s">
        <v>878</v>
      </c>
      <c r="AJ1288" t="s">
        <v>878</v>
      </c>
      <c r="AK1288" t="s">
        <v>878</v>
      </c>
      <c r="AL1288" t="s">
        <v>878</v>
      </c>
      <c r="AM1288" t="s">
        <v>878</v>
      </c>
      <c r="AN1288" t="s">
        <v>878</v>
      </c>
      <c r="AO1288" t="s">
        <v>878</v>
      </c>
      <c r="AP1288" t="s">
        <v>878</v>
      </c>
      <c r="AQ1288" t="s">
        <v>878</v>
      </c>
      <c r="AR1288" t="s">
        <v>878</v>
      </c>
      <c r="AS1288" t="s">
        <v>878</v>
      </c>
      <c r="AT1288" t="s">
        <v>878</v>
      </c>
      <c r="AU1288" t="s">
        <v>878</v>
      </c>
      <c r="AV1288" t="s">
        <v>878</v>
      </c>
      <c r="AW1288" t="s">
        <v>878</v>
      </c>
      <c r="AX1288" t="s">
        <v>878</v>
      </c>
      <c r="AY1288" t="s">
        <v>878</v>
      </c>
      <c r="AZ1288" t="s">
        <v>878</v>
      </c>
      <c r="BA1288" t="s">
        <v>878</v>
      </c>
      <c r="BB1288" t="s">
        <v>878</v>
      </c>
      <c r="BC1288" t="s">
        <v>878</v>
      </c>
      <c r="BD1288" t="s">
        <v>878</v>
      </c>
      <c r="BE1288" t="s">
        <v>878</v>
      </c>
      <c r="BF1288" t="s">
        <v>878</v>
      </c>
      <c r="BG1288">
        <v>0</v>
      </c>
      <c r="BH1288">
        <v>0</v>
      </c>
      <c r="BI1288">
        <v>0</v>
      </c>
      <c r="BJ1288">
        <v>0</v>
      </c>
      <c r="BK1288">
        <v>0</v>
      </c>
      <c r="BL1288" s="25">
        <v>0</v>
      </c>
      <c r="BM1288" s="1">
        <v>0</v>
      </c>
      <c r="BN1288" s="1">
        <v>0</v>
      </c>
      <c r="BO1288" s="1">
        <v>0</v>
      </c>
      <c r="BP1288" s="1">
        <v>0</v>
      </c>
      <c r="BQ1288"/>
      <c r="BR1288"/>
      <c r="BS1288"/>
      <c r="BT1288"/>
      <c r="BU1288"/>
      <c r="BV1288"/>
      <c r="BW1288"/>
      <c r="BX1288"/>
      <c r="BY1288"/>
      <c r="BZ1288"/>
      <c r="CA1288"/>
      <c r="CB1288"/>
      <c r="CC1288"/>
      <c r="CD1288"/>
      <c r="CE1288"/>
      <c r="CF1288"/>
      <c r="CG1288"/>
      <c r="CH1288"/>
      <c r="CI1288"/>
      <c r="CJ1288"/>
      <c r="CK1288"/>
      <c r="CL1288"/>
      <c r="CM1288"/>
      <c r="CN1288"/>
      <c r="CO1288"/>
      <c r="CP1288"/>
      <c r="CQ1288"/>
      <c r="CR1288"/>
      <c r="CS1288"/>
      <c r="CT1288"/>
      <c r="CU1288"/>
      <c r="CV1288"/>
      <c r="CW1288"/>
      <c r="CX1288"/>
      <c r="CY1288"/>
      <c r="CZ1288"/>
      <c r="DA1288"/>
      <c r="DB1288"/>
      <c r="DC1288"/>
      <c r="DD1288"/>
      <c r="DE1288"/>
    </row>
    <row r="1289" spans="1:109" x14ac:dyDescent="0.2">
      <c r="A1289" s="2">
        <v>1288</v>
      </c>
      <c r="B1289" s="2">
        <v>16</v>
      </c>
      <c r="C1289" s="2">
        <v>1</v>
      </c>
      <c r="D1289">
        <v>14</v>
      </c>
      <c r="E1289" s="52">
        <v>43994</v>
      </c>
      <c r="F1289" s="1">
        <v>0</v>
      </c>
      <c r="G1289" s="5">
        <f t="shared" si="88"/>
        <v>0</v>
      </c>
      <c r="H1289" s="19">
        <f t="shared" si="89"/>
        <v>0</v>
      </c>
      <c r="I1289">
        <v>76.041666666666671</v>
      </c>
      <c r="J1289">
        <v>95.182648401826484</v>
      </c>
      <c r="K1289">
        <v>26.74521887106032</v>
      </c>
      <c r="L1289">
        <v>0</v>
      </c>
      <c r="M1289">
        <v>82.191780821917803</v>
      </c>
      <c r="N1289">
        <v>17.80821917808219</v>
      </c>
      <c r="O1289">
        <v>69.270833333333329</v>
      </c>
      <c r="P1289">
        <v>95.451127819548873</v>
      </c>
      <c r="Q1289">
        <v>25.414945622763646</v>
      </c>
      <c r="R1289">
        <v>0</v>
      </c>
      <c r="S1289">
        <v>80.451127819548873</v>
      </c>
      <c r="T1289">
        <v>19.548872180451127</v>
      </c>
      <c r="U1289">
        <v>89.583333333333329</v>
      </c>
      <c r="V1289">
        <v>94.767441860465112</v>
      </c>
      <c r="W1289">
        <v>28.857271206336673</v>
      </c>
      <c r="X1289">
        <v>0</v>
      </c>
      <c r="Y1289">
        <v>84.883720930232556</v>
      </c>
      <c r="Z1289">
        <v>15.116279069767442</v>
      </c>
      <c r="AA1289" s="2" t="s">
        <v>878</v>
      </c>
      <c r="AB1289" t="s">
        <v>878</v>
      </c>
      <c r="AC1289" t="s">
        <v>878</v>
      </c>
      <c r="AD1289" t="s">
        <v>878</v>
      </c>
      <c r="AE1289" t="s">
        <v>878</v>
      </c>
      <c r="AF1289" t="s">
        <v>878</v>
      </c>
      <c r="AG1289" t="s">
        <v>878</v>
      </c>
      <c r="AH1289" t="s">
        <v>878</v>
      </c>
      <c r="AI1289" t="s">
        <v>878</v>
      </c>
      <c r="AJ1289" t="s">
        <v>878</v>
      </c>
      <c r="AK1289" t="s">
        <v>878</v>
      </c>
      <c r="AL1289" t="s">
        <v>878</v>
      </c>
      <c r="AM1289" t="s">
        <v>878</v>
      </c>
      <c r="AN1289" t="s">
        <v>878</v>
      </c>
      <c r="AO1289" t="s">
        <v>878</v>
      </c>
      <c r="AP1289" t="s">
        <v>878</v>
      </c>
      <c r="AQ1289" t="s">
        <v>878</v>
      </c>
      <c r="AR1289" t="s">
        <v>878</v>
      </c>
      <c r="AS1289" t="s">
        <v>878</v>
      </c>
      <c r="AT1289" t="s">
        <v>878</v>
      </c>
      <c r="AU1289" t="s">
        <v>878</v>
      </c>
      <c r="AV1289" t="s">
        <v>878</v>
      </c>
      <c r="AW1289" t="s">
        <v>878</v>
      </c>
      <c r="AX1289" t="s">
        <v>878</v>
      </c>
      <c r="AY1289" t="s">
        <v>878</v>
      </c>
      <c r="AZ1289" t="s">
        <v>878</v>
      </c>
      <c r="BA1289" t="s">
        <v>878</v>
      </c>
      <c r="BB1289" t="s">
        <v>878</v>
      </c>
      <c r="BC1289" t="s">
        <v>878</v>
      </c>
      <c r="BD1289" t="s">
        <v>878</v>
      </c>
      <c r="BE1289" t="s">
        <v>878</v>
      </c>
      <c r="BF1289" t="s">
        <v>878</v>
      </c>
      <c r="BG1289">
        <v>0</v>
      </c>
      <c r="BH1289">
        <v>0</v>
      </c>
      <c r="BI1289">
        <v>0</v>
      </c>
      <c r="BJ1289">
        <v>0</v>
      </c>
      <c r="BK1289">
        <v>0</v>
      </c>
      <c r="BL1289" s="25">
        <v>0</v>
      </c>
      <c r="BM1289" s="1">
        <v>0</v>
      </c>
      <c r="BN1289" s="1">
        <v>0</v>
      </c>
      <c r="BO1289" s="1">
        <v>0</v>
      </c>
      <c r="BP1289" s="1">
        <v>0</v>
      </c>
      <c r="BQ1289"/>
      <c r="BR1289"/>
      <c r="BS1289"/>
      <c r="BT1289"/>
      <c r="BU1289"/>
      <c r="BV1289"/>
      <c r="BW1289"/>
      <c r="BX1289"/>
      <c r="BY1289"/>
      <c r="BZ1289"/>
      <c r="CA1289"/>
      <c r="CB1289"/>
      <c r="CC1289"/>
      <c r="CD1289"/>
      <c r="CE1289"/>
      <c r="CF1289"/>
      <c r="CG1289"/>
      <c r="CH1289"/>
      <c r="CI1289"/>
      <c r="CJ1289"/>
      <c r="CK1289"/>
      <c r="CL1289"/>
      <c r="CM1289"/>
      <c r="CN1289"/>
      <c r="CO1289"/>
      <c r="CP1289"/>
      <c r="CQ1289"/>
      <c r="CR1289"/>
      <c r="CS1289"/>
      <c r="CT1289"/>
      <c r="CU1289"/>
      <c r="CV1289"/>
      <c r="CW1289"/>
      <c r="CX1289"/>
      <c r="CY1289"/>
      <c r="CZ1289"/>
      <c r="DA1289"/>
      <c r="DB1289"/>
      <c r="DC1289"/>
      <c r="DD1289"/>
      <c r="DE1289"/>
    </row>
    <row r="1290" spans="1:109" x14ac:dyDescent="0.2">
      <c r="A1290" s="2">
        <v>1289</v>
      </c>
      <c r="B1290" s="2">
        <v>16</v>
      </c>
      <c r="C1290" s="2">
        <v>2</v>
      </c>
      <c r="D1290">
        <v>1</v>
      </c>
      <c r="E1290" s="52">
        <v>43995</v>
      </c>
      <c r="F1290" s="1">
        <v>0</v>
      </c>
      <c r="G1290" s="5">
        <f t="shared" si="88"/>
        <v>0</v>
      </c>
      <c r="H1290" s="19">
        <f t="shared" si="89"/>
        <v>0</v>
      </c>
      <c r="I1290">
        <v>95.138888888888886</v>
      </c>
      <c r="J1290">
        <v>118.63868613138686</v>
      </c>
      <c r="K1290">
        <v>31.068502004177716</v>
      </c>
      <c r="L1290">
        <v>7.664233576642336</v>
      </c>
      <c r="M1290">
        <v>85.401459854014604</v>
      </c>
      <c r="N1290">
        <v>6.9343065693430654</v>
      </c>
      <c r="O1290">
        <v>93.229166666666671</v>
      </c>
      <c r="P1290">
        <v>104.79329608938548</v>
      </c>
      <c r="Q1290">
        <v>28.581048650675299</v>
      </c>
      <c r="R1290">
        <v>0</v>
      </c>
      <c r="S1290">
        <v>89.385474860335194</v>
      </c>
      <c r="T1290">
        <v>10.614525139664805</v>
      </c>
      <c r="U1290">
        <v>98.958333333333329</v>
      </c>
      <c r="V1290">
        <v>144.72631578947369</v>
      </c>
      <c r="W1290">
        <v>23.877628428522936</v>
      </c>
      <c r="X1290">
        <v>22.105263157894736</v>
      </c>
      <c r="Y1290">
        <v>77.89473684210526</v>
      </c>
      <c r="Z1290">
        <v>0</v>
      </c>
      <c r="AA1290" s="2">
        <v>0</v>
      </c>
      <c r="AB1290">
        <v>1</v>
      </c>
      <c r="AC1290">
        <v>8</v>
      </c>
      <c r="AD1290">
        <v>1</v>
      </c>
      <c r="AE1290" s="16">
        <v>0</v>
      </c>
      <c r="AF1290" t="s">
        <v>879</v>
      </c>
      <c r="AG1290" t="s">
        <v>879</v>
      </c>
      <c r="AH1290" t="s">
        <v>879</v>
      </c>
      <c r="AI1290" t="s">
        <v>879</v>
      </c>
      <c r="AJ1290" t="s">
        <v>879</v>
      </c>
      <c r="AK1290" t="s">
        <v>879</v>
      </c>
      <c r="AL1290" t="s">
        <v>878</v>
      </c>
      <c r="AM1290" t="s">
        <v>878</v>
      </c>
      <c r="AN1290" t="s">
        <v>878</v>
      </c>
      <c r="AO1290" t="s">
        <v>878</v>
      </c>
      <c r="AP1290" t="s">
        <v>878</v>
      </c>
      <c r="AQ1290" t="s">
        <v>878</v>
      </c>
      <c r="AR1290" t="s">
        <v>878</v>
      </c>
      <c r="AS1290" t="s">
        <v>879</v>
      </c>
      <c r="AT1290" t="s">
        <v>879</v>
      </c>
      <c r="AU1290" t="s">
        <v>879</v>
      </c>
      <c r="AV1290" t="s">
        <v>879</v>
      </c>
      <c r="AW1290" t="s">
        <v>879</v>
      </c>
      <c r="AX1290" t="s">
        <v>879</v>
      </c>
      <c r="AY1290" t="s">
        <v>879</v>
      </c>
      <c r="AZ1290" t="s">
        <v>878</v>
      </c>
      <c r="BA1290" t="s">
        <v>878</v>
      </c>
      <c r="BB1290" t="s">
        <v>878</v>
      </c>
      <c r="BC1290" t="s">
        <v>878</v>
      </c>
      <c r="BD1290" t="s">
        <v>878</v>
      </c>
      <c r="BE1290" t="s">
        <v>878</v>
      </c>
      <c r="BF1290" t="s">
        <v>878</v>
      </c>
      <c r="BG1290">
        <v>0</v>
      </c>
      <c r="BH1290">
        <v>0</v>
      </c>
      <c r="BI1290">
        <v>0</v>
      </c>
      <c r="BJ1290">
        <v>0</v>
      </c>
      <c r="BK1290">
        <v>0</v>
      </c>
      <c r="BL1290" s="25">
        <v>0</v>
      </c>
      <c r="BM1290" s="1">
        <v>0</v>
      </c>
      <c r="BN1290" s="1">
        <v>0</v>
      </c>
      <c r="BO1290" s="1">
        <v>0</v>
      </c>
      <c r="BP1290" s="1">
        <v>0</v>
      </c>
      <c r="BQ1290"/>
      <c r="BR1290"/>
      <c r="BS1290"/>
      <c r="BT1290"/>
      <c r="BU1290"/>
      <c r="BV1290"/>
      <c r="BW1290"/>
      <c r="BX1290"/>
      <c r="BY1290"/>
      <c r="BZ1290"/>
      <c r="CA1290"/>
      <c r="CB1290"/>
      <c r="CC1290"/>
      <c r="CD1290"/>
      <c r="CE1290"/>
      <c r="CF1290"/>
      <c r="CG1290"/>
      <c r="CH1290"/>
      <c r="CI1290"/>
      <c r="CJ1290"/>
      <c r="CK1290"/>
      <c r="CL1290"/>
      <c r="CM1290"/>
      <c r="CN1290"/>
      <c r="CO1290"/>
      <c r="CP1290"/>
      <c r="CQ1290"/>
      <c r="CR1290"/>
      <c r="CS1290"/>
      <c r="CT1290"/>
      <c r="CU1290"/>
      <c r="CV1290"/>
      <c r="CW1290"/>
      <c r="CX1290"/>
      <c r="CY1290"/>
      <c r="CZ1290"/>
      <c r="DA1290"/>
      <c r="DB1290"/>
      <c r="DC1290"/>
      <c r="DD1290"/>
      <c r="DE1290"/>
    </row>
    <row r="1291" spans="1:109" x14ac:dyDescent="0.2">
      <c r="A1291" s="2">
        <v>1290</v>
      </c>
      <c r="B1291" s="2">
        <v>16</v>
      </c>
      <c r="C1291" s="2">
        <v>2</v>
      </c>
      <c r="D1291">
        <v>2</v>
      </c>
      <c r="E1291" s="52">
        <v>43996</v>
      </c>
      <c r="F1291" s="1">
        <v>0</v>
      </c>
      <c r="G1291" s="5">
        <f t="shared" si="88"/>
        <v>0</v>
      </c>
      <c r="H1291" s="19">
        <f t="shared" si="89"/>
        <v>0</v>
      </c>
      <c r="I1291">
        <v>95.833333333333329</v>
      </c>
      <c r="J1291">
        <v>125.53623188405797</v>
      </c>
      <c r="K1291">
        <v>31.268307411398517</v>
      </c>
      <c r="L1291">
        <v>11.594202898550725</v>
      </c>
      <c r="M1291">
        <v>84.420289855072468</v>
      </c>
      <c r="N1291">
        <v>3.9855072463768115</v>
      </c>
      <c r="O1291">
        <v>96.875</v>
      </c>
      <c r="P1291">
        <v>132.32258064516128</v>
      </c>
      <c r="Q1291">
        <v>34.507300522662028</v>
      </c>
      <c r="R1291">
        <v>17.204301075268816</v>
      </c>
      <c r="S1291">
        <v>76.881720430107521</v>
      </c>
      <c r="T1291">
        <v>5.913978494623656</v>
      </c>
      <c r="U1291">
        <v>93.75</v>
      </c>
      <c r="V1291">
        <v>111.51111111111111</v>
      </c>
      <c r="W1291">
        <v>10.299827337302839</v>
      </c>
      <c r="X1291">
        <v>0</v>
      </c>
      <c r="Y1291">
        <v>100</v>
      </c>
      <c r="Z1291">
        <v>0</v>
      </c>
      <c r="AA1291" s="2">
        <v>1</v>
      </c>
      <c r="AB1291">
        <v>1</v>
      </c>
      <c r="AC1291">
        <v>6</v>
      </c>
      <c r="AD1291">
        <v>1</v>
      </c>
      <c r="AE1291" s="16">
        <v>0</v>
      </c>
      <c r="AF1291" t="s">
        <v>879</v>
      </c>
      <c r="AG1291" t="s">
        <v>879</v>
      </c>
      <c r="AH1291" t="s">
        <v>879</v>
      </c>
      <c r="AI1291" t="s">
        <v>879</v>
      </c>
      <c r="AJ1291" t="s">
        <v>879</v>
      </c>
      <c r="AK1291" t="s">
        <v>879</v>
      </c>
      <c r="AL1291" t="s">
        <v>878</v>
      </c>
      <c r="AM1291" t="s">
        <v>878</v>
      </c>
      <c r="AN1291" t="s">
        <v>878</v>
      </c>
      <c r="AO1291" t="s">
        <v>878</v>
      </c>
      <c r="AP1291" t="s">
        <v>878</v>
      </c>
      <c r="AQ1291" t="s">
        <v>878</v>
      </c>
      <c r="AR1291" t="s">
        <v>878</v>
      </c>
      <c r="AS1291" t="s">
        <v>879</v>
      </c>
      <c r="AT1291" t="s">
        <v>879</v>
      </c>
      <c r="AU1291" t="s">
        <v>879</v>
      </c>
      <c r="AV1291" t="s">
        <v>879</v>
      </c>
      <c r="AW1291" t="s">
        <v>879</v>
      </c>
      <c r="AX1291" t="s">
        <v>879</v>
      </c>
      <c r="AY1291" t="s">
        <v>879</v>
      </c>
      <c r="AZ1291" t="s">
        <v>878</v>
      </c>
      <c r="BA1291" t="s">
        <v>878</v>
      </c>
      <c r="BB1291" t="s">
        <v>878</v>
      </c>
      <c r="BC1291" t="s">
        <v>878</v>
      </c>
      <c r="BD1291" t="s">
        <v>878</v>
      </c>
      <c r="BE1291" t="s">
        <v>878</v>
      </c>
      <c r="BF1291" t="s">
        <v>878</v>
      </c>
      <c r="BG1291">
        <v>0</v>
      </c>
      <c r="BH1291">
        <v>0</v>
      </c>
      <c r="BI1291">
        <v>0</v>
      </c>
      <c r="BJ1291">
        <v>0</v>
      </c>
      <c r="BK1291">
        <v>0</v>
      </c>
      <c r="BL1291" s="25">
        <v>0</v>
      </c>
      <c r="BM1291" s="1">
        <v>0</v>
      </c>
      <c r="BN1291" s="1">
        <v>0</v>
      </c>
      <c r="BO1291" s="1">
        <v>0</v>
      </c>
      <c r="BP1291" s="1">
        <v>0</v>
      </c>
      <c r="BQ1291"/>
      <c r="BR1291"/>
      <c r="BS1291"/>
      <c r="BT1291"/>
      <c r="BU1291"/>
      <c r="BV1291"/>
      <c r="BW1291"/>
      <c r="BX1291"/>
      <c r="BY1291"/>
      <c r="BZ1291"/>
      <c r="CA1291"/>
      <c r="CB1291"/>
      <c r="CC1291"/>
      <c r="CD1291"/>
      <c r="CE1291"/>
      <c r="CF1291"/>
      <c r="CG1291"/>
      <c r="CH1291"/>
      <c r="CI1291"/>
      <c r="CJ1291"/>
      <c r="CK1291"/>
      <c r="CL1291"/>
      <c r="CM1291"/>
      <c r="CN1291"/>
      <c r="CO1291"/>
      <c r="CP1291"/>
      <c r="CQ1291"/>
      <c r="CR1291"/>
      <c r="CS1291"/>
      <c r="CT1291"/>
      <c r="CU1291"/>
      <c r="CV1291"/>
      <c r="CW1291"/>
      <c r="CX1291"/>
      <c r="CY1291"/>
      <c r="CZ1291"/>
      <c r="DA1291"/>
      <c r="DB1291"/>
      <c r="DC1291"/>
      <c r="DD1291"/>
      <c r="DE1291"/>
    </row>
    <row r="1292" spans="1:109" x14ac:dyDescent="0.2">
      <c r="A1292" s="2">
        <v>1291</v>
      </c>
      <c r="B1292" s="2">
        <v>16</v>
      </c>
      <c r="C1292" s="2">
        <v>2</v>
      </c>
      <c r="D1292">
        <v>3</v>
      </c>
      <c r="E1292" s="52">
        <v>43997</v>
      </c>
      <c r="F1292" s="1">
        <v>0</v>
      </c>
      <c r="G1292" s="5">
        <f t="shared" si="88"/>
        <v>0</v>
      </c>
      <c r="H1292" s="19">
        <f t="shared" si="89"/>
        <v>0</v>
      </c>
      <c r="I1292">
        <v>94.444444444444443</v>
      </c>
      <c r="J1292">
        <v>105.79779411764706</v>
      </c>
      <c r="K1292">
        <v>21.511901368072806</v>
      </c>
      <c r="L1292">
        <v>0</v>
      </c>
      <c r="M1292">
        <v>94.852941176470594</v>
      </c>
      <c r="N1292">
        <v>5.1470588235294121</v>
      </c>
      <c r="O1292">
        <v>95.3125</v>
      </c>
      <c r="P1292">
        <v>112.64480874316939</v>
      </c>
      <c r="Q1292">
        <v>19.976285028666549</v>
      </c>
      <c r="R1292">
        <v>0</v>
      </c>
      <c r="S1292">
        <v>97.267759562841533</v>
      </c>
      <c r="T1292">
        <v>2.7322404371584699</v>
      </c>
      <c r="U1292">
        <v>92.708333333333329</v>
      </c>
      <c r="V1292">
        <v>91.719101123595507</v>
      </c>
      <c r="W1292">
        <v>17.237350308576843</v>
      </c>
      <c r="X1292">
        <v>0</v>
      </c>
      <c r="Y1292">
        <v>89.887640449438209</v>
      </c>
      <c r="Z1292">
        <v>10.112359550561798</v>
      </c>
      <c r="AA1292" s="2">
        <v>0</v>
      </c>
      <c r="AB1292">
        <v>1</v>
      </c>
      <c r="AC1292">
        <v>7</v>
      </c>
      <c r="AD1292">
        <v>1</v>
      </c>
      <c r="AE1292" s="16">
        <v>0</v>
      </c>
      <c r="AF1292" t="s">
        <v>879</v>
      </c>
      <c r="AG1292" t="s">
        <v>879</v>
      </c>
      <c r="AH1292" t="s">
        <v>879</v>
      </c>
      <c r="AI1292" t="s">
        <v>879</v>
      </c>
      <c r="AJ1292" t="s">
        <v>879</v>
      </c>
      <c r="AK1292" t="s">
        <v>879</v>
      </c>
      <c r="AL1292" t="s">
        <v>878</v>
      </c>
      <c r="AM1292" t="s">
        <v>878</v>
      </c>
      <c r="AN1292" t="s">
        <v>878</v>
      </c>
      <c r="AO1292" t="s">
        <v>878</v>
      </c>
      <c r="AP1292" t="s">
        <v>878</v>
      </c>
      <c r="AQ1292" t="s">
        <v>878</v>
      </c>
      <c r="AR1292" t="s">
        <v>878</v>
      </c>
      <c r="AS1292" t="s">
        <v>879</v>
      </c>
      <c r="AT1292" t="s">
        <v>879</v>
      </c>
      <c r="AU1292" t="s">
        <v>879</v>
      </c>
      <c r="AV1292" t="s">
        <v>879</v>
      </c>
      <c r="AW1292" t="s">
        <v>879</v>
      </c>
      <c r="AX1292" t="s">
        <v>879</v>
      </c>
      <c r="AY1292" t="s">
        <v>879</v>
      </c>
      <c r="AZ1292" t="s">
        <v>878</v>
      </c>
      <c r="BA1292" t="s">
        <v>878</v>
      </c>
      <c r="BB1292" t="s">
        <v>878</v>
      </c>
      <c r="BC1292" t="s">
        <v>878</v>
      </c>
      <c r="BD1292" t="s">
        <v>878</v>
      </c>
      <c r="BE1292" t="s">
        <v>878</v>
      </c>
      <c r="BF1292" t="s">
        <v>878</v>
      </c>
      <c r="BG1292">
        <v>0</v>
      </c>
      <c r="BH1292">
        <v>0</v>
      </c>
      <c r="BI1292">
        <v>0</v>
      </c>
      <c r="BJ1292">
        <v>0</v>
      </c>
      <c r="BK1292">
        <v>0</v>
      </c>
      <c r="BL1292" s="25">
        <v>0</v>
      </c>
      <c r="BM1292" s="1">
        <v>0</v>
      </c>
      <c r="BN1292" s="1">
        <v>0</v>
      </c>
      <c r="BO1292" s="1">
        <v>0</v>
      </c>
      <c r="BP1292" s="1">
        <v>0</v>
      </c>
      <c r="BQ1292"/>
      <c r="BR1292"/>
      <c r="BS1292"/>
      <c r="BT1292"/>
      <c r="BU1292"/>
      <c r="BV1292"/>
      <c r="BW1292"/>
      <c r="BX1292"/>
      <c r="BY1292"/>
      <c r="BZ1292"/>
      <c r="CA1292"/>
      <c r="CB1292"/>
      <c r="CC1292"/>
      <c r="CD1292"/>
      <c r="CE1292"/>
      <c r="CF1292"/>
      <c r="CG1292"/>
      <c r="CH1292"/>
      <c r="CI1292"/>
      <c r="CJ1292"/>
      <c r="CK1292"/>
      <c r="CL1292"/>
      <c r="CM1292"/>
      <c r="CN1292"/>
      <c r="CO1292"/>
      <c r="CP1292"/>
      <c r="CQ1292"/>
      <c r="CR1292"/>
      <c r="CS1292"/>
      <c r="CT1292"/>
      <c r="CU1292"/>
      <c r="CV1292"/>
      <c r="CW1292"/>
      <c r="CX1292"/>
      <c r="CY1292"/>
      <c r="CZ1292"/>
      <c r="DA1292"/>
      <c r="DB1292"/>
      <c r="DC1292"/>
      <c r="DD1292"/>
      <c r="DE1292"/>
    </row>
    <row r="1293" spans="1:109" x14ac:dyDescent="0.2">
      <c r="A1293" s="2">
        <v>1292</v>
      </c>
      <c r="B1293" s="2">
        <v>16</v>
      </c>
      <c r="C1293" s="2">
        <v>2</v>
      </c>
      <c r="D1293">
        <v>4</v>
      </c>
      <c r="E1293" s="52">
        <v>43998</v>
      </c>
      <c r="F1293" s="1">
        <v>0</v>
      </c>
      <c r="G1293" s="5">
        <f t="shared" si="88"/>
        <v>0</v>
      </c>
      <c r="H1293" s="19">
        <f t="shared" si="89"/>
        <v>0</v>
      </c>
      <c r="I1293">
        <v>91.319444444444443</v>
      </c>
      <c r="J1293">
        <v>105.75285171102662</v>
      </c>
      <c r="K1293">
        <v>30.02536363086254</v>
      </c>
      <c r="L1293">
        <v>2.661596958174905</v>
      </c>
      <c r="M1293">
        <v>84.030418250950561</v>
      </c>
      <c r="N1293">
        <v>13.307984790874524</v>
      </c>
      <c r="O1293">
        <v>90.104166666666671</v>
      </c>
      <c r="P1293">
        <v>117.89017341040463</v>
      </c>
      <c r="Q1293">
        <v>26.728073916912528</v>
      </c>
      <c r="R1293">
        <v>4.0462427745664744</v>
      </c>
      <c r="S1293">
        <v>89.017341040462426</v>
      </c>
      <c r="T1293">
        <v>6.9364161849710984</v>
      </c>
      <c r="U1293">
        <v>93.75</v>
      </c>
      <c r="V1293">
        <v>82.422222222222217</v>
      </c>
      <c r="W1293">
        <v>17.685035306599133</v>
      </c>
      <c r="X1293">
        <v>0</v>
      </c>
      <c r="Y1293">
        <v>74.444444444444443</v>
      </c>
      <c r="Z1293">
        <v>25.555555555555557</v>
      </c>
      <c r="AA1293" s="2">
        <v>0</v>
      </c>
      <c r="AB1293">
        <v>1</v>
      </c>
      <c r="AC1293">
        <v>7</v>
      </c>
      <c r="AD1293">
        <v>1</v>
      </c>
      <c r="AE1293" s="16">
        <v>0</v>
      </c>
      <c r="AF1293" t="s">
        <v>879</v>
      </c>
      <c r="AG1293" t="s">
        <v>879</v>
      </c>
      <c r="AH1293" t="s">
        <v>879</v>
      </c>
      <c r="AI1293" t="s">
        <v>879</v>
      </c>
      <c r="AJ1293" t="s">
        <v>879</v>
      </c>
      <c r="AK1293" t="s">
        <v>879</v>
      </c>
      <c r="AL1293" t="s">
        <v>878</v>
      </c>
      <c r="AM1293" t="s">
        <v>878</v>
      </c>
      <c r="AN1293" t="s">
        <v>878</v>
      </c>
      <c r="AO1293" t="s">
        <v>878</v>
      </c>
      <c r="AP1293" t="s">
        <v>878</v>
      </c>
      <c r="AQ1293" t="s">
        <v>878</v>
      </c>
      <c r="AR1293" t="s">
        <v>878</v>
      </c>
      <c r="AS1293" t="s">
        <v>879</v>
      </c>
      <c r="AT1293" t="s">
        <v>879</v>
      </c>
      <c r="AU1293" t="s">
        <v>879</v>
      </c>
      <c r="AV1293" t="s">
        <v>879</v>
      </c>
      <c r="AW1293" t="s">
        <v>879</v>
      </c>
      <c r="AX1293" t="s">
        <v>879</v>
      </c>
      <c r="AY1293" t="s">
        <v>879</v>
      </c>
      <c r="AZ1293" t="s">
        <v>878</v>
      </c>
      <c r="BA1293" t="s">
        <v>878</v>
      </c>
      <c r="BB1293" t="s">
        <v>878</v>
      </c>
      <c r="BC1293" t="s">
        <v>878</v>
      </c>
      <c r="BD1293" t="s">
        <v>878</v>
      </c>
      <c r="BE1293" t="s">
        <v>878</v>
      </c>
      <c r="BF1293" t="s">
        <v>878</v>
      </c>
      <c r="BG1293">
        <v>0</v>
      </c>
      <c r="BH1293">
        <v>0</v>
      </c>
      <c r="BI1293">
        <v>0</v>
      </c>
      <c r="BJ1293">
        <v>0</v>
      </c>
      <c r="BK1293">
        <v>0</v>
      </c>
      <c r="BL1293" s="25">
        <v>0</v>
      </c>
      <c r="BM1293" s="1">
        <v>0</v>
      </c>
      <c r="BN1293" s="1">
        <v>0</v>
      </c>
      <c r="BO1293" s="1">
        <v>0</v>
      </c>
      <c r="BP1293" s="1">
        <v>0</v>
      </c>
      <c r="BQ1293"/>
      <c r="BR1293"/>
      <c r="BS1293"/>
      <c r="BT1293"/>
      <c r="BU1293"/>
      <c r="BV1293" s="16"/>
      <c r="BW1293" s="16"/>
      <c r="BX1293"/>
      <c r="BY1293"/>
      <c r="BZ1293"/>
      <c r="CA1293"/>
      <c r="CB1293"/>
      <c r="CC1293"/>
      <c r="CD1293"/>
      <c r="CE1293"/>
      <c r="CF1293"/>
      <c r="CG1293"/>
      <c r="CH1293"/>
      <c r="CI1293"/>
      <c r="CJ1293"/>
      <c r="CK1293"/>
      <c r="CL1293"/>
      <c r="CM1293"/>
      <c r="CN1293"/>
      <c r="CO1293"/>
      <c r="CP1293"/>
      <c r="CQ1293"/>
      <c r="CR1293"/>
      <c r="CS1293"/>
      <c r="CT1293"/>
      <c r="CU1293"/>
      <c r="CV1293"/>
      <c r="CW1293"/>
      <c r="CX1293"/>
      <c r="CY1293"/>
      <c r="CZ1293"/>
      <c r="DA1293"/>
      <c r="DB1293"/>
      <c r="DC1293"/>
      <c r="DD1293"/>
      <c r="DE1293"/>
    </row>
    <row r="1294" spans="1:109" x14ac:dyDescent="0.2">
      <c r="A1294" s="2">
        <v>1293</v>
      </c>
      <c r="B1294" s="2">
        <v>16</v>
      </c>
      <c r="C1294" s="2">
        <v>2</v>
      </c>
      <c r="D1294">
        <v>5</v>
      </c>
      <c r="E1294" s="52">
        <v>43999</v>
      </c>
      <c r="F1294" s="1">
        <v>0</v>
      </c>
      <c r="G1294" s="5">
        <f t="shared" si="88"/>
        <v>0</v>
      </c>
      <c r="H1294" s="19">
        <f t="shared" si="89"/>
        <v>0</v>
      </c>
      <c r="I1294">
        <v>93.402777777777771</v>
      </c>
      <c r="J1294">
        <v>118.78066914498142</v>
      </c>
      <c r="K1294">
        <v>43.243529189276394</v>
      </c>
      <c r="L1294">
        <v>14.869888475836431</v>
      </c>
      <c r="M1294">
        <v>62.825278810408918</v>
      </c>
      <c r="N1294">
        <v>22.304832713754646</v>
      </c>
      <c r="O1294">
        <v>92.1875</v>
      </c>
      <c r="P1294">
        <v>127.55932203389831</v>
      </c>
      <c r="Q1294">
        <v>30.46586751203089</v>
      </c>
      <c r="R1294">
        <v>12.429378531073446</v>
      </c>
      <c r="S1294">
        <v>81.92090395480227</v>
      </c>
      <c r="T1294">
        <v>5.6497175141242941</v>
      </c>
      <c r="U1294">
        <v>95.833333333333329</v>
      </c>
      <c r="V1294">
        <v>101.89130434782609</v>
      </c>
      <c r="W1294">
        <v>65.181740091439067</v>
      </c>
      <c r="X1294">
        <v>19.565217391304348</v>
      </c>
      <c r="Y1294">
        <v>26.086956521739133</v>
      </c>
      <c r="Z1294">
        <v>54.347826086956523</v>
      </c>
      <c r="AA1294" s="2">
        <v>1</v>
      </c>
      <c r="AB1294">
        <v>1</v>
      </c>
      <c r="AC1294">
        <v>2</v>
      </c>
      <c r="AD1294">
        <v>1</v>
      </c>
      <c r="AE1294" s="16">
        <v>0</v>
      </c>
      <c r="AF1294" t="s">
        <v>879</v>
      </c>
      <c r="AG1294" t="s">
        <v>879</v>
      </c>
      <c r="AH1294" t="s">
        <v>879</v>
      </c>
      <c r="AI1294" t="s">
        <v>879</v>
      </c>
      <c r="AJ1294" t="s">
        <v>879</v>
      </c>
      <c r="AK1294" t="s">
        <v>879</v>
      </c>
      <c r="AL1294" t="s">
        <v>878</v>
      </c>
      <c r="AM1294" t="s">
        <v>878</v>
      </c>
      <c r="AN1294" t="s">
        <v>878</v>
      </c>
      <c r="AO1294" t="s">
        <v>878</v>
      </c>
      <c r="AP1294" t="s">
        <v>878</v>
      </c>
      <c r="AQ1294" t="s">
        <v>878</v>
      </c>
      <c r="AR1294" t="s">
        <v>878</v>
      </c>
      <c r="AS1294" t="s">
        <v>879</v>
      </c>
      <c r="AT1294" t="s">
        <v>879</v>
      </c>
      <c r="AU1294" t="s">
        <v>879</v>
      </c>
      <c r="AV1294" t="s">
        <v>879</v>
      </c>
      <c r="AW1294" t="s">
        <v>879</v>
      </c>
      <c r="AX1294" t="s">
        <v>879</v>
      </c>
      <c r="AY1294" t="s">
        <v>879</v>
      </c>
      <c r="AZ1294" t="s">
        <v>878</v>
      </c>
      <c r="BA1294" t="s">
        <v>878</v>
      </c>
      <c r="BB1294" t="s">
        <v>878</v>
      </c>
      <c r="BC1294" t="s">
        <v>878</v>
      </c>
      <c r="BD1294" t="s">
        <v>878</v>
      </c>
      <c r="BE1294" t="s">
        <v>878</v>
      </c>
      <c r="BF1294" t="s">
        <v>878</v>
      </c>
      <c r="BG1294">
        <v>0</v>
      </c>
      <c r="BH1294">
        <v>0</v>
      </c>
      <c r="BI1294">
        <v>0</v>
      </c>
      <c r="BJ1294">
        <v>0</v>
      </c>
      <c r="BK1294">
        <v>0</v>
      </c>
      <c r="BL1294" s="25">
        <v>0</v>
      </c>
      <c r="BM1294" s="1">
        <v>0</v>
      </c>
      <c r="BN1294" s="1">
        <v>0</v>
      </c>
      <c r="BO1294" s="1">
        <v>0</v>
      </c>
      <c r="BP1294" s="1">
        <v>0</v>
      </c>
      <c r="BQ1294"/>
      <c r="BR1294"/>
      <c r="BS1294"/>
      <c r="BT1294"/>
      <c r="BU1294"/>
      <c r="BV1294"/>
      <c r="BW1294"/>
      <c r="BX1294"/>
      <c r="BY1294"/>
      <c r="BZ1294"/>
      <c r="CA1294"/>
      <c r="CB1294"/>
      <c r="CC1294"/>
      <c r="CD1294"/>
      <c r="CE1294"/>
      <c r="CF1294"/>
      <c r="CG1294"/>
      <c r="CH1294"/>
      <c r="CI1294"/>
      <c r="CJ1294"/>
      <c r="CK1294"/>
      <c r="CL1294"/>
      <c r="CM1294"/>
      <c r="CN1294"/>
      <c r="CO1294"/>
      <c r="CP1294"/>
      <c r="CQ1294"/>
      <c r="CR1294"/>
      <c r="CS1294"/>
      <c r="CT1294"/>
      <c r="CU1294"/>
      <c r="CV1294"/>
      <c r="CW1294"/>
      <c r="CX1294"/>
      <c r="CY1294"/>
      <c r="CZ1294"/>
      <c r="DA1294"/>
      <c r="DB1294"/>
      <c r="DC1294"/>
      <c r="DD1294"/>
      <c r="DE1294"/>
    </row>
    <row r="1295" spans="1:109" x14ac:dyDescent="0.2">
      <c r="A1295" s="2">
        <v>1294</v>
      </c>
      <c r="B1295" s="2">
        <v>16</v>
      </c>
      <c r="C1295" s="2">
        <v>2</v>
      </c>
      <c r="D1295">
        <v>6</v>
      </c>
      <c r="E1295" s="52">
        <v>44000</v>
      </c>
      <c r="F1295" s="1">
        <v>0</v>
      </c>
      <c r="G1295" s="5">
        <f t="shared" si="88"/>
        <v>0</v>
      </c>
      <c r="H1295" s="19">
        <f t="shared" si="89"/>
        <v>0</v>
      </c>
      <c r="I1295">
        <v>94.444444444444443</v>
      </c>
      <c r="J1295">
        <v>126.30882352941177</v>
      </c>
      <c r="K1295">
        <v>48.510107743305262</v>
      </c>
      <c r="L1295">
        <v>23.529411764705884</v>
      </c>
      <c r="M1295">
        <v>58.823529411764703</v>
      </c>
      <c r="N1295">
        <v>17.647058823529413</v>
      </c>
      <c r="O1295">
        <v>92.1875</v>
      </c>
      <c r="P1295">
        <v>146.40112994350284</v>
      </c>
      <c r="Q1295">
        <v>44.871276176302551</v>
      </c>
      <c r="R1295">
        <v>36.158192090395481</v>
      </c>
      <c r="S1295">
        <v>50.282485875706215</v>
      </c>
      <c r="T1295">
        <v>13.559322033898304</v>
      </c>
      <c r="U1295">
        <v>98.958333333333329</v>
      </c>
      <c r="V1295">
        <v>88.873684210526321</v>
      </c>
      <c r="W1295">
        <v>26.7974605940753</v>
      </c>
      <c r="X1295">
        <v>0</v>
      </c>
      <c r="Y1295">
        <v>74.73684210526315</v>
      </c>
      <c r="Z1295">
        <v>25.263157894736842</v>
      </c>
      <c r="AA1295" s="2">
        <v>1</v>
      </c>
      <c r="AB1295">
        <v>4</v>
      </c>
      <c r="AC1295">
        <v>6</v>
      </c>
      <c r="AD1295">
        <v>1</v>
      </c>
      <c r="AE1295" s="16">
        <v>0</v>
      </c>
      <c r="AF1295" t="s">
        <v>879</v>
      </c>
      <c r="AG1295" t="s">
        <v>879</v>
      </c>
      <c r="AH1295" t="s">
        <v>879</v>
      </c>
      <c r="AI1295" t="s">
        <v>879</v>
      </c>
      <c r="AJ1295" t="s">
        <v>879</v>
      </c>
      <c r="AK1295" t="s">
        <v>879</v>
      </c>
      <c r="AL1295" t="s">
        <v>878</v>
      </c>
      <c r="AM1295" t="s">
        <v>878</v>
      </c>
      <c r="AN1295" t="s">
        <v>878</v>
      </c>
      <c r="AO1295" t="s">
        <v>878</v>
      </c>
      <c r="AP1295" t="s">
        <v>878</v>
      </c>
      <c r="AQ1295" t="s">
        <v>878</v>
      </c>
      <c r="AR1295" t="s">
        <v>878</v>
      </c>
      <c r="AS1295" t="s">
        <v>879</v>
      </c>
      <c r="AT1295" t="s">
        <v>879</v>
      </c>
      <c r="AU1295" t="s">
        <v>879</v>
      </c>
      <c r="AV1295" t="s">
        <v>879</v>
      </c>
      <c r="AW1295" t="s">
        <v>879</v>
      </c>
      <c r="AX1295" t="s">
        <v>879</v>
      </c>
      <c r="AY1295" t="s">
        <v>879</v>
      </c>
      <c r="AZ1295" t="s">
        <v>878</v>
      </c>
      <c r="BA1295" t="s">
        <v>878</v>
      </c>
      <c r="BB1295" t="s">
        <v>878</v>
      </c>
      <c r="BC1295" t="s">
        <v>878</v>
      </c>
      <c r="BD1295" t="s">
        <v>878</v>
      </c>
      <c r="BE1295" t="s">
        <v>878</v>
      </c>
      <c r="BF1295" t="s">
        <v>878</v>
      </c>
      <c r="BG1295">
        <v>0</v>
      </c>
      <c r="BH1295">
        <v>0</v>
      </c>
      <c r="BI1295">
        <v>0</v>
      </c>
      <c r="BJ1295">
        <v>0</v>
      </c>
      <c r="BK1295">
        <v>0</v>
      </c>
      <c r="BL1295" s="25">
        <v>0</v>
      </c>
      <c r="BM1295" s="1">
        <v>0</v>
      </c>
      <c r="BN1295" s="1">
        <v>0</v>
      </c>
      <c r="BO1295" s="1">
        <v>0</v>
      </c>
      <c r="BP1295" s="1">
        <v>0</v>
      </c>
      <c r="BQ1295"/>
      <c r="BR1295"/>
      <c r="BS1295"/>
      <c r="BT1295"/>
      <c r="BU1295"/>
      <c r="BV1295"/>
      <c r="BW1295"/>
      <c r="BX1295"/>
      <c r="BY1295"/>
      <c r="BZ1295"/>
      <c r="CA1295"/>
      <c r="CB1295"/>
      <c r="CC1295"/>
      <c r="CD1295"/>
      <c r="CE1295"/>
      <c r="CF1295"/>
      <c r="CG1295"/>
      <c r="CH1295"/>
      <c r="CI1295"/>
      <c r="CJ1295"/>
      <c r="CK1295"/>
      <c r="CL1295"/>
      <c r="CM1295"/>
      <c r="CN1295"/>
      <c r="CO1295"/>
      <c r="CP1295"/>
      <c r="CQ1295"/>
      <c r="CR1295"/>
      <c r="CS1295"/>
      <c r="CT1295"/>
      <c r="CU1295"/>
      <c r="CV1295"/>
      <c r="CW1295"/>
      <c r="CX1295"/>
      <c r="CY1295"/>
      <c r="CZ1295"/>
      <c r="DA1295"/>
      <c r="DB1295"/>
      <c r="DC1295"/>
      <c r="DD1295"/>
      <c r="DE1295"/>
    </row>
    <row r="1296" spans="1:109" x14ac:dyDescent="0.2">
      <c r="A1296" s="2">
        <v>1295</v>
      </c>
      <c r="B1296" s="2">
        <v>16</v>
      </c>
      <c r="C1296" s="2">
        <v>2</v>
      </c>
      <c r="D1296">
        <v>7</v>
      </c>
      <c r="E1296" s="52">
        <v>44001</v>
      </c>
      <c r="F1296" s="1">
        <v>0</v>
      </c>
      <c r="G1296" s="5">
        <f t="shared" si="88"/>
        <v>0</v>
      </c>
      <c r="H1296" s="19">
        <f t="shared" si="89"/>
        <v>0</v>
      </c>
      <c r="I1296">
        <v>64.583333333333329</v>
      </c>
      <c r="J1296">
        <v>115.63440860215054</v>
      </c>
      <c r="K1296">
        <v>23.506657532441722</v>
      </c>
      <c r="L1296">
        <v>4.838709677419355</v>
      </c>
      <c r="M1296">
        <v>95.161290322580641</v>
      </c>
      <c r="N1296">
        <v>0</v>
      </c>
      <c r="O1296">
        <v>78.645833333333329</v>
      </c>
      <c r="P1296">
        <v>118.05960264900662</v>
      </c>
      <c r="Q1296">
        <v>24.915201651969134</v>
      </c>
      <c r="R1296">
        <v>5.9602649006622519</v>
      </c>
      <c r="S1296">
        <v>94.039735099337747</v>
      </c>
      <c r="T1296">
        <v>0</v>
      </c>
      <c r="U1296">
        <v>36.458333333333336</v>
      </c>
      <c r="V1296">
        <v>105.17142857142858</v>
      </c>
      <c r="W1296">
        <v>7.6188038777107039</v>
      </c>
      <c r="X1296">
        <v>0</v>
      </c>
      <c r="Y1296">
        <v>100</v>
      </c>
      <c r="Z1296">
        <v>0</v>
      </c>
      <c r="AA1296" s="2">
        <v>0</v>
      </c>
      <c r="AB1296">
        <v>1</v>
      </c>
      <c r="AC1296">
        <v>6</v>
      </c>
      <c r="AD1296">
        <v>1</v>
      </c>
      <c r="AE1296" s="16">
        <v>0</v>
      </c>
      <c r="AF1296" t="s">
        <v>879</v>
      </c>
      <c r="AG1296" t="s">
        <v>879</v>
      </c>
      <c r="AH1296" t="s">
        <v>879</v>
      </c>
      <c r="AI1296" t="s">
        <v>879</v>
      </c>
      <c r="AJ1296" t="s">
        <v>879</v>
      </c>
      <c r="AK1296" t="s">
        <v>879</v>
      </c>
      <c r="AL1296" t="s">
        <v>878</v>
      </c>
      <c r="AM1296" t="s">
        <v>878</v>
      </c>
      <c r="AN1296" t="s">
        <v>878</v>
      </c>
      <c r="AO1296" t="s">
        <v>878</v>
      </c>
      <c r="AP1296" t="s">
        <v>878</v>
      </c>
      <c r="AQ1296" t="s">
        <v>878</v>
      </c>
      <c r="AR1296" t="s">
        <v>878</v>
      </c>
      <c r="AS1296" t="s">
        <v>879</v>
      </c>
      <c r="AT1296" t="s">
        <v>879</v>
      </c>
      <c r="AU1296" t="s">
        <v>879</v>
      </c>
      <c r="AV1296" t="s">
        <v>879</v>
      </c>
      <c r="AW1296" t="s">
        <v>879</v>
      </c>
      <c r="AX1296" t="s">
        <v>879</v>
      </c>
      <c r="AY1296" t="s">
        <v>879</v>
      </c>
      <c r="AZ1296" t="s">
        <v>878</v>
      </c>
      <c r="BA1296" t="s">
        <v>878</v>
      </c>
      <c r="BB1296" t="s">
        <v>878</v>
      </c>
      <c r="BC1296" t="s">
        <v>878</v>
      </c>
      <c r="BD1296" t="s">
        <v>878</v>
      </c>
      <c r="BE1296" t="s">
        <v>878</v>
      </c>
      <c r="BF1296" t="s">
        <v>878</v>
      </c>
      <c r="BG1296">
        <v>0</v>
      </c>
      <c r="BH1296">
        <v>0</v>
      </c>
      <c r="BI1296">
        <v>0</v>
      </c>
      <c r="BJ1296">
        <v>0</v>
      </c>
      <c r="BK1296">
        <v>0</v>
      </c>
      <c r="BL1296" s="25">
        <v>0</v>
      </c>
      <c r="BM1296" s="1">
        <v>0</v>
      </c>
      <c r="BN1296" s="1">
        <v>0</v>
      </c>
      <c r="BO1296" s="1">
        <v>0</v>
      </c>
      <c r="BP1296" s="1">
        <v>0</v>
      </c>
      <c r="BQ1296"/>
      <c r="BR1296"/>
      <c r="BS1296"/>
      <c r="BT1296"/>
      <c r="BU1296"/>
      <c r="BV1296"/>
      <c r="BW1296"/>
      <c r="BX1296"/>
      <c r="BY1296"/>
      <c r="BZ1296"/>
      <c r="CA1296"/>
      <c r="CB1296"/>
      <c r="CC1296"/>
      <c r="CD1296"/>
      <c r="CE1296"/>
      <c r="CF1296"/>
      <c r="CG1296"/>
      <c r="CH1296"/>
      <c r="CI1296"/>
      <c r="CJ1296"/>
      <c r="CK1296"/>
      <c r="CL1296"/>
      <c r="CM1296"/>
      <c r="CN1296"/>
      <c r="CO1296"/>
      <c r="CP1296"/>
      <c r="CQ1296"/>
      <c r="CR1296"/>
      <c r="CS1296"/>
      <c r="CT1296"/>
      <c r="CU1296"/>
      <c r="CV1296"/>
      <c r="CW1296"/>
      <c r="CX1296"/>
      <c r="CY1296"/>
      <c r="CZ1296"/>
      <c r="DA1296"/>
      <c r="DB1296"/>
      <c r="DC1296"/>
      <c r="DD1296"/>
      <c r="DE1296"/>
    </row>
    <row r="1297" spans="1:109" x14ac:dyDescent="0.2">
      <c r="A1297" s="2">
        <v>1296</v>
      </c>
      <c r="B1297" s="2">
        <v>16</v>
      </c>
      <c r="C1297" s="2">
        <v>2</v>
      </c>
      <c r="D1297">
        <v>8</v>
      </c>
      <c r="E1297" s="52">
        <v>44002</v>
      </c>
      <c r="F1297" s="1">
        <v>0</v>
      </c>
      <c r="G1297" s="5">
        <f t="shared" si="88"/>
        <v>0</v>
      </c>
      <c r="H1297" s="19">
        <f t="shared" si="89"/>
        <v>0</v>
      </c>
      <c r="I1297">
        <v>88.888888888888886</v>
      </c>
      <c r="J1297">
        <v>108.66015625</v>
      </c>
      <c r="K1297">
        <v>18.220604791381511</v>
      </c>
      <c r="L1297">
        <v>0</v>
      </c>
      <c r="M1297">
        <v>99.609375</v>
      </c>
      <c r="N1297">
        <v>0.390625</v>
      </c>
      <c r="O1297">
        <v>85.416666666666671</v>
      </c>
      <c r="P1297">
        <v>114.15243902439025</v>
      </c>
      <c r="Q1297">
        <v>16.190186541295169</v>
      </c>
      <c r="R1297">
        <v>0</v>
      </c>
      <c r="S1297">
        <v>99.390243902439025</v>
      </c>
      <c r="T1297">
        <v>0.6097560975609756</v>
      </c>
      <c r="U1297">
        <v>95.833333333333329</v>
      </c>
      <c r="V1297">
        <v>98.869565217391298</v>
      </c>
      <c r="W1297">
        <v>18.521209510867752</v>
      </c>
      <c r="X1297">
        <v>0</v>
      </c>
      <c r="Y1297">
        <v>100</v>
      </c>
      <c r="Z1297">
        <v>0</v>
      </c>
      <c r="AA1297" s="2">
        <v>0</v>
      </c>
      <c r="AB1297">
        <v>1</v>
      </c>
      <c r="AC1297">
        <v>8</v>
      </c>
      <c r="AD1297">
        <v>1</v>
      </c>
      <c r="AE1297" s="16">
        <v>0</v>
      </c>
      <c r="AF1297" t="s">
        <v>879</v>
      </c>
      <c r="AG1297" t="s">
        <v>879</v>
      </c>
      <c r="AH1297" t="s">
        <v>879</v>
      </c>
      <c r="AI1297" t="s">
        <v>879</v>
      </c>
      <c r="AJ1297" t="s">
        <v>879</v>
      </c>
      <c r="AK1297" t="s">
        <v>879</v>
      </c>
      <c r="AL1297" t="s">
        <v>878</v>
      </c>
      <c r="AM1297" t="s">
        <v>878</v>
      </c>
      <c r="AN1297" t="s">
        <v>878</v>
      </c>
      <c r="AO1297" t="s">
        <v>878</v>
      </c>
      <c r="AP1297" t="s">
        <v>878</v>
      </c>
      <c r="AQ1297" t="s">
        <v>878</v>
      </c>
      <c r="AR1297" t="s">
        <v>878</v>
      </c>
      <c r="AS1297" t="s">
        <v>879</v>
      </c>
      <c r="AT1297" t="s">
        <v>879</v>
      </c>
      <c r="AU1297" t="s">
        <v>879</v>
      </c>
      <c r="AV1297" t="s">
        <v>879</v>
      </c>
      <c r="AW1297" t="s">
        <v>879</v>
      </c>
      <c r="AX1297" t="s">
        <v>879</v>
      </c>
      <c r="AY1297" t="s">
        <v>879</v>
      </c>
      <c r="AZ1297" t="s">
        <v>878</v>
      </c>
      <c r="BA1297" t="s">
        <v>878</v>
      </c>
      <c r="BB1297" t="s">
        <v>878</v>
      </c>
      <c r="BC1297" t="s">
        <v>878</v>
      </c>
      <c r="BD1297" t="s">
        <v>878</v>
      </c>
      <c r="BE1297" t="s">
        <v>878</v>
      </c>
      <c r="BF1297" t="s">
        <v>878</v>
      </c>
      <c r="BG1297">
        <v>0</v>
      </c>
      <c r="BH1297">
        <v>0</v>
      </c>
      <c r="BI1297">
        <v>0</v>
      </c>
      <c r="BJ1297">
        <v>0</v>
      </c>
      <c r="BK1297">
        <v>0</v>
      </c>
      <c r="BL1297" s="25">
        <v>0</v>
      </c>
      <c r="BM1297" s="1">
        <v>0</v>
      </c>
      <c r="BN1297" s="1">
        <v>0</v>
      </c>
      <c r="BO1297" s="1">
        <v>0</v>
      </c>
      <c r="BP1297" s="1">
        <v>0</v>
      </c>
      <c r="BQ1297"/>
      <c r="BR1297"/>
      <c r="BS1297"/>
      <c r="BT1297"/>
      <c r="BU1297"/>
      <c r="BV1297"/>
      <c r="BW1297"/>
      <c r="BX1297"/>
      <c r="BY1297"/>
      <c r="BZ1297"/>
      <c r="CA1297"/>
      <c r="CB1297"/>
      <c r="CC1297"/>
      <c r="CD1297"/>
      <c r="CE1297"/>
      <c r="CF1297"/>
      <c r="CG1297"/>
      <c r="CH1297"/>
      <c r="CI1297"/>
      <c r="CJ1297"/>
      <c r="CK1297"/>
      <c r="CL1297"/>
      <c r="CM1297"/>
      <c r="CN1297"/>
      <c r="CO1297"/>
      <c r="CP1297"/>
      <c r="CQ1297"/>
      <c r="CR1297"/>
      <c r="CS1297"/>
      <c r="CT1297"/>
      <c r="CU1297"/>
      <c r="CV1297"/>
      <c r="CW1297"/>
      <c r="CX1297"/>
      <c r="CY1297"/>
      <c r="CZ1297"/>
      <c r="DA1297"/>
      <c r="DB1297"/>
      <c r="DC1297"/>
      <c r="DD1297"/>
      <c r="DE1297"/>
    </row>
    <row r="1298" spans="1:109" x14ac:dyDescent="0.2">
      <c r="A1298" s="2">
        <v>1297</v>
      </c>
      <c r="B1298" s="2">
        <v>16</v>
      </c>
      <c r="C1298" s="2">
        <v>2</v>
      </c>
      <c r="D1298">
        <v>9</v>
      </c>
      <c r="E1298" s="52">
        <v>44003</v>
      </c>
      <c r="F1298" s="1">
        <v>0</v>
      </c>
      <c r="G1298" s="5">
        <f t="shared" si="88"/>
        <v>0</v>
      </c>
      <c r="H1298" s="19">
        <f t="shared" si="89"/>
        <v>0</v>
      </c>
      <c r="I1298">
        <v>84.027777777777771</v>
      </c>
      <c r="J1298">
        <v>95.582644628099175</v>
      </c>
      <c r="K1298">
        <v>21.067809364329381</v>
      </c>
      <c r="L1298">
        <v>0</v>
      </c>
      <c r="M1298">
        <v>91.735537190082653</v>
      </c>
      <c r="N1298">
        <v>8.2644628099173545</v>
      </c>
      <c r="O1298">
        <v>79.166666666666671</v>
      </c>
      <c r="P1298">
        <v>95.611842105263165</v>
      </c>
      <c r="Q1298">
        <v>21.75886589481123</v>
      </c>
      <c r="R1298">
        <v>0</v>
      </c>
      <c r="S1298">
        <v>90.131578947368425</v>
      </c>
      <c r="T1298">
        <v>9.8684210526315788</v>
      </c>
      <c r="U1298">
        <v>93.75</v>
      </c>
      <c r="V1298">
        <v>95.533333333333331</v>
      </c>
      <c r="W1298">
        <v>19.963538162897439</v>
      </c>
      <c r="X1298">
        <v>0</v>
      </c>
      <c r="Y1298">
        <v>94.444444444444443</v>
      </c>
      <c r="Z1298">
        <v>5.5555555555555554</v>
      </c>
      <c r="AA1298" s="2">
        <v>0</v>
      </c>
      <c r="AB1298">
        <v>1</v>
      </c>
      <c r="AC1298">
        <v>9</v>
      </c>
      <c r="AD1298">
        <v>1</v>
      </c>
      <c r="AE1298" s="16">
        <v>0</v>
      </c>
      <c r="AF1298" t="s">
        <v>879</v>
      </c>
      <c r="AG1298" t="s">
        <v>879</v>
      </c>
      <c r="AH1298" t="s">
        <v>879</v>
      </c>
      <c r="AI1298" t="s">
        <v>879</v>
      </c>
      <c r="AJ1298" t="s">
        <v>879</v>
      </c>
      <c r="AK1298" t="s">
        <v>879</v>
      </c>
      <c r="AL1298" t="s">
        <v>878</v>
      </c>
      <c r="AM1298" t="s">
        <v>878</v>
      </c>
      <c r="AN1298" t="s">
        <v>878</v>
      </c>
      <c r="AO1298" t="s">
        <v>878</v>
      </c>
      <c r="AP1298" t="s">
        <v>878</v>
      </c>
      <c r="AQ1298" t="s">
        <v>878</v>
      </c>
      <c r="AR1298" t="s">
        <v>878</v>
      </c>
      <c r="AS1298" t="s">
        <v>879</v>
      </c>
      <c r="AT1298" t="s">
        <v>879</v>
      </c>
      <c r="AU1298" t="s">
        <v>879</v>
      </c>
      <c r="AV1298" t="s">
        <v>879</v>
      </c>
      <c r="AW1298" t="s">
        <v>879</v>
      </c>
      <c r="AX1298" t="s">
        <v>879</v>
      </c>
      <c r="AY1298" t="s">
        <v>879</v>
      </c>
      <c r="AZ1298" t="s">
        <v>878</v>
      </c>
      <c r="BA1298" t="s">
        <v>878</v>
      </c>
      <c r="BB1298" t="s">
        <v>878</v>
      </c>
      <c r="BC1298" t="s">
        <v>878</v>
      </c>
      <c r="BD1298" t="s">
        <v>878</v>
      </c>
      <c r="BE1298" t="s">
        <v>878</v>
      </c>
      <c r="BF1298" t="s">
        <v>878</v>
      </c>
      <c r="BG1298">
        <v>0</v>
      </c>
      <c r="BH1298">
        <v>0</v>
      </c>
      <c r="BI1298">
        <v>0</v>
      </c>
      <c r="BJ1298">
        <v>0</v>
      </c>
      <c r="BK1298">
        <v>0</v>
      </c>
      <c r="BL1298" s="25">
        <v>0</v>
      </c>
      <c r="BM1298" s="1">
        <v>0</v>
      </c>
      <c r="BN1298" s="1">
        <v>0</v>
      </c>
      <c r="BO1298" s="1">
        <v>0</v>
      </c>
      <c r="BP1298" s="1">
        <v>0</v>
      </c>
      <c r="BQ1298"/>
      <c r="BR1298"/>
      <c r="BS1298"/>
      <c r="BT1298"/>
      <c r="BU1298"/>
      <c r="BV1298"/>
      <c r="BW1298"/>
      <c r="BX1298"/>
      <c r="BY1298"/>
      <c r="BZ1298"/>
      <c r="CA1298"/>
      <c r="CB1298"/>
      <c r="CC1298"/>
      <c r="CD1298"/>
      <c r="CE1298"/>
      <c r="CF1298"/>
      <c r="CG1298"/>
      <c r="CH1298"/>
      <c r="CI1298"/>
      <c r="CJ1298"/>
      <c r="CK1298"/>
      <c r="CL1298"/>
      <c r="CM1298"/>
      <c r="CN1298"/>
      <c r="CO1298"/>
      <c r="CP1298"/>
      <c r="CQ1298"/>
      <c r="CR1298"/>
      <c r="CS1298"/>
      <c r="CT1298"/>
      <c r="CU1298"/>
      <c r="CV1298"/>
      <c r="CW1298"/>
      <c r="CX1298"/>
      <c r="CY1298"/>
      <c r="CZ1298"/>
      <c r="DA1298"/>
      <c r="DB1298"/>
      <c r="DC1298"/>
      <c r="DD1298"/>
      <c r="DE1298"/>
    </row>
    <row r="1299" spans="1:109" x14ac:dyDescent="0.2">
      <c r="A1299" s="2">
        <v>1298</v>
      </c>
      <c r="B1299" s="2">
        <v>16</v>
      </c>
      <c r="C1299" s="2">
        <v>2</v>
      </c>
      <c r="D1299">
        <v>10</v>
      </c>
      <c r="E1299" s="52">
        <v>44004</v>
      </c>
      <c r="F1299" s="1">
        <v>0</v>
      </c>
      <c r="G1299" s="5">
        <f t="shared" si="88"/>
        <v>0</v>
      </c>
      <c r="H1299" s="19">
        <f t="shared" si="89"/>
        <v>0</v>
      </c>
      <c r="I1299">
        <v>84.722222222222229</v>
      </c>
      <c r="J1299">
        <v>105.79508196721312</v>
      </c>
      <c r="K1299">
        <v>36.022128223684113</v>
      </c>
      <c r="L1299">
        <v>2.8688524590163933</v>
      </c>
      <c r="M1299">
        <v>78.688524590163937</v>
      </c>
      <c r="N1299">
        <v>18.442622950819672</v>
      </c>
      <c r="O1299">
        <v>77.083333333333329</v>
      </c>
      <c r="P1299">
        <v>113.22297297297297</v>
      </c>
      <c r="Q1299">
        <v>33.063150005046943</v>
      </c>
      <c r="R1299">
        <v>4.7297297297297298</v>
      </c>
      <c r="S1299">
        <v>85.810810810810807</v>
      </c>
      <c r="T1299">
        <v>9.4594594594594597</v>
      </c>
      <c r="U1299">
        <v>100</v>
      </c>
      <c r="V1299">
        <v>94.34375</v>
      </c>
      <c r="W1299">
        <v>38.626802011202891</v>
      </c>
      <c r="X1299">
        <v>0</v>
      </c>
      <c r="Y1299">
        <v>67.708333333333343</v>
      </c>
      <c r="Z1299">
        <v>32.291666666666664</v>
      </c>
      <c r="AA1299" s="2">
        <v>1</v>
      </c>
      <c r="AB1299">
        <v>1</v>
      </c>
      <c r="AC1299">
        <v>5</v>
      </c>
      <c r="AD1299">
        <v>1</v>
      </c>
      <c r="AE1299" s="16">
        <v>0</v>
      </c>
      <c r="AF1299" t="s">
        <v>879</v>
      </c>
      <c r="AG1299" t="s">
        <v>879</v>
      </c>
      <c r="AH1299" t="s">
        <v>879</v>
      </c>
      <c r="AI1299" t="s">
        <v>879</v>
      </c>
      <c r="AJ1299" t="s">
        <v>879</v>
      </c>
      <c r="AK1299" t="s">
        <v>879</v>
      </c>
      <c r="AL1299" t="s">
        <v>878</v>
      </c>
      <c r="AM1299" t="s">
        <v>878</v>
      </c>
      <c r="AN1299" t="s">
        <v>878</v>
      </c>
      <c r="AO1299" t="s">
        <v>878</v>
      </c>
      <c r="AP1299" t="s">
        <v>878</v>
      </c>
      <c r="AQ1299" t="s">
        <v>878</v>
      </c>
      <c r="AR1299" t="s">
        <v>878</v>
      </c>
      <c r="AS1299" t="s">
        <v>879</v>
      </c>
      <c r="AT1299" t="s">
        <v>879</v>
      </c>
      <c r="AU1299" t="s">
        <v>879</v>
      </c>
      <c r="AV1299" t="s">
        <v>879</v>
      </c>
      <c r="AW1299" t="s">
        <v>879</v>
      </c>
      <c r="AX1299" t="s">
        <v>879</v>
      </c>
      <c r="AY1299" t="s">
        <v>879</v>
      </c>
      <c r="AZ1299" t="s">
        <v>878</v>
      </c>
      <c r="BA1299" t="s">
        <v>878</v>
      </c>
      <c r="BB1299" t="s">
        <v>878</v>
      </c>
      <c r="BC1299" t="s">
        <v>878</v>
      </c>
      <c r="BD1299" t="s">
        <v>878</v>
      </c>
      <c r="BE1299" t="s">
        <v>878</v>
      </c>
      <c r="BF1299" t="s">
        <v>878</v>
      </c>
      <c r="BG1299">
        <v>0</v>
      </c>
      <c r="BH1299">
        <v>0</v>
      </c>
      <c r="BI1299">
        <v>0</v>
      </c>
      <c r="BJ1299">
        <v>0</v>
      </c>
      <c r="BK1299">
        <v>0</v>
      </c>
      <c r="BL1299" s="25">
        <v>0</v>
      </c>
      <c r="BM1299" s="1">
        <v>0</v>
      </c>
      <c r="BN1299" s="1">
        <v>0</v>
      </c>
      <c r="BO1299" s="1">
        <v>0</v>
      </c>
      <c r="BP1299" s="1">
        <v>0</v>
      </c>
      <c r="BQ1299"/>
      <c r="BR1299"/>
      <c r="BS1299"/>
      <c r="BT1299"/>
      <c r="BU1299"/>
      <c r="BV1299"/>
      <c r="BW1299"/>
      <c r="BX1299"/>
      <c r="BY1299"/>
      <c r="BZ1299"/>
      <c r="CA1299"/>
      <c r="CB1299"/>
      <c r="CC1299"/>
      <c r="CD1299"/>
      <c r="CE1299"/>
      <c r="CF1299"/>
      <c r="CG1299"/>
      <c r="CH1299"/>
      <c r="CI1299"/>
      <c r="CJ1299"/>
      <c r="CK1299"/>
      <c r="CL1299"/>
      <c r="CM1299"/>
      <c r="CN1299"/>
      <c r="CO1299"/>
      <c r="CP1299"/>
      <c r="CQ1299"/>
      <c r="CR1299"/>
      <c r="CS1299"/>
      <c r="CT1299"/>
      <c r="CU1299"/>
      <c r="CV1299"/>
      <c r="CW1299"/>
      <c r="CX1299"/>
      <c r="CY1299"/>
      <c r="CZ1299"/>
      <c r="DA1299"/>
      <c r="DB1299"/>
      <c r="DC1299"/>
      <c r="DD1299"/>
      <c r="DE1299"/>
    </row>
    <row r="1300" spans="1:109" x14ac:dyDescent="0.2">
      <c r="A1300" s="2">
        <v>1299</v>
      </c>
      <c r="B1300" s="2">
        <v>16</v>
      </c>
      <c r="C1300" s="2">
        <v>2</v>
      </c>
      <c r="D1300">
        <v>11</v>
      </c>
      <c r="E1300" s="52">
        <v>44005</v>
      </c>
      <c r="F1300" s="1">
        <v>0</v>
      </c>
      <c r="G1300" s="5">
        <f t="shared" si="88"/>
        <v>0</v>
      </c>
      <c r="H1300" s="19">
        <f t="shared" si="89"/>
        <v>0</v>
      </c>
      <c r="I1300">
        <v>95.486111111111114</v>
      </c>
      <c r="J1300">
        <v>127.95636363636363</v>
      </c>
      <c r="K1300">
        <v>26.31696999745667</v>
      </c>
      <c r="L1300">
        <v>11.636363636363637</v>
      </c>
      <c r="M1300">
        <v>85.818181818181813</v>
      </c>
      <c r="N1300">
        <v>2.5454545454545454</v>
      </c>
      <c r="O1300">
        <v>94.791666666666671</v>
      </c>
      <c r="P1300">
        <v>140.14285714285714</v>
      </c>
      <c r="Q1300">
        <v>25.100648798098906</v>
      </c>
      <c r="R1300">
        <v>17.582417582417584</v>
      </c>
      <c r="S1300">
        <v>78.571428571428584</v>
      </c>
      <c r="T1300">
        <v>3.8461538461538463</v>
      </c>
      <c r="U1300">
        <v>96.875</v>
      </c>
      <c r="V1300">
        <v>104.10752688172043</v>
      </c>
      <c r="W1300">
        <v>8.2634846222430358</v>
      </c>
      <c r="X1300">
        <v>0</v>
      </c>
      <c r="Y1300">
        <v>100</v>
      </c>
      <c r="Z1300">
        <v>0</v>
      </c>
      <c r="AA1300" s="2">
        <v>0</v>
      </c>
      <c r="AB1300">
        <v>1</v>
      </c>
      <c r="AC1300">
        <v>9</v>
      </c>
      <c r="AD1300">
        <v>1</v>
      </c>
      <c r="AE1300" s="16">
        <v>0</v>
      </c>
      <c r="AF1300" t="s">
        <v>879</v>
      </c>
      <c r="AG1300" t="s">
        <v>879</v>
      </c>
      <c r="AH1300" t="s">
        <v>879</v>
      </c>
      <c r="AI1300" t="s">
        <v>879</v>
      </c>
      <c r="AJ1300" t="s">
        <v>879</v>
      </c>
      <c r="AK1300" t="s">
        <v>879</v>
      </c>
      <c r="AL1300" t="s">
        <v>878</v>
      </c>
      <c r="AM1300" t="s">
        <v>878</v>
      </c>
      <c r="AN1300" t="s">
        <v>878</v>
      </c>
      <c r="AO1300" t="s">
        <v>878</v>
      </c>
      <c r="AP1300" t="s">
        <v>878</v>
      </c>
      <c r="AQ1300" t="s">
        <v>878</v>
      </c>
      <c r="AR1300" t="s">
        <v>878</v>
      </c>
      <c r="AS1300" t="s">
        <v>879</v>
      </c>
      <c r="AT1300" t="s">
        <v>879</v>
      </c>
      <c r="AU1300" t="s">
        <v>879</v>
      </c>
      <c r="AV1300" t="s">
        <v>879</v>
      </c>
      <c r="AW1300" t="s">
        <v>879</v>
      </c>
      <c r="AX1300" t="s">
        <v>879</v>
      </c>
      <c r="AY1300" t="s">
        <v>879</v>
      </c>
      <c r="AZ1300" t="s">
        <v>878</v>
      </c>
      <c r="BA1300" t="s">
        <v>878</v>
      </c>
      <c r="BB1300" t="s">
        <v>878</v>
      </c>
      <c r="BC1300" t="s">
        <v>878</v>
      </c>
      <c r="BD1300" t="s">
        <v>878</v>
      </c>
      <c r="BE1300" t="s">
        <v>878</v>
      </c>
      <c r="BF1300" t="s">
        <v>878</v>
      </c>
      <c r="BG1300">
        <v>0</v>
      </c>
      <c r="BH1300">
        <v>0</v>
      </c>
      <c r="BI1300">
        <v>0</v>
      </c>
      <c r="BJ1300">
        <v>0</v>
      </c>
      <c r="BK1300">
        <v>0</v>
      </c>
      <c r="BL1300" s="25">
        <v>0</v>
      </c>
      <c r="BM1300" s="1">
        <v>0</v>
      </c>
      <c r="BN1300" s="1">
        <v>0</v>
      </c>
      <c r="BO1300" s="1">
        <v>0</v>
      </c>
      <c r="BP1300" s="1">
        <v>0</v>
      </c>
      <c r="BQ1300"/>
      <c r="BR1300"/>
      <c r="BS1300"/>
      <c r="BT1300"/>
      <c r="BU1300"/>
      <c r="BV1300"/>
      <c r="BW1300"/>
      <c r="BX1300"/>
      <c r="BY1300"/>
      <c r="BZ1300"/>
      <c r="CA1300"/>
      <c r="CB1300"/>
      <c r="CC1300"/>
      <c r="CD1300"/>
      <c r="CE1300"/>
      <c r="CF1300"/>
      <c r="CG1300"/>
      <c r="CH1300"/>
      <c r="CI1300"/>
      <c r="CJ1300"/>
      <c r="CK1300"/>
      <c r="CL1300"/>
      <c r="CM1300"/>
      <c r="CN1300"/>
      <c r="CO1300"/>
      <c r="CP1300"/>
      <c r="CQ1300"/>
      <c r="CR1300"/>
      <c r="CS1300"/>
      <c r="CT1300"/>
      <c r="CU1300"/>
      <c r="CV1300"/>
      <c r="CW1300"/>
      <c r="CX1300"/>
      <c r="CY1300"/>
      <c r="CZ1300"/>
      <c r="DA1300"/>
      <c r="DB1300"/>
      <c r="DC1300"/>
      <c r="DD1300"/>
      <c r="DE1300"/>
    </row>
    <row r="1301" spans="1:109" x14ac:dyDescent="0.2">
      <c r="A1301" s="2">
        <v>1300</v>
      </c>
      <c r="B1301" s="2">
        <v>16</v>
      </c>
      <c r="C1301" s="2">
        <v>2</v>
      </c>
      <c r="D1301">
        <v>12</v>
      </c>
      <c r="E1301" s="52">
        <v>44006</v>
      </c>
      <c r="F1301" s="1">
        <v>0</v>
      </c>
      <c r="G1301" s="5">
        <f t="shared" si="88"/>
        <v>0</v>
      </c>
      <c r="H1301" s="19">
        <f t="shared" si="89"/>
        <v>0</v>
      </c>
      <c r="I1301">
        <v>97.569444444444443</v>
      </c>
      <c r="J1301">
        <v>111.05693950177935</v>
      </c>
      <c r="K1301">
        <v>26.168289036635169</v>
      </c>
      <c r="L1301">
        <v>0</v>
      </c>
      <c r="M1301">
        <v>99.288256227758012</v>
      </c>
      <c r="N1301">
        <v>0.71174377224199292</v>
      </c>
      <c r="O1301">
        <v>96.354166666666671</v>
      </c>
      <c r="P1301">
        <v>120.6972972972973</v>
      </c>
      <c r="Q1301">
        <v>25.469602448177891</v>
      </c>
      <c r="R1301">
        <v>0</v>
      </c>
      <c r="S1301">
        <v>98.918918918918919</v>
      </c>
      <c r="T1301">
        <v>1.0810810810810811</v>
      </c>
      <c r="U1301">
        <v>100</v>
      </c>
      <c r="V1301">
        <v>92.479166666666671</v>
      </c>
      <c r="W1301">
        <v>12.290982831274958</v>
      </c>
      <c r="X1301">
        <v>0</v>
      </c>
      <c r="Y1301">
        <v>100</v>
      </c>
      <c r="Z1301">
        <v>0</v>
      </c>
      <c r="AA1301" s="2">
        <v>0</v>
      </c>
      <c r="AB1301">
        <v>1</v>
      </c>
      <c r="AC1301">
        <v>6</v>
      </c>
      <c r="AD1301">
        <v>2</v>
      </c>
      <c r="AE1301" s="16">
        <v>0</v>
      </c>
      <c r="AF1301" t="s">
        <v>879</v>
      </c>
      <c r="AG1301" t="s">
        <v>879</v>
      </c>
      <c r="AH1301" t="s">
        <v>879</v>
      </c>
      <c r="AI1301" t="s">
        <v>879</v>
      </c>
      <c r="AJ1301" t="s">
        <v>879</v>
      </c>
      <c r="AK1301" t="s">
        <v>879</v>
      </c>
      <c r="AL1301" t="s">
        <v>878</v>
      </c>
      <c r="AM1301" t="s">
        <v>878</v>
      </c>
      <c r="AN1301" t="s">
        <v>878</v>
      </c>
      <c r="AO1301" t="s">
        <v>878</v>
      </c>
      <c r="AP1301" t="s">
        <v>878</v>
      </c>
      <c r="AQ1301" t="s">
        <v>878</v>
      </c>
      <c r="AR1301" t="s">
        <v>878</v>
      </c>
      <c r="AS1301" t="s">
        <v>879</v>
      </c>
      <c r="AT1301" t="s">
        <v>879</v>
      </c>
      <c r="AU1301" t="s">
        <v>879</v>
      </c>
      <c r="AV1301" t="s">
        <v>879</v>
      </c>
      <c r="AW1301" t="s">
        <v>879</v>
      </c>
      <c r="AX1301" t="s">
        <v>879</v>
      </c>
      <c r="AY1301" t="s">
        <v>879</v>
      </c>
      <c r="AZ1301" t="s">
        <v>878</v>
      </c>
      <c r="BA1301" t="s">
        <v>878</v>
      </c>
      <c r="BB1301" t="s">
        <v>878</v>
      </c>
      <c r="BC1301" t="s">
        <v>878</v>
      </c>
      <c r="BD1301" t="s">
        <v>878</v>
      </c>
      <c r="BE1301" t="s">
        <v>878</v>
      </c>
      <c r="BF1301" t="s">
        <v>878</v>
      </c>
      <c r="BG1301">
        <v>0</v>
      </c>
      <c r="BH1301">
        <v>0</v>
      </c>
      <c r="BI1301">
        <v>0</v>
      </c>
      <c r="BJ1301">
        <v>0</v>
      </c>
      <c r="BK1301">
        <v>0</v>
      </c>
      <c r="BL1301" s="25">
        <v>0</v>
      </c>
      <c r="BM1301" s="1">
        <v>0</v>
      </c>
      <c r="BN1301" s="1">
        <v>0</v>
      </c>
      <c r="BO1301" s="1">
        <v>0</v>
      </c>
      <c r="BP1301" s="1">
        <v>0</v>
      </c>
      <c r="BQ1301"/>
      <c r="BR1301"/>
      <c r="BS1301"/>
      <c r="BT1301"/>
      <c r="BU1301"/>
      <c r="BV1301"/>
      <c r="BW1301"/>
      <c r="BX1301"/>
      <c r="BY1301"/>
      <c r="BZ1301"/>
      <c r="CA1301"/>
      <c r="CB1301"/>
      <c r="CC1301"/>
      <c r="CD1301"/>
      <c r="CE1301"/>
      <c r="CF1301"/>
      <c r="CG1301"/>
      <c r="CH1301"/>
      <c r="CI1301"/>
      <c r="CJ1301"/>
      <c r="CK1301"/>
      <c r="CL1301"/>
      <c r="CM1301"/>
      <c r="CN1301"/>
      <c r="CO1301"/>
      <c r="CP1301"/>
      <c r="CQ1301"/>
      <c r="CR1301"/>
      <c r="CS1301"/>
      <c r="CT1301"/>
      <c r="CU1301"/>
      <c r="CV1301"/>
      <c r="CW1301"/>
      <c r="CX1301"/>
      <c r="CY1301"/>
      <c r="CZ1301"/>
      <c r="DA1301"/>
      <c r="DB1301"/>
      <c r="DC1301"/>
      <c r="DD1301"/>
      <c r="DE1301"/>
    </row>
    <row r="1302" spans="1:109" x14ac:dyDescent="0.2">
      <c r="A1302" s="2">
        <v>1301</v>
      </c>
      <c r="B1302" s="2">
        <v>16</v>
      </c>
      <c r="C1302" s="2">
        <v>2</v>
      </c>
      <c r="D1302">
        <v>13</v>
      </c>
      <c r="E1302" s="52">
        <v>44007</v>
      </c>
      <c r="F1302" s="1">
        <v>0</v>
      </c>
      <c r="G1302" s="5">
        <f t="shared" si="88"/>
        <v>0</v>
      </c>
      <c r="H1302" s="19">
        <f t="shared" si="89"/>
        <v>0</v>
      </c>
      <c r="I1302">
        <v>97.569444444444443</v>
      </c>
      <c r="J1302">
        <v>148.50889679715303</v>
      </c>
      <c r="K1302">
        <v>25.672930308262895</v>
      </c>
      <c r="L1302">
        <v>24.199288256227756</v>
      </c>
      <c r="M1302">
        <v>75.088967971530252</v>
      </c>
      <c r="N1302">
        <v>0.71174377224199292</v>
      </c>
      <c r="O1302">
        <v>96.354166666666671</v>
      </c>
      <c r="P1302">
        <v>150.35135135135135</v>
      </c>
      <c r="Q1302">
        <v>24.640274443096185</v>
      </c>
      <c r="R1302">
        <v>22.162162162162161</v>
      </c>
      <c r="S1302">
        <v>76.756756756756758</v>
      </c>
      <c r="T1302">
        <v>1.0810810810810811</v>
      </c>
      <c r="U1302">
        <v>100</v>
      </c>
      <c r="V1302">
        <v>144.95833333333334</v>
      </c>
      <c r="W1302">
        <v>27.652515362389778</v>
      </c>
      <c r="X1302">
        <v>28.125</v>
      </c>
      <c r="Y1302">
        <v>71.875</v>
      </c>
      <c r="Z1302">
        <v>0</v>
      </c>
      <c r="AA1302" s="2">
        <v>0</v>
      </c>
      <c r="AB1302">
        <v>1</v>
      </c>
      <c r="AC1302">
        <v>1</v>
      </c>
      <c r="AD1302">
        <v>2</v>
      </c>
      <c r="AE1302" s="16">
        <v>0</v>
      </c>
      <c r="AF1302" t="s">
        <v>879</v>
      </c>
      <c r="AG1302" t="s">
        <v>879</v>
      </c>
      <c r="AH1302" t="s">
        <v>879</v>
      </c>
      <c r="AI1302" t="s">
        <v>879</v>
      </c>
      <c r="AJ1302" t="s">
        <v>879</v>
      </c>
      <c r="AK1302" t="s">
        <v>879</v>
      </c>
      <c r="AL1302" t="s">
        <v>878</v>
      </c>
      <c r="AM1302" t="s">
        <v>878</v>
      </c>
      <c r="AN1302" t="s">
        <v>878</v>
      </c>
      <c r="AO1302" t="s">
        <v>878</v>
      </c>
      <c r="AP1302" t="s">
        <v>878</v>
      </c>
      <c r="AQ1302" t="s">
        <v>878</v>
      </c>
      <c r="AR1302" t="s">
        <v>878</v>
      </c>
      <c r="AS1302" t="s">
        <v>879</v>
      </c>
      <c r="AT1302" t="s">
        <v>879</v>
      </c>
      <c r="AU1302" t="s">
        <v>879</v>
      </c>
      <c r="AV1302" t="s">
        <v>879</v>
      </c>
      <c r="AW1302" t="s">
        <v>879</v>
      </c>
      <c r="AX1302" t="s">
        <v>879</v>
      </c>
      <c r="AY1302" t="s">
        <v>879</v>
      </c>
      <c r="AZ1302" t="s">
        <v>878</v>
      </c>
      <c r="BA1302" t="s">
        <v>878</v>
      </c>
      <c r="BB1302" t="s">
        <v>878</v>
      </c>
      <c r="BC1302" t="s">
        <v>878</v>
      </c>
      <c r="BD1302" t="s">
        <v>878</v>
      </c>
      <c r="BE1302" t="s">
        <v>878</v>
      </c>
      <c r="BF1302" t="s">
        <v>878</v>
      </c>
      <c r="BG1302">
        <v>0</v>
      </c>
      <c r="BH1302">
        <v>0</v>
      </c>
      <c r="BI1302">
        <v>0</v>
      </c>
      <c r="BJ1302">
        <v>0</v>
      </c>
      <c r="BK1302">
        <v>0</v>
      </c>
      <c r="BL1302" s="25">
        <v>0</v>
      </c>
      <c r="BM1302" s="1">
        <v>0</v>
      </c>
      <c r="BN1302" s="1">
        <v>0</v>
      </c>
      <c r="BO1302" s="1">
        <v>0</v>
      </c>
      <c r="BP1302" s="1">
        <v>0</v>
      </c>
      <c r="BQ1302"/>
      <c r="BR1302"/>
      <c r="BS1302"/>
      <c r="BT1302"/>
      <c r="BU1302"/>
      <c r="BV1302"/>
      <c r="BW1302"/>
      <c r="BX1302"/>
      <c r="BY1302"/>
      <c r="BZ1302"/>
      <c r="CA1302"/>
      <c r="CB1302"/>
      <c r="CC1302"/>
      <c r="CD1302"/>
      <c r="CE1302"/>
      <c r="CF1302"/>
      <c r="CG1302"/>
      <c r="CH1302"/>
      <c r="CI1302"/>
      <c r="CJ1302"/>
      <c r="CK1302"/>
      <c r="CL1302"/>
      <c r="CM1302"/>
      <c r="CN1302"/>
      <c r="CO1302"/>
      <c r="CP1302"/>
      <c r="CQ1302"/>
      <c r="CR1302"/>
      <c r="CS1302"/>
      <c r="CT1302"/>
      <c r="CU1302"/>
      <c r="CV1302"/>
      <c r="CW1302"/>
      <c r="CX1302"/>
      <c r="CY1302"/>
      <c r="CZ1302"/>
      <c r="DA1302"/>
      <c r="DB1302"/>
      <c r="DC1302"/>
      <c r="DD1302"/>
      <c r="DE1302"/>
    </row>
    <row r="1303" spans="1:109" x14ac:dyDescent="0.2">
      <c r="A1303" s="2">
        <v>1302</v>
      </c>
      <c r="B1303" s="2">
        <v>16</v>
      </c>
      <c r="C1303" s="2">
        <v>2</v>
      </c>
      <c r="D1303">
        <v>14</v>
      </c>
      <c r="E1303" s="52">
        <v>44008</v>
      </c>
      <c r="F1303" s="1">
        <v>0</v>
      </c>
      <c r="G1303" s="5">
        <f t="shared" si="88"/>
        <v>0</v>
      </c>
      <c r="H1303" s="19">
        <f t="shared" si="89"/>
        <v>0</v>
      </c>
      <c r="I1303">
        <v>70.138888888888886</v>
      </c>
      <c r="J1303">
        <v>130.98019801980197</v>
      </c>
      <c r="K1303">
        <v>31.40653499662589</v>
      </c>
      <c r="L1303">
        <v>13.861386138613861</v>
      </c>
      <c r="M1303">
        <v>81.683168316831683</v>
      </c>
      <c r="N1303">
        <v>4.4554455445544559</v>
      </c>
      <c r="O1303">
        <v>81.770833333333329</v>
      </c>
      <c r="P1303">
        <v>138.78343949044586</v>
      </c>
      <c r="Q1303">
        <v>30.298841898093443</v>
      </c>
      <c r="R1303">
        <v>17.834394904458598</v>
      </c>
      <c r="S1303">
        <v>79.617834394904449</v>
      </c>
      <c r="T1303">
        <v>2.5477707006369426</v>
      </c>
      <c r="U1303">
        <v>46.875</v>
      </c>
      <c r="V1303">
        <v>103.75555555555556</v>
      </c>
      <c r="W1303">
        <v>21.246608903676265</v>
      </c>
      <c r="X1303">
        <v>0</v>
      </c>
      <c r="Y1303">
        <v>88.888888888888886</v>
      </c>
      <c r="Z1303">
        <v>11.111111111111111</v>
      </c>
      <c r="AA1303" s="2">
        <v>1</v>
      </c>
      <c r="AB1303">
        <v>4</v>
      </c>
      <c r="AC1303">
        <v>6</v>
      </c>
      <c r="AD1303">
        <v>1</v>
      </c>
      <c r="AE1303" s="16">
        <v>0</v>
      </c>
      <c r="AF1303" t="s">
        <v>879</v>
      </c>
      <c r="AG1303" t="s">
        <v>879</v>
      </c>
      <c r="AH1303" t="s">
        <v>879</v>
      </c>
      <c r="AI1303" t="s">
        <v>879</v>
      </c>
      <c r="AJ1303" t="s">
        <v>879</v>
      </c>
      <c r="AK1303" t="s">
        <v>879</v>
      </c>
      <c r="AL1303" t="s">
        <v>878</v>
      </c>
      <c r="AM1303" t="s">
        <v>878</v>
      </c>
      <c r="AN1303" t="s">
        <v>878</v>
      </c>
      <c r="AO1303" t="s">
        <v>878</v>
      </c>
      <c r="AP1303" t="s">
        <v>878</v>
      </c>
      <c r="AQ1303" t="s">
        <v>878</v>
      </c>
      <c r="AR1303" t="s">
        <v>878</v>
      </c>
      <c r="AS1303" t="s">
        <v>879</v>
      </c>
      <c r="AT1303" t="s">
        <v>879</v>
      </c>
      <c r="AU1303" t="s">
        <v>879</v>
      </c>
      <c r="AV1303" t="s">
        <v>879</v>
      </c>
      <c r="AW1303" t="s">
        <v>879</v>
      </c>
      <c r="AX1303" t="s">
        <v>879</v>
      </c>
      <c r="AY1303" t="s">
        <v>879</v>
      </c>
      <c r="AZ1303" t="s">
        <v>878</v>
      </c>
      <c r="BA1303" t="s">
        <v>878</v>
      </c>
      <c r="BB1303" t="s">
        <v>878</v>
      </c>
      <c r="BC1303" t="s">
        <v>878</v>
      </c>
      <c r="BD1303" t="s">
        <v>878</v>
      </c>
      <c r="BE1303" t="s">
        <v>878</v>
      </c>
      <c r="BF1303" t="s">
        <v>878</v>
      </c>
      <c r="BG1303">
        <v>0</v>
      </c>
      <c r="BH1303">
        <v>0</v>
      </c>
      <c r="BI1303">
        <v>0</v>
      </c>
      <c r="BJ1303">
        <v>0</v>
      </c>
      <c r="BK1303">
        <v>0</v>
      </c>
      <c r="BL1303" s="25">
        <v>0</v>
      </c>
      <c r="BM1303" s="1">
        <v>0</v>
      </c>
      <c r="BN1303" s="1">
        <v>0</v>
      </c>
      <c r="BO1303" s="1">
        <v>0</v>
      </c>
      <c r="BP1303" s="1">
        <v>0</v>
      </c>
      <c r="BQ1303"/>
      <c r="BR1303"/>
      <c r="BS1303"/>
      <c r="BT1303"/>
      <c r="BU1303"/>
      <c r="BV1303"/>
      <c r="BW1303"/>
      <c r="BX1303"/>
      <c r="BY1303"/>
      <c r="BZ1303"/>
      <c r="CA1303"/>
      <c r="CB1303"/>
      <c r="CC1303"/>
      <c r="CD1303"/>
      <c r="CE1303"/>
      <c r="CF1303"/>
      <c r="CG1303"/>
      <c r="CH1303"/>
      <c r="CI1303"/>
      <c r="CJ1303"/>
      <c r="CK1303"/>
      <c r="CL1303"/>
      <c r="CM1303"/>
      <c r="CN1303"/>
      <c r="CO1303"/>
      <c r="CP1303"/>
      <c r="CQ1303"/>
      <c r="CR1303"/>
      <c r="CS1303"/>
      <c r="CT1303"/>
      <c r="CU1303"/>
      <c r="CV1303"/>
      <c r="CW1303"/>
      <c r="CX1303"/>
      <c r="CY1303"/>
      <c r="CZ1303"/>
      <c r="DA1303"/>
      <c r="DB1303"/>
      <c r="DC1303"/>
      <c r="DD1303"/>
      <c r="DE1303"/>
    </row>
    <row r="1304" spans="1:109" x14ac:dyDescent="0.2">
      <c r="A1304" s="2">
        <v>1303</v>
      </c>
      <c r="B1304" s="5">
        <v>16</v>
      </c>
      <c r="C1304" s="5">
        <v>3</v>
      </c>
      <c r="D1304" s="1">
        <v>1</v>
      </c>
      <c r="E1304" s="7">
        <v>44011</v>
      </c>
      <c r="F1304" s="1">
        <v>0</v>
      </c>
      <c r="G1304" s="5">
        <f t="shared" si="88"/>
        <v>26</v>
      </c>
      <c r="H1304" s="19">
        <f t="shared" si="89"/>
        <v>72.8</v>
      </c>
      <c r="I1304" s="19">
        <v>97.2222222222222</v>
      </c>
      <c r="J1304" s="19">
        <v>111.93571428571428</v>
      </c>
      <c r="K1304" s="19">
        <v>31.376438236997618</v>
      </c>
      <c r="L1304" s="19">
        <v>2.8571428571428572</v>
      </c>
      <c r="M1304" s="19">
        <v>83.214285714285708</v>
      </c>
      <c r="N1304" s="19">
        <v>13.928571428571429</v>
      </c>
      <c r="O1304" s="19">
        <v>96.354166666666671</v>
      </c>
      <c r="P1304" s="19">
        <v>111.14054054054054</v>
      </c>
      <c r="Q1304" s="19">
        <v>27.553323044855478</v>
      </c>
      <c r="R1304" s="19">
        <v>0</v>
      </c>
      <c r="S1304" s="19">
        <v>90.270270270270274</v>
      </c>
      <c r="T1304" s="19">
        <v>9.7297297297297298</v>
      </c>
      <c r="U1304" s="19">
        <v>98.958333333333329</v>
      </c>
      <c r="V1304" s="19">
        <v>113.48421052631579</v>
      </c>
      <c r="W1304" s="19">
        <v>37.611938678922947</v>
      </c>
      <c r="X1304" s="19">
        <v>8.4210526315789469</v>
      </c>
      <c r="Y1304" s="19">
        <v>69.473684210526315</v>
      </c>
      <c r="Z1304" s="19">
        <v>22.105263157894736</v>
      </c>
      <c r="AA1304" s="2">
        <v>2</v>
      </c>
      <c r="AB1304">
        <v>4</v>
      </c>
      <c r="AC1304">
        <v>6</v>
      </c>
      <c r="AD1304" s="1" t="s">
        <v>20</v>
      </c>
      <c r="AE1304" s="16">
        <v>0</v>
      </c>
      <c r="AF1304" t="s">
        <v>875</v>
      </c>
      <c r="AG1304" t="s">
        <v>875</v>
      </c>
      <c r="AH1304" t="s">
        <v>875</v>
      </c>
      <c r="AI1304" t="s">
        <v>875</v>
      </c>
      <c r="AJ1304" t="s">
        <v>875</v>
      </c>
      <c r="AK1304" t="s">
        <v>875</v>
      </c>
      <c r="AL1304" t="s">
        <v>875</v>
      </c>
      <c r="AM1304" s="1" t="s">
        <v>903</v>
      </c>
      <c r="AN1304" s="1" t="s">
        <v>903</v>
      </c>
      <c r="AO1304" s="1" t="s">
        <v>903</v>
      </c>
      <c r="AP1304" s="1" t="s">
        <v>903</v>
      </c>
      <c r="AQ1304" s="1" t="s">
        <v>903</v>
      </c>
      <c r="AR1304" s="1" t="s">
        <v>903</v>
      </c>
      <c r="AS1304" s="1" t="s">
        <v>903</v>
      </c>
      <c r="AT1304" s="1" t="s">
        <v>903</v>
      </c>
      <c r="AU1304" s="1" t="s">
        <v>903</v>
      </c>
      <c r="AV1304" s="1" t="s">
        <v>903</v>
      </c>
      <c r="AW1304" s="1" t="s">
        <v>903</v>
      </c>
      <c r="AX1304" s="1" t="s">
        <v>903</v>
      </c>
      <c r="AY1304" s="1" t="s">
        <v>903</v>
      </c>
      <c r="AZ1304" s="1" t="s">
        <v>903</v>
      </c>
      <c r="BA1304" s="1" t="s">
        <v>875</v>
      </c>
      <c r="BB1304" s="1" t="s">
        <v>875</v>
      </c>
      <c r="BC1304" s="1" t="s">
        <v>875</v>
      </c>
      <c r="BD1304" s="1" t="s">
        <v>875</v>
      </c>
      <c r="BE1304" s="1" t="s">
        <v>875</v>
      </c>
      <c r="BF1304" s="1" t="s">
        <v>875</v>
      </c>
      <c r="BG1304" s="12">
        <v>26</v>
      </c>
      <c r="BH1304" s="1">
        <v>3</v>
      </c>
      <c r="BI1304" s="1">
        <v>2.8</v>
      </c>
      <c r="BJ1304" s="1">
        <f>BG1304*BI1304</f>
        <v>72.8</v>
      </c>
      <c r="BK1304" s="1" t="s">
        <v>27</v>
      </c>
      <c r="BL1304" s="25">
        <v>0</v>
      </c>
      <c r="BM1304" s="1">
        <v>0</v>
      </c>
      <c r="BN1304" s="1">
        <v>0</v>
      </c>
      <c r="BO1304" s="1">
        <v>0</v>
      </c>
      <c r="BP1304" s="1">
        <v>0</v>
      </c>
      <c r="BQ1304" s="14">
        <v>44011.679762037034</v>
      </c>
      <c r="BR1304" s="14" t="s">
        <v>567</v>
      </c>
      <c r="BS1304" s="15">
        <v>24.016666666666666</v>
      </c>
      <c r="BT1304" s="12" t="s">
        <v>143</v>
      </c>
      <c r="BU1304" s="12">
        <v>1</v>
      </c>
      <c r="BV1304" s="12" t="s">
        <v>568</v>
      </c>
      <c r="BW1304" s="12" t="s">
        <v>569</v>
      </c>
      <c r="BX1304" s="12"/>
      <c r="BY1304" s="12" t="s">
        <v>98</v>
      </c>
      <c r="BZ1304" s="12">
        <v>1</v>
      </c>
      <c r="CA1304" s="12">
        <v>6</v>
      </c>
      <c r="CB1304" s="15">
        <v>0</v>
      </c>
      <c r="CC1304" s="12">
        <v>0</v>
      </c>
      <c r="CD1304" s="12">
        <v>0</v>
      </c>
      <c r="CE1304" s="12">
        <v>3</v>
      </c>
      <c r="CF1304" s="12">
        <v>3</v>
      </c>
      <c r="CG1304" s="12">
        <v>2</v>
      </c>
      <c r="CH1304" s="12">
        <v>2</v>
      </c>
      <c r="CI1304" s="12">
        <v>3</v>
      </c>
      <c r="CJ1304" s="15">
        <v>3</v>
      </c>
      <c r="CK1304" s="12">
        <v>4</v>
      </c>
      <c r="CL1304" s="12">
        <v>3</v>
      </c>
      <c r="CM1304" s="12">
        <v>3</v>
      </c>
      <c r="CN1304" s="12">
        <v>4</v>
      </c>
      <c r="CO1304" s="12">
        <v>2</v>
      </c>
      <c r="CP1304" s="12" t="s">
        <v>163</v>
      </c>
      <c r="CQ1304" s="12">
        <v>91</v>
      </c>
      <c r="CR1304" s="12">
        <v>91</v>
      </c>
      <c r="CS1304" s="12">
        <v>47</v>
      </c>
      <c r="CT1304" s="12">
        <v>39</v>
      </c>
      <c r="CU1304" s="12">
        <v>96</v>
      </c>
      <c r="CV1304" s="12">
        <v>3.9</v>
      </c>
      <c r="CW1304" s="12">
        <v>338</v>
      </c>
      <c r="CX1304" s="12" t="b">
        <v>0</v>
      </c>
      <c r="CY1304" s="12"/>
      <c r="CZ1304" s="12">
        <v>0</v>
      </c>
      <c r="DA1304" s="12">
        <v>146</v>
      </c>
      <c r="DB1304" s="12">
        <v>122</v>
      </c>
      <c r="DC1304" s="12">
        <v>97</v>
      </c>
      <c r="DD1304"/>
      <c r="DE1304" s="35"/>
    </row>
    <row r="1305" spans="1:109" x14ac:dyDescent="0.2">
      <c r="A1305" s="2">
        <v>1304</v>
      </c>
      <c r="B1305" s="5">
        <v>16</v>
      </c>
      <c r="C1305" s="5">
        <v>3</v>
      </c>
      <c r="D1305" s="1">
        <v>2</v>
      </c>
      <c r="E1305" s="7">
        <v>44012</v>
      </c>
      <c r="F1305" s="1">
        <v>0</v>
      </c>
      <c r="G1305" s="5">
        <f t="shared" si="88"/>
        <v>24</v>
      </c>
      <c r="H1305" s="19">
        <f t="shared" si="89"/>
        <v>67.199999999999989</v>
      </c>
      <c r="I1305" s="19">
        <v>96.875</v>
      </c>
      <c r="J1305" s="19">
        <v>110.7168458781362</v>
      </c>
      <c r="K1305" s="19">
        <v>35.497293062235229</v>
      </c>
      <c r="L1305" s="19">
        <v>5.0179211469534053</v>
      </c>
      <c r="M1305" s="19">
        <v>77.060931899641588</v>
      </c>
      <c r="N1305" s="19">
        <v>17.921146953405017</v>
      </c>
      <c r="O1305" s="19">
        <v>95.3125</v>
      </c>
      <c r="P1305" s="19">
        <v>98.950819672131146</v>
      </c>
      <c r="Q1305" s="19">
        <v>38.507002891001186</v>
      </c>
      <c r="R1305" s="19">
        <v>0.54644808743169404</v>
      </c>
      <c r="S1305" s="19">
        <v>72.131147540983605</v>
      </c>
      <c r="T1305" s="19">
        <v>27.3224043715847</v>
      </c>
      <c r="U1305" s="19">
        <v>100</v>
      </c>
      <c r="V1305" s="19">
        <v>133.14583333333334</v>
      </c>
      <c r="W1305" s="19">
        <v>23.313701306533019</v>
      </c>
      <c r="X1305" s="19">
        <v>13.541666666666666</v>
      </c>
      <c r="Y1305" s="19">
        <v>86.458333333333329</v>
      </c>
      <c r="Z1305" s="19">
        <v>0</v>
      </c>
      <c r="AA1305" s="2">
        <v>1</v>
      </c>
      <c r="AB1305">
        <v>1</v>
      </c>
      <c r="AC1305">
        <v>5</v>
      </c>
      <c r="AD1305">
        <v>3</v>
      </c>
      <c r="AE1305" s="16">
        <v>0</v>
      </c>
      <c r="AF1305" t="s">
        <v>875</v>
      </c>
      <c r="AG1305" t="s">
        <v>875</v>
      </c>
      <c r="AH1305" t="s">
        <v>875</v>
      </c>
      <c r="AI1305" t="s">
        <v>875</v>
      </c>
      <c r="AJ1305" t="s">
        <v>875</v>
      </c>
      <c r="AK1305" t="s">
        <v>875</v>
      </c>
      <c r="AL1305" t="s">
        <v>875</v>
      </c>
      <c r="AM1305" s="1" t="s">
        <v>903</v>
      </c>
      <c r="AN1305" s="1" t="s">
        <v>903</v>
      </c>
      <c r="AO1305" s="1" t="s">
        <v>903</v>
      </c>
      <c r="AP1305" s="1" t="s">
        <v>903</v>
      </c>
      <c r="AQ1305" s="1" t="s">
        <v>903</v>
      </c>
      <c r="AR1305" s="1" t="s">
        <v>903</v>
      </c>
      <c r="AS1305" s="1" t="s">
        <v>903</v>
      </c>
      <c r="AT1305" s="1" t="s">
        <v>903</v>
      </c>
      <c r="AU1305" s="1" t="s">
        <v>903</v>
      </c>
      <c r="AV1305" s="1" t="s">
        <v>903</v>
      </c>
      <c r="AW1305" s="1" t="s">
        <v>903</v>
      </c>
      <c r="AX1305" s="1" t="s">
        <v>903</v>
      </c>
      <c r="AY1305" s="1" t="s">
        <v>903</v>
      </c>
      <c r="AZ1305" s="1" t="s">
        <v>903</v>
      </c>
      <c r="BA1305" s="1" t="s">
        <v>875</v>
      </c>
      <c r="BB1305" s="1" t="s">
        <v>875</v>
      </c>
      <c r="BC1305" s="1" t="s">
        <v>875</v>
      </c>
      <c r="BD1305" s="1" t="s">
        <v>875</v>
      </c>
      <c r="BE1305" s="1" t="s">
        <v>875</v>
      </c>
      <c r="BF1305" s="1" t="s">
        <v>875</v>
      </c>
      <c r="BG1305" s="12">
        <v>24</v>
      </c>
      <c r="BH1305" s="1">
        <v>3</v>
      </c>
      <c r="BI1305" s="1">
        <v>2.8</v>
      </c>
      <c r="BJ1305" s="1">
        <f>BG1305*BI1305</f>
        <v>67.199999999999989</v>
      </c>
      <c r="BK1305" s="1" t="s">
        <v>27</v>
      </c>
      <c r="BL1305" s="25">
        <v>0</v>
      </c>
      <c r="BM1305" s="1">
        <v>0</v>
      </c>
      <c r="BN1305" s="1">
        <v>0</v>
      </c>
      <c r="BO1305" s="1">
        <v>0</v>
      </c>
      <c r="BP1305" s="1">
        <v>0</v>
      </c>
      <c r="BQ1305" s="14">
        <v>44012.430595879632</v>
      </c>
      <c r="BR1305" s="14" t="s">
        <v>570</v>
      </c>
      <c r="BS1305" s="15">
        <v>22.016666666666666</v>
      </c>
      <c r="BT1305" s="12" t="s">
        <v>218</v>
      </c>
      <c r="BU1305" s="12">
        <v>1</v>
      </c>
      <c r="BV1305" s="12" t="s">
        <v>571</v>
      </c>
      <c r="BW1305" s="12" t="s">
        <v>572</v>
      </c>
      <c r="BX1305" s="12"/>
      <c r="BY1305" s="12" t="s">
        <v>98</v>
      </c>
      <c r="BZ1305" s="12">
        <v>1</v>
      </c>
      <c r="CA1305" s="12">
        <v>6</v>
      </c>
      <c r="CB1305" s="15">
        <v>0</v>
      </c>
      <c r="CC1305" s="12">
        <v>0</v>
      </c>
      <c r="CD1305" s="12">
        <v>0</v>
      </c>
      <c r="CE1305" s="12">
        <v>2</v>
      </c>
      <c r="CF1305" s="12">
        <v>1</v>
      </c>
      <c r="CG1305" s="12">
        <v>5</v>
      </c>
      <c r="CH1305" s="12">
        <v>1</v>
      </c>
      <c r="CI1305" s="12">
        <v>3</v>
      </c>
      <c r="CJ1305" s="15">
        <v>3</v>
      </c>
      <c r="CK1305" s="12">
        <v>4</v>
      </c>
      <c r="CL1305" s="12">
        <v>2</v>
      </c>
      <c r="CM1305" s="12">
        <v>5</v>
      </c>
      <c r="CN1305" s="12">
        <v>3</v>
      </c>
      <c r="CO1305" s="12">
        <v>1</v>
      </c>
      <c r="CP1305" s="12" t="s">
        <v>94</v>
      </c>
      <c r="CQ1305" s="12">
        <v>79</v>
      </c>
      <c r="CR1305" s="12">
        <v>79</v>
      </c>
      <c r="CS1305" s="12">
        <v>76</v>
      </c>
      <c r="CT1305" s="12">
        <v>60</v>
      </c>
      <c r="CU1305" s="12">
        <v>88</v>
      </c>
      <c r="CV1305" s="12">
        <v>2.2999999999999998</v>
      </c>
      <c r="CW1305" s="12">
        <v>338</v>
      </c>
      <c r="CX1305" s="12" t="b">
        <v>0</v>
      </c>
      <c r="CY1305" s="12"/>
      <c r="CZ1305" s="12">
        <v>0</v>
      </c>
      <c r="DA1305" s="12">
        <v>149</v>
      </c>
      <c r="DB1305" s="12">
        <v>130</v>
      </c>
      <c r="DC1305" s="12">
        <v>68</v>
      </c>
      <c r="DD1305"/>
      <c r="DE1305" s="35"/>
    </row>
    <row r="1306" spans="1:109" x14ac:dyDescent="0.2">
      <c r="A1306" s="2">
        <v>1305</v>
      </c>
      <c r="B1306" s="5">
        <v>16</v>
      </c>
      <c r="C1306" s="5">
        <v>3</v>
      </c>
      <c r="D1306" s="1">
        <v>3</v>
      </c>
      <c r="E1306" s="7">
        <v>44013</v>
      </c>
      <c r="F1306" s="1">
        <v>0</v>
      </c>
      <c r="G1306" s="5">
        <f t="shared" si="88"/>
        <v>0</v>
      </c>
      <c r="H1306" s="19">
        <f t="shared" si="89"/>
        <v>0</v>
      </c>
      <c r="I1306" s="19">
        <v>96.180555555555557</v>
      </c>
      <c r="J1306" s="19">
        <v>141.23826714801444</v>
      </c>
      <c r="K1306" s="19">
        <v>26.946653975693394</v>
      </c>
      <c r="L1306" s="19">
        <v>23.826714801444044</v>
      </c>
      <c r="M1306" s="19">
        <v>76.173285198555959</v>
      </c>
      <c r="N1306" s="19">
        <v>0</v>
      </c>
      <c r="O1306" s="19">
        <v>95.833333333333329</v>
      </c>
      <c r="P1306" s="19">
        <v>143.44565217391303</v>
      </c>
      <c r="Q1306" s="19">
        <v>28.042840653345198</v>
      </c>
      <c r="R1306" s="19">
        <v>26.630434782608695</v>
      </c>
      <c r="S1306" s="19">
        <v>73.369565217391312</v>
      </c>
      <c r="T1306" s="19">
        <v>0</v>
      </c>
      <c r="U1306" s="19">
        <v>96.875</v>
      </c>
      <c r="V1306" s="19">
        <v>136.87096774193549</v>
      </c>
      <c r="W1306" s="19">
        <v>24.206661967243811</v>
      </c>
      <c r="X1306" s="19">
        <v>18.27956989247312</v>
      </c>
      <c r="Y1306" s="19">
        <v>81.72043010752688</v>
      </c>
      <c r="Z1306" s="19">
        <v>0</v>
      </c>
      <c r="AA1306" s="2">
        <v>0</v>
      </c>
      <c r="AB1306">
        <v>1</v>
      </c>
      <c r="AC1306">
        <v>8</v>
      </c>
      <c r="AD1306">
        <v>3</v>
      </c>
      <c r="AE1306" s="16">
        <v>0</v>
      </c>
      <c r="AF1306" s="12">
        <v>99</v>
      </c>
      <c r="AG1306">
        <v>99</v>
      </c>
      <c r="AH1306">
        <v>99</v>
      </c>
      <c r="AI1306">
        <v>99</v>
      </c>
      <c r="AJ1306">
        <v>99</v>
      </c>
      <c r="AK1306">
        <v>99</v>
      </c>
      <c r="AL1306">
        <v>99</v>
      </c>
      <c r="AM1306" s="1">
        <v>99</v>
      </c>
      <c r="AN1306" s="1">
        <v>99</v>
      </c>
      <c r="AO1306" s="1">
        <v>1</v>
      </c>
      <c r="AP1306">
        <v>99</v>
      </c>
      <c r="AQ1306">
        <v>99</v>
      </c>
      <c r="AR1306">
        <v>99</v>
      </c>
      <c r="AS1306" s="1">
        <v>0</v>
      </c>
      <c r="AT1306" s="1">
        <v>0</v>
      </c>
      <c r="AU1306">
        <v>0</v>
      </c>
      <c r="AV1306" s="1">
        <v>0</v>
      </c>
      <c r="AW1306" s="1">
        <v>0</v>
      </c>
      <c r="AX1306" s="1">
        <v>0</v>
      </c>
      <c r="AY1306" s="1">
        <v>0</v>
      </c>
      <c r="AZ1306" s="1">
        <v>0</v>
      </c>
      <c r="BA1306" s="1">
        <v>0</v>
      </c>
      <c r="BB1306" s="1">
        <v>1</v>
      </c>
      <c r="BC1306" s="1">
        <v>0</v>
      </c>
      <c r="BD1306" s="1">
        <v>0</v>
      </c>
      <c r="BE1306" s="1">
        <v>0</v>
      </c>
      <c r="BF1306" s="1">
        <f>SUM(AS1306:BE1306)</f>
        <v>1</v>
      </c>
      <c r="BG1306" s="25">
        <v>0</v>
      </c>
      <c r="BH1306" s="12">
        <v>0</v>
      </c>
      <c r="BI1306" s="1">
        <v>0</v>
      </c>
      <c r="BJ1306" s="1">
        <v>0</v>
      </c>
      <c r="BK1306" s="1">
        <v>0</v>
      </c>
      <c r="BL1306" s="25">
        <v>0</v>
      </c>
      <c r="BM1306" s="1">
        <v>0</v>
      </c>
      <c r="BN1306" s="1">
        <v>0</v>
      </c>
      <c r="BO1306" s="1">
        <v>0</v>
      </c>
      <c r="BP1306" s="1">
        <v>0</v>
      </c>
      <c r="BQ1306" s="12"/>
      <c r="BR1306" s="12"/>
      <c r="BS1306" s="12"/>
      <c r="BT1306" s="12"/>
      <c r="BU1306" s="12"/>
      <c r="BV1306" s="12"/>
      <c r="BW1306" s="12"/>
      <c r="BX1306" s="12"/>
      <c r="BY1306" s="12"/>
      <c r="BZ1306" s="12"/>
      <c r="CA1306" s="12"/>
      <c r="CB1306" s="15"/>
      <c r="CC1306" s="12"/>
      <c r="CD1306" s="12"/>
      <c r="CE1306" s="12"/>
      <c r="CF1306" s="12"/>
      <c r="CG1306" s="12"/>
      <c r="CH1306" s="12"/>
      <c r="CI1306" s="12"/>
      <c r="CJ1306" s="15"/>
      <c r="CK1306" s="12"/>
      <c r="CL1306" s="12"/>
      <c r="CM1306" s="12"/>
      <c r="CN1306" s="12"/>
      <c r="CO1306" s="12"/>
      <c r="CP1306" s="12"/>
      <c r="CQ1306" s="12"/>
      <c r="CR1306" s="12"/>
      <c r="CS1306" s="12"/>
      <c r="CT1306" s="12"/>
      <c r="CU1306" s="12"/>
      <c r="CV1306" s="12"/>
      <c r="CW1306" s="12"/>
      <c r="CX1306" s="12"/>
      <c r="CY1306" s="12"/>
      <c r="CZ1306" s="12"/>
      <c r="DA1306" s="12"/>
      <c r="DB1306" s="12"/>
      <c r="DC1306" s="12"/>
      <c r="DD1306"/>
      <c r="DE1306" s="35"/>
    </row>
    <row r="1307" spans="1:109" x14ac:dyDescent="0.2">
      <c r="A1307" s="2">
        <v>1306</v>
      </c>
      <c r="B1307" s="5">
        <v>16</v>
      </c>
      <c r="C1307" s="5">
        <v>3</v>
      </c>
      <c r="D1307" s="1">
        <v>4</v>
      </c>
      <c r="E1307" s="7">
        <v>44014</v>
      </c>
      <c r="F1307" s="1">
        <v>0</v>
      </c>
      <c r="G1307" s="5">
        <f t="shared" si="88"/>
        <v>0</v>
      </c>
      <c r="H1307" s="19">
        <f t="shared" si="89"/>
        <v>0</v>
      </c>
      <c r="I1307" s="19">
        <v>98.263888888888886</v>
      </c>
      <c r="J1307" s="19">
        <v>133.31448763250884</v>
      </c>
      <c r="K1307" s="19">
        <v>40.315610052302254</v>
      </c>
      <c r="L1307" s="19">
        <v>22.614840989399294</v>
      </c>
      <c r="M1307" s="19">
        <v>71.731448763250881</v>
      </c>
      <c r="N1307" s="19">
        <v>5.6537102473498235</v>
      </c>
      <c r="O1307" s="19">
        <v>97.395833333333329</v>
      </c>
      <c r="P1307" s="19">
        <v>156.29411764705881</v>
      </c>
      <c r="Q1307" s="19">
        <v>32.054707626259408</v>
      </c>
      <c r="R1307" s="19">
        <v>34.224598930481285</v>
      </c>
      <c r="S1307" s="19">
        <v>65.775401069518722</v>
      </c>
      <c r="T1307" s="19">
        <v>0</v>
      </c>
      <c r="U1307" s="19">
        <v>100</v>
      </c>
      <c r="V1307" s="19">
        <v>88.552083333333329</v>
      </c>
      <c r="W1307" s="19">
        <v>27.577911324809534</v>
      </c>
      <c r="X1307" s="19">
        <v>0</v>
      </c>
      <c r="Y1307" s="19">
        <v>83.333333333333329</v>
      </c>
      <c r="Z1307" s="19">
        <v>16.666666666666668</v>
      </c>
      <c r="AA1307" s="2">
        <v>1</v>
      </c>
      <c r="AB1307">
        <v>1</v>
      </c>
      <c r="AC1307">
        <v>6</v>
      </c>
      <c r="AD1307">
        <v>1</v>
      </c>
      <c r="AE1307" s="16">
        <v>0</v>
      </c>
      <c r="AF1307" t="s">
        <v>20</v>
      </c>
      <c r="AG1307" t="s">
        <v>20</v>
      </c>
      <c r="AH1307" t="s">
        <v>20</v>
      </c>
      <c r="AI1307" t="s">
        <v>20</v>
      </c>
      <c r="AJ1307" t="s">
        <v>20</v>
      </c>
      <c r="AK1307" t="s">
        <v>20</v>
      </c>
      <c r="AL1307" t="s">
        <v>20</v>
      </c>
      <c r="AM1307" s="1" t="s">
        <v>20</v>
      </c>
      <c r="AN1307" s="1" t="s">
        <v>20</v>
      </c>
      <c r="AO1307" s="1" t="s">
        <v>20</v>
      </c>
      <c r="AP1307" s="1" t="s">
        <v>20</v>
      </c>
      <c r="AQ1307" s="1" t="s">
        <v>20</v>
      </c>
      <c r="AR1307" s="1" t="s">
        <v>20</v>
      </c>
      <c r="AS1307" t="s">
        <v>20</v>
      </c>
      <c r="AT1307" t="s">
        <v>20</v>
      </c>
      <c r="AU1307" t="s">
        <v>20</v>
      </c>
      <c r="AV1307" t="s">
        <v>20</v>
      </c>
      <c r="AW1307" t="s">
        <v>20</v>
      </c>
      <c r="AX1307" t="s">
        <v>20</v>
      </c>
      <c r="AY1307" t="s">
        <v>20</v>
      </c>
      <c r="AZ1307" s="1" t="s">
        <v>20</v>
      </c>
      <c r="BA1307" s="1" t="s">
        <v>20</v>
      </c>
      <c r="BB1307" s="1" t="s">
        <v>20</v>
      </c>
      <c r="BC1307" t="s">
        <v>20</v>
      </c>
      <c r="BD1307" t="s">
        <v>20</v>
      </c>
      <c r="BE1307" s="1" t="s">
        <v>20</v>
      </c>
      <c r="BF1307" t="s">
        <v>20</v>
      </c>
      <c r="BG1307" s="25">
        <v>0</v>
      </c>
      <c r="BH1307" s="1">
        <v>0</v>
      </c>
      <c r="BI1307" s="1">
        <v>0</v>
      </c>
      <c r="BJ1307" s="1">
        <v>0</v>
      </c>
      <c r="BK1307" s="1">
        <v>0</v>
      </c>
      <c r="BL1307" s="25">
        <v>0</v>
      </c>
      <c r="BM1307" s="1">
        <v>0</v>
      </c>
      <c r="BN1307" s="1">
        <v>0</v>
      </c>
      <c r="BO1307" s="1">
        <v>0</v>
      </c>
      <c r="BP1307" s="1">
        <v>0</v>
      </c>
      <c r="BQ1307" s="12"/>
      <c r="BR1307" s="12"/>
      <c r="BS1307" s="12"/>
      <c r="BT1307" s="12"/>
      <c r="BU1307" s="12"/>
      <c r="BV1307" s="12"/>
      <c r="BW1307" s="12"/>
      <c r="BX1307" s="12"/>
      <c r="BY1307" s="12"/>
      <c r="BZ1307" s="12"/>
      <c r="CA1307" s="12"/>
      <c r="CB1307" s="15"/>
      <c r="CC1307" s="12"/>
      <c r="CD1307" s="12"/>
      <c r="CE1307" s="12"/>
      <c r="CF1307" s="12"/>
      <c r="CG1307" s="12"/>
      <c r="CH1307" s="12"/>
      <c r="CI1307" s="12"/>
      <c r="CJ1307" s="15"/>
      <c r="CK1307" s="12"/>
      <c r="CL1307" s="12"/>
      <c r="CM1307" s="12"/>
      <c r="CN1307" s="12"/>
      <c r="CO1307" s="12"/>
      <c r="CP1307" s="12"/>
      <c r="CQ1307" s="12"/>
      <c r="CR1307" s="12"/>
      <c r="CS1307" s="12"/>
      <c r="CT1307" s="12"/>
      <c r="CU1307" s="12"/>
      <c r="CV1307" s="12"/>
      <c r="CW1307" s="12"/>
      <c r="CX1307" s="12"/>
      <c r="CY1307" s="12"/>
      <c r="CZ1307" s="12"/>
      <c r="DA1307" s="12"/>
      <c r="DB1307" s="12"/>
      <c r="DC1307" s="12"/>
      <c r="DD1307"/>
      <c r="DE1307" s="35"/>
    </row>
    <row r="1308" spans="1:109" customFormat="1" x14ac:dyDescent="0.2">
      <c r="A1308" s="2">
        <v>1307</v>
      </c>
      <c r="B1308" s="5">
        <v>16</v>
      </c>
      <c r="C1308" s="5">
        <v>3</v>
      </c>
      <c r="D1308" s="1">
        <v>5</v>
      </c>
      <c r="E1308" s="7">
        <v>44015</v>
      </c>
      <c r="F1308" s="1">
        <v>0</v>
      </c>
      <c r="G1308" s="5">
        <f t="shared" si="88"/>
        <v>23</v>
      </c>
      <c r="H1308" s="19">
        <f t="shared" si="89"/>
        <v>64.399999999999991</v>
      </c>
      <c r="I1308" s="19">
        <v>83.680555555555557</v>
      </c>
      <c r="J1308" s="19">
        <v>110.97925311203319</v>
      </c>
      <c r="K1308" s="19">
        <v>36.743161474994672</v>
      </c>
      <c r="L1308" s="19">
        <v>12.033195020746888</v>
      </c>
      <c r="M1308" s="19">
        <v>78.008298755186729</v>
      </c>
      <c r="N1308" s="19">
        <v>9.9585062240663902</v>
      </c>
      <c r="O1308" s="19">
        <v>94.791666666666671</v>
      </c>
      <c r="P1308" s="19">
        <v>100.92857142857143</v>
      </c>
      <c r="Q1308" s="19">
        <v>37.22461378546101</v>
      </c>
      <c r="R1308" s="19">
        <v>8.2417582417582409</v>
      </c>
      <c r="S1308" s="19">
        <v>78.571428571428569</v>
      </c>
      <c r="T1308" s="19">
        <v>13.186813186813186</v>
      </c>
      <c r="U1308" s="19">
        <v>61.458333333333336</v>
      </c>
      <c r="V1308" s="19">
        <v>141.98305084745763</v>
      </c>
      <c r="W1308" s="19">
        <v>24.201772585325781</v>
      </c>
      <c r="X1308" s="19">
        <v>23.728813559322035</v>
      </c>
      <c r="Y1308" s="19">
        <v>76.271186440677965</v>
      </c>
      <c r="Z1308" s="19">
        <v>0</v>
      </c>
      <c r="AA1308" s="2">
        <v>1</v>
      </c>
      <c r="AB1308">
        <v>3</v>
      </c>
      <c r="AC1308">
        <v>9</v>
      </c>
      <c r="AD1308">
        <v>2</v>
      </c>
      <c r="AE1308" s="16">
        <v>0</v>
      </c>
      <c r="AF1308" t="s">
        <v>875</v>
      </c>
      <c r="AG1308" t="s">
        <v>875</v>
      </c>
      <c r="AH1308" t="s">
        <v>875</v>
      </c>
      <c r="AI1308" t="s">
        <v>875</v>
      </c>
      <c r="AJ1308" t="s">
        <v>875</v>
      </c>
      <c r="AK1308" t="s">
        <v>875</v>
      </c>
      <c r="AL1308" t="s">
        <v>875</v>
      </c>
      <c r="AM1308" s="1" t="s">
        <v>903</v>
      </c>
      <c r="AN1308" s="1" t="s">
        <v>903</v>
      </c>
      <c r="AO1308" s="1" t="s">
        <v>903</v>
      </c>
      <c r="AP1308" s="1" t="s">
        <v>903</v>
      </c>
      <c r="AQ1308" s="1" t="s">
        <v>903</v>
      </c>
      <c r="AR1308" s="1" t="s">
        <v>903</v>
      </c>
      <c r="AS1308" s="1" t="s">
        <v>903</v>
      </c>
      <c r="AT1308" s="1" t="s">
        <v>903</v>
      </c>
      <c r="AU1308" s="1" t="s">
        <v>903</v>
      </c>
      <c r="AV1308" s="1" t="s">
        <v>903</v>
      </c>
      <c r="AW1308" s="1" t="s">
        <v>903</v>
      </c>
      <c r="AX1308" s="1" t="s">
        <v>903</v>
      </c>
      <c r="AY1308" s="1" t="s">
        <v>903</v>
      </c>
      <c r="AZ1308" s="1" t="s">
        <v>903</v>
      </c>
      <c r="BA1308" s="1" t="s">
        <v>875</v>
      </c>
      <c r="BB1308" s="1" t="s">
        <v>875</v>
      </c>
      <c r="BC1308" s="1" t="s">
        <v>875</v>
      </c>
      <c r="BD1308" s="1" t="s">
        <v>875</v>
      </c>
      <c r="BE1308" s="1" t="s">
        <v>875</v>
      </c>
      <c r="BF1308" s="1" t="s">
        <v>875</v>
      </c>
      <c r="BG1308" s="12">
        <v>23</v>
      </c>
      <c r="BH1308" s="1">
        <v>2</v>
      </c>
      <c r="BI1308" s="1">
        <v>2.8</v>
      </c>
      <c r="BJ1308" s="1">
        <f>BG1308*BI1308</f>
        <v>64.399999999999991</v>
      </c>
      <c r="BK1308" s="1" t="s">
        <v>27</v>
      </c>
      <c r="BL1308" s="25">
        <v>0</v>
      </c>
      <c r="BM1308" s="1">
        <v>0</v>
      </c>
      <c r="BN1308" s="1">
        <v>0</v>
      </c>
      <c r="BO1308" s="1">
        <v>0</v>
      </c>
      <c r="BP1308" s="1">
        <v>0</v>
      </c>
      <c r="BQ1308" s="14">
        <v>44015.884815034726</v>
      </c>
      <c r="BR1308" s="14" t="s">
        <v>573</v>
      </c>
      <c r="BS1308" s="15">
        <v>21.016666666666666</v>
      </c>
      <c r="BT1308" s="12" t="s">
        <v>220</v>
      </c>
      <c r="BU1308" s="12">
        <v>1</v>
      </c>
      <c r="BV1308" s="12" t="s">
        <v>574</v>
      </c>
      <c r="BW1308" s="12" t="s">
        <v>575</v>
      </c>
      <c r="BX1308" s="12" t="s">
        <v>576</v>
      </c>
      <c r="BY1308" s="12" t="s">
        <v>577</v>
      </c>
      <c r="BZ1308" s="12">
        <v>1</v>
      </c>
      <c r="CA1308" s="12">
        <v>6</v>
      </c>
      <c r="CB1308" s="15">
        <v>0</v>
      </c>
      <c r="CC1308" s="12">
        <v>0</v>
      </c>
      <c r="CD1308" s="12">
        <v>5</v>
      </c>
      <c r="CE1308" s="12">
        <v>5</v>
      </c>
      <c r="CF1308" s="12">
        <v>2</v>
      </c>
      <c r="CG1308" s="12">
        <v>4</v>
      </c>
      <c r="CH1308" s="12">
        <v>1</v>
      </c>
      <c r="CI1308" s="12">
        <v>5</v>
      </c>
      <c r="CJ1308" s="15">
        <v>2</v>
      </c>
      <c r="CK1308" s="12">
        <v>5</v>
      </c>
      <c r="CL1308" s="12">
        <v>2</v>
      </c>
      <c r="CM1308" s="12">
        <v>2</v>
      </c>
      <c r="CN1308" s="12">
        <v>2</v>
      </c>
      <c r="CO1308" s="12">
        <v>3</v>
      </c>
      <c r="CP1308" s="12" t="s">
        <v>105</v>
      </c>
      <c r="CQ1308" s="12">
        <v>85</v>
      </c>
      <c r="CR1308" s="12">
        <v>85</v>
      </c>
      <c r="CS1308" s="12">
        <v>100</v>
      </c>
      <c r="CT1308" s="12">
        <v>50</v>
      </c>
      <c r="CU1308" s="12">
        <v>84</v>
      </c>
      <c r="CV1308" s="12">
        <v>5</v>
      </c>
      <c r="CW1308" s="12">
        <v>338</v>
      </c>
      <c r="CX1308" s="12" t="b">
        <v>1</v>
      </c>
      <c r="CY1308" s="12" t="s">
        <v>106</v>
      </c>
      <c r="CZ1308" s="12">
        <v>0</v>
      </c>
      <c r="DA1308" s="12">
        <v>143</v>
      </c>
      <c r="DB1308" s="12">
        <v>130</v>
      </c>
      <c r="DC1308" s="12">
        <v>118</v>
      </c>
      <c r="DE1308" s="35"/>
    </row>
    <row r="1309" spans="1:109" customFormat="1" x14ac:dyDescent="0.2">
      <c r="A1309" s="2">
        <v>1308</v>
      </c>
      <c r="B1309" s="5">
        <v>16</v>
      </c>
      <c r="C1309" s="5">
        <v>3</v>
      </c>
      <c r="D1309" s="1">
        <v>6</v>
      </c>
      <c r="E1309" s="7">
        <v>44016</v>
      </c>
      <c r="F1309" s="1">
        <v>0</v>
      </c>
      <c r="G1309" s="5">
        <f t="shared" si="88"/>
        <v>0</v>
      </c>
      <c r="H1309" s="19">
        <f t="shared" si="89"/>
        <v>0</v>
      </c>
      <c r="I1309" s="19">
        <v>98.958333333333329</v>
      </c>
      <c r="J1309" s="19">
        <v>93.00350877192983</v>
      </c>
      <c r="K1309" s="19">
        <v>34.219680282720716</v>
      </c>
      <c r="L1309" s="19">
        <v>0</v>
      </c>
      <c r="M1309" s="19">
        <v>76.140350877192986</v>
      </c>
      <c r="N1309" s="19">
        <v>23.859649122807017</v>
      </c>
      <c r="O1309" s="19">
        <v>98.4375</v>
      </c>
      <c r="P1309" s="19">
        <v>76.026455026455025</v>
      </c>
      <c r="Q1309" s="19">
        <v>27.240331455148581</v>
      </c>
      <c r="R1309" s="19">
        <v>0</v>
      </c>
      <c r="S1309" s="19">
        <v>64.021164021164026</v>
      </c>
      <c r="T1309" s="19">
        <v>35.978835978835981</v>
      </c>
      <c r="U1309" s="19">
        <v>100</v>
      </c>
      <c r="V1309" s="19">
        <v>126.42708333333333</v>
      </c>
      <c r="W1309" s="19">
        <v>17.272464936012142</v>
      </c>
      <c r="X1309" s="19">
        <v>0</v>
      </c>
      <c r="Y1309" s="19">
        <v>100</v>
      </c>
      <c r="Z1309" s="19">
        <v>0</v>
      </c>
      <c r="AA1309" s="2">
        <v>1</v>
      </c>
      <c r="AB1309">
        <v>1</v>
      </c>
      <c r="AC1309">
        <v>9</v>
      </c>
      <c r="AD1309">
        <v>2</v>
      </c>
      <c r="AE1309" s="16">
        <v>0</v>
      </c>
      <c r="AF1309" s="12">
        <v>99</v>
      </c>
      <c r="AG1309">
        <v>99</v>
      </c>
      <c r="AH1309">
        <v>1</v>
      </c>
      <c r="AI1309">
        <v>99</v>
      </c>
      <c r="AJ1309">
        <v>99</v>
      </c>
      <c r="AK1309">
        <v>99</v>
      </c>
      <c r="AL1309">
        <v>99</v>
      </c>
      <c r="AM1309">
        <v>99</v>
      </c>
      <c r="AN1309" s="1">
        <v>99</v>
      </c>
      <c r="AO1309" s="1">
        <v>99</v>
      </c>
      <c r="AP1309" s="1">
        <v>99</v>
      </c>
      <c r="AQ1309" s="1">
        <v>99</v>
      </c>
      <c r="AR1309" s="1">
        <v>99</v>
      </c>
      <c r="AS1309" s="1">
        <v>0</v>
      </c>
      <c r="AT1309" s="1">
        <v>0</v>
      </c>
      <c r="AU1309" s="1">
        <v>1</v>
      </c>
      <c r="AV1309" s="1">
        <v>0</v>
      </c>
      <c r="AW1309" s="1">
        <v>0</v>
      </c>
      <c r="AX1309" s="1">
        <v>0</v>
      </c>
      <c r="AY1309" s="1">
        <v>0</v>
      </c>
      <c r="AZ1309" s="1">
        <v>0</v>
      </c>
      <c r="BA1309" s="1">
        <v>0</v>
      </c>
      <c r="BB1309" s="1">
        <v>0</v>
      </c>
      <c r="BC1309" s="1">
        <v>0</v>
      </c>
      <c r="BD1309" s="1">
        <v>0</v>
      </c>
      <c r="BE1309" s="1">
        <v>0</v>
      </c>
      <c r="BF1309" s="1">
        <f>SUM(AS1309:BE1309)</f>
        <v>1</v>
      </c>
      <c r="BG1309" s="25">
        <v>0</v>
      </c>
      <c r="BH1309" s="1">
        <v>0</v>
      </c>
      <c r="BI1309" s="1">
        <v>0</v>
      </c>
      <c r="BJ1309" s="1">
        <v>0</v>
      </c>
      <c r="BK1309" s="1">
        <v>0</v>
      </c>
      <c r="BL1309" s="25">
        <v>0</v>
      </c>
      <c r="BM1309" s="1">
        <v>0</v>
      </c>
      <c r="BN1309" s="1">
        <v>0</v>
      </c>
      <c r="BO1309" s="1">
        <v>0</v>
      </c>
      <c r="BP1309" s="1">
        <v>0</v>
      </c>
      <c r="BQ1309" s="12"/>
      <c r="BR1309" s="12"/>
      <c r="BS1309" s="12"/>
      <c r="BT1309" s="12"/>
      <c r="BU1309" s="12"/>
      <c r="BV1309" s="12"/>
      <c r="BW1309" s="12"/>
      <c r="BX1309" s="12"/>
      <c r="BY1309" s="12"/>
      <c r="BZ1309" s="12"/>
      <c r="CA1309" s="12"/>
      <c r="CB1309" s="15"/>
      <c r="CC1309" s="12"/>
      <c r="CD1309" s="12"/>
      <c r="CE1309" s="12"/>
      <c r="CF1309" s="12"/>
      <c r="CG1309" s="12"/>
      <c r="CH1309" s="12"/>
      <c r="CI1309" s="12"/>
      <c r="CJ1309" s="15"/>
      <c r="CK1309" s="12"/>
      <c r="CL1309" s="12"/>
      <c r="CM1309" s="12"/>
      <c r="CN1309" s="12"/>
      <c r="CO1309" s="12"/>
      <c r="CP1309" s="12"/>
      <c r="CQ1309" s="12"/>
      <c r="CR1309" s="12"/>
      <c r="CS1309" s="12"/>
      <c r="CT1309" s="12"/>
      <c r="CU1309" s="12"/>
      <c r="CV1309" s="12"/>
      <c r="CW1309" s="12"/>
      <c r="CX1309" s="12"/>
      <c r="CY1309" s="12"/>
      <c r="CZ1309" s="12"/>
      <c r="DA1309" s="12"/>
      <c r="DB1309" s="12"/>
      <c r="DC1309" s="12"/>
      <c r="DE1309" s="35"/>
    </row>
    <row r="1310" spans="1:109" x14ac:dyDescent="0.2">
      <c r="A1310" s="2">
        <v>1309</v>
      </c>
      <c r="B1310" s="5">
        <v>16</v>
      </c>
      <c r="C1310" s="5">
        <v>3</v>
      </c>
      <c r="D1310" s="1">
        <v>7</v>
      </c>
      <c r="E1310" s="7">
        <v>44017</v>
      </c>
      <c r="F1310" s="1">
        <v>0</v>
      </c>
      <c r="G1310" s="5">
        <f t="shared" si="88"/>
        <v>0</v>
      </c>
      <c r="H1310" s="19">
        <f t="shared" si="89"/>
        <v>0</v>
      </c>
      <c r="I1310" s="19">
        <v>84.375</v>
      </c>
      <c r="J1310" s="19">
        <v>120.25102880658436</v>
      </c>
      <c r="K1310" s="19">
        <v>44.153292459086266</v>
      </c>
      <c r="L1310" s="19">
        <v>11.111111111111111</v>
      </c>
      <c r="M1310" s="19">
        <v>82.304526748971185</v>
      </c>
      <c r="N1310" s="19">
        <v>6.5843621399176957</v>
      </c>
      <c r="O1310" s="19">
        <v>76.5625</v>
      </c>
      <c r="P1310" s="19">
        <v>127.57142857142857</v>
      </c>
      <c r="Q1310" s="19">
        <v>50.844602558512179</v>
      </c>
      <c r="R1310" s="19">
        <v>18.367346938775512</v>
      </c>
      <c r="S1310" s="19">
        <v>76.19047619047619</v>
      </c>
      <c r="T1310" s="19">
        <v>5.4421768707482991</v>
      </c>
      <c r="U1310" s="19">
        <v>100</v>
      </c>
      <c r="V1310" s="19">
        <v>109.04166666666667</v>
      </c>
      <c r="W1310" s="19">
        <v>20.617592502367735</v>
      </c>
      <c r="X1310" s="19">
        <v>0</v>
      </c>
      <c r="Y1310" s="19">
        <v>91.666666666666671</v>
      </c>
      <c r="Z1310" s="19">
        <v>8.3333333333333339</v>
      </c>
      <c r="AA1310" s="2">
        <v>1</v>
      </c>
      <c r="AB1310">
        <v>2</v>
      </c>
      <c r="AC1310">
        <v>7</v>
      </c>
      <c r="AD1310">
        <v>2</v>
      </c>
      <c r="AE1310" s="16">
        <v>0</v>
      </c>
      <c r="AF1310" s="12">
        <v>99</v>
      </c>
      <c r="AG1310">
        <v>1</v>
      </c>
      <c r="AH1310">
        <v>99</v>
      </c>
      <c r="AI1310">
        <v>99</v>
      </c>
      <c r="AJ1310">
        <v>99</v>
      </c>
      <c r="AK1310">
        <v>99</v>
      </c>
      <c r="AL1310">
        <v>99</v>
      </c>
      <c r="AM1310">
        <v>99</v>
      </c>
      <c r="AN1310" s="1">
        <v>99</v>
      </c>
      <c r="AO1310" s="1">
        <v>99</v>
      </c>
      <c r="AP1310">
        <v>99</v>
      </c>
      <c r="AQ1310" s="1">
        <v>99</v>
      </c>
      <c r="AR1310" s="1">
        <v>99</v>
      </c>
      <c r="AS1310" s="1">
        <v>0</v>
      </c>
      <c r="AT1310">
        <v>1</v>
      </c>
      <c r="AU1310">
        <v>0</v>
      </c>
      <c r="AV1310" s="1">
        <v>0</v>
      </c>
      <c r="AW1310" s="1">
        <v>0</v>
      </c>
      <c r="AX1310" s="1">
        <v>0</v>
      </c>
      <c r="AY1310" s="1">
        <v>0</v>
      </c>
      <c r="AZ1310" s="1">
        <v>0</v>
      </c>
      <c r="BA1310" s="1">
        <v>0</v>
      </c>
      <c r="BB1310" s="1">
        <v>0</v>
      </c>
      <c r="BC1310" s="1">
        <v>0</v>
      </c>
      <c r="BD1310" s="1">
        <v>0</v>
      </c>
      <c r="BE1310" s="1">
        <v>0</v>
      </c>
      <c r="BF1310" s="1">
        <f>SUM(AS1310:BE1310)</f>
        <v>1</v>
      </c>
      <c r="BG1310" s="25">
        <v>0</v>
      </c>
      <c r="BH1310" s="1">
        <v>0</v>
      </c>
      <c r="BI1310" s="1">
        <v>0</v>
      </c>
      <c r="BJ1310" s="1">
        <v>0</v>
      </c>
      <c r="BK1310" s="1">
        <v>0</v>
      </c>
      <c r="BL1310" s="25">
        <v>0</v>
      </c>
      <c r="BM1310" s="1">
        <v>0</v>
      </c>
      <c r="BN1310" s="1">
        <v>0</v>
      </c>
      <c r="BO1310" s="1">
        <v>0</v>
      </c>
      <c r="BP1310" s="1">
        <v>0</v>
      </c>
      <c r="BQ1310" s="12"/>
      <c r="BR1310" s="12"/>
      <c r="BS1310" s="12"/>
      <c r="BT1310" s="12"/>
      <c r="BU1310" s="12"/>
      <c r="BV1310" s="12"/>
      <c r="BW1310" s="12"/>
      <c r="BX1310" s="12"/>
      <c r="BY1310" s="12"/>
      <c r="BZ1310" s="12"/>
      <c r="CA1310" s="12"/>
      <c r="CB1310" s="15"/>
      <c r="CC1310" s="12"/>
      <c r="CD1310" s="12"/>
      <c r="CE1310" s="12"/>
      <c r="CF1310" s="12"/>
      <c r="CG1310" s="12"/>
      <c r="CH1310" s="12"/>
      <c r="CI1310" s="12"/>
      <c r="CJ1310" s="15"/>
      <c r="CK1310" s="12"/>
      <c r="CL1310" s="12"/>
      <c r="CM1310" s="12"/>
      <c r="CN1310" s="12"/>
      <c r="CO1310" s="12"/>
      <c r="CP1310" s="12"/>
      <c r="CQ1310" s="12"/>
      <c r="CR1310" s="12"/>
      <c r="CS1310" s="12"/>
      <c r="CT1310" s="12"/>
      <c r="CU1310" s="12"/>
      <c r="CV1310" s="12"/>
      <c r="CW1310" s="12"/>
      <c r="CX1310" s="12"/>
      <c r="CY1310" s="12"/>
      <c r="CZ1310" s="12"/>
      <c r="DA1310" s="12"/>
      <c r="DB1310" s="12"/>
      <c r="DC1310" s="12"/>
      <c r="DD1310"/>
      <c r="DE1310" s="35"/>
    </row>
    <row r="1311" spans="1:109" x14ac:dyDescent="0.2">
      <c r="A1311" s="2">
        <v>1310</v>
      </c>
      <c r="B1311" s="5">
        <v>16</v>
      </c>
      <c r="C1311" s="5">
        <v>3</v>
      </c>
      <c r="D1311" s="1">
        <v>8</v>
      </c>
      <c r="E1311" s="7">
        <v>44018</v>
      </c>
      <c r="F1311" s="1">
        <v>0</v>
      </c>
      <c r="G1311" s="5">
        <f t="shared" si="88"/>
        <v>25</v>
      </c>
      <c r="H1311" s="19">
        <f t="shared" si="89"/>
        <v>70</v>
      </c>
      <c r="I1311" s="19">
        <v>96.527777777777771</v>
      </c>
      <c r="J1311" s="19">
        <v>121.55395683453237</v>
      </c>
      <c r="K1311" s="19">
        <v>26.802240438491086</v>
      </c>
      <c r="L1311" s="19">
        <v>7.5539568345323742</v>
      </c>
      <c r="M1311" s="19">
        <v>89.928057553956833</v>
      </c>
      <c r="N1311" s="19">
        <v>2.5179856115107913</v>
      </c>
      <c r="O1311" s="19">
        <v>95.833333333333329</v>
      </c>
      <c r="P1311" s="19">
        <v>125.54891304347827</v>
      </c>
      <c r="Q1311" s="19">
        <v>30.931202875508223</v>
      </c>
      <c r="R1311" s="19">
        <v>11.413043478260869</v>
      </c>
      <c r="S1311" s="19">
        <v>84.782608695652172</v>
      </c>
      <c r="T1311" s="19">
        <v>3.8043478260869565</v>
      </c>
      <c r="U1311" s="19">
        <v>97.916666666666671</v>
      </c>
      <c r="V1311" s="19">
        <v>113.73404255319149</v>
      </c>
      <c r="W1311" s="19">
        <v>8.8152687362322819</v>
      </c>
      <c r="X1311" s="19">
        <v>0</v>
      </c>
      <c r="Y1311" s="19">
        <v>100</v>
      </c>
      <c r="Z1311" s="19">
        <v>0</v>
      </c>
      <c r="AA1311" s="2">
        <v>0</v>
      </c>
      <c r="AB1311">
        <v>1</v>
      </c>
      <c r="AC1311">
        <v>7</v>
      </c>
      <c r="AD1311">
        <v>1</v>
      </c>
      <c r="AE1311" s="16">
        <v>0</v>
      </c>
      <c r="AF1311" t="s">
        <v>875</v>
      </c>
      <c r="AG1311" t="s">
        <v>875</v>
      </c>
      <c r="AH1311" t="s">
        <v>875</v>
      </c>
      <c r="AI1311" t="s">
        <v>875</v>
      </c>
      <c r="AJ1311" t="s">
        <v>875</v>
      </c>
      <c r="AK1311" t="s">
        <v>875</v>
      </c>
      <c r="AL1311" t="s">
        <v>875</v>
      </c>
      <c r="AM1311" s="1" t="s">
        <v>903</v>
      </c>
      <c r="AN1311" s="1" t="s">
        <v>903</v>
      </c>
      <c r="AO1311" s="1" t="s">
        <v>903</v>
      </c>
      <c r="AP1311" s="1" t="s">
        <v>903</v>
      </c>
      <c r="AQ1311" s="1" t="s">
        <v>903</v>
      </c>
      <c r="AR1311" s="1" t="s">
        <v>903</v>
      </c>
      <c r="AS1311" s="1" t="s">
        <v>903</v>
      </c>
      <c r="AT1311" s="1" t="s">
        <v>903</v>
      </c>
      <c r="AU1311" s="1" t="s">
        <v>903</v>
      </c>
      <c r="AV1311" s="1" t="s">
        <v>903</v>
      </c>
      <c r="AW1311" s="1" t="s">
        <v>903</v>
      </c>
      <c r="AX1311" s="1" t="s">
        <v>903</v>
      </c>
      <c r="AY1311" s="1" t="s">
        <v>903</v>
      </c>
      <c r="AZ1311" s="1" t="s">
        <v>903</v>
      </c>
      <c r="BA1311" s="1" t="s">
        <v>875</v>
      </c>
      <c r="BB1311" s="1" t="s">
        <v>875</v>
      </c>
      <c r="BC1311" s="1" t="s">
        <v>875</v>
      </c>
      <c r="BD1311" s="1" t="s">
        <v>875</v>
      </c>
      <c r="BE1311" s="1" t="s">
        <v>875</v>
      </c>
      <c r="BF1311" s="1" t="s">
        <v>875</v>
      </c>
      <c r="BG1311" s="12">
        <v>25</v>
      </c>
      <c r="BH1311" s="12">
        <v>4</v>
      </c>
      <c r="BI1311" s="1">
        <v>2.8</v>
      </c>
      <c r="BJ1311" s="1">
        <f>BG1311*BI1311</f>
        <v>70</v>
      </c>
      <c r="BK1311" s="1" t="s">
        <v>27</v>
      </c>
      <c r="BL1311" s="25">
        <v>0</v>
      </c>
      <c r="BM1311" s="1">
        <v>0</v>
      </c>
      <c r="BN1311" s="1">
        <v>0</v>
      </c>
      <c r="BO1311" s="1">
        <v>0</v>
      </c>
      <c r="BP1311" s="1">
        <v>0</v>
      </c>
      <c r="BQ1311" s="14">
        <v>44018.842828460649</v>
      </c>
      <c r="BR1311" s="14" t="s">
        <v>578</v>
      </c>
      <c r="BS1311" s="15">
        <v>22.016666666666666</v>
      </c>
      <c r="BT1311" s="12" t="s">
        <v>222</v>
      </c>
      <c r="BU1311" s="12">
        <v>1</v>
      </c>
      <c r="BV1311" s="12" t="s">
        <v>579</v>
      </c>
      <c r="BW1311" s="12" t="s">
        <v>580</v>
      </c>
      <c r="BX1311" s="12"/>
      <c r="BY1311" s="12" t="s">
        <v>98</v>
      </c>
      <c r="BZ1311" s="12">
        <v>1</v>
      </c>
      <c r="CA1311" s="12">
        <v>6</v>
      </c>
      <c r="CB1311" s="15">
        <v>0</v>
      </c>
      <c r="CC1311" s="12">
        <v>0</v>
      </c>
      <c r="CD1311" s="12">
        <v>0</v>
      </c>
      <c r="CE1311" s="12">
        <v>5</v>
      </c>
      <c r="CF1311" s="12">
        <v>1</v>
      </c>
      <c r="CG1311" s="12">
        <v>4</v>
      </c>
      <c r="CH1311" s="12">
        <v>1</v>
      </c>
      <c r="CI1311" s="12">
        <v>4</v>
      </c>
      <c r="CJ1311" s="15">
        <v>4</v>
      </c>
      <c r="CK1311" s="12">
        <v>5</v>
      </c>
      <c r="CL1311" s="12">
        <v>2</v>
      </c>
      <c r="CM1311" s="12">
        <v>4</v>
      </c>
      <c r="CN1311" s="12">
        <v>1</v>
      </c>
      <c r="CO1311" s="12">
        <v>5</v>
      </c>
      <c r="CP1311" s="12" t="s">
        <v>105</v>
      </c>
      <c r="CQ1311" s="12">
        <v>70</v>
      </c>
      <c r="CR1311" s="12">
        <v>70</v>
      </c>
      <c r="CS1311" s="12">
        <v>100</v>
      </c>
      <c r="CT1311" s="12">
        <v>90</v>
      </c>
      <c r="CU1311" s="12">
        <v>72</v>
      </c>
      <c r="CV1311" s="12">
        <v>1.2</v>
      </c>
      <c r="CW1311" s="12">
        <v>158</v>
      </c>
      <c r="CX1311" s="12" t="b">
        <v>1</v>
      </c>
      <c r="CY1311" s="12" t="s">
        <v>106</v>
      </c>
      <c r="CZ1311" s="12">
        <v>0</v>
      </c>
      <c r="DA1311" s="12"/>
      <c r="DB1311" s="12"/>
      <c r="DC1311" s="12"/>
      <c r="DD1311"/>
      <c r="DE1311" s="35"/>
    </row>
    <row r="1312" spans="1:109" x14ac:dyDescent="0.2">
      <c r="A1312" s="2">
        <v>1311</v>
      </c>
      <c r="B1312" s="5">
        <v>16</v>
      </c>
      <c r="C1312" s="5">
        <v>3</v>
      </c>
      <c r="D1312" s="1">
        <v>9</v>
      </c>
      <c r="E1312" s="7">
        <v>44019</v>
      </c>
      <c r="F1312" s="1">
        <v>0</v>
      </c>
      <c r="G1312" s="5">
        <f t="shared" si="88"/>
        <v>27</v>
      </c>
      <c r="H1312" s="19">
        <f t="shared" si="89"/>
        <v>75.599999999999994</v>
      </c>
      <c r="I1312" s="19">
        <v>98.611111111111114</v>
      </c>
      <c r="J1312" s="19">
        <v>139.20422535211267</v>
      </c>
      <c r="K1312" s="19">
        <v>25.933462764648336</v>
      </c>
      <c r="L1312" s="19">
        <v>16.901408450704224</v>
      </c>
      <c r="M1312" s="19">
        <v>83.098591549295776</v>
      </c>
      <c r="N1312" s="19">
        <v>0</v>
      </c>
      <c r="O1312" s="19">
        <v>97.916666666666671</v>
      </c>
      <c r="P1312" s="19">
        <v>151.60638297872342</v>
      </c>
      <c r="Q1312" s="19">
        <v>24.864670981710852</v>
      </c>
      <c r="R1312" s="19">
        <v>25.531914893617021</v>
      </c>
      <c r="S1312" s="19">
        <v>74.468085106382972</v>
      </c>
      <c r="T1312" s="19">
        <v>0</v>
      </c>
      <c r="U1312" s="19">
        <v>100</v>
      </c>
      <c r="V1312" s="19">
        <v>114.91666666666667</v>
      </c>
      <c r="W1312" s="19">
        <v>11.824600530871296</v>
      </c>
      <c r="X1312" s="19">
        <v>0</v>
      </c>
      <c r="Y1312" s="19">
        <v>100</v>
      </c>
      <c r="Z1312" s="19">
        <v>0</v>
      </c>
      <c r="AA1312" s="2">
        <v>0</v>
      </c>
      <c r="AB1312">
        <v>1</v>
      </c>
      <c r="AC1312">
        <v>6</v>
      </c>
      <c r="AD1312">
        <v>1</v>
      </c>
      <c r="AE1312" s="16">
        <v>0</v>
      </c>
      <c r="AF1312" t="s">
        <v>875</v>
      </c>
      <c r="AG1312" t="s">
        <v>875</v>
      </c>
      <c r="AH1312" t="s">
        <v>875</v>
      </c>
      <c r="AI1312" t="s">
        <v>875</v>
      </c>
      <c r="AJ1312" t="s">
        <v>875</v>
      </c>
      <c r="AK1312" t="s">
        <v>875</v>
      </c>
      <c r="AL1312" t="s">
        <v>875</v>
      </c>
      <c r="AM1312" s="1" t="s">
        <v>903</v>
      </c>
      <c r="AN1312" s="1" t="s">
        <v>903</v>
      </c>
      <c r="AO1312" s="1" t="s">
        <v>903</v>
      </c>
      <c r="AP1312" s="1" t="s">
        <v>903</v>
      </c>
      <c r="AQ1312" s="1" t="s">
        <v>903</v>
      </c>
      <c r="AR1312" s="1" t="s">
        <v>903</v>
      </c>
      <c r="AS1312" s="1" t="s">
        <v>903</v>
      </c>
      <c r="AT1312" s="1" t="s">
        <v>903</v>
      </c>
      <c r="AU1312" s="1" t="s">
        <v>903</v>
      </c>
      <c r="AV1312" s="1" t="s">
        <v>903</v>
      </c>
      <c r="AW1312" s="1" t="s">
        <v>903</v>
      </c>
      <c r="AX1312" s="1" t="s">
        <v>903</v>
      </c>
      <c r="AY1312" s="1" t="s">
        <v>903</v>
      </c>
      <c r="AZ1312" s="1" t="s">
        <v>903</v>
      </c>
      <c r="BA1312" s="1" t="s">
        <v>875</v>
      </c>
      <c r="BB1312" s="1" t="s">
        <v>875</v>
      </c>
      <c r="BC1312" s="1" t="s">
        <v>875</v>
      </c>
      <c r="BD1312" s="1" t="s">
        <v>875</v>
      </c>
      <c r="BE1312" s="1" t="s">
        <v>875</v>
      </c>
      <c r="BF1312" s="1" t="s">
        <v>875</v>
      </c>
      <c r="BG1312" s="12">
        <v>27</v>
      </c>
      <c r="BH1312" s="1">
        <v>3</v>
      </c>
      <c r="BI1312" s="1">
        <v>2.8</v>
      </c>
      <c r="BJ1312" s="1">
        <f>BG1312*BI1312</f>
        <v>75.599999999999994</v>
      </c>
      <c r="BK1312" s="1" t="s">
        <v>27</v>
      </c>
      <c r="BL1312" s="25">
        <v>0</v>
      </c>
      <c r="BM1312" s="1">
        <v>0</v>
      </c>
      <c r="BN1312" s="1">
        <v>0</v>
      </c>
      <c r="BO1312" s="1">
        <v>0</v>
      </c>
      <c r="BP1312" s="1">
        <v>0</v>
      </c>
      <c r="BQ1312" s="14">
        <v>44019.808976863424</v>
      </c>
      <c r="BR1312" s="14" t="s">
        <v>581</v>
      </c>
      <c r="BS1312" s="15">
        <v>23.516666666666666</v>
      </c>
      <c r="BT1312" s="12" t="s">
        <v>225</v>
      </c>
      <c r="BU1312" s="12">
        <v>1</v>
      </c>
      <c r="BV1312" s="12" t="s">
        <v>582</v>
      </c>
      <c r="BW1312" s="12" t="s">
        <v>583</v>
      </c>
      <c r="BX1312" s="12"/>
      <c r="BY1312" s="12" t="s">
        <v>98</v>
      </c>
      <c r="BZ1312" s="12">
        <v>1</v>
      </c>
      <c r="CA1312" s="12">
        <v>6</v>
      </c>
      <c r="CB1312" s="15">
        <v>0</v>
      </c>
      <c r="CC1312" s="12">
        <v>75</v>
      </c>
      <c r="CD1312" s="12">
        <v>0</v>
      </c>
      <c r="CE1312" s="12">
        <v>1</v>
      </c>
      <c r="CF1312" s="12">
        <v>2</v>
      </c>
      <c r="CG1312" s="12">
        <v>3</v>
      </c>
      <c r="CH1312" s="12">
        <v>1</v>
      </c>
      <c r="CI1312" s="12">
        <v>3</v>
      </c>
      <c r="CJ1312" s="15">
        <v>3</v>
      </c>
      <c r="CK1312" s="12">
        <v>3</v>
      </c>
      <c r="CL1312" s="12">
        <v>2</v>
      </c>
      <c r="CM1312" s="12">
        <v>3</v>
      </c>
      <c r="CN1312" s="12">
        <v>1</v>
      </c>
      <c r="CO1312" s="12">
        <v>4</v>
      </c>
      <c r="CP1312" s="12" t="s">
        <v>94</v>
      </c>
      <c r="CQ1312" s="12">
        <v>84</v>
      </c>
      <c r="CR1312" s="12">
        <v>84</v>
      </c>
      <c r="CS1312" s="12">
        <v>76</v>
      </c>
      <c r="CT1312" s="12">
        <v>66</v>
      </c>
      <c r="CU1312" s="12">
        <v>89</v>
      </c>
      <c r="CV1312" s="12">
        <v>3.8</v>
      </c>
      <c r="CW1312" s="12">
        <v>180</v>
      </c>
      <c r="CX1312" s="12" t="b">
        <v>0</v>
      </c>
      <c r="CY1312" s="12"/>
      <c r="CZ1312" s="12">
        <v>0</v>
      </c>
      <c r="DA1312" s="12"/>
      <c r="DB1312" s="12"/>
      <c r="DC1312" s="12"/>
      <c r="DD1312"/>
      <c r="DE1312" s="35"/>
    </row>
    <row r="1313" spans="1:109" customFormat="1" x14ac:dyDescent="0.2">
      <c r="A1313" s="2">
        <v>1312</v>
      </c>
      <c r="B1313" s="5">
        <v>16</v>
      </c>
      <c r="C1313" s="5">
        <v>3</v>
      </c>
      <c r="D1313" s="1">
        <v>10</v>
      </c>
      <c r="E1313" s="7">
        <v>44020</v>
      </c>
      <c r="F1313" s="1">
        <v>0</v>
      </c>
      <c r="G1313" s="5">
        <f t="shared" si="88"/>
        <v>0</v>
      </c>
      <c r="H1313" s="19">
        <f t="shared" si="89"/>
        <v>0</v>
      </c>
      <c r="I1313" s="19">
        <v>96.180555555555557</v>
      </c>
      <c r="J1313" s="19">
        <v>144.33212996389892</v>
      </c>
      <c r="K1313" s="19">
        <v>43.745993059393619</v>
      </c>
      <c r="L1313" s="19">
        <v>40.072202166064983</v>
      </c>
      <c r="M1313" s="19">
        <v>44.765342960288805</v>
      </c>
      <c r="N1313" s="19">
        <v>15.16245487364621</v>
      </c>
      <c r="O1313" s="19">
        <v>94.270833333333329</v>
      </c>
      <c r="P1313" s="19">
        <v>166.48618784530387</v>
      </c>
      <c r="Q1313" s="19">
        <v>34.179748461570703</v>
      </c>
      <c r="R1313" s="19">
        <v>53.591160220994475</v>
      </c>
      <c r="S1313" s="19">
        <v>42.541436464088399</v>
      </c>
      <c r="T1313" s="19">
        <v>3.867403314917127</v>
      </c>
      <c r="U1313" s="19">
        <v>100</v>
      </c>
      <c r="V1313" s="19">
        <v>102.5625</v>
      </c>
      <c r="W1313" s="19">
        <v>51.116687516086124</v>
      </c>
      <c r="X1313" s="19">
        <v>14.583333333333334</v>
      </c>
      <c r="Y1313" s="19">
        <v>48.958333333333336</v>
      </c>
      <c r="Z1313" s="19">
        <v>36.458333333333336</v>
      </c>
      <c r="AA1313" s="2">
        <v>0</v>
      </c>
      <c r="AB1313">
        <v>1</v>
      </c>
      <c r="AC1313">
        <v>6</v>
      </c>
      <c r="AD1313">
        <v>1</v>
      </c>
      <c r="AE1313" s="16">
        <v>0</v>
      </c>
      <c r="AF1313" s="12">
        <v>99</v>
      </c>
      <c r="AG1313">
        <v>99</v>
      </c>
      <c r="AH1313">
        <v>1</v>
      </c>
      <c r="AI1313">
        <v>99</v>
      </c>
      <c r="AJ1313">
        <v>99</v>
      </c>
      <c r="AK1313">
        <v>99</v>
      </c>
      <c r="AL1313">
        <v>99</v>
      </c>
      <c r="AM1313" s="1">
        <v>99</v>
      </c>
      <c r="AN1313" s="1">
        <v>99</v>
      </c>
      <c r="AO1313" s="1">
        <v>99</v>
      </c>
      <c r="AP1313" s="1">
        <v>99</v>
      </c>
      <c r="AQ1313" s="1">
        <v>99</v>
      </c>
      <c r="AR1313" s="1">
        <v>99</v>
      </c>
      <c r="AS1313" s="1">
        <v>0</v>
      </c>
      <c r="AT1313" s="1">
        <v>0</v>
      </c>
      <c r="AU1313" s="1">
        <v>1</v>
      </c>
      <c r="AV1313" s="1">
        <v>0</v>
      </c>
      <c r="AW1313" s="1">
        <v>0</v>
      </c>
      <c r="AX1313" s="1">
        <v>0</v>
      </c>
      <c r="AY1313" s="1">
        <v>0</v>
      </c>
      <c r="AZ1313" s="1">
        <v>0</v>
      </c>
      <c r="BA1313" s="1">
        <v>0</v>
      </c>
      <c r="BB1313" s="1">
        <v>0</v>
      </c>
      <c r="BC1313" s="1">
        <v>0</v>
      </c>
      <c r="BD1313" s="1">
        <v>0</v>
      </c>
      <c r="BE1313" s="1">
        <v>0</v>
      </c>
      <c r="BF1313" s="1">
        <f>SUM(AS1313:BE1313)</f>
        <v>1</v>
      </c>
      <c r="BG1313" s="25">
        <v>0</v>
      </c>
      <c r="BH1313" s="1">
        <v>0</v>
      </c>
      <c r="BI1313" s="1">
        <v>0</v>
      </c>
      <c r="BJ1313" s="1">
        <v>0</v>
      </c>
      <c r="BK1313" s="1">
        <v>0</v>
      </c>
      <c r="BL1313" s="25">
        <v>0</v>
      </c>
      <c r="BM1313" s="1">
        <v>0</v>
      </c>
      <c r="BN1313" s="1">
        <v>0</v>
      </c>
      <c r="BO1313" s="1">
        <v>0</v>
      </c>
      <c r="BP1313" s="1">
        <v>0</v>
      </c>
      <c r="BQ1313" s="12"/>
      <c r="BR1313" s="12"/>
      <c r="BS1313" s="12"/>
      <c r="BT1313" s="12"/>
      <c r="BU1313" s="12"/>
      <c r="BV1313" s="12"/>
      <c r="BW1313" s="12"/>
      <c r="BX1313" s="12"/>
      <c r="BY1313" s="12"/>
      <c r="BZ1313" s="12"/>
      <c r="CA1313" s="12"/>
      <c r="CB1313" s="15"/>
      <c r="CC1313" s="12"/>
      <c r="CD1313" s="12"/>
      <c r="CE1313" s="12"/>
      <c r="CF1313" s="12"/>
      <c r="CG1313" s="12"/>
      <c r="CH1313" s="12"/>
      <c r="CI1313" s="12"/>
      <c r="CJ1313" s="15"/>
      <c r="CK1313" s="12"/>
      <c r="CL1313" s="12"/>
      <c r="CM1313" s="12"/>
      <c r="CN1313" s="12"/>
      <c r="CO1313" s="12"/>
      <c r="CP1313" s="12"/>
      <c r="CQ1313" s="12"/>
      <c r="CR1313" s="12"/>
      <c r="CS1313" s="12"/>
      <c r="CT1313" s="12"/>
      <c r="CU1313" s="12"/>
      <c r="CV1313" s="12"/>
      <c r="CW1313" s="12"/>
      <c r="CX1313" s="12"/>
      <c r="CY1313" s="12"/>
      <c r="CZ1313" s="12"/>
      <c r="DA1313" s="12"/>
      <c r="DB1313" s="12"/>
      <c r="DC1313" s="12"/>
      <c r="DE1313" s="35"/>
    </row>
    <row r="1314" spans="1:109" customFormat="1" x14ac:dyDescent="0.2">
      <c r="A1314" s="2">
        <v>1313</v>
      </c>
      <c r="B1314" s="5">
        <v>16</v>
      </c>
      <c r="C1314" s="5">
        <v>3</v>
      </c>
      <c r="D1314" s="1">
        <v>11</v>
      </c>
      <c r="E1314" s="7">
        <v>44021</v>
      </c>
      <c r="F1314" s="1">
        <v>0</v>
      </c>
      <c r="G1314" s="5">
        <f t="shared" si="88"/>
        <v>0</v>
      </c>
      <c r="H1314" s="19">
        <f t="shared" si="89"/>
        <v>0</v>
      </c>
      <c r="I1314" s="19">
        <v>99.652777777777771</v>
      </c>
      <c r="J1314" s="19">
        <v>125.48780487804878</v>
      </c>
      <c r="K1314" s="19">
        <v>36.689028951291505</v>
      </c>
      <c r="L1314" s="19">
        <v>14.285714285714286</v>
      </c>
      <c r="M1314" s="19">
        <v>71.428571428571416</v>
      </c>
      <c r="N1314" s="19">
        <v>14.285714285714286</v>
      </c>
      <c r="O1314" s="19">
        <v>99.479166666666671</v>
      </c>
      <c r="P1314" s="19">
        <v>147.49214659685865</v>
      </c>
      <c r="Q1314" s="19">
        <v>23.028749524381563</v>
      </c>
      <c r="R1314" s="19">
        <v>21.465968586387433</v>
      </c>
      <c r="S1314" s="19">
        <v>78.534031413612567</v>
      </c>
      <c r="T1314" s="19">
        <v>0</v>
      </c>
      <c r="U1314" s="19">
        <v>100</v>
      </c>
      <c r="V1314" s="19">
        <v>81.708333333333329</v>
      </c>
      <c r="W1314" s="19">
        <v>41.751728636024566</v>
      </c>
      <c r="X1314" s="19">
        <v>0</v>
      </c>
      <c r="Y1314" s="19">
        <v>57.291666666666664</v>
      </c>
      <c r="Z1314" s="19">
        <v>42.708333333333336</v>
      </c>
      <c r="AA1314" s="2">
        <v>1</v>
      </c>
      <c r="AB1314">
        <v>1</v>
      </c>
      <c r="AC1314">
        <v>2</v>
      </c>
      <c r="AD1314">
        <v>1</v>
      </c>
      <c r="AE1314" s="16">
        <v>0</v>
      </c>
      <c r="AF1314" s="12">
        <v>99</v>
      </c>
      <c r="AG1314">
        <v>99</v>
      </c>
      <c r="AH1314">
        <v>1</v>
      </c>
      <c r="AI1314">
        <v>99</v>
      </c>
      <c r="AJ1314">
        <v>99</v>
      </c>
      <c r="AK1314">
        <v>99</v>
      </c>
      <c r="AL1314">
        <v>99</v>
      </c>
      <c r="AM1314">
        <v>99</v>
      </c>
      <c r="AN1314" s="1">
        <v>99</v>
      </c>
      <c r="AO1314" s="1">
        <v>99</v>
      </c>
      <c r="AP1314" s="1">
        <v>99</v>
      </c>
      <c r="AQ1314" s="1">
        <v>99</v>
      </c>
      <c r="AR1314" s="1">
        <v>99</v>
      </c>
      <c r="AS1314" s="1">
        <v>0</v>
      </c>
      <c r="AT1314" s="1">
        <v>0</v>
      </c>
      <c r="AU1314" s="1">
        <v>1</v>
      </c>
      <c r="AV1314" s="1">
        <v>0</v>
      </c>
      <c r="AW1314" s="1">
        <v>0</v>
      </c>
      <c r="AX1314" s="1">
        <v>0</v>
      </c>
      <c r="AY1314" s="1">
        <v>0</v>
      </c>
      <c r="AZ1314" s="1">
        <v>0</v>
      </c>
      <c r="BA1314" s="1">
        <v>0</v>
      </c>
      <c r="BB1314" s="1">
        <v>0</v>
      </c>
      <c r="BC1314" s="1">
        <v>0</v>
      </c>
      <c r="BD1314" s="1">
        <v>0</v>
      </c>
      <c r="BE1314" s="1">
        <v>0</v>
      </c>
      <c r="BF1314" s="1">
        <f>SUM(AS1314:BE1314)</f>
        <v>1</v>
      </c>
      <c r="BG1314" s="25">
        <v>0</v>
      </c>
      <c r="BH1314" s="1">
        <v>0</v>
      </c>
      <c r="BI1314" s="1">
        <v>0</v>
      </c>
      <c r="BJ1314" s="1">
        <v>0</v>
      </c>
      <c r="BK1314" s="1">
        <v>0</v>
      </c>
      <c r="BL1314" s="25">
        <v>0</v>
      </c>
      <c r="BM1314" s="1">
        <v>0</v>
      </c>
      <c r="BN1314" s="1">
        <v>0</v>
      </c>
      <c r="BO1314" s="1">
        <v>0</v>
      </c>
      <c r="BP1314" s="1">
        <v>0</v>
      </c>
      <c r="BQ1314" s="12"/>
      <c r="BR1314" s="12"/>
      <c r="BS1314" s="12"/>
      <c r="BT1314" s="12"/>
      <c r="BU1314" s="12"/>
      <c r="BV1314" s="12"/>
      <c r="BW1314" s="12"/>
      <c r="BX1314" s="12"/>
      <c r="BY1314" s="12"/>
      <c r="BZ1314" s="12"/>
      <c r="CA1314" s="12"/>
      <c r="CB1314" s="15"/>
      <c r="CC1314" s="12"/>
      <c r="CD1314" s="12"/>
      <c r="CE1314" s="12"/>
      <c r="CF1314" s="12"/>
      <c r="CG1314" s="12"/>
      <c r="CH1314" s="12"/>
      <c r="CI1314" s="12"/>
      <c r="CJ1314" s="15"/>
      <c r="CK1314" s="12"/>
      <c r="CL1314" s="12"/>
      <c r="CM1314" s="12"/>
      <c r="CN1314" s="12"/>
      <c r="CO1314" s="12"/>
      <c r="CP1314" s="12"/>
      <c r="CQ1314" s="12"/>
      <c r="CR1314" s="12"/>
      <c r="CS1314" s="12"/>
      <c r="CT1314" s="12"/>
      <c r="CU1314" s="12"/>
      <c r="CV1314" s="12"/>
      <c r="CW1314" s="12"/>
      <c r="CX1314" s="12"/>
      <c r="CY1314" s="12"/>
      <c r="CZ1314" s="12"/>
      <c r="DA1314" s="12"/>
      <c r="DB1314" s="12"/>
      <c r="DC1314" s="12"/>
      <c r="DE1314" s="35"/>
    </row>
    <row r="1315" spans="1:109" customFormat="1" x14ac:dyDescent="0.2">
      <c r="A1315" s="2">
        <v>1314</v>
      </c>
      <c r="B1315" s="5">
        <v>16</v>
      </c>
      <c r="C1315" s="5">
        <v>3</v>
      </c>
      <c r="D1315" s="1">
        <v>12</v>
      </c>
      <c r="E1315" s="7">
        <v>44022</v>
      </c>
      <c r="F1315" s="1">
        <v>0</v>
      </c>
      <c r="G1315" s="5">
        <f t="shared" si="88"/>
        <v>0</v>
      </c>
      <c r="H1315" s="19">
        <f t="shared" si="89"/>
        <v>0</v>
      </c>
      <c r="I1315" s="19">
        <v>97.222222222222229</v>
      </c>
      <c r="J1315" s="19">
        <v>154.21071428571429</v>
      </c>
      <c r="K1315" s="19">
        <v>34.908530839946891</v>
      </c>
      <c r="L1315" s="19">
        <v>38.214285714285715</v>
      </c>
      <c r="M1315" s="19">
        <v>60.357142857142854</v>
      </c>
      <c r="N1315" s="19">
        <v>1.4285714285714286</v>
      </c>
      <c r="O1315" s="19">
        <v>95.833333333333329</v>
      </c>
      <c r="P1315" s="19">
        <v>178.52717391304347</v>
      </c>
      <c r="Q1315" s="19">
        <v>24.681486506143639</v>
      </c>
      <c r="R1315" s="19">
        <v>53.804347826086953</v>
      </c>
      <c r="S1315" s="19">
        <v>44.021739130434788</v>
      </c>
      <c r="T1315" s="19">
        <v>2.1739130434782608</v>
      </c>
      <c r="U1315" s="19">
        <v>100</v>
      </c>
      <c r="V1315" s="19">
        <v>107.60416666666667</v>
      </c>
      <c r="W1315" s="19">
        <v>35.149339849316938</v>
      </c>
      <c r="X1315" s="19">
        <v>8.3333333333333339</v>
      </c>
      <c r="Y1315" s="19">
        <v>91.666666666666671</v>
      </c>
      <c r="Z1315" s="19">
        <v>0</v>
      </c>
      <c r="AA1315" s="2">
        <v>0</v>
      </c>
      <c r="AB1315">
        <v>1</v>
      </c>
      <c r="AC1315">
        <v>8</v>
      </c>
      <c r="AD1315">
        <v>2</v>
      </c>
      <c r="AE1315" s="16">
        <v>0</v>
      </c>
      <c r="AF1315" s="12">
        <v>99</v>
      </c>
      <c r="AG1315">
        <v>99</v>
      </c>
      <c r="AH1315">
        <v>1</v>
      </c>
      <c r="AI1315">
        <v>99</v>
      </c>
      <c r="AJ1315">
        <v>99</v>
      </c>
      <c r="AK1315">
        <v>99</v>
      </c>
      <c r="AL1315">
        <v>99</v>
      </c>
      <c r="AM1315" s="1">
        <v>99</v>
      </c>
      <c r="AN1315" s="1">
        <v>99</v>
      </c>
      <c r="AO1315" s="1">
        <v>99</v>
      </c>
      <c r="AP1315" s="1">
        <v>99</v>
      </c>
      <c r="AQ1315" s="1">
        <v>99</v>
      </c>
      <c r="AR1315" s="1">
        <v>99</v>
      </c>
      <c r="AS1315" s="1">
        <v>0</v>
      </c>
      <c r="AT1315" s="1">
        <v>0</v>
      </c>
      <c r="AU1315" s="1">
        <v>1</v>
      </c>
      <c r="AV1315" s="1">
        <v>0</v>
      </c>
      <c r="AW1315" s="1">
        <v>0</v>
      </c>
      <c r="AX1315" s="1">
        <v>0</v>
      </c>
      <c r="AY1315" s="1">
        <v>0</v>
      </c>
      <c r="AZ1315" s="1">
        <v>0</v>
      </c>
      <c r="BA1315" s="1">
        <v>0</v>
      </c>
      <c r="BB1315" s="1">
        <v>0</v>
      </c>
      <c r="BC1315" s="1">
        <v>0</v>
      </c>
      <c r="BD1315" s="1">
        <v>0</v>
      </c>
      <c r="BE1315" s="1">
        <v>0</v>
      </c>
      <c r="BF1315" s="1">
        <f>SUM(AS1315:BE1315)</f>
        <v>1</v>
      </c>
      <c r="BG1315" s="25">
        <v>0</v>
      </c>
      <c r="BH1315" s="1">
        <v>0</v>
      </c>
      <c r="BI1315" s="1">
        <v>0</v>
      </c>
      <c r="BJ1315" s="1">
        <v>0</v>
      </c>
      <c r="BK1315" s="1">
        <v>0</v>
      </c>
      <c r="BL1315" s="25">
        <v>0</v>
      </c>
      <c r="BM1315" s="1">
        <v>0</v>
      </c>
      <c r="BN1315" s="1">
        <v>0</v>
      </c>
      <c r="BO1315" s="1">
        <v>0</v>
      </c>
      <c r="BP1315" s="1">
        <v>0</v>
      </c>
      <c r="BQ1315" s="12"/>
      <c r="BR1315" s="12"/>
      <c r="BS1315" s="12"/>
      <c r="BT1315" s="12"/>
      <c r="BU1315" s="12"/>
      <c r="BV1315" s="12"/>
      <c r="BW1315" s="12"/>
      <c r="BX1315" s="12"/>
      <c r="BY1315" s="12"/>
      <c r="BZ1315" s="12"/>
      <c r="CA1315" s="12"/>
      <c r="CB1315" s="15"/>
      <c r="CC1315" s="12"/>
      <c r="CD1315" s="12"/>
      <c r="CE1315" s="12"/>
      <c r="CF1315" s="12"/>
      <c r="CG1315" s="12"/>
      <c r="CH1315" s="12"/>
      <c r="CI1315" s="12"/>
      <c r="CJ1315" s="15"/>
      <c r="CK1315" s="12"/>
      <c r="CL1315" s="12"/>
      <c r="CM1315" s="12"/>
      <c r="CN1315" s="12"/>
      <c r="CO1315" s="12"/>
      <c r="CP1315" s="12"/>
      <c r="CQ1315" s="12"/>
      <c r="CR1315" s="12"/>
      <c r="CS1315" s="12"/>
      <c r="CT1315" s="12"/>
      <c r="CU1315" s="12"/>
      <c r="CV1315" s="12"/>
      <c r="CW1315" s="12"/>
      <c r="CX1315" s="12"/>
      <c r="CY1315" s="12"/>
      <c r="CZ1315" s="12"/>
      <c r="DA1315" s="12"/>
      <c r="DB1315" s="12"/>
      <c r="DC1315" s="12"/>
      <c r="DE1315" s="35"/>
    </row>
    <row r="1316" spans="1:109" customFormat="1" x14ac:dyDescent="0.2">
      <c r="A1316" s="2">
        <v>1315</v>
      </c>
      <c r="B1316" s="5">
        <v>16</v>
      </c>
      <c r="C1316" s="5">
        <v>3</v>
      </c>
      <c r="D1316" s="1">
        <v>13</v>
      </c>
      <c r="E1316" s="7">
        <v>44023</v>
      </c>
      <c r="F1316" s="1">
        <v>0</v>
      </c>
      <c r="G1316" s="5">
        <f t="shared" si="88"/>
        <v>24</v>
      </c>
      <c r="H1316" s="19">
        <f t="shared" si="89"/>
        <v>67.199999999999989</v>
      </c>
      <c r="I1316" s="19">
        <v>98.263888888888886</v>
      </c>
      <c r="J1316" s="19">
        <v>142.52296819787986</v>
      </c>
      <c r="K1316" s="19">
        <v>32.992716890482122</v>
      </c>
      <c r="L1316" s="19">
        <v>24.028268551236749</v>
      </c>
      <c r="M1316" s="19">
        <v>75.971731448763251</v>
      </c>
      <c r="N1316" s="19">
        <v>0</v>
      </c>
      <c r="O1316" s="19">
        <v>97.395833333333329</v>
      </c>
      <c r="P1316" s="19">
        <v>150.11764705882354</v>
      </c>
      <c r="Q1316" s="19">
        <v>36.453100188429623</v>
      </c>
      <c r="R1316" s="19">
        <v>34.759358288770052</v>
      </c>
      <c r="S1316" s="19">
        <v>65.240641711229955</v>
      </c>
      <c r="T1316" s="19">
        <v>0</v>
      </c>
      <c r="U1316" s="19">
        <v>100</v>
      </c>
      <c r="V1316" s="19">
        <v>127.72916666666667</v>
      </c>
      <c r="W1316" s="19">
        <v>14.972058534279551</v>
      </c>
      <c r="X1316" s="19">
        <v>3.125</v>
      </c>
      <c r="Y1316" s="19">
        <v>96.875</v>
      </c>
      <c r="Z1316" s="19">
        <v>0</v>
      </c>
      <c r="AA1316" s="2">
        <v>0</v>
      </c>
      <c r="AB1316">
        <v>2</v>
      </c>
      <c r="AC1316">
        <v>8</v>
      </c>
      <c r="AD1316">
        <v>1</v>
      </c>
      <c r="AE1316" s="16">
        <v>0</v>
      </c>
      <c r="AF1316" t="s">
        <v>875</v>
      </c>
      <c r="AG1316" t="s">
        <v>875</v>
      </c>
      <c r="AH1316" t="s">
        <v>875</v>
      </c>
      <c r="AI1316" t="s">
        <v>875</v>
      </c>
      <c r="AJ1316" t="s">
        <v>875</v>
      </c>
      <c r="AK1316" t="s">
        <v>875</v>
      </c>
      <c r="AL1316" t="s">
        <v>875</v>
      </c>
      <c r="AM1316" s="1" t="s">
        <v>903</v>
      </c>
      <c r="AN1316" s="1" t="s">
        <v>903</v>
      </c>
      <c r="AO1316" s="1" t="s">
        <v>903</v>
      </c>
      <c r="AP1316" s="1" t="s">
        <v>903</v>
      </c>
      <c r="AQ1316" s="1" t="s">
        <v>903</v>
      </c>
      <c r="AR1316" s="1" t="s">
        <v>903</v>
      </c>
      <c r="AS1316" s="1" t="s">
        <v>903</v>
      </c>
      <c r="AT1316" s="1" t="s">
        <v>903</v>
      </c>
      <c r="AU1316" s="1" t="s">
        <v>903</v>
      </c>
      <c r="AV1316" s="1" t="s">
        <v>903</v>
      </c>
      <c r="AW1316" s="1" t="s">
        <v>903</v>
      </c>
      <c r="AX1316" s="1" t="s">
        <v>903</v>
      </c>
      <c r="AY1316" s="1" t="s">
        <v>903</v>
      </c>
      <c r="AZ1316" s="1" t="s">
        <v>903</v>
      </c>
      <c r="BA1316" s="1" t="s">
        <v>875</v>
      </c>
      <c r="BB1316" s="1" t="s">
        <v>875</v>
      </c>
      <c r="BC1316" s="1" t="s">
        <v>875</v>
      </c>
      <c r="BD1316" s="1" t="s">
        <v>875</v>
      </c>
      <c r="BE1316" s="1" t="s">
        <v>875</v>
      </c>
      <c r="BF1316" s="1" t="s">
        <v>875</v>
      </c>
      <c r="BG1316" s="12">
        <v>24</v>
      </c>
      <c r="BH1316" s="1">
        <v>3</v>
      </c>
      <c r="BI1316" s="1">
        <v>2.8</v>
      </c>
      <c r="BJ1316" s="1">
        <f>BG1316*BI1316</f>
        <v>67.199999999999989</v>
      </c>
      <c r="BK1316" s="1" t="s">
        <v>27</v>
      </c>
      <c r="BL1316" s="25">
        <v>0</v>
      </c>
      <c r="BM1316" s="1">
        <v>0</v>
      </c>
      <c r="BN1316" s="1">
        <v>0</v>
      </c>
      <c r="BO1316" s="1">
        <v>0</v>
      </c>
      <c r="BP1316" s="1">
        <v>0</v>
      </c>
      <c r="BQ1316" s="14">
        <v>44023.872393981481</v>
      </c>
      <c r="BR1316" s="14" t="s">
        <v>584</v>
      </c>
      <c r="BS1316" s="15">
        <v>21.516666666666666</v>
      </c>
      <c r="BT1316" s="12" t="s">
        <v>230</v>
      </c>
      <c r="BU1316" s="12">
        <v>1</v>
      </c>
      <c r="BV1316" s="12" t="s">
        <v>585</v>
      </c>
      <c r="BW1316" s="12" t="s">
        <v>586</v>
      </c>
      <c r="BX1316" s="12"/>
      <c r="BY1316" s="12" t="s">
        <v>98</v>
      </c>
      <c r="BZ1316" s="12">
        <v>1</v>
      </c>
      <c r="CA1316" s="12">
        <v>6</v>
      </c>
      <c r="CB1316" s="15">
        <v>0</v>
      </c>
      <c r="CC1316" s="12">
        <v>20</v>
      </c>
      <c r="CD1316" s="12">
        <v>0</v>
      </c>
      <c r="CE1316" s="12">
        <v>2</v>
      </c>
      <c r="CF1316" s="12">
        <v>2</v>
      </c>
      <c r="CG1316" s="12">
        <v>4</v>
      </c>
      <c r="CH1316" s="12">
        <v>1</v>
      </c>
      <c r="CI1316" s="12">
        <v>3</v>
      </c>
      <c r="CJ1316" s="15">
        <v>3</v>
      </c>
      <c r="CK1316" s="12">
        <v>2</v>
      </c>
      <c r="CL1316" s="12">
        <v>2</v>
      </c>
      <c r="CM1316" s="12">
        <v>4</v>
      </c>
      <c r="CN1316" s="12">
        <v>1</v>
      </c>
      <c r="CO1316" s="12">
        <v>5</v>
      </c>
      <c r="CP1316" s="12" t="s">
        <v>435</v>
      </c>
      <c r="CQ1316" s="12">
        <v>84</v>
      </c>
      <c r="CR1316" s="12">
        <v>84</v>
      </c>
      <c r="CS1316" s="12">
        <v>46</v>
      </c>
      <c r="CT1316" s="12">
        <v>57</v>
      </c>
      <c r="CU1316" s="12">
        <v>86</v>
      </c>
      <c r="CV1316" s="12">
        <v>3.2</v>
      </c>
      <c r="CW1316" s="12">
        <v>248</v>
      </c>
      <c r="CX1316" s="12" t="b">
        <v>0</v>
      </c>
      <c r="CY1316" s="12"/>
      <c r="CZ1316" s="12">
        <v>0</v>
      </c>
      <c r="DA1316" s="12"/>
      <c r="DB1316" s="12"/>
      <c r="DC1316" s="12"/>
      <c r="DE1316" s="35"/>
    </row>
    <row r="1317" spans="1:109" customFormat="1" x14ac:dyDescent="0.2">
      <c r="A1317" s="2">
        <v>1316</v>
      </c>
      <c r="B1317" s="5">
        <v>16</v>
      </c>
      <c r="C1317" s="5">
        <v>3</v>
      </c>
      <c r="D1317" s="1">
        <v>14</v>
      </c>
      <c r="E1317" s="7">
        <v>44024</v>
      </c>
      <c r="F1317" s="1">
        <v>0</v>
      </c>
      <c r="G1317" s="5">
        <f t="shared" si="88"/>
        <v>23</v>
      </c>
      <c r="H1317" s="19">
        <f t="shared" si="89"/>
        <v>64.399999999999991</v>
      </c>
      <c r="I1317" s="19">
        <v>88.541666666666671</v>
      </c>
      <c r="J1317" s="19">
        <v>116.34117647058824</v>
      </c>
      <c r="K1317" s="19">
        <v>31.504981065551668</v>
      </c>
      <c r="L1317" s="19">
        <v>6.666666666666667</v>
      </c>
      <c r="M1317" s="19">
        <v>90.588235294117638</v>
      </c>
      <c r="N1317" s="19">
        <v>2.7450980392156863</v>
      </c>
      <c r="O1317" s="19">
        <v>82.8125</v>
      </c>
      <c r="P1317" s="19">
        <v>115.45283018867924</v>
      </c>
      <c r="Q1317" s="19">
        <v>37.166632353239571</v>
      </c>
      <c r="R1317" s="19">
        <v>10.691823899371069</v>
      </c>
      <c r="S1317" s="19">
        <v>84.905660377358487</v>
      </c>
      <c r="T1317" s="19">
        <v>4.4025157232704402</v>
      </c>
      <c r="U1317" s="19">
        <v>100</v>
      </c>
      <c r="V1317" s="19">
        <v>117.8125</v>
      </c>
      <c r="W1317" s="19">
        <v>19.470348856349357</v>
      </c>
      <c r="X1317" s="19">
        <v>0</v>
      </c>
      <c r="Y1317" s="19">
        <v>100</v>
      </c>
      <c r="Z1317" s="19">
        <v>0</v>
      </c>
      <c r="AA1317" s="2">
        <v>0</v>
      </c>
      <c r="AB1317">
        <v>1</v>
      </c>
      <c r="AC1317">
        <v>8</v>
      </c>
      <c r="AD1317">
        <v>1</v>
      </c>
      <c r="AE1317" s="16">
        <v>0</v>
      </c>
      <c r="AF1317" t="s">
        <v>875</v>
      </c>
      <c r="AG1317" t="s">
        <v>875</v>
      </c>
      <c r="AH1317" t="s">
        <v>875</v>
      </c>
      <c r="AI1317" t="s">
        <v>875</v>
      </c>
      <c r="AJ1317" t="s">
        <v>875</v>
      </c>
      <c r="AK1317" t="s">
        <v>875</v>
      </c>
      <c r="AL1317" t="s">
        <v>875</v>
      </c>
      <c r="AM1317" s="1" t="s">
        <v>903</v>
      </c>
      <c r="AN1317" s="1" t="s">
        <v>903</v>
      </c>
      <c r="AO1317" s="1" t="s">
        <v>903</v>
      </c>
      <c r="AP1317" s="1" t="s">
        <v>903</v>
      </c>
      <c r="AQ1317" s="1" t="s">
        <v>903</v>
      </c>
      <c r="AR1317" s="1" t="s">
        <v>903</v>
      </c>
      <c r="AS1317" s="1" t="s">
        <v>903</v>
      </c>
      <c r="AT1317" s="1" t="s">
        <v>903</v>
      </c>
      <c r="AU1317" s="1" t="s">
        <v>903</v>
      </c>
      <c r="AV1317" s="1" t="s">
        <v>903</v>
      </c>
      <c r="AW1317" s="1" t="s">
        <v>903</v>
      </c>
      <c r="AX1317" s="1" t="s">
        <v>903</v>
      </c>
      <c r="AY1317" s="1" t="s">
        <v>903</v>
      </c>
      <c r="AZ1317" s="1" t="s">
        <v>903</v>
      </c>
      <c r="BA1317" s="1" t="s">
        <v>875</v>
      </c>
      <c r="BB1317" s="1" t="s">
        <v>875</v>
      </c>
      <c r="BC1317" s="1" t="s">
        <v>875</v>
      </c>
      <c r="BD1317" s="1" t="s">
        <v>875</v>
      </c>
      <c r="BE1317" s="1" t="s">
        <v>875</v>
      </c>
      <c r="BF1317" s="1" t="s">
        <v>875</v>
      </c>
      <c r="BG1317" s="12">
        <v>23</v>
      </c>
      <c r="BH1317" s="1">
        <v>2</v>
      </c>
      <c r="BI1317" s="1">
        <v>2.8</v>
      </c>
      <c r="BJ1317" s="1">
        <f>BG1317*BI1317</f>
        <v>64.399999999999991</v>
      </c>
      <c r="BK1317" s="1" t="s">
        <v>27</v>
      </c>
      <c r="BL1317" s="25">
        <v>0</v>
      </c>
      <c r="BM1317" s="1">
        <v>0</v>
      </c>
      <c r="BN1317" s="1">
        <v>0</v>
      </c>
      <c r="BO1317" s="1">
        <v>0</v>
      </c>
      <c r="BP1317" s="1">
        <v>0</v>
      </c>
      <c r="BQ1317" s="14">
        <v>44024.581311898146</v>
      </c>
      <c r="BR1317" s="14" t="s">
        <v>587</v>
      </c>
      <c r="BS1317" s="15">
        <v>22.016666666666666</v>
      </c>
      <c r="BT1317" s="12" t="s">
        <v>218</v>
      </c>
      <c r="BU1317" s="12">
        <v>1</v>
      </c>
      <c r="BV1317" s="12" t="s">
        <v>588</v>
      </c>
      <c r="BW1317" s="12" t="s">
        <v>589</v>
      </c>
      <c r="BX1317" s="12"/>
      <c r="BY1317" s="12" t="s">
        <v>98</v>
      </c>
      <c r="BZ1317" s="12">
        <v>1</v>
      </c>
      <c r="CA1317" s="12">
        <v>6</v>
      </c>
      <c r="CB1317" s="15">
        <v>0</v>
      </c>
      <c r="CC1317" s="12">
        <v>0</v>
      </c>
      <c r="CD1317" s="12">
        <v>0</v>
      </c>
      <c r="CE1317" s="12">
        <v>2</v>
      </c>
      <c r="CF1317" s="12">
        <v>3</v>
      </c>
      <c r="CG1317" s="12">
        <v>3</v>
      </c>
      <c r="CH1317" s="12">
        <v>2</v>
      </c>
      <c r="CI1317" s="12">
        <v>2</v>
      </c>
      <c r="CJ1317" s="15">
        <v>2</v>
      </c>
      <c r="CK1317" s="12">
        <v>3</v>
      </c>
      <c r="CL1317" s="12">
        <v>3</v>
      </c>
      <c r="CM1317" s="12">
        <v>4</v>
      </c>
      <c r="CN1317" s="12">
        <v>2</v>
      </c>
      <c r="CO1317" s="12">
        <v>2</v>
      </c>
      <c r="CP1317" s="12" t="s">
        <v>163</v>
      </c>
      <c r="CQ1317" s="12">
        <v>90</v>
      </c>
      <c r="CR1317" s="12">
        <v>90</v>
      </c>
      <c r="CS1317" s="12">
        <v>44</v>
      </c>
      <c r="CT1317" s="12">
        <v>42</v>
      </c>
      <c r="CU1317" s="12">
        <v>99</v>
      </c>
      <c r="CV1317" s="12">
        <v>4.5</v>
      </c>
      <c r="CW1317" s="12">
        <v>248</v>
      </c>
      <c r="CX1317" s="12" t="b">
        <v>0</v>
      </c>
      <c r="CY1317" s="12"/>
      <c r="CZ1317" s="12">
        <v>0</v>
      </c>
      <c r="DA1317" s="12">
        <v>131</v>
      </c>
      <c r="DB1317" s="12">
        <v>117</v>
      </c>
      <c r="DC1317" s="12">
        <v>91</v>
      </c>
      <c r="DE1317" s="35"/>
    </row>
    <row r="1318" spans="1:109" customFormat="1" x14ac:dyDescent="0.2">
      <c r="A1318" s="2">
        <v>1317</v>
      </c>
      <c r="B1318" s="5">
        <v>16</v>
      </c>
      <c r="C1318" s="5">
        <v>3</v>
      </c>
      <c r="D1318" s="1">
        <v>15</v>
      </c>
      <c r="E1318" s="7">
        <v>44025</v>
      </c>
      <c r="F1318" s="1">
        <v>0</v>
      </c>
      <c r="G1318" s="5">
        <f t="shared" si="88"/>
        <v>0</v>
      </c>
      <c r="H1318" s="19">
        <f t="shared" si="89"/>
        <v>0</v>
      </c>
      <c r="I1318" s="19">
        <v>99.305555555555557</v>
      </c>
      <c r="J1318" s="19">
        <v>114.45454545454545</v>
      </c>
      <c r="K1318" s="19">
        <v>38.596773574664887</v>
      </c>
      <c r="L1318" s="19">
        <v>10.839160839160838</v>
      </c>
      <c r="M1318" s="19">
        <v>76.223776223776227</v>
      </c>
      <c r="N1318" s="19">
        <v>12.937062937062937</v>
      </c>
      <c r="O1318" s="19">
        <v>99.479166666666671</v>
      </c>
      <c r="P1318" s="19">
        <v>129.68062827225131</v>
      </c>
      <c r="Q1318" s="19">
        <v>32.899109793788107</v>
      </c>
      <c r="R1318" s="19">
        <v>16.230366492146597</v>
      </c>
      <c r="S1318" s="19">
        <v>81.151832460732976</v>
      </c>
      <c r="T1318" s="19">
        <v>2.6178010471204187</v>
      </c>
      <c r="U1318" s="19">
        <v>98.958333333333329</v>
      </c>
      <c r="V1318" s="19">
        <v>83.84210526315789</v>
      </c>
      <c r="W1318" s="19">
        <v>34.143753750662817</v>
      </c>
      <c r="X1318" s="19">
        <v>0</v>
      </c>
      <c r="Y1318" s="19">
        <v>66.31578947368422</v>
      </c>
      <c r="Z1318" s="19">
        <v>33.684210526315788</v>
      </c>
      <c r="AA1318" s="2">
        <v>1</v>
      </c>
      <c r="AB1318">
        <v>2</v>
      </c>
      <c r="AC1318">
        <v>6</v>
      </c>
      <c r="AD1318">
        <v>1</v>
      </c>
      <c r="AE1318" s="16">
        <v>0</v>
      </c>
      <c r="AF1318" s="12">
        <v>99</v>
      </c>
      <c r="AG1318">
        <v>99</v>
      </c>
      <c r="AH1318">
        <v>1</v>
      </c>
      <c r="AI1318">
        <v>99</v>
      </c>
      <c r="AJ1318">
        <v>99</v>
      </c>
      <c r="AK1318">
        <v>99</v>
      </c>
      <c r="AL1318">
        <v>99</v>
      </c>
      <c r="AM1318">
        <v>99</v>
      </c>
      <c r="AN1318" s="1">
        <v>99</v>
      </c>
      <c r="AO1318" s="1">
        <v>99</v>
      </c>
      <c r="AP1318" s="1">
        <v>99</v>
      </c>
      <c r="AQ1318" s="1">
        <v>99</v>
      </c>
      <c r="AR1318" s="1">
        <v>99</v>
      </c>
      <c r="AS1318" s="1">
        <v>0</v>
      </c>
      <c r="AT1318" s="1">
        <v>0</v>
      </c>
      <c r="AU1318" s="1">
        <v>1</v>
      </c>
      <c r="AV1318" s="1">
        <v>0</v>
      </c>
      <c r="AW1318" s="1">
        <v>0</v>
      </c>
      <c r="AX1318" s="1">
        <v>0</v>
      </c>
      <c r="AY1318" s="1">
        <v>0</v>
      </c>
      <c r="AZ1318" s="1">
        <v>0</v>
      </c>
      <c r="BA1318" s="1">
        <v>0</v>
      </c>
      <c r="BB1318" s="1">
        <v>0</v>
      </c>
      <c r="BC1318" s="1">
        <v>0</v>
      </c>
      <c r="BD1318" s="1">
        <v>0</v>
      </c>
      <c r="BE1318" s="1">
        <v>0</v>
      </c>
      <c r="BF1318" s="1">
        <f>SUM(AS1318:BE1318)</f>
        <v>1</v>
      </c>
      <c r="BG1318" s="25">
        <v>0</v>
      </c>
      <c r="BH1318" s="1">
        <v>0</v>
      </c>
      <c r="BI1318" s="1">
        <v>0</v>
      </c>
      <c r="BJ1318" s="1">
        <v>0</v>
      </c>
      <c r="BK1318" s="1">
        <v>0</v>
      </c>
      <c r="BL1318" s="25">
        <v>0</v>
      </c>
      <c r="BM1318" s="1">
        <v>0</v>
      </c>
      <c r="BN1318" s="1">
        <v>0</v>
      </c>
      <c r="BO1318" s="1">
        <v>0</v>
      </c>
      <c r="BP1318" s="1">
        <v>0</v>
      </c>
      <c r="BQ1318" s="12"/>
      <c r="BR1318" s="12"/>
      <c r="BS1318" s="12"/>
      <c r="BT1318" s="12"/>
      <c r="BU1318" s="12"/>
      <c r="BV1318" s="12"/>
      <c r="BW1318" s="12"/>
      <c r="BX1318" s="12"/>
      <c r="BY1318" s="12"/>
      <c r="BZ1318" s="12"/>
      <c r="CA1318" s="12"/>
      <c r="CB1318" s="15"/>
      <c r="CC1318" s="12"/>
      <c r="CD1318" s="12"/>
      <c r="CE1318" s="12"/>
      <c r="CF1318" s="12"/>
      <c r="CG1318" s="12"/>
      <c r="CH1318" s="12"/>
      <c r="CI1318" s="12"/>
      <c r="CJ1318" s="15"/>
      <c r="CK1318" s="12"/>
      <c r="CL1318" s="12"/>
      <c r="CM1318" s="12"/>
      <c r="CN1318" s="12"/>
      <c r="CO1318" s="12"/>
      <c r="CP1318" s="12"/>
      <c r="CQ1318" s="12"/>
      <c r="CR1318" s="12"/>
      <c r="CS1318" s="12"/>
      <c r="CT1318" s="12"/>
      <c r="CU1318" s="12"/>
      <c r="CV1318" s="12"/>
      <c r="CW1318" s="12"/>
      <c r="CX1318" s="12"/>
      <c r="CY1318" s="12"/>
      <c r="CZ1318" s="12"/>
      <c r="DA1318" s="12"/>
      <c r="DB1318" s="12"/>
      <c r="DC1318" s="12"/>
      <c r="DE1318" s="35"/>
    </row>
    <row r="1319" spans="1:109" customFormat="1" x14ac:dyDescent="0.2">
      <c r="A1319" s="2">
        <v>1318</v>
      </c>
      <c r="B1319" s="5">
        <v>16</v>
      </c>
      <c r="C1319" s="5">
        <v>3</v>
      </c>
      <c r="D1319" s="1">
        <v>16</v>
      </c>
      <c r="E1319" s="7">
        <v>44026</v>
      </c>
      <c r="F1319" s="1">
        <v>0</v>
      </c>
      <c r="G1319" s="5">
        <f t="shared" si="88"/>
        <v>0</v>
      </c>
      <c r="H1319" s="19">
        <f t="shared" si="89"/>
        <v>0</v>
      </c>
      <c r="I1319" s="19">
        <v>96.875</v>
      </c>
      <c r="J1319" s="19">
        <v>88.430107526881727</v>
      </c>
      <c r="K1319" s="19">
        <v>23.835384258862149</v>
      </c>
      <c r="L1319" s="19">
        <v>0</v>
      </c>
      <c r="M1319" s="19">
        <v>82.795698924731184</v>
      </c>
      <c r="N1319" s="19">
        <v>17.204301075268816</v>
      </c>
      <c r="O1319" s="19">
        <v>96.354166666666671</v>
      </c>
      <c r="P1319" s="19">
        <v>90.367567567567562</v>
      </c>
      <c r="Q1319" s="19">
        <v>27.24751622477558</v>
      </c>
      <c r="R1319" s="19">
        <v>0</v>
      </c>
      <c r="S1319" s="19">
        <v>79.459459459459453</v>
      </c>
      <c r="T1319" s="19">
        <v>20.54054054054054</v>
      </c>
      <c r="U1319" s="19">
        <v>97.916666666666671</v>
      </c>
      <c r="V1319" s="19">
        <v>84.61702127659575</v>
      </c>
      <c r="W1319" s="19">
        <v>12.185958477700375</v>
      </c>
      <c r="X1319" s="19">
        <v>0</v>
      </c>
      <c r="Y1319" s="19">
        <v>89.361702127659569</v>
      </c>
      <c r="Z1319" s="19">
        <v>10.638297872340425</v>
      </c>
      <c r="AA1319" s="2">
        <v>3</v>
      </c>
      <c r="AB1319">
        <v>3</v>
      </c>
      <c r="AC1319">
        <v>2</v>
      </c>
      <c r="AD1319">
        <v>1</v>
      </c>
      <c r="AE1319" s="16">
        <v>0</v>
      </c>
      <c r="AF1319" s="12">
        <v>99</v>
      </c>
      <c r="AG1319">
        <v>99</v>
      </c>
      <c r="AH1319">
        <v>1</v>
      </c>
      <c r="AI1319">
        <v>99</v>
      </c>
      <c r="AJ1319">
        <v>99</v>
      </c>
      <c r="AK1319">
        <v>99</v>
      </c>
      <c r="AL1319">
        <v>99</v>
      </c>
      <c r="AM1319" s="1">
        <v>99</v>
      </c>
      <c r="AN1319" s="1">
        <v>99</v>
      </c>
      <c r="AO1319" s="1">
        <v>99</v>
      </c>
      <c r="AP1319" s="1">
        <v>99</v>
      </c>
      <c r="AQ1319" s="1">
        <v>99</v>
      </c>
      <c r="AR1319" s="1">
        <v>99</v>
      </c>
      <c r="AS1319" s="1">
        <v>0</v>
      </c>
      <c r="AT1319" s="1">
        <v>0</v>
      </c>
      <c r="AU1319" s="1">
        <v>1</v>
      </c>
      <c r="AV1319" s="1">
        <v>0</v>
      </c>
      <c r="AW1319" s="1">
        <v>0</v>
      </c>
      <c r="AX1319" s="1">
        <v>0</v>
      </c>
      <c r="AY1319" s="1">
        <v>0</v>
      </c>
      <c r="AZ1319" s="1">
        <v>0</v>
      </c>
      <c r="BA1319" s="1">
        <v>0</v>
      </c>
      <c r="BB1319" s="1">
        <v>0</v>
      </c>
      <c r="BC1319" s="1">
        <v>0</v>
      </c>
      <c r="BD1319" s="1">
        <v>0</v>
      </c>
      <c r="BE1319" s="1">
        <v>0</v>
      </c>
      <c r="BF1319" s="1">
        <f>SUM(AS1319:BE1319)</f>
        <v>1</v>
      </c>
      <c r="BG1319" s="25">
        <v>0</v>
      </c>
      <c r="BH1319" s="1">
        <v>0</v>
      </c>
      <c r="BI1319" s="1">
        <v>0</v>
      </c>
      <c r="BJ1319" s="1">
        <v>0</v>
      </c>
      <c r="BK1319" s="1">
        <v>0</v>
      </c>
      <c r="BL1319" s="25">
        <v>0</v>
      </c>
      <c r="BM1319" s="1">
        <v>0</v>
      </c>
      <c r="BN1319" s="1">
        <v>0</v>
      </c>
      <c r="BO1319" s="1">
        <v>0</v>
      </c>
      <c r="BP1319" s="1">
        <v>0</v>
      </c>
      <c r="BQ1319" s="12"/>
      <c r="BR1319" s="12"/>
      <c r="BS1319" s="12"/>
      <c r="BT1319" s="12"/>
      <c r="BU1319" s="12"/>
      <c r="BV1319" s="12"/>
      <c r="BW1319" s="12"/>
      <c r="BX1319" s="12"/>
      <c r="BY1319" s="12"/>
      <c r="BZ1319" s="12"/>
      <c r="CA1319" s="12"/>
      <c r="CB1319" s="15"/>
      <c r="CC1319" s="12"/>
      <c r="CD1319" s="12"/>
      <c r="CE1319" s="12"/>
      <c r="CF1319" s="12"/>
      <c r="CG1319" s="12"/>
      <c r="CH1319" s="12"/>
      <c r="CI1319" s="12"/>
      <c r="CJ1319" s="15"/>
      <c r="CK1319" s="12"/>
      <c r="CL1319" s="12"/>
      <c r="CM1319" s="12"/>
      <c r="CN1319" s="12"/>
      <c r="CO1319" s="12"/>
      <c r="CP1319" s="12"/>
      <c r="CQ1319" s="12"/>
      <c r="CR1319" s="12"/>
      <c r="CS1319" s="12"/>
      <c r="CT1319" s="12"/>
      <c r="CU1319" s="12"/>
      <c r="CV1319" s="12"/>
      <c r="CW1319" s="12"/>
      <c r="CX1319" s="12"/>
      <c r="CY1319" s="12"/>
      <c r="CZ1319" s="12"/>
      <c r="DA1319" s="12"/>
      <c r="DB1319" s="12"/>
      <c r="DC1319" s="12"/>
      <c r="DE1319" s="35"/>
    </row>
    <row r="1320" spans="1:109" customFormat="1" x14ac:dyDescent="0.2">
      <c r="A1320" s="2">
        <v>1319</v>
      </c>
      <c r="B1320" s="5">
        <v>16</v>
      </c>
      <c r="C1320" s="5">
        <v>3</v>
      </c>
      <c r="D1320" s="1">
        <v>17</v>
      </c>
      <c r="E1320" s="7">
        <v>44027</v>
      </c>
      <c r="F1320" s="1">
        <v>0</v>
      </c>
      <c r="G1320" s="5">
        <f t="shared" ref="G1320:G1383" si="92">SUM(BG1320,BL1320)</f>
        <v>0</v>
      </c>
      <c r="H1320" s="19">
        <f t="shared" ref="H1320:H1383" si="93">SUM(BJ1320,BO1320)</f>
        <v>0</v>
      </c>
      <c r="I1320" s="19">
        <v>94.444444444444443</v>
      </c>
      <c r="J1320" s="19">
        <v>88.26102941176471</v>
      </c>
      <c r="K1320" s="19">
        <v>33.991930399120974</v>
      </c>
      <c r="L1320" s="19">
        <v>1.1029411764705883</v>
      </c>
      <c r="M1320" s="19">
        <v>76.10294117647058</v>
      </c>
      <c r="N1320" s="19">
        <v>22.794117647058822</v>
      </c>
      <c r="O1320" s="19">
        <v>91.666666666666671</v>
      </c>
      <c r="P1320" s="19">
        <v>91.19886363636364</v>
      </c>
      <c r="Q1320" s="19">
        <v>36.233713567410483</v>
      </c>
      <c r="R1320" s="19">
        <v>1.7045454545454546</v>
      </c>
      <c r="S1320" s="19">
        <v>75</v>
      </c>
      <c r="T1320" s="19">
        <v>23.295454545454547</v>
      </c>
      <c r="U1320" s="19">
        <v>100</v>
      </c>
      <c r="V1320" s="19">
        <v>82.875</v>
      </c>
      <c r="W1320" s="19">
        <v>27.272317160804473</v>
      </c>
      <c r="X1320" s="19">
        <v>0</v>
      </c>
      <c r="Y1320" s="19">
        <v>78.125</v>
      </c>
      <c r="Z1320" s="19">
        <v>21.875</v>
      </c>
      <c r="AA1320" s="2">
        <v>3</v>
      </c>
      <c r="AB1320">
        <v>3</v>
      </c>
      <c r="AC1320">
        <v>7</v>
      </c>
      <c r="AD1320">
        <v>1</v>
      </c>
      <c r="AE1320" s="16">
        <v>0</v>
      </c>
      <c r="AF1320" s="12">
        <v>99</v>
      </c>
      <c r="AG1320">
        <v>99</v>
      </c>
      <c r="AH1320">
        <v>1</v>
      </c>
      <c r="AI1320">
        <v>99</v>
      </c>
      <c r="AJ1320">
        <v>99</v>
      </c>
      <c r="AK1320">
        <v>99</v>
      </c>
      <c r="AL1320">
        <v>99</v>
      </c>
      <c r="AM1320">
        <v>99</v>
      </c>
      <c r="AN1320" s="1">
        <v>99</v>
      </c>
      <c r="AO1320" s="1">
        <v>99</v>
      </c>
      <c r="AP1320" s="1">
        <v>99</v>
      </c>
      <c r="AQ1320" s="1">
        <v>99</v>
      </c>
      <c r="AR1320" s="1">
        <v>99</v>
      </c>
      <c r="AS1320" s="1">
        <v>0</v>
      </c>
      <c r="AT1320" s="1">
        <v>0</v>
      </c>
      <c r="AU1320" s="1">
        <v>1</v>
      </c>
      <c r="AV1320" s="1">
        <v>0</v>
      </c>
      <c r="AW1320" s="1">
        <v>0</v>
      </c>
      <c r="AX1320" s="1">
        <v>0</v>
      </c>
      <c r="AY1320" s="1">
        <v>0</v>
      </c>
      <c r="AZ1320" s="1">
        <v>0</v>
      </c>
      <c r="BA1320" s="1">
        <v>0</v>
      </c>
      <c r="BB1320" s="1">
        <v>0</v>
      </c>
      <c r="BC1320" s="1">
        <v>0</v>
      </c>
      <c r="BD1320" s="1">
        <v>0</v>
      </c>
      <c r="BE1320" s="1">
        <v>0</v>
      </c>
      <c r="BF1320" s="1">
        <f>SUM(AS1320:BE1320)</f>
        <v>1</v>
      </c>
      <c r="BG1320" s="25">
        <v>0</v>
      </c>
      <c r="BH1320" s="1">
        <v>0</v>
      </c>
      <c r="BI1320" s="1">
        <v>0</v>
      </c>
      <c r="BJ1320" s="1">
        <v>0</v>
      </c>
      <c r="BK1320" s="1">
        <v>0</v>
      </c>
      <c r="BL1320" s="25">
        <v>0</v>
      </c>
      <c r="BM1320" s="1">
        <v>0</v>
      </c>
      <c r="BN1320" s="1">
        <v>0</v>
      </c>
      <c r="BO1320" s="1">
        <v>0</v>
      </c>
      <c r="BP1320" s="1">
        <v>0</v>
      </c>
      <c r="BQ1320" s="12"/>
      <c r="BR1320" s="12"/>
      <c r="BS1320" s="12"/>
      <c r="BT1320" s="12"/>
      <c r="BU1320" s="12"/>
      <c r="BV1320" s="12"/>
      <c r="BW1320" s="12"/>
      <c r="BX1320" s="12"/>
      <c r="BY1320" s="12"/>
      <c r="BZ1320" s="12"/>
      <c r="CA1320" s="12"/>
      <c r="CB1320" s="15"/>
      <c r="CC1320" s="12"/>
      <c r="CD1320" s="12"/>
      <c r="CE1320" s="12"/>
      <c r="CF1320" s="12"/>
      <c r="CG1320" s="12"/>
      <c r="CH1320" s="12"/>
      <c r="CI1320" s="12"/>
      <c r="CJ1320" s="15"/>
      <c r="CK1320" s="12"/>
      <c r="CL1320" s="12"/>
      <c r="CM1320" s="12"/>
      <c r="CN1320" s="12"/>
      <c r="CO1320" s="12"/>
      <c r="CP1320" s="12"/>
      <c r="CQ1320" s="12"/>
      <c r="CR1320" s="12"/>
      <c r="CS1320" s="12"/>
      <c r="CT1320" s="12"/>
      <c r="CU1320" s="12"/>
      <c r="CV1320" s="12"/>
      <c r="CW1320" s="12"/>
      <c r="CX1320" s="12"/>
      <c r="CY1320" s="12"/>
      <c r="CZ1320" s="12"/>
      <c r="DA1320" s="12"/>
      <c r="DB1320" s="12"/>
      <c r="DC1320" s="12"/>
      <c r="DE1320" s="35"/>
    </row>
    <row r="1321" spans="1:109" customFormat="1" x14ac:dyDescent="0.2">
      <c r="A1321" s="2">
        <v>1320</v>
      </c>
      <c r="B1321" s="5">
        <v>16</v>
      </c>
      <c r="C1321" s="5">
        <v>3</v>
      </c>
      <c r="D1321" s="1">
        <v>18</v>
      </c>
      <c r="E1321" s="7">
        <v>44028</v>
      </c>
      <c r="F1321" s="1">
        <v>0</v>
      </c>
      <c r="G1321" s="5">
        <f t="shared" si="92"/>
        <v>0</v>
      </c>
      <c r="H1321" s="19">
        <f t="shared" si="93"/>
        <v>0</v>
      </c>
      <c r="I1321" s="19">
        <v>86.458333333333329</v>
      </c>
      <c r="J1321" s="19">
        <v>110.20883534136546</v>
      </c>
      <c r="K1321" s="19">
        <v>23.598268140697556</v>
      </c>
      <c r="L1321" s="19">
        <v>0</v>
      </c>
      <c r="M1321" s="19">
        <v>95.582329317269071</v>
      </c>
      <c r="N1321" s="19">
        <v>4.4176706827309236</v>
      </c>
      <c r="O1321" s="19">
        <v>79.6875</v>
      </c>
      <c r="P1321" s="19">
        <v>106.90849673202614</v>
      </c>
      <c r="Q1321" s="19">
        <v>30.069009952840677</v>
      </c>
      <c r="R1321" s="19">
        <v>0</v>
      </c>
      <c r="S1321" s="19">
        <v>92.810457516339866</v>
      </c>
      <c r="T1321" s="19">
        <v>7.1895424836601309</v>
      </c>
      <c r="U1321" s="19">
        <v>100</v>
      </c>
      <c r="V1321" s="19">
        <v>115.46875</v>
      </c>
      <c r="W1321" s="19">
        <v>7.0781629880887076</v>
      </c>
      <c r="X1321" s="19">
        <v>0</v>
      </c>
      <c r="Y1321" s="19">
        <v>100</v>
      </c>
      <c r="Z1321" s="19">
        <v>0</v>
      </c>
      <c r="AA1321" s="2">
        <v>1</v>
      </c>
      <c r="AB1321">
        <v>2</v>
      </c>
      <c r="AC1321">
        <v>9</v>
      </c>
      <c r="AD1321">
        <v>3</v>
      </c>
      <c r="AE1321" s="16">
        <v>0</v>
      </c>
      <c r="AF1321" s="12">
        <v>99</v>
      </c>
      <c r="AG1321">
        <v>99</v>
      </c>
      <c r="AH1321">
        <v>1</v>
      </c>
      <c r="AI1321">
        <v>99</v>
      </c>
      <c r="AJ1321">
        <v>99</v>
      </c>
      <c r="AK1321">
        <v>99</v>
      </c>
      <c r="AL1321">
        <v>99</v>
      </c>
      <c r="AM1321" s="1">
        <v>99</v>
      </c>
      <c r="AN1321" s="1">
        <v>99</v>
      </c>
      <c r="AO1321" s="1">
        <v>99</v>
      </c>
      <c r="AP1321" s="1">
        <v>99</v>
      </c>
      <c r="AQ1321" s="1">
        <v>99</v>
      </c>
      <c r="AR1321" s="1">
        <v>99</v>
      </c>
      <c r="AS1321" s="1">
        <v>0</v>
      </c>
      <c r="AT1321" s="1">
        <v>0</v>
      </c>
      <c r="AU1321" s="1">
        <v>1</v>
      </c>
      <c r="AV1321" s="1">
        <v>0</v>
      </c>
      <c r="AW1321" s="1">
        <v>0</v>
      </c>
      <c r="AX1321" s="1">
        <v>0</v>
      </c>
      <c r="AY1321" s="1">
        <v>0</v>
      </c>
      <c r="AZ1321" s="1">
        <v>0</v>
      </c>
      <c r="BA1321" s="1">
        <v>0</v>
      </c>
      <c r="BB1321" s="1">
        <v>0</v>
      </c>
      <c r="BC1321" s="1">
        <v>0</v>
      </c>
      <c r="BD1321" s="1">
        <v>0</v>
      </c>
      <c r="BE1321" s="1">
        <v>0</v>
      </c>
      <c r="BF1321" s="1">
        <f>SUM(AS1321:BE1321)</f>
        <v>1</v>
      </c>
      <c r="BG1321" s="25">
        <v>0</v>
      </c>
      <c r="BH1321" s="1">
        <v>0</v>
      </c>
      <c r="BI1321" s="1">
        <v>0</v>
      </c>
      <c r="BJ1321" s="1">
        <v>0</v>
      </c>
      <c r="BK1321" s="1">
        <v>0</v>
      </c>
      <c r="BL1321" s="25">
        <v>0</v>
      </c>
      <c r="BM1321" s="1">
        <v>0</v>
      </c>
      <c r="BN1321" s="1">
        <v>0</v>
      </c>
      <c r="BO1321" s="1">
        <v>0</v>
      </c>
      <c r="BP1321" s="1">
        <v>0</v>
      </c>
      <c r="BQ1321" s="12"/>
      <c r="BR1321" s="12"/>
      <c r="BS1321" s="12"/>
      <c r="BT1321" s="12"/>
      <c r="BU1321" s="12"/>
      <c r="BV1321" s="12"/>
      <c r="BW1321" s="12"/>
      <c r="BX1321" s="12"/>
      <c r="BY1321" s="12"/>
      <c r="BZ1321" s="12"/>
      <c r="CA1321" s="12"/>
      <c r="CB1321" s="15"/>
      <c r="CC1321" s="12"/>
      <c r="CD1321" s="12"/>
      <c r="CE1321" s="12"/>
      <c r="CF1321" s="12"/>
      <c r="CG1321" s="12"/>
      <c r="CH1321" s="12"/>
      <c r="CI1321" s="12"/>
      <c r="CJ1321" s="15"/>
      <c r="CK1321" s="12"/>
      <c r="CL1321" s="12"/>
      <c r="CM1321" s="12"/>
      <c r="CN1321" s="12"/>
      <c r="CO1321" s="12"/>
      <c r="CP1321" s="12"/>
      <c r="CQ1321" s="12"/>
      <c r="CR1321" s="12"/>
      <c r="CS1321" s="12"/>
      <c r="CT1321" s="12"/>
      <c r="CU1321" s="12"/>
      <c r="CV1321" s="12"/>
      <c r="CW1321" s="12"/>
      <c r="CX1321" s="12"/>
      <c r="CY1321" s="12"/>
      <c r="CZ1321" s="12"/>
      <c r="DA1321" s="12"/>
      <c r="DB1321" s="12"/>
      <c r="DC1321" s="12"/>
      <c r="DE1321" s="35"/>
    </row>
    <row r="1322" spans="1:109" customFormat="1" x14ac:dyDescent="0.2">
      <c r="A1322" s="2">
        <v>1321</v>
      </c>
      <c r="B1322" s="5">
        <v>16</v>
      </c>
      <c r="C1322" s="5">
        <v>3</v>
      </c>
      <c r="D1322" s="1">
        <v>19</v>
      </c>
      <c r="E1322" s="7">
        <v>44029</v>
      </c>
      <c r="F1322" s="1">
        <v>0</v>
      </c>
      <c r="G1322" s="5">
        <f t="shared" si="92"/>
        <v>0</v>
      </c>
      <c r="H1322" s="19">
        <f t="shared" si="93"/>
        <v>0</v>
      </c>
      <c r="I1322" s="19">
        <v>84.375</v>
      </c>
      <c r="J1322" s="19">
        <v>114.77777777777777</v>
      </c>
      <c r="K1322" s="19">
        <v>25.315700256447322</v>
      </c>
      <c r="L1322" s="19">
        <v>2.0576131687242798</v>
      </c>
      <c r="M1322" s="19">
        <v>89.300411522633752</v>
      </c>
      <c r="N1322" s="19">
        <v>8.6419753086419746</v>
      </c>
      <c r="O1322" s="19">
        <v>77.083333333333329</v>
      </c>
      <c r="P1322" s="19">
        <v>120.47297297297297</v>
      </c>
      <c r="Q1322" s="19">
        <v>20.703364511109072</v>
      </c>
      <c r="R1322" s="19">
        <v>3.3783783783783785</v>
      </c>
      <c r="S1322" s="19">
        <v>94.594594594594597</v>
      </c>
      <c r="T1322" s="19">
        <v>2.0270270270270272</v>
      </c>
      <c r="U1322" s="19">
        <v>98.958333333333329</v>
      </c>
      <c r="V1322" s="19">
        <v>105.90526315789474</v>
      </c>
      <c r="W1322" s="19">
        <v>30.888766742840801</v>
      </c>
      <c r="X1322" s="19">
        <v>0</v>
      </c>
      <c r="Y1322" s="19">
        <v>81.05263157894737</v>
      </c>
      <c r="Z1322" s="19">
        <v>18.94736842105263</v>
      </c>
      <c r="AA1322" s="2">
        <v>1</v>
      </c>
      <c r="AB1322">
        <v>2</v>
      </c>
      <c r="AC1322">
        <v>3</v>
      </c>
      <c r="AD1322">
        <v>1</v>
      </c>
      <c r="AE1322" s="16">
        <v>0</v>
      </c>
      <c r="AF1322" s="12">
        <v>99</v>
      </c>
      <c r="AG1322">
        <v>99</v>
      </c>
      <c r="AH1322">
        <v>1</v>
      </c>
      <c r="AI1322">
        <v>99</v>
      </c>
      <c r="AJ1322">
        <v>99</v>
      </c>
      <c r="AK1322">
        <v>99</v>
      </c>
      <c r="AL1322">
        <v>99</v>
      </c>
      <c r="AM1322">
        <v>99</v>
      </c>
      <c r="AN1322" s="1">
        <v>99</v>
      </c>
      <c r="AO1322" s="1">
        <v>99</v>
      </c>
      <c r="AP1322" s="1">
        <v>99</v>
      </c>
      <c r="AQ1322" s="1">
        <v>99</v>
      </c>
      <c r="AR1322" s="1">
        <v>99</v>
      </c>
      <c r="AS1322" s="1">
        <v>0</v>
      </c>
      <c r="AT1322" s="1">
        <v>0</v>
      </c>
      <c r="AU1322" s="1">
        <v>1</v>
      </c>
      <c r="AV1322" s="1">
        <v>0</v>
      </c>
      <c r="AW1322" s="1">
        <v>0</v>
      </c>
      <c r="AX1322" s="1">
        <v>0</v>
      </c>
      <c r="AY1322" s="1">
        <v>0</v>
      </c>
      <c r="AZ1322" s="1">
        <v>0</v>
      </c>
      <c r="BA1322" s="1">
        <v>0</v>
      </c>
      <c r="BB1322" s="1">
        <v>0</v>
      </c>
      <c r="BC1322" s="1">
        <v>0</v>
      </c>
      <c r="BD1322" s="1">
        <v>0</v>
      </c>
      <c r="BE1322" s="1">
        <v>0</v>
      </c>
      <c r="BF1322" s="1">
        <f>SUM(AS1322:BE1322)</f>
        <v>1</v>
      </c>
      <c r="BG1322" s="25">
        <v>0</v>
      </c>
      <c r="BH1322" s="1">
        <v>0</v>
      </c>
      <c r="BI1322" s="1">
        <v>0</v>
      </c>
      <c r="BJ1322" s="1">
        <v>0</v>
      </c>
      <c r="BK1322" s="1">
        <v>0</v>
      </c>
      <c r="BL1322" s="25">
        <v>0</v>
      </c>
      <c r="BM1322" s="1">
        <v>0</v>
      </c>
      <c r="BN1322" s="1">
        <v>0</v>
      </c>
      <c r="BO1322" s="1">
        <v>0</v>
      </c>
      <c r="BP1322" s="1">
        <v>0</v>
      </c>
      <c r="BQ1322" s="12"/>
      <c r="BR1322" s="12"/>
      <c r="BS1322" s="12"/>
      <c r="BT1322" s="12"/>
      <c r="BU1322" s="12"/>
      <c r="BV1322" s="12"/>
      <c r="BW1322" s="12"/>
      <c r="BX1322" s="12"/>
      <c r="BY1322" s="12"/>
      <c r="BZ1322" s="12"/>
      <c r="CA1322" s="12"/>
      <c r="CB1322" s="15"/>
      <c r="CC1322" s="12"/>
      <c r="CD1322" s="12"/>
      <c r="CE1322" s="12"/>
      <c r="CF1322" s="12"/>
      <c r="CG1322" s="12"/>
      <c r="CH1322" s="12"/>
      <c r="CI1322" s="12"/>
      <c r="CJ1322" s="15"/>
      <c r="CK1322" s="12"/>
      <c r="CL1322" s="12"/>
      <c r="CM1322" s="12"/>
      <c r="CN1322" s="12"/>
      <c r="CO1322" s="12"/>
      <c r="CP1322" s="12"/>
      <c r="CQ1322" s="12"/>
      <c r="CR1322" s="12"/>
      <c r="CS1322" s="12"/>
      <c r="CT1322" s="12"/>
      <c r="CU1322" s="12"/>
      <c r="CV1322" s="12"/>
      <c r="CW1322" s="12"/>
      <c r="CX1322" s="12"/>
      <c r="CY1322" s="12"/>
      <c r="CZ1322" s="12"/>
      <c r="DA1322" s="12"/>
      <c r="DB1322" s="12"/>
      <c r="DC1322" s="12"/>
      <c r="DE1322" s="35"/>
    </row>
    <row r="1323" spans="1:109" customFormat="1" x14ac:dyDescent="0.2">
      <c r="A1323" s="2">
        <v>1322</v>
      </c>
      <c r="B1323" s="5">
        <v>16</v>
      </c>
      <c r="C1323" s="5">
        <v>3</v>
      </c>
      <c r="D1323" s="1">
        <v>20</v>
      </c>
      <c r="E1323" s="7">
        <v>44030</v>
      </c>
      <c r="F1323" s="1">
        <v>0</v>
      </c>
      <c r="G1323" s="5">
        <f t="shared" si="92"/>
        <v>29.999999999999972</v>
      </c>
      <c r="H1323" s="19">
        <f t="shared" si="93"/>
        <v>83.999999999999915</v>
      </c>
      <c r="I1323" s="19">
        <v>86.458333333333329</v>
      </c>
      <c r="J1323" s="19">
        <v>101.22088353413655</v>
      </c>
      <c r="K1323" s="19">
        <v>30.370772218426421</v>
      </c>
      <c r="L1323" s="19">
        <v>2.4096385542168677</v>
      </c>
      <c r="M1323" s="19">
        <v>83.53413654618474</v>
      </c>
      <c r="N1323" s="19">
        <v>14.056224899598394</v>
      </c>
      <c r="O1323" s="19">
        <v>79.6875</v>
      </c>
      <c r="P1323" s="19">
        <v>113.03921568627452</v>
      </c>
      <c r="Q1323" s="19">
        <v>18.92819810163288</v>
      </c>
      <c r="R1323" s="19">
        <v>1.9607843137254901</v>
      </c>
      <c r="S1323" s="19">
        <v>98.039215686274517</v>
      </c>
      <c r="T1323" s="19">
        <v>0</v>
      </c>
      <c r="U1323" s="19">
        <v>100</v>
      </c>
      <c r="V1323" s="19">
        <v>82.385416666666671</v>
      </c>
      <c r="W1323" s="19">
        <v>41.182303187971407</v>
      </c>
      <c r="X1323" s="19">
        <v>3.125</v>
      </c>
      <c r="Y1323" s="19">
        <v>60.416666666666664</v>
      </c>
      <c r="Z1323" s="19">
        <v>36.458333333333336</v>
      </c>
      <c r="AA1323" s="2">
        <v>1</v>
      </c>
      <c r="AB1323">
        <v>3</v>
      </c>
      <c r="AC1323">
        <v>4</v>
      </c>
      <c r="AD1323">
        <v>1</v>
      </c>
      <c r="AE1323" s="16">
        <v>0</v>
      </c>
      <c r="AF1323" t="s">
        <v>875</v>
      </c>
      <c r="AG1323" t="s">
        <v>875</v>
      </c>
      <c r="AH1323" t="s">
        <v>875</v>
      </c>
      <c r="AI1323" t="s">
        <v>875</v>
      </c>
      <c r="AJ1323" t="s">
        <v>875</v>
      </c>
      <c r="AK1323" t="s">
        <v>875</v>
      </c>
      <c r="AL1323" t="s">
        <v>875</v>
      </c>
      <c r="AM1323" s="1" t="s">
        <v>903</v>
      </c>
      <c r="AN1323" s="1" t="s">
        <v>903</v>
      </c>
      <c r="AO1323" s="1" t="s">
        <v>903</v>
      </c>
      <c r="AP1323" s="1" t="s">
        <v>903</v>
      </c>
      <c r="AQ1323" s="1" t="s">
        <v>903</v>
      </c>
      <c r="AR1323" s="1" t="s">
        <v>903</v>
      </c>
      <c r="AS1323" s="1" t="s">
        <v>903</v>
      </c>
      <c r="AT1323" s="1" t="s">
        <v>903</v>
      </c>
      <c r="AU1323" s="1" t="s">
        <v>903</v>
      </c>
      <c r="AV1323" s="1" t="s">
        <v>903</v>
      </c>
      <c r="AW1323" s="1" t="s">
        <v>903</v>
      </c>
      <c r="AX1323" s="1" t="s">
        <v>903</v>
      </c>
      <c r="AY1323" s="1" t="s">
        <v>903</v>
      </c>
      <c r="AZ1323" s="1" t="s">
        <v>903</v>
      </c>
      <c r="BA1323" s="1" t="s">
        <v>875</v>
      </c>
      <c r="BB1323" s="1" t="s">
        <v>875</v>
      </c>
      <c r="BC1323" s="1" t="s">
        <v>875</v>
      </c>
      <c r="BD1323" s="1" t="s">
        <v>875</v>
      </c>
      <c r="BE1323" s="1" t="s">
        <v>875</v>
      </c>
      <c r="BF1323" s="1" t="s">
        <v>875</v>
      </c>
      <c r="BG1323" s="25">
        <v>29.999999999999972</v>
      </c>
      <c r="BH1323">
        <v>4</v>
      </c>
      <c r="BI1323" s="1">
        <v>2.8</v>
      </c>
      <c r="BJ1323" s="1">
        <f>BG1323*BI1323</f>
        <v>83.999999999999915</v>
      </c>
      <c r="BK1323" t="s">
        <v>782</v>
      </c>
      <c r="BL1323" s="25">
        <v>0</v>
      </c>
      <c r="BM1323">
        <v>0</v>
      </c>
      <c r="BN1323" s="1">
        <v>0</v>
      </c>
      <c r="BO1323" s="1">
        <v>0</v>
      </c>
      <c r="BP1323">
        <v>0</v>
      </c>
      <c r="BQ1323" s="12"/>
      <c r="BR1323" s="12"/>
      <c r="BS1323" s="12"/>
      <c r="BT1323" s="12"/>
      <c r="BU1323" s="12"/>
      <c r="BV1323" s="12"/>
      <c r="BW1323" s="12"/>
      <c r="BX1323" s="12"/>
      <c r="BY1323" s="12"/>
      <c r="BZ1323" s="12"/>
      <c r="CA1323" s="12"/>
      <c r="CB1323" s="15"/>
      <c r="CC1323" s="12"/>
      <c r="CD1323" s="12"/>
      <c r="CE1323" s="12"/>
      <c r="CF1323" s="12"/>
      <c r="CG1323" s="12"/>
      <c r="CH1323" s="12"/>
      <c r="CI1323" s="12"/>
      <c r="CJ1323" s="15"/>
      <c r="CK1323" s="12"/>
      <c r="CL1323" s="12"/>
      <c r="CM1323" s="12"/>
      <c r="CN1323" s="12"/>
      <c r="CO1323" s="12"/>
      <c r="CP1323" s="12"/>
      <c r="CQ1323" s="12"/>
      <c r="CR1323" s="12"/>
      <c r="CS1323" s="12"/>
      <c r="CT1323" s="12"/>
      <c r="CU1323" s="12"/>
      <c r="CV1323" s="12"/>
      <c r="CW1323" s="12"/>
      <c r="CX1323" s="12"/>
      <c r="CY1323" s="12"/>
      <c r="CZ1323" s="12"/>
      <c r="DA1323" s="12"/>
      <c r="DB1323" s="12"/>
      <c r="DC1323" s="12"/>
      <c r="DD1323" s="17">
        <v>0.41666666666666669</v>
      </c>
      <c r="DE1323" s="35">
        <v>0.4375</v>
      </c>
    </row>
    <row r="1324" spans="1:109" customFormat="1" x14ac:dyDescent="0.2">
      <c r="A1324" s="2">
        <v>1323</v>
      </c>
      <c r="B1324" s="5">
        <v>16</v>
      </c>
      <c r="C1324" s="5">
        <v>3</v>
      </c>
      <c r="D1324" s="1">
        <v>21</v>
      </c>
      <c r="E1324" s="7">
        <v>44031</v>
      </c>
      <c r="F1324" s="1">
        <v>0</v>
      </c>
      <c r="G1324" s="5">
        <f t="shared" si="92"/>
        <v>0</v>
      </c>
      <c r="H1324" s="19">
        <f t="shared" si="93"/>
        <v>0</v>
      </c>
      <c r="I1324" s="19">
        <v>28.125</v>
      </c>
      <c r="J1324" s="19">
        <v>93.543209876543216</v>
      </c>
      <c r="K1324" s="19">
        <v>13.293193352339332</v>
      </c>
      <c r="L1324" s="19">
        <v>0</v>
      </c>
      <c r="M1324" s="19">
        <v>100</v>
      </c>
      <c r="N1324" s="19">
        <v>0</v>
      </c>
      <c r="O1324" s="19">
        <v>42.1875</v>
      </c>
      <c r="P1324" s="19">
        <v>93.543209876543216</v>
      </c>
      <c r="Q1324" s="19">
        <v>13.293193352339332</v>
      </c>
      <c r="R1324" s="19">
        <v>0</v>
      </c>
      <c r="S1324" s="19">
        <v>100</v>
      </c>
      <c r="T1324" s="19">
        <v>0</v>
      </c>
      <c r="U1324" s="19">
        <v>0</v>
      </c>
      <c r="V1324" t="s">
        <v>20</v>
      </c>
      <c r="W1324" t="s">
        <v>20</v>
      </c>
      <c r="X1324" t="s">
        <v>20</v>
      </c>
      <c r="Y1324" t="s">
        <v>20</v>
      </c>
      <c r="Z1324" t="s">
        <v>20</v>
      </c>
      <c r="AA1324" s="2">
        <v>1</v>
      </c>
      <c r="AB1324">
        <v>2</v>
      </c>
      <c r="AC1324">
        <v>8</v>
      </c>
      <c r="AD1324">
        <v>1</v>
      </c>
      <c r="AE1324" s="16">
        <v>0</v>
      </c>
      <c r="AF1324" s="12">
        <v>99</v>
      </c>
      <c r="AG1324">
        <v>99</v>
      </c>
      <c r="AH1324">
        <v>99</v>
      </c>
      <c r="AI1324">
        <v>99</v>
      </c>
      <c r="AJ1324">
        <v>99</v>
      </c>
      <c r="AK1324">
        <v>1</v>
      </c>
      <c r="AL1324">
        <v>99</v>
      </c>
      <c r="AM1324" s="1">
        <v>99</v>
      </c>
      <c r="AN1324" s="1">
        <v>99</v>
      </c>
      <c r="AO1324" s="1">
        <v>99</v>
      </c>
      <c r="AP1324" s="1">
        <v>99</v>
      </c>
      <c r="AQ1324" s="1">
        <v>99</v>
      </c>
      <c r="AR1324" s="1">
        <v>99</v>
      </c>
      <c r="AS1324" s="1">
        <v>0</v>
      </c>
      <c r="AT1324" s="1">
        <v>0</v>
      </c>
      <c r="AU1324" s="1">
        <v>0</v>
      </c>
      <c r="AV1324" s="1">
        <v>0</v>
      </c>
      <c r="AW1324" s="1">
        <v>0</v>
      </c>
      <c r="AX1324" s="1">
        <v>1</v>
      </c>
      <c r="AY1324" s="1">
        <v>0</v>
      </c>
      <c r="AZ1324" s="1">
        <v>0</v>
      </c>
      <c r="BA1324" s="1">
        <v>0</v>
      </c>
      <c r="BB1324" s="1">
        <v>0</v>
      </c>
      <c r="BC1324" s="1">
        <v>0</v>
      </c>
      <c r="BD1324" s="1">
        <v>0</v>
      </c>
      <c r="BE1324" s="1">
        <v>0</v>
      </c>
      <c r="BF1324" s="1">
        <f t="shared" ref="BF1324:BF1331" si="94">SUM(AS1324:BE1324)</f>
        <v>1</v>
      </c>
      <c r="BG1324" s="25">
        <v>0</v>
      </c>
      <c r="BH1324" s="1">
        <v>0</v>
      </c>
      <c r="BI1324" s="1">
        <v>0</v>
      </c>
      <c r="BJ1324" s="1">
        <v>0</v>
      </c>
      <c r="BK1324" s="1">
        <v>0</v>
      </c>
      <c r="BL1324" s="25">
        <v>0</v>
      </c>
      <c r="BM1324" s="1">
        <v>0</v>
      </c>
      <c r="BN1324" s="1">
        <v>0</v>
      </c>
      <c r="BO1324" s="1">
        <v>0</v>
      </c>
      <c r="BP1324" s="1">
        <v>0</v>
      </c>
      <c r="BQ1324" s="12"/>
      <c r="BR1324" s="12"/>
      <c r="BS1324" s="12"/>
      <c r="BT1324" s="12"/>
      <c r="BU1324" s="12"/>
      <c r="BV1324" s="12"/>
      <c r="BW1324" s="12"/>
      <c r="BX1324" s="12"/>
      <c r="BY1324" s="12"/>
      <c r="BZ1324" s="12"/>
      <c r="CA1324" s="12"/>
      <c r="CB1324" s="15"/>
      <c r="CC1324" s="12"/>
      <c r="CD1324" s="12"/>
      <c r="CE1324" s="12"/>
      <c r="CF1324" s="12"/>
      <c r="CG1324" s="12"/>
      <c r="CH1324" s="12"/>
      <c r="CI1324" s="12"/>
      <c r="CJ1324" s="15"/>
      <c r="CK1324" s="12"/>
      <c r="CL1324" s="12"/>
      <c r="CM1324" s="12"/>
      <c r="CN1324" s="12"/>
      <c r="CO1324" s="12"/>
      <c r="CP1324" s="12"/>
      <c r="CQ1324" s="12"/>
      <c r="CR1324" s="12"/>
      <c r="CS1324" s="12"/>
      <c r="CT1324" s="12"/>
      <c r="CU1324" s="12"/>
      <c r="CV1324" s="12"/>
      <c r="CW1324" s="12"/>
      <c r="CX1324" s="12"/>
      <c r="CY1324" s="12"/>
      <c r="CZ1324" s="12"/>
      <c r="DA1324" s="12"/>
      <c r="DB1324" s="12"/>
      <c r="DC1324" s="12"/>
      <c r="DE1324" s="35"/>
    </row>
    <row r="1325" spans="1:109" customFormat="1" x14ac:dyDescent="0.2">
      <c r="A1325" s="2">
        <v>1324</v>
      </c>
      <c r="B1325" s="5">
        <v>16</v>
      </c>
      <c r="C1325" s="5">
        <v>3</v>
      </c>
      <c r="D1325" s="1">
        <v>22</v>
      </c>
      <c r="E1325" s="7">
        <v>44032</v>
      </c>
      <c r="F1325" s="1">
        <v>0</v>
      </c>
      <c r="G1325" s="5">
        <f t="shared" si="92"/>
        <v>0</v>
      </c>
      <c r="H1325" s="19">
        <f t="shared" si="93"/>
        <v>0</v>
      </c>
      <c r="I1325" s="19">
        <v>87.152777777777771</v>
      </c>
      <c r="J1325" s="19">
        <v>120.32270916334662</v>
      </c>
      <c r="K1325" s="19">
        <v>30.618584819850224</v>
      </c>
      <c r="L1325" s="19">
        <v>7.1713147410358564</v>
      </c>
      <c r="M1325" s="19">
        <v>92.828685258964143</v>
      </c>
      <c r="N1325" s="19">
        <v>0</v>
      </c>
      <c r="O1325" s="19">
        <v>81.25</v>
      </c>
      <c r="P1325" s="19">
        <v>132.44230769230768</v>
      </c>
      <c r="Q1325" s="19">
        <v>28.612437166280241</v>
      </c>
      <c r="R1325" s="19">
        <v>11.538461538461538</v>
      </c>
      <c r="S1325" s="19">
        <v>88.461538461538467</v>
      </c>
      <c r="T1325" s="19">
        <v>0</v>
      </c>
      <c r="U1325" s="19">
        <v>98.958333333333329</v>
      </c>
      <c r="V1325" s="19">
        <v>100.42105263157895</v>
      </c>
      <c r="W1325" s="19">
        <v>24.346990959794372</v>
      </c>
      <c r="X1325" s="19">
        <v>0</v>
      </c>
      <c r="Y1325" s="19">
        <v>100</v>
      </c>
      <c r="Z1325" s="19">
        <v>0</v>
      </c>
      <c r="AA1325" s="2">
        <v>0</v>
      </c>
      <c r="AB1325">
        <v>1</v>
      </c>
      <c r="AC1325">
        <v>8</v>
      </c>
      <c r="AD1325">
        <v>1</v>
      </c>
      <c r="AE1325" s="16">
        <v>0</v>
      </c>
      <c r="AF1325" s="12">
        <v>99</v>
      </c>
      <c r="AG1325">
        <v>99</v>
      </c>
      <c r="AH1325">
        <v>99</v>
      </c>
      <c r="AI1325">
        <v>99</v>
      </c>
      <c r="AJ1325">
        <v>99</v>
      </c>
      <c r="AK1325">
        <v>99</v>
      </c>
      <c r="AL1325">
        <v>1</v>
      </c>
      <c r="AM1325" s="1">
        <v>99</v>
      </c>
      <c r="AN1325" s="1">
        <v>99</v>
      </c>
      <c r="AO1325" s="1">
        <v>99</v>
      </c>
      <c r="AP1325" s="1">
        <v>99</v>
      </c>
      <c r="AQ1325" s="1">
        <v>99</v>
      </c>
      <c r="AR1325" s="1">
        <v>99</v>
      </c>
      <c r="AS1325" s="1">
        <v>0</v>
      </c>
      <c r="AT1325" s="1">
        <v>0</v>
      </c>
      <c r="AU1325">
        <v>0</v>
      </c>
      <c r="AV1325" s="1">
        <v>0</v>
      </c>
      <c r="AW1325" s="1">
        <v>0</v>
      </c>
      <c r="AX1325" s="1">
        <v>0</v>
      </c>
      <c r="AY1325" s="1">
        <v>1</v>
      </c>
      <c r="AZ1325" s="1">
        <v>0</v>
      </c>
      <c r="BA1325" s="1">
        <v>0</v>
      </c>
      <c r="BB1325" s="1">
        <v>0</v>
      </c>
      <c r="BC1325" s="1">
        <v>0</v>
      </c>
      <c r="BD1325" s="1">
        <v>0</v>
      </c>
      <c r="BE1325" s="1">
        <v>0</v>
      </c>
      <c r="BF1325" s="1">
        <f t="shared" si="94"/>
        <v>1</v>
      </c>
      <c r="BG1325" s="25">
        <v>0</v>
      </c>
      <c r="BH1325" s="1">
        <v>0</v>
      </c>
      <c r="BI1325" s="1">
        <v>0</v>
      </c>
      <c r="BJ1325" s="1">
        <v>0</v>
      </c>
      <c r="BK1325" s="1">
        <v>0</v>
      </c>
      <c r="BL1325" s="25">
        <v>0</v>
      </c>
      <c r="BM1325" s="1">
        <v>0</v>
      </c>
      <c r="BN1325" s="1">
        <v>0</v>
      </c>
      <c r="BO1325" s="1">
        <v>0</v>
      </c>
      <c r="BP1325" s="1">
        <v>0</v>
      </c>
      <c r="BQ1325" s="12"/>
      <c r="BR1325" s="12"/>
      <c r="BS1325" s="12"/>
      <c r="BT1325" s="12"/>
      <c r="BU1325" s="12"/>
      <c r="BV1325" s="12"/>
      <c r="BW1325" s="12"/>
      <c r="BX1325" s="12"/>
      <c r="BY1325" s="12"/>
      <c r="BZ1325" s="12"/>
      <c r="CA1325" s="12"/>
      <c r="CB1325" s="15"/>
      <c r="CC1325" s="12"/>
      <c r="CD1325" s="12"/>
      <c r="CE1325" s="12"/>
      <c r="CF1325" s="12"/>
      <c r="CG1325" s="12"/>
      <c r="CH1325" s="12"/>
      <c r="CI1325" s="12"/>
      <c r="CJ1325" s="15"/>
      <c r="CK1325" s="12"/>
      <c r="CL1325" s="12"/>
      <c r="CM1325" s="12"/>
      <c r="CN1325" s="12"/>
      <c r="CO1325" s="12"/>
      <c r="CP1325" s="12"/>
      <c r="CQ1325" s="12"/>
      <c r="CR1325" s="12"/>
      <c r="CS1325" s="12"/>
      <c r="CT1325" s="12"/>
      <c r="CU1325" s="12"/>
      <c r="CV1325" s="12"/>
      <c r="CW1325" s="12"/>
      <c r="CX1325" s="12"/>
      <c r="CY1325" s="12"/>
      <c r="CZ1325" s="12"/>
      <c r="DA1325" s="12"/>
      <c r="DB1325" s="12"/>
      <c r="DC1325" s="12"/>
      <c r="DE1325" s="35"/>
    </row>
    <row r="1326" spans="1:109" customFormat="1" x14ac:dyDescent="0.2">
      <c r="A1326" s="2">
        <v>1325</v>
      </c>
      <c r="B1326" s="5">
        <v>16</v>
      </c>
      <c r="C1326" s="5">
        <v>3</v>
      </c>
      <c r="D1326" s="1">
        <v>23</v>
      </c>
      <c r="E1326" s="7">
        <v>44033</v>
      </c>
      <c r="F1326" s="1">
        <v>0</v>
      </c>
      <c r="G1326" s="5">
        <f t="shared" si="92"/>
        <v>0</v>
      </c>
      <c r="H1326" s="19">
        <f t="shared" si="93"/>
        <v>0</v>
      </c>
      <c r="I1326" s="19">
        <v>84.375</v>
      </c>
      <c r="J1326" s="19">
        <v>101.67489711934157</v>
      </c>
      <c r="K1326" s="19">
        <v>21.769030768306457</v>
      </c>
      <c r="L1326" s="19">
        <v>0</v>
      </c>
      <c r="M1326" s="19">
        <v>93.415637860082299</v>
      </c>
      <c r="N1326" s="19">
        <v>6.5843621399176957</v>
      </c>
      <c r="O1326" s="19">
        <v>77.604166666666671</v>
      </c>
      <c r="P1326" s="19">
        <v>99.651006711409394</v>
      </c>
      <c r="Q1326" s="19">
        <v>25.645726624652998</v>
      </c>
      <c r="R1326" s="19">
        <v>0</v>
      </c>
      <c r="S1326" s="19">
        <v>89.261744966442947</v>
      </c>
      <c r="T1326" s="19">
        <v>10.738255033557047</v>
      </c>
      <c r="U1326" s="19">
        <v>97.916666666666671</v>
      </c>
      <c r="V1326" s="19">
        <v>104.88297872340425</v>
      </c>
      <c r="W1326" s="19">
        <v>14.09189974112693</v>
      </c>
      <c r="X1326" s="19">
        <v>0</v>
      </c>
      <c r="Y1326" s="19">
        <v>100</v>
      </c>
      <c r="Z1326" s="19">
        <v>0</v>
      </c>
      <c r="AA1326" s="2">
        <v>1</v>
      </c>
      <c r="AB1326">
        <v>1</v>
      </c>
      <c r="AC1326">
        <v>7</v>
      </c>
      <c r="AD1326">
        <v>1</v>
      </c>
      <c r="AE1326" s="16">
        <v>0</v>
      </c>
      <c r="AF1326" s="12">
        <v>99</v>
      </c>
      <c r="AG1326">
        <v>99</v>
      </c>
      <c r="AH1326">
        <v>99</v>
      </c>
      <c r="AI1326">
        <v>99</v>
      </c>
      <c r="AJ1326">
        <v>99</v>
      </c>
      <c r="AK1326">
        <v>1</v>
      </c>
      <c r="AL1326">
        <v>99</v>
      </c>
      <c r="AM1326">
        <v>99</v>
      </c>
      <c r="AN1326" s="1">
        <v>99</v>
      </c>
      <c r="AO1326" s="1">
        <v>99</v>
      </c>
      <c r="AP1326" s="1">
        <v>99</v>
      </c>
      <c r="AQ1326" s="1">
        <v>99</v>
      </c>
      <c r="AR1326" s="1">
        <v>99</v>
      </c>
      <c r="AS1326" s="1">
        <v>0</v>
      </c>
      <c r="AT1326" s="1">
        <v>0</v>
      </c>
      <c r="AU1326">
        <v>0</v>
      </c>
      <c r="AV1326" s="1">
        <v>0</v>
      </c>
      <c r="AW1326" s="1">
        <v>0</v>
      </c>
      <c r="AX1326" s="1">
        <v>1</v>
      </c>
      <c r="AY1326" s="1">
        <v>0</v>
      </c>
      <c r="AZ1326" s="1">
        <v>0</v>
      </c>
      <c r="BA1326" s="1">
        <v>0</v>
      </c>
      <c r="BB1326" s="1">
        <v>0</v>
      </c>
      <c r="BC1326" s="1">
        <v>0</v>
      </c>
      <c r="BD1326" s="1">
        <v>0</v>
      </c>
      <c r="BE1326" s="1">
        <v>0</v>
      </c>
      <c r="BF1326" s="1">
        <f t="shared" si="94"/>
        <v>1</v>
      </c>
      <c r="BG1326" s="25">
        <v>0</v>
      </c>
      <c r="BH1326" s="1">
        <v>0</v>
      </c>
      <c r="BI1326" s="1">
        <v>0</v>
      </c>
      <c r="BJ1326" s="1">
        <v>0</v>
      </c>
      <c r="BK1326" s="1">
        <v>0</v>
      </c>
      <c r="BL1326" s="25">
        <v>0</v>
      </c>
      <c r="BM1326" s="1">
        <v>0</v>
      </c>
      <c r="BN1326" s="1">
        <v>0</v>
      </c>
      <c r="BO1326" s="1">
        <v>0</v>
      </c>
      <c r="BP1326" s="1">
        <v>0</v>
      </c>
      <c r="BQ1326" s="12"/>
      <c r="BR1326" s="12"/>
      <c r="BS1326" s="12"/>
      <c r="BT1326" s="12"/>
      <c r="BU1326" s="12"/>
      <c r="BV1326" s="12"/>
      <c r="BW1326" s="12"/>
      <c r="BX1326" s="12"/>
      <c r="BY1326" s="12"/>
      <c r="BZ1326" s="12"/>
      <c r="CA1326" s="12"/>
      <c r="CB1326" s="15"/>
      <c r="CC1326" s="12"/>
      <c r="CD1326" s="12"/>
      <c r="CE1326" s="12"/>
      <c r="CF1326" s="12"/>
      <c r="CG1326" s="12"/>
      <c r="CH1326" s="12"/>
      <c r="CI1326" s="12"/>
      <c r="CJ1326" s="15"/>
      <c r="CK1326" s="12"/>
      <c r="CL1326" s="12"/>
      <c r="CM1326" s="12"/>
      <c r="CN1326" s="12"/>
      <c r="CO1326" s="12"/>
      <c r="CP1326" s="12"/>
      <c r="CQ1326" s="12"/>
      <c r="CR1326" s="12"/>
      <c r="CS1326" s="12"/>
      <c r="CT1326" s="12"/>
      <c r="CU1326" s="12"/>
      <c r="CV1326" s="12"/>
      <c r="CW1326" s="12"/>
      <c r="CX1326" s="12"/>
      <c r="CY1326" s="12"/>
      <c r="CZ1326" s="12"/>
      <c r="DA1326" s="12"/>
      <c r="DB1326" s="12"/>
      <c r="DC1326" s="12"/>
      <c r="DE1326" s="35"/>
    </row>
    <row r="1327" spans="1:109" customFormat="1" x14ac:dyDescent="0.2">
      <c r="A1327" s="2">
        <v>1326</v>
      </c>
      <c r="B1327" s="5">
        <v>16</v>
      </c>
      <c r="C1327" s="5">
        <v>3</v>
      </c>
      <c r="D1327" s="1">
        <v>24</v>
      </c>
      <c r="E1327" s="7">
        <v>44034</v>
      </c>
      <c r="F1327" s="1">
        <v>0</v>
      </c>
      <c r="G1327" s="5">
        <f t="shared" si="92"/>
        <v>0</v>
      </c>
      <c r="H1327" s="19">
        <f t="shared" si="93"/>
        <v>0</v>
      </c>
      <c r="I1327" s="19">
        <v>87.847222222222229</v>
      </c>
      <c r="J1327" s="19">
        <v>101.58498023715416</v>
      </c>
      <c r="K1327" s="19">
        <v>19.470674041644305</v>
      </c>
      <c r="L1327" s="19">
        <v>0</v>
      </c>
      <c r="M1327" s="19">
        <v>95.652173913043484</v>
      </c>
      <c r="N1327" s="19">
        <v>4.3478260869565215</v>
      </c>
      <c r="O1327" s="19">
        <v>83.854166666666671</v>
      </c>
      <c r="P1327" s="19">
        <v>102.71428571428571</v>
      </c>
      <c r="Q1327" s="19">
        <v>21.64326983692898</v>
      </c>
      <c r="R1327" s="19">
        <v>0</v>
      </c>
      <c r="S1327" s="19">
        <v>93.16770186335404</v>
      </c>
      <c r="T1327" s="19">
        <v>6.8322981366459627</v>
      </c>
      <c r="U1327" s="19">
        <v>95.833333333333329</v>
      </c>
      <c r="V1327" s="19">
        <v>99.608695652173907</v>
      </c>
      <c r="W1327" s="19">
        <v>14.487240218594971</v>
      </c>
      <c r="X1327" s="19">
        <v>0</v>
      </c>
      <c r="Y1327" s="19">
        <v>100</v>
      </c>
      <c r="Z1327" s="19">
        <v>0</v>
      </c>
      <c r="AA1327" s="2">
        <v>1</v>
      </c>
      <c r="AB1327">
        <v>1</v>
      </c>
      <c r="AC1327">
        <v>7</v>
      </c>
      <c r="AD1327">
        <v>1</v>
      </c>
      <c r="AE1327" s="16">
        <v>0</v>
      </c>
      <c r="AF1327" s="12">
        <v>99</v>
      </c>
      <c r="AG1327">
        <v>99</v>
      </c>
      <c r="AH1327">
        <v>1</v>
      </c>
      <c r="AI1327">
        <v>99</v>
      </c>
      <c r="AJ1327">
        <v>99</v>
      </c>
      <c r="AK1327">
        <v>99</v>
      </c>
      <c r="AL1327">
        <v>99</v>
      </c>
      <c r="AM1327" s="1">
        <v>99</v>
      </c>
      <c r="AN1327" s="1">
        <v>99</v>
      </c>
      <c r="AO1327" s="1">
        <v>99</v>
      </c>
      <c r="AP1327" s="1">
        <v>99</v>
      </c>
      <c r="AQ1327" s="1">
        <v>99</v>
      </c>
      <c r="AR1327" s="1">
        <v>99</v>
      </c>
      <c r="AS1327" s="1">
        <v>0</v>
      </c>
      <c r="AT1327" s="1">
        <v>0</v>
      </c>
      <c r="AU1327" s="1">
        <v>1</v>
      </c>
      <c r="AV1327" s="1">
        <v>0</v>
      </c>
      <c r="AW1327" s="1">
        <v>0</v>
      </c>
      <c r="AX1327" s="1">
        <v>0</v>
      </c>
      <c r="AY1327" s="1">
        <v>0</v>
      </c>
      <c r="AZ1327" s="1">
        <v>0</v>
      </c>
      <c r="BA1327" s="1">
        <v>0</v>
      </c>
      <c r="BB1327" s="1">
        <v>0</v>
      </c>
      <c r="BC1327" s="1">
        <v>0</v>
      </c>
      <c r="BD1327" s="1">
        <v>0</v>
      </c>
      <c r="BE1327" s="1">
        <v>0</v>
      </c>
      <c r="BF1327" s="1">
        <f t="shared" si="94"/>
        <v>1</v>
      </c>
      <c r="BG1327" s="25">
        <v>0</v>
      </c>
      <c r="BH1327" s="1">
        <v>0</v>
      </c>
      <c r="BI1327" s="1">
        <v>0</v>
      </c>
      <c r="BJ1327" s="1">
        <v>0</v>
      </c>
      <c r="BK1327" s="1">
        <v>0</v>
      </c>
      <c r="BL1327" s="25">
        <v>0</v>
      </c>
      <c r="BM1327" s="1">
        <v>0</v>
      </c>
      <c r="BN1327" s="1">
        <v>0</v>
      </c>
      <c r="BO1327" s="1">
        <v>0</v>
      </c>
      <c r="BP1327" s="1">
        <v>0</v>
      </c>
      <c r="BQ1327" s="12"/>
      <c r="BR1327" s="12"/>
      <c r="BS1327" s="12"/>
      <c r="BT1327" s="12"/>
      <c r="BU1327" s="12"/>
      <c r="BV1327" s="12"/>
      <c r="BW1327" s="12"/>
      <c r="BX1327" s="12"/>
      <c r="BY1327" s="12"/>
      <c r="BZ1327" s="12"/>
      <c r="CA1327" s="12"/>
      <c r="CB1327" s="15"/>
      <c r="CC1327" s="12"/>
      <c r="CD1327" s="12"/>
      <c r="CE1327" s="12"/>
      <c r="CF1327" s="12"/>
      <c r="CG1327" s="12"/>
      <c r="CH1327" s="12"/>
      <c r="CI1327" s="12"/>
      <c r="CJ1327" s="15"/>
      <c r="CK1327" s="12"/>
      <c r="CL1327" s="12"/>
      <c r="CM1327" s="12"/>
      <c r="CN1327" s="12"/>
      <c r="CO1327" s="12"/>
      <c r="CP1327" s="12"/>
      <c r="CQ1327" s="12"/>
      <c r="CR1327" s="12"/>
      <c r="CS1327" s="12"/>
      <c r="CT1327" s="12"/>
      <c r="CU1327" s="12"/>
      <c r="CV1327" s="12"/>
      <c r="CW1327" s="12"/>
      <c r="CX1327" s="12"/>
      <c r="CY1327" s="12"/>
      <c r="CZ1327" s="12"/>
      <c r="DA1327" s="12"/>
      <c r="DB1327" s="12"/>
      <c r="DC1327" s="12"/>
      <c r="DE1327" s="35"/>
    </row>
    <row r="1328" spans="1:109" customFormat="1" x14ac:dyDescent="0.2">
      <c r="A1328" s="2">
        <v>1327</v>
      </c>
      <c r="B1328" s="5">
        <v>16</v>
      </c>
      <c r="C1328" s="5">
        <v>3</v>
      </c>
      <c r="D1328" s="1">
        <v>25</v>
      </c>
      <c r="E1328" s="7">
        <v>44035</v>
      </c>
      <c r="F1328" s="1">
        <v>0</v>
      </c>
      <c r="G1328" s="5">
        <f t="shared" si="92"/>
        <v>0</v>
      </c>
      <c r="H1328" s="19">
        <f t="shared" si="93"/>
        <v>0</v>
      </c>
      <c r="I1328" s="19">
        <v>87.5</v>
      </c>
      <c r="J1328" s="19">
        <v>133.78571428571428</v>
      </c>
      <c r="K1328" s="19">
        <v>40.154955567691125</v>
      </c>
      <c r="L1328" s="19">
        <v>22.61904761904762</v>
      </c>
      <c r="M1328" s="19">
        <v>70.634920634920633</v>
      </c>
      <c r="N1328" s="19">
        <v>6.746031746031746</v>
      </c>
      <c r="O1328" s="19">
        <v>81.770833333333329</v>
      </c>
      <c r="P1328" s="19">
        <v>146.4203821656051</v>
      </c>
      <c r="Q1328" s="19">
        <v>37.543101703881128</v>
      </c>
      <c r="R1328" s="19">
        <v>29.936305732484076</v>
      </c>
      <c r="S1328" s="19">
        <v>70.063694267515928</v>
      </c>
      <c r="T1328" s="19">
        <v>0</v>
      </c>
      <c r="U1328" s="19">
        <v>98.958333333333329</v>
      </c>
      <c r="V1328" s="19">
        <v>112.90526315789474</v>
      </c>
      <c r="W1328" s="19">
        <v>39.452160380032318</v>
      </c>
      <c r="X1328" s="19">
        <v>10.526315789473685</v>
      </c>
      <c r="Y1328" s="19">
        <v>71.578947368421055</v>
      </c>
      <c r="Z1328" s="19">
        <v>17.894736842105264</v>
      </c>
      <c r="AA1328" s="2">
        <v>0</v>
      </c>
      <c r="AB1328">
        <v>1</v>
      </c>
      <c r="AC1328">
        <v>7</v>
      </c>
      <c r="AD1328">
        <v>1</v>
      </c>
      <c r="AE1328" s="16">
        <v>0</v>
      </c>
      <c r="AF1328" s="12">
        <v>99</v>
      </c>
      <c r="AG1328">
        <v>99</v>
      </c>
      <c r="AH1328">
        <v>1</v>
      </c>
      <c r="AI1328">
        <v>99</v>
      </c>
      <c r="AJ1328">
        <v>99</v>
      </c>
      <c r="AK1328">
        <v>99</v>
      </c>
      <c r="AL1328">
        <v>99</v>
      </c>
      <c r="AM1328">
        <v>99</v>
      </c>
      <c r="AN1328" s="1">
        <v>99</v>
      </c>
      <c r="AO1328" s="1">
        <v>99</v>
      </c>
      <c r="AP1328" s="1">
        <v>99</v>
      </c>
      <c r="AQ1328" s="1">
        <v>99</v>
      </c>
      <c r="AR1328" s="1">
        <v>99</v>
      </c>
      <c r="AS1328" s="1">
        <v>0</v>
      </c>
      <c r="AT1328" s="1">
        <v>0</v>
      </c>
      <c r="AU1328" s="1">
        <v>1</v>
      </c>
      <c r="AV1328" s="1">
        <v>0</v>
      </c>
      <c r="AW1328" s="1">
        <v>0</v>
      </c>
      <c r="AX1328" s="1">
        <v>0</v>
      </c>
      <c r="AY1328" s="1">
        <v>0</v>
      </c>
      <c r="AZ1328" s="1">
        <v>0</v>
      </c>
      <c r="BA1328" s="1">
        <v>0</v>
      </c>
      <c r="BB1328" s="1">
        <v>0</v>
      </c>
      <c r="BC1328" s="1">
        <v>0</v>
      </c>
      <c r="BD1328" s="1">
        <v>0</v>
      </c>
      <c r="BE1328" s="1">
        <v>0</v>
      </c>
      <c r="BF1328" s="1">
        <f t="shared" si="94"/>
        <v>1</v>
      </c>
      <c r="BG1328" s="25">
        <v>0</v>
      </c>
      <c r="BH1328" s="1">
        <v>0</v>
      </c>
      <c r="BI1328" s="1">
        <v>0</v>
      </c>
      <c r="BJ1328" s="1">
        <v>0</v>
      </c>
      <c r="BK1328" s="1">
        <v>0</v>
      </c>
      <c r="BL1328" s="25">
        <v>0</v>
      </c>
      <c r="BM1328" s="1">
        <v>0</v>
      </c>
      <c r="BN1328" s="1">
        <v>0</v>
      </c>
      <c r="BO1328" s="1">
        <v>0</v>
      </c>
      <c r="BP1328" s="1">
        <v>0</v>
      </c>
      <c r="BQ1328" s="12"/>
      <c r="BR1328" s="12"/>
      <c r="BS1328" s="12"/>
      <c r="BT1328" s="12"/>
      <c r="BU1328" s="12"/>
      <c r="BV1328" s="12"/>
      <c r="BW1328" s="12"/>
      <c r="BX1328" s="12"/>
      <c r="BY1328" s="12"/>
      <c r="BZ1328" s="12"/>
      <c r="CA1328" s="12"/>
      <c r="CB1328" s="15"/>
      <c r="CC1328" s="12"/>
      <c r="CD1328" s="12"/>
      <c r="CE1328" s="12"/>
      <c r="CF1328" s="12"/>
      <c r="CG1328" s="12"/>
      <c r="CH1328" s="12"/>
      <c r="CI1328" s="12"/>
      <c r="CJ1328" s="15"/>
      <c r="CK1328" s="12"/>
      <c r="CL1328" s="12"/>
      <c r="CM1328" s="12"/>
      <c r="CN1328" s="12"/>
      <c r="CO1328" s="12"/>
      <c r="CP1328" s="12"/>
      <c r="CQ1328" s="12"/>
      <c r="CR1328" s="12"/>
      <c r="CS1328" s="12"/>
      <c r="CT1328" s="12"/>
      <c r="CU1328" s="12"/>
      <c r="CV1328" s="12"/>
      <c r="CW1328" s="12"/>
      <c r="CX1328" s="12"/>
      <c r="CY1328" s="12"/>
      <c r="CZ1328" s="12"/>
      <c r="DA1328" s="12"/>
      <c r="DB1328" s="12"/>
      <c r="DC1328" s="12"/>
      <c r="DE1328" s="35"/>
    </row>
    <row r="1329" spans="1:109" customFormat="1" x14ac:dyDescent="0.2">
      <c r="A1329" s="2">
        <v>1328</v>
      </c>
      <c r="B1329" s="5">
        <v>16</v>
      </c>
      <c r="C1329" s="5">
        <v>3</v>
      </c>
      <c r="D1329" s="1">
        <v>26</v>
      </c>
      <c r="E1329" s="7">
        <v>44036</v>
      </c>
      <c r="F1329" s="1">
        <v>0</v>
      </c>
      <c r="G1329" s="5">
        <f t="shared" si="92"/>
        <v>0</v>
      </c>
      <c r="H1329" s="19">
        <f t="shared" si="93"/>
        <v>0</v>
      </c>
      <c r="I1329" s="19">
        <v>74.652777777777771</v>
      </c>
      <c r="J1329" s="19">
        <v>115.79069767441861</v>
      </c>
      <c r="K1329" s="19">
        <v>39.783556124057725</v>
      </c>
      <c r="L1329" s="19">
        <v>13.023255813953488</v>
      </c>
      <c r="M1329" s="19">
        <v>71.627906976744185</v>
      </c>
      <c r="N1329" s="19">
        <v>15.348837209302326</v>
      </c>
      <c r="O1329" s="19">
        <v>69.270833333333329</v>
      </c>
      <c r="P1329" s="19">
        <v>121.21052631578948</v>
      </c>
      <c r="Q1329" s="19">
        <v>46.813520627984516</v>
      </c>
      <c r="R1329" s="19">
        <v>21.05263157894737</v>
      </c>
      <c r="S1329" s="19">
        <v>54.13533834586466</v>
      </c>
      <c r="T1329" s="19">
        <v>24.81203007518797</v>
      </c>
      <c r="U1329" s="19">
        <v>85.416666666666671</v>
      </c>
      <c r="V1329" s="19">
        <v>107</v>
      </c>
      <c r="W1329" s="19">
        <v>14.263090174587864</v>
      </c>
      <c r="X1329" s="19">
        <v>0</v>
      </c>
      <c r="Y1329" s="19">
        <v>100</v>
      </c>
      <c r="Z1329" s="19">
        <v>0</v>
      </c>
      <c r="AA1329" s="2">
        <v>1</v>
      </c>
      <c r="AB1329">
        <v>1</v>
      </c>
      <c r="AC1329">
        <v>7</v>
      </c>
      <c r="AD1329">
        <v>1</v>
      </c>
      <c r="AE1329" s="16">
        <v>0</v>
      </c>
      <c r="AF1329" s="12">
        <v>99</v>
      </c>
      <c r="AG1329">
        <v>99</v>
      </c>
      <c r="AH1329">
        <v>99</v>
      </c>
      <c r="AI1329">
        <v>99</v>
      </c>
      <c r="AJ1329">
        <v>99</v>
      </c>
      <c r="AK1329">
        <v>99</v>
      </c>
      <c r="AL1329">
        <v>1</v>
      </c>
      <c r="AM1329">
        <v>99</v>
      </c>
      <c r="AN1329" s="1">
        <v>99</v>
      </c>
      <c r="AO1329" s="1">
        <v>99</v>
      </c>
      <c r="AP1329" s="1">
        <v>99</v>
      </c>
      <c r="AQ1329" s="1">
        <v>99</v>
      </c>
      <c r="AR1329" s="1">
        <v>99</v>
      </c>
      <c r="AS1329" s="1">
        <v>0</v>
      </c>
      <c r="AT1329" s="1">
        <v>0</v>
      </c>
      <c r="AU1329" s="1">
        <v>0</v>
      </c>
      <c r="AV1329" s="1">
        <v>0</v>
      </c>
      <c r="AW1329" s="1">
        <v>0</v>
      </c>
      <c r="AX1329" s="1">
        <v>0</v>
      </c>
      <c r="AY1329" s="1">
        <v>1</v>
      </c>
      <c r="AZ1329" s="1">
        <v>0</v>
      </c>
      <c r="BA1329" s="1">
        <v>0</v>
      </c>
      <c r="BB1329" s="1">
        <v>0</v>
      </c>
      <c r="BC1329" s="1">
        <v>0</v>
      </c>
      <c r="BD1329" s="1">
        <v>0</v>
      </c>
      <c r="BE1329" s="1">
        <v>0</v>
      </c>
      <c r="BF1329" s="1">
        <f t="shared" si="94"/>
        <v>1</v>
      </c>
      <c r="BG1329" s="25">
        <v>0</v>
      </c>
      <c r="BH1329" s="1">
        <v>0</v>
      </c>
      <c r="BI1329" s="1">
        <v>0</v>
      </c>
      <c r="BJ1329" s="1">
        <v>0</v>
      </c>
      <c r="BK1329" s="1">
        <v>0</v>
      </c>
      <c r="BL1329" s="25">
        <v>0</v>
      </c>
      <c r="BM1329" s="1">
        <v>0</v>
      </c>
      <c r="BN1329" s="1">
        <v>0</v>
      </c>
      <c r="BO1329" s="1">
        <v>0</v>
      </c>
      <c r="BP1329" s="1">
        <v>0</v>
      </c>
      <c r="BQ1329" s="12"/>
      <c r="BR1329" s="12"/>
      <c r="BS1329" s="12"/>
      <c r="BT1329" s="12"/>
      <c r="BU1329" s="12"/>
      <c r="BV1329" s="12"/>
      <c r="BW1329" s="12"/>
      <c r="BX1329" s="12"/>
      <c r="BY1329" s="12"/>
      <c r="BZ1329" s="12"/>
      <c r="CA1329" s="12"/>
      <c r="CB1329" s="15"/>
      <c r="CC1329" s="12"/>
      <c r="CD1329" s="12"/>
      <c r="CE1329" s="12"/>
      <c r="CF1329" s="12"/>
      <c r="CG1329" s="12"/>
      <c r="CH1329" s="12"/>
      <c r="CI1329" s="12"/>
      <c r="CJ1329" s="15"/>
      <c r="CK1329" s="12"/>
      <c r="CL1329" s="12"/>
      <c r="CM1329" s="12"/>
      <c r="CN1329" s="12"/>
      <c r="CO1329" s="12"/>
      <c r="CP1329" s="12"/>
      <c r="CQ1329" s="12"/>
      <c r="CR1329" s="12"/>
      <c r="CS1329" s="12"/>
      <c r="CT1329" s="12"/>
      <c r="CU1329" s="12"/>
      <c r="CV1329" s="12"/>
      <c r="CW1329" s="12"/>
      <c r="CX1329" s="12"/>
      <c r="CY1329" s="12"/>
      <c r="CZ1329" s="12"/>
      <c r="DA1329" s="12"/>
      <c r="DB1329" s="12"/>
      <c r="DC1329" s="12"/>
      <c r="DE1329" s="35"/>
    </row>
    <row r="1330" spans="1:109" customFormat="1" x14ac:dyDescent="0.2">
      <c r="A1330" s="2">
        <v>1329</v>
      </c>
      <c r="B1330" s="5">
        <v>16</v>
      </c>
      <c r="C1330" s="5">
        <v>3</v>
      </c>
      <c r="D1330" s="1">
        <v>27</v>
      </c>
      <c r="E1330" s="7">
        <v>44037</v>
      </c>
      <c r="F1330" s="1">
        <v>0</v>
      </c>
      <c r="G1330" s="5">
        <f t="shared" si="92"/>
        <v>0</v>
      </c>
      <c r="H1330" s="19">
        <f t="shared" si="93"/>
        <v>0</v>
      </c>
      <c r="I1330" s="19">
        <v>78.472222222222229</v>
      </c>
      <c r="J1330" s="19">
        <v>130.69911504424778</v>
      </c>
      <c r="K1330" s="19">
        <v>30.724005698500061</v>
      </c>
      <c r="L1330" s="19">
        <v>11.946902654867257</v>
      </c>
      <c r="M1330" s="19">
        <v>79.203539823008853</v>
      </c>
      <c r="N1330" s="19">
        <v>8.8495575221238933</v>
      </c>
      <c r="O1330" s="19">
        <v>68.75</v>
      </c>
      <c r="P1330" s="19">
        <v>122.10606060606061</v>
      </c>
      <c r="Q1330" s="19">
        <v>36.415603062914542</v>
      </c>
      <c r="R1330" s="19">
        <v>8.3333333333333339</v>
      </c>
      <c r="S1330" s="19">
        <v>76.515151515151516</v>
      </c>
      <c r="T1330" s="19">
        <v>15.151515151515152</v>
      </c>
      <c r="U1330" s="19">
        <v>97.916666666666671</v>
      </c>
      <c r="V1330" s="19">
        <v>142.7659574468085</v>
      </c>
      <c r="W1330" s="19">
        <v>20.590758242554223</v>
      </c>
      <c r="X1330" s="19">
        <v>17.021276595744681</v>
      </c>
      <c r="Y1330" s="19">
        <v>82.978723404255319</v>
      </c>
      <c r="Z1330" s="19">
        <v>0</v>
      </c>
      <c r="AA1330" s="2">
        <v>1</v>
      </c>
      <c r="AB1330">
        <v>1</v>
      </c>
      <c r="AC1330">
        <v>8</v>
      </c>
      <c r="AD1330">
        <v>1</v>
      </c>
      <c r="AE1330" s="16">
        <v>0</v>
      </c>
      <c r="AF1330" s="12">
        <v>99</v>
      </c>
      <c r="AG1330">
        <v>99</v>
      </c>
      <c r="AH1330">
        <v>1</v>
      </c>
      <c r="AI1330">
        <v>99</v>
      </c>
      <c r="AJ1330">
        <v>99</v>
      </c>
      <c r="AK1330">
        <v>99</v>
      </c>
      <c r="AL1330">
        <v>99</v>
      </c>
      <c r="AM1330" s="1">
        <v>99</v>
      </c>
      <c r="AN1330" s="1">
        <v>99</v>
      </c>
      <c r="AO1330" s="1">
        <v>99</v>
      </c>
      <c r="AP1330" s="1">
        <v>99</v>
      </c>
      <c r="AQ1330">
        <v>99</v>
      </c>
      <c r="AR1330" s="1">
        <v>99</v>
      </c>
      <c r="AS1330" s="1">
        <v>0</v>
      </c>
      <c r="AT1330" s="1">
        <v>0</v>
      </c>
      <c r="AU1330" s="1">
        <v>1</v>
      </c>
      <c r="AV1330" s="1">
        <v>0</v>
      </c>
      <c r="AW1330" s="1">
        <v>0</v>
      </c>
      <c r="AX1330" s="1">
        <v>0</v>
      </c>
      <c r="AY1330" s="1">
        <v>0</v>
      </c>
      <c r="AZ1330" s="1">
        <v>0</v>
      </c>
      <c r="BA1330" s="1">
        <v>0</v>
      </c>
      <c r="BB1330" s="1">
        <v>0</v>
      </c>
      <c r="BC1330" s="1">
        <v>0</v>
      </c>
      <c r="BD1330" s="1">
        <v>0</v>
      </c>
      <c r="BE1330" s="1">
        <v>0</v>
      </c>
      <c r="BF1330" s="1">
        <f t="shared" si="94"/>
        <v>1</v>
      </c>
      <c r="BG1330" s="25">
        <v>0</v>
      </c>
      <c r="BH1330" s="1">
        <v>0</v>
      </c>
      <c r="BI1330" s="1">
        <v>0</v>
      </c>
      <c r="BJ1330" s="1">
        <v>0</v>
      </c>
      <c r="BK1330" s="1">
        <v>0</v>
      </c>
      <c r="BL1330" s="25">
        <v>0</v>
      </c>
      <c r="BM1330" s="1">
        <v>0</v>
      </c>
      <c r="BN1330" s="1">
        <v>0</v>
      </c>
      <c r="BO1330" s="1">
        <v>0</v>
      </c>
      <c r="BP1330" s="1">
        <v>0</v>
      </c>
      <c r="BQ1330" s="12"/>
      <c r="BR1330" s="12"/>
      <c r="BS1330" s="12"/>
      <c r="BT1330" s="12"/>
      <c r="BU1330" s="12"/>
      <c r="BV1330" s="12"/>
      <c r="BW1330" s="12"/>
      <c r="BX1330" s="12"/>
      <c r="BY1330" s="12"/>
      <c r="BZ1330" s="12"/>
      <c r="CA1330" s="12"/>
      <c r="CB1330" s="15"/>
      <c r="CC1330" s="12"/>
      <c r="CD1330" s="12"/>
      <c r="CE1330" s="12"/>
      <c r="CF1330" s="12"/>
      <c r="CG1330" s="12"/>
      <c r="CH1330" s="12"/>
      <c r="CI1330" s="12"/>
      <c r="CJ1330" s="15"/>
      <c r="CK1330" s="12"/>
      <c r="CL1330" s="12"/>
      <c r="CM1330" s="12"/>
      <c r="CN1330" s="12"/>
      <c r="CO1330" s="12"/>
      <c r="CP1330" s="12"/>
      <c r="CQ1330" s="12"/>
      <c r="CR1330" s="12"/>
      <c r="CS1330" s="12"/>
      <c r="CT1330" s="12"/>
      <c r="CU1330" s="12"/>
      <c r="CV1330" s="12"/>
      <c r="CW1330" s="12"/>
      <c r="CX1330" s="12"/>
      <c r="CY1330" s="12"/>
      <c r="CZ1330" s="12"/>
      <c r="DA1330" s="12"/>
      <c r="DB1330" s="12"/>
      <c r="DC1330" s="12"/>
      <c r="DE1330" s="35"/>
    </row>
    <row r="1331" spans="1:109" customFormat="1" x14ac:dyDescent="0.2">
      <c r="A1331" s="2">
        <v>1330</v>
      </c>
      <c r="B1331" s="5">
        <v>16</v>
      </c>
      <c r="C1331" s="5">
        <v>3</v>
      </c>
      <c r="D1331" s="1">
        <v>28</v>
      </c>
      <c r="E1331" s="7">
        <v>44038</v>
      </c>
      <c r="F1331" s="1">
        <v>0</v>
      </c>
      <c r="G1331" s="5">
        <f t="shared" si="92"/>
        <v>0</v>
      </c>
      <c r="H1331" s="19">
        <f t="shared" si="93"/>
        <v>0</v>
      </c>
      <c r="I1331" s="19">
        <v>0</v>
      </c>
      <c r="J1331" t="s">
        <v>20</v>
      </c>
      <c r="K1331" t="s">
        <v>20</v>
      </c>
      <c r="L1331" t="s">
        <v>20</v>
      </c>
      <c r="M1331" t="s">
        <v>20</v>
      </c>
      <c r="N1331" t="s">
        <v>20</v>
      </c>
      <c r="O1331" s="19">
        <v>0</v>
      </c>
      <c r="P1331" t="s">
        <v>20</v>
      </c>
      <c r="Q1331" t="s">
        <v>20</v>
      </c>
      <c r="R1331" t="s">
        <v>20</v>
      </c>
      <c r="S1331" t="s">
        <v>20</v>
      </c>
      <c r="T1331" t="s">
        <v>20</v>
      </c>
      <c r="U1331" s="19">
        <v>0</v>
      </c>
      <c r="V1331" t="s">
        <v>20</v>
      </c>
      <c r="W1331" t="s">
        <v>20</v>
      </c>
      <c r="X1331" t="s">
        <v>20</v>
      </c>
      <c r="Y1331" t="s">
        <v>20</v>
      </c>
      <c r="Z1331" t="s">
        <v>20</v>
      </c>
      <c r="AA1331" s="2">
        <v>1</v>
      </c>
      <c r="AB1331">
        <v>1</v>
      </c>
      <c r="AC1331">
        <v>5</v>
      </c>
      <c r="AD1331">
        <v>1</v>
      </c>
      <c r="AE1331" s="16">
        <v>0</v>
      </c>
      <c r="AF1331" s="12">
        <v>99</v>
      </c>
      <c r="AG1331">
        <v>99</v>
      </c>
      <c r="AH1331">
        <v>1</v>
      </c>
      <c r="AI1331">
        <v>99</v>
      </c>
      <c r="AJ1331">
        <v>99</v>
      </c>
      <c r="AK1331">
        <v>99</v>
      </c>
      <c r="AL1331">
        <v>99</v>
      </c>
      <c r="AM1331">
        <v>99</v>
      </c>
      <c r="AN1331">
        <v>99</v>
      </c>
      <c r="AO1331" s="1">
        <v>99</v>
      </c>
      <c r="AP1331">
        <v>99</v>
      </c>
      <c r="AQ1331" s="1">
        <v>99</v>
      </c>
      <c r="AR1331">
        <v>99</v>
      </c>
      <c r="AS1331" s="1">
        <v>0</v>
      </c>
      <c r="AT1331" s="1">
        <v>0</v>
      </c>
      <c r="AU1331" s="1">
        <v>1</v>
      </c>
      <c r="AV1331" s="1">
        <v>0</v>
      </c>
      <c r="AW1331" s="1">
        <v>0</v>
      </c>
      <c r="AX1331" s="1">
        <v>0</v>
      </c>
      <c r="AY1331" s="1">
        <v>0</v>
      </c>
      <c r="AZ1331" s="1">
        <v>0</v>
      </c>
      <c r="BA1331" s="1">
        <v>0</v>
      </c>
      <c r="BB1331" s="1">
        <v>0</v>
      </c>
      <c r="BC1331" s="1">
        <v>0</v>
      </c>
      <c r="BD1331" s="1">
        <v>0</v>
      </c>
      <c r="BE1331" s="1">
        <v>0</v>
      </c>
      <c r="BF1331" s="1">
        <f t="shared" si="94"/>
        <v>1</v>
      </c>
      <c r="BG1331" s="25">
        <v>0</v>
      </c>
      <c r="BH1331" s="1">
        <v>0</v>
      </c>
      <c r="BI1331" s="1">
        <v>0</v>
      </c>
      <c r="BJ1331" s="1">
        <v>0</v>
      </c>
      <c r="BK1331" s="1">
        <v>0</v>
      </c>
      <c r="BL1331" s="25">
        <v>0</v>
      </c>
      <c r="BM1331" s="1">
        <v>0</v>
      </c>
      <c r="BN1331" s="1">
        <v>0</v>
      </c>
      <c r="BO1331" s="1">
        <v>0</v>
      </c>
      <c r="BP1331" s="1">
        <v>0</v>
      </c>
      <c r="BQ1331" s="12"/>
      <c r="BR1331" s="12"/>
      <c r="BS1331" s="12"/>
      <c r="BT1331" s="12"/>
      <c r="BU1331" s="12"/>
      <c r="BV1331" s="12"/>
      <c r="BW1331" s="12"/>
      <c r="BX1331" s="12"/>
      <c r="BY1331" s="12"/>
      <c r="BZ1331" s="12"/>
      <c r="CA1331" s="12"/>
      <c r="CB1331" s="15"/>
      <c r="CC1331" s="12"/>
      <c r="CD1331" s="12"/>
      <c r="CE1331" s="12"/>
      <c r="CF1331" s="12"/>
      <c r="CG1331" s="12"/>
      <c r="CH1331" s="12"/>
      <c r="CI1331" s="12"/>
      <c r="CJ1331" s="15"/>
      <c r="CK1331" s="12"/>
      <c r="CL1331" s="12"/>
      <c r="CM1331" s="12"/>
      <c r="CN1331" s="12"/>
      <c r="CO1331" s="12"/>
      <c r="CP1331" s="12"/>
      <c r="CQ1331" s="12"/>
      <c r="CR1331" s="12"/>
      <c r="CS1331" s="12"/>
      <c r="CT1331" s="12"/>
      <c r="CU1331" s="12"/>
      <c r="CV1331" s="12"/>
      <c r="CW1331" s="12"/>
      <c r="CX1331" s="12"/>
      <c r="CY1331" s="12"/>
      <c r="CZ1331" s="12"/>
      <c r="DA1331" s="12"/>
      <c r="DB1331" s="12"/>
      <c r="DC1331" s="12"/>
      <c r="DE1331" s="35"/>
    </row>
    <row r="1332" spans="1:109" customFormat="1" x14ac:dyDescent="0.2">
      <c r="A1332" s="2">
        <v>1331</v>
      </c>
      <c r="B1332" s="5">
        <v>16</v>
      </c>
      <c r="C1332" s="5">
        <v>3</v>
      </c>
      <c r="D1332" s="1">
        <v>29</v>
      </c>
      <c r="E1332" s="7">
        <v>44039</v>
      </c>
      <c r="F1332" s="1">
        <v>1</v>
      </c>
      <c r="G1332" s="5">
        <f t="shared" si="92"/>
        <v>23</v>
      </c>
      <c r="H1332" s="19">
        <f t="shared" si="93"/>
        <v>87.399999999999991</v>
      </c>
      <c r="I1332" s="19">
        <v>98.611111111111114</v>
      </c>
      <c r="J1332" s="19">
        <v>112.40492957746478</v>
      </c>
      <c r="K1332" s="19">
        <v>20.300739997981228</v>
      </c>
      <c r="L1332" s="19">
        <v>0</v>
      </c>
      <c r="M1332" s="19">
        <v>96.83098591549296</v>
      </c>
      <c r="N1332" s="19">
        <v>3.1690140845070425</v>
      </c>
      <c r="O1332" s="19">
        <v>98.4375</v>
      </c>
      <c r="P1332" s="19">
        <v>107.24338624338624</v>
      </c>
      <c r="Q1332" s="19">
        <v>23.972352037328768</v>
      </c>
      <c r="R1332" s="19">
        <v>0</v>
      </c>
      <c r="S1332" s="19">
        <v>95.238095238095241</v>
      </c>
      <c r="T1332" s="19">
        <v>4.7619047619047619</v>
      </c>
      <c r="U1332" s="19">
        <v>98.958333333333329</v>
      </c>
      <c r="V1332" s="19">
        <v>122.67368421052632</v>
      </c>
      <c r="W1332" s="19">
        <v>7.5440829506457225</v>
      </c>
      <c r="X1332" s="19">
        <v>0</v>
      </c>
      <c r="Y1332" s="19">
        <v>100</v>
      </c>
      <c r="Z1332" s="19">
        <v>0</v>
      </c>
      <c r="AA1332" s="2">
        <v>1</v>
      </c>
      <c r="AB1332">
        <v>4</v>
      </c>
      <c r="AC1332">
        <v>7</v>
      </c>
      <c r="AD1332">
        <v>1</v>
      </c>
      <c r="AE1332" s="16">
        <v>0</v>
      </c>
      <c r="AF1332" t="s">
        <v>875</v>
      </c>
      <c r="AG1332" t="s">
        <v>875</v>
      </c>
      <c r="AH1332" t="s">
        <v>875</v>
      </c>
      <c r="AI1332" t="s">
        <v>875</v>
      </c>
      <c r="AJ1332" t="s">
        <v>875</v>
      </c>
      <c r="AK1332" t="s">
        <v>875</v>
      </c>
      <c r="AL1332" t="s">
        <v>875</v>
      </c>
      <c r="AM1332" s="1" t="s">
        <v>903</v>
      </c>
      <c r="AN1332" s="1" t="s">
        <v>903</v>
      </c>
      <c r="AO1332" s="1" t="s">
        <v>903</v>
      </c>
      <c r="AP1332" s="1" t="s">
        <v>903</v>
      </c>
      <c r="AQ1332" s="1" t="s">
        <v>903</v>
      </c>
      <c r="AR1332" s="1" t="s">
        <v>903</v>
      </c>
      <c r="AS1332" s="1" t="s">
        <v>903</v>
      </c>
      <c r="AT1332" s="1" t="s">
        <v>903</v>
      </c>
      <c r="AU1332" s="1" t="s">
        <v>903</v>
      </c>
      <c r="AV1332" s="1" t="s">
        <v>903</v>
      </c>
      <c r="AW1332" s="1" t="s">
        <v>903</v>
      </c>
      <c r="AX1332" s="1" t="s">
        <v>903</v>
      </c>
      <c r="AY1332" s="1" t="s">
        <v>903</v>
      </c>
      <c r="AZ1332" s="1" t="s">
        <v>903</v>
      </c>
      <c r="BA1332" s="1" t="s">
        <v>875</v>
      </c>
      <c r="BB1332" s="1" t="s">
        <v>875</v>
      </c>
      <c r="BC1332" s="1" t="s">
        <v>875</v>
      </c>
      <c r="BD1332" s="1" t="s">
        <v>875</v>
      </c>
      <c r="BE1332" s="1" t="s">
        <v>875</v>
      </c>
      <c r="BF1332" s="1" t="s">
        <v>875</v>
      </c>
      <c r="BG1332" s="12">
        <v>23</v>
      </c>
      <c r="BH1332" s="1">
        <v>3</v>
      </c>
      <c r="BI1332" s="1">
        <v>3.8</v>
      </c>
      <c r="BJ1332" s="1">
        <f>BG1332*BI1332</f>
        <v>87.399999999999991</v>
      </c>
      <c r="BK1332" s="1" t="s">
        <v>28</v>
      </c>
      <c r="BL1332" s="25">
        <v>0</v>
      </c>
      <c r="BM1332" s="1">
        <v>0</v>
      </c>
      <c r="BN1332" s="1">
        <v>0</v>
      </c>
      <c r="BO1332" s="1">
        <v>0</v>
      </c>
      <c r="BP1332" s="1">
        <v>0</v>
      </c>
      <c r="BQ1332" s="14">
        <v>44039.808876354167</v>
      </c>
      <c r="BR1332" s="14" t="s">
        <v>590</v>
      </c>
      <c r="BS1332" s="15">
        <v>20.016666666666666</v>
      </c>
      <c r="BT1332" s="12" t="s">
        <v>108</v>
      </c>
      <c r="BU1332" s="12">
        <v>2</v>
      </c>
      <c r="BV1332" s="12" t="s">
        <v>591</v>
      </c>
      <c r="BW1332" s="12" t="s">
        <v>592</v>
      </c>
      <c r="BX1332" s="12"/>
      <c r="BY1332" s="12" t="s">
        <v>98</v>
      </c>
      <c r="BZ1332" s="12">
        <v>1</v>
      </c>
      <c r="CA1332" s="12">
        <v>5</v>
      </c>
      <c r="CB1332" s="15">
        <v>0</v>
      </c>
      <c r="CC1332" s="12">
        <v>55</v>
      </c>
      <c r="CD1332" s="12">
        <v>0</v>
      </c>
      <c r="CE1332" s="12">
        <v>3</v>
      </c>
      <c r="CF1332" s="12">
        <v>2</v>
      </c>
      <c r="CG1332" s="12">
        <v>2</v>
      </c>
      <c r="CH1332" s="12">
        <v>1</v>
      </c>
      <c r="CI1332" s="12">
        <v>2</v>
      </c>
      <c r="CJ1332" s="15">
        <v>3</v>
      </c>
      <c r="CK1332" s="12">
        <v>4</v>
      </c>
      <c r="CL1332" s="12">
        <v>2</v>
      </c>
      <c r="CM1332" s="12">
        <v>1</v>
      </c>
      <c r="CN1332" s="12">
        <v>1</v>
      </c>
      <c r="CO1332" s="12">
        <v>2</v>
      </c>
      <c r="CP1332" s="12" t="s">
        <v>141</v>
      </c>
      <c r="CQ1332" s="12">
        <v>94</v>
      </c>
      <c r="CR1332" s="12">
        <v>94</v>
      </c>
      <c r="CS1332" s="12">
        <v>13</v>
      </c>
      <c r="CT1332" s="12">
        <v>47</v>
      </c>
      <c r="CU1332" s="12">
        <v>99</v>
      </c>
      <c r="CV1332" s="12">
        <v>4.4000000000000004</v>
      </c>
      <c r="CW1332" s="12">
        <v>225</v>
      </c>
      <c r="CX1332" s="12" t="b">
        <v>0</v>
      </c>
      <c r="CY1332" s="12"/>
      <c r="CZ1332" s="12">
        <v>0</v>
      </c>
      <c r="DA1332" s="12"/>
      <c r="DB1332" s="12"/>
      <c r="DC1332" s="12"/>
      <c r="DE1332" s="35"/>
    </row>
    <row r="1333" spans="1:109" customFormat="1" x14ac:dyDescent="0.2">
      <c r="A1333" s="2">
        <v>1332</v>
      </c>
      <c r="B1333" s="5">
        <v>16</v>
      </c>
      <c r="C1333" s="5">
        <v>3</v>
      </c>
      <c r="D1333" s="1">
        <v>30</v>
      </c>
      <c r="E1333" s="7">
        <v>44040</v>
      </c>
      <c r="F1333" s="1">
        <v>0</v>
      </c>
      <c r="G1333" s="5">
        <f t="shared" si="92"/>
        <v>27</v>
      </c>
      <c r="H1333" s="19">
        <f t="shared" si="93"/>
        <v>102.6</v>
      </c>
      <c r="I1333" s="19">
        <v>98.611111111111114</v>
      </c>
      <c r="J1333" s="19">
        <v>105.86971830985915</v>
      </c>
      <c r="K1333" s="19">
        <v>31.619613008785478</v>
      </c>
      <c r="L1333" s="19">
        <v>4.929577464788732</v>
      </c>
      <c r="M1333" s="19">
        <v>79.929577464788736</v>
      </c>
      <c r="N1333" s="19">
        <v>15.140845070422536</v>
      </c>
      <c r="O1333" s="19">
        <v>97.916666666666671</v>
      </c>
      <c r="P1333" s="19">
        <v>114.56382978723404</v>
      </c>
      <c r="Q1333" s="19">
        <v>31.254532321739369</v>
      </c>
      <c r="R1333" s="19">
        <v>7.4468085106382977</v>
      </c>
      <c r="S1333" s="19">
        <v>85.106382978723417</v>
      </c>
      <c r="T1333" s="19">
        <v>7.4468085106382977</v>
      </c>
      <c r="U1333" s="19">
        <v>100</v>
      </c>
      <c r="V1333" s="19">
        <v>88.84375</v>
      </c>
      <c r="W1333" s="19">
        <v>21.710054282090585</v>
      </c>
      <c r="X1333" s="19">
        <v>0</v>
      </c>
      <c r="Y1333" s="19">
        <v>69.791666666666671</v>
      </c>
      <c r="Z1333" s="19">
        <v>30.208333333333332</v>
      </c>
      <c r="AA1333" s="2">
        <v>1</v>
      </c>
      <c r="AB1333">
        <v>3</v>
      </c>
      <c r="AC1333">
        <v>8</v>
      </c>
      <c r="AD1333">
        <v>2</v>
      </c>
      <c r="AE1333" s="16">
        <v>0</v>
      </c>
      <c r="AF1333" t="s">
        <v>875</v>
      </c>
      <c r="AG1333" t="s">
        <v>875</v>
      </c>
      <c r="AH1333" t="s">
        <v>875</v>
      </c>
      <c r="AI1333" t="s">
        <v>875</v>
      </c>
      <c r="AJ1333" t="s">
        <v>875</v>
      </c>
      <c r="AK1333" t="s">
        <v>875</v>
      </c>
      <c r="AL1333" t="s">
        <v>875</v>
      </c>
      <c r="AM1333" s="1" t="s">
        <v>903</v>
      </c>
      <c r="AN1333" s="1" t="s">
        <v>903</v>
      </c>
      <c r="AO1333" s="1" t="s">
        <v>903</v>
      </c>
      <c r="AP1333" s="1" t="s">
        <v>903</v>
      </c>
      <c r="AQ1333" s="1" t="s">
        <v>903</v>
      </c>
      <c r="AR1333" s="1" t="s">
        <v>903</v>
      </c>
      <c r="AS1333" s="1" t="s">
        <v>903</v>
      </c>
      <c r="AT1333" s="1" t="s">
        <v>903</v>
      </c>
      <c r="AU1333" s="1" t="s">
        <v>903</v>
      </c>
      <c r="AV1333" s="1" t="s">
        <v>903</v>
      </c>
      <c r="AW1333" s="1" t="s">
        <v>903</v>
      </c>
      <c r="AX1333" s="1" t="s">
        <v>903</v>
      </c>
      <c r="AY1333" s="1" t="s">
        <v>903</v>
      </c>
      <c r="AZ1333" s="1" t="s">
        <v>903</v>
      </c>
      <c r="BA1333" s="1" t="s">
        <v>875</v>
      </c>
      <c r="BB1333" s="1" t="s">
        <v>875</v>
      </c>
      <c r="BC1333" s="1" t="s">
        <v>875</v>
      </c>
      <c r="BD1333" s="1" t="s">
        <v>875</v>
      </c>
      <c r="BE1333" s="1" t="s">
        <v>875</v>
      </c>
      <c r="BF1333" s="1" t="s">
        <v>875</v>
      </c>
      <c r="BG1333" s="12">
        <v>27</v>
      </c>
      <c r="BH1333" s="1">
        <v>2</v>
      </c>
      <c r="BI1333" s="1">
        <v>3.8</v>
      </c>
      <c r="BJ1333" s="1">
        <f>BG1333*BI1333</f>
        <v>102.6</v>
      </c>
      <c r="BK1333" s="1" t="s">
        <v>28</v>
      </c>
      <c r="BL1333" s="25">
        <v>0</v>
      </c>
      <c r="BM1333" s="1">
        <v>0</v>
      </c>
      <c r="BN1333" s="1">
        <v>0</v>
      </c>
      <c r="BO1333" s="1">
        <v>0</v>
      </c>
      <c r="BP1333" s="1">
        <v>0</v>
      </c>
      <c r="BQ1333" s="14">
        <v>44040.809048425923</v>
      </c>
      <c r="BR1333" s="14" t="s">
        <v>593</v>
      </c>
      <c r="BS1333" s="15">
        <v>24.516666666666666</v>
      </c>
      <c r="BT1333" s="12" t="s">
        <v>594</v>
      </c>
      <c r="BU1333" s="12">
        <v>2</v>
      </c>
      <c r="BV1333" s="12" t="s">
        <v>595</v>
      </c>
      <c r="BW1333" s="12" t="s">
        <v>596</v>
      </c>
      <c r="BX1333" s="12"/>
      <c r="BY1333" s="12" t="s">
        <v>98</v>
      </c>
      <c r="BZ1333" s="12">
        <v>1</v>
      </c>
      <c r="CA1333" s="12">
        <v>8</v>
      </c>
      <c r="CB1333" s="15">
        <v>0</v>
      </c>
      <c r="CC1333" s="12">
        <v>55</v>
      </c>
      <c r="CD1333" s="12">
        <v>0</v>
      </c>
      <c r="CE1333" s="12">
        <v>2</v>
      </c>
      <c r="CF1333" s="12">
        <v>3</v>
      </c>
      <c r="CG1333" s="12">
        <v>3</v>
      </c>
      <c r="CH1333" s="12">
        <v>2</v>
      </c>
      <c r="CI1333" s="12">
        <v>3</v>
      </c>
      <c r="CJ1333" s="15">
        <v>2</v>
      </c>
      <c r="CK1333" s="12">
        <v>4</v>
      </c>
      <c r="CL1333" s="12">
        <v>2</v>
      </c>
      <c r="CM1333" s="12">
        <v>3</v>
      </c>
      <c r="CN1333" s="12">
        <v>2</v>
      </c>
      <c r="CO1333" s="12">
        <v>3</v>
      </c>
      <c r="CP1333" s="12" t="s">
        <v>94</v>
      </c>
      <c r="CQ1333" s="12">
        <v>91</v>
      </c>
      <c r="CR1333" s="12">
        <v>91</v>
      </c>
      <c r="CS1333" s="12">
        <v>77</v>
      </c>
      <c r="CT1333" s="12">
        <v>46</v>
      </c>
      <c r="CU1333" s="12">
        <v>94</v>
      </c>
      <c r="CV1333" s="12">
        <v>3.2</v>
      </c>
      <c r="CW1333" s="12">
        <v>270</v>
      </c>
      <c r="CX1333" s="12" t="b">
        <v>0</v>
      </c>
      <c r="CY1333" s="12"/>
      <c r="CZ1333" s="12">
        <v>0</v>
      </c>
      <c r="DA1333" s="12"/>
      <c r="DB1333" s="12"/>
      <c r="DC1333" s="12"/>
      <c r="DE1333" s="35"/>
    </row>
    <row r="1334" spans="1:109" customFormat="1" x14ac:dyDescent="0.2">
      <c r="A1334" s="2">
        <v>1333</v>
      </c>
      <c r="B1334" s="5">
        <v>16</v>
      </c>
      <c r="C1334" s="5">
        <v>3</v>
      </c>
      <c r="D1334" s="1">
        <v>31</v>
      </c>
      <c r="E1334" s="7">
        <v>44041</v>
      </c>
      <c r="F1334" s="1">
        <v>0</v>
      </c>
      <c r="G1334" s="5">
        <f t="shared" si="92"/>
        <v>0</v>
      </c>
      <c r="H1334" s="19">
        <f t="shared" si="93"/>
        <v>0</v>
      </c>
      <c r="I1334" s="19">
        <v>100</v>
      </c>
      <c r="J1334" s="19">
        <v>121.07291666666667</v>
      </c>
      <c r="K1334" s="19">
        <v>24.456803873472726</v>
      </c>
      <c r="L1334" s="19">
        <v>5.9027777777777777</v>
      </c>
      <c r="M1334" s="19">
        <v>92.361111111111114</v>
      </c>
      <c r="N1334" s="19">
        <v>1.7361111111111112</v>
      </c>
      <c r="O1334" s="19">
        <v>100</v>
      </c>
      <c r="P1334" s="19">
        <v>131.36979166666666</v>
      </c>
      <c r="Q1334" s="19">
        <v>23.171714879248299</v>
      </c>
      <c r="R1334" s="19">
        <v>8.8541666666666661</v>
      </c>
      <c r="S1334" s="19">
        <v>88.541666666666657</v>
      </c>
      <c r="T1334" s="19">
        <v>2.6041666666666665</v>
      </c>
      <c r="U1334" s="19">
        <v>100</v>
      </c>
      <c r="V1334" s="19">
        <v>100.47916666666667</v>
      </c>
      <c r="W1334" s="19">
        <v>11.899025398310679</v>
      </c>
      <c r="X1334" s="19">
        <v>0</v>
      </c>
      <c r="Y1334" s="19">
        <v>100</v>
      </c>
      <c r="Z1334" s="19">
        <v>0</v>
      </c>
      <c r="AA1334" s="2">
        <v>1</v>
      </c>
      <c r="AB1334">
        <v>3</v>
      </c>
      <c r="AC1334">
        <v>9</v>
      </c>
      <c r="AD1334">
        <v>2</v>
      </c>
      <c r="AE1334" s="16">
        <v>0</v>
      </c>
      <c r="AF1334" s="12">
        <v>99</v>
      </c>
      <c r="AG1334">
        <v>99</v>
      </c>
      <c r="AH1334">
        <v>1</v>
      </c>
      <c r="AI1334">
        <v>99</v>
      </c>
      <c r="AJ1334">
        <v>99</v>
      </c>
      <c r="AK1334">
        <v>99</v>
      </c>
      <c r="AL1334">
        <v>99</v>
      </c>
      <c r="AM1334" s="1">
        <v>99</v>
      </c>
      <c r="AN1334" s="1">
        <v>99</v>
      </c>
      <c r="AO1334" s="1">
        <v>99</v>
      </c>
      <c r="AP1334" s="1">
        <v>99</v>
      </c>
      <c r="AQ1334" s="1">
        <v>99</v>
      </c>
      <c r="AR1334" s="1">
        <v>99</v>
      </c>
      <c r="AS1334" s="1">
        <v>0</v>
      </c>
      <c r="AT1334" s="1">
        <v>0</v>
      </c>
      <c r="AU1334" s="1">
        <v>1</v>
      </c>
      <c r="AV1334" s="1">
        <v>0</v>
      </c>
      <c r="AW1334" s="1">
        <v>0</v>
      </c>
      <c r="AX1334" s="1">
        <v>0</v>
      </c>
      <c r="AY1334" s="1">
        <v>0</v>
      </c>
      <c r="AZ1334" s="1">
        <v>0</v>
      </c>
      <c r="BA1334" s="1">
        <v>0</v>
      </c>
      <c r="BB1334" s="1">
        <v>0</v>
      </c>
      <c r="BC1334" s="1">
        <v>0</v>
      </c>
      <c r="BD1334" s="1">
        <v>0</v>
      </c>
      <c r="BE1334" s="1">
        <v>0</v>
      </c>
      <c r="BF1334" s="1">
        <f>SUM(AS1334:BE1334)</f>
        <v>1</v>
      </c>
      <c r="BG1334" s="25">
        <v>0</v>
      </c>
      <c r="BH1334" s="1">
        <v>0</v>
      </c>
      <c r="BI1334" s="1">
        <v>0</v>
      </c>
      <c r="BJ1334" s="1">
        <v>0</v>
      </c>
      <c r="BK1334" s="1">
        <v>0</v>
      </c>
      <c r="BL1334" s="25">
        <v>0</v>
      </c>
      <c r="BM1334" s="1">
        <v>0</v>
      </c>
      <c r="BN1334" s="1">
        <v>0</v>
      </c>
      <c r="BO1334" s="1">
        <v>0</v>
      </c>
      <c r="BP1334" s="1">
        <v>0</v>
      </c>
      <c r="BQ1334" s="12"/>
      <c r="BR1334" s="12"/>
      <c r="BS1334" s="12"/>
      <c r="BT1334" s="12"/>
      <c r="BU1334" s="12"/>
      <c r="BV1334" s="12"/>
      <c r="BW1334" s="12"/>
      <c r="BX1334" s="12"/>
      <c r="BY1334" s="12"/>
      <c r="BZ1334" s="12"/>
      <c r="CA1334" s="12"/>
      <c r="CB1334" s="15"/>
      <c r="CC1334" s="12"/>
      <c r="CD1334" s="12"/>
      <c r="CE1334" s="12"/>
      <c r="CF1334" s="12"/>
      <c r="CG1334" s="12"/>
      <c r="CH1334" s="12"/>
      <c r="CI1334" s="12"/>
      <c r="CJ1334" s="15"/>
      <c r="CK1334" s="12"/>
      <c r="CL1334" s="12"/>
      <c r="CM1334" s="12"/>
      <c r="CN1334" s="12"/>
      <c r="CO1334" s="12"/>
      <c r="CP1334" s="12"/>
      <c r="CQ1334" s="12"/>
      <c r="CR1334" s="12"/>
      <c r="CS1334" s="12"/>
      <c r="CT1334" s="12"/>
      <c r="CU1334" s="12"/>
      <c r="CV1334" s="12"/>
      <c r="CW1334" s="12"/>
      <c r="CX1334" s="12"/>
      <c r="CY1334" s="12"/>
      <c r="CZ1334" s="12"/>
      <c r="DA1334" s="12"/>
      <c r="DB1334" s="12"/>
      <c r="DC1334" s="12"/>
      <c r="DE1334" s="35"/>
    </row>
    <row r="1335" spans="1:109" customFormat="1" x14ac:dyDescent="0.2">
      <c r="A1335" s="2">
        <v>1334</v>
      </c>
      <c r="B1335" s="5">
        <v>16</v>
      </c>
      <c r="C1335" s="5">
        <v>3</v>
      </c>
      <c r="D1335" s="1">
        <v>32</v>
      </c>
      <c r="E1335" s="7">
        <v>44042</v>
      </c>
      <c r="F1335" s="1">
        <v>0</v>
      </c>
      <c r="G1335" s="5">
        <f t="shared" si="92"/>
        <v>0</v>
      </c>
      <c r="H1335" s="19">
        <f t="shared" si="93"/>
        <v>0</v>
      </c>
      <c r="I1335" s="19">
        <v>99.652777777777771</v>
      </c>
      <c r="J1335" s="19">
        <v>105.70034843205575</v>
      </c>
      <c r="K1335" s="19">
        <v>39.271047921114416</v>
      </c>
      <c r="L1335" s="19">
        <v>8.0139372822299659</v>
      </c>
      <c r="M1335" s="19">
        <v>78.048780487804891</v>
      </c>
      <c r="N1335" s="19">
        <v>13.937282229965156</v>
      </c>
      <c r="O1335" s="19">
        <v>99.479166666666671</v>
      </c>
      <c r="P1335" s="19">
        <v>117.98952879581152</v>
      </c>
      <c r="Q1335" s="19">
        <v>37.911995022492732</v>
      </c>
      <c r="R1335" s="19">
        <v>12.041884816753926</v>
      </c>
      <c r="S1335" s="19">
        <v>79.057591623036657</v>
      </c>
      <c r="T1335" s="19">
        <v>8.9005235602094235</v>
      </c>
      <c r="U1335" s="19">
        <v>100</v>
      </c>
      <c r="V1335" s="19">
        <v>81.25</v>
      </c>
      <c r="W1335" s="19">
        <v>20.506255359663783</v>
      </c>
      <c r="X1335" s="19">
        <v>0</v>
      </c>
      <c r="Y1335" s="19">
        <v>76.041666666666671</v>
      </c>
      <c r="Z1335" s="19">
        <v>23.958333333333332</v>
      </c>
      <c r="AA1335" s="2">
        <v>2</v>
      </c>
      <c r="AB1335">
        <v>2</v>
      </c>
      <c r="AC1335">
        <v>7</v>
      </c>
      <c r="AD1335">
        <v>1</v>
      </c>
      <c r="AE1335" s="16">
        <v>0</v>
      </c>
      <c r="AF1335" s="12">
        <v>99</v>
      </c>
      <c r="AG1335">
        <v>99</v>
      </c>
      <c r="AH1335">
        <v>99</v>
      </c>
      <c r="AI1335">
        <v>99</v>
      </c>
      <c r="AJ1335">
        <v>99</v>
      </c>
      <c r="AK1335">
        <v>99</v>
      </c>
      <c r="AL1335">
        <v>99</v>
      </c>
      <c r="AM1335" s="1">
        <v>1</v>
      </c>
      <c r="AN1335">
        <v>99</v>
      </c>
      <c r="AO1335" s="1">
        <v>99</v>
      </c>
      <c r="AP1335">
        <v>99</v>
      </c>
      <c r="AQ1335">
        <v>99</v>
      </c>
      <c r="AR1335">
        <v>99</v>
      </c>
      <c r="AS1335" s="1">
        <v>0</v>
      </c>
      <c r="AT1335" s="1">
        <v>0</v>
      </c>
      <c r="AU1335">
        <v>0</v>
      </c>
      <c r="AV1335" s="1">
        <v>0</v>
      </c>
      <c r="AW1335" s="1">
        <v>0</v>
      </c>
      <c r="AX1335" s="1">
        <v>0</v>
      </c>
      <c r="AY1335" s="1">
        <v>0</v>
      </c>
      <c r="AZ1335" s="1">
        <v>1</v>
      </c>
      <c r="BA1335" s="1">
        <v>0</v>
      </c>
      <c r="BB1335" s="1">
        <v>0</v>
      </c>
      <c r="BC1335" s="1">
        <v>0</v>
      </c>
      <c r="BD1335" s="1">
        <v>0</v>
      </c>
      <c r="BE1335" s="1">
        <v>0</v>
      </c>
      <c r="BF1335" s="1">
        <f>SUM(AS1335:BE1335)</f>
        <v>1</v>
      </c>
      <c r="BG1335" s="25">
        <v>0</v>
      </c>
      <c r="BH1335" s="1">
        <v>0</v>
      </c>
      <c r="BI1335" s="1">
        <v>0</v>
      </c>
      <c r="BJ1335" s="1">
        <v>0</v>
      </c>
      <c r="BK1335" s="1">
        <v>0</v>
      </c>
      <c r="BL1335" s="25">
        <v>0</v>
      </c>
      <c r="BM1335" s="1">
        <v>0</v>
      </c>
      <c r="BN1335" s="1">
        <v>0</v>
      </c>
      <c r="BO1335" s="1">
        <v>0</v>
      </c>
      <c r="BP1335" s="1">
        <v>0</v>
      </c>
      <c r="BQ1335" s="12"/>
      <c r="BR1335" s="12"/>
      <c r="BS1335" s="12"/>
      <c r="BT1335" s="12"/>
      <c r="BU1335" s="12"/>
      <c r="BV1335" s="12"/>
      <c r="BW1335" s="12"/>
      <c r="BX1335" s="12"/>
      <c r="BY1335" s="12"/>
      <c r="BZ1335" s="12"/>
      <c r="CA1335" s="12"/>
      <c r="CB1335" s="15"/>
      <c r="CC1335" s="12"/>
      <c r="CD1335" s="12"/>
      <c r="CE1335" s="12"/>
      <c r="CF1335" s="12"/>
      <c r="CG1335" s="12"/>
      <c r="CH1335" s="12"/>
      <c r="CI1335" s="12"/>
      <c r="CJ1335" s="15"/>
      <c r="CK1335" s="12"/>
      <c r="CL1335" s="12"/>
      <c r="CM1335" s="12"/>
      <c r="CN1335" s="12"/>
      <c r="CO1335" s="12"/>
      <c r="CP1335" s="12"/>
      <c r="CQ1335" s="12"/>
      <c r="CR1335" s="12"/>
      <c r="CS1335" s="12"/>
      <c r="CT1335" s="12"/>
      <c r="CU1335" s="12"/>
      <c r="CV1335" s="12"/>
      <c r="CW1335" s="12"/>
      <c r="CX1335" s="12"/>
      <c r="CY1335" s="12"/>
      <c r="CZ1335" s="12"/>
      <c r="DA1335" s="12"/>
      <c r="DB1335" s="12"/>
      <c r="DC1335" s="12"/>
      <c r="DE1335" s="35"/>
    </row>
    <row r="1336" spans="1:109" customFormat="1" x14ac:dyDescent="0.2">
      <c r="A1336" s="2">
        <v>1335</v>
      </c>
      <c r="B1336" s="5">
        <v>16</v>
      </c>
      <c r="C1336" s="5">
        <v>3</v>
      </c>
      <c r="D1336" s="1">
        <v>33</v>
      </c>
      <c r="E1336" s="7">
        <v>44043</v>
      </c>
      <c r="F1336" s="1">
        <v>0</v>
      </c>
      <c r="G1336" s="5">
        <f t="shared" si="92"/>
        <v>0</v>
      </c>
      <c r="H1336" s="19">
        <f t="shared" si="93"/>
        <v>0</v>
      </c>
      <c r="I1336" s="19">
        <v>99.652777777777771</v>
      </c>
      <c r="J1336" s="19">
        <v>94.954703832752614</v>
      </c>
      <c r="K1336" s="19">
        <v>35.648205091803696</v>
      </c>
      <c r="L1336" s="19">
        <v>2.7874564459930316</v>
      </c>
      <c r="M1336" s="19">
        <v>75.609756097560975</v>
      </c>
      <c r="N1336" s="19">
        <v>21.602787456445991</v>
      </c>
      <c r="O1336" s="19">
        <v>99.479166666666671</v>
      </c>
      <c r="P1336" s="19">
        <v>82.926701570680635</v>
      </c>
      <c r="Q1336" s="19">
        <v>32.553346089303794</v>
      </c>
      <c r="R1336" s="19">
        <v>0</v>
      </c>
      <c r="S1336" s="19">
        <v>67.539267015706798</v>
      </c>
      <c r="T1336" s="19">
        <v>32.460732984293195</v>
      </c>
      <c r="U1336" s="19">
        <v>100</v>
      </c>
      <c r="V1336" s="19">
        <v>118.88541666666667</v>
      </c>
      <c r="W1336" s="19">
        <v>28.179977460746251</v>
      </c>
      <c r="X1336" s="19">
        <v>8.3333333333333339</v>
      </c>
      <c r="Y1336" s="19">
        <v>91.666666666666671</v>
      </c>
      <c r="Z1336" s="19">
        <v>0</v>
      </c>
      <c r="AA1336" s="2">
        <v>0</v>
      </c>
      <c r="AB1336">
        <v>3</v>
      </c>
      <c r="AC1336">
        <v>9</v>
      </c>
      <c r="AD1336">
        <v>2</v>
      </c>
      <c r="AE1336" s="16">
        <v>0</v>
      </c>
      <c r="AF1336" s="12">
        <v>99</v>
      </c>
      <c r="AG1336">
        <v>99</v>
      </c>
      <c r="AH1336">
        <v>99</v>
      </c>
      <c r="AI1336">
        <v>99</v>
      </c>
      <c r="AJ1336">
        <v>99</v>
      </c>
      <c r="AK1336">
        <v>99</v>
      </c>
      <c r="AL1336">
        <v>99</v>
      </c>
      <c r="AM1336">
        <v>1</v>
      </c>
      <c r="AN1336" s="1">
        <v>99</v>
      </c>
      <c r="AO1336" s="1">
        <v>99</v>
      </c>
      <c r="AP1336" s="1">
        <v>99</v>
      </c>
      <c r="AQ1336">
        <v>99</v>
      </c>
      <c r="AR1336">
        <v>99</v>
      </c>
      <c r="AS1336" s="1">
        <v>0</v>
      </c>
      <c r="AT1336" s="1">
        <v>0</v>
      </c>
      <c r="AU1336">
        <v>0</v>
      </c>
      <c r="AV1336" s="1">
        <v>0</v>
      </c>
      <c r="AW1336" s="1">
        <v>0</v>
      </c>
      <c r="AX1336" s="1">
        <v>0</v>
      </c>
      <c r="AY1336" s="1">
        <v>0</v>
      </c>
      <c r="AZ1336" s="1">
        <v>1</v>
      </c>
      <c r="BA1336" s="1">
        <v>0</v>
      </c>
      <c r="BB1336" s="1">
        <v>0</v>
      </c>
      <c r="BC1336" s="1">
        <v>0</v>
      </c>
      <c r="BD1336" s="1">
        <v>0</v>
      </c>
      <c r="BE1336" s="1">
        <v>0</v>
      </c>
      <c r="BF1336" s="1">
        <f>SUM(AS1336:BE1336)</f>
        <v>1</v>
      </c>
      <c r="BG1336" s="25">
        <v>0</v>
      </c>
      <c r="BH1336" s="1">
        <v>0</v>
      </c>
      <c r="BI1336" s="1">
        <v>0</v>
      </c>
      <c r="BJ1336" s="1">
        <v>0</v>
      </c>
      <c r="BK1336" s="1">
        <v>0</v>
      </c>
      <c r="BL1336" s="25">
        <v>0</v>
      </c>
      <c r="BM1336" s="1">
        <v>0</v>
      </c>
      <c r="BN1336" s="1">
        <v>0</v>
      </c>
      <c r="BO1336" s="1">
        <v>0</v>
      </c>
      <c r="BP1336" s="1">
        <v>0</v>
      </c>
      <c r="BQ1336" s="12"/>
      <c r="BR1336" s="12"/>
      <c r="BS1336" s="12"/>
      <c r="BT1336" s="12"/>
      <c r="BU1336" s="12"/>
      <c r="BV1336" s="12"/>
      <c r="BW1336" s="12"/>
      <c r="BX1336" s="12"/>
      <c r="BY1336" s="12"/>
      <c r="BZ1336" s="12"/>
      <c r="CA1336" s="12"/>
      <c r="CB1336" s="15"/>
      <c r="CC1336" s="12"/>
      <c r="CD1336" s="12"/>
      <c r="CE1336" s="12"/>
      <c r="CF1336" s="12"/>
      <c r="CG1336" s="12"/>
      <c r="CH1336" s="12"/>
      <c r="CI1336" s="12"/>
      <c r="CJ1336" s="15"/>
      <c r="CK1336" s="12"/>
      <c r="CL1336" s="12"/>
      <c r="CM1336" s="12"/>
      <c r="CN1336" s="12"/>
      <c r="CO1336" s="12"/>
      <c r="CP1336" s="12"/>
      <c r="CQ1336" s="12"/>
      <c r="CR1336" s="12"/>
      <c r="CS1336" s="12"/>
      <c r="CT1336" s="12"/>
      <c r="CU1336" s="12"/>
      <c r="CV1336" s="12"/>
      <c r="CW1336" s="12"/>
      <c r="CX1336" s="12"/>
      <c r="CY1336" s="12"/>
      <c r="CZ1336" s="12"/>
      <c r="DA1336" s="12"/>
      <c r="DB1336" s="12"/>
      <c r="DC1336" s="12"/>
      <c r="DE1336" s="35"/>
    </row>
    <row r="1337" spans="1:109" customFormat="1" x14ac:dyDescent="0.2">
      <c r="A1337" s="2">
        <v>1336</v>
      </c>
      <c r="B1337" s="5">
        <v>16</v>
      </c>
      <c r="C1337" s="5">
        <v>3</v>
      </c>
      <c r="D1337" s="1">
        <v>34</v>
      </c>
      <c r="E1337" s="7">
        <v>44044</v>
      </c>
      <c r="F1337" s="1">
        <v>0</v>
      </c>
      <c r="G1337" s="5">
        <f t="shared" si="92"/>
        <v>33</v>
      </c>
      <c r="H1337" s="19">
        <f t="shared" si="93"/>
        <v>125.39999999999999</v>
      </c>
      <c r="I1337" s="19">
        <v>99.652777777777771</v>
      </c>
      <c r="J1337" s="19">
        <v>101.86411149825784</v>
      </c>
      <c r="K1337" s="19">
        <v>32.984668028254241</v>
      </c>
      <c r="L1337" s="19">
        <v>0</v>
      </c>
      <c r="M1337" s="19">
        <v>82.926829268292678</v>
      </c>
      <c r="N1337" s="19">
        <v>17.073170731707318</v>
      </c>
      <c r="O1337" s="19">
        <v>100</v>
      </c>
      <c r="P1337" s="19">
        <v>97.947916666666671</v>
      </c>
      <c r="Q1337" s="19">
        <v>36.222193453043538</v>
      </c>
      <c r="R1337" s="19">
        <v>0</v>
      </c>
      <c r="S1337" s="19">
        <v>74.479166666666671</v>
      </c>
      <c r="T1337" s="19">
        <v>25.520833333333332</v>
      </c>
      <c r="U1337" s="19">
        <v>98.958333333333329</v>
      </c>
      <c r="V1337" s="19">
        <v>109.77894736842106</v>
      </c>
      <c r="W1337" s="19">
        <v>25.481624971480546</v>
      </c>
      <c r="X1337" s="19">
        <v>0</v>
      </c>
      <c r="Y1337" s="19">
        <v>100</v>
      </c>
      <c r="Z1337" s="19">
        <v>0</v>
      </c>
      <c r="AA1337" s="2">
        <v>1</v>
      </c>
      <c r="AB1337">
        <v>3</v>
      </c>
      <c r="AC1337">
        <v>8</v>
      </c>
      <c r="AD1337">
        <v>3</v>
      </c>
      <c r="AE1337" s="16">
        <v>0</v>
      </c>
      <c r="AF1337" t="s">
        <v>875</v>
      </c>
      <c r="AG1337" t="s">
        <v>875</v>
      </c>
      <c r="AH1337" t="s">
        <v>875</v>
      </c>
      <c r="AI1337" t="s">
        <v>875</v>
      </c>
      <c r="AJ1337" t="s">
        <v>875</v>
      </c>
      <c r="AK1337" t="s">
        <v>875</v>
      </c>
      <c r="AL1337" t="s">
        <v>875</v>
      </c>
      <c r="AM1337" s="1" t="s">
        <v>903</v>
      </c>
      <c r="AN1337" s="1" t="s">
        <v>903</v>
      </c>
      <c r="AO1337" s="1" t="s">
        <v>903</v>
      </c>
      <c r="AP1337" s="1" t="s">
        <v>903</v>
      </c>
      <c r="AQ1337" s="1" t="s">
        <v>903</v>
      </c>
      <c r="AR1337" s="1" t="s">
        <v>903</v>
      </c>
      <c r="AS1337" s="1" t="s">
        <v>903</v>
      </c>
      <c r="AT1337" s="1" t="s">
        <v>903</v>
      </c>
      <c r="AU1337" s="1" t="s">
        <v>903</v>
      </c>
      <c r="AV1337" s="1" t="s">
        <v>903</v>
      </c>
      <c r="AW1337" s="1" t="s">
        <v>903</v>
      </c>
      <c r="AX1337" s="1" t="s">
        <v>903</v>
      </c>
      <c r="AY1337" s="1" t="s">
        <v>903</v>
      </c>
      <c r="AZ1337" s="1" t="s">
        <v>903</v>
      </c>
      <c r="BA1337" s="1" t="s">
        <v>875</v>
      </c>
      <c r="BB1337" s="1" t="s">
        <v>875</v>
      </c>
      <c r="BC1337" s="1" t="s">
        <v>875</v>
      </c>
      <c r="BD1337" s="1" t="s">
        <v>875</v>
      </c>
      <c r="BE1337" s="1" t="s">
        <v>875</v>
      </c>
      <c r="BF1337" s="1" t="s">
        <v>875</v>
      </c>
      <c r="BG1337" s="12">
        <v>33</v>
      </c>
      <c r="BH1337" s="1">
        <v>4</v>
      </c>
      <c r="BI1337" s="1">
        <v>3.8</v>
      </c>
      <c r="BJ1337" s="1">
        <f>BG1337*BI1337</f>
        <v>125.39999999999999</v>
      </c>
      <c r="BK1337" s="1" t="s">
        <v>28</v>
      </c>
      <c r="BL1337" s="25">
        <v>0</v>
      </c>
      <c r="BM1337" s="1">
        <v>0</v>
      </c>
      <c r="BN1337" s="1">
        <v>0</v>
      </c>
      <c r="BO1337" s="1">
        <v>0</v>
      </c>
      <c r="BP1337" s="1">
        <v>0</v>
      </c>
      <c r="BQ1337" s="14">
        <v>44044.902338402775</v>
      </c>
      <c r="BR1337" s="14" t="s">
        <v>597</v>
      </c>
      <c r="BS1337" s="15">
        <v>30.516666666666666</v>
      </c>
      <c r="BT1337" s="12" t="s">
        <v>85</v>
      </c>
      <c r="BU1337" s="12">
        <v>2</v>
      </c>
      <c r="BV1337" s="12" t="s">
        <v>598</v>
      </c>
      <c r="BW1337" s="12" t="s">
        <v>599</v>
      </c>
      <c r="BX1337" s="12"/>
      <c r="BY1337" s="12" t="s">
        <v>98</v>
      </c>
      <c r="BZ1337" s="12">
        <v>1</v>
      </c>
      <c r="CA1337" s="12">
        <v>6</v>
      </c>
      <c r="CB1337" s="15">
        <v>0</v>
      </c>
      <c r="CC1337" s="12">
        <v>50</v>
      </c>
      <c r="CD1337" s="12">
        <v>0</v>
      </c>
      <c r="CE1337" s="12">
        <v>1</v>
      </c>
      <c r="CF1337" s="12">
        <v>1</v>
      </c>
      <c r="CG1337" s="12">
        <v>3</v>
      </c>
      <c r="CH1337" s="12">
        <v>1</v>
      </c>
      <c r="CI1337" s="12">
        <v>3</v>
      </c>
      <c r="CJ1337" s="15">
        <v>4</v>
      </c>
      <c r="CK1337" s="12">
        <v>5</v>
      </c>
      <c r="CL1337" s="12">
        <v>1</v>
      </c>
      <c r="CM1337" s="12">
        <v>5</v>
      </c>
      <c r="CN1337" s="12">
        <v>1</v>
      </c>
      <c r="CO1337" s="12">
        <v>5</v>
      </c>
      <c r="CP1337" s="12" t="s">
        <v>99</v>
      </c>
      <c r="CQ1337" s="12">
        <v>80</v>
      </c>
      <c r="CR1337" s="12">
        <v>80</v>
      </c>
      <c r="CS1337" s="12">
        <v>100</v>
      </c>
      <c r="CT1337" s="12">
        <v>72</v>
      </c>
      <c r="CU1337" s="12">
        <v>85</v>
      </c>
      <c r="CV1337" s="12">
        <v>2.7</v>
      </c>
      <c r="CW1337" s="12">
        <v>158</v>
      </c>
      <c r="CX1337" s="12" t="b">
        <v>0</v>
      </c>
      <c r="CY1337" s="12"/>
      <c r="CZ1337" s="12">
        <v>0</v>
      </c>
      <c r="DA1337" s="12"/>
      <c r="DB1337" s="12"/>
      <c r="DC1337" s="12"/>
      <c r="DE1337" s="35"/>
    </row>
    <row r="1338" spans="1:109" customFormat="1" x14ac:dyDescent="0.2">
      <c r="A1338" s="2">
        <v>1337</v>
      </c>
      <c r="B1338" s="5">
        <v>16</v>
      </c>
      <c r="C1338" s="5">
        <v>3</v>
      </c>
      <c r="D1338" s="1">
        <v>35</v>
      </c>
      <c r="E1338" s="7">
        <v>44045</v>
      </c>
      <c r="F1338" s="1">
        <v>0</v>
      </c>
      <c r="G1338" s="5">
        <f t="shared" si="92"/>
        <v>25</v>
      </c>
      <c r="H1338" s="19">
        <f t="shared" si="93"/>
        <v>95</v>
      </c>
      <c r="I1338" s="19">
        <v>88.888888888888886</v>
      </c>
      <c r="J1338" s="19">
        <v>115.0625</v>
      </c>
      <c r="K1338" s="19">
        <v>31.554364050618609</v>
      </c>
      <c r="L1338" s="19">
        <v>3.515625</v>
      </c>
      <c r="M1338" s="19">
        <v>91.40625</v>
      </c>
      <c r="N1338" s="19">
        <v>5.078125</v>
      </c>
      <c r="O1338" s="19">
        <v>83.333333333333329</v>
      </c>
      <c r="P1338" s="19">
        <v>113.9875</v>
      </c>
      <c r="Q1338" s="19">
        <v>34.633097298787057</v>
      </c>
      <c r="R1338" s="19">
        <v>5.625</v>
      </c>
      <c r="S1338" s="19">
        <v>86.25</v>
      </c>
      <c r="T1338" s="19">
        <v>8.125</v>
      </c>
      <c r="U1338" s="19">
        <v>100</v>
      </c>
      <c r="V1338" s="19">
        <v>116.85416666666667</v>
      </c>
      <c r="W1338" s="19">
        <v>26.024332850263278</v>
      </c>
      <c r="X1338" s="19">
        <v>0</v>
      </c>
      <c r="Y1338" s="19">
        <v>100</v>
      </c>
      <c r="Z1338" s="19">
        <v>0</v>
      </c>
      <c r="AA1338" s="2">
        <v>0</v>
      </c>
      <c r="AB1338">
        <v>1</v>
      </c>
      <c r="AC1338">
        <v>7</v>
      </c>
      <c r="AD1338">
        <v>3</v>
      </c>
      <c r="AE1338" s="16">
        <v>0</v>
      </c>
      <c r="AF1338" t="s">
        <v>875</v>
      </c>
      <c r="AG1338" t="s">
        <v>875</v>
      </c>
      <c r="AH1338" t="s">
        <v>875</v>
      </c>
      <c r="AI1338" t="s">
        <v>875</v>
      </c>
      <c r="AJ1338" t="s">
        <v>875</v>
      </c>
      <c r="AK1338" t="s">
        <v>875</v>
      </c>
      <c r="AL1338" t="s">
        <v>875</v>
      </c>
      <c r="AM1338" s="1" t="s">
        <v>903</v>
      </c>
      <c r="AN1338" s="1" t="s">
        <v>903</v>
      </c>
      <c r="AO1338" s="1" t="s">
        <v>903</v>
      </c>
      <c r="AP1338" s="1" t="s">
        <v>903</v>
      </c>
      <c r="AQ1338" s="1" t="s">
        <v>903</v>
      </c>
      <c r="AR1338" s="1" t="s">
        <v>903</v>
      </c>
      <c r="AS1338" s="1" t="s">
        <v>903</v>
      </c>
      <c r="AT1338" s="1" t="s">
        <v>903</v>
      </c>
      <c r="AU1338" s="1" t="s">
        <v>903</v>
      </c>
      <c r="AV1338" s="1" t="s">
        <v>903</v>
      </c>
      <c r="AW1338" s="1" t="s">
        <v>903</v>
      </c>
      <c r="AX1338" s="1" t="s">
        <v>903</v>
      </c>
      <c r="AY1338" s="1" t="s">
        <v>903</v>
      </c>
      <c r="AZ1338" s="1" t="s">
        <v>903</v>
      </c>
      <c r="BA1338" s="1" t="s">
        <v>875</v>
      </c>
      <c r="BB1338" s="1" t="s">
        <v>875</v>
      </c>
      <c r="BC1338" s="1" t="s">
        <v>875</v>
      </c>
      <c r="BD1338" s="1" t="s">
        <v>875</v>
      </c>
      <c r="BE1338" s="1" t="s">
        <v>875</v>
      </c>
      <c r="BF1338" s="1" t="s">
        <v>875</v>
      </c>
      <c r="BG1338" s="12">
        <v>25</v>
      </c>
      <c r="BH1338" s="1">
        <v>2</v>
      </c>
      <c r="BI1338" s="1">
        <v>3.8</v>
      </c>
      <c r="BJ1338" s="1">
        <f>BG1338*BI1338</f>
        <v>95</v>
      </c>
      <c r="BK1338" s="1" t="s">
        <v>28</v>
      </c>
      <c r="BL1338" s="25">
        <v>0</v>
      </c>
      <c r="BM1338" s="1">
        <v>0</v>
      </c>
      <c r="BN1338" s="1">
        <v>0</v>
      </c>
      <c r="BO1338" s="1">
        <v>0</v>
      </c>
      <c r="BP1338" s="1">
        <v>0</v>
      </c>
      <c r="BQ1338" s="14">
        <v>44045.813825902776</v>
      </c>
      <c r="BR1338" s="14" t="s">
        <v>600</v>
      </c>
      <c r="BS1338" s="15">
        <v>22.016666666666666</v>
      </c>
      <c r="BT1338" s="12" t="s">
        <v>279</v>
      </c>
      <c r="BU1338" s="12">
        <v>2</v>
      </c>
      <c r="BV1338" s="12" t="s">
        <v>523</v>
      </c>
      <c r="BW1338" s="12" t="s">
        <v>601</v>
      </c>
      <c r="BX1338" s="12"/>
      <c r="BY1338" s="12" t="s">
        <v>98</v>
      </c>
      <c r="BZ1338" s="12">
        <v>1</v>
      </c>
      <c r="CA1338" s="12">
        <v>6</v>
      </c>
      <c r="CB1338" s="15">
        <v>0</v>
      </c>
      <c r="CC1338" s="12">
        <v>60</v>
      </c>
      <c r="CD1338" s="12">
        <v>0</v>
      </c>
      <c r="CE1338" s="12">
        <v>3</v>
      </c>
      <c r="CF1338" s="12">
        <v>3</v>
      </c>
      <c r="CG1338" s="12">
        <v>3</v>
      </c>
      <c r="CH1338" s="12">
        <v>2</v>
      </c>
      <c r="CI1338" s="12">
        <v>4</v>
      </c>
      <c r="CJ1338" s="15">
        <v>2</v>
      </c>
      <c r="CK1338" s="12">
        <v>3</v>
      </c>
      <c r="CL1338" s="12">
        <v>3</v>
      </c>
      <c r="CM1338" s="12">
        <v>3</v>
      </c>
      <c r="CN1338" s="12">
        <v>3</v>
      </c>
      <c r="CO1338" s="12">
        <v>3</v>
      </c>
      <c r="CP1338" s="12" t="s">
        <v>163</v>
      </c>
      <c r="CQ1338" s="12">
        <v>89</v>
      </c>
      <c r="CR1338" s="12">
        <v>89</v>
      </c>
      <c r="CS1338" s="12">
        <v>31</v>
      </c>
      <c r="CT1338" s="12">
        <v>60</v>
      </c>
      <c r="CU1338" s="12">
        <v>97</v>
      </c>
      <c r="CV1338" s="12">
        <v>4.3</v>
      </c>
      <c r="CW1338" s="12">
        <v>203</v>
      </c>
      <c r="CX1338" s="12" t="b">
        <v>0</v>
      </c>
      <c r="CY1338" s="12"/>
      <c r="CZ1338" s="12">
        <v>0</v>
      </c>
      <c r="DA1338" s="12"/>
      <c r="DB1338" s="12"/>
      <c r="DC1338" s="12"/>
      <c r="DE1338" s="35"/>
    </row>
    <row r="1339" spans="1:109" customFormat="1" x14ac:dyDescent="0.2">
      <c r="A1339" s="2">
        <v>1338</v>
      </c>
      <c r="B1339" s="5">
        <v>16</v>
      </c>
      <c r="C1339" s="5">
        <v>3</v>
      </c>
      <c r="D1339" s="1">
        <v>36</v>
      </c>
      <c r="E1339" s="7">
        <v>44046</v>
      </c>
      <c r="F1339" s="1">
        <v>0</v>
      </c>
      <c r="G1339" s="5">
        <f t="shared" si="92"/>
        <v>24</v>
      </c>
      <c r="H1339" s="19">
        <f t="shared" si="93"/>
        <v>91.199999999999989</v>
      </c>
      <c r="I1339" s="19">
        <v>92.013888888888886</v>
      </c>
      <c r="J1339" s="19">
        <v>134.66792452830188</v>
      </c>
      <c r="K1339" s="19">
        <v>48.908181221555516</v>
      </c>
      <c r="L1339" s="19">
        <v>24.90566037735849</v>
      </c>
      <c r="M1339" s="19">
        <v>71.698113207547181</v>
      </c>
      <c r="N1339" s="19">
        <v>3.3962264150943398</v>
      </c>
      <c r="O1339" s="19">
        <v>88.020833333333329</v>
      </c>
      <c r="P1339" s="19">
        <v>154.8639053254438</v>
      </c>
      <c r="Q1339" s="19">
        <v>46.769679822764424</v>
      </c>
      <c r="R1339" s="19">
        <v>39.053254437869825</v>
      </c>
      <c r="S1339" s="19">
        <v>58.57988165680473</v>
      </c>
      <c r="T1339" s="19">
        <v>2.3668639053254439</v>
      </c>
      <c r="U1339" s="19">
        <v>100</v>
      </c>
      <c r="V1339" s="19">
        <v>99.114583333333329</v>
      </c>
      <c r="W1339" s="19">
        <v>28.088035901269659</v>
      </c>
      <c r="X1339" s="19">
        <v>0</v>
      </c>
      <c r="Y1339" s="19">
        <v>94.791666666666671</v>
      </c>
      <c r="Z1339" s="19">
        <v>5.208333333333333</v>
      </c>
      <c r="AA1339" s="2">
        <v>2</v>
      </c>
      <c r="AB1339">
        <v>3</v>
      </c>
      <c r="AC1339">
        <v>3</v>
      </c>
      <c r="AD1339">
        <v>1</v>
      </c>
      <c r="AE1339" s="16">
        <v>0</v>
      </c>
      <c r="AF1339" t="s">
        <v>875</v>
      </c>
      <c r="AG1339" t="s">
        <v>875</v>
      </c>
      <c r="AH1339" t="s">
        <v>875</v>
      </c>
      <c r="AI1339" t="s">
        <v>875</v>
      </c>
      <c r="AJ1339" t="s">
        <v>875</v>
      </c>
      <c r="AK1339" t="s">
        <v>875</v>
      </c>
      <c r="AL1339" t="s">
        <v>875</v>
      </c>
      <c r="AM1339" s="1" t="s">
        <v>903</v>
      </c>
      <c r="AN1339" s="1" t="s">
        <v>903</v>
      </c>
      <c r="AO1339" s="1" t="s">
        <v>903</v>
      </c>
      <c r="AP1339" s="1" t="s">
        <v>903</v>
      </c>
      <c r="AQ1339" s="1" t="s">
        <v>903</v>
      </c>
      <c r="AR1339" s="1" t="s">
        <v>903</v>
      </c>
      <c r="AS1339" s="1" t="s">
        <v>903</v>
      </c>
      <c r="AT1339" s="1" t="s">
        <v>903</v>
      </c>
      <c r="AU1339" s="1" t="s">
        <v>903</v>
      </c>
      <c r="AV1339" s="1" t="s">
        <v>903</v>
      </c>
      <c r="AW1339" s="1" t="s">
        <v>903</v>
      </c>
      <c r="AX1339" s="1" t="s">
        <v>903</v>
      </c>
      <c r="AY1339" s="1" t="s">
        <v>903</v>
      </c>
      <c r="AZ1339" s="1" t="s">
        <v>903</v>
      </c>
      <c r="BA1339" s="1" t="s">
        <v>875</v>
      </c>
      <c r="BB1339" s="1" t="s">
        <v>875</v>
      </c>
      <c r="BC1339" s="1" t="s">
        <v>875</v>
      </c>
      <c r="BD1339" s="1" t="s">
        <v>875</v>
      </c>
      <c r="BE1339" s="1" t="s">
        <v>875</v>
      </c>
      <c r="BF1339" s="1" t="s">
        <v>875</v>
      </c>
      <c r="BG1339" s="12">
        <v>24</v>
      </c>
      <c r="BH1339" s="1">
        <v>4</v>
      </c>
      <c r="BI1339" s="1">
        <v>3.8</v>
      </c>
      <c r="BJ1339" s="1">
        <f>BG1339*BI1339</f>
        <v>91.199999999999989</v>
      </c>
      <c r="BK1339" s="1" t="s">
        <v>28</v>
      </c>
      <c r="BL1339" s="25">
        <v>0</v>
      </c>
      <c r="BM1339" s="1">
        <v>0</v>
      </c>
      <c r="BN1339" s="1">
        <v>0</v>
      </c>
      <c r="BO1339" s="1">
        <v>0</v>
      </c>
      <c r="BP1339" s="1">
        <v>0</v>
      </c>
      <c r="BQ1339" s="14">
        <v>44046.80113900463</v>
      </c>
      <c r="BR1339" s="14" t="s">
        <v>602</v>
      </c>
      <c r="BS1339" s="15">
        <v>21.516666666666666</v>
      </c>
      <c r="BT1339" s="12" t="s">
        <v>510</v>
      </c>
      <c r="BU1339" s="12">
        <v>2</v>
      </c>
      <c r="BV1339" s="12" t="s">
        <v>603</v>
      </c>
      <c r="BW1339" s="12" t="s">
        <v>604</v>
      </c>
      <c r="BX1339" s="12"/>
      <c r="BY1339" s="12" t="s">
        <v>98</v>
      </c>
      <c r="BZ1339" s="12">
        <v>1</v>
      </c>
      <c r="CA1339" s="12">
        <v>5</v>
      </c>
      <c r="CB1339" s="15">
        <v>0</v>
      </c>
      <c r="CC1339" s="12">
        <v>75</v>
      </c>
      <c r="CD1339" s="12">
        <v>0</v>
      </c>
      <c r="CE1339" s="12">
        <v>3</v>
      </c>
      <c r="CF1339" s="12">
        <v>3</v>
      </c>
      <c r="CG1339" s="12">
        <v>3</v>
      </c>
      <c r="CH1339" s="12">
        <v>2</v>
      </c>
      <c r="CI1339" s="12">
        <v>3</v>
      </c>
      <c r="CJ1339" s="15">
        <v>4</v>
      </c>
      <c r="CK1339" s="12">
        <v>4</v>
      </c>
      <c r="CL1339" s="12">
        <v>2</v>
      </c>
      <c r="CM1339" s="12">
        <v>4</v>
      </c>
      <c r="CN1339" s="12">
        <v>1</v>
      </c>
      <c r="CO1339" s="12">
        <v>4</v>
      </c>
      <c r="CP1339" s="12" t="s">
        <v>99</v>
      </c>
      <c r="CQ1339" s="12">
        <v>85</v>
      </c>
      <c r="CR1339" s="12">
        <v>85</v>
      </c>
      <c r="CS1339" s="12">
        <v>100</v>
      </c>
      <c r="CT1339" s="12">
        <v>62</v>
      </c>
      <c r="CU1339" s="12">
        <v>90</v>
      </c>
      <c r="CV1339" s="12">
        <v>2.2999999999999998</v>
      </c>
      <c r="CW1339" s="12">
        <v>225</v>
      </c>
      <c r="CX1339" s="12" t="b">
        <v>0</v>
      </c>
      <c r="CY1339" s="12"/>
      <c r="CZ1339" s="12">
        <v>0</v>
      </c>
      <c r="DA1339" s="12"/>
      <c r="DB1339" s="12"/>
      <c r="DC1339" s="12"/>
      <c r="DE1339" s="35"/>
    </row>
    <row r="1340" spans="1:109" customFormat="1" x14ac:dyDescent="0.2">
      <c r="A1340" s="2">
        <v>1339</v>
      </c>
      <c r="B1340" s="5">
        <v>16</v>
      </c>
      <c r="C1340" s="5">
        <v>3</v>
      </c>
      <c r="D1340" s="1">
        <v>37</v>
      </c>
      <c r="E1340" s="7">
        <v>44047</v>
      </c>
      <c r="F1340" s="1">
        <v>0</v>
      </c>
      <c r="G1340" s="5">
        <f t="shared" si="92"/>
        <v>36</v>
      </c>
      <c r="H1340" s="19">
        <f t="shared" si="93"/>
        <v>136.79999999999998</v>
      </c>
      <c r="I1340" s="19">
        <v>77.777777777777771</v>
      </c>
      <c r="J1340" s="19">
        <v>83.866071428571431</v>
      </c>
      <c r="K1340" s="19">
        <v>35.327437307812474</v>
      </c>
      <c r="L1340" s="19">
        <v>0</v>
      </c>
      <c r="M1340" s="19">
        <v>64.285714285714278</v>
      </c>
      <c r="N1340" s="19">
        <v>35.714285714285715</v>
      </c>
      <c r="O1340" s="19">
        <v>66.666666666666671</v>
      </c>
      <c r="P1340" s="19">
        <v>75.5078125</v>
      </c>
      <c r="Q1340" s="19">
        <v>45.911997892252032</v>
      </c>
      <c r="R1340" s="19">
        <v>0</v>
      </c>
      <c r="S1340" s="19">
        <v>39.0625</v>
      </c>
      <c r="T1340" s="19">
        <v>60.9375</v>
      </c>
      <c r="U1340" s="19">
        <v>100</v>
      </c>
      <c r="V1340" s="19">
        <v>95.010416666666671</v>
      </c>
      <c r="W1340" s="19">
        <v>16.109448483296369</v>
      </c>
      <c r="X1340" s="19">
        <v>0</v>
      </c>
      <c r="Y1340" s="19">
        <v>97.916666666666671</v>
      </c>
      <c r="Z1340" s="19">
        <v>2.0833333333333335</v>
      </c>
      <c r="AA1340" s="2">
        <v>1</v>
      </c>
      <c r="AB1340">
        <v>4</v>
      </c>
      <c r="AC1340">
        <v>2</v>
      </c>
      <c r="AD1340">
        <v>3</v>
      </c>
      <c r="AE1340" s="16">
        <v>0</v>
      </c>
      <c r="AF1340" t="s">
        <v>875</v>
      </c>
      <c r="AG1340" t="s">
        <v>875</v>
      </c>
      <c r="AH1340" t="s">
        <v>875</v>
      </c>
      <c r="AI1340" t="s">
        <v>875</v>
      </c>
      <c r="AJ1340" t="s">
        <v>875</v>
      </c>
      <c r="AK1340" t="s">
        <v>875</v>
      </c>
      <c r="AL1340" t="s">
        <v>875</v>
      </c>
      <c r="AM1340" s="1" t="s">
        <v>903</v>
      </c>
      <c r="AN1340" s="1" t="s">
        <v>903</v>
      </c>
      <c r="AO1340" s="1" t="s">
        <v>903</v>
      </c>
      <c r="AP1340" s="1" t="s">
        <v>903</v>
      </c>
      <c r="AQ1340" s="1" t="s">
        <v>903</v>
      </c>
      <c r="AR1340" s="1" t="s">
        <v>903</v>
      </c>
      <c r="AS1340" s="1" t="s">
        <v>903</v>
      </c>
      <c r="AT1340" s="1" t="s">
        <v>903</v>
      </c>
      <c r="AU1340" s="1" t="s">
        <v>903</v>
      </c>
      <c r="AV1340" s="1" t="s">
        <v>903</v>
      </c>
      <c r="AW1340" s="1" t="s">
        <v>903</v>
      </c>
      <c r="AX1340" s="1" t="s">
        <v>903</v>
      </c>
      <c r="AY1340" s="1" t="s">
        <v>903</v>
      </c>
      <c r="AZ1340" s="1" t="s">
        <v>903</v>
      </c>
      <c r="BA1340" s="1" t="s">
        <v>875</v>
      </c>
      <c r="BB1340" s="1" t="s">
        <v>875</v>
      </c>
      <c r="BC1340" s="1" t="s">
        <v>875</v>
      </c>
      <c r="BD1340" s="1" t="s">
        <v>875</v>
      </c>
      <c r="BE1340" s="1" t="s">
        <v>875</v>
      </c>
      <c r="BF1340" s="1" t="s">
        <v>875</v>
      </c>
      <c r="BG1340" s="12">
        <v>36</v>
      </c>
      <c r="BH1340" s="1">
        <v>3</v>
      </c>
      <c r="BI1340" s="1">
        <v>3.8</v>
      </c>
      <c r="BJ1340" s="1">
        <f>BG1340*BI1340</f>
        <v>136.79999999999998</v>
      </c>
      <c r="BK1340" s="1" t="s">
        <v>28</v>
      </c>
      <c r="BL1340" s="25">
        <v>0</v>
      </c>
      <c r="BM1340" s="1">
        <v>0</v>
      </c>
      <c r="BN1340" s="1">
        <v>0</v>
      </c>
      <c r="BO1340" s="1">
        <v>0</v>
      </c>
      <c r="BP1340" s="1">
        <v>0</v>
      </c>
      <c r="BQ1340" s="14">
        <v>44047.81639</v>
      </c>
      <c r="BR1340" s="14" t="s">
        <v>605</v>
      </c>
      <c r="BS1340" s="15">
        <v>33.25</v>
      </c>
      <c r="BT1340" s="12" t="s">
        <v>606</v>
      </c>
      <c r="BU1340" s="12">
        <v>2</v>
      </c>
      <c r="BV1340" s="12" t="s">
        <v>607</v>
      </c>
      <c r="BW1340" s="12" t="s">
        <v>608</v>
      </c>
      <c r="BX1340" s="12"/>
      <c r="BY1340" s="12" t="s">
        <v>98</v>
      </c>
      <c r="BZ1340" s="12">
        <v>1</v>
      </c>
      <c r="CA1340" s="12">
        <v>8</v>
      </c>
      <c r="CB1340" s="15">
        <v>0</v>
      </c>
      <c r="CC1340" s="12">
        <v>0</v>
      </c>
      <c r="CD1340" s="12">
        <v>0</v>
      </c>
      <c r="CE1340" s="12">
        <v>4</v>
      </c>
      <c r="CF1340" s="12">
        <v>3</v>
      </c>
      <c r="CG1340" s="12">
        <v>3</v>
      </c>
      <c r="CH1340" s="12">
        <v>3</v>
      </c>
      <c r="CI1340" s="12">
        <v>3</v>
      </c>
      <c r="CJ1340" s="15">
        <v>3</v>
      </c>
      <c r="CK1340" s="12">
        <v>3</v>
      </c>
      <c r="CL1340" s="12">
        <v>3</v>
      </c>
      <c r="CM1340" s="12">
        <v>3</v>
      </c>
      <c r="CN1340" s="12">
        <v>3</v>
      </c>
      <c r="CO1340" s="12">
        <v>3</v>
      </c>
      <c r="CP1340" s="12" t="s">
        <v>141</v>
      </c>
      <c r="CQ1340" s="12">
        <v>82</v>
      </c>
      <c r="CR1340" s="12">
        <v>82</v>
      </c>
      <c r="CS1340" s="12">
        <v>15</v>
      </c>
      <c r="CT1340" s="12">
        <v>71</v>
      </c>
      <c r="CU1340" s="12">
        <v>88</v>
      </c>
      <c r="CV1340" s="12">
        <v>3.2</v>
      </c>
      <c r="CW1340" s="12">
        <v>225</v>
      </c>
      <c r="CX1340" s="12" t="b">
        <v>0</v>
      </c>
      <c r="CY1340" s="12"/>
      <c r="CZ1340" s="12">
        <v>0</v>
      </c>
      <c r="DA1340" s="12"/>
      <c r="DB1340" s="12"/>
      <c r="DC1340" s="12"/>
      <c r="DE1340" s="35"/>
    </row>
    <row r="1341" spans="1:109" x14ac:dyDescent="0.2">
      <c r="A1341" s="2">
        <v>1340</v>
      </c>
      <c r="B1341" s="5">
        <v>16</v>
      </c>
      <c r="C1341" s="5">
        <v>3</v>
      </c>
      <c r="D1341" s="1">
        <v>38</v>
      </c>
      <c r="E1341" s="7">
        <v>44048</v>
      </c>
      <c r="F1341" s="1">
        <v>0</v>
      </c>
      <c r="G1341" s="5">
        <f t="shared" si="92"/>
        <v>0</v>
      </c>
      <c r="H1341" s="19">
        <f t="shared" si="93"/>
        <v>0</v>
      </c>
      <c r="I1341" s="19">
        <v>84.722222222222229</v>
      </c>
      <c r="J1341" s="19">
        <v>94.418032786885249</v>
      </c>
      <c r="K1341" s="19">
        <v>31.154858407513558</v>
      </c>
      <c r="L1341" s="19">
        <v>0</v>
      </c>
      <c r="M1341" s="19">
        <v>78.278688524590166</v>
      </c>
      <c r="N1341" s="19">
        <v>21.721311475409838</v>
      </c>
      <c r="O1341" s="19">
        <v>77.083333333333329</v>
      </c>
      <c r="P1341" s="19">
        <v>93.506756756756758</v>
      </c>
      <c r="Q1341" s="19">
        <v>32.82888534412259</v>
      </c>
      <c r="R1341" s="19">
        <v>0</v>
      </c>
      <c r="S1341" s="19">
        <v>79.054054054054049</v>
      </c>
      <c r="T1341" s="19">
        <v>20.945945945945947</v>
      </c>
      <c r="U1341" s="19">
        <v>100</v>
      </c>
      <c r="V1341" s="19">
        <v>95.822916666666671</v>
      </c>
      <c r="W1341" s="19">
        <v>28.61641232825724</v>
      </c>
      <c r="X1341" s="19">
        <v>0</v>
      </c>
      <c r="Y1341" s="19">
        <v>77.083333333333329</v>
      </c>
      <c r="Z1341" s="19">
        <v>22.916666666666668</v>
      </c>
      <c r="AA1341" s="2">
        <v>1</v>
      </c>
      <c r="AB1341">
        <v>3</v>
      </c>
      <c r="AC1341">
        <v>8</v>
      </c>
      <c r="AD1341">
        <v>3</v>
      </c>
      <c r="AE1341" s="16">
        <v>0</v>
      </c>
      <c r="AF1341" s="12">
        <v>99</v>
      </c>
      <c r="AG1341">
        <v>99</v>
      </c>
      <c r="AH1341">
        <v>99</v>
      </c>
      <c r="AI1341">
        <v>99</v>
      </c>
      <c r="AJ1341">
        <v>99</v>
      </c>
      <c r="AK1341">
        <v>99</v>
      </c>
      <c r="AL1341">
        <v>99</v>
      </c>
      <c r="AM1341" s="1">
        <v>99</v>
      </c>
      <c r="AN1341">
        <v>99</v>
      </c>
      <c r="AO1341" s="1">
        <v>99</v>
      </c>
      <c r="AP1341">
        <v>99</v>
      </c>
      <c r="AQ1341" s="1">
        <v>99</v>
      </c>
      <c r="AR1341">
        <v>99</v>
      </c>
      <c r="AS1341" s="1">
        <v>0</v>
      </c>
      <c r="AT1341" s="1">
        <v>0</v>
      </c>
      <c r="AU1341" s="1">
        <v>0</v>
      </c>
      <c r="AV1341" s="1">
        <v>0</v>
      </c>
      <c r="AW1341" s="1">
        <v>0</v>
      </c>
      <c r="AX1341" s="1">
        <v>0</v>
      </c>
      <c r="AY1341" s="1">
        <v>0</v>
      </c>
      <c r="AZ1341" s="1">
        <v>0</v>
      </c>
      <c r="BA1341" s="1">
        <v>0</v>
      </c>
      <c r="BB1341" s="1">
        <v>0</v>
      </c>
      <c r="BC1341" s="1">
        <v>0</v>
      </c>
      <c r="BD1341" s="1">
        <v>0</v>
      </c>
      <c r="BE1341" s="1">
        <v>0</v>
      </c>
      <c r="BF1341" s="1">
        <f>SUM(AS1341:BE1341)</f>
        <v>0</v>
      </c>
      <c r="BG1341" s="25">
        <v>0</v>
      </c>
      <c r="BH1341" s="1">
        <v>0</v>
      </c>
      <c r="BI1341" s="1">
        <v>0</v>
      </c>
      <c r="BJ1341" s="1">
        <v>0</v>
      </c>
      <c r="BK1341" s="1">
        <v>0</v>
      </c>
      <c r="BL1341" s="25">
        <v>0</v>
      </c>
      <c r="BM1341" s="1">
        <v>0</v>
      </c>
      <c r="BN1341" s="1">
        <v>0</v>
      </c>
      <c r="BO1341" s="1">
        <v>0</v>
      </c>
      <c r="BP1341" s="1">
        <v>0</v>
      </c>
      <c r="BQ1341" s="12"/>
      <c r="BR1341" s="12"/>
      <c r="BS1341" s="12"/>
      <c r="BT1341" s="12"/>
      <c r="BU1341" s="12"/>
      <c r="BV1341" s="12"/>
      <c r="BW1341" s="12"/>
      <c r="BX1341" s="12"/>
      <c r="BY1341" s="12"/>
      <c r="BZ1341" s="12"/>
      <c r="CA1341" s="12"/>
      <c r="CB1341" s="15"/>
      <c r="CC1341" s="12"/>
      <c r="CD1341" s="12"/>
      <c r="CE1341" s="12"/>
      <c r="CF1341" s="12"/>
      <c r="CG1341" s="12"/>
      <c r="CH1341" s="12"/>
      <c r="CI1341" s="12"/>
      <c r="CJ1341" s="15"/>
      <c r="CK1341" s="12"/>
      <c r="CL1341" s="12"/>
      <c r="CM1341" s="12"/>
      <c r="CN1341" s="12"/>
      <c r="CO1341" s="12"/>
      <c r="CP1341" s="12"/>
      <c r="CQ1341" s="12"/>
      <c r="CR1341" s="12"/>
      <c r="CS1341" s="12"/>
      <c r="CT1341" s="12"/>
      <c r="CU1341" s="12"/>
      <c r="CV1341" s="12"/>
      <c r="CW1341" s="12"/>
      <c r="CX1341" s="12"/>
      <c r="CY1341" s="12"/>
      <c r="CZ1341" s="12"/>
      <c r="DA1341" s="12"/>
      <c r="DB1341" s="12"/>
      <c r="DC1341" s="12"/>
      <c r="DD1341"/>
      <c r="DE1341" s="35"/>
    </row>
    <row r="1342" spans="1:109" x14ac:dyDescent="0.2">
      <c r="A1342" s="2">
        <v>1341</v>
      </c>
      <c r="B1342" s="5">
        <v>16</v>
      </c>
      <c r="C1342" s="5">
        <v>3</v>
      </c>
      <c r="D1342" s="1">
        <v>39</v>
      </c>
      <c r="E1342" s="7">
        <v>44049</v>
      </c>
      <c r="F1342" s="1">
        <v>0</v>
      </c>
      <c r="G1342" s="5">
        <f t="shared" si="92"/>
        <v>0</v>
      </c>
      <c r="H1342" s="19">
        <f t="shared" si="93"/>
        <v>0</v>
      </c>
      <c r="I1342" s="19">
        <v>85.069444444444443</v>
      </c>
      <c r="J1342" s="19">
        <v>102.77551020408163</v>
      </c>
      <c r="K1342" s="19">
        <v>40.786441576017822</v>
      </c>
      <c r="L1342" s="19">
        <v>7.7551020408163263</v>
      </c>
      <c r="M1342" s="19">
        <v>74.285714285714292</v>
      </c>
      <c r="N1342" s="19">
        <v>17.959183673469386</v>
      </c>
      <c r="O1342" s="19">
        <v>77.604166666666671</v>
      </c>
      <c r="P1342" s="19">
        <v>118.20134228187919</v>
      </c>
      <c r="Q1342" s="19">
        <v>39.666582236185164</v>
      </c>
      <c r="R1342" s="19">
        <v>12.751677852348994</v>
      </c>
      <c r="S1342" s="19">
        <v>71.140939597315437</v>
      </c>
      <c r="T1342" s="19">
        <v>16.107382550335572</v>
      </c>
      <c r="U1342" s="19">
        <v>100</v>
      </c>
      <c r="V1342" s="19">
        <v>78.833333333333329</v>
      </c>
      <c r="W1342" s="19">
        <v>14.785859325623322</v>
      </c>
      <c r="X1342" s="19">
        <v>0</v>
      </c>
      <c r="Y1342" s="19">
        <v>79.166666666666671</v>
      </c>
      <c r="Z1342" s="19">
        <v>20.833333333333332</v>
      </c>
      <c r="AA1342" s="2">
        <v>0</v>
      </c>
      <c r="AB1342">
        <v>3</v>
      </c>
      <c r="AC1342">
        <v>8</v>
      </c>
      <c r="AD1342">
        <v>3</v>
      </c>
      <c r="AE1342" s="16">
        <v>0</v>
      </c>
      <c r="AF1342" s="12">
        <v>99</v>
      </c>
      <c r="AG1342">
        <v>99</v>
      </c>
      <c r="AH1342">
        <v>99</v>
      </c>
      <c r="AI1342">
        <v>99</v>
      </c>
      <c r="AJ1342">
        <v>99</v>
      </c>
      <c r="AK1342">
        <v>99</v>
      </c>
      <c r="AL1342">
        <v>99</v>
      </c>
      <c r="AM1342">
        <v>1</v>
      </c>
      <c r="AN1342" s="1">
        <v>99</v>
      </c>
      <c r="AO1342" s="1">
        <v>99</v>
      </c>
      <c r="AP1342" s="1">
        <v>99</v>
      </c>
      <c r="AQ1342">
        <v>99</v>
      </c>
      <c r="AR1342">
        <v>99</v>
      </c>
      <c r="AS1342" s="1">
        <v>0</v>
      </c>
      <c r="AT1342" s="1">
        <v>0</v>
      </c>
      <c r="AU1342">
        <v>0</v>
      </c>
      <c r="AV1342" s="1">
        <v>0</v>
      </c>
      <c r="AW1342" s="1">
        <v>0</v>
      </c>
      <c r="AX1342" s="1">
        <v>0</v>
      </c>
      <c r="AY1342" s="1">
        <v>0</v>
      </c>
      <c r="AZ1342" s="1">
        <v>1</v>
      </c>
      <c r="BA1342" s="1">
        <v>0</v>
      </c>
      <c r="BB1342" s="1">
        <v>0</v>
      </c>
      <c r="BC1342" s="1">
        <v>0</v>
      </c>
      <c r="BD1342" s="1">
        <v>0</v>
      </c>
      <c r="BE1342" s="1">
        <v>0</v>
      </c>
      <c r="BF1342" s="1">
        <f>SUM(AS1342:BE1342)</f>
        <v>1</v>
      </c>
      <c r="BG1342" s="25">
        <v>0</v>
      </c>
      <c r="BH1342" s="1">
        <v>0</v>
      </c>
      <c r="BI1342" s="1">
        <v>0</v>
      </c>
      <c r="BJ1342" s="1">
        <v>0</v>
      </c>
      <c r="BK1342" s="1">
        <v>0</v>
      </c>
      <c r="BL1342" s="25">
        <v>0</v>
      </c>
      <c r="BM1342" s="1">
        <v>0</v>
      </c>
      <c r="BN1342" s="1">
        <v>0</v>
      </c>
      <c r="BO1342" s="1">
        <v>0</v>
      </c>
      <c r="BP1342" s="1">
        <v>0</v>
      </c>
      <c r="BQ1342" s="12"/>
      <c r="BR1342" s="12"/>
      <c r="BS1342" s="12"/>
      <c r="BT1342" s="12"/>
      <c r="BU1342" s="12"/>
      <c r="BV1342" s="12"/>
      <c r="BW1342" s="12"/>
      <c r="BX1342" s="12"/>
      <c r="BY1342" s="12"/>
      <c r="BZ1342" s="12"/>
      <c r="CA1342" s="12"/>
      <c r="CB1342" s="15"/>
      <c r="CC1342" s="12"/>
      <c r="CD1342" s="12"/>
      <c r="CE1342" s="12"/>
      <c r="CF1342" s="12"/>
      <c r="CG1342" s="12"/>
      <c r="CH1342" s="12"/>
      <c r="CI1342" s="12"/>
      <c r="CJ1342" s="15"/>
      <c r="CK1342" s="12"/>
      <c r="CL1342" s="12"/>
      <c r="CM1342" s="12"/>
      <c r="CN1342" s="12"/>
      <c r="CO1342" s="12"/>
      <c r="CP1342" s="12"/>
      <c r="CQ1342" s="12"/>
      <c r="CR1342" s="12"/>
      <c r="CS1342" s="12"/>
      <c r="CT1342" s="12"/>
      <c r="CU1342" s="12"/>
      <c r="CV1342" s="12"/>
      <c r="CW1342" s="12"/>
      <c r="CX1342" s="12"/>
      <c r="CY1342" s="12"/>
      <c r="CZ1342" s="12"/>
      <c r="DA1342" s="12"/>
      <c r="DB1342" s="12"/>
      <c r="DC1342" s="12"/>
      <c r="DD1342"/>
      <c r="DE1342" s="35"/>
    </row>
    <row r="1343" spans="1:109" x14ac:dyDescent="0.2">
      <c r="A1343" s="2">
        <v>1342</v>
      </c>
      <c r="B1343" s="5">
        <v>16</v>
      </c>
      <c r="C1343" s="5">
        <v>3</v>
      </c>
      <c r="D1343" s="1">
        <v>40</v>
      </c>
      <c r="E1343" s="7">
        <v>44050</v>
      </c>
      <c r="F1343" s="1">
        <v>0</v>
      </c>
      <c r="G1343" s="5">
        <f t="shared" si="92"/>
        <v>0</v>
      </c>
      <c r="H1343" s="19">
        <f t="shared" si="93"/>
        <v>0</v>
      </c>
      <c r="I1343" s="19">
        <v>94.791666666666671</v>
      </c>
      <c r="J1343" s="19">
        <v>121.21611721611721</v>
      </c>
      <c r="K1343" s="19">
        <v>36.039530508773851</v>
      </c>
      <c r="L1343" s="19">
        <v>12.454212454212454</v>
      </c>
      <c r="M1343" s="19">
        <v>82.783882783882788</v>
      </c>
      <c r="N1343" s="19">
        <v>4.7619047619047619</v>
      </c>
      <c r="O1343" s="19">
        <v>95.3125</v>
      </c>
      <c r="P1343" s="19">
        <v>137.85792349726776</v>
      </c>
      <c r="Q1343" s="19">
        <v>31.965175548990544</v>
      </c>
      <c r="R1343" s="19">
        <v>18.579234972677597</v>
      </c>
      <c r="S1343" s="19">
        <v>77.049180327868854</v>
      </c>
      <c r="T1343" s="19">
        <v>4.3715846994535523</v>
      </c>
      <c r="U1343" s="19">
        <v>93.75</v>
      </c>
      <c r="V1343" s="19">
        <v>87.37777777777778</v>
      </c>
      <c r="W1343" s="19">
        <v>13.257558304006713</v>
      </c>
      <c r="X1343" s="19">
        <v>0</v>
      </c>
      <c r="Y1343" s="19">
        <v>94.444444444444443</v>
      </c>
      <c r="Z1343" s="19">
        <v>5.5555555555555554</v>
      </c>
      <c r="AA1343" s="2">
        <v>0</v>
      </c>
      <c r="AB1343">
        <v>2</v>
      </c>
      <c r="AC1343">
        <v>9</v>
      </c>
      <c r="AD1343">
        <v>2</v>
      </c>
      <c r="AE1343" s="16">
        <v>0</v>
      </c>
      <c r="AF1343" s="12">
        <v>99</v>
      </c>
      <c r="AG1343">
        <v>99</v>
      </c>
      <c r="AH1343">
        <v>99</v>
      </c>
      <c r="AI1343">
        <v>99</v>
      </c>
      <c r="AJ1343">
        <v>99</v>
      </c>
      <c r="AK1343">
        <v>99</v>
      </c>
      <c r="AL1343">
        <v>99</v>
      </c>
      <c r="AM1343" s="1">
        <v>99</v>
      </c>
      <c r="AN1343">
        <v>99</v>
      </c>
      <c r="AO1343" s="1">
        <v>99</v>
      </c>
      <c r="AP1343">
        <v>99</v>
      </c>
      <c r="AQ1343">
        <v>99</v>
      </c>
      <c r="AR1343">
        <v>99</v>
      </c>
      <c r="AS1343" s="1">
        <v>0</v>
      </c>
      <c r="AT1343" s="1">
        <v>0</v>
      </c>
      <c r="AU1343">
        <v>0</v>
      </c>
      <c r="AV1343" s="1">
        <v>0</v>
      </c>
      <c r="AW1343" s="1">
        <v>0</v>
      </c>
      <c r="AX1343" s="1">
        <v>0</v>
      </c>
      <c r="AY1343" s="1">
        <v>0</v>
      </c>
      <c r="AZ1343" s="1">
        <v>0</v>
      </c>
      <c r="BA1343" s="1">
        <v>0</v>
      </c>
      <c r="BB1343" s="1">
        <v>0</v>
      </c>
      <c r="BC1343" s="1">
        <v>0</v>
      </c>
      <c r="BD1343" s="1">
        <v>0</v>
      </c>
      <c r="BE1343" s="1">
        <v>0</v>
      </c>
      <c r="BF1343" s="1">
        <f>SUM(AS1343:BE1343)</f>
        <v>0</v>
      </c>
      <c r="BG1343" s="25">
        <v>0</v>
      </c>
      <c r="BH1343" s="1">
        <v>0</v>
      </c>
      <c r="BI1343" s="1">
        <v>0</v>
      </c>
      <c r="BJ1343" s="1">
        <v>0</v>
      </c>
      <c r="BK1343" s="1">
        <v>0</v>
      </c>
      <c r="BL1343" s="25">
        <v>0</v>
      </c>
      <c r="BM1343" s="1">
        <v>0</v>
      </c>
      <c r="BN1343" s="1">
        <v>0</v>
      </c>
      <c r="BO1343" s="1">
        <v>0</v>
      </c>
      <c r="BP1343" s="1">
        <v>0</v>
      </c>
      <c r="BQ1343" s="12"/>
      <c r="BR1343" s="12"/>
      <c r="BS1343" s="12"/>
      <c r="BT1343" s="12"/>
      <c r="BU1343" s="12"/>
      <c r="BV1343" s="12"/>
      <c r="BW1343" s="12"/>
      <c r="BX1343" s="12"/>
      <c r="BY1343" s="12"/>
      <c r="BZ1343" s="12"/>
      <c r="CA1343" s="12"/>
      <c r="CB1343" s="15"/>
      <c r="CC1343" s="12"/>
      <c r="CD1343" s="12"/>
      <c r="CE1343" s="12"/>
      <c r="CF1343" s="12"/>
      <c r="CG1343" s="12"/>
      <c r="CH1343" s="12"/>
      <c r="CI1343" s="12"/>
      <c r="CJ1343" s="15"/>
      <c r="CK1343" s="12"/>
      <c r="CL1343" s="12"/>
      <c r="CM1343" s="12"/>
      <c r="CN1343" s="12"/>
      <c r="CO1343" s="12"/>
      <c r="CP1343" s="12"/>
      <c r="CQ1343" s="12"/>
      <c r="CR1343" s="12"/>
      <c r="CS1343" s="12"/>
      <c r="CT1343" s="12"/>
      <c r="CU1343" s="12"/>
      <c r="CV1343" s="12"/>
      <c r="CW1343" s="12"/>
      <c r="CX1343" s="12"/>
      <c r="CY1343" s="12"/>
      <c r="CZ1343" s="12"/>
      <c r="DA1343" s="12"/>
      <c r="DB1343" s="12"/>
      <c r="DC1343" s="12"/>
      <c r="DD1343"/>
      <c r="DE1343" s="35"/>
    </row>
    <row r="1344" spans="1:109" x14ac:dyDescent="0.2">
      <c r="A1344" s="2">
        <v>1343</v>
      </c>
      <c r="B1344" s="5">
        <v>16</v>
      </c>
      <c r="C1344" s="5">
        <v>3</v>
      </c>
      <c r="D1344" s="1">
        <v>41</v>
      </c>
      <c r="E1344" s="7">
        <v>44051</v>
      </c>
      <c r="F1344" s="1">
        <v>0</v>
      </c>
      <c r="G1344" s="5">
        <f t="shared" si="92"/>
        <v>0</v>
      </c>
      <c r="H1344" s="19">
        <f t="shared" si="93"/>
        <v>0</v>
      </c>
      <c r="I1344" s="19">
        <v>92.361111111111114</v>
      </c>
      <c r="J1344" s="19">
        <v>136.09398496240601</v>
      </c>
      <c r="K1344" s="19">
        <v>35.327597019789188</v>
      </c>
      <c r="L1344" s="19">
        <v>12.781954887218046</v>
      </c>
      <c r="M1344" s="19">
        <v>87.218045112781951</v>
      </c>
      <c r="N1344" s="19">
        <v>0</v>
      </c>
      <c r="O1344" s="19">
        <v>90.104166666666671</v>
      </c>
      <c r="P1344" s="19">
        <v>143.92485549132948</v>
      </c>
      <c r="Q1344" s="19">
        <v>39.742874809844082</v>
      </c>
      <c r="R1344" s="19">
        <v>19.653179190751445</v>
      </c>
      <c r="S1344" s="19">
        <v>80.346820809248555</v>
      </c>
      <c r="T1344" s="19">
        <v>0</v>
      </c>
      <c r="U1344" s="19">
        <v>96.875</v>
      </c>
      <c r="V1344" s="19">
        <v>121.52688172043011</v>
      </c>
      <c r="W1344" s="19">
        <v>11.969755664801328</v>
      </c>
      <c r="X1344" s="19">
        <v>0</v>
      </c>
      <c r="Y1344" s="19">
        <v>100</v>
      </c>
      <c r="Z1344" s="19">
        <v>0</v>
      </c>
      <c r="AA1344" s="2">
        <v>0</v>
      </c>
      <c r="AB1344">
        <v>2</v>
      </c>
      <c r="AC1344">
        <v>9</v>
      </c>
      <c r="AD1344">
        <v>2</v>
      </c>
      <c r="AE1344" s="16">
        <v>0</v>
      </c>
      <c r="AF1344" s="12">
        <v>99</v>
      </c>
      <c r="AG1344">
        <v>99</v>
      </c>
      <c r="AH1344">
        <v>1</v>
      </c>
      <c r="AI1344">
        <v>99</v>
      </c>
      <c r="AJ1344">
        <v>99</v>
      </c>
      <c r="AK1344">
        <v>99</v>
      </c>
      <c r="AL1344">
        <v>99</v>
      </c>
      <c r="AM1344">
        <v>99</v>
      </c>
      <c r="AN1344" s="1">
        <v>99</v>
      </c>
      <c r="AO1344" s="1">
        <v>99</v>
      </c>
      <c r="AP1344" s="1">
        <v>99</v>
      </c>
      <c r="AQ1344" s="1">
        <v>99</v>
      </c>
      <c r="AR1344" s="1">
        <v>99</v>
      </c>
      <c r="AS1344" s="1">
        <v>0</v>
      </c>
      <c r="AT1344" s="1">
        <v>0</v>
      </c>
      <c r="AU1344" s="1">
        <v>1</v>
      </c>
      <c r="AV1344" s="1">
        <v>0</v>
      </c>
      <c r="AW1344" s="1">
        <v>0</v>
      </c>
      <c r="AX1344" s="1">
        <v>0</v>
      </c>
      <c r="AY1344" s="1">
        <v>0</v>
      </c>
      <c r="AZ1344" s="1">
        <v>0</v>
      </c>
      <c r="BA1344" s="1">
        <v>0</v>
      </c>
      <c r="BB1344" s="1">
        <v>0</v>
      </c>
      <c r="BC1344" s="1">
        <v>0</v>
      </c>
      <c r="BD1344" s="1">
        <v>0</v>
      </c>
      <c r="BE1344" s="1">
        <v>0</v>
      </c>
      <c r="BF1344" s="1">
        <f>SUM(AS1344:BE1344)</f>
        <v>1</v>
      </c>
      <c r="BG1344" s="25">
        <v>0</v>
      </c>
      <c r="BH1344" s="1">
        <v>0</v>
      </c>
      <c r="BI1344" s="1">
        <v>0</v>
      </c>
      <c r="BJ1344" s="1">
        <v>0</v>
      </c>
      <c r="BK1344" s="1">
        <v>0</v>
      </c>
      <c r="BL1344" s="25">
        <v>0</v>
      </c>
      <c r="BM1344" s="1">
        <v>0</v>
      </c>
      <c r="BN1344" s="1">
        <v>0</v>
      </c>
      <c r="BO1344" s="1">
        <v>0</v>
      </c>
      <c r="BP1344" s="1">
        <v>0</v>
      </c>
      <c r="BQ1344" s="12"/>
      <c r="BR1344" s="12"/>
      <c r="BS1344" s="12"/>
      <c r="BT1344" s="12"/>
      <c r="BU1344" s="12"/>
      <c r="BV1344" s="12"/>
      <c r="BW1344" s="12"/>
      <c r="BX1344" s="12"/>
      <c r="BY1344" s="12"/>
      <c r="BZ1344" s="12"/>
      <c r="CA1344" s="12"/>
      <c r="CB1344" s="15"/>
      <c r="CC1344" s="12"/>
      <c r="CD1344" s="12"/>
      <c r="CE1344" s="12"/>
      <c r="CF1344" s="12"/>
      <c r="CG1344" s="12"/>
      <c r="CH1344" s="12"/>
      <c r="CI1344" s="12"/>
      <c r="CJ1344" s="15"/>
      <c r="CK1344" s="12"/>
      <c r="CL1344" s="12"/>
      <c r="CM1344" s="12"/>
      <c r="CN1344" s="12"/>
      <c r="CO1344" s="12"/>
      <c r="CP1344" s="12"/>
      <c r="CQ1344" s="12"/>
      <c r="CR1344" s="12"/>
      <c r="CS1344" s="12"/>
      <c r="CT1344" s="12"/>
      <c r="CU1344" s="12"/>
      <c r="CV1344" s="12"/>
      <c r="CW1344" s="12"/>
      <c r="CX1344" s="12"/>
      <c r="CY1344" s="12"/>
      <c r="CZ1344" s="12"/>
      <c r="DA1344" s="12"/>
      <c r="DB1344" s="12"/>
      <c r="DC1344" s="12"/>
      <c r="DD1344"/>
      <c r="DE1344" s="35"/>
    </row>
    <row r="1345" spans="1:109" x14ac:dyDescent="0.2">
      <c r="A1345" s="2">
        <v>1344</v>
      </c>
      <c r="B1345" s="5">
        <v>16</v>
      </c>
      <c r="C1345" s="5">
        <v>3</v>
      </c>
      <c r="D1345" s="1">
        <v>42</v>
      </c>
      <c r="E1345" s="7">
        <v>44052</v>
      </c>
      <c r="F1345" s="1">
        <v>0</v>
      </c>
      <c r="G1345" s="5">
        <f t="shared" si="92"/>
        <v>40</v>
      </c>
      <c r="H1345" s="19">
        <f t="shared" si="93"/>
        <v>112</v>
      </c>
      <c r="I1345" s="19">
        <v>90.277777777777771</v>
      </c>
      <c r="J1345" s="19">
        <v>118.58846153846154</v>
      </c>
      <c r="K1345" s="19">
        <v>22.454302092683289</v>
      </c>
      <c r="L1345" s="19">
        <v>0.76923076923076927</v>
      </c>
      <c r="M1345" s="19">
        <v>96.538461538461533</v>
      </c>
      <c r="N1345" s="19">
        <v>2.6923076923076925</v>
      </c>
      <c r="O1345" s="19">
        <v>85.9375</v>
      </c>
      <c r="P1345" s="19">
        <v>109.84848484848484</v>
      </c>
      <c r="Q1345" s="19">
        <v>25.400408460854504</v>
      </c>
      <c r="R1345" s="19">
        <v>1.2121212121212122</v>
      </c>
      <c r="S1345" s="19">
        <v>94.545454545454533</v>
      </c>
      <c r="T1345" s="19">
        <v>4.2424242424242422</v>
      </c>
      <c r="U1345" s="19">
        <v>98.958333333333329</v>
      </c>
      <c r="V1345" s="19">
        <v>133.76842105263157</v>
      </c>
      <c r="W1345" s="19">
        <v>11.299210530706281</v>
      </c>
      <c r="X1345" s="19">
        <v>0</v>
      </c>
      <c r="Y1345" s="19">
        <v>100</v>
      </c>
      <c r="Z1345" s="19">
        <v>0</v>
      </c>
      <c r="AA1345" s="2">
        <v>0</v>
      </c>
      <c r="AB1345">
        <v>2</v>
      </c>
      <c r="AC1345">
        <v>9</v>
      </c>
      <c r="AD1345">
        <v>1</v>
      </c>
      <c r="AE1345" s="16">
        <v>0</v>
      </c>
      <c r="AF1345" t="s">
        <v>875</v>
      </c>
      <c r="AG1345" t="s">
        <v>875</v>
      </c>
      <c r="AH1345" t="s">
        <v>875</v>
      </c>
      <c r="AI1345" t="s">
        <v>875</v>
      </c>
      <c r="AJ1345" t="s">
        <v>875</v>
      </c>
      <c r="AK1345" t="s">
        <v>875</v>
      </c>
      <c r="AL1345" t="s">
        <v>875</v>
      </c>
      <c r="AM1345" s="1" t="s">
        <v>903</v>
      </c>
      <c r="AN1345" s="1" t="s">
        <v>903</v>
      </c>
      <c r="AO1345" s="1" t="s">
        <v>903</v>
      </c>
      <c r="AP1345" s="1" t="s">
        <v>903</v>
      </c>
      <c r="AQ1345" s="1" t="s">
        <v>903</v>
      </c>
      <c r="AR1345" s="1" t="s">
        <v>903</v>
      </c>
      <c r="AS1345" s="1" t="s">
        <v>903</v>
      </c>
      <c r="AT1345" s="1" t="s">
        <v>903</v>
      </c>
      <c r="AU1345" s="1" t="s">
        <v>903</v>
      </c>
      <c r="AV1345" s="1" t="s">
        <v>903</v>
      </c>
      <c r="AW1345" s="1" t="s">
        <v>903</v>
      </c>
      <c r="AX1345" s="1" t="s">
        <v>903</v>
      </c>
      <c r="AY1345" s="1" t="s">
        <v>903</v>
      </c>
      <c r="AZ1345" s="1" t="s">
        <v>903</v>
      </c>
      <c r="BA1345" s="1" t="s">
        <v>875</v>
      </c>
      <c r="BB1345" s="1" t="s">
        <v>875</v>
      </c>
      <c r="BC1345" s="1" t="s">
        <v>875</v>
      </c>
      <c r="BD1345" s="1" t="s">
        <v>875</v>
      </c>
      <c r="BE1345" s="1" t="s">
        <v>875</v>
      </c>
      <c r="BF1345" s="1" t="s">
        <v>875</v>
      </c>
      <c r="BG1345" s="12">
        <v>40</v>
      </c>
      <c r="BH1345" s="1">
        <v>2</v>
      </c>
      <c r="BI1345" s="1">
        <v>2.8</v>
      </c>
      <c r="BJ1345" s="1">
        <f>BG1345*BI1345</f>
        <v>112</v>
      </c>
      <c r="BK1345" s="1" t="s">
        <v>27</v>
      </c>
      <c r="BL1345" s="25">
        <v>0</v>
      </c>
      <c r="BM1345" s="1">
        <v>0</v>
      </c>
      <c r="BN1345" s="1">
        <v>0</v>
      </c>
      <c r="BO1345" s="1">
        <v>0</v>
      </c>
      <c r="BP1345" s="1">
        <v>0</v>
      </c>
      <c r="BQ1345" s="14">
        <v>44052.878739375003</v>
      </c>
      <c r="BR1345" s="14" t="s">
        <v>609</v>
      </c>
      <c r="BS1345" s="15">
        <v>21.016666666666666</v>
      </c>
      <c r="BT1345" s="12" t="s">
        <v>177</v>
      </c>
      <c r="BU1345" s="12">
        <v>1</v>
      </c>
      <c r="BV1345" s="12" t="s">
        <v>610</v>
      </c>
      <c r="BW1345" s="12" t="s">
        <v>611</v>
      </c>
      <c r="BX1345" s="12"/>
      <c r="BY1345" s="12" t="s">
        <v>98</v>
      </c>
      <c r="BZ1345" s="12">
        <v>1</v>
      </c>
      <c r="CA1345" s="12">
        <v>5</v>
      </c>
      <c r="CB1345" s="15">
        <v>0</v>
      </c>
      <c r="CC1345" s="12">
        <v>0</v>
      </c>
      <c r="CD1345" s="12">
        <v>0</v>
      </c>
      <c r="CE1345" s="12">
        <v>2</v>
      </c>
      <c r="CF1345" s="12">
        <v>1</v>
      </c>
      <c r="CG1345" s="12">
        <v>3</v>
      </c>
      <c r="CH1345" s="12">
        <v>1</v>
      </c>
      <c r="CI1345" s="12">
        <v>3</v>
      </c>
      <c r="CJ1345" s="15">
        <v>2</v>
      </c>
      <c r="CK1345" s="12">
        <v>3</v>
      </c>
      <c r="CL1345" s="12">
        <v>1</v>
      </c>
      <c r="CM1345" s="12">
        <v>3</v>
      </c>
      <c r="CN1345" s="12">
        <v>1</v>
      </c>
      <c r="CO1345" s="12">
        <v>3</v>
      </c>
      <c r="CP1345" s="12" t="s">
        <v>94</v>
      </c>
      <c r="CQ1345" s="12">
        <v>80</v>
      </c>
      <c r="CR1345" s="12">
        <v>80</v>
      </c>
      <c r="CS1345" s="12">
        <v>76</v>
      </c>
      <c r="CT1345" s="12">
        <v>74</v>
      </c>
      <c r="CU1345" s="12">
        <v>87</v>
      </c>
      <c r="CV1345" s="12">
        <v>1.6</v>
      </c>
      <c r="CW1345" s="12">
        <v>203</v>
      </c>
      <c r="CX1345" s="12" t="b">
        <v>0</v>
      </c>
      <c r="CY1345" s="12"/>
      <c r="CZ1345" s="12">
        <v>0</v>
      </c>
      <c r="DA1345" s="12">
        <v>164</v>
      </c>
      <c r="DB1345" s="12">
        <v>139</v>
      </c>
      <c r="DC1345" s="12">
        <v>80</v>
      </c>
      <c r="DD1345" s="17"/>
      <c r="DE1345" s="35"/>
    </row>
    <row r="1346" spans="1:109" x14ac:dyDescent="0.2">
      <c r="A1346" s="2">
        <v>1345</v>
      </c>
      <c r="B1346" s="5">
        <v>16</v>
      </c>
      <c r="C1346" s="5">
        <v>3</v>
      </c>
      <c r="D1346" s="1">
        <v>43</v>
      </c>
      <c r="E1346" s="7">
        <v>44053</v>
      </c>
      <c r="F1346" s="1">
        <v>0</v>
      </c>
      <c r="G1346" s="5">
        <f t="shared" si="92"/>
        <v>0</v>
      </c>
      <c r="H1346" s="19">
        <f t="shared" si="93"/>
        <v>0</v>
      </c>
      <c r="I1346" s="19">
        <v>95.486111111111114</v>
      </c>
      <c r="J1346" s="19">
        <v>127.01454545454546</v>
      </c>
      <c r="K1346" s="19">
        <v>33.945879430137872</v>
      </c>
      <c r="L1346" s="19">
        <v>14.545454545454545</v>
      </c>
      <c r="M1346" s="19">
        <v>85.454545454545453</v>
      </c>
      <c r="N1346" s="19">
        <v>0</v>
      </c>
      <c r="O1346" s="19">
        <v>93.75</v>
      </c>
      <c r="P1346" s="19">
        <v>143.1611111111111</v>
      </c>
      <c r="Q1346" s="19">
        <v>31.238322918366197</v>
      </c>
      <c r="R1346" s="19">
        <v>22.222222222222221</v>
      </c>
      <c r="S1346" s="19">
        <v>77.777777777777771</v>
      </c>
      <c r="T1346" s="19">
        <v>0</v>
      </c>
      <c r="U1346" s="19">
        <v>98.958333333333329</v>
      </c>
      <c r="V1346" s="19">
        <v>96.421052631578945</v>
      </c>
      <c r="W1346" s="19">
        <v>13.32938737502637</v>
      </c>
      <c r="X1346" s="19">
        <v>0</v>
      </c>
      <c r="Y1346" s="19">
        <v>100</v>
      </c>
      <c r="Z1346" s="19">
        <v>0</v>
      </c>
      <c r="AA1346" s="2">
        <v>0</v>
      </c>
      <c r="AB1346">
        <v>1</v>
      </c>
      <c r="AC1346">
        <v>9</v>
      </c>
      <c r="AD1346">
        <v>2</v>
      </c>
      <c r="AE1346" s="16">
        <v>0</v>
      </c>
      <c r="AF1346" s="12">
        <v>99</v>
      </c>
      <c r="AG1346">
        <v>99</v>
      </c>
      <c r="AH1346">
        <v>1</v>
      </c>
      <c r="AI1346">
        <v>99</v>
      </c>
      <c r="AJ1346">
        <v>99</v>
      </c>
      <c r="AK1346">
        <v>99</v>
      </c>
      <c r="AL1346">
        <v>99</v>
      </c>
      <c r="AM1346" s="1">
        <v>99</v>
      </c>
      <c r="AN1346" s="1">
        <v>99</v>
      </c>
      <c r="AO1346" s="1">
        <v>99</v>
      </c>
      <c r="AP1346" s="1">
        <v>99</v>
      </c>
      <c r="AQ1346" s="1">
        <v>99</v>
      </c>
      <c r="AR1346" s="1">
        <v>99</v>
      </c>
      <c r="AS1346" s="1">
        <v>0</v>
      </c>
      <c r="AT1346" s="1">
        <v>0</v>
      </c>
      <c r="AU1346" s="1">
        <v>1</v>
      </c>
      <c r="AV1346" s="1">
        <v>0</v>
      </c>
      <c r="AW1346" s="1">
        <v>0</v>
      </c>
      <c r="AX1346" s="1">
        <v>0</v>
      </c>
      <c r="AY1346" s="1">
        <v>0</v>
      </c>
      <c r="AZ1346" s="1">
        <v>0</v>
      </c>
      <c r="BA1346" s="1">
        <v>0</v>
      </c>
      <c r="BB1346" s="1">
        <v>0</v>
      </c>
      <c r="BC1346" s="1">
        <v>0</v>
      </c>
      <c r="BD1346" s="1">
        <v>0</v>
      </c>
      <c r="BE1346" s="1">
        <v>0</v>
      </c>
      <c r="BF1346" s="1">
        <f>SUM(AS1346:BE1346)</f>
        <v>1</v>
      </c>
      <c r="BG1346" s="25">
        <v>0</v>
      </c>
      <c r="BH1346" s="1">
        <v>0</v>
      </c>
      <c r="BI1346" s="1">
        <v>0</v>
      </c>
      <c r="BJ1346" s="1">
        <v>0</v>
      </c>
      <c r="BK1346" s="1">
        <v>0</v>
      </c>
      <c r="BL1346" s="25">
        <v>0</v>
      </c>
      <c r="BM1346" s="1">
        <v>0</v>
      </c>
      <c r="BN1346" s="1">
        <v>0</v>
      </c>
      <c r="BO1346" s="1">
        <v>0</v>
      </c>
      <c r="BP1346" s="1">
        <v>0</v>
      </c>
      <c r="BQ1346" s="12"/>
      <c r="BR1346" s="12"/>
      <c r="BS1346" s="12"/>
      <c r="BT1346" s="12"/>
      <c r="BU1346" s="12"/>
      <c r="BV1346" s="12"/>
      <c r="BW1346" s="12"/>
      <c r="BX1346" s="12"/>
      <c r="BY1346" s="12"/>
      <c r="BZ1346" s="12"/>
      <c r="CA1346" s="12"/>
      <c r="CB1346" s="15"/>
      <c r="CC1346" s="12"/>
      <c r="CD1346" s="12"/>
      <c r="CE1346" s="12"/>
      <c r="CF1346" s="12"/>
      <c r="CG1346" s="12"/>
      <c r="CH1346" s="12"/>
      <c r="CI1346" s="12"/>
      <c r="CJ1346" s="15"/>
      <c r="CK1346" s="12"/>
      <c r="CL1346" s="12"/>
      <c r="CM1346" s="12"/>
      <c r="CN1346" s="12"/>
      <c r="CO1346" s="12"/>
      <c r="CP1346" s="12"/>
      <c r="CQ1346" s="12"/>
      <c r="CR1346" s="12"/>
      <c r="CS1346" s="12"/>
      <c r="CT1346" s="12"/>
      <c r="CU1346" s="12"/>
      <c r="CV1346" s="12"/>
      <c r="CW1346" s="12"/>
      <c r="CX1346" s="12"/>
      <c r="CY1346" s="12"/>
      <c r="CZ1346" s="12"/>
      <c r="DA1346" s="12"/>
      <c r="DB1346" s="12"/>
      <c r="DC1346" s="12"/>
      <c r="DD1346"/>
      <c r="DE1346" s="35"/>
    </row>
    <row r="1347" spans="1:109" x14ac:dyDescent="0.2">
      <c r="A1347" s="2">
        <v>1346</v>
      </c>
      <c r="B1347" s="5">
        <v>16</v>
      </c>
      <c r="C1347" s="5">
        <v>3</v>
      </c>
      <c r="D1347" s="1">
        <v>44</v>
      </c>
      <c r="E1347" s="7">
        <v>44054</v>
      </c>
      <c r="F1347" s="1">
        <v>0</v>
      </c>
      <c r="G1347" s="5">
        <f t="shared" si="92"/>
        <v>0</v>
      </c>
      <c r="H1347" s="19">
        <f t="shared" si="93"/>
        <v>0</v>
      </c>
      <c r="I1347" s="19">
        <v>91.319444444444443</v>
      </c>
      <c r="J1347" s="19">
        <v>134.92775665399239</v>
      </c>
      <c r="K1347" s="19">
        <v>26.718071002621819</v>
      </c>
      <c r="L1347" s="19">
        <v>13.307984790874524</v>
      </c>
      <c r="M1347" s="19">
        <v>86.692015209125472</v>
      </c>
      <c r="N1347" s="19">
        <v>0</v>
      </c>
      <c r="O1347" s="19">
        <v>89.0625</v>
      </c>
      <c r="P1347" s="19">
        <v>150.01754385964912</v>
      </c>
      <c r="Q1347" s="19">
        <v>23.491206510022341</v>
      </c>
      <c r="R1347" s="19">
        <v>20.467836257309941</v>
      </c>
      <c r="S1347" s="19">
        <v>79.532163742690059</v>
      </c>
      <c r="T1347" s="19">
        <v>0</v>
      </c>
      <c r="U1347" s="19">
        <v>95.833333333333329</v>
      </c>
      <c r="V1347" s="19">
        <v>106.8804347826087</v>
      </c>
      <c r="W1347" s="19">
        <v>13.181359999312887</v>
      </c>
      <c r="X1347" s="19">
        <v>0</v>
      </c>
      <c r="Y1347" s="19">
        <v>100</v>
      </c>
      <c r="Z1347" s="19">
        <v>0</v>
      </c>
      <c r="AA1347" s="2">
        <v>2</v>
      </c>
      <c r="AB1347">
        <v>3</v>
      </c>
      <c r="AC1347">
        <v>7</v>
      </c>
      <c r="AD1347">
        <v>2</v>
      </c>
      <c r="AE1347" s="16">
        <v>0</v>
      </c>
      <c r="AF1347" s="12">
        <v>99</v>
      </c>
      <c r="AG1347">
        <v>99</v>
      </c>
      <c r="AH1347">
        <v>1</v>
      </c>
      <c r="AI1347">
        <v>99</v>
      </c>
      <c r="AJ1347">
        <v>99</v>
      </c>
      <c r="AK1347">
        <v>99</v>
      </c>
      <c r="AL1347">
        <v>99</v>
      </c>
      <c r="AM1347">
        <v>99</v>
      </c>
      <c r="AN1347" s="1">
        <v>99</v>
      </c>
      <c r="AO1347" s="1">
        <v>99</v>
      </c>
      <c r="AP1347" s="1">
        <v>99</v>
      </c>
      <c r="AQ1347" s="1">
        <v>99</v>
      </c>
      <c r="AR1347" s="1">
        <v>99</v>
      </c>
      <c r="AS1347" s="1">
        <v>0</v>
      </c>
      <c r="AT1347" s="1">
        <v>0</v>
      </c>
      <c r="AU1347" s="1">
        <v>1</v>
      </c>
      <c r="AV1347" s="1">
        <v>0</v>
      </c>
      <c r="AW1347" s="1">
        <v>0</v>
      </c>
      <c r="AX1347" s="1">
        <v>0</v>
      </c>
      <c r="AY1347" s="1">
        <v>0</v>
      </c>
      <c r="AZ1347" s="1">
        <v>0</v>
      </c>
      <c r="BA1347" s="1">
        <v>0</v>
      </c>
      <c r="BB1347" s="1">
        <v>0</v>
      </c>
      <c r="BC1347" s="1">
        <v>0</v>
      </c>
      <c r="BD1347" s="1">
        <v>0</v>
      </c>
      <c r="BE1347" s="1">
        <v>0</v>
      </c>
      <c r="BF1347" s="1">
        <f>SUM(AS1347:BE1347)</f>
        <v>1</v>
      </c>
      <c r="BG1347" s="25">
        <v>0</v>
      </c>
      <c r="BH1347" s="1">
        <v>0</v>
      </c>
      <c r="BI1347" s="1">
        <v>0</v>
      </c>
      <c r="BJ1347" s="1">
        <v>0</v>
      </c>
      <c r="BK1347" s="1">
        <v>0</v>
      </c>
      <c r="BL1347" s="25">
        <v>0</v>
      </c>
      <c r="BM1347" s="1">
        <v>0</v>
      </c>
      <c r="BN1347" s="1">
        <v>0</v>
      </c>
      <c r="BO1347" s="1">
        <v>0</v>
      </c>
      <c r="BP1347" s="1">
        <v>0</v>
      </c>
      <c r="BQ1347" s="12"/>
      <c r="BR1347" s="12"/>
      <c r="BS1347" s="12"/>
      <c r="BT1347" s="12"/>
      <c r="BU1347" s="12"/>
      <c r="BV1347" s="12"/>
      <c r="BW1347" s="12"/>
      <c r="BX1347" s="12"/>
      <c r="BY1347" s="12"/>
      <c r="BZ1347" s="12"/>
      <c r="CA1347" s="12"/>
      <c r="CB1347" s="15"/>
      <c r="CC1347" s="12"/>
      <c r="CD1347" s="12"/>
      <c r="CE1347" s="12"/>
      <c r="CF1347" s="12"/>
      <c r="CG1347" s="12"/>
      <c r="CH1347" s="12"/>
      <c r="CI1347" s="12"/>
      <c r="CJ1347" s="15"/>
      <c r="CK1347" s="12"/>
      <c r="CL1347" s="12"/>
      <c r="CM1347" s="12"/>
      <c r="CN1347" s="12"/>
      <c r="CO1347" s="12"/>
      <c r="CP1347" s="12"/>
      <c r="CQ1347" s="12"/>
      <c r="CR1347" s="12"/>
      <c r="CS1347" s="12"/>
      <c r="CT1347" s="12"/>
      <c r="CU1347" s="12"/>
      <c r="CV1347" s="12"/>
      <c r="CW1347" s="12"/>
      <c r="CX1347" s="12"/>
      <c r="CY1347" s="12"/>
      <c r="CZ1347" s="12"/>
      <c r="DA1347" s="12"/>
      <c r="DB1347" s="12"/>
      <c r="DC1347" s="12"/>
      <c r="DD1347"/>
      <c r="DE1347" s="35"/>
    </row>
    <row r="1348" spans="1:109" x14ac:dyDescent="0.2">
      <c r="A1348" s="2">
        <v>1347</v>
      </c>
      <c r="B1348" s="5">
        <v>16</v>
      </c>
      <c r="C1348" s="5">
        <v>3</v>
      </c>
      <c r="D1348" s="1">
        <v>45</v>
      </c>
      <c r="E1348" s="7">
        <v>44055</v>
      </c>
      <c r="F1348" s="1">
        <v>0</v>
      </c>
      <c r="G1348" s="5">
        <f t="shared" si="92"/>
        <v>23</v>
      </c>
      <c r="H1348" s="19">
        <f t="shared" si="93"/>
        <v>64.399999999999991</v>
      </c>
      <c r="I1348" s="19">
        <v>90.972222222222229</v>
      </c>
      <c r="J1348" s="19">
        <v>125.32061068702291</v>
      </c>
      <c r="K1348" s="19">
        <v>26.261308419702402</v>
      </c>
      <c r="L1348" s="19">
        <v>4.1984732824427482</v>
      </c>
      <c r="M1348" s="19">
        <v>88.931297709923669</v>
      </c>
      <c r="N1348" s="19">
        <v>6.8702290076335881</v>
      </c>
      <c r="O1348" s="19">
        <v>86.458333333333329</v>
      </c>
      <c r="P1348" s="19">
        <v>122.87349397590361</v>
      </c>
      <c r="Q1348" s="19">
        <v>31.240988031734474</v>
      </c>
      <c r="R1348" s="19">
        <v>6.6265060240963853</v>
      </c>
      <c r="S1348" s="19">
        <v>82.53012048192771</v>
      </c>
      <c r="T1348" s="19">
        <v>10.843373493975903</v>
      </c>
      <c r="U1348" s="19">
        <v>100</v>
      </c>
      <c r="V1348" s="19">
        <v>129.55208333333334</v>
      </c>
      <c r="W1348" s="19">
        <v>15.20153470083431</v>
      </c>
      <c r="X1348" s="19">
        <v>0</v>
      </c>
      <c r="Y1348" s="19">
        <v>100</v>
      </c>
      <c r="Z1348" s="19">
        <v>0</v>
      </c>
      <c r="AA1348" s="2">
        <v>0</v>
      </c>
      <c r="AB1348">
        <v>2</v>
      </c>
      <c r="AC1348">
        <v>8</v>
      </c>
      <c r="AD1348">
        <v>2</v>
      </c>
      <c r="AE1348" s="16">
        <v>0</v>
      </c>
      <c r="AF1348" t="s">
        <v>875</v>
      </c>
      <c r="AG1348" t="s">
        <v>875</v>
      </c>
      <c r="AH1348" t="s">
        <v>875</v>
      </c>
      <c r="AI1348" t="s">
        <v>875</v>
      </c>
      <c r="AJ1348" t="s">
        <v>875</v>
      </c>
      <c r="AK1348" t="s">
        <v>875</v>
      </c>
      <c r="AL1348" t="s">
        <v>875</v>
      </c>
      <c r="AM1348" s="1" t="s">
        <v>903</v>
      </c>
      <c r="AN1348" s="1" t="s">
        <v>903</v>
      </c>
      <c r="AO1348" s="1" t="s">
        <v>903</v>
      </c>
      <c r="AP1348" s="1" t="s">
        <v>903</v>
      </c>
      <c r="AQ1348" s="1" t="s">
        <v>903</v>
      </c>
      <c r="AR1348" s="1" t="s">
        <v>903</v>
      </c>
      <c r="AS1348" s="1" t="s">
        <v>903</v>
      </c>
      <c r="AT1348" s="1" t="s">
        <v>903</v>
      </c>
      <c r="AU1348" s="1" t="s">
        <v>903</v>
      </c>
      <c r="AV1348" s="1" t="s">
        <v>903</v>
      </c>
      <c r="AW1348" s="1" t="s">
        <v>903</v>
      </c>
      <c r="AX1348" s="1" t="s">
        <v>903</v>
      </c>
      <c r="AY1348" s="1" t="s">
        <v>903</v>
      </c>
      <c r="AZ1348" s="1" t="s">
        <v>903</v>
      </c>
      <c r="BA1348" s="1" t="s">
        <v>875</v>
      </c>
      <c r="BB1348" s="1" t="s">
        <v>875</v>
      </c>
      <c r="BC1348" s="1" t="s">
        <v>875</v>
      </c>
      <c r="BD1348" s="1" t="s">
        <v>875</v>
      </c>
      <c r="BE1348" s="1" t="s">
        <v>875</v>
      </c>
      <c r="BF1348" s="1" t="s">
        <v>875</v>
      </c>
      <c r="BG1348" s="12">
        <v>23</v>
      </c>
      <c r="BH1348" s="1">
        <v>2</v>
      </c>
      <c r="BI1348" s="1">
        <v>2.8</v>
      </c>
      <c r="BJ1348" s="1">
        <f>BG1348*BI1348</f>
        <v>64.399999999999991</v>
      </c>
      <c r="BK1348" s="1" t="s">
        <v>27</v>
      </c>
      <c r="BL1348" s="25">
        <v>0</v>
      </c>
      <c r="BM1348" s="1">
        <v>0</v>
      </c>
      <c r="BN1348" s="1">
        <v>0</v>
      </c>
      <c r="BO1348" s="1">
        <v>0</v>
      </c>
      <c r="BP1348" s="1">
        <v>0</v>
      </c>
      <c r="BQ1348" s="14">
        <v>44055.912800393518</v>
      </c>
      <c r="BR1348" s="14" t="s">
        <v>612</v>
      </c>
      <c r="BS1348" s="15">
        <v>21.016666666666666</v>
      </c>
      <c r="BT1348" s="12" t="s">
        <v>341</v>
      </c>
      <c r="BU1348" s="12">
        <v>1</v>
      </c>
      <c r="BV1348" s="12" t="s">
        <v>150</v>
      </c>
      <c r="BW1348" s="12" t="s">
        <v>613</v>
      </c>
      <c r="BX1348" s="12"/>
      <c r="BY1348" s="12" t="s">
        <v>98</v>
      </c>
      <c r="BZ1348" s="12">
        <v>1</v>
      </c>
      <c r="CA1348" s="12">
        <v>5</v>
      </c>
      <c r="CB1348" s="15">
        <v>0</v>
      </c>
      <c r="CC1348" s="12">
        <v>15</v>
      </c>
      <c r="CD1348" s="12">
        <v>0</v>
      </c>
      <c r="CE1348" s="12">
        <v>4</v>
      </c>
      <c r="CF1348" s="12">
        <v>1</v>
      </c>
      <c r="CG1348" s="12">
        <v>2</v>
      </c>
      <c r="CH1348" s="12">
        <v>1</v>
      </c>
      <c r="CI1348" s="12">
        <v>3</v>
      </c>
      <c r="CJ1348" s="15">
        <v>2</v>
      </c>
      <c r="CK1348" s="12">
        <v>4</v>
      </c>
      <c r="CL1348" s="12">
        <v>1</v>
      </c>
      <c r="CM1348" s="12">
        <v>3</v>
      </c>
      <c r="CN1348" s="12">
        <v>1</v>
      </c>
      <c r="CO1348" s="12">
        <v>3</v>
      </c>
      <c r="CP1348" s="12" t="s">
        <v>99</v>
      </c>
      <c r="CQ1348" s="12">
        <v>73</v>
      </c>
      <c r="CR1348" s="12">
        <v>73</v>
      </c>
      <c r="CS1348" s="12">
        <v>100</v>
      </c>
      <c r="CT1348" s="12">
        <v>93</v>
      </c>
      <c r="CU1348" s="12">
        <v>80</v>
      </c>
      <c r="CV1348" s="12">
        <v>0.5</v>
      </c>
      <c r="CW1348" s="12">
        <v>338</v>
      </c>
      <c r="CX1348" s="12" t="b">
        <v>0</v>
      </c>
      <c r="CY1348" s="12"/>
      <c r="CZ1348" s="12">
        <v>0</v>
      </c>
      <c r="DA1348" s="12"/>
      <c r="DB1348" s="12"/>
      <c r="DC1348" s="12"/>
      <c r="DD1348" s="17"/>
      <c r="DE1348" s="35"/>
    </row>
    <row r="1349" spans="1:109" x14ac:dyDescent="0.2">
      <c r="A1349" s="2">
        <v>1348</v>
      </c>
      <c r="B1349" s="5">
        <v>16</v>
      </c>
      <c r="C1349" s="5">
        <v>3</v>
      </c>
      <c r="D1349" s="1">
        <v>46</v>
      </c>
      <c r="E1349" s="7">
        <v>44056</v>
      </c>
      <c r="F1349" s="1">
        <v>0</v>
      </c>
      <c r="G1349" s="5">
        <f t="shared" si="92"/>
        <v>0</v>
      </c>
      <c r="H1349" s="19">
        <f t="shared" si="93"/>
        <v>0</v>
      </c>
      <c r="I1349" s="19">
        <v>81.944444444444443</v>
      </c>
      <c r="J1349" s="19">
        <v>107.72881355932203</v>
      </c>
      <c r="K1349" s="19">
        <v>23.399142166962509</v>
      </c>
      <c r="L1349" s="19">
        <v>0</v>
      </c>
      <c r="M1349" s="19">
        <v>90.677966101694921</v>
      </c>
      <c r="N1349" s="19">
        <v>9.3220338983050848</v>
      </c>
      <c r="O1349" s="19">
        <v>77.083333333333329</v>
      </c>
      <c r="P1349" s="19">
        <v>112.4054054054054</v>
      </c>
      <c r="Q1349" s="19">
        <v>25.739578555176763</v>
      </c>
      <c r="R1349" s="19">
        <v>0</v>
      </c>
      <c r="S1349" s="19">
        <v>85.13513513513513</v>
      </c>
      <c r="T1349" s="19">
        <v>14.864864864864865</v>
      </c>
      <c r="U1349" s="19">
        <v>91.666666666666671</v>
      </c>
      <c r="V1349" s="19">
        <v>99.86363636363636</v>
      </c>
      <c r="W1349" s="19">
        <v>14.238702180847088</v>
      </c>
      <c r="X1349" s="19">
        <v>0</v>
      </c>
      <c r="Y1349" s="19">
        <v>100</v>
      </c>
      <c r="Z1349" s="19">
        <v>0</v>
      </c>
      <c r="AA1349" s="2">
        <v>0</v>
      </c>
      <c r="AB1349">
        <v>2</v>
      </c>
      <c r="AC1349">
        <v>5</v>
      </c>
      <c r="AD1349">
        <v>2</v>
      </c>
      <c r="AE1349" s="16">
        <v>0</v>
      </c>
      <c r="AF1349" s="12">
        <v>99</v>
      </c>
      <c r="AG1349">
        <v>99</v>
      </c>
      <c r="AH1349">
        <v>99</v>
      </c>
      <c r="AI1349">
        <v>99</v>
      </c>
      <c r="AJ1349">
        <v>99</v>
      </c>
      <c r="AK1349">
        <v>99</v>
      </c>
      <c r="AL1349">
        <v>99</v>
      </c>
      <c r="AM1349">
        <v>1</v>
      </c>
      <c r="AN1349" s="1">
        <v>99</v>
      </c>
      <c r="AO1349" s="1">
        <v>99</v>
      </c>
      <c r="AP1349">
        <v>99</v>
      </c>
      <c r="AQ1349" s="1">
        <v>99</v>
      </c>
      <c r="AR1349" s="1">
        <v>99</v>
      </c>
      <c r="AS1349" s="1">
        <v>0</v>
      </c>
      <c r="AT1349" s="1">
        <v>0</v>
      </c>
      <c r="AU1349" s="1">
        <v>0</v>
      </c>
      <c r="AV1349" s="1">
        <v>0</v>
      </c>
      <c r="AW1349" s="1">
        <v>0</v>
      </c>
      <c r="AX1349" s="1">
        <v>0</v>
      </c>
      <c r="AY1349" s="1">
        <v>0</v>
      </c>
      <c r="AZ1349" s="1">
        <v>1</v>
      </c>
      <c r="BA1349" s="1">
        <v>0</v>
      </c>
      <c r="BB1349" s="1">
        <v>0</v>
      </c>
      <c r="BC1349" s="1">
        <v>0</v>
      </c>
      <c r="BD1349" s="1">
        <v>0</v>
      </c>
      <c r="BE1349" s="1">
        <v>0</v>
      </c>
      <c r="BF1349" s="1">
        <f>SUM(AS1349:BE1349)</f>
        <v>1</v>
      </c>
      <c r="BG1349" s="25">
        <v>0</v>
      </c>
      <c r="BH1349" s="1">
        <v>0</v>
      </c>
      <c r="BI1349" s="1">
        <v>0</v>
      </c>
      <c r="BJ1349" s="1">
        <v>0</v>
      </c>
      <c r="BK1349" s="1">
        <v>0</v>
      </c>
      <c r="BL1349" s="25">
        <v>0</v>
      </c>
      <c r="BM1349" s="1">
        <v>0</v>
      </c>
      <c r="BN1349" s="1">
        <v>0</v>
      </c>
      <c r="BO1349" s="1">
        <v>0</v>
      </c>
      <c r="BP1349" s="1">
        <v>0</v>
      </c>
      <c r="BQ1349" s="12"/>
      <c r="BR1349" s="12"/>
      <c r="BS1349" s="12"/>
      <c r="BT1349" s="12"/>
      <c r="BU1349" s="12"/>
      <c r="BV1349" s="12"/>
      <c r="BW1349" s="12"/>
      <c r="BX1349" s="12"/>
      <c r="BY1349" s="12"/>
      <c r="BZ1349" s="12"/>
      <c r="CA1349" s="12"/>
      <c r="CB1349" s="15"/>
      <c r="CC1349" s="12"/>
      <c r="CD1349" s="12"/>
      <c r="CE1349" s="12"/>
      <c r="CF1349" s="12"/>
      <c r="CG1349" s="12"/>
      <c r="CH1349" s="12"/>
      <c r="CI1349" s="12"/>
      <c r="CJ1349" s="15"/>
      <c r="CK1349" s="12"/>
      <c r="CL1349" s="12"/>
      <c r="CM1349" s="12"/>
      <c r="CN1349" s="12"/>
      <c r="CO1349" s="12"/>
      <c r="CP1349" s="12"/>
      <c r="CQ1349" s="12"/>
      <c r="CR1349" s="12"/>
      <c r="CS1349" s="12"/>
      <c r="CT1349" s="12"/>
      <c r="CU1349" s="12"/>
      <c r="CV1349" s="12"/>
      <c r="CW1349" s="12"/>
      <c r="CX1349" s="12"/>
      <c r="CY1349" s="12"/>
      <c r="CZ1349" s="12"/>
      <c r="DA1349" s="12"/>
      <c r="DB1349" s="12"/>
      <c r="DC1349" s="12"/>
      <c r="DD1349"/>
      <c r="DE1349" s="35"/>
    </row>
    <row r="1350" spans="1:109" x14ac:dyDescent="0.2">
      <c r="A1350" s="2">
        <v>1349</v>
      </c>
      <c r="B1350" s="5">
        <v>16</v>
      </c>
      <c r="C1350" s="5">
        <v>3</v>
      </c>
      <c r="D1350" s="1">
        <v>47</v>
      </c>
      <c r="E1350" s="7">
        <v>44057</v>
      </c>
      <c r="F1350" s="1">
        <v>0</v>
      </c>
      <c r="G1350" s="5">
        <f t="shared" si="92"/>
        <v>0</v>
      </c>
      <c r="H1350" s="19">
        <f t="shared" si="93"/>
        <v>0</v>
      </c>
      <c r="I1350" s="19">
        <v>67.361111111111114</v>
      </c>
      <c r="J1350" s="19">
        <v>96.773195876288653</v>
      </c>
      <c r="K1350" s="19">
        <v>26.962531992467721</v>
      </c>
      <c r="L1350" s="19">
        <v>0</v>
      </c>
      <c r="M1350" s="19">
        <v>84.536082474226802</v>
      </c>
      <c r="N1350" s="19">
        <v>15.463917525773196</v>
      </c>
      <c r="O1350" s="19">
        <v>57.291666666666664</v>
      </c>
      <c r="P1350" s="19">
        <v>106.58181818181818</v>
      </c>
      <c r="Q1350" s="19">
        <v>22.351013627575892</v>
      </c>
      <c r="R1350" s="19">
        <v>0</v>
      </c>
      <c r="S1350" s="19">
        <v>96.36363636363636</v>
      </c>
      <c r="T1350" s="19">
        <v>3.6363636363636362</v>
      </c>
      <c r="U1350" s="19">
        <v>87.5</v>
      </c>
      <c r="V1350" s="19">
        <v>83.928571428571431</v>
      </c>
      <c r="W1350" s="19">
        <v>27.773929599281654</v>
      </c>
      <c r="X1350" s="19">
        <v>0</v>
      </c>
      <c r="Y1350" s="19">
        <v>69.047619047619051</v>
      </c>
      <c r="Z1350" s="19">
        <v>30.952380952380953</v>
      </c>
      <c r="AA1350" s="2">
        <v>0</v>
      </c>
      <c r="AB1350">
        <v>3</v>
      </c>
      <c r="AC1350">
        <v>2</v>
      </c>
      <c r="AD1350">
        <v>2</v>
      </c>
      <c r="AE1350" s="16">
        <v>0</v>
      </c>
      <c r="AF1350" s="12">
        <v>99</v>
      </c>
      <c r="AG1350">
        <v>99</v>
      </c>
      <c r="AH1350">
        <v>1</v>
      </c>
      <c r="AI1350">
        <v>99</v>
      </c>
      <c r="AJ1350">
        <v>99</v>
      </c>
      <c r="AK1350">
        <v>99</v>
      </c>
      <c r="AL1350">
        <v>99</v>
      </c>
      <c r="AM1350" s="1">
        <v>99</v>
      </c>
      <c r="AN1350" s="1">
        <v>99</v>
      </c>
      <c r="AO1350" s="1">
        <v>99</v>
      </c>
      <c r="AP1350" s="1">
        <v>99</v>
      </c>
      <c r="AQ1350" s="1">
        <v>99</v>
      </c>
      <c r="AR1350" s="1">
        <v>99</v>
      </c>
      <c r="AS1350" s="1">
        <v>0</v>
      </c>
      <c r="AT1350" s="1">
        <v>0</v>
      </c>
      <c r="AU1350" s="1">
        <v>1</v>
      </c>
      <c r="AV1350" s="1">
        <v>0</v>
      </c>
      <c r="AW1350" s="1">
        <v>0</v>
      </c>
      <c r="AX1350" s="1">
        <v>0</v>
      </c>
      <c r="AY1350" s="1">
        <v>0</v>
      </c>
      <c r="AZ1350" s="1">
        <v>0</v>
      </c>
      <c r="BA1350" s="1">
        <v>0</v>
      </c>
      <c r="BB1350" s="1">
        <v>0</v>
      </c>
      <c r="BC1350" s="1">
        <v>0</v>
      </c>
      <c r="BD1350" s="1">
        <v>0</v>
      </c>
      <c r="BE1350" s="1">
        <v>0</v>
      </c>
      <c r="BF1350" s="1">
        <f>SUM(AS1350:BE1350)</f>
        <v>1</v>
      </c>
      <c r="BG1350" s="25">
        <v>0</v>
      </c>
      <c r="BH1350" s="1">
        <v>0</v>
      </c>
      <c r="BI1350" s="1">
        <v>0</v>
      </c>
      <c r="BJ1350" s="1">
        <v>0</v>
      </c>
      <c r="BK1350" s="1">
        <v>0</v>
      </c>
      <c r="BL1350" s="25">
        <v>0</v>
      </c>
      <c r="BM1350" s="1">
        <v>0</v>
      </c>
      <c r="BN1350" s="1">
        <v>0</v>
      </c>
      <c r="BO1350" s="1">
        <v>0</v>
      </c>
      <c r="BP1350" s="1">
        <v>0</v>
      </c>
      <c r="BQ1350" s="12"/>
      <c r="BR1350" s="12"/>
      <c r="BS1350" s="12"/>
      <c r="BT1350" s="12"/>
      <c r="BU1350" s="12"/>
      <c r="BV1350" s="12"/>
      <c r="BW1350" s="12"/>
      <c r="BX1350" s="12"/>
      <c r="BY1350" s="12"/>
      <c r="BZ1350" s="12"/>
      <c r="CA1350" s="12"/>
      <c r="CB1350" s="15"/>
      <c r="CC1350" s="12"/>
      <c r="CD1350" s="12"/>
      <c r="CE1350" s="12"/>
      <c r="CF1350" s="12"/>
      <c r="CG1350" s="12"/>
      <c r="CH1350" s="12"/>
      <c r="CI1350" s="12"/>
      <c r="CJ1350" s="15"/>
      <c r="CK1350" s="12"/>
      <c r="CL1350" s="12"/>
      <c r="CM1350" s="12"/>
      <c r="CN1350" s="12"/>
      <c r="CO1350" s="12"/>
      <c r="CP1350" s="12"/>
      <c r="CQ1350" s="12"/>
      <c r="CR1350" s="12"/>
      <c r="CS1350" s="12"/>
      <c r="CT1350" s="12"/>
      <c r="CU1350" s="12"/>
      <c r="CV1350" s="12"/>
      <c r="CW1350" s="12"/>
      <c r="CX1350" s="12"/>
      <c r="CY1350" s="12"/>
      <c r="CZ1350" s="12"/>
      <c r="DA1350" s="12"/>
      <c r="DB1350" s="12"/>
      <c r="DC1350" s="12"/>
      <c r="DD1350"/>
      <c r="DE1350" s="35"/>
    </row>
    <row r="1351" spans="1:109" x14ac:dyDescent="0.2">
      <c r="A1351" s="2">
        <v>1350</v>
      </c>
      <c r="B1351" s="5">
        <v>16</v>
      </c>
      <c r="C1351" s="5">
        <v>3</v>
      </c>
      <c r="D1351" s="1">
        <v>48</v>
      </c>
      <c r="E1351" s="7">
        <v>44058</v>
      </c>
      <c r="F1351" s="1">
        <v>0</v>
      </c>
      <c r="G1351" s="5">
        <f t="shared" si="92"/>
        <v>40.000000000000014</v>
      </c>
      <c r="H1351" s="19">
        <f t="shared" si="93"/>
        <v>112.00000000000003</v>
      </c>
      <c r="I1351" s="19">
        <v>64.236111111111114</v>
      </c>
      <c r="J1351" s="19">
        <v>85.081081081081081</v>
      </c>
      <c r="K1351" s="19">
        <v>31.198997371849089</v>
      </c>
      <c r="L1351" s="19">
        <v>0</v>
      </c>
      <c r="M1351" s="19">
        <v>74.594594594594597</v>
      </c>
      <c r="N1351" s="19">
        <v>25.405405405405407</v>
      </c>
      <c r="O1351" s="19">
        <v>53.125</v>
      </c>
      <c r="P1351" s="19">
        <v>88.215686274509807</v>
      </c>
      <c r="Q1351" s="19">
        <v>16.490310330017223</v>
      </c>
      <c r="R1351" s="19">
        <v>0</v>
      </c>
      <c r="S1351" s="19">
        <v>86.274509803921575</v>
      </c>
      <c r="T1351" s="19">
        <v>13.725490196078431</v>
      </c>
      <c r="U1351" s="19">
        <v>86.458333333333329</v>
      </c>
      <c r="V1351" s="19">
        <v>81.228915662650607</v>
      </c>
      <c r="W1351" s="19">
        <v>44.27092638282754</v>
      </c>
      <c r="X1351" s="19">
        <v>0</v>
      </c>
      <c r="Y1351" s="19">
        <v>60.24096385542169</v>
      </c>
      <c r="Z1351" s="19">
        <v>39.75903614457831</v>
      </c>
      <c r="AA1351" s="2">
        <v>1</v>
      </c>
      <c r="AB1351">
        <v>1</v>
      </c>
      <c r="AC1351">
        <v>2</v>
      </c>
      <c r="AD1351">
        <v>2</v>
      </c>
      <c r="AE1351" s="16">
        <v>0</v>
      </c>
      <c r="AF1351" t="s">
        <v>875</v>
      </c>
      <c r="AG1351" t="s">
        <v>875</v>
      </c>
      <c r="AH1351" t="s">
        <v>875</v>
      </c>
      <c r="AI1351" t="s">
        <v>875</v>
      </c>
      <c r="AJ1351" t="s">
        <v>875</v>
      </c>
      <c r="AK1351" t="s">
        <v>875</v>
      </c>
      <c r="AL1351" t="s">
        <v>875</v>
      </c>
      <c r="AM1351" s="1" t="s">
        <v>903</v>
      </c>
      <c r="AN1351" s="1" t="s">
        <v>903</v>
      </c>
      <c r="AO1351" s="1" t="s">
        <v>903</v>
      </c>
      <c r="AP1351" s="1" t="s">
        <v>903</v>
      </c>
      <c r="AQ1351" s="1" t="s">
        <v>903</v>
      </c>
      <c r="AR1351" s="1" t="s">
        <v>903</v>
      </c>
      <c r="AS1351" s="1" t="s">
        <v>903</v>
      </c>
      <c r="AT1351" s="1" t="s">
        <v>903</v>
      </c>
      <c r="AU1351" s="1" t="s">
        <v>903</v>
      </c>
      <c r="AV1351" s="1" t="s">
        <v>903</v>
      </c>
      <c r="AW1351" s="1" t="s">
        <v>903</v>
      </c>
      <c r="AX1351" s="1" t="s">
        <v>903</v>
      </c>
      <c r="AY1351" s="1" t="s">
        <v>903</v>
      </c>
      <c r="AZ1351" s="1" t="s">
        <v>903</v>
      </c>
      <c r="BA1351" s="1" t="s">
        <v>875</v>
      </c>
      <c r="BB1351" s="1" t="s">
        <v>875</v>
      </c>
      <c r="BC1351" s="1" t="s">
        <v>875</v>
      </c>
      <c r="BD1351" s="1" t="s">
        <v>875</v>
      </c>
      <c r="BE1351" s="1" t="s">
        <v>875</v>
      </c>
      <c r="BF1351" s="1" t="s">
        <v>875</v>
      </c>
      <c r="BG1351" s="25">
        <v>40.000000000000014</v>
      </c>
      <c r="BH1351">
        <v>2</v>
      </c>
      <c r="BI1351" s="1">
        <v>2.8</v>
      </c>
      <c r="BJ1351" s="1">
        <f>BG1351*BI1351</f>
        <v>112.00000000000003</v>
      </c>
      <c r="BK1351" t="s">
        <v>783</v>
      </c>
      <c r="BL1351" s="25">
        <v>0</v>
      </c>
      <c r="BM1351">
        <v>0</v>
      </c>
      <c r="BN1351" s="1">
        <v>0</v>
      </c>
      <c r="BO1351" s="1">
        <v>0</v>
      </c>
      <c r="BP1351">
        <v>0</v>
      </c>
      <c r="BQ1351" s="12"/>
      <c r="BR1351" s="12"/>
      <c r="BS1351" s="12"/>
      <c r="BT1351" s="12"/>
      <c r="BU1351" s="12"/>
      <c r="BV1351" s="12"/>
      <c r="BW1351" s="12"/>
      <c r="BX1351" s="12"/>
      <c r="BY1351" s="12"/>
      <c r="BZ1351" s="12"/>
      <c r="CA1351" s="12"/>
      <c r="CB1351" s="15"/>
      <c r="CC1351" s="12"/>
      <c r="CD1351" s="12"/>
      <c r="CE1351" s="12"/>
      <c r="CF1351" s="12"/>
      <c r="CG1351" s="12"/>
      <c r="CH1351" s="12"/>
      <c r="CI1351" s="12"/>
      <c r="CJ1351" s="15"/>
      <c r="CK1351" s="12"/>
      <c r="CL1351" s="12"/>
      <c r="CM1351" s="12"/>
      <c r="CN1351" s="12"/>
      <c r="CO1351" s="12"/>
      <c r="CP1351" s="12"/>
      <c r="CQ1351" s="12"/>
      <c r="CR1351" s="12"/>
      <c r="CS1351" s="12"/>
      <c r="CT1351" s="12"/>
      <c r="CU1351" s="12"/>
      <c r="CV1351" s="12"/>
      <c r="CW1351" s="12"/>
      <c r="CX1351" s="12"/>
      <c r="CY1351" s="12"/>
      <c r="CZ1351" s="12"/>
      <c r="DA1351" s="12"/>
      <c r="DB1351" s="12"/>
      <c r="DC1351" s="12"/>
      <c r="DD1351" s="17">
        <v>0.6875</v>
      </c>
      <c r="DE1351" s="35">
        <v>0.71527777777777779</v>
      </c>
    </row>
    <row r="1352" spans="1:109" x14ac:dyDescent="0.2">
      <c r="A1352" s="2">
        <v>1351</v>
      </c>
      <c r="B1352" s="5">
        <v>16</v>
      </c>
      <c r="C1352" s="5">
        <v>3</v>
      </c>
      <c r="D1352" s="1">
        <v>49</v>
      </c>
      <c r="E1352" s="7">
        <v>44059</v>
      </c>
      <c r="F1352" s="1">
        <v>0</v>
      </c>
      <c r="G1352" s="5">
        <f t="shared" si="92"/>
        <v>24</v>
      </c>
      <c r="H1352" s="19">
        <f t="shared" si="93"/>
        <v>67.199999999999989</v>
      </c>
      <c r="I1352" s="19">
        <v>79.861111111111114</v>
      </c>
      <c r="J1352" s="19">
        <v>108.53043478260869</v>
      </c>
      <c r="K1352" s="19">
        <v>30.007727540345797</v>
      </c>
      <c r="L1352" s="19">
        <v>0</v>
      </c>
      <c r="M1352" s="19">
        <v>86.521739130434781</v>
      </c>
      <c r="N1352" s="19">
        <v>13.478260869565217</v>
      </c>
      <c r="O1352" s="19">
        <v>71.354166666666671</v>
      </c>
      <c r="P1352" s="19">
        <v>91.591240875912405</v>
      </c>
      <c r="Q1352" s="19">
        <v>33.071546561546796</v>
      </c>
      <c r="R1352" s="19">
        <v>0</v>
      </c>
      <c r="S1352" s="19">
        <v>77.372262773722625</v>
      </c>
      <c r="T1352" s="19">
        <v>22.627737226277372</v>
      </c>
      <c r="U1352" s="19">
        <v>96.875</v>
      </c>
      <c r="V1352" s="19">
        <v>133.48387096774192</v>
      </c>
      <c r="W1352" s="19">
        <v>11.287477078323505</v>
      </c>
      <c r="X1352" s="19">
        <v>0</v>
      </c>
      <c r="Y1352" s="19">
        <v>100</v>
      </c>
      <c r="Z1352" s="19">
        <v>0</v>
      </c>
      <c r="AA1352" s="2">
        <v>0</v>
      </c>
      <c r="AB1352">
        <v>2</v>
      </c>
      <c r="AC1352">
        <v>7</v>
      </c>
      <c r="AD1352">
        <v>1</v>
      </c>
      <c r="AE1352" s="16">
        <v>0</v>
      </c>
      <c r="AF1352" t="s">
        <v>875</v>
      </c>
      <c r="AG1352" t="s">
        <v>875</v>
      </c>
      <c r="AH1352" t="s">
        <v>875</v>
      </c>
      <c r="AI1352" t="s">
        <v>875</v>
      </c>
      <c r="AJ1352" t="s">
        <v>875</v>
      </c>
      <c r="AK1352" t="s">
        <v>875</v>
      </c>
      <c r="AL1352" t="s">
        <v>875</v>
      </c>
      <c r="AM1352" s="1" t="s">
        <v>903</v>
      </c>
      <c r="AN1352" s="1" t="s">
        <v>903</v>
      </c>
      <c r="AO1352" s="1" t="s">
        <v>903</v>
      </c>
      <c r="AP1352" s="1" t="s">
        <v>903</v>
      </c>
      <c r="AQ1352" s="1" t="s">
        <v>903</v>
      </c>
      <c r="AR1352" s="1" t="s">
        <v>903</v>
      </c>
      <c r="AS1352" s="1" t="s">
        <v>903</v>
      </c>
      <c r="AT1352" s="1" t="s">
        <v>903</v>
      </c>
      <c r="AU1352" s="1" t="s">
        <v>903</v>
      </c>
      <c r="AV1352" s="1" t="s">
        <v>903</v>
      </c>
      <c r="AW1352" s="1" t="s">
        <v>903</v>
      </c>
      <c r="AX1352" s="1" t="s">
        <v>903</v>
      </c>
      <c r="AY1352" s="1" t="s">
        <v>903</v>
      </c>
      <c r="AZ1352" s="1" t="s">
        <v>903</v>
      </c>
      <c r="BA1352" s="1" t="s">
        <v>875</v>
      </c>
      <c r="BB1352" s="1" t="s">
        <v>875</v>
      </c>
      <c r="BC1352" s="1" t="s">
        <v>875</v>
      </c>
      <c r="BD1352" s="1" t="s">
        <v>875</v>
      </c>
      <c r="BE1352" s="1" t="s">
        <v>875</v>
      </c>
      <c r="BF1352" s="1" t="s">
        <v>875</v>
      </c>
      <c r="BG1352" s="12">
        <v>24</v>
      </c>
      <c r="BH1352" s="1">
        <v>2</v>
      </c>
      <c r="BI1352" s="1">
        <v>2.8</v>
      </c>
      <c r="BJ1352" s="1">
        <f>BG1352*BI1352</f>
        <v>67.199999999999989</v>
      </c>
      <c r="BK1352" s="1" t="s">
        <v>27</v>
      </c>
      <c r="BL1352" s="25">
        <v>0</v>
      </c>
      <c r="BM1352" s="1">
        <v>0</v>
      </c>
      <c r="BN1352" s="1">
        <v>0</v>
      </c>
      <c r="BO1352" s="1">
        <v>0</v>
      </c>
      <c r="BP1352" s="1">
        <v>0</v>
      </c>
      <c r="BQ1352" s="14">
        <v>44059.88382260417</v>
      </c>
      <c r="BR1352" s="14" t="s">
        <v>614</v>
      </c>
      <c r="BS1352" s="15">
        <v>21.016666666666666</v>
      </c>
      <c r="BT1352" s="12" t="s">
        <v>259</v>
      </c>
      <c r="BU1352" s="12">
        <v>1</v>
      </c>
      <c r="BV1352" s="12" t="s">
        <v>615</v>
      </c>
      <c r="BW1352" s="12" t="s">
        <v>616</v>
      </c>
      <c r="BX1352" s="12"/>
      <c r="BY1352" s="12" t="s">
        <v>98</v>
      </c>
      <c r="BZ1352" s="12">
        <v>1</v>
      </c>
      <c r="CA1352" s="12">
        <v>5</v>
      </c>
      <c r="CB1352" s="15">
        <v>0</v>
      </c>
      <c r="CC1352" s="12">
        <v>15</v>
      </c>
      <c r="CD1352" s="12">
        <v>0</v>
      </c>
      <c r="CE1352" s="12">
        <v>2</v>
      </c>
      <c r="CF1352" s="12">
        <v>1</v>
      </c>
      <c r="CG1352" s="12">
        <v>4</v>
      </c>
      <c r="CH1352" s="12">
        <v>1</v>
      </c>
      <c r="CI1352" s="12">
        <v>3</v>
      </c>
      <c r="CJ1352" s="15">
        <v>2</v>
      </c>
      <c r="CK1352" s="12">
        <v>3</v>
      </c>
      <c r="CL1352" s="12">
        <v>2</v>
      </c>
      <c r="CM1352" s="12">
        <v>4</v>
      </c>
      <c r="CN1352" s="12">
        <v>1</v>
      </c>
      <c r="CO1352" s="12">
        <v>3</v>
      </c>
      <c r="CP1352" s="12" t="s">
        <v>99</v>
      </c>
      <c r="CQ1352" s="12">
        <v>71</v>
      </c>
      <c r="CR1352" s="12">
        <v>71</v>
      </c>
      <c r="CS1352" s="12">
        <v>97</v>
      </c>
      <c r="CT1352" s="12">
        <v>78</v>
      </c>
      <c r="CU1352" s="12">
        <v>72</v>
      </c>
      <c r="CV1352" s="12">
        <v>2.2000000000000002</v>
      </c>
      <c r="CW1352" s="12">
        <v>23</v>
      </c>
      <c r="CX1352" s="12" t="b">
        <v>0</v>
      </c>
      <c r="CY1352" s="12"/>
      <c r="CZ1352" s="12">
        <v>0</v>
      </c>
      <c r="DA1352" s="12"/>
      <c r="DB1352" s="12"/>
      <c r="DC1352" s="12"/>
      <c r="DD1352"/>
      <c r="DE1352" s="35"/>
    </row>
    <row r="1353" spans="1:109" x14ac:dyDescent="0.2">
      <c r="A1353" s="2">
        <v>1352</v>
      </c>
      <c r="B1353" s="5">
        <v>16</v>
      </c>
      <c r="C1353" s="5">
        <v>3</v>
      </c>
      <c r="D1353" s="1">
        <v>50</v>
      </c>
      <c r="E1353" s="7">
        <v>44060</v>
      </c>
      <c r="F1353" s="1">
        <v>0</v>
      </c>
      <c r="G1353" s="5">
        <f t="shared" si="92"/>
        <v>0</v>
      </c>
      <c r="H1353" s="19">
        <f t="shared" si="93"/>
        <v>0</v>
      </c>
      <c r="I1353" s="19">
        <v>92.361111111111114</v>
      </c>
      <c r="J1353" s="19">
        <v>133.87969924812029</v>
      </c>
      <c r="K1353" s="19">
        <v>28.387849946271047</v>
      </c>
      <c r="L1353" s="19">
        <v>12.406015037593985</v>
      </c>
      <c r="M1353" s="19">
        <v>87.593984962406012</v>
      </c>
      <c r="N1353" s="19">
        <v>0</v>
      </c>
      <c r="O1353" s="19">
        <v>89.583333333333329</v>
      </c>
      <c r="P1353" s="19">
        <v>134.26162790697674</v>
      </c>
      <c r="Q1353" s="19">
        <v>33.268925964851938</v>
      </c>
      <c r="R1353" s="19">
        <v>18.604651162790699</v>
      </c>
      <c r="S1353" s="19">
        <v>81.395348837209298</v>
      </c>
      <c r="T1353" s="19">
        <v>0</v>
      </c>
      <c r="U1353" s="19">
        <v>97.916666666666671</v>
      </c>
      <c r="V1353" s="19">
        <v>133.18085106382978</v>
      </c>
      <c r="W1353" s="19">
        <v>15.86632698468542</v>
      </c>
      <c r="X1353" s="19">
        <v>1.0638297872340425</v>
      </c>
      <c r="Y1353" s="19">
        <v>98.936170212765958</v>
      </c>
      <c r="Z1353" s="19">
        <v>0</v>
      </c>
      <c r="AA1353" s="2">
        <v>0</v>
      </c>
      <c r="AB1353">
        <v>3</v>
      </c>
      <c r="AC1353">
        <v>5</v>
      </c>
      <c r="AD1353">
        <v>1</v>
      </c>
      <c r="AE1353" s="16">
        <v>0</v>
      </c>
      <c r="AF1353" s="12">
        <v>99</v>
      </c>
      <c r="AG1353">
        <v>99</v>
      </c>
      <c r="AH1353">
        <v>1</v>
      </c>
      <c r="AI1353">
        <v>99</v>
      </c>
      <c r="AJ1353">
        <v>99</v>
      </c>
      <c r="AK1353">
        <v>99</v>
      </c>
      <c r="AL1353">
        <v>99</v>
      </c>
      <c r="AM1353">
        <v>99</v>
      </c>
      <c r="AN1353" s="1">
        <v>99</v>
      </c>
      <c r="AO1353" s="1">
        <v>99</v>
      </c>
      <c r="AP1353" s="1">
        <v>99</v>
      </c>
      <c r="AQ1353" s="1">
        <v>99</v>
      </c>
      <c r="AR1353" s="1">
        <v>99</v>
      </c>
      <c r="AS1353" s="1">
        <v>0</v>
      </c>
      <c r="AT1353" s="1">
        <v>0</v>
      </c>
      <c r="AU1353" s="1">
        <v>1</v>
      </c>
      <c r="AV1353" s="1">
        <v>0</v>
      </c>
      <c r="AW1353" s="1">
        <v>0</v>
      </c>
      <c r="AX1353" s="1">
        <v>0</v>
      </c>
      <c r="AY1353" s="1">
        <v>0</v>
      </c>
      <c r="AZ1353" s="1">
        <v>0</v>
      </c>
      <c r="BA1353" s="1">
        <v>0</v>
      </c>
      <c r="BB1353" s="1">
        <v>0</v>
      </c>
      <c r="BC1353" s="1">
        <v>0</v>
      </c>
      <c r="BD1353" s="1">
        <v>0</v>
      </c>
      <c r="BE1353" s="1">
        <v>0</v>
      </c>
      <c r="BF1353" s="1">
        <f>SUM(AS1353:BE1353)</f>
        <v>1</v>
      </c>
      <c r="BG1353" s="25">
        <v>0</v>
      </c>
      <c r="BH1353" s="1">
        <v>0</v>
      </c>
      <c r="BI1353" s="1">
        <v>0</v>
      </c>
      <c r="BJ1353" s="1">
        <v>0</v>
      </c>
      <c r="BK1353" s="1">
        <v>0</v>
      </c>
      <c r="BL1353" s="25">
        <v>0</v>
      </c>
      <c r="BM1353" s="1">
        <v>0</v>
      </c>
      <c r="BN1353" s="1">
        <v>0</v>
      </c>
      <c r="BO1353" s="1">
        <v>0</v>
      </c>
      <c r="BP1353" s="1">
        <v>0</v>
      </c>
      <c r="BQ1353" s="12"/>
      <c r="BR1353" s="12"/>
      <c r="BS1353" s="12"/>
      <c r="BT1353" s="12"/>
      <c r="BU1353" s="12"/>
      <c r="BV1353" s="12"/>
      <c r="BW1353" s="12"/>
      <c r="BX1353" s="12"/>
      <c r="BY1353" s="12"/>
      <c r="BZ1353" s="12"/>
      <c r="CA1353" s="12"/>
      <c r="CB1353" s="15"/>
      <c r="CC1353" s="12"/>
      <c r="CD1353" s="12"/>
      <c r="CE1353" s="12"/>
      <c r="CF1353" s="12"/>
      <c r="CG1353" s="12"/>
      <c r="CH1353" s="12"/>
      <c r="CI1353" s="12"/>
      <c r="CJ1353" s="15"/>
      <c r="CK1353" s="12"/>
      <c r="CL1353" s="12"/>
      <c r="CM1353" s="12"/>
      <c r="CN1353" s="12"/>
      <c r="CO1353" s="12"/>
      <c r="CP1353" s="12"/>
      <c r="CQ1353" s="12"/>
      <c r="CR1353" s="12"/>
      <c r="CS1353" s="12"/>
      <c r="CT1353" s="12"/>
      <c r="CU1353" s="12"/>
      <c r="CV1353" s="12"/>
      <c r="CW1353" s="12"/>
      <c r="CX1353" s="12"/>
      <c r="CY1353" s="12"/>
      <c r="CZ1353" s="12"/>
      <c r="DA1353" s="12"/>
      <c r="DB1353" s="12"/>
      <c r="DC1353" s="12"/>
      <c r="DD1353"/>
      <c r="DE1353" s="35"/>
    </row>
    <row r="1354" spans="1:109" x14ac:dyDescent="0.2">
      <c r="A1354" s="2">
        <v>1353</v>
      </c>
      <c r="B1354" s="5">
        <v>16</v>
      </c>
      <c r="C1354" s="5">
        <v>3</v>
      </c>
      <c r="D1354" s="1">
        <v>51</v>
      </c>
      <c r="E1354" s="7">
        <v>44061</v>
      </c>
      <c r="F1354" s="1">
        <v>0</v>
      </c>
      <c r="G1354" s="5">
        <f t="shared" si="92"/>
        <v>23</v>
      </c>
      <c r="H1354" s="19">
        <f t="shared" si="93"/>
        <v>64.399999999999991</v>
      </c>
      <c r="I1354" s="19">
        <v>90.972222222222229</v>
      </c>
      <c r="J1354" s="19">
        <v>139.12595419847329</v>
      </c>
      <c r="K1354" s="19">
        <v>32.053332900485273</v>
      </c>
      <c r="L1354" s="19">
        <v>22.900763358778626</v>
      </c>
      <c r="M1354" s="19">
        <v>76.335877862595424</v>
      </c>
      <c r="N1354" s="19">
        <v>0.76335877862595425</v>
      </c>
      <c r="O1354" s="19">
        <v>86.458333333333329</v>
      </c>
      <c r="P1354" s="19">
        <v>131.31927710843374</v>
      </c>
      <c r="Q1354" s="19">
        <v>33.559474876573063</v>
      </c>
      <c r="R1354" s="19">
        <v>19.277108433734941</v>
      </c>
      <c r="S1354" s="19">
        <v>79.518072289156635</v>
      </c>
      <c r="T1354" s="19">
        <v>1.2048192771084338</v>
      </c>
      <c r="U1354" s="19">
        <v>100</v>
      </c>
      <c r="V1354" s="19">
        <v>152.625</v>
      </c>
      <c r="W1354" s="19">
        <v>27.795736858843021</v>
      </c>
      <c r="X1354" s="19">
        <v>29.166666666666668</v>
      </c>
      <c r="Y1354" s="19">
        <v>70.833333333333329</v>
      </c>
      <c r="Z1354" s="19">
        <v>0</v>
      </c>
      <c r="AA1354" s="2">
        <v>0</v>
      </c>
      <c r="AB1354">
        <v>1</v>
      </c>
      <c r="AC1354">
        <v>4</v>
      </c>
      <c r="AD1354">
        <v>3</v>
      </c>
      <c r="AE1354" s="16">
        <v>0</v>
      </c>
      <c r="AF1354" t="s">
        <v>875</v>
      </c>
      <c r="AG1354" t="s">
        <v>875</v>
      </c>
      <c r="AH1354" t="s">
        <v>875</v>
      </c>
      <c r="AI1354" t="s">
        <v>875</v>
      </c>
      <c r="AJ1354" t="s">
        <v>875</v>
      </c>
      <c r="AK1354" t="s">
        <v>875</v>
      </c>
      <c r="AL1354" t="s">
        <v>875</v>
      </c>
      <c r="AM1354" s="1" t="s">
        <v>903</v>
      </c>
      <c r="AN1354" s="1" t="s">
        <v>903</v>
      </c>
      <c r="AO1354" s="1" t="s">
        <v>903</v>
      </c>
      <c r="AP1354" s="1" t="s">
        <v>903</v>
      </c>
      <c r="AQ1354" s="1" t="s">
        <v>903</v>
      </c>
      <c r="AR1354" s="1" t="s">
        <v>903</v>
      </c>
      <c r="AS1354" s="1" t="s">
        <v>903</v>
      </c>
      <c r="AT1354" s="1" t="s">
        <v>903</v>
      </c>
      <c r="AU1354" s="1" t="s">
        <v>903</v>
      </c>
      <c r="AV1354" s="1" t="s">
        <v>903</v>
      </c>
      <c r="AW1354" s="1" t="s">
        <v>903</v>
      </c>
      <c r="AX1354" s="1" t="s">
        <v>903</v>
      </c>
      <c r="AY1354" s="1" t="s">
        <v>903</v>
      </c>
      <c r="AZ1354" s="1" t="s">
        <v>903</v>
      </c>
      <c r="BA1354" s="1" t="s">
        <v>875</v>
      </c>
      <c r="BB1354" s="1" t="s">
        <v>875</v>
      </c>
      <c r="BC1354" s="1" t="s">
        <v>875</v>
      </c>
      <c r="BD1354" s="1" t="s">
        <v>875</v>
      </c>
      <c r="BE1354" s="1" t="s">
        <v>875</v>
      </c>
      <c r="BF1354" s="1" t="s">
        <v>875</v>
      </c>
      <c r="BG1354" s="12">
        <v>23</v>
      </c>
      <c r="BH1354" s="1">
        <v>3</v>
      </c>
      <c r="BI1354" s="1">
        <v>2.8</v>
      </c>
      <c r="BJ1354" s="1">
        <f>BG1354*BI1354</f>
        <v>64.399999999999991</v>
      </c>
      <c r="BK1354" s="1" t="s">
        <v>27</v>
      </c>
      <c r="BL1354" s="25">
        <v>0</v>
      </c>
      <c r="BM1354" s="1">
        <v>0</v>
      </c>
      <c r="BN1354" s="1">
        <v>0</v>
      </c>
      <c r="BO1354" s="1">
        <v>0</v>
      </c>
      <c r="BP1354" s="1">
        <v>0</v>
      </c>
      <c r="BQ1354" s="14">
        <v>44061.865409745369</v>
      </c>
      <c r="BR1354" s="14" t="s">
        <v>617</v>
      </c>
      <c r="BS1354" s="15">
        <v>20.516666666666666</v>
      </c>
      <c r="BT1354" s="12" t="s">
        <v>344</v>
      </c>
      <c r="BU1354" s="12">
        <v>1</v>
      </c>
      <c r="BV1354" s="12" t="s">
        <v>109</v>
      </c>
      <c r="BW1354" s="12" t="s">
        <v>618</v>
      </c>
      <c r="BX1354" s="12"/>
      <c r="BY1354" s="12" t="s">
        <v>98</v>
      </c>
      <c r="BZ1354" s="12">
        <v>1</v>
      </c>
      <c r="CA1354" s="12">
        <v>5</v>
      </c>
      <c r="CB1354" s="15">
        <v>0</v>
      </c>
      <c r="CC1354" s="12">
        <v>0</v>
      </c>
      <c r="CD1354" s="12">
        <v>0</v>
      </c>
      <c r="CE1354" s="12">
        <v>2</v>
      </c>
      <c r="CF1354" s="12">
        <v>1</v>
      </c>
      <c r="CG1354" s="12">
        <v>3</v>
      </c>
      <c r="CH1354" s="12">
        <v>1</v>
      </c>
      <c r="CI1354" s="12">
        <v>3</v>
      </c>
      <c r="CJ1354" s="15">
        <v>3</v>
      </c>
      <c r="CK1354" s="12">
        <v>2</v>
      </c>
      <c r="CL1354" s="12">
        <v>1</v>
      </c>
      <c r="CM1354" s="12">
        <v>3</v>
      </c>
      <c r="CN1354" s="12">
        <v>1</v>
      </c>
      <c r="CO1354" s="12">
        <v>3</v>
      </c>
      <c r="CP1354" s="12" t="s">
        <v>435</v>
      </c>
      <c r="CQ1354" s="12">
        <v>78</v>
      </c>
      <c r="CR1354" s="12">
        <v>78</v>
      </c>
      <c r="CS1354" s="12">
        <v>48</v>
      </c>
      <c r="CT1354" s="12">
        <v>64</v>
      </c>
      <c r="CU1354" s="12">
        <v>79</v>
      </c>
      <c r="CV1354" s="12">
        <v>1.6</v>
      </c>
      <c r="CW1354" s="12">
        <v>270</v>
      </c>
      <c r="CX1354" s="12" t="b">
        <v>0</v>
      </c>
      <c r="CY1354" s="12"/>
      <c r="CZ1354" s="12">
        <v>0</v>
      </c>
      <c r="DA1354" s="12"/>
      <c r="DB1354" s="12"/>
      <c r="DC1354" s="12"/>
      <c r="DD1354"/>
      <c r="DE1354" s="35"/>
    </row>
    <row r="1355" spans="1:109" x14ac:dyDescent="0.2">
      <c r="A1355" s="2">
        <v>1354</v>
      </c>
      <c r="B1355" s="5">
        <v>16</v>
      </c>
      <c r="C1355" s="5">
        <v>3</v>
      </c>
      <c r="D1355" s="1">
        <v>52</v>
      </c>
      <c r="E1355" s="7">
        <v>44062</v>
      </c>
      <c r="F1355" s="1">
        <v>0</v>
      </c>
      <c r="G1355" s="5">
        <f t="shared" si="92"/>
        <v>0</v>
      </c>
      <c r="H1355" s="19">
        <f t="shared" si="93"/>
        <v>0</v>
      </c>
      <c r="I1355" s="19">
        <v>90.277777777777771</v>
      </c>
      <c r="J1355" s="19">
        <v>140.76538461538462</v>
      </c>
      <c r="K1355" s="19">
        <v>33.900445974018425</v>
      </c>
      <c r="L1355" s="19">
        <v>23.076923076923077</v>
      </c>
      <c r="M1355" s="19">
        <v>74.615384615384613</v>
      </c>
      <c r="N1355" s="19">
        <v>2.3076923076923075</v>
      </c>
      <c r="O1355" s="19">
        <v>88.020833333333329</v>
      </c>
      <c r="P1355" s="19">
        <v>138.6449704142012</v>
      </c>
      <c r="Q1355" s="19">
        <v>33.134218927710307</v>
      </c>
      <c r="R1355" s="19">
        <v>21.893491124260354</v>
      </c>
      <c r="S1355" s="19">
        <v>74.556213017751489</v>
      </c>
      <c r="T1355" s="19">
        <v>3.5502958579881656</v>
      </c>
      <c r="U1355" s="19">
        <v>94.791666666666671</v>
      </c>
      <c r="V1355" s="19">
        <v>144.7032967032967</v>
      </c>
      <c r="W1355" s="19">
        <v>35.168491948845201</v>
      </c>
      <c r="X1355" s="19">
        <v>25.274725274725274</v>
      </c>
      <c r="Y1355" s="19">
        <v>74.72527472527473</v>
      </c>
      <c r="Z1355" s="19">
        <v>0</v>
      </c>
      <c r="AA1355" s="2">
        <v>0</v>
      </c>
      <c r="AB1355">
        <v>1</v>
      </c>
      <c r="AC1355">
        <v>8</v>
      </c>
      <c r="AD1355">
        <v>2</v>
      </c>
      <c r="AE1355" s="16">
        <v>0</v>
      </c>
      <c r="AF1355" s="12">
        <v>99</v>
      </c>
      <c r="AG1355">
        <v>99</v>
      </c>
      <c r="AH1355">
        <v>99</v>
      </c>
      <c r="AI1355">
        <v>99</v>
      </c>
      <c r="AJ1355">
        <v>99</v>
      </c>
      <c r="AK1355">
        <v>1</v>
      </c>
      <c r="AL1355">
        <v>99</v>
      </c>
      <c r="AM1355" s="1">
        <v>99</v>
      </c>
      <c r="AN1355" s="1">
        <v>99</v>
      </c>
      <c r="AO1355" s="1">
        <v>99</v>
      </c>
      <c r="AP1355" s="1">
        <v>99</v>
      </c>
      <c r="AQ1355" s="1">
        <v>99</v>
      </c>
      <c r="AR1355" s="1">
        <v>99</v>
      </c>
      <c r="AS1355" s="1">
        <v>0</v>
      </c>
      <c r="AT1355" s="1">
        <v>0</v>
      </c>
      <c r="AU1355">
        <v>0</v>
      </c>
      <c r="AV1355" s="1">
        <v>0</v>
      </c>
      <c r="AW1355" s="1">
        <v>0</v>
      </c>
      <c r="AX1355" s="1">
        <v>1</v>
      </c>
      <c r="AY1355" s="1">
        <v>0</v>
      </c>
      <c r="AZ1355" s="1">
        <v>0</v>
      </c>
      <c r="BA1355" s="1">
        <v>0</v>
      </c>
      <c r="BB1355" s="1">
        <v>0</v>
      </c>
      <c r="BC1355" s="1">
        <v>0</v>
      </c>
      <c r="BD1355" s="1">
        <v>0</v>
      </c>
      <c r="BE1355" s="1">
        <v>0</v>
      </c>
      <c r="BF1355" s="1">
        <f>SUM(AS1355:BE1355)</f>
        <v>1</v>
      </c>
      <c r="BG1355" s="25">
        <v>0</v>
      </c>
      <c r="BH1355" s="1">
        <v>0</v>
      </c>
      <c r="BI1355" s="1">
        <v>0</v>
      </c>
      <c r="BJ1355" s="1">
        <v>0</v>
      </c>
      <c r="BK1355" s="1">
        <v>0</v>
      </c>
      <c r="BL1355" s="25">
        <v>0</v>
      </c>
      <c r="BM1355" s="1">
        <v>0</v>
      </c>
      <c r="BN1355" s="1">
        <v>0</v>
      </c>
      <c r="BO1355" s="1">
        <v>0</v>
      </c>
      <c r="BP1355" s="1">
        <v>0</v>
      </c>
      <c r="BQ1355" s="12"/>
      <c r="BR1355" s="12"/>
      <c r="BS1355" s="12"/>
      <c r="BT1355" s="12"/>
      <c r="BU1355" s="12"/>
      <c r="BV1355" s="12"/>
      <c r="BW1355" s="12"/>
      <c r="BX1355" s="12"/>
      <c r="BY1355" s="12"/>
      <c r="BZ1355" s="12"/>
      <c r="CA1355" s="12"/>
      <c r="CB1355" s="15"/>
      <c r="CC1355" s="12"/>
      <c r="CD1355" s="12"/>
      <c r="CE1355" s="12"/>
      <c r="CF1355" s="12"/>
      <c r="CG1355" s="12"/>
      <c r="CH1355" s="12"/>
      <c r="CI1355" s="12"/>
      <c r="CJ1355" s="15"/>
      <c r="CK1355" s="12"/>
      <c r="CL1355" s="12"/>
      <c r="CM1355" s="12"/>
      <c r="CN1355" s="12"/>
      <c r="CO1355" s="12"/>
      <c r="CP1355" s="12"/>
      <c r="CQ1355" s="12"/>
      <c r="CR1355" s="12"/>
      <c r="CS1355" s="12"/>
      <c r="CT1355" s="12"/>
      <c r="CU1355" s="12"/>
      <c r="CV1355" s="12"/>
      <c r="CW1355" s="12"/>
      <c r="CX1355" s="12"/>
      <c r="CY1355" s="12"/>
      <c r="CZ1355" s="12"/>
      <c r="DA1355" s="12"/>
      <c r="DB1355" s="12"/>
      <c r="DC1355" s="12"/>
      <c r="DD1355"/>
      <c r="DE1355" s="35"/>
    </row>
    <row r="1356" spans="1:109" x14ac:dyDescent="0.2">
      <c r="A1356" s="2">
        <v>1355</v>
      </c>
      <c r="B1356" s="5">
        <v>16</v>
      </c>
      <c r="C1356" s="5">
        <v>3</v>
      </c>
      <c r="D1356" s="1">
        <v>53</v>
      </c>
      <c r="E1356" s="7">
        <v>44063</v>
      </c>
      <c r="F1356" s="1">
        <v>0</v>
      </c>
      <c r="G1356" s="5">
        <f t="shared" si="92"/>
        <v>0</v>
      </c>
      <c r="H1356" s="19">
        <f t="shared" si="93"/>
        <v>0</v>
      </c>
      <c r="I1356" s="19">
        <v>95.138888888888886</v>
      </c>
      <c r="J1356" s="19">
        <v>127.68978102189782</v>
      </c>
      <c r="K1356" s="19">
        <v>23.261720774759088</v>
      </c>
      <c r="L1356" s="19">
        <v>6.9343065693430654</v>
      </c>
      <c r="M1356" s="19">
        <v>91.605839416058402</v>
      </c>
      <c r="N1356" s="19">
        <v>1.4598540145985401</v>
      </c>
      <c r="O1356" s="19">
        <v>92.708333333333329</v>
      </c>
      <c r="P1356" s="19">
        <v>139.03932584269663</v>
      </c>
      <c r="Q1356" s="19">
        <v>21.875302513383783</v>
      </c>
      <c r="R1356" s="19">
        <v>10.674157303370787</v>
      </c>
      <c r="S1356" s="19">
        <v>87.078651685393254</v>
      </c>
      <c r="T1356" s="19">
        <v>2.2471910112359552</v>
      </c>
      <c r="U1356" s="19">
        <v>100</v>
      </c>
      <c r="V1356" s="19">
        <v>106.64583333333333</v>
      </c>
      <c r="W1356" s="19">
        <v>10.394494520220984</v>
      </c>
      <c r="X1356" s="19">
        <v>0</v>
      </c>
      <c r="Y1356" s="19">
        <v>100</v>
      </c>
      <c r="Z1356" s="19">
        <v>0</v>
      </c>
      <c r="AA1356" s="2">
        <v>0</v>
      </c>
      <c r="AB1356">
        <v>1</v>
      </c>
      <c r="AC1356">
        <v>7</v>
      </c>
      <c r="AD1356">
        <v>1</v>
      </c>
      <c r="AE1356" s="16">
        <v>0</v>
      </c>
      <c r="AF1356" s="12">
        <v>99</v>
      </c>
      <c r="AG1356">
        <v>99</v>
      </c>
      <c r="AH1356">
        <v>1</v>
      </c>
      <c r="AI1356">
        <v>99</v>
      </c>
      <c r="AJ1356">
        <v>99</v>
      </c>
      <c r="AK1356">
        <v>99</v>
      </c>
      <c r="AL1356">
        <v>99</v>
      </c>
      <c r="AM1356" s="1">
        <v>99</v>
      </c>
      <c r="AN1356" s="1">
        <v>99</v>
      </c>
      <c r="AO1356" s="1">
        <v>99</v>
      </c>
      <c r="AP1356" s="1">
        <v>99</v>
      </c>
      <c r="AQ1356" s="1">
        <v>99</v>
      </c>
      <c r="AR1356" s="1">
        <v>99</v>
      </c>
      <c r="AS1356" s="1">
        <v>0</v>
      </c>
      <c r="AT1356" s="1">
        <v>0</v>
      </c>
      <c r="AU1356" s="1">
        <v>1</v>
      </c>
      <c r="AV1356" s="1">
        <v>0</v>
      </c>
      <c r="AW1356" s="1">
        <v>0</v>
      </c>
      <c r="AX1356" s="1">
        <v>0</v>
      </c>
      <c r="AY1356" s="1">
        <v>0</v>
      </c>
      <c r="AZ1356" s="1">
        <v>0</v>
      </c>
      <c r="BA1356" s="1">
        <v>0</v>
      </c>
      <c r="BB1356" s="1">
        <v>0</v>
      </c>
      <c r="BC1356" s="1">
        <v>0</v>
      </c>
      <c r="BD1356" s="1">
        <v>0</v>
      </c>
      <c r="BE1356" s="1">
        <v>0</v>
      </c>
      <c r="BF1356" s="1">
        <f>SUM(AS1356:BE1356)</f>
        <v>1</v>
      </c>
      <c r="BG1356" s="25">
        <v>0</v>
      </c>
      <c r="BH1356" s="12">
        <v>0</v>
      </c>
      <c r="BI1356" s="1">
        <v>0</v>
      </c>
      <c r="BJ1356" s="1">
        <v>0</v>
      </c>
      <c r="BK1356" s="1">
        <v>0</v>
      </c>
      <c r="BL1356" s="25">
        <v>0</v>
      </c>
      <c r="BM1356" s="1">
        <v>0</v>
      </c>
      <c r="BN1356" s="1">
        <v>0</v>
      </c>
      <c r="BO1356" s="1">
        <v>0</v>
      </c>
      <c r="BP1356" s="1">
        <v>0</v>
      </c>
      <c r="BQ1356" s="12"/>
      <c r="BR1356" s="12"/>
      <c r="BS1356" s="12"/>
      <c r="BT1356" s="12"/>
      <c r="BU1356" s="12"/>
      <c r="BV1356" s="12"/>
      <c r="BW1356" s="12"/>
      <c r="BX1356" s="12"/>
      <c r="BY1356" s="12"/>
      <c r="BZ1356" s="12"/>
      <c r="CA1356" s="12"/>
      <c r="CB1356" s="15"/>
      <c r="CC1356" s="12"/>
      <c r="CD1356" s="12"/>
      <c r="CE1356" s="12"/>
      <c r="CF1356" s="12"/>
      <c r="CG1356" s="12"/>
      <c r="CH1356" s="12"/>
      <c r="CI1356" s="12"/>
      <c r="CJ1356" s="15"/>
      <c r="CK1356" s="12"/>
      <c r="CL1356" s="12"/>
      <c r="CM1356" s="12"/>
      <c r="CN1356" s="12"/>
      <c r="CO1356" s="12"/>
      <c r="CP1356" s="12"/>
      <c r="CQ1356" s="12"/>
      <c r="CR1356" s="12"/>
      <c r="CS1356" s="12"/>
      <c r="CT1356" s="12"/>
      <c r="CU1356" s="12"/>
      <c r="CV1356" s="12"/>
      <c r="CW1356" s="12"/>
      <c r="CX1356" s="12"/>
      <c r="CY1356" s="12"/>
      <c r="CZ1356" s="12"/>
      <c r="DA1356" s="12"/>
      <c r="DB1356" s="12"/>
      <c r="DC1356" s="12"/>
      <c r="DD1356"/>
      <c r="DE1356" s="35"/>
    </row>
    <row r="1357" spans="1:109" x14ac:dyDescent="0.2">
      <c r="A1357" s="2">
        <v>1356</v>
      </c>
      <c r="B1357" s="5">
        <v>16</v>
      </c>
      <c r="C1357" s="5">
        <v>3</v>
      </c>
      <c r="D1357" s="1">
        <v>54</v>
      </c>
      <c r="E1357" s="7">
        <v>44064</v>
      </c>
      <c r="F1357" s="1">
        <v>0</v>
      </c>
      <c r="G1357" s="5">
        <f t="shared" si="92"/>
        <v>0</v>
      </c>
      <c r="H1357" s="19">
        <f t="shared" si="93"/>
        <v>0</v>
      </c>
      <c r="I1357" s="19">
        <v>90.972222222222229</v>
      </c>
      <c r="J1357" s="19">
        <v>122.09541984732824</v>
      </c>
      <c r="K1357" s="19">
        <v>31.416570425875634</v>
      </c>
      <c r="L1357" s="19">
        <v>2.6717557251908395</v>
      </c>
      <c r="M1357" s="19">
        <v>92.748091603053439</v>
      </c>
      <c r="N1357" s="19">
        <v>4.5801526717557248</v>
      </c>
      <c r="O1357" s="19">
        <v>86.458333333333329</v>
      </c>
      <c r="P1357" s="19">
        <v>141.47590361445782</v>
      </c>
      <c r="Q1357" s="19">
        <v>23.663987622465619</v>
      </c>
      <c r="R1357" s="19">
        <v>4.2168674698795181</v>
      </c>
      <c r="S1357" s="19">
        <v>94.578313253012055</v>
      </c>
      <c r="T1357" s="19">
        <v>1.2048192771084338</v>
      </c>
      <c r="U1357" s="19">
        <v>100</v>
      </c>
      <c r="V1357" s="19">
        <v>88.583333333333329</v>
      </c>
      <c r="W1357" s="19">
        <v>19.696784544618623</v>
      </c>
      <c r="X1357" s="19">
        <v>0</v>
      </c>
      <c r="Y1357" s="19">
        <v>89.583333333333329</v>
      </c>
      <c r="Z1357" s="19">
        <v>10.416666666666666</v>
      </c>
      <c r="AA1357" s="2">
        <v>0</v>
      </c>
      <c r="AB1357">
        <v>1</v>
      </c>
      <c r="AC1357">
        <v>7</v>
      </c>
      <c r="AD1357">
        <v>1</v>
      </c>
      <c r="AE1357" s="16">
        <v>0</v>
      </c>
      <c r="AF1357" s="12">
        <v>99</v>
      </c>
      <c r="AG1357">
        <v>99</v>
      </c>
      <c r="AH1357">
        <v>99</v>
      </c>
      <c r="AI1357">
        <v>99</v>
      </c>
      <c r="AJ1357">
        <v>99</v>
      </c>
      <c r="AK1357">
        <v>1</v>
      </c>
      <c r="AL1357">
        <v>99</v>
      </c>
      <c r="AM1357">
        <v>99</v>
      </c>
      <c r="AN1357" s="1">
        <v>99</v>
      </c>
      <c r="AO1357" s="1">
        <v>99</v>
      </c>
      <c r="AP1357" s="1">
        <v>99</v>
      </c>
      <c r="AQ1357" s="1">
        <v>99</v>
      </c>
      <c r="AR1357" s="1">
        <v>99</v>
      </c>
      <c r="AS1357" s="1">
        <v>0</v>
      </c>
      <c r="AT1357" s="1">
        <v>0</v>
      </c>
      <c r="AU1357">
        <v>0</v>
      </c>
      <c r="AV1357" s="1">
        <v>0</v>
      </c>
      <c r="AW1357" s="1">
        <v>0</v>
      </c>
      <c r="AX1357" s="1">
        <v>1</v>
      </c>
      <c r="AY1357" s="1">
        <v>0</v>
      </c>
      <c r="AZ1357" s="1">
        <v>0</v>
      </c>
      <c r="BA1357" s="1">
        <v>0</v>
      </c>
      <c r="BB1357" s="1">
        <v>0</v>
      </c>
      <c r="BC1357" s="1">
        <v>0</v>
      </c>
      <c r="BD1357" s="1">
        <v>0</v>
      </c>
      <c r="BE1357" s="1">
        <v>0</v>
      </c>
      <c r="BF1357" s="1">
        <f>SUM(AS1357:BE1357)</f>
        <v>1</v>
      </c>
      <c r="BG1357" s="25">
        <v>0</v>
      </c>
      <c r="BH1357" s="12">
        <v>0</v>
      </c>
      <c r="BI1357" s="1">
        <v>0</v>
      </c>
      <c r="BJ1357" s="1">
        <v>0</v>
      </c>
      <c r="BK1357" s="1">
        <v>0</v>
      </c>
      <c r="BL1357" s="25">
        <v>0</v>
      </c>
      <c r="BM1357" s="1">
        <v>0</v>
      </c>
      <c r="BN1357" s="1">
        <v>0</v>
      </c>
      <c r="BO1357" s="1">
        <v>0</v>
      </c>
      <c r="BP1357" s="1">
        <v>0</v>
      </c>
      <c r="BQ1357" s="12"/>
      <c r="BR1357" s="12"/>
      <c r="BS1357" s="12"/>
      <c r="BT1357" s="12"/>
      <c r="BU1357" s="12"/>
      <c r="BV1357" s="12"/>
      <c r="BW1357" s="12"/>
      <c r="BX1357" s="12"/>
      <c r="BY1357" s="12"/>
      <c r="BZ1357" s="12"/>
      <c r="CA1357" s="12"/>
      <c r="CB1357" s="15"/>
      <c r="CC1357" s="12"/>
      <c r="CD1357" s="12"/>
      <c r="CE1357" s="12"/>
      <c r="CF1357" s="12"/>
      <c r="CG1357" s="12"/>
      <c r="CH1357" s="12"/>
      <c r="CI1357" s="12"/>
      <c r="CJ1357" s="15"/>
      <c r="CK1357" s="12"/>
      <c r="CL1357" s="12"/>
      <c r="CM1357" s="12"/>
      <c r="CN1357" s="12"/>
      <c r="CO1357" s="12"/>
      <c r="CP1357" s="12"/>
      <c r="CQ1357" s="12"/>
      <c r="CR1357" s="12"/>
      <c r="CS1357" s="12"/>
      <c r="CT1357" s="12"/>
      <c r="CU1357" s="12"/>
      <c r="CV1357" s="12"/>
      <c r="CW1357" s="12"/>
      <c r="CX1357" s="12"/>
      <c r="CY1357" s="12"/>
      <c r="CZ1357" s="12"/>
      <c r="DA1357" s="12"/>
      <c r="DB1357" s="12"/>
      <c r="DC1357" s="12"/>
      <c r="DD1357"/>
      <c r="DE1357" s="35"/>
    </row>
    <row r="1358" spans="1:109" x14ac:dyDescent="0.2">
      <c r="A1358" s="2">
        <v>1357</v>
      </c>
      <c r="B1358" s="5">
        <v>16</v>
      </c>
      <c r="C1358" s="5">
        <v>3</v>
      </c>
      <c r="D1358" s="1">
        <v>55</v>
      </c>
      <c r="E1358" s="7">
        <v>44065</v>
      </c>
      <c r="F1358" s="1">
        <v>0</v>
      </c>
      <c r="G1358" s="5">
        <f t="shared" si="92"/>
        <v>29</v>
      </c>
      <c r="H1358" s="19">
        <f t="shared" si="93"/>
        <v>81.199999999999989</v>
      </c>
      <c r="I1358" s="19">
        <v>96.527777777777771</v>
      </c>
      <c r="J1358" s="19">
        <v>129.56115107913669</v>
      </c>
      <c r="K1358" s="19">
        <v>34.047017973094988</v>
      </c>
      <c r="L1358" s="19">
        <v>14.028776978417266</v>
      </c>
      <c r="M1358" s="19">
        <v>84.892086330935243</v>
      </c>
      <c r="N1358" s="19">
        <v>1.079136690647482</v>
      </c>
      <c r="O1358" s="19">
        <v>96.354166666666671</v>
      </c>
      <c r="P1358" s="19">
        <v>144.13513513513513</v>
      </c>
      <c r="Q1358" s="19">
        <v>27.846010449298461</v>
      </c>
      <c r="R1358" s="19">
        <v>17.837837837837839</v>
      </c>
      <c r="S1358" s="19">
        <v>81.081081081081081</v>
      </c>
      <c r="T1358" s="19">
        <v>1.0810810810810811</v>
      </c>
      <c r="U1358" s="19">
        <v>96.875</v>
      </c>
      <c r="V1358" s="19">
        <v>100.56989247311827</v>
      </c>
      <c r="W1358" s="19">
        <v>36.671370842913518</v>
      </c>
      <c r="X1358" s="19">
        <v>6.4516129032258061</v>
      </c>
      <c r="Y1358" s="19">
        <v>92.473118279569889</v>
      </c>
      <c r="Z1358" s="19">
        <v>1.075268817204301</v>
      </c>
      <c r="AA1358" s="2">
        <v>0</v>
      </c>
      <c r="AB1358">
        <v>3</v>
      </c>
      <c r="AC1358">
        <v>9</v>
      </c>
      <c r="AD1358">
        <v>1</v>
      </c>
      <c r="AE1358" s="16">
        <v>0</v>
      </c>
      <c r="AF1358" t="s">
        <v>875</v>
      </c>
      <c r="AG1358" t="s">
        <v>875</v>
      </c>
      <c r="AH1358" t="s">
        <v>875</v>
      </c>
      <c r="AI1358" t="s">
        <v>875</v>
      </c>
      <c r="AJ1358" t="s">
        <v>875</v>
      </c>
      <c r="AK1358" t="s">
        <v>875</v>
      </c>
      <c r="AL1358" t="s">
        <v>875</v>
      </c>
      <c r="AM1358" s="1" t="s">
        <v>903</v>
      </c>
      <c r="AN1358" s="1" t="s">
        <v>903</v>
      </c>
      <c r="AO1358" s="1" t="s">
        <v>903</v>
      </c>
      <c r="AP1358" s="1" t="s">
        <v>903</v>
      </c>
      <c r="AQ1358" s="1" t="s">
        <v>903</v>
      </c>
      <c r="AR1358" s="1" t="s">
        <v>903</v>
      </c>
      <c r="AS1358" s="1" t="s">
        <v>903</v>
      </c>
      <c r="AT1358" s="1" t="s">
        <v>903</v>
      </c>
      <c r="AU1358" s="1" t="s">
        <v>903</v>
      </c>
      <c r="AV1358" s="1" t="s">
        <v>903</v>
      </c>
      <c r="AW1358" s="1" t="s">
        <v>903</v>
      </c>
      <c r="AX1358" s="1" t="s">
        <v>903</v>
      </c>
      <c r="AY1358" s="1" t="s">
        <v>903</v>
      </c>
      <c r="AZ1358" s="1" t="s">
        <v>903</v>
      </c>
      <c r="BA1358" s="1" t="s">
        <v>875</v>
      </c>
      <c r="BB1358" s="1" t="s">
        <v>875</v>
      </c>
      <c r="BC1358" s="1" t="s">
        <v>875</v>
      </c>
      <c r="BD1358" s="1" t="s">
        <v>875</v>
      </c>
      <c r="BE1358" s="1" t="s">
        <v>875</v>
      </c>
      <c r="BF1358" s="1" t="s">
        <v>875</v>
      </c>
      <c r="BG1358" s="12">
        <v>29</v>
      </c>
      <c r="BH1358" s="1">
        <v>1</v>
      </c>
      <c r="BI1358" s="1">
        <v>2.8</v>
      </c>
      <c r="BJ1358" s="1">
        <f>BG1358*BI1358</f>
        <v>81.199999999999989</v>
      </c>
      <c r="BK1358" s="1" t="s">
        <v>27</v>
      </c>
      <c r="BL1358" s="25">
        <v>0</v>
      </c>
      <c r="BM1358" s="1">
        <v>0</v>
      </c>
      <c r="BN1358" s="1">
        <v>0</v>
      </c>
      <c r="BO1358" s="1">
        <v>0</v>
      </c>
      <c r="BP1358" s="1">
        <v>0</v>
      </c>
      <c r="BQ1358" s="14">
        <v>44065.87523769676</v>
      </c>
      <c r="BR1358" s="14" t="s">
        <v>619</v>
      </c>
      <c r="BS1358" s="15">
        <v>26.016666666666666</v>
      </c>
      <c r="BT1358" s="12" t="s">
        <v>620</v>
      </c>
      <c r="BU1358" s="12">
        <v>1</v>
      </c>
      <c r="BV1358" s="12" t="s">
        <v>621</v>
      </c>
      <c r="BW1358" s="12" t="s">
        <v>622</v>
      </c>
      <c r="BX1358" s="12"/>
      <c r="BY1358" s="12" t="s">
        <v>98</v>
      </c>
      <c r="BZ1358" s="12">
        <v>1</v>
      </c>
      <c r="CA1358" s="12">
        <v>16</v>
      </c>
      <c r="CB1358" s="15">
        <v>0</v>
      </c>
      <c r="CC1358" s="12">
        <v>15</v>
      </c>
      <c r="CD1358" s="12">
        <v>0</v>
      </c>
      <c r="CE1358" s="12">
        <v>3</v>
      </c>
      <c r="CF1358" s="12">
        <v>2</v>
      </c>
      <c r="CG1358" s="12">
        <v>3</v>
      </c>
      <c r="CH1358" s="12">
        <v>1</v>
      </c>
      <c r="CI1358" s="12">
        <v>3</v>
      </c>
      <c r="CJ1358" s="15">
        <v>1</v>
      </c>
      <c r="CK1358" s="12">
        <v>4</v>
      </c>
      <c r="CL1358" s="12">
        <v>1</v>
      </c>
      <c r="CM1358" s="12">
        <v>3</v>
      </c>
      <c r="CN1358" s="12">
        <v>1</v>
      </c>
      <c r="CO1358" s="12">
        <v>3</v>
      </c>
      <c r="CP1358" s="12" t="s">
        <v>94</v>
      </c>
      <c r="CQ1358" s="12">
        <v>78</v>
      </c>
      <c r="CR1358" s="12">
        <v>78</v>
      </c>
      <c r="CS1358" s="12">
        <v>88</v>
      </c>
      <c r="CT1358" s="12">
        <v>77</v>
      </c>
      <c r="CU1358" s="12">
        <v>82</v>
      </c>
      <c r="CV1358" s="12">
        <v>2.2000000000000002</v>
      </c>
      <c r="CW1358" s="12">
        <v>203</v>
      </c>
      <c r="CX1358" s="12" t="b">
        <v>0</v>
      </c>
      <c r="CY1358" s="12"/>
      <c r="CZ1358" s="12">
        <v>0</v>
      </c>
      <c r="DA1358" s="12"/>
      <c r="DB1358" s="12"/>
      <c r="DC1358" s="12"/>
      <c r="DD1358"/>
      <c r="DE1358" s="35"/>
    </row>
    <row r="1359" spans="1:109" x14ac:dyDescent="0.2">
      <c r="A1359" s="2">
        <v>1358</v>
      </c>
      <c r="B1359" s="5">
        <v>16</v>
      </c>
      <c r="C1359" s="5">
        <v>3</v>
      </c>
      <c r="D1359" s="1">
        <v>56</v>
      </c>
      <c r="E1359" s="7">
        <v>44066</v>
      </c>
      <c r="F1359" s="1">
        <v>0</v>
      </c>
      <c r="G1359" s="5">
        <f t="shared" si="92"/>
        <v>0</v>
      </c>
      <c r="H1359" s="19">
        <f t="shared" si="93"/>
        <v>0</v>
      </c>
      <c r="I1359" s="19">
        <v>90.277777777777771</v>
      </c>
      <c r="J1359" s="19">
        <v>103.13461538461539</v>
      </c>
      <c r="K1359" s="19">
        <v>29.719654075790064</v>
      </c>
      <c r="L1359" s="19">
        <v>2.6923076923076925</v>
      </c>
      <c r="M1359" s="19">
        <v>93.84615384615384</v>
      </c>
      <c r="N1359" s="19">
        <v>3.4615384615384617</v>
      </c>
      <c r="O1359" s="19">
        <v>85.416666666666671</v>
      </c>
      <c r="P1359" s="19">
        <v>111.29878048780488</v>
      </c>
      <c r="Q1359" s="19">
        <v>31.650910630564209</v>
      </c>
      <c r="R1359" s="19">
        <v>4.2682926829268295</v>
      </c>
      <c r="S1359" s="19">
        <v>90.243902439024396</v>
      </c>
      <c r="T1359" s="19">
        <v>5.4878048780487809</v>
      </c>
      <c r="U1359" s="19">
        <v>100</v>
      </c>
      <c r="V1359" s="19">
        <v>89.1875</v>
      </c>
      <c r="W1359" s="19">
        <v>12.309737813051974</v>
      </c>
      <c r="X1359" s="19">
        <v>0</v>
      </c>
      <c r="Y1359" s="19">
        <v>100</v>
      </c>
      <c r="Z1359" s="19">
        <v>0</v>
      </c>
      <c r="AA1359" s="2">
        <v>1</v>
      </c>
      <c r="AB1359">
        <v>1</v>
      </c>
      <c r="AC1359">
        <v>7</v>
      </c>
      <c r="AD1359">
        <v>2</v>
      </c>
      <c r="AE1359" s="16">
        <v>0</v>
      </c>
      <c r="AF1359" s="12">
        <v>99</v>
      </c>
      <c r="AG1359">
        <v>99</v>
      </c>
      <c r="AH1359">
        <v>99</v>
      </c>
      <c r="AI1359">
        <v>99</v>
      </c>
      <c r="AJ1359">
        <v>99</v>
      </c>
      <c r="AK1359">
        <v>1</v>
      </c>
      <c r="AL1359">
        <v>99</v>
      </c>
      <c r="AM1359" s="1">
        <v>99</v>
      </c>
      <c r="AN1359" s="1">
        <v>99</v>
      </c>
      <c r="AO1359" s="1">
        <v>99</v>
      </c>
      <c r="AP1359" s="1">
        <v>99</v>
      </c>
      <c r="AQ1359" s="1">
        <v>99</v>
      </c>
      <c r="AR1359" s="1">
        <v>99</v>
      </c>
      <c r="AS1359" s="1">
        <v>0</v>
      </c>
      <c r="AT1359" s="1">
        <v>0</v>
      </c>
      <c r="AU1359" s="1">
        <v>0</v>
      </c>
      <c r="AV1359" s="1">
        <v>0</v>
      </c>
      <c r="AW1359" s="1">
        <v>0</v>
      </c>
      <c r="AX1359" s="1">
        <v>1</v>
      </c>
      <c r="AY1359" s="1">
        <v>0</v>
      </c>
      <c r="AZ1359" s="1">
        <v>0</v>
      </c>
      <c r="BA1359" s="1">
        <v>0</v>
      </c>
      <c r="BB1359" s="1">
        <v>0</v>
      </c>
      <c r="BC1359" s="1">
        <v>0</v>
      </c>
      <c r="BD1359" s="1">
        <v>0</v>
      </c>
      <c r="BE1359" s="1">
        <v>0</v>
      </c>
      <c r="BF1359" s="1">
        <f>SUM(AS1359:BE1359)</f>
        <v>1</v>
      </c>
      <c r="BG1359" s="25">
        <v>0</v>
      </c>
      <c r="BH1359" s="1">
        <v>0</v>
      </c>
      <c r="BI1359" s="1">
        <v>0</v>
      </c>
      <c r="BJ1359" s="1">
        <v>0</v>
      </c>
      <c r="BK1359" s="1">
        <v>0</v>
      </c>
      <c r="BL1359" s="25">
        <v>0</v>
      </c>
      <c r="BM1359" s="1">
        <v>0</v>
      </c>
      <c r="BN1359" s="1">
        <v>0</v>
      </c>
      <c r="BO1359" s="1">
        <v>0</v>
      </c>
      <c r="BP1359" s="1">
        <v>0</v>
      </c>
      <c r="BQ1359" s="12"/>
      <c r="BR1359" s="12"/>
      <c r="BS1359" s="12"/>
      <c r="BT1359" s="12"/>
      <c r="BU1359" s="12"/>
      <c r="BV1359" s="12"/>
      <c r="BW1359" s="12"/>
      <c r="BX1359" s="12"/>
      <c r="BY1359" s="12"/>
      <c r="BZ1359" s="12"/>
      <c r="CA1359" s="12"/>
      <c r="CB1359" s="15"/>
      <c r="CC1359" s="12"/>
      <c r="CD1359" s="12"/>
      <c r="CE1359" s="12"/>
      <c r="CF1359" s="12"/>
      <c r="CG1359" s="12"/>
      <c r="CH1359" s="12"/>
      <c r="CI1359" s="12"/>
      <c r="CJ1359" s="15"/>
      <c r="CK1359" s="12"/>
      <c r="CL1359" s="12"/>
      <c r="CM1359" s="12"/>
      <c r="CN1359" s="12"/>
      <c r="CO1359" s="12"/>
      <c r="CP1359" s="12"/>
      <c r="CQ1359" s="12"/>
      <c r="CR1359" s="12"/>
      <c r="CS1359" s="12"/>
      <c r="CT1359" s="12"/>
      <c r="CU1359" s="12"/>
      <c r="CV1359" s="12"/>
      <c r="CW1359" s="12"/>
      <c r="CX1359" s="12"/>
      <c r="CY1359" s="12"/>
      <c r="CZ1359" s="12"/>
      <c r="DA1359" s="12"/>
      <c r="DB1359" s="12"/>
      <c r="DC1359" s="12"/>
      <c r="DD1359"/>
      <c r="DE1359" s="35"/>
    </row>
    <row r="1360" spans="1:109" x14ac:dyDescent="0.2">
      <c r="A1360" s="2">
        <v>1359</v>
      </c>
      <c r="B1360" s="5">
        <v>16</v>
      </c>
      <c r="C1360" s="5">
        <v>3</v>
      </c>
      <c r="D1360" s="1">
        <v>57</v>
      </c>
      <c r="E1360" s="7">
        <v>44067</v>
      </c>
      <c r="F1360" s="1">
        <v>1</v>
      </c>
      <c r="G1360" s="5">
        <f t="shared" si="92"/>
        <v>23</v>
      </c>
      <c r="H1360" s="19">
        <f t="shared" si="93"/>
        <v>184</v>
      </c>
      <c r="I1360" s="19">
        <v>98.611111111111114</v>
      </c>
      <c r="J1360" s="19">
        <v>87.429577464788736</v>
      </c>
      <c r="K1360" s="19">
        <v>26.516095303471623</v>
      </c>
      <c r="L1360" s="19">
        <v>0</v>
      </c>
      <c r="M1360" s="19">
        <v>73.239436619718305</v>
      </c>
      <c r="N1360" s="19">
        <v>26.760563380281692</v>
      </c>
      <c r="O1360" s="19">
        <v>97.916666666666671</v>
      </c>
      <c r="P1360" s="19">
        <v>91.303191489361708</v>
      </c>
      <c r="Q1360" s="19">
        <v>28.273051234469531</v>
      </c>
      <c r="R1360" s="19">
        <v>0</v>
      </c>
      <c r="S1360" s="19">
        <v>75</v>
      </c>
      <c r="T1360" s="19">
        <v>25</v>
      </c>
      <c r="U1360" s="19">
        <v>100</v>
      </c>
      <c r="V1360" s="19">
        <v>79.84375</v>
      </c>
      <c r="W1360" s="19">
        <v>17.777704499326948</v>
      </c>
      <c r="X1360" s="19">
        <v>0</v>
      </c>
      <c r="Y1360" s="19">
        <v>69.791666666666671</v>
      </c>
      <c r="Z1360" s="19">
        <v>30.208333333333332</v>
      </c>
      <c r="AA1360" s="2">
        <v>0</v>
      </c>
      <c r="AB1360">
        <v>3</v>
      </c>
      <c r="AC1360">
        <v>8</v>
      </c>
      <c r="AD1360">
        <v>1</v>
      </c>
      <c r="AE1360" s="16">
        <v>0</v>
      </c>
      <c r="AF1360" t="s">
        <v>875</v>
      </c>
      <c r="AG1360" t="s">
        <v>875</v>
      </c>
      <c r="AH1360" t="s">
        <v>875</v>
      </c>
      <c r="AI1360" t="s">
        <v>875</v>
      </c>
      <c r="AJ1360" t="s">
        <v>875</v>
      </c>
      <c r="AK1360" t="s">
        <v>875</v>
      </c>
      <c r="AL1360" t="s">
        <v>875</v>
      </c>
      <c r="AM1360" s="1" t="s">
        <v>903</v>
      </c>
      <c r="AN1360" s="1" t="s">
        <v>903</v>
      </c>
      <c r="AO1360" s="1" t="s">
        <v>903</v>
      </c>
      <c r="AP1360" s="1" t="s">
        <v>903</v>
      </c>
      <c r="AQ1360" s="1" t="s">
        <v>903</v>
      </c>
      <c r="AR1360" s="1" t="s">
        <v>903</v>
      </c>
      <c r="AS1360" s="1" t="s">
        <v>903</v>
      </c>
      <c r="AT1360" s="1" t="s">
        <v>903</v>
      </c>
      <c r="AU1360" s="1" t="s">
        <v>903</v>
      </c>
      <c r="AV1360" s="1" t="s">
        <v>903</v>
      </c>
      <c r="AW1360" s="1" t="s">
        <v>903</v>
      </c>
      <c r="AX1360" s="1" t="s">
        <v>903</v>
      </c>
      <c r="AY1360" s="1" t="s">
        <v>903</v>
      </c>
      <c r="AZ1360" s="1" t="s">
        <v>903</v>
      </c>
      <c r="BA1360" s="1" t="s">
        <v>875</v>
      </c>
      <c r="BB1360" s="1" t="s">
        <v>875</v>
      </c>
      <c r="BC1360" s="1" t="s">
        <v>875</v>
      </c>
      <c r="BD1360" s="1" t="s">
        <v>875</v>
      </c>
      <c r="BE1360" s="1" t="s">
        <v>875</v>
      </c>
      <c r="BF1360" s="1" t="s">
        <v>875</v>
      </c>
      <c r="BG1360" s="12">
        <v>23</v>
      </c>
      <c r="BH1360" s="1">
        <v>2</v>
      </c>
      <c r="BI1360" s="5">
        <v>8</v>
      </c>
      <c r="BJ1360" s="1">
        <f>BG1360*BI1360</f>
        <v>184</v>
      </c>
      <c r="BK1360" s="1" t="s">
        <v>29</v>
      </c>
      <c r="BL1360" s="25">
        <v>0</v>
      </c>
      <c r="BM1360" s="1">
        <v>0</v>
      </c>
      <c r="BN1360" s="1">
        <v>0</v>
      </c>
      <c r="BO1360" s="1">
        <v>0</v>
      </c>
      <c r="BP1360" s="1">
        <v>0</v>
      </c>
      <c r="BQ1360" s="14">
        <v>44067.839678055556</v>
      </c>
      <c r="BR1360" s="14" t="s">
        <v>623</v>
      </c>
      <c r="BS1360" s="15">
        <v>21.016666666666666</v>
      </c>
      <c r="BT1360" s="12" t="s">
        <v>624</v>
      </c>
      <c r="BU1360" s="12">
        <v>3</v>
      </c>
      <c r="BV1360" s="12" t="s">
        <v>523</v>
      </c>
      <c r="BW1360" s="12" t="s">
        <v>625</v>
      </c>
      <c r="BX1360" s="12"/>
      <c r="BY1360" s="12" t="s">
        <v>98</v>
      </c>
      <c r="BZ1360" s="12">
        <v>1</v>
      </c>
      <c r="CA1360" s="12">
        <v>5</v>
      </c>
      <c r="CB1360" s="15">
        <v>0</v>
      </c>
      <c r="CC1360" s="12">
        <v>0</v>
      </c>
      <c r="CD1360" s="12">
        <v>0</v>
      </c>
      <c r="CE1360" s="12">
        <v>3</v>
      </c>
      <c r="CF1360" s="12">
        <v>2</v>
      </c>
      <c r="CG1360" s="12">
        <v>3</v>
      </c>
      <c r="CH1360" s="12">
        <v>2</v>
      </c>
      <c r="CI1360" s="12">
        <v>3</v>
      </c>
      <c r="CJ1360" s="15">
        <v>2</v>
      </c>
      <c r="CK1360" s="12">
        <v>4</v>
      </c>
      <c r="CL1360" s="12">
        <v>2</v>
      </c>
      <c r="CM1360" s="12">
        <v>3</v>
      </c>
      <c r="CN1360" s="12">
        <v>2</v>
      </c>
      <c r="CO1360" s="12">
        <v>3</v>
      </c>
      <c r="CP1360" s="12" t="s">
        <v>94</v>
      </c>
      <c r="CQ1360" s="12">
        <v>85</v>
      </c>
      <c r="CR1360" s="12">
        <v>85</v>
      </c>
      <c r="CS1360" s="12">
        <v>76</v>
      </c>
      <c r="CT1360" s="12">
        <v>62</v>
      </c>
      <c r="CU1360" s="12">
        <v>90</v>
      </c>
      <c r="CV1360" s="12">
        <v>2.2000000000000002</v>
      </c>
      <c r="CW1360" s="12">
        <v>248</v>
      </c>
      <c r="CX1360" s="12" t="b">
        <v>0</v>
      </c>
      <c r="CY1360" s="12"/>
      <c r="CZ1360" s="12">
        <v>0</v>
      </c>
      <c r="DA1360" s="12"/>
      <c r="DB1360" s="12"/>
      <c r="DC1360" s="12"/>
      <c r="DD1360"/>
      <c r="DE1360" s="35"/>
    </row>
    <row r="1361" spans="1:109" x14ac:dyDescent="0.2">
      <c r="A1361" s="2">
        <v>1360</v>
      </c>
      <c r="B1361" s="5">
        <v>16</v>
      </c>
      <c r="C1361" s="5">
        <v>3</v>
      </c>
      <c r="D1361" s="1">
        <v>58</v>
      </c>
      <c r="E1361" s="7">
        <v>44068</v>
      </c>
      <c r="F1361" s="1">
        <v>0</v>
      </c>
      <c r="G1361" s="5">
        <f t="shared" si="92"/>
        <v>0</v>
      </c>
      <c r="H1361" s="19">
        <f t="shared" si="93"/>
        <v>0</v>
      </c>
      <c r="I1361" s="19">
        <v>95.486111111111114</v>
      </c>
      <c r="J1361" s="19">
        <v>101.2</v>
      </c>
      <c r="K1361" s="19">
        <v>28.091579888966141</v>
      </c>
      <c r="L1361" s="19">
        <v>0</v>
      </c>
      <c r="M1361" s="19">
        <v>88.36363636363636</v>
      </c>
      <c r="N1361" s="19">
        <v>11.636363636363637</v>
      </c>
      <c r="O1361" s="19">
        <v>93.229166666666671</v>
      </c>
      <c r="P1361" s="19">
        <v>113.00558659217877</v>
      </c>
      <c r="Q1361" s="19">
        <v>24.410933634136942</v>
      </c>
      <c r="R1361" s="19">
        <v>0</v>
      </c>
      <c r="S1361" s="19">
        <v>94.97206703910615</v>
      </c>
      <c r="T1361" s="19">
        <v>5.027932960893855</v>
      </c>
      <c r="U1361" s="19">
        <v>100</v>
      </c>
      <c r="V1361" s="19">
        <v>79.1875</v>
      </c>
      <c r="W1361" s="19">
        <v>15.615788845074031</v>
      </c>
      <c r="X1361" s="19">
        <v>0</v>
      </c>
      <c r="Y1361" s="19">
        <v>76.041666666666671</v>
      </c>
      <c r="Z1361" s="19">
        <v>23.958333333333332</v>
      </c>
      <c r="AA1361" s="2">
        <v>1</v>
      </c>
      <c r="AB1361">
        <v>3</v>
      </c>
      <c r="AC1361">
        <v>6</v>
      </c>
      <c r="AD1361">
        <v>1</v>
      </c>
      <c r="AE1361" s="16">
        <v>0</v>
      </c>
      <c r="AF1361" s="12">
        <v>99</v>
      </c>
      <c r="AG1361">
        <v>99</v>
      </c>
      <c r="AH1361">
        <v>99</v>
      </c>
      <c r="AI1361">
        <v>99</v>
      </c>
      <c r="AJ1361">
        <v>99</v>
      </c>
      <c r="AK1361">
        <v>99</v>
      </c>
      <c r="AL1361">
        <v>99</v>
      </c>
      <c r="AM1361" s="1">
        <v>99</v>
      </c>
      <c r="AN1361" s="1">
        <v>99</v>
      </c>
      <c r="AO1361" s="1">
        <v>1</v>
      </c>
      <c r="AP1361">
        <v>99</v>
      </c>
      <c r="AQ1361">
        <v>99</v>
      </c>
      <c r="AR1361" s="1">
        <v>99</v>
      </c>
      <c r="AS1361" s="1">
        <v>0</v>
      </c>
      <c r="AT1361" s="1">
        <v>0</v>
      </c>
      <c r="AU1361">
        <v>0</v>
      </c>
      <c r="AV1361" s="1">
        <v>0</v>
      </c>
      <c r="AW1361" s="1">
        <v>0</v>
      </c>
      <c r="AX1361" s="1">
        <v>0</v>
      </c>
      <c r="AY1361" s="1">
        <v>0</v>
      </c>
      <c r="AZ1361" s="1">
        <v>0</v>
      </c>
      <c r="BA1361" s="1">
        <v>0</v>
      </c>
      <c r="BB1361" s="1">
        <v>1</v>
      </c>
      <c r="BC1361" s="1">
        <v>0</v>
      </c>
      <c r="BD1361" s="1">
        <v>0</v>
      </c>
      <c r="BE1361" s="1">
        <v>0</v>
      </c>
      <c r="BF1361" s="1">
        <f>SUM(AS1361:BE1361)</f>
        <v>1</v>
      </c>
      <c r="BG1361" s="25">
        <v>0</v>
      </c>
      <c r="BH1361" s="1">
        <v>0</v>
      </c>
      <c r="BI1361" s="1">
        <v>0</v>
      </c>
      <c r="BJ1361" s="1">
        <v>0</v>
      </c>
      <c r="BK1361" s="1">
        <v>0</v>
      </c>
      <c r="BL1361" s="25">
        <v>0</v>
      </c>
      <c r="BM1361" s="1">
        <v>0</v>
      </c>
      <c r="BN1361" s="1">
        <v>0</v>
      </c>
      <c r="BO1361" s="1">
        <v>0</v>
      </c>
      <c r="BP1361" s="1">
        <v>0</v>
      </c>
      <c r="BQ1361" s="12"/>
      <c r="BR1361" s="12"/>
      <c r="BS1361" s="12"/>
      <c r="BT1361" s="12"/>
      <c r="BU1361" s="12"/>
      <c r="BV1361" s="12"/>
      <c r="BW1361" s="12"/>
      <c r="BX1361" s="12"/>
      <c r="BY1361" s="12"/>
      <c r="BZ1361" s="12"/>
      <c r="CA1361" s="12"/>
      <c r="CB1361" s="15"/>
      <c r="CC1361" s="12"/>
      <c r="CD1361" s="12"/>
      <c r="CE1361" s="12"/>
      <c r="CF1361" s="12"/>
      <c r="CG1361" s="12"/>
      <c r="CH1361" s="12"/>
      <c r="CI1361" s="12"/>
      <c r="CJ1361" s="15"/>
      <c r="CK1361" s="12"/>
      <c r="CL1361" s="12"/>
      <c r="CM1361" s="12"/>
      <c r="CN1361" s="12"/>
      <c r="CO1361" s="12"/>
      <c r="CP1361" s="12"/>
      <c r="CQ1361" s="12"/>
      <c r="CR1361" s="12"/>
      <c r="CS1361" s="12"/>
      <c r="CT1361" s="12"/>
      <c r="CU1361" s="12"/>
      <c r="CV1361" s="12"/>
      <c r="CW1361" s="12"/>
      <c r="CX1361" s="12"/>
      <c r="CY1361" s="12"/>
      <c r="CZ1361" s="12"/>
      <c r="DA1361" s="12"/>
      <c r="DB1361" s="12"/>
      <c r="DC1361" s="12"/>
      <c r="DD1361"/>
      <c r="DE1361" s="35"/>
    </row>
    <row r="1362" spans="1:109" x14ac:dyDescent="0.2">
      <c r="A1362" s="2">
        <v>1361</v>
      </c>
      <c r="B1362" s="5">
        <v>16</v>
      </c>
      <c r="C1362" s="5">
        <v>3</v>
      </c>
      <c r="D1362" s="1">
        <v>59</v>
      </c>
      <c r="E1362" s="7">
        <v>44069</v>
      </c>
      <c r="F1362" s="1">
        <v>0</v>
      </c>
      <c r="G1362" s="5">
        <f t="shared" si="92"/>
        <v>0</v>
      </c>
      <c r="H1362" s="19">
        <f t="shared" si="93"/>
        <v>0</v>
      </c>
      <c r="I1362" s="19">
        <v>80.208333333333329</v>
      </c>
      <c r="J1362" s="19">
        <v>112.58874458874459</v>
      </c>
      <c r="K1362" s="19">
        <v>36.878531250410035</v>
      </c>
      <c r="L1362" s="19">
        <v>5.6277056277056277</v>
      </c>
      <c r="M1362" s="19">
        <v>74.025974025974023</v>
      </c>
      <c r="N1362" s="19">
        <v>20.346320346320347</v>
      </c>
      <c r="O1362" s="19">
        <v>71.875</v>
      </c>
      <c r="P1362" s="19">
        <v>113.23188405797102</v>
      </c>
      <c r="Q1362" s="19">
        <v>27.065371143138204</v>
      </c>
      <c r="R1362" s="19">
        <v>0</v>
      </c>
      <c r="S1362" s="19">
        <v>89.85507246376811</v>
      </c>
      <c r="T1362" s="19">
        <v>10.144927536231885</v>
      </c>
      <c r="U1362" s="19">
        <v>96.875</v>
      </c>
      <c r="V1362" s="19">
        <v>111.63440860215054</v>
      </c>
      <c r="W1362" s="19">
        <v>48.321089071865146</v>
      </c>
      <c r="X1362" s="19">
        <v>13.978494623655914</v>
      </c>
      <c r="Y1362" s="19">
        <v>50.537634408602145</v>
      </c>
      <c r="Z1362" s="19">
        <v>35.483870967741936</v>
      </c>
      <c r="AA1362" s="2">
        <v>1</v>
      </c>
      <c r="AB1362">
        <v>2</v>
      </c>
      <c r="AC1362">
        <v>6</v>
      </c>
      <c r="AD1362">
        <v>1</v>
      </c>
      <c r="AE1362" s="16">
        <v>0</v>
      </c>
      <c r="AF1362" s="12">
        <v>99</v>
      </c>
      <c r="AG1362">
        <v>99</v>
      </c>
      <c r="AH1362">
        <v>1</v>
      </c>
      <c r="AI1362">
        <v>99</v>
      </c>
      <c r="AJ1362">
        <v>99</v>
      </c>
      <c r="AK1362">
        <v>99</v>
      </c>
      <c r="AL1362">
        <v>99</v>
      </c>
      <c r="AM1362">
        <v>99</v>
      </c>
      <c r="AN1362" s="1">
        <v>99</v>
      </c>
      <c r="AO1362" s="1">
        <v>99</v>
      </c>
      <c r="AP1362" s="1">
        <v>99</v>
      </c>
      <c r="AQ1362" s="1">
        <v>99</v>
      </c>
      <c r="AR1362" s="1">
        <v>99</v>
      </c>
      <c r="AS1362" s="1">
        <v>0</v>
      </c>
      <c r="AT1362" s="1">
        <v>0</v>
      </c>
      <c r="AU1362" s="1">
        <v>1</v>
      </c>
      <c r="AV1362" s="1">
        <v>0</v>
      </c>
      <c r="AW1362" s="1">
        <v>0</v>
      </c>
      <c r="AX1362" s="1">
        <v>0</v>
      </c>
      <c r="AY1362" s="1">
        <v>0</v>
      </c>
      <c r="AZ1362" s="1">
        <v>0</v>
      </c>
      <c r="BA1362" s="1">
        <v>0</v>
      </c>
      <c r="BB1362" s="1">
        <v>0</v>
      </c>
      <c r="BC1362" s="1">
        <v>0</v>
      </c>
      <c r="BD1362" s="1">
        <v>0</v>
      </c>
      <c r="BE1362" s="1">
        <v>0</v>
      </c>
      <c r="BF1362" s="1">
        <f>SUM(AS1362:BE1362)</f>
        <v>1</v>
      </c>
      <c r="BG1362" s="25">
        <v>0</v>
      </c>
      <c r="BH1362" s="1">
        <v>0</v>
      </c>
      <c r="BI1362" s="1">
        <v>0</v>
      </c>
      <c r="BJ1362" s="1">
        <v>0</v>
      </c>
      <c r="BK1362" s="1">
        <v>0</v>
      </c>
      <c r="BL1362" s="25">
        <v>0</v>
      </c>
      <c r="BM1362" s="1">
        <v>0</v>
      </c>
      <c r="BN1362" s="1">
        <v>0</v>
      </c>
      <c r="BO1362" s="1">
        <v>0</v>
      </c>
      <c r="BP1362" s="1">
        <v>0</v>
      </c>
      <c r="BQ1362" s="12"/>
      <c r="BR1362" s="12"/>
      <c r="BS1362" s="12"/>
      <c r="BT1362" s="12"/>
      <c r="BU1362" s="12"/>
      <c r="BV1362" s="12"/>
      <c r="BW1362" s="12"/>
      <c r="BX1362" s="12"/>
      <c r="BY1362" s="12"/>
      <c r="BZ1362" s="12"/>
      <c r="CA1362" s="12"/>
      <c r="CB1362" s="15"/>
      <c r="CC1362" s="12"/>
      <c r="CD1362" s="12"/>
      <c r="CE1362" s="12"/>
      <c r="CF1362" s="12"/>
      <c r="CG1362" s="12"/>
      <c r="CH1362" s="12"/>
      <c r="CI1362" s="12"/>
      <c r="CJ1362" s="15"/>
      <c r="CK1362" s="12"/>
      <c r="CL1362" s="12"/>
      <c r="CM1362" s="12"/>
      <c r="CN1362" s="12"/>
      <c r="CO1362" s="12"/>
      <c r="CP1362" s="12"/>
      <c r="CQ1362" s="12"/>
      <c r="CR1362" s="12"/>
      <c r="CS1362" s="12"/>
      <c r="CT1362" s="12"/>
      <c r="CU1362" s="12"/>
      <c r="CV1362" s="12"/>
      <c r="CW1362" s="12"/>
      <c r="CX1362" s="12"/>
      <c r="CY1362" s="12"/>
      <c r="CZ1362" s="12"/>
      <c r="DA1362" s="12"/>
      <c r="DB1362" s="12"/>
      <c r="DC1362" s="12"/>
      <c r="DD1362"/>
      <c r="DE1362" s="35"/>
    </row>
    <row r="1363" spans="1:109" x14ac:dyDescent="0.2">
      <c r="A1363" s="2">
        <v>1362</v>
      </c>
      <c r="B1363" s="5">
        <v>16</v>
      </c>
      <c r="C1363" s="5">
        <v>3</v>
      </c>
      <c r="D1363" s="1">
        <v>60</v>
      </c>
      <c r="E1363" s="7">
        <v>44070</v>
      </c>
      <c r="F1363" s="1">
        <v>0</v>
      </c>
      <c r="G1363" s="5">
        <f t="shared" si="92"/>
        <v>0</v>
      </c>
      <c r="H1363" s="19">
        <f t="shared" si="93"/>
        <v>0</v>
      </c>
      <c r="I1363" s="19">
        <v>93.402777777777771</v>
      </c>
      <c r="J1363" s="19">
        <v>96.773234200743488</v>
      </c>
      <c r="K1363" s="19">
        <v>29.566288771930786</v>
      </c>
      <c r="L1363" s="19">
        <v>0</v>
      </c>
      <c r="M1363" s="19">
        <v>81.784386617100367</v>
      </c>
      <c r="N1363" s="19">
        <v>18.21561338289963</v>
      </c>
      <c r="O1363" s="19">
        <v>91.666666666666671</v>
      </c>
      <c r="P1363" s="19">
        <v>96.05113636363636</v>
      </c>
      <c r="Q1363" s="19">
        <v>24.50948585167264</v>
      </c>
      <c r="R1363" s="19">
        <v>0</v>
      </c>
      <c r="S1363" s="19">
        <v>86.931818181818187</v>
      </c>
      <c r="T1363" s="19">
        <v>13.068181818181818</v>
      </c>
      <c r="U1363" s="19">
        <v>96.875</v>
      </c>
      <c r="V1363" s="19">
        <v>98.13978494623656</v>
      </c>
      <c r="W1363" s="19">
        <v>37.128402818993621</v>
      </c>
      <c r="X1363" s="19">
        <v>0</v>
      </c>
      <c r="Y1363" s="19">
        <v>72.043010752688176</v>
      </c>
      <c r="Z1363" s="19">
        <v>27.956989247311828</v>
      </c>
      <c r="AA1363" s="2">
        <v>1</v>
      </c>
      <c r="AB1363">
        <v>2</v>
      </c>
      <c r="AC1363">
        <v>8</v>
      </c>
      <c r="AD1363">
        <v>2</v>
      </c>
      <c r="AE1363" s="16">
        <v>0</v>
      </c>
      <c r="AF1363" s="12">
        <v>99</v>
      </c>
      <c r="AG1363">
        <v>99</v>
      </c>
      <c r="AH1363">
        <v>1</v>
      </c>
      <c r="AI1363">
        <v>99</v>
      </c>
      <c r="AJ1363">
        <v>99</v>
      </c>
      <c r="AK1363">
        <v>99</v>
      </c>
      <c r="AL1363">
        <v>99</v>
      </c>
      <c r="AM1363" s="1">
        <v>99</v>
      </c>
      <c r="AN1363" s="1">
        <v>99</v>
      </c>
      <c r="AO1363" s="1">
        <v>99</v>
      </c>
      <c r="AP1363" s="1">
        <v>99</v>
      </c>
      <c r="AQ1363" s="1">
        <v>99</v>
      </c>
      <c r="AR1363" s="1">
        <v>99</v>
      </c>
      <c r="AS1363" s="1">
        <v>0</v>
      </c>
      <c r="AT1363" s="1">
        <v>0</v>
      </c>
      <c r="AU1363" s="1">
        <v>1</v>
      </c>
      <c r="AV1363" s="1">
        <v>0</v>
      </c>
      <c r="AW1363" s="1">
        <v>0</v>
      </c>
      <c r="AX1363" s="1">
        <v>0</v>
      </c>
      <c r="AY1363" s="1">
        <v>0</v>
      </c>
      <c r="AZ1363" s="1">
        <v>0</v>
      </c>
      <c r="BA1363" s="1">
        <v>0</v>
      </c>
      <c r="BB1363" s="1">
        <v>0</v>
      </c>
      <c r="BC1363" s="1">
        <v>0</v>
      </c>
      <c r="BD1363" s="1">
        <v>0</v>
      </c>
      <c r="BE1363" s="1">
        <v>0</v>
      </c>
      <c r="BF1363" s="1">
        <f>SUM(AS1363:BE1363)</f>
        <v>1</v>
      </c>
      <c r="BG1363" s="25">
        <v>0</v>
      </c>
      <c r="BH1363" s="1">
        <v>0</v>
      </c>
      <c r="BI1363" s="1">
        <v>0</v>
      </c>
      <c r="BJ1363" s="1">
        <v>0</v>
      </c>
      <c r="BK1363" s="1">
        <v>0</v>
      </c>
      <c r="BL1363" s="25">
        <v>0</v>
      </c>
      <c r="BM1363" s="1">
        <v>0</v>
      </c>
      <c r="BN1363" s="1">
        <v>0</v>
      </c>
      <c r="BO1363" s="1">
        <v>0</v>
      </c>
      <c r="BP1363" s="1">
        <v>0</v>
      </c>
      <c r="BQ1363" s="12"/>
      <c r="BR1363" s="12"/>
      <c r="BS1363" s="12"/>
      <c r="BT1363" s="12"/>
      <c r="BU1363" s="12"/>
      <c r="BV1363" s="12"/>
      <c r="BW1363" s="12"/>
      <c r="BX1363" s="12"/>
      <c r="BY1363" s="12"/>
      <c r="BZ1363" s="12"/>
      <c r="CA1363" s="12"/>
      <c r="CB1363" s="15"/>
      <c r="CC1363" s="12"/>
      <c r="CD1363" s="12"/>
      <c r="CE1363" s="12"/>
      <c r="CF1363" s="12"/>
      <c r="CG1363" s="12"/>
      <c r="CH1363" s="12"/>
      <c r="CI1363" s="12"/>
      <c r="CJ1363" s="15"/>
      <c r="CK1363" s="12"/>
      <c r="CL1363" s="12"/>
      <c r="CM1363" s="12"/>
      <c r="CN1363" s="12"/>
      <c r="CO1363" s="12"/>
      <c r="CP1363" s="12"/>
      <c r="CQ1363" s="12"/>
      <c r="CR1363" s="12"/>
      <c r="CS1363" s="12"/>
      <c r="CT1363" s="12"/>
      <c r="CU1363" s="12"/>
      <c r="CV1363" s="12"/>
      <c r="CW1363" s="12"/>
      <c r="CX1363" s="12"/>
      <c r="CY1363" s="12"/>
      <c r="CZ1363" s="12"/>
      <c r="DA1363" s="12"/>
      <c r="DB1363" s="12"/>
      <c r="DC1363" s="12"/>
      <c r="DD1363"/>
      <c r="DE1363" s="35"/>
    </row>
    <row r="1364" spans="1:109" x14ac:dyDescent="0.2">
      <c r="A1364" s="2">
        <v>1363</v>
      </c>
      <c r="B1364" s="5">
        <v>16</v>
      </c>
      <c r="C1364" s="5">
        <v>3</v>
      </c>
      <c r="D1364" s="1">
        <v>61</v>
      </c>
      <c r="E1364" s="7">
        <v>44071</v>
      </c>
      <c r="F1364" s="1">
        <v>0</v>
      </c>
      <c r="G1364" s="5">
        <f t="shared" si="92"/>
        <v>22</v>
      </c>
      <c r="H1364" s="19">
        <f t="shared" si="93"/>
        <v>83.6</v>
      </c>
      <c r="I1364" s="19">
        <v>92.361111111111114</v>
      </c>
      <c r="J1364" s="19">
        <v>97.165413533834581</v>
      </c>
      <c r="K1364" s="19">
        <v>32.247513991224039</v>
      </c>
      <c r="L1364" s="19">
        <v>0</v>
      </c>
      <c r="M1364" s="19">
        <v>71.804511278195491</v>
      </c>
      <c r="N1364" s="19">
        <v>28.195488721804512</v>
      </c>
      <c r="O1364" s="19">
        <v>92.1875</v>
      </c>
      <c r="P1364" s="19">
        <v>111.2542372881356</v>
      </c>
      <c r="Q1364" s="19">
        <v>20.329622538573084</v>
      </c>
      <c r="R1364" s="19">
        <v>0</v>
      </c>
      <c r="S1364" s="19">
        <v>94.915254237288138</v>
      </c>
      <c r="T1364" s="19">
        <v>5.0847457627118642</v>
      </c>
      <c r="U1364" s="19">
        <v>92.708333333333329</v>
      </c>
      <c r="V1364" s="19">
        <v>69.146067415730343</v>
      </c>
      <c r="W1364" s="19">
        <v>39.345227139268914</v>
      </c>
      <c r="X1364" s="19">
        <v>0</v>
      </c>
      <c r="Y1364" s="19">
        <v>25.842696629213478</v>
      </c>
      <c r="Z1364" s="19">
        <v>74.157303370786522</v>
      </c>
      <c r="AA1364" s="2">
        <v>0</v>
      </c>
      <c r="AB1364">
        <v>1</v>
      </c>
      <c r="AC1364">
        <v>8</v>
      </c>
      <c r="AD1364">
        <v>1</v>
      </c>
      <c r="AE1364" s="16">
        <v>0</v>
      </c>
      <c r="AF1364" t="s">
        <v>875</v>
      </c>
      <c r="AG1364" t="s">
        <v>875</v>
      </c>
      <c r="AH1364" t="s">
        <v>875</v>
      </c>
      <c r="AI1364" t="s">
        <v>875</v>
      </c>
      <c r="AJ1364" t="s">
        <v>875</v>
      </c>
      <c r="AK1364" t="s">
        <v>875</v>
      </c>
      <c r="AL1364" t="s">
        <v>875</v>
      </c>
      <c r="AM1364" s="1" t="s">
        <v>903</v>
      </c>
      <c r="AN1364" s="1" t="s">
        <v>903</v>
      </c>
      <c r="AO1364" s="1" t="s">
        <v>903</v>
      </c>
      <c r="AP1364" s="1" t="s">
        <v>903</v>
      </c>
      <c r="AQ1364" s="1" t="s">
        <v>903</v>
      </c>
      <c r="AR1364" s="1" t="s">
        <v>903</v>
      </c>
      <c r="AS1364" s="1" t="s">
        <v>903</v>
      </c>
      <c r="AT1364" s="1" t="s">
        <v>903</v>
      </c>
      <c r="AU1364" s="1" t="s">
        <v>903</v>
      </c>
      <c r="AV1364" s="1" t="s">
        <v>903</v>
      </c>
      <c r="AW1364" s="1" t="s">
        <v>903</v>
      </c>
      <c r="AX1364" s="1" t="s">
        <v>903</v>
      </c>
      <c r="AY1364" s="1" t="s">
        <v>903</v>
      </c>
      <c r="AZ1364" s="1" t="s">
        <v>903</v>
      </c>
      <c r="BA1364" s="1" t="s">
        <v>875</v>
      </c>
      <c r="BB1364" s="1" t="s">
        <v>875</v>
      </c>
      <c r="BC1364" s="1" t="s">
        <v>875</v>
      </c>
      <c r="BD1364" s="1" t="s">
        <v>875</v>
      </c>
      <c r="BE1364" s="1" t="s">
        <v>875</v>
      </c>
      <c r="BF1364" s="1" t="s">
        <v>875</v>
      </c>
      <c r="BG1364" s="12">
        <v>22</v>
      </c>
      <c r="BH1364" s="1">
        <v>3</v>
      </c>
      <c r="BI1364" s="1">
        <v>3.8</v>
      </c>
      <c r="BJ1364" s="1">
        <f>BG1364*BI1364</f>
        <v>83.6</v>
      </c>
      <c r="BK1364" s="1" t="s">
        <v>28</v>
      </c>
      <c r="BL1364" s="25">
        <v>0</v>
      </c>
      <c r="BM1364" s="1">
        <v>0</v>
      </c>
      <c r="BN1364" s="1">
        <v>0</v>
      </c>
      <c r="BO1364" s="1">
        <v>0</v>
      </c>
      <c r="BP1364" s="1">
        <v>0</v>
      </c>
      <c r="BQ1364" s="14">
        <v>44071.862583414353</v>
      </c>
      <c r="BR1364" s="14" t="s">
        <v>626</v>
      </c>
      <c r="BS1364" s="15">
        <v>20.516666666666666</v>
      </c>
      <c r="BT1364" s="12" t="s">
        <v>490</v>
      </c>
      <c r="BU1364" s="12">
        <v>2</v>
      </c>
      <c r="BV1364" s="12" t="s">
        <v>627</v>
      </c>
      <c r="BW1364" s="12" t="s">
        <v>628</v>
      </c>
      <c r="BX1364" s="12"/>
      <c r="BY1364" s="12" t="s">
        <v>98</v>
      </c>
      <c r="BZ1364" s="12">
        <v>1</v>
      </c>
      <c r="CA1364" s="12">
        <v>6</v>
      </c>
      <c r="CB1364" s="15">
        <v>0</v>
      </c>
      <c r="CC1364" s="12">
        <v>25</v>
      </c>
      <c r="CD1364" s="12">
        <v>0</v>
      </c>
      <c r="CE1364" s="12">
        <v>2</v>
      </c>
      <c r="CF1364" s="12">
        <v>2</v>
      </c>
      <c r="CG1364" s="12">
        <v>2</v>
      </c>
      <c r="CH1364" s="12">
        <v>2</v>
      </c>
      <c r="CI1364" s="12">
        <v>2</v>
      </c>
      <c r="CJ1364" s="15">
        <v>3</v>
      </c>
      <c r="CK1364" s="12">
        <v>2</v>
      </c>
      <c r="CL1364" s="12">
        <v>2</v>
      </c>
      <c r="CM1364" s="12">
        <v>2</v>
      </c>
      <c r="CN1364" s="12">
        <v>2</v>
      </c>
      <c r="CO1364" s="12">
        <v>2</v>
      </c>
      <c r="CP1364" s="12" t="s">
        <v>99</v>
      </c>
      <c r="CQ1364" s="12">
        <v>72</v>
      </c>
      <c r="CR1364" s="12">
        <v>73</v>
      </c>
      <c r="CS1364" s="12">
        <v>100</v>
      </c>
      <c r="CT1364" s="12">
        <v>94</v>
      </c>
      <c r="CU1364" s="12">
        <v>78</v>
      </c>
      <c r="CV1364" s="12">
        <v>1.8</v>
      </c>
      <c r="CW1364" s="12">
        <v>248</v>
      </c>
      <c r="CX1364" s="12" t="b">
        <v>0</v>
      </c>
      <c r="CY1364" s="12"/>
      <c r="CZ1364" s="12">
        <v>0</v>
      </c>
      <c r="DA1364" s="12"/>
      <c r="DB1364" s="12"/>
      <c r="DC1364" s="12"/>
      <c r="DD1364"/>
      <c r="DE1364" s="35"/>
    </row>
    <row r="1365" spans="1:109" x14ac:dyDescent="0.2">
      <c r="A1365" s="2">
        <v>1364</v>
      </c>
      <c r="B1365" s="5">
        <v>16</v>
      </c>
      <c r="C1365" s="5">
        <v>3</v>
      </c>
      <c r="D1365" s="1">
        <v>62</v>
      </c>
      <c r="E1365" s="7">
        <v>44072</v>
      </c>
      <c r="F1365" s="1">
        <v>0</v>
      </c>
      <c r="G1365" s="5">
        <f t="shared" si="92"/>
        <v>0</v>
      </c>
      <c r="H1365" s="19">
        <f t="shared" si="93"/>
        <v>0</v>
      </c>
      <c r="I1365" s="19">
        <v>93.402777777777771</v>
      </c>
      <c r="J1365" s="19">
        <v>116.21189591078067</v>
      </c>
      <c r="K1365" s="19">
        <v>29.694870044293534</v>
      </c>
      <c r="L1365" s="19">
        <v>4.4609665427509295</v>
      </c>
      <c r="M1365" s="19">
        <v>92.193308550185876</v>
      </c>
      <c r="N1365" s="19">
        <v>3.3457249070631971</v>
      </c>
      <c r="O1365" s="19">
        <v>90.625</v>
      </c>
      <c r="P1365" s="19">
        <v>125.05747126436782</v>
      </c>
      <c r="Q1365" s="19">
        <v>29.599412755709842</v>
      </c>
      <c r="R1365" s="19">
        <v>6.8965517241379306</v>
      </c>
      <c r="S1365" s="19">
        <v>90.804597701149419</v>
      </c>
      <c r="T1365" s="19">
        <v>2.2988505747126435</v>
      </c>
      <c r="U1365" s="19">
        <v>98.958333333333329</v>
      </c>
      <c r="V1365" s="19">
        <v>100.01052631578948</v>
      </c>
      <c r="W1365" s="19">
        <v>21.523816850088394</v>
      </c>
      <c r="X1365" s="19">
        <v>0</v>
      </c>
      <c r="Y1365" s="19">
        <v>94.73684210526315</v>
      </c>
      <c r="Z1365" s="19">
        <v>5.2631578947368425</v>
      </c>
      <c r="AA1365" s="2">
        <v>2</v>
      </c>
      <c r="AB1365">
        <v>4</v>
      </c>
      <c r="AC1365">
        <v>3</v>
      </c>
      <c r="AD1365">
        <v>1</v>
      </c>
      <c r="AE1365" s="16">
        <v>0</v>
      </c>
      <c r="AF1365" s="12">
        <v>99</v>
      </c>
      <c r="AG1365">
        <v>99</v>
      </c>
      <c r="AH1365">
        <v>1</v>
      </c>
      <c r="AI1365">
        <v>99</v>
      </c>
      <c r="AJ1365">
        <v>99</v>
      </c>
      <c r="AK1365">
        <v>99</v>
      </c>
      <c r="AL1365">
        <v>99</v>
      </c>
      <c r="AM1365">
        <v>99</v>
      </c>
      <c r="AN1365" s="1">
        <v>99</v>
      </c>
      <c r="AO1365" s="1">
        <v>99</v>
      </c>
      <c r="AP1365" s="1">
        <v>99</v>
      </c>
      <c r="AQ1365" s="1">
        <v>99</v>
      </c>
      <c r="AR1365" s="1">
        <v>99</v>
      </c>
      <c r="AS1365" s="1">
        <v>0</v>
      </c>
      <c r="AT1365" s="1">
        <v>0</v>
      </c>
      <c r="AU1365" s="1">
        <v>1</v>
      </c>
      <c r="AV1365" s="1">
        <v>0</v>
      </c>
      <c r="AW1365" s="1">
        <v>0</v>
      </c>
      <c r="AX1365" s="1">
        <v>0</v>
      </c>
      <c r="AY1365" s="1">
        <v>0</v>
      </c>
      <c r="AZ1365" s="1">
        <v>0</v>
      </c>
      <c r="BA1365" s="1">
        <v>0</v>
      </c>
      <c r="BB1365" s="1">
        <v>0</v>
      </c>
      <c r="BC1365" s="1">
        <v>0</v>
      </c>
      <c r="BD1365" s="1">
        <v>0</v>
      </c>
      <c r="BE1365" s="1">
        <v>0</v>
      </c>
      <c r="BF1365" s="1">
        <f t="shared" ref="BF1365:BF1373" si="95">SUM(AS1365:BE1365)</f>
        <v>1</v>
      </c>
      <c r="BG1365" s="25">
        <v>0</v>
      </c>
      <c r="BH1365" s="1">
        <v>0</v>
      </c>
      <c r="BI1365" s="1">
        <v>0</v>
      </c>
      <c r="BJ1365" s="1">
        <v>0</v>
      </c>
      <c r="BK1365" s="1">
        <v>0</v>
      </c>
      <c r="BL1365" s="25">
        <v>0</v>
      </c>
      <c r="BM1365" s="1">
        <v>0</v>
      </c>
      <c r="BN1365" s="1">
        <v>0</v>
      </c>
      <c r="BO1365" s="1">
        <v>0</v>
      </c>
      <c r="BP1365" s="1">
        <v>0</v>
      </c>
      <c r="BQ1365" s="12"/>
      <c r="BR1365" s="12"/>
      <c r="BS1365" s="12"/>
      <c r="BT1365" s="12"/>
      <c r="BU1365" s="12"/>
      <c r="BV1365" s="12"/>
      <c r="BW1365" s="12"/>
      <c r="BX1365" s="12"/>
      <c r="BY1365" s="12"/>
      <c r="BZ1365" s="12"/>
      <c r="CA1365" s="12"/>
      <c r="CB1365" s="15"/>
      <c r="CC1365" s="12"/>
      <c r="CD1365" s="12"/>
      <c r="CE1365" s="12"/>
      <c r="CF1365" s="12"/>
      <c r="CG1365" s="12"/>
      <c r="CH1365" s="12"/>
      <c r="CI1365" s="12"/>
      <c r="CJ1365" s="15"/>
      <c r="CK1365" s="12"/>
      <c r="CL1365" s="12"/>
      <c r="CM1365" s="12"/>
      <c r="CN1365" s="12"/>
      <c r="CO1365" s="12"/>
      <c r="CP1365" s="12"/>
      <c r="CQ1365" s="12"/>
      <c r="CR1365" s="12"/>
      <c r="CS1365" s="12"/>
      <c r="CT1365" s="12"/>
      <c r="CU1365" s="12"/>
      <c r="CV1365" s="12"/>
      <c r="CW1365" s="12"/>
      <c r="CX1365" s="12"/>
      <c r="CY1365" s="12"/>
      <c r="CZ1365" s="12"/>
      <c r="DA1365" s="12"/>
      <c r="DB1365" s="12"/>
      <c r="DC1365" s="12"/>
      <c r="DD1365"/>
      <c r="DE1365" s="35"/>
    </row>
    <row r="1366" spans="1:109" x14ac:dyDescent="0.2">
      <c r="A1366" s="2">
        <v>1365</v>
      </c>
      <c r="B1366" s="5">
        <v>16</v>
      </c>
      <c r="C1366" s="5">
        <v>3</v>
      </c>
      <c r="D1366" s="1">
        <v>63</v>
      </c>
      <c r="E1366" s="7">
        <v>44073</v>
      </c>
      <c r="F1366" s="1">
        <v>0</v>
      </c>
      <c r="G1366" s="5">
        <f t="shared" si="92"/>
        <v>0</v>
      </c>
      <c r="H1366" s="19">
        <f t="shared" si="93"/>
        <v>0</v>
      </c>
      <c r="I1366" s="19">
        <v>65.625</v>
      </c>
      <c r="J1366" s="19">
        <v>87.439153439153444</v>
      </c>
      <c r="K1366" s="19">
        <v>35.016917083804898</v>
      </c>
      <c r="L1366" s="19">
        <v>3.1746031746031744</v>
      </c>
      <c r="M1366" s="19">
        <v>69.841269841269835</v>
      </c>
      <c r="N1366" s="19">
        <v>26.984126984126984</v>
      </c>
      <c r="O1366" s="19">
        <v>65.625</v>
      </c>
      <c r="P1366" s="19">
        <v>97.634920634920633</v>
      </c>
      <c r="Q1366" s="19">
        <v>31.24230933262594</v>
      </c>
      <c r="R1366" s="19">
        <v>4.7619047619047619</v>
      </c>
      <c r="S1366" s="19">
        <v>82.539682539682545</v>
      </c>
      <c r="T1366" s="19">
        <v>12.698412698412698</v>
      </c>
      <c r="U1366" s="19">
        <v>65.625</v>
      </c>
      <c r="V1366" s="19">
        <v>67.047619047619051</v>
      </c>
      <c r="W1366" s="19">
        <v>27.217471173006736</v>
      </c>
      <c r="X1366" s="19">
        <v>0</v>
      </c>
      <c r="Y1366" s="19">
        <v>44.444444444444443</v>
      </c>
      <c r="Z1366" s="19">
        <v>55.555555555555557</v>
      </c>
      <c r="AA1366" s="2">
        <v>0</v>
      </c>
      <c r="AB1366">
        <v>2</v>
      </c>
      <c r="AC1366">
        <v>9</v>
      </c>
      <c r="AD1366">
        <v>2</v>
      </c>
      <c r="AE1366" s="16">
        <v>0</v>
      </c>
      <c r="AF1366" s="12">
        <v>99</v>
      </c>
      <c r="AG1366">
        <v>99</v>
      </c>
      <c r="AH1366">
        <v>1</v>
      </c>
      <c r="AI1366">
        <v>99</v>
      </c>
      <c r="AJ1366">
        <v>99</v>
      </c>
      <c r="AK1366">
        <v>99</v>
      </c>
      <c r="AL1366">
        <v>99</v>
      </c>
      <c r="AM1366" s="1">
        <v>99</v>
      </c>
      <c r="AN1366" s="1">
        <v>99</v>
      </c>
      <c r="AO1366" s="1">
        <v>99</v>
      </c>
      <c r="AP1366" s="1">
        <v>99</v>
      </c>
      <c r="AQ1366" s="1">
        <v>99</v>
      </c>
      <c r="AR1366" s="1">
        <v>99</v>
      </c>
      <c r="AS1366" s="1">
        <v>0</v>
      </c>
      <c r="AT1366" s="1">
        <v>0</v>
      </c>
      <c r="AU1366" s="1">
        <v>1</v>
      </c>
      <c r="AV1366" s="1">
        <v>0</v>
      </c>
      <c r="AW1366" s="1">
        <v>0</v>
      </c>
      <c r="AX1366" s="1">
        <v>0</v>
      </c>
      <c r="AY1366" s="1">
        <v>0</v>
      </c>
      <c r="AZ1366" s="1">
        <v>0</v>
      </c>
      <c r="BA1366" s="1">
        <v>0</v>
      </c>
      <c r="BB1366" s="1">
        <v>0</v>
      </c>
      <c r="BC1366" s="1">
        <v>0</v>
      </c>
      <c r="BD1366" s="1">
        <v>0</v>
      </c>
      <c r="BE1366" s="1">
        <v>0</v>
      </c>
      <c r="BF1366" s="1">
        <f t="shared" si="95"/>
        <v>1</v>
      </c>
      <c r="BG1366" s="25">
        <v>0</v>
      </c>
      <c r="BH1366" s="1">
        <v>0</v>
      </c>
      <c r="BI1366" s="1">
        <v>0</v>
      </c>
      <c r="BJ1366" s="1">
        <v>0</v>
      </c>
      <c r="BK1366" s="1">
        <v>0</v>
      </c>
      <c r="BL1366" s="25">
        <v>0</v>
      </c>
      <c r="BM1366" s="1">
        <v>0</v>
      </c>
      <c r="BN1366" s="1">
        <v>0</v>
      </c>
      <c r="BO1366" s="1">
        <v>0</v>
      </c>
      <c r="BP1366" s="1">
        <v>0</v>
      </c>
      <c r="BQ1366" s="12"/>
      <c r="BR1366" s="12"/>
      <c r="BS1366" s="12"/>
      <c r="BT1366" s="12"/>
      <c r="BU1366" s="12"/>
      <c r="BV1366" s="12"/>
      <c r="BW1366" s="12"/>
      <c r="BX1366" s="12"/>
      <c r="BY1366" s="12"/>
      <c r="BZ1366" s="12"/>
      <c r="CA1366" s="12"/>
      <c r="CB1366" s="15"/>
      <c r="CC1366" s="12"/>
      <c r="CD1366" s="12"/>
      <c r="CE1366" s="12"/>
      <c r="CF1366" s="12"/>
      <c r="CG1366" s="12"/>
      <c r="CH1366" s="12"/>
      <c r="CI1366" s="12"/>
      <c r="CJ1366" s="15"/>
      <c r="CK1366" s="12"/>
      <c r="CL1366" s="12"/>
      <c r="CM1366" s="12"/>
      <c r="CN1366" s="12"/>
      <c r="CO1366" s="12"/>
      <c r="CP1366" s="12"/>
      <c r="CQ1366" s="12"/>
      <c r="CR1366" s="12"/>
      <c r="CS1366" s="12"/>
      <c r="CT1366" s="12"/>
      <c r="CU1366" s="12"/>
      <c r="CV1366" s="12"/>
      <c r="CW1366" s="12"/>
      <c r="CX1366" s="12"/>
      <c r="CY1366" s="12"/>
      <c r="CZ1366" s="12"/>
      <c r="DA1366" s="12"/>
      <c r="DB1366" s="12"/>
      <c r="DC1366" s="12"/>
      <c r="DD1366"/>
      <c r="DE1366" s="35"/>
    </row>
    <row r="1367" spans="1:109" x14ac:dyDescent="0.2">
      <c r="A1367" s="2">
        <v>1366</v>
      </c>
      <c r="B1367" s="5">
        <v>16</v>
      </c>
      <c r="C1367" s="5">
        <v>3</v>
      </c>
      <c r="D1367" s="1">
        <v>64</v>
      </c>
      <c r="E1367" s="7">
        <v>44074</v>
      </c>
      <c r="F1367" s="1">
        <v>0</v>
      </c>
      <c r="G1367" s="5">
        <f t="shared" si="92"/>
        <v>0</v>
      </c>
      <c r="H1367" s="19">
        <f t="shared" si="93"/>
        <v>0</v>
      </c>
      <c r="I1367" s="19">
        <v>73.611111111111114</v>
      </c>
      <c r="J1367" s="19">
        <v>96.561320754716988</v>
      </c>
      <c r="K1367" s="19">
        <v>26.078386345615129</v>
      </c>
      <c r="L1367" s="19">
        <v>0</v>
      </c>
      <c r="M1367" s="19">
        <v>83.490566037735846</v>
      </c>
      <c r="N1367" s="19">
        <v>16.509433962264151</v>
      </c>
      <c r="O1367" s="19">
        <v>60.9375</v>
      </c>
      <c r="P1367" s="19">
        <v>86.213675213675216</v>
      </c>
      <c r="Q1367" s="19">
        <v>31.681991312183527</v>
      </c>
      <c r="R1367" s="19">
        <v>0</v>
      </c>
      <c r="S1367" s="19">
        <v>70.085470085470092</v>
      </c>
      <c r="T1367" s="19">
        <v>29.914529914529915</v>
      </c>
      <c r="U1367" s="19">
        <v>98.958333333333329</v>
      </c>
      <c r="V1367" s="19">
        <v>109.30526315789474</v>
      </c>
      <c r="W1367" s="19">
        <v>13.108494261915142</v>
      </c>
      <c r="X1367" s="19">
        <v>0</v>
      </c>
      <c r="Y1367" s="19">
        <v>100</v>
      </c>
      <c r="Z1367" s="19">
        <v>0</v>
      </c>
      <c r="AA1367" s="2">
        <v>0</v>
      </c>
      <c r="AB1367">
        <v>3</v>
      </c>
      <c r="AC1367">
        <v>7</v>
      </c>
      <c r="AD1367">
        <v>2</v>
      </c>
      <c r="AE1367" s="16">
        <v>0</v>
      </c>
      <c r="AF1367" s="12">
        <v>99</v>
      </c>
      <c r="AG1367">
        <v>99</v>
      </c>
      <c r="AH1367">
        <v>99</v>
      </c>
      <c r="AI1367">
        <v>99</v>
      </c>
      <c r="AJ1367">
        <v>99</v>
      </c>
      <c r="AK1367">
        <v>1</v>
      </c>
      <c r="AL1367">
        <v>99</v>
      </c>
      <c r="AM1367">
        <v>99</v>
      </c>
      <c r="AN1367" s="1">
        <v>99</v>
      </c>
      <c r="AO1367" s="1">
        <v>99</v>
      </c>
      <c r="AP1367" s="1">
        <v>99</v>
      </c>
      <c r="AQ1367" s="1">
        <v>99</v>
      </c>
      <c r="AR1367" s="1">
        <v>99</v>
      </c>
      <c r="AS1367" s="1">
        <v>0</v>
      </c>
      <c r="AT1367" s="1">
        <v>0</v>
      </c>
      <c r="AU1367">
        <v>0</v>
      </c>
      <c r="AV1367" s="1">
        <v>0</v>
      </c>
      <c r="AW1367" s="1">
        <v>0</v>
      </c>
      <c r="AX1367" s="1">
        <v>1</v>
      </c>
      <c r="AY1367" s="1">
        <v>0</v>
      </c>
      <c r="AZ1367" s="1">
        <v>0</v>
      </c>
      <c r="BA1367" s="1">
        <v>0</v>
      </c>
      <c r="BB1367" s="1">
        <v>0</v>
      </c>
      <c r="BC1367" s="1">
        <v>0</v>
      </c>
      <c r="BD1367" s="1">
        <v>0</v>
      </c>
      <c r="BE1367" s="1">
        <v>0</v>
      </c>
      <c r="BF1367" s="1">
        <f t="shared" si="95"/>
        <v>1</v>
      </c>
      <c r="BG1367" s="25">
        <v>0</v>
      </c>
      <c r="BH1367" s="1">
        <v>0</v>
      </c>
      <c r="BI1367" s="1">
        <v>0</v>
      </c>
      <c r="BJ1367" s="1">
        <v>0</v>
      </c>
      <c r="BK1367" s="1">
        <v>0</v>
      </c>
      <c r="BL1367" s="25">
        <v>0</v>
      </c>
      <c r="BM1367" s="1">
        <v>0</v>
      </c>
      <c r="BN1367" s="1">
        <v>0</v>
      </c>
      <c r="BO1367" s="1">
        <v>0</v>
      </c>
      <c r="BP1367" s="1">
        <v>0</v>
      </c>
      <c r="BQ1367" s="12"/>
      <c r="BR1367" s="12"/>
      <c r="BS1367" s="12"/>
      <c r="BT1367" s="12"/>
      <c r="BU1367" s="12"/>
      <c r="BV1367" s="12"/>
      <c r="BW1367" s="12"/>
      <c r="BX1367" s="12"/>
      <c r="BY1367" s="12"/>
      <c r="BZ1367" s="12"/>
      <c r="CA1367" s="12"/>
      <c r="CB1367" s="15"/>
      <c r="CC1367" s="12"/>
      <c r="CD1367" s="12"/>
      <c r="CE1367" s="12"/>
      <c r="CF1367" s="12"/>
      <c r="CG1367" s="12"/>
      <c r="CH1367" s="12"/>
      <c r="CI1367" s="12"/>
      <c r="CJ1367" s="15"/>
      <c r="CK1367" s="12"/>
      <c r="CL1367" s="12"/>
      <c r="CM1367" s="12"/>
      <c r="CN1367" s="12"/>
      <c r="CO1367" s="12"/>
      <c r="CP1367" s="12"/>
      <c r="CQ1367" s="12"/>
      <c r="CR1367" s="12"/>
      <c r="CS1367" s="12"/>
      <c r="CT1367" s="12"/>
      <c r="CU1367" s="12"/>
      <c r="CV1367" s="12"/>
      <c r="CW1367" s="12"/>
      <c r="CX1367" s="12"/>
      <c r="CY1367" s="12"/>
      <c r="CZ1367" s="12"/>
      <c r="DA1367" s="12"/>
      <c r="DB1367" s="12"/>
      <c r="DC1367" s="12"/>
      <c r="DD1367"/>
      <c r="DE1367" s="35"/>
    </row>
    <row r="1368" spans="1:109" x14ac:dyDescent="0.2">
      <c r="A1368" s="2">
        <v>1367</v>
      </c>
      <c r="B1368" s="5">
        <v>16</v>
      </c>
      <c r="C1368" s="5">
        <v>3</v>
      </c>
      <c r="D1368" s="1">
        <v>65</v>
      </c>
      <c r="E1368" s="7">
        <v>44075</v>
      </c>
      <c r="F1368" s="1">
        <v>0</v>
      </c>
      <c r="G1368" s="5">
        <f t="shared" si="92"/>
        <v>0</v>
      </c>
      <c r="H1368" s="19">
        <f t="shared" si="93"/>
        <v>0</v>
      </c>
      <c r="I1368" s="19">
        <v>96.875</v>
      </c>
      <c r="J1368" s="19">
        <v>124.4336917562724</v>
      </c>
      <c r="K1368" s="19">
        <v>20.405309160884968</v>
      </c>
      <c r="L1368" s="19">
        <v>3.225806451612903</v>
      </c>
      <c r="M1368" s="19">
        <v>96.774193548387103</v>
      </c>
      <c r="N1368" s="19">
        <v>0</v>
      </c>
      <c r="O1368" s="19">
        <v>95.833333333333329</v>
      </c>
      <c r="P1368" s="19">
        <v>133.05434782608697</v>
      </c>
      <c r="Q1368" s="19">
        <v>20.442678896028848</v>
      </c>
      <c r="R1368" s="19">
        <v>4.8913043478260869</v>
      </c>
      <c r="S1368" s="19">
        <v>95.108695652173907</v>
      </c>
      <c r="T1368" s="19">
        <v>0</v>
      </c>
      <c r="U1368" s="19">
        <v>98.958333333333329</v>
      </c>
      <c r="V1368" s="19">
        <v>107.73684210526316</v>
      </c>
      <c r="W1368" s="19">
        <v>5.8079194516291963</v>
      </c>
      <c r="X1368" s="19">
        <v>0</v>
      </c>
      <c r="Y1368" s="19">
        <v>100</v>
      </c>
      <c r="Z1368" s="19">
        <v>0</v>
      </c>
      <c r="AA1368" s="2">
        <v>1</v>
      </c>
      <c r="AB1368">
        <v>1</v>
      </c>
      <c r="AC1368">
        <v>6</v>
      </c>
      <c r="AD1368">
        <v>2</v>
      </c>
      <c r="AE1368" s="16">
        <v>0</v>
      </c>
      <c r="AF1368" s="12">
        <v>99</v>
      </c>
      <c r="AG1368">
        <v>99</v>
      </c>
      <c r="AH1368">
        <v>99</v>
      </c>
      <c r="AI1368">
        <v>99</v>
      </c>
      <c r="AJ1368">
        <v>1</v>
      </c>
      <c r="AK1368">
        <v>99</v>
      </c>
      <c r="AL1368">
        <v>99</v>
      </c>
      <c r="AM1368" s="1">
        <v>99</v>
      </c>
      <c r="AN1368" s="1">
        <v>99</v>
      </c>
      <c r="AO1368" s="1">
        <v>99</v>
      </c>
      <c r="AP1368" s="1">
        <v>99</v>
      </c>
      <c r="AQ1368" s="1">
        <v>99</v>
      </c>
      <c r="AR1368" s="1">
        <v>99</v>
      </c>
      <c r="AS1368" s="1">
        <v>0</v>
      </c>
      <c r="AT1368" s="1">
        <v>0</v>
      </c>
      <c r="AU1368" s="1">
        <v>0</v>
      </c>
      <c r="AV1368" s="1">
        <v>0</v>
      </c>
      <c r="AW1368" s="1">
        <v>1</v>
      </c>
      <c r="AX1368" s="1">
        <v>0</v>
      </c>
      <c r="AY1368" s="1">
        <v>0</v>
      </c>
      <c r="AZ1368" s="1">
        <v>0</v>
      </c>
      <c r="BA1368" s="1">
        <v>0</v>
      </c>
      <c r="BB1368" s="1">
        <v>0</v>
      </c>
      <c r="BC1368" s="1">
        <v>0</v>
      </c>
      <c r="BD1368" s="1">
        <v>0</v>
      </c>
      <c r="BE1368" s="1">
        <v>0</v>
      </c>
      <c r="BF1368" s="1">
        <f t="shared" si="95"/>
        <v>1</v>
      </c>
      <c r="BG1368" s="25">
        <v>0</v>
      </c>
      <c r="BH1368" s="1">
        <v>0</v>
      </c>
      <c r="BI1368" s="1">
        <v>0</v>
      </c>
      <c r="BJ1368" s="1">
        <v>0</v>
      </c>
      <c r="BK1368" s="1">
        <v>0</v>
      </c>
      <c r="BL1368" s="25">
        <v>0</v>
      </c>
      <c r="BM1368" s="1">
        <v>0</v>
      </c>
      <c r="BN1368" s="1">
        <v>0</v>
      </c>
      <c r="BO1368" s="1">
        <v>0</v>
      </c>
      <c r="BP1368" s="1">
        <v>0</v>
      </c>
      <c r="BQ1368" s="12"/>
      <c r="BR1368" s="12"/>
      <c r="BS1368" s="12"/>
      <c r="BT1368" s="12"/>
      <c r="BU1368" s="12"/>
      <c r="BV1368" s="12"/>
      <c r="BW1368" s="12"/>
      <c r="BX1368" s="12"/>
      <c r="BY1368" s="12"/>
      <c r="BZ1368" s="12"/>
      <c r="CA1368" s="12"/>
      <c r="CB1368" s="15"/>
      <c r="CC1368" s="12"/>
      <c r="CD1368" s="12"/>
      <c r="CE1368" s="12"/>
      <c r="CF1368" s="12"/>
      <c r="CG1368" s="12"/>
      <c r="CH1368" s="12"/>
      <c r="CI1368" s="12"/>
      <c r="CJ1368" s="15"/>
      <c r="CK1368" s="12"/>
      <c r="CL1368" s="12"/>
      <c r="CM1368" s="12"/>
      <c r="CN1368" s="12"/>
      <c r="CO1368" s="12"/>
      <c r="CP1368" s="12"/>
      <c r="CQ1368" s="12"/>
      <c r="CR1368" s="12"/>
      <c r="CS1368" s="12"/>
      <c r="CT1368" s="12"/>
      <c r="CU1368" s="12"/>
      <c r="CV1368" s="12"/>
      <c r="CW1368" s="12"/>
      <c r="CX1368" s="12"/>
      <c r="CY1368" s="12"/>
      <c r="CZ1368" s="12"/>
      <c r="DA1368" s="12"/>
      <c r="DB1368" s="12"/>
      <c r="DC1368" s="12"/>
      <c r="DD1368"/>
      <c r="DE1368" s="35"/>
    </row>
    <row r="1369" spans="1:109" x14ac:dyDescent="0.2">
      <c r="A1369" s="2">
        <v>1368</v>
      </c>
      <c r="B1369" s="5">
        <v>16</v>
      </c>
      <c r="C1369" s="5">
        <v>3</v>
      </c>
      <c r="D1369" s="1">
        <v>66</v>
      </c>
      <c r="E1369" s="7">
        <v>44076</v>
      </c>
      <c r="F1369" s="1">
        <v>0</v>
      </c>
      <c r="G1369" s="5">
        <f t="shared" si="92"/>
        <v>0</v>
      </c>
      <c r="H1369" s="19">
        <f t="shared" si="93"/>
        <v>0</v>
      </c>
      <c r="I1369" s="19">
        <v>98.263888888888886</v>
      </c>
      <c r="J1369" s="19">
        <v>136.00706713780917</v>
      </c>
      <c r="K1369" s="19">
        <v>34.810227418333888</v>
      </c>
      <c r="L1369" s="19">
        <v>18.021201413427562</v>
      </c>
      <c r="M1369" s="19">
        <v>77.03180212014135</v>
      </c>
      <c r="N1369" s="19">
        <v>4.946996466431095</v>
      </c>
      <c r="O1369" s="19">
        <v>97.395833333333329</v>
      </c>
      <c r="P1369" s="19">
        <v>153.97860962566844</v>
      </c>
      <c r="Q1369" s="19">
        <v>28.77829868740362</v>
      </c>
      <c r="R1369" s="19">
        <v>27.272727272727273</v>
      </c>
      <c r="S1369" s="19">
        <v>72.72727272727272</v>
      </c>
      <c r="T1369" s="19">
        <v>0</v>
      </c>
      <c r="U1369" s="19">
        <v>100</v>
      </c>
      <c r="V1369" s="19">
        <v>101</v>
      </c>
      <c r="W1369" s="19">
        <v>30.275530761868087</v>
      </c>
      <c r="X1369" s="19">
        <v>0</v>
      </c>
      <c r="Y1369" s="19">
        <v>85.416666666666671</v>
      </c>
      <c r="Z1369" s="19">
        <v>14.583333333333334</v>
      </c>
      <c r="AA1369" s="2">
        <v>1</v>
      </c>
      <c r="AB1369">
        <v>2</v>
      </c>
      <c r="AC1369">
        <v>6</v>
      </c>
      <c r="AD1369">
        <v>1</v>
      </c>
      <c r="AE1369" s="16">
        <v>0</v>
      </c>
      <c r="AF1369" s="12">
        <v>99</v>
      </c>
      <c r="AG1369">
        <v>99</v>
      </c>
      <c r="AH1369">
        <v>1</v>
      </c>
      <c r="AI1369">
        <v>99</v>
      </c>
      <c r="AJ1369">
        <v>99</v>
      </c>
      <c r="AK1369">
        <v>99</v>
      </c>
      <c r="AL1369">
        <v>99</v>
      </c>
      <c r="AM1369">
        <v>99</v>
      </c>
      <c r="AN1369" s="1">
        <v>99</v>
      </c>
      <c r="AO1369" s="1">
        <v>99</v>
      </c>
      <c r="AP1369" s="1">
        <v>99</v>
      </c>
      <c r="AQ1369" s="1">
        <v>99</v>
      </c>
      <c r="AR1369" s="1">
        <v>99</v>
      </c>
      <c r="AS1369" s="1">
        <v>0</v>
      </c>
      <c r="AT1369" s="1">
        <v>0</v>
      </c>
      <c r="AU1369" s="1">
        <v>1</v>
      </c>
      <c r="AV1369" s="1">
        <v>0</v>
      </c>
      <c r="AW1369" s="1">
        <v>0</v>
      </c>
      <c r="AX1369" s="1">
        <v>0</v>
      </c>
      <c r="AY1369" s="1">
        <v>0</v>
      </c>
      <c r="AZ1369" s="1">
        <v>0</v>
      </c>
      <c r="BA1369" s="1">
        <v>0</v>
      </c>
      <c r="BB1369" s="1">
        <v>0</v>
      </c>
      <c r="BC1369" s="1">
        <v>0</v>
      </c>
      <c r="BD1369" s="1">
        <v>0</v>
      </c>
      <c r="BE1369" s="1">
        <v>0</v>
      </c>
      <c r="BF1369" s="1">
        <f t="shared" si="95"/>
        <v>1</v>
      </c>
      <c r="BG1369" s="25">
        <v>0</v>
      </c>
      <c r="BH1369" s="12">
        <v>0</v>
      </c>
      <c r="BI1369" s="1">
        <v>0</v>
      </c>
      <c r="BJ1369" s="1">
        <v>0</v>
      </c>
      <c r="BK1369" s="1">
        <v>0</v>
      </c>
      <c r="BL1369" s="25">
        <v>0</v>
      </c>
      <c r="BM1369" s="1">
        <v>0</v>
      </c>
      <c r="BN1369" s="1">
        <v>0</v>
      </c>
      <c r="BO1369" s="1">
        <v>0</v>
      </c>
      <c r="BP1369" s="1">
        <v>0</v>
      </c>
      <c r="BQ1369" s="12"/>
      <c r="BR1369" s="12"/>
      <c r="BS1369" s="12"/>
      <c r="BT1369" s="12"/>
      <c r="BU1369" s="12"/>
      <c r="BV1369" s="12"/>
      <c r="BW1369" s="12"/>
      <c r="BX1369" s="12"/>
      <c r="BY1369" s="12"/>
      <c r="BZ1369" s="12"/>
      <c r="CA1369" s="12"/>
      <c r="CB1369" s="15"/>
      <c r="CC1369" s="12"/>
      <c r="CD1369" s="12"/>
      <c r="CE1369" s="12"/>
      <c r="CF1369" s="12"/>
      <c r="CG1369" s="12"/>
      <c r="CH1369" s="12"/>
      <c r="CI1369" s="12"/>
      <c r="CJ1369" s="15"/>
      <c r="CK1369" s="12"/>
      <c r="CL1369" s="12"/>
      <c r="CM1369" s="12"/>
      <c r="CN1369" s="12"/>
      <c r="CO1369" s="12"/>
      <c r="CP1369" s="12"/>
      <c r="CQ1369" s="12"/>
      <c r="CR1369" s="12"/>
      <c r="CS1369" s="12"/>
      <c r="CT1369" s="12"/>
      <c r="CU1369" s="12"/>
      <c r="CV1369" s="12"/>
      <c r="CW1369" s="12"/>
      <c r="CX1369" s="12"/>
      <c r="CY1369" s="12"/>
      <c r="CZ1369" s="12"/>
      <c r="DA1369" s="12"/>
      <c r="DB1369" s="12"/>
      <c r="DC1369" s="12"/>
      <c r="DD1369"/>
      <c r="DE1369" s="35"/>
    </row>
    <row r="1370" spans="1:109" x14ac:dyDescent="0.2">
      <c r="A1370" s="2">
        <v>1369</v>
      </c>
      <c r="B1370" s="5">
        <v>16</v>
      </c>
      <c r="C1370" s="5">
        <v>3</v>
      </c>
      <c r="D1370" s="1">
        <v>67</v>
      </c>
      <c r="E1370" s="7">
        <v>44077</v>
      </c>
      <c r="F1370" s="1">
        <v>0</v>
      </c>
      <c r="G1370" s="5">
        <f t="shared" si="92"/>
        <v>0</v>
      </c>
      <c r="H1370" s="19">
        <f t="shared" si="93"/>
        <v>0</v>
      </c>
      <c r="I1370" s="19">
        <v>97.916666666666671</v>
      </c>
      <c r="J1370" s="19">
        <v>125.20212765957447</v>
      </c>
      <c r="K1370" s="19">
        <v>32.77409001851359</v>
      </c>
      <c r="L1370" s="19">
        <v>7.0921985815602833</v>
      </c>
      <c r="M1370" s="19">
        <v>81.205673758865245</v>
      </c>
      <c r="N1370" s="19">
        <v>11.702127659574469</v>
      </c>
      <c r="O1370" s="19">
        <v>96.875</v>
      </c>
      <c r="P1370" s="19">
        <v>130.70430107526883</v>
      </c>
      <c r="Q1370" s="19">
        <v>33.926521244719574</v>
      </c>
      <c r="R1370" s="19">
        <v>10.75268817204301</v>
      </c>
      <c r="S1370" s="19">
        <v>77.956989247311824</v>
      </c>
      <c r="T1370" s="19">
        <v>11.290322580645162</v>
      </c>
      <c r="U1370" s="19">
        <v>100</v>
      </c>
      <c r="V1370" s="19">
        <v>114.54166666666667</v>
      </c>
      <c r="W1370" s="19">
        <v>27.290645378829783</v>
      </c>
      <c r="X1370" s="19">
        <v>0</v>
      </c>
      <c r="Y1370" s="19">
        <v>87.5</v>
      </c>
      <c r="Z1370" s="19">
        <v>12.5</v>
      </c>
      <c r="AA1370" s="2">
        <v>0</v>
      </c>
      <c r="AB1370">
        <v>2</v>
      </c>
      <c r="AC1370">
        <v>8</v>
      </c>
      <c r="AD1370">
        <v>3</v>
      </c>
      <c r="AE1370" s="16">
        <v>0</v>
      </c>
      <c r="AF1370" s="12">
        <v>99</v>
      </c>
      <c r="AG1370">
        <v>99</v>
      </c>
      <c r="AH1370">
        <v>1</v>
      </c>
      <c r="AI1370">
        <v>99</v>
      </c>
      <c r="AJ1370">
        <v>99</v>
      </c>
      <c r="AK1370">
        <v>99</v>
      </c>
      <c r="AL1370">
        <v>99</v>
      </c>
      <c r="AM1370" s="1">
        <v>99</v>
      </c>
      <c r="AN1370" s="1">
        <v>99</v>
      </c>
      <c r="AO1370" s="1">
        <v>99</v>
      </c>
      <c r="AP1370" s="1">
        <v>99</v>
      </c>
      <c r="AQ1370" s="1">
        <v>99</v>
      </c>
      <c r="AR1370" s="1">
        <v>99</v>
      </c>
      <c r="AS1370" s="1">
        <v>0</v>
      </c>
      <c r="AT1370" s="1">
        <v>0</v>
      </c>
      <c r="AU1370" s="1">
        <v>1</v>
      </c>
      <c r="AV1370" s="1">
        <v>0</v>
      </c>
      <c r="AW1370" s="1">
        <v>0</v>
      </c>
      <c r="AX1370" s="1">
        <v>0</v>
      </c>
      <c r="AY1370" s="1">
        <v>0</v>
      </c>
      <c r="AZ1370" s="1">
        <v>0</v>
      </c>
      <c r="BA1370" s="1">
        <v>0</v>
      </c>
      <c r="BB1370" s="1">
        <v>0</v>
      </c>
      <c r="BC1370" s="1">
        <v>0</v>
      </c>
      <c r="BD1370" s="1">
        <v>0</v>
      </c>
      <c r="BE1370" s="1">
        <v>0</v>
      </c>
      <c r="BF1370" s="1">
        <f t="shared" si="95"/>
        <v>1</v>
      </c>
      <c r="BG1370" s="25">
        <v>0</v>
      </c>
      <c r="BH1370" s="1">
        <v>0</v>
      </c>
      <c r="BI1370" s="1">
        <v>0</v>
      </c>
      <c r="BJ1370" s="1">
        <v>0</v>
      </c>
      <c r="BK1370" s="1">
        <v>0</v>
      </c>
      <c r="BL1370" s="25">
        <v>0</v>
      </c>
      <c r="BM1370" s="1">
        <v>0</v>
      </c>
      <c r="BN1370" s="1">
        <v>0</v>
      </c>
      <c r="BO1370" s="1">
        <v>0</v>
      </c>
      <c r="BP1370" s="1">
        <v>0</v>
      </c>
      <c r="BQ1370" s="12"/>
      <c r="BR1370" s="12"/>
      <c r="BS1370" s="12"/>
      <c r="BT1370" s="12"/>
      <c r="BU1370" s="12"/>
      <c r="BV1370" s="12"/>
      <c r="BW1370" s="12"/>
      <c r="BX1370" s="12"/>
      <c r="BY1370" s="12"/>
      <c r="BZ1370" s="12"/>
      <c r="CA1370" s="12"/>
      <c r="CB1370" s="15"/>
      <c r="CC1370" s="12"/>
      <c r="CD1370" s="12"/>
      <c r="CE1370" s="12"/>
      <c r="CF1370" s="12"/>
      <c r="CG1370" s="12"/>
      <c r="CH1370" s="12"/>
      <c r="CI1370" s="12"/>
      <c r="CJ1370" s="15"/>
      <c r="CK1370" s="12"/>
      <c r="CL1370" s="12"/>
      <c r="CM1370" s="12"/>
      <c r="CN1370" s="12"/>
      <c r="CO1370" s="12"/>
      <c r="CP1370" s="12"/>
      <c r="CQ1370" s="12"/>
      <c r="CR1370" s="12"/>
      <c r="CS1370" s="12"/>
      <c r="CT1370" s="12"/>
      <c r="CU1370" s="12"/>
      <c r="CV1370" s="12"/>
      <c r="CW1370" s="12"/>
      <c r="CX1370" s="12"/>
      <c r="CY1370" s="12"/>
      <c r="CZ1370" s="12"/>
      <c r="DA1370" s="12"/>
      <c r="DB1370" s="12"/>
      <c r="DC1370" s="12"/>
      <c r="DD1370"/>
      <c r="DE1370" s="35"/>
    </row>
    <row r="1371" spans="1:109" x14ac:dyDescent="0.2">
      <c r="A1371" s="2">
        <v>1370</v>
      </c>
      <c r="B1371" s="5">
        <v>16</v>
      </c>
      <c r="C1371" s="5">
        <v>3</v>
      </c>
      <c r="D1371" s="1">
        <v>68</v>
      </c>
      <c r="E1371" s="7">
        <v>44078</v>
      </c>
      <c r="F1371" s="1">
        <v>0</v>
      </c>
      <c r="G1371" s="5">
        <f t="shared" si="92"/>
        <v>0</v>
      </c>
      <c r="H1371" s="19">
        <f t="shared" si="93"/>
        <v>0</v>
      </c>
      <c r="I1371" s="19">
        <v>97.569444444444443</v>
      </c>
      <c r="J1371" s="19">
        <v>133.70818505338079</v>
      </c>
      <c r="K1371" s="19">
        <v>27.64432555718216</v>
      </c>
      <c r="L1371" s="19">
        <v>13.523131672597865</v>
      </c>
      <c r="M1371" s="19">
        <v>84.341637010676152</v>
      </c>
      <c r="N1371" s="19">
        <v>2.1352313167259784</v>
      </c>
      <c r="O1371" s="19">
        <v>97.395833333333329</v>
      </c>
      <c r="P1371" s="19">
        <v>142.84491978609626</v>
      </c>
      <c r="Q1371" s="19">
        <v>28.919953085989405</v>
      </c>
      <c r="R1371" s="19">
        <v>20.320855614973262</v>
      </c>
      <c r="S1371" s="19">
        <v>76.47058823529413</v>
      </c>
      <c r="T1371" s="19">
        <v>3.2085561497326203</v>
      </c>
      <c r="U1371" s="19">
        <v>97.916666666666671</v>
      </c>
      <c r="V1371" s="19">
        <v>115.53191489361703</v>
      </c>
      <c r="W1371" s="19">
        <v>12.194539210841187</v>
      </c>
      <c r="X1371" s="19">
        <v>0</v>
      </c>
      <c r="Y1371" s="19">
        <v>100</v>
      </c>
      <c r="Z1371" s="19">
        <v>0</v>
      </c>
      <c r="AA1371" s="2">
        <v>0</v>
      </c>
      <c r="AB1371">
        <v>1</v>
      </c>
      <c r="AC1371">
        <v>8</v>
      </c>
      <c r="AD1371">
        <v>2</v>
      </c>
      <c r="AE1371" s="16">
        <v>0</v>
      </c>
      <c r="AF1371" s="12">
        <v>99</v>
      </c>
      <c r="AG1371">
        <v>99</v>
      </c>
      <c r="AH1371">
        <v>1</v>
      </c>
      <c r="AI1371">
        <v>99</v>
      </c>
      <c r="AJ1371">
        <v>99</v>
      </c>
      <c r="AK1371">
        <v>99</v>
      </c>
      <c r="AL1371">
        <v>99</v>
      </c>
      <c r="AM1371">
        <v>99</v>
      </c>
      <c r="AN1371" s="1">
        <v>99</v>
      </c>
      <c r="AO1371" s="1">
        <v>99</v>
      </c>
      <c r="AP1371" s="1">
        <v>99</v>
      </c>
      <c r="AQ1371" s="1">
        <v>99</v>
      </c>
      <c r="AR1371" s="1">
        <v>99</v>
      </c>
      <c r="AS1371" s="1">
        <v>0</v>
      </c>
      <c r="AT1371" s="1">
        <v>0</v>
      </c>
      <c r="AU1371" s="1">
        <v>1</v>
      </c>
      <c r="AV1371" s="1">
        <v>0</v>
      </c>
      <c r="AW1371" s="1">
        <v>0</v>
      </c>
      <c r="AX1371" s="1">
        <v>0</v>
      </c>
      <c r="AY1371" s="1">
        <v>0</v>
      </c>
      <c r="AZ1371" s="1">
        <v>0</v>
      </c>
      <c r="BA1371" s="1">
        <v>0</v>
      </c>
      <c r="BB1371" s="1">
        <v>0</v>
      </c>
      <c r="BC1371" s="1">
        <v>0</v>
      </c>
      <c r="BD1371" s="1">
        <v>0</v>
      </c>
      <c r="BE1371" s="1">
        <v>0</v>
      </c>
      <c r="BF1371" s="1">
        <f t="shared" si="95"/>
        <v>1</v>
      </c>
      <c r="BG1371" s="25">
        <v>0</v>
      </c>
      <c r="BH1371" s="1">
        <v>0</v>
      </c>
      <c r="BI1371" s="1">
        <v>0</v>
      </c>
      <c r="BJ1371" s="1">
        <v>0</v>
      </c>
      <c r="BK1371" s="1">
        <v>0</v>
      </c>
      <c r="BL1371" s="25">
        <v>0</v>
      </c>
      <c r="BM1371" s="1">
        <v>0</v>
      </c>
      <c r="BN1371" s="1">
        <v>0</v>
      </c>
      <c r="BO1371" s="1">
        <v>0</v>
      </c>
      <c r="BP1371" s="1">
        <v>0</v>
      </c>
      <c r="BQ1371" s="12"/>
      <c r="BR1371" s="12"/>
      <c r="BS1371" s="12"/>
      <c r="BT1371" s="12"/>
      <c r="BU1371" s="12"/>
      <c r="BV1371" s="12"/>
      <c r="BW1371" s="12"/>
      <c r="BX1371" s="12"/>
      <c r="BY1371" s="12"/>
      <c r="BZ1371" s="12"/>
      <c r="CA1371" s="12"/>
      <c r="CB1371" s="15"/>
      <c r="CC1371" s="12"/>
      <c r="CD1371" s="12"/>
      <c r="CE1371" s="12"/>
      <c r="CF1371" s="12"/>
      <c r="CG1371" s="12"/>
      <c r="CH1371" s="12"/>
      <c r="CI1371" s="12"/>
      <c r="CJ1371" s="15"/>
      <c r="CK1371" s="12"/>
      <c r="CL1371" s="12"/>
      <c r="CM1371" s="12"/>
      <c r="CN1371" s="12"/>
      <c r="CO1371" s="12"/>
      <c r="CP1371" s="12"/>
      <c r="CQ1371" s="12"/>
      <c r="CR1371" s="12"/>
      <c r="CS1371" s="12"/>
      <c r="CT1371" s="12"/>
      <c r="CU1371" s="12"/>
      <c r="CV1371" s="12"/>
      <c r="CW1371" s="12"/>
      <c r="CX1371" s="12"/>
      <c r="CY1371" s="12"/>
      <c r="CZ1371" s="12"/>
      <c r="DA1371" s="12"/>
      <c r="DB1371" s="12"/>
      <c r="DC1371" s="12"/>
      <c r="DD1371"/>
      <c r="DE1371" s="35"/>
    </row>
    <row r="1372" spans="1:109" x14ac:dyDescent="0.2">
      <c r="A1372" s="2">
        <v>1371</v>
      </c>
      <c r="B1372" s="5">
        <v>16</v>
      </c>
      <c r="C1372" s="5">
        <v>3</v>
      </c>
      <c r="D1372" s="1">
        <v>69</v>
      </c>
      <c r="E1372" s="7">
        <v>44079</v>
      </c>
      <c r="F1372" s="1">
        <v>0</v>
      </c>
      <c r="G1372" s="5">
        <f t="shared" si="92"/>
        <v>0</v>
      </c>
      <c r="H1372" s="19">
        <f t="shared" si="93"/>
        <v>0</v>
      </c>
      <c r="I1372" s="19">
        <v>98.611111111111114</v>
      </c>
      <c r="J1372" s="19">
        <v>105.30985915492958</v>
      </c>
      <c r="K1372" s="19">
        <v>31.064748227576359</v>
      </c>
      <c r="L1372" s="19">
        <v>4.225352112676056</v>
      </c>
      <c r="M1372" s="19">
        <v>86.267605633802816</v>
      </c>
      <c r="N1372" s="19">
        <v>9.5070422535211261</v>
      </c>
      <c r="O1372" s="19">
        <v>97.916666666666671</v>
      </c>
      <c r="P1372" s="19">
        <v>114.92553191489361</v>
      </c>
      <c r="Q1372" s="19">
        <v>29.601268656744956</v>
      </c>
      <c r="R1372" s="19">
        <v>6.3829787234042552</v>
      </c>
      <c r="S1372" s="19">
        <v>90.425531914893625</v>
      </c>
      <c r="T1372" s="19">
        <v>3.1914893617021276</v>
      </c>
      <c r="U1372" s="19">
        <v>100</v>
      </c>
      <c r="V1372" s="19">
        <v>86.479166666666671</v>
      </c>
      <c r="W1372" s="19">
        <v>22.204781896137849</v>
      </c>
      <c r="X1372" s="19">
        <v>0</v>
      </c>
      <c r="Y1372" s="19">
        <v>78.125</v>
      </c>
      <c r="Z1372" s="19">
        <v>21.875</v>
      </c>
      <c r="AA1372" s="2">
        <v>0</v>
      </c>
      <c r="AB1372">
        <v>1</v>
      </c>
      <c r="AC1372">
        <v>8</v>
      </c>
      <c r="AD1372">
        <v>1</v>
      </c>
      <c r="AE1372" s="16">
        <v>0</v>
      </c>
      <c r="AF1372" s="12">
        <v>99</v>
      </c>
      <c r="AG1372">
        <v>99</v>
      </c>
      <c r="AH1372">
        <v>1</v>
      </c>
      <c r="AI1372">
        <v>99</v>
      </c>
      <c r="AJ1372">
        <v>99</v>
      </c>
      <c r="AK1372">
        <v>99</v>
      </c>
      <c r="AL1372">
        <v>99</v>
      </c>
      <c r="AM1372" s="1">
        <v>99</v>
      </c>
      <c r="AN1372" s="1">
        <v>99</v>
      </c>
      <c r="AO1372" s="1">
        <v>99</v>
      </c>
      <c r="AP1372" s="1">
        <v>99</v>
      </c>
      <c r="AQ1372" s="1">
        <v>99</v>
      </c>
      <c r="AR1372" s="1">
        <v>99</v>
      </c>
      <c r="AS1372" s="1">
        <v>0</v>
      </c>
      <c r="AT1372" s="1">
        <v>0</v>
      </c>
      <c r="AU1372" s="1">
        <v>1</v>
      </c>
      <c r="AV1372" s="1">
        <v>0</v>
      </c>
      <c r="AW1372" s="1">
        <v>0</v>
      </c>
      <c r="AX1372" s="1">
        <v>0</v>
      </c>
      <c r="AY1372" s="1">
        <v>0</v>
      </c>
      <c r="AZ1372" s="1">
        <v>0</v>
      </c>
      <c r="BA1372" s="1">
        <v>0</v>
      </c>
      <c r="BB1372" s="1">
        <v>0</v>
      </c>
      <c r="BC1372" s="1">
        <v>0</v>
      </c>
      <c r="BD1372" s="1">
        <v>0</v>
      </c>
      <c r="BE1372" s="1">
        <v>0</v>
      </c>
      <c r="BF1372" s="1">
        <f t="shared" si="95"/>
        <v>1</v>
      </c>
      <c r="BG1372" s="25">
        <v>0</v>
      </c>
      <c r="BH1372" s="12">
        <v>0</v>
      </c>
      <c r="BI1372" s="1">
        <v>0</v>
      </c>
      <c r="BJ1372" s="1">
        <v>0</v>
      </c>
      <c r="BK1372" s="1">
        <v>0</v>
      </c>
      <c r="BL1372" s="25">
        <v>0</v>
      </c>
      <c r="BM1372" s="1">
        <v>0</v>
      </c>
      <c r="BN1372" s="1">
        <v>0</v>
      </c>
      <c r="BO1372" s="1">
        <v>0</v>
      </c>
      <c r="BP1372" s="1">
        <v>0</v>
      </c>
      <c r="BQ1372" s="12"/>
      <c r="BR1372" s="12"/>
      <c r="BS1372" s="12"/>
      <c r="BT1372" s="12"/>
      <c r="BU1372" s="12"/>
      <c r="BV1372" s="12"/>
      <c r="BW1372" s="12"/>
      <c r="BX1372" s="12"/>
      <c r="BY1372" s="12"/>
      <c r="BZ1372" s="12"/>
      <c r="CA1372" s="12"/>
      <c r="CB1372" s="15"/>
      <c r="CC1372" s="12"/>
      <c r="CD1372" s="12"/>
      <c r="CE1372" s="12"/>
      <c r="CF1372" s="12"/>
      <c r="CG1372" s="12"/>
      <c r="CH1372" s="12"/>
      <c r="CI1372" s="12"/>
      <c r="CJ1372" s="15"/>
      <c r="CK1372" s="12"/>
      <c r="CL1372" s="12"/>
      <c r="CM1372" s="12"/>
      <c r="CN1372" s="12"/>
      <c r="CO1372" s="12"/>
      <c r="CP1372" s="12"/>
      <c r="CQ1372" s="12"/>
      <c r="CR1372" s="12"/>
      <c r="CS1372" s="12"/>
      <c r="CT1372" s="12"/>
      <c r="CU1372" s="12"/>
      <c r="CV1372" s="12"/>
      <c r="CW1372" s="12"/>
      <c r="CX1372" s="12"/>
      <c r="CY1372" s="12"/>
      <c r="CZ1372" s="12"/>
      <c r="DA1372" s="12"/>
      <c r="DB1372" s="12"/>
      <c r="DC1372" s="12"/>
      <c r="DD1372"/>
      <c r="DE1372" s="35"/>
    </row>
    <row r="1373" spans="1:109" x14ac:dyDescent="0.2">
      <c r="A1373" s="2">
        <v>1372</v>
      </c>
      <c r="B1373" s="5">
        <v>16</v>
      </c>
      <c r="C1373" s="5">
        <v>3</v>
      </c>
      <c r="D1373" s="1">
        <v>70</v>
      </c>
      <c r="E1373" s="7">
        <v>44080</v>
      </c>
      <c r="F1373" s="1">
        <v>0</v>
      </c>
      <c r="G1373" s="5">
        <f t="shared" si="92"/>
        <v>0</v>
      </c>
      <c r="H1373" s="19">
        <f t="shared" si="93"/>
        <v>0</v>
      </c>
      <c r="I1373" s="19">
        <v>83.680555555555557</v>
      </c>
      <c r="J1373" s="19">
        <v>122.01244813278008</v>
      </c>
      <c r="K1373" s="19">
        <v>27.588263110293081</v>
      </c>
      <c r="L1373" s="19">
        <v>8.2987551867219924</v>
      </c>
      <c r="M1373" s="19">
        <v>88.38174273858921</v>
      </c>
      <c r="N1373" s="19">
        <v>3.3195020746887969</v>
      </c>
      <c r="O1373" s="19">
        <v>76.041666666666671</v>
      </c>
      <c r="P1373" s="19">
        <v>127.16438356164383</v>
      </c>
      <c r="Q1373" s="19">
        <v>30.922745843607011</v>
      </c>
      <c r="R1373" s="19">
        <v>13.698630136986301</v>
      </c>
      <c r="S1373" s="19">
        <v>80.821917808219183</v>
      </c>
      <c r="T1373" s="19">
        <v>5.4794520547945202</v>
      </c>
      <c r="U1373" s="19">
        <v>98.958333333333329</v>
      </c>
      <c r="V1373" s="19">
        <v>114.09473684210526</v>
      </c>
      <c r="W1373" s="19">
        <v>17.598189603495175</v>
      </c>
      <c r="X1373" s="19">
        <v>0</v>
      </c>
      <c r="Y1373" s="19">
        <v>100</v>
      </c>
      <c r="Z1373" s="19">
        <v>0</v>
      </c>
      <c r="AA1373" s="2">
        <v>2</v>
      </c>
      <c r="AB1373">
        <v>1</v>
      </c>
      <c r="AC1373">
        <v>6</v>
      </c>
      <c r="AD1373">
        <v>1</v>
      </c>
      <c r="AE1373" s="16">
        <v>0</v>
      </c>
      <c r="AF1373" s="12">
        <v>99</v>
      </c>
      <c r="AG1373">
        <v>99</v>
      </c>
      <c r="AH1373">
        <v>1</v>
      </c>
      <c r="AI1373">
        <v>99</v>
      </c>
      <c r="AJ1373">
        <v>99</v>
      </c>
      <c r="AK1373">
        <v>99</v>
      </c>
      <c r="AL1373">
        <v>99</v>
      </c>
      <c r="AM1373">
        <v>99</v>
      </c>
      <c r="AN1373" s="1">
        <v>99</v>
      </c>
      <c r="AO1373" s="1">
        <v>99</v>
      </c>
      <c r="AP1373" s="1">
        <v>99</v>
      </c>
      <c r="AQ1373" s="1">
        <v>99</v>
      </c>
      <c r="AR1373" s="1">
        <v>99</v>
      </c>
      <c r="AS1373" s="1">
        <v>0</v>
      </c>
      <c r="AT1373" s="1">
        <v>0</v>
      </c>
      <c r="AU1373" s="1">
        <v>1</v>
      </c>
      <c r="AV1373" s="1">
        <v>0</v>
      </c>
      <c r="AW1373" s="1">
        <v>0</v>
      </c>
      <c r="AX1373" s="1">
        <v>0</v>
      </c>
      <c r="AY1373" s="1">
        <v>0</v>
      </c>
      <c r="AZ1373" s="1">
        <v>0</v>
      </c>
      <c r="BA1373" s="1">
        <v>0</v>
      </c>
      <c r="BB1373" s="1">
        <v>0</v>
      </c>
      <c r="BC1373" s="1">
        <v>0</v>
      </c>
      <c r="BD1373" s="1">
        <v>0</v>
      </c>
      <c r="BE1373" s="1">
        <v>0</v>
      </c>
      <c r="BF1373" s="1">
        <f t="shared" si="95"/>
        <v>1</v>
      </c>
      <c r="BG1373" s="25">
        <v>0</v>
      </c>
      <c r="BH1373" s="1">
        <v>0</v>
      </c>
      <c r="BI1373" s="1">
        <v>0</v>
      </c>
      <c r="BJ1373" s="1">
        <v>0</v>
      </c>
      <c r="BK1373" s="1">
        <v>0</v>
      </c>
      <c r="BL1373" s="25">
        <v>0</v>
      </c>
      <c r="BM1373" s="1">
        <v>0</v>
      </c>
      <c r="BN1373" s="1">
        <v>0</v>
      </c>
      <c r="BO1373" s="1">
        <v>0</v>
      </c>
      <c r="BP1373" s="1">
        <v>0</v>
      </c>
      <c r="BQ1373" s="12"/>
      <c r="BR1373" s="12"/>
      <c r="BS1373" s="12"/>
      <c r="BT1373" s="12"/>
      <c r="BU1373" s="12"/>
      <c r="BV1373" s="12"/>
      <c r="BW1373" s="12"/>
      <c r="BX1373" s="12"/>
      <c r="BY1373" s="12"/>
      <c r="BZ1373" s="12"/>
      <c r="CA1373" s="12"/>
      <c r="CB1373" s="15"/>
      <c r="CC1373" s="12"/>
      <c r="CD1373" s="12"/>
      <c r="CE1373" s="12"/>
      <c r="CF1373" s="12"/>
      <c r="CG1373" s="12"/>
      <c r="CH1373" s="12"/>
      <c r="CI1373" s="12"/>
      <c r="CJ1373" s="15"/>
      <c r="CK1373" s="12"/>
      <c r="CL1373" s="12"/>
      <c r="CM1373" s="12"/>
      <c r="CN1373" s="12"/>
      <c r="CO1373" s="12"/>
      <c r="CP1373" s="12"/>
      <c r="CQ1373" s="12"/>
      <c r="CR1373" s="12"/>
      <c r="CS1373" s="12"/>
      <c r="CT1373" s="12"/>
      <c r="CU1373" s="12"/>
      <c r="CV1373" s="12"/>
      <c r="CW1373" s="12"/>
      <c r="CX1373" s="12"/>
      <c r="CY1373" s="12"/>
      <c r="CZ1373" s="12"/>
      <c r="DA1373" s="12"/>
      <c r="DB1373" s="12"/>
      <c r="DC1373" s="12"/>
      <c r="DD1373"/>
      <c r="DE1373" s="35"/>
    </row>
    <row r="1374" spans="1:109" x14ac:dyDescent="0.2">
      <c r="A1374" s="2">
        <v>1373</v>
      </c>
      <c r="B1374" s="2">
        <v>17</v>
      </c>
      <c r="C1374" s="2">
        <v>1</v>
      </c>
      <c r="D1374">
        <v>1</v>
      </c>
      <c r="E1374" s="52">
        <v>43979</v>
      </c>
      <c r="F1374" s="1">
        <v>0</v>
      </c>
      <c r="G1374" s="5">
        <f t="shared" si="92"/>
        <v>0</v>
      </c>
      <c r="H1374" s="19">
        <f t="shared" si="93"/>
        <v>0</v>
      </c>
      <c r="I1374">
        <v>91.319444444444443</v>
      </c>
      <c r="J1374">
        <v>150.79087452471484</v>
      </c>
      <c r="K1374">
        <v>25.750701102990025</v>
      </c>
      <c r="L1374">
        <v>24.714828897338403</v>
      </c>
      <c r="M1374">
        <v>75.285171102661593</v>
      </c>
      <c r="N1374">
        <v>0</v>
      </c>
      <c r="O1374">
        <v>86.979166666666671</v>
      </c>
      <c r="P1374">
        <v>140.52095808383234</v>
      </c>
      <c r="Q1374">
        <v>27.449120190617215</v>
      </c>
      <c r="R1374">
        <v>18.562874251497007</v>
      </c>
      <c r="S1374">
        <v>81.437125748502993</v>
      </c>
      <c r="T1374">
        <v>0</v>
      </c>
      <c r="U1374">
        <v>100</v>
      </c>
      <c r="V1374">
        <v>168.65625</v>
      </c>
      <c r="W1374">
        <v>19.218035153863752</v>
      </c>
      <c r="X1374">
        <v>35.416666666666664</v>
      </c>
      <c r="Y1374">
        <v>64.583333333333343</v>
      </c>
      <c r="Z1374">
        <v>0</v>
      </c>
      <c r="AA1374" s="2"/>
      <c r="AB1374" t="s">
        <v>878</v>
      </c>
      <c r="AC1374" t="s">
        <v>878</v>
      </c>
      <c r="AD1374" t="s">
        <v>878</v>
      </c>
      <c r="AE1374" t="s">
        <v>878</v>
      </c>
      <c r="AF1374" t="s">
        <v>878</v>
      </c>
      <c r="AG1374" t="s">
        <v>878</v>
      </c>
      <c r="AH1374" t="s">
        <v>878</v>
      </c>
      <c r="AI1374" t="s">
        <v>878</v>
      </c>
      <c r="AJ1374" t="s">
        <v>878</v>
      </c>
      <c r="AK1374" t="s">
        <v>878</v>
      </c>
      <c r="AL1374" t="s">
        <v>878</v>
      </c>
      <c r="AM1374" t="s">
        <v>878</v>
      </c>
      <c r="AN1374" t="s">
        <v>878</v>
      </c>
      <c r="AO1374" t="s">
        <v>878</v>
      </c>
      <c r="AP1374" t="s">
        <v>878</v>
      </c>
      <c r="AQ1374" t="s">
        <v>878</v>
      </c>
      <c r="AR1374" t="s">
        <v>878</v>
      </c>
      <c r="AS1374" t="s">
        <v>878</v>
      </c>
      <c r="AT1374" t="s">
        <v>878</v>
      </c>
      <c r="AU1374" t="s">
        <v>878</v>
      </c>
      <c r="AV1374" t="s">
        <v>878</v>
      </c>
      <c r="AW1374" t="s">
        <v>878</v>
      </c>
      <c r="AX1374" t="s">
        <v>878</v>
      </c>
      <c r="AY1374" t="s">
        <v>878</v>
      </c>
      <c r="AZ1374" t="s">
        <v>878</v>
      </c>
      <c r="BA1374" t="s">
        <v>878</v>
      </c>
      <c r="BB1374" t="s">
        <v>878</v>
      </c>
      <c r="BC1374" t="s">
        <v>878</v>
      </c>
      <c r="BD1374" t="s">
        <v>878</v>
      </c>
      <c r="BE1374" t="s">
        <v>878</v>
      </c>
      <c r="BF1374" t="s">
        <v>878</v>
      </c>
      <c r="BG1374" s="25">
        <v>0</v>
      </c>
      <c r="BH1374" s="12">
        <v>0</v>
      </c>
      <c r="BI1374" s="1">
        <v>0</v>
      </c>
      <c r="BJ1374" s="1">
        <v>0</v>
      </c>
      <c r="BK1374" s="1">
        <v>0</v>
      </c>
      <c r="BL1374" s="25">
        <v>0</v>
      </c>
      <c r="BM1374" s="1">
        <v>0</v>
      </c>
      <c r="BN1374" s="1">
        <v>0</v>
      </c>
      <c r="BO1374" s="1">
        <v>0</v>
      </c>
      <c r="BP1374" s="1">
        <v>0</v>
      </c>
      <c r="BQ1374"/>
      <c r="BR1374"/>
      <c r="BS1374"/>
      <c r="BT1374"/>
      <c r="BU1374"/>
      <c r="BV1374"/>
      <c r="BW1374"/>
      <c r="BX1374"/>
      <c r="BY1374"/>
      <c r="BZ1374"/>
      <c r="CA1374"/>
      <c r="CB1374"/>
      <c r="CC1374"/>
      <c r="CD1374"/>
      <c r="CE1374"/>
      <c r="CF1374"/>
      <c r="CG1374"/>
      <c r="CH1374"/>
      <c r="CI1374"/>
      <c r="CJ1374"/>
      <c r="CK1374"/>
      <c r="CL1374"/>
      <c r="CM1374"/>
      <c r="CN1374"/>
      <c r="CO1374"/>
      <c r="CP1374"/>
      <c r="CQ1374"/>
      <c r="CR1374"/>
      <c r="CS1374"/>
      <c r="CT1374"/>
      <c r="CU1374"/>
      <c r="CV1374"/>
      <c r="CW1374"/>
      <c r="CX1374"/>
      <c r="CY1374"/>
      <c r="CZ1374"/>
      <c r="DA1374"/>
      <c r="DB1374"/>
      <c r="DC1374"/>
      <c r="DD1374"/>
      <c r="DE1374"/>
    </row>
    <row r="1375" spans="1:109" x14ac:dyDescent="0.2">
      <c r="A1375" s="2">
        <v>1374</v>
      </c>
      <c r="B1375" s="2">
        <v>17</v>
      </c>
      <c r="C1375" s="2">
        <v>1</v>
      </c>
      <c r="D1375">
        <v>2</v>
      </c>
      <c r="E1375" s="52">
        <v>43980</v>
      </c>
      <c r="F1375" s="1">
        <v>0</v>
      </c>
      <c r="G1375" s="5">
        <f t="shared" si="92"/>
        <v>0</v>
      </c>
      <c r="H1375" s="19">
        <f t="shared" si="93"/>
        <v>0</v>
      </c>
      <c r="I1375">
        <v>100</v>
      </c>
      <c r="J1375">
        <v>170.32986111111111</v>
      </c>
      <c r="K1375">
        <v>22.87950271184484</v>
      </c>
      <c r="L1375">
        <v>36.111111111111114</v>
      </c>
      <c r="M1375">
        <v>63.888888888888886</v>
      </c>
      <c r="N1375">
        <v>0</v>
      </c>
      <c r="O1375">
        <v>100</v>
      </c>
      <c r="P1375">
        <v>162.796875</v>
      </c>
      <c r="Q1375">
        <v>22.063769093613409</v>
      </c>
      <c r="R1375">
        <v>27.083333333333332</v>
      </c>
      <c r="S1375">
        <v>72.916666666666671</v>
      </c>
      <c r="T1375">
        <v>0</v>
      </c>
      <c r="U1375">
        <v>100</v>
      </c>
      <c r="V1375">
        <v>185.39583333333334</v>
      </c>
      <c r="W1375">
        <v>21.910607162743403</v>
      </c>
      <c r="X1375">
        <v>54.166666666666664</v>
      </c>
      <c r="Y1375">
        <v>45.833333333333336</v>
      </c>
      <c r="Z1375">
        <v>0</v>
      </c>
      <c r="AA1375" s="2" t="s">
        <v>878</v>
      </c>
      <c r="AB1375" t="s">
        <v>878</v>
      </c>
      <c r="AC1375" t="s">
        <v>878</v>
      </c>
      <c r="AD1375" t="s">
        <v>878</v>
      </c>
      <c r="AE1375" t="s">
        <v>878</v>
      </c>
      <c r="AF1375" t="s">
        <v>878</v>
      </c>
      <c r="AG1375" t="s">
        <v>878</v>
      </c>
      <c r="AH1375" t="s">
        <v>878</v>
      </c>
      <c r="AI1375" t="s">
        <v>878</v>
      </c>
      <c r="AJ1375" t="s">
        <v>878</v>
      </c>
      <c r="AK1375" t="s">
        <v>878</v>
      </c>
      <c r="AL1375" t="s">
        <v>878</v>
      </c>
      <c r="AM1375" t="s">
        <v>878</v>
      </c>
      <c r="AN1375" t="s">
        <v>878</v>
      </c>
      <c r="AO1375" t="s">
        <v>878</v>
      </c>
      <c r="AP1375" t="s">
        <v>878</v>
      </c>
      <c r="AQ1375" t="s">
        <v>878</v>
      </c>
      <c r="AR1375" t="s">
        <v>878</v>
      </c>
      <c r="AS1375" t="s">
        <v>878</v>
      </c>
      <c r="AT1375" t="s">
        <v>878</v>
      </c>
      <c r="AU1375" t="s">
        <v>878</v>
      </c>
      <c r="AV1375" t="s">
        <v>878</v>
      </c>
      <c r="AW1375" t="s">
        <v>878</v>
      </c>
      <c r="AX1375" t="s">
        <v>878</v>
      </c>
      <c r="AY1375" t="s">
        <v>878</v>
      </c>
      <c r="AZ1375" t="s">
        <v>878</v>
      </c>
      <c r="BA1375" t="s">
        <v>878</v>
      </c>
      <c r="BB1375" t="s">
        <v>878</v>
      </c>
      <c r="BC1375" t="s">
        <v>878</v>
      </c>
      <c r="BD1375" t="s">
        <v>878</v>
      </c>
      <c r="BE1375" t="s">
        <v>878</v>
      </c>
      <c r="BF1375" t="s">
        <v>878</v>
      </c>
      <c r="BG1375" s="25">
        <v>0</v>
      </c>
      <c r="BH1375" s="1">
        <v>0</v>
      </c>
      <c r="BI1375" s="1">
        <v>0</v>
      </c>
      <c r="BJ1375" s="1">
        <v>0</v>
      </c>
      <c r="BK1375" s="1">
        <v>0</v>
      </c>
      <c r="BL1375" s="25">
        <v>0</v>
      </c>
      <c r="BM1375" s="1">
        <v>0</v>
      </c>
      <c r="BN1375" s="1">
        <v>0</v>
      </c>
      <c r="BO1375" s="1">
        <v>0</v>
      </c>
      <c r="BP1375" s="1">
        <v>0</v>
      </c>
      <c r="BQ1375"/>
      <c r="BR1375"/>
      <c r="BS1375"/>
      <c r="BT1375"/>
      <c r="BU1375"/>
      <c r="BV1375"/>
      <c r="BW1375"/>
      <c r="BX1375"/>
      <c r="BY1375"/>
      <c r="BZ1375"/>
      <c r="CA1375"/>
      <c r="CB1375"/>
      <c r="CC1375"/>
      <c r="CD1375"/>
      <c r="CE1375"/>
      <c r="CF1375"/>
      <c r="CG1375"/>
      <c r="CH1375"/>
      <c r="CI1375"/>
      <c r="CJ1375"/>
      <c r="CK1375"/>
      <c r="CL1375"/>
      <c r="CM1375"/>
      <c r="CN1375"/>
      <c r="CO1375"/>
      <c r="CP1375"/>
      <c r="CQ1375"/>
      <c r="CR1375"/>
      <c r="CS1375"/>
      <c r="CT1375"/>
      <c r="CU1375"/>
      <c r="CV1375"/>
      <c r="CW1375"/>
      <c r="CX1375"/>
      <c r="CY1375"/>
      <c r="CZ1375"/>
      <c r="DA1375"/>
      <c r="DB1375"/>
      <c r="DC1375"/>
      <c r="DD1375"/>
      <c r="DE1375"/>
    </row>
    <row r="1376" spans="1:109" x14ac:dyDescent="0.2">
      <c r="A1376" s="2">
        <v>1375</v>
      </c>
      <c r="B1376" s="2">
        <v>17</v>
      </c>
      <c r="C1376" s="2">
        <v>1</v>
      </c>
      <c r="D1376">
        <v>3</v>
      </c>
      <c r="E1376" s="52">
        <v>43981</v>
      </c>
      <c r="F1376" s="1">
        <v>0</v>
      </c>
      <c r="G1376" s="5">
        <f t="shared" si="92"/>
        <v>0</v>
      </c>
      <c r="H1376" s="19">
        <f t="shared" si="93"/>
        <v>0</v>
      </c>
      <c r="I1376">
        <v>100</v>
      </c>
      <c r="J1376">
        <v>148.17013888888889</v>
      </c>
      <c r="K1376">
        <v>19.916674356657516</v>
      </c>
      <c r="L1376">
        <v>13.194444444444445</v>
      </c>
      <c r="M1376">
        <v>86.805555555555557</v>
      </c>
      <c r="N1376">
        <v>0</v>
      </c>
      <c r="O1376">
        <v>100</v>
      </c>
      <c r="P1376">
        <v>160.63541666666666</v>
      </c>
      <c r="Q1376">
        <v>16.647866535289594</v>
      </c>
      <c r="R1376">
        <v>19.791666666666668</v>
      </c>
      <c r="S1376">
        <v>80.208333333333329</v>
      </c>
      <c r="T1376">
        <v>0</v>
      </c>
      <c r="U1376">
        <v>100</v>
      </c>
      <c r="V1376">
        <v>123.23958333333333</v>
      </c>
      <c r="W1376">
        <v>12.855562905761197</v>
      </c>
      <c r="X1376">
        <v>0</v>
      </c>
      <c r="Y1376">
        <v>100</v>
      </c>
      <c r="Z1376">
        <v>0</v>
      </c>
      <c r="AA1376" s="2" t="s">
        <v>878</v>
      </c>
      <c r="AB1376" t="s">
        <v>878</v>
      </c>
      <c r="AC1376" t="s">
        <v>878</v>
      </c>
      <c r="AD1376" t="s">
        <v>878</v>
      </c>
      <c r="AE1376" t="s">
        <v>878</v>
      </c>
      <c r="AF1376" t="s">
        <v>878</v>
      </c>
      <c r="AG1376" t="s">
        <v>878</v>
      </c>
      <c r="AH1376" t="s">
        <v>878</v>
      </c>
      <c r="AI1376" t="s">
        <v>878</v>
      </c>
      <c r="AJ1376" t="s">
        <v>878</v>
      </c>
      <c r="AK1376" t="s">
        <v>878</v>
      </c>
      <c r="AL1376" t="s">
        <v>878</v>
      </c>
      <c r="AM1376" t="s">
        <v>878</v>
      </c>
      <c r="AN1376" t="s">
        <v>878</v>
      </c>
      <c r="AO1376" t="s">
        <v>878</v>
      </c>
      <c r="AP1376" t="s">
        <v>878</v>
      </c>
      <c r="AQ1376" t="s">
        <v>878</v>
      </c>
      <c r="AR1376" t="s">
        <v>878</v>
      </c>
      <c r="AS1376" t="s">
        <v>878</v>
      </c>
      <c r="AT1376" t="s">
        <v>878</v>
      </c>
      <c r="AU1376" t="s">
        <v>878</v>
      </c>
      <c r="AV1376" t="s">
        <v>878</v>
      </c>
      <c r="AW1376" t="s">
        <v>878</v>
      </c>
      <c r="AX1376" t="s">
        <v>878</v>
      </c>
      <c r="AY1376" t="s">
        <v>878</v>
      </c>
      <c r="AZ1376" t="s">
        <v>878</v>
      </c>
      <c r="BA1376" t="s">
        <v>878</v>
      </c>
      <c r="BB1376" t="s">
        <v>878</v>
      </c>
      <c r="BC1376" t="s">
        <v>878</v>
      </c>
      <c r="BD1376" t="s">
        <v>878</v>
      </c>
      <c r="BE1376" t="s">
        <v>878</v>
      </c>
      <c r="BF1376" t="s">
        <v>878</v>
      </c>
      <c r="BG1376" s="25">
        <v>0</v>
      </c>
      <c r="BH1376" s="1">
        <v>0</v>
      </c>
      <c r="BI1376" s="1">
        <v>0</v>
      </c>
      <c r="BJ1376" s="1">
        <v>0</v>
      </c>
      <c r="BK1376" s="1">
        <v>0</v>
      </c>
      <c r="BL1376" s="25">
        <v>0</v>
      </c>
      <c r="BM1376" s="1">
        <v>0</v>
      </c>
      <c r="BN1376" s="1">
        <v>0</v>
      </c>
      <c r="BO1376" s="1">
        <v>0</v>
      </c>
      <c r="BP1376" s="1">
        <v>0</v>
      </c>
      <c r="BQ1376"/>
      <c r="BR1376"/>
      <c r="BS1376"/>
      <c r="BT1376"/>
      <c r="BU1376"/>
      <c r="BV1376"/>
      <c r="BW1376"/>
      <c r="BX1376"/>
      <c r="BY1376"/>
      <c r="BZ1376"/>
      <c r="CA1376"/>
      <c r="CB1376"/>
      <c r="CC1376"/>
      <c r="CD1376"/>
      <c r="CE1376"/>
      <c r="CF1376"/>
      <c r="CG1376"/>
      <c r="CH1376"/>
      <c r="CI1376"/>
      <c r="CJ1376"/>
      <c r="CK1376"/>
      <c r="CL1376"/>
      <c r="CM1376"/>
      <c r="CN1376"/>
      <c r="CO1376"/>
      <c r="CP1376"/>
      <c r="CQ1376"/>
      <c r="CR1376"/>
      <c r="CS1376"/>
      <c r="CT1376"/>
      <c r="CU1376"/>
      <c r="CV1376"/>
      <c r="CW1376"/>
      <c r="CX1376"/>
      <c r="CY1376"/>
      <c r="CZ1376"/>
      <c r="DA1376"/>
      <c r="DB1376"/>
      <c r="DC1376"/>
      <c r="DD1376"/>
      <c r="DE1376"/>
    </row>
    <row r="1377" spans="1:109" x14ac:dyDescent="0.2">
      <c r="A1377" s="2">
        <v>1376</v>
      </c>
      <c r="B1377" s="2">
        <v>17</v>
      </c>
      <c r="C1377" s="2">
        <v>1</v>
      </c>
      <c r="D1377">
        <v>4</v>
      </c>
      <c r="E1377" s="52">
        <v>43982</v>
      </c>
      <c r="F1377" s="1">
        <v>0</v>
      </c>
      <c r="G1377" s="5">
        <f t="shared" si="92"/>
        <v>0</v>
      </c>
      <c r="H1377" s="19">
        <f t="shared" si="93"/>
        <v>0</v>
      </c>
      <c r="I1377">
        <v>100</v>
      </c>
      <c r="J1377">
        <v>141.47222222222223</v>
      </c>
      <c r="K1377">
        <v>17.426019271092198</v>
      </c>
      <c r="L1377">
        <v>8.3333333333333339</v>
      </c>
      <c r="M1377">
        <v>91.666666666666671</v>
      </c>
      <c r="N1377">
        <v>0</v>
      </c>
      <c r="O1377">
        <v>100</v>
      </c>
      <c r="P1377">
        <v>144.56770833333334</v>
      </c>
      <c r="Q1377">
        <v>20.328505443721518</v>
      </c>
      <c r="R1377">
        <v>12.5</v>
      </c>
      <c r="S1377">
        <v>87.5</v>
      </c>
      <c r="T1377">
        <v>0</v>
      </c>
      <c r="U1377">
        <v>100</v>
      </c>
      <c r="V1377">
        <v>135.28125</v>
      </c>
      <c r="W1377">
        <v>4.7649297489750335</v>
      </c>
      <c r="X1377">
        <v>0</v>
      </c>
      <c r="Y1377">
        <v>100</v>
      </c>
      <c r="Z1377">
        <v>0</v>
      </c>
      <c r="AA1377" s="2" t="s">
        <v>878</v>
      </c>
      <c r="AB1377" t="s">
        <v>878</v>
      </c>
      <c r="AC1377" t="s">
        <v>878</v>
      </c>
      <c r="AD1377" t="s">
        <v>878</v>
      </c>
      <c r="AE1377" t="s">
        <v>878</v>
      </c>
      <c r="AF1377" t="s">
        <v>878</v>
      </c>
      <c r="AG1377" t="s">
        <v>878</v>
      </c>
      <c r="AH1377" t="s">
        <v>878</v>
      </c>
      <c r="AI1377" t="s">
        <v>878</v>
      </c>
      <c r="AJ1377" t="s">
        <v>878</v>
      </c>
      <c r="AK1377" t="s">
        <v>878</v>
      </c>
      <c r="AL1377" t="s">
        <v>878</v>
      </c>
      <c r="AM1377" t="s">
        <v>878</v>
      </c>
      <c r="AN1377" t="s">
        <v>878</v>
      </c>
      <c r="AO1377" t="s">
        <v>878</v>
      </c>
      <c r="AP1377" t="s">
        <v>878</v>
      </c>
      <c r="AQ1377" t="s">
        <v>878</v>
      </c>
      <c r="AR1377" t="s">
        <v>878</v>
      </c>
      <c r="AS1377" t="s">
        <v>878</v>
      </c>
      <c r="AT1377" t="s">
        <v>878</v>
      </c>
      <c r="AU1377" t="s">
        <v>878</v>
      </c>
      <c r="AV1377" t="s">
        <v>878</v>
      </c>
      <c r="AW1377" t="s">
        <v>878</v>
      </c>
      <c r="AX1377" t="s">
        <v>878</v>
      </c>
      <c r="AY1377" t="s">
        <v>878</v>
      </c>
      <c r="AZ1377" t="s">
        <v>878</v>
      </c>
      <c r="BA1377" t="s">
        <v>878</v>
      </c>
      <c r="BB1377" t="s">
        <v>878</v>
      </c>
      <c r="BC1377" t="s">
        <v>878</v>
      </c>
      <c r="BD1377" t="s">
        <v>878</v>
      </c>
      <c r="BE1377" t="s">
        <v>878</v>
      </c>
      <c r="BF1377" t="s">
        <v>878</v>
      </c>
      <c r="BG1377" s="25">
        <v>0</v>
      </c>
      <c r="BH1377" s="1">
        <v>0</v>
      </c>
      <c r="BI1377" s="1">
        <v>0</v>
      </c>
      <c r="BJ1377" s="1">
        <v>0</v>
      </c>
      <c r="BK1377" s="1">
        <v>0</v>
      </c>
      <c r="BL1377" s="25">
        <v>0</v>
      </c>
      <c r="BM1377" s="1">
        <v>0</v>
      </c>
      <c r="BN1377" s="1">
        <v>0</v>
      </c>
      <c r="BO1377" s="1">
        <v>0</v>
      </c>
      <c r="BP1377" s="1">
        <v>0</v>
      </c>
      <c r="BQ1377"/>
      <c r="BR1377"/>
      <c r="BS1377"/>
      <c r="BT1377"/>
      <c r="BU1377"/>
      <c r="BV1377"/>
      <c r="BW1377"/>
      <c r="BX1377"/>
      <c r="BY1377"/>
      <c r="BZ1377"/>
      <c r="CA1377"/>
      <c r="CB1377"/>
      <c r="CC1377"/>
      <c r="CD1377"/>
      <c r="CE1377"/>
      <c r="CF1377"/>
      <c r="CG1377"/>
      <c r="CH1377"/>
      <c r="CI1377"/>
      <c r="CJ1377"/>
      <c r="CK1377"/>
      <c r="CL1377"/>
      <c r="CM1377"/>
      <c r="CN1377"/>
      <c r="CO1377"/>
      <c r="CP1377"/>
      <c r="CQ1377"/>
      <c r="CR1377"/>
      <c r="CS1377"/>
      <c r="CT1377"/>
      <c r="CU1377"/>
      <c r="CV1377"/>
      <c r="CW1377"/>
      <c r="CX1377"/>
      <c r="CY1377"/>
      <c r="CZ1377"/>
      <c r="DA1377"/>
      <c r="DB1377"/>
      <c r="DC1377"/>
      <c r="DD1377"/>
      <c r="DE1377"/>
    </row>
    <row r="1378" spans="1:109" x14ac:dyDescent="0.2">
      <c r="A1378" s="2">
        <v>1377</v>
      </c>
      <c r="B1378" s="2">
        <v>17</v>
      </c>
      <c r="C1378" s="2">
        <v>1</v>
      </c>
      <c r="D1378">
        <v>5</v>
      </c>
      <c r="E1378" s="52">
        <v>43983</v>
      </c>
      <c r="F1378" s="1">
        <v>0</v>
      </c>
      <c r="G1378" s="5">
        <f t="shared" si="92"/>
        <v>0</v>
      </c>
      <c r="H1378" s="19">
        <f t="shared" si="93"/>
        <v>0</v>
      </c>
      <c r="I1378">
        <v>100</v>
      </c>
      <c r="J1378">
        <v>144.37152777777777</v>
      </c>
      <c r="K1378">
        <v>16.135591839275623</v>
      </c>
      <c r="L1378">
        <v>8.6805555555555554</v>
      </c>
      <c r="M1378">
        <v>91.319444444444443</v>
      </c>
      <c r="N1378">
        <v>0</v>
      </c>
      <c r="O1378">
        <v>100</v>
      </c>
      <c r="P1378">
        <v>151.84895833333334</v>
      </c>
      <c r="Q1378">
        <v>14.807611589799009</v>
      </c>
      <c r="R1378">
        <v>13.020833333333334</v>
      </c>
      <c r="S1378">
        <v>86.979166666666671</v>
      </c>
      <c r="T1378">
        <v>0</v>
      </c>
      <c r="U1378">
        <v>100</v>
      </c>
      <c r="V1378">
        <v>129.41666666666666</v>
      </c>
      <c r="W1378">
        <v>13.020129306864609</v>
      </c>
      <c r="X1378">
        <v>0</v>
      </c>
      <c r="Y1378">
        <v>100</v>
      </c>
      <c r="Z1378">
        <v>0</v>
      </c>
      <c r="AA1378" s="2" t="s">
        <v>878</v>
      </c>
      <c r="AB1378" t="s">
        <v>878</v>
      </c>
      <c r="AC1378" t="s">
        <v>878</v>
      </c>
      <c r="AD1378" t="s">
        <v>878</v>
      </c>
      <c r="AE1378" t="s">
        <v>878</v>
      </c>
      <c r="AF1378" t="s">
        <v>878</v>
      </c>
      <c r="AG1378" t="s">
        <v>878</v>
      </c>
      <c r="AH1378" t="s">
        <v>878</v>
      </c>
      <c r="AI1378" t="s">
        <v>878</v>
      </c>
      <c r="AJ1378" t="s">
        <v>878</v>
      </c>
      <c r="AK1378" t="s">
        <v>878</v>
      </c>
      <c r="AL1378" t="s">
        <v>878</v>
      </c>
      <c r="AM1378" t="s">
        <v>878</v>
      </c>
      <c r="AN1378" t="s">
        <v>878</v>
      </c>
      <c r="AO1378" t="s">
        <v>878</v>
      </c>
      <c r="AP1378" t="s">
        <v>878</v>
      </c>
      <c r="AQ1378" t="s">
        <v>878</v>
      </c>
      <c r="AR1378" t="s">
        <v>878</v>
      </c>
      <c r="AS1378" t="s">
        <v>878</v>
      </c>
      <c r="AT1378" t="s">
        <v>878</v>
      </c>
      <c r="AU1378" t="s">
        <v>878</v>
      </c>
      <c r="AV1378" t="s">
        <v>878</v>
      </c>
      <c r="AW1378" t="s">
        <v>878</v>
      </c>
      <c r="AX1378" t="s">
        <v>878</v>
      </c>
      <c r="AY1378" t="s">
        <v>878</v>
      </c>
      <c r="AZ1378" t="s">
        <v>878</v>
      </c>
      <c r="BA1378" t="s">
        <v>878</v>
      </c>
      <c r="BB1378" t="s">
        <v>878</v>
      </c>
      <c r="BC1378" t="s">
        <v>878</v>
      </c>
      <c r="BD1378" t="s">
        <v>878</v>
      </c>
      <c r="BE1378" t="s">
        <v>878</v>
      </c>
      <c r="BF1378" t="s">
        <v>878</v>
      </c>
      <c r="BG1378" s="25">
        <v>0</v>
      </c>
      <c r="BH1378" s="1">
        <v>0</v>
      </c>
      <c r="BI1378" s="1">
        <v>0</v>
      </c>
      <c r="BJ1378" s="1">
        <v>0</v>
      </c>
      <c r="BK1378" s="1">
        <v>0</v>
      </c>
      <c r="BL1378" s="25">
        <v>0</v>
      </c>
      <c r="BM1378" s="1">
        <v>0</v>
      </c>
      <c r="BN1378" s="1">
        <v>0</v>
      </c>
      <c r="BO1378" s="1">
        <v>0</v>
      </c>
      <c r="BP1378" s="1">
        <v>0</v>
      </c>
      <c r="BQ1378"/>
      <c r="BR1378"/>
      <c r="BS1378"/>
      <c r="BT1378"/>
      <c r="BU1378"/>
      <c r="BV1378"/>
      <c r="BW1378"/>
      <c r="BX1378"/>
      <c r="BY1378"/>
      <c r="BZ1378"/>
      <c r="CA1378"/>
      <c r="CB1378"/>
      <c r="CC1378"/>
      <c r="CD1378"/>
      <c r="CE1378"/>
      <c r="CF1378"/>
      <c r="CG1378"/>
      <c r="CH1378"/>
      <c r="CI1378"/>
      <c r="CJ1378"/>
      <c r="CK1378"/>
      <c r="CL1378"/>
      <c r="CM1378"/>
      <c r="CN1378"/>
      <c r="CO1378"/>
      <c r="CP1378"/>
      <c r="CQ1378"/>
      <c r="CR1378"/>
      <c r="CS1378"/>
      <c r="CT1378"/>
      <c r="CU1378"/>
      <c r="CV1378"/>
      <c r="CW1378"/>
      <c r="CX1378"/>
      <c r="CY1378"/>
      <c r="CZ1378"/>
      <c r="DA1378"/>
      <c r="DB1378"/>
      <c r="DC1378"/>
      <c r="DD1378"/>
      <c r="DE1378"/>
    </row>
    <row r="1379" spans="1:109" x14ac:dyDescent="0.2">
      <c r="A1379" s="2">
        <v>1378</v>
      </c>
      <c r="B1379" s="2">
        <v>17</v>
      </c>
      <c r="C1379" s="2">
        <v>1</v>
      </c>
      <c r="D1379">
        <v>6</v>
      </c>
      <c r="E1379" s="52">
        <v>43984</v>
      </c>
      <c r="F1379" s="1">
        <v>0</v>
      </c>
      <c r="G1379" s="5">
        <f t="shared" si="92"/>
        <v>0</v>
      </c>
      <c r="H1379" s="19">
        <f t="shared" si="93"/>
        <v>0</v>
      </c>
      <c r="I1379">
        <v>100</v>
      </c>
      <c r="J1379">
        <v>142.90277777777777</v>
      </c>
      <c r="K1379">
        <v>14.706115760556388</v>
      </c>
      <c r="L1379">
        <v>2.4305555555555554</v>
      </c>
      <c r="M1379">
        <v>97.569444444444443</v>
      </c>
      <c r="N1379">
        <v>0</v>
      </c>
      <c r="O1379">
        <v>100</v>
      </c>
      <c r="P1379">
        <v>146.93229166666666</v>
      </c>
      <c r="Q1379">
        <v>15.333462632480996</v>
      </c>
      <c r="R1379">
        <v>3.6458333333333335</v>
      </c>
      <c r="S1379">
        <v>96.354166666666671</v>
      </c>
      <c r="T1379">
        <v>0</v>
      </c>
      <c r="U1379">
        <v>100</v>
      </c>
      <c r="V1379">
        <v>134.84375</v>
      </c>
      <c r="W1379">
        <v>10.880804320156303</v>
      </c>
      <c r="X1379">
        <v>0</v>
      </c>
      <c r="Y1379">
        <v>100</v>
      </c>
      <c r="Z1379">
        <v>0</v>
      </c>
      <c r="AA1379" s="2" t="s">
        <v>878</v>
      </c>
      <c r="AB1379" t="s">
        <v>878</v>
      </c>
      <c r="AC1379" t="s">
        <v>878</v>
      </c>
      <c r="AD1379" t="s">
        <v>878</v>
      </c>
      <c r="AE1379" t="s">
        <v>878</v>
      </c>
      <c r="AF1379" t="s">
        <v>878</v>
      </c>
      <c r="AG1379" t="s">
        <v>878</v>
      </c>
      <c r="AH1379" t="s">
        <v>878</v>
      </c>
      <c r="AI1379" t="s">
        <v>878</v>
      </c>
      <c r="AJ1379" t="s">
        <v>878</v>
      </c>
      <c r="AK1379" t="s">
        <v>878</v>
      </c>
      <c r="AL1379" t="s">
        <v>878</v>
      </c>
      <c r="AM1379" t="s">
        <v>878</v>
      </c>
      <c r="AN1379" t="s">
        <v>878</v>
      </c>
      <c r="AO1379" t="s">
        <v>878</v>
      </c>
      <c r="AP1379" t="s">
        <v>878</v>
      </c>
      <c r="AQ1379" t="s">
        <v>878</v>
      </c>
      <c r="AR1379" t="s">
        <v>878</v>
      </c>
      <c r="AS1379" t="s">
        <v>878</v>
      </c>
      <c r="AT1379" t="s">
        <v>878</v>
      </c>
      <c r="AU1379" t="s">
        <v>878</v>
      </c>
      <c r="AV1379" t="s">
        <v>878</v>
      </c>
      <c r="AW1379" t="s">
        <v>878</v>
      </c>
      <c r="AX1379" t="s">
        <v>878</v>
      </c>
      <c r="AY1379" t="s">
        <v>878</v>
      </c>
      <c r="AZ1379" t="s">
        <v>878</v>
      </c>
      <c r="BA1379" t="s">
        <v>878</v>
      </c>
      <c r="BB1379" t="s">
        <v>878</v>
      </c>
      <c r="BC1379" t="s">
        <v>878</v>
      </c>
      <c r="BD1379" t="s">
        <v>878</v>
      </c>
      <c r="BE1379" t="s">
        <v>878</v>
      </c>
      <c r="BF1379" t="s">
        <v>878</v>
      </c>
      <c r="BG1379" s="25">
        <v>0</v>
      </c>
      <c r="BH1379" s="1">
        <v>0</v>
      </c>
      <c r="BI1379" s="1">
        <v>0</v>
      </c>
      <c r="BJ1379" s="1">
        <v>0</v>
      </c>
      <c r="BK1379" s="1">
        <v>0</v>
      </c>
      <c r="BL1379" s="25">
        <v>0</v>
      </c>
      <c r="BM1379" s="1">
        <v>0</v>
      </c>
      <c r="BN1379" s="1">
        <v>0</v>
      </c>
      <c r="BO1379" s="1">
        <v>0</v>
      </c>
      <c r="BP1379" s="1">
        <v>0</v>
      </c>
      <c r="BQ1379"/>
      <c r="BR1379"/>
      <c r="BS1379"/>
      <c r="BT1379"/>
      <c r="BU1379"/>
      <c r="BV1379"/>
      <c r="BW1379"/>
      <c r="BX1379"/>
      <c r="BY1379"/>
      <c r="BZ1379"/>
      <c r="CA1379"/>
      <c r="CB1379"/>
      <c r="CC1379"/>
      <c r="CD1379"/>
      <c r="CE1379"/>
      <c r="CF1379"/>
      <c r="CG1379"/>
      <c r="CH1379"/>
      <c r="CI1379"/>
      <c r="CJ1379"/>
      <c r="CK1379"/>
      <c r="CL1379"/>
      <c r="CM1379"/>
      <c r="CN1379"/>
      <c r="CO1379"/>
      <c r="CP1379"/>
      <c r="CQ1379"/>
      <c r="CR1379"/>
      <c r="CS1379"/>
      <c r="CT1379"/>
      <c r="CU1379"/>
      <c r="CV1379"/>
      <c r="CW1379"/>
      <c r="CX1379"/>
      <c r="CY1379"/>
      <c r="CZ1379"/>
      <c r="DA1379"/>
      <c r="DB1379"/>
      <c r="DC1379"/>
      <c r="DD1379"/>
      <c r="DE1379"/>
    </row>
    <row r="1380" spans="1:109" x14ac:dyDescent="0.2">
      <c r="A1380" s="2">
        <v>1379</v>
      </c>
      <c r="B1380" s="2">
        <v>17</v>
      </c>
      <c r="C1380" s="2">
        <v>1</v>
      </c>
      <c r="D1380">
        <v>7</v>
      </c>
      <c r="E1380" s="52">
        <v>43985</v>
      </c>
      <c r="F1380" s="1">
        <v>0</v>
      </c>
      <c r="G1380" s="5">
        <f t="shared" si="92"/>
        <v>0</v>
      </c>
      <c r="H1380" s="19">
        <f t="shared" si="93"/>
        <v>0</v>
      </c>
      <c r="I1380">
        <v>95.138888888888886</v>
      </c>
      <c r="J1380">
        <v>149.80291970802921</v>
      </c>
      <c r="K1380">
        <v>34.486470667074535</v>
      </c>
      <c r="L1380">
        <v>19.343065693430656</v>
      </c>
      <c r="M1380">
        <v>80.65693430656934</v>
      </c>
      <c r="N1380">
        <v>0</v>
      </c>
      <c r="O1380">
        <v>94.270833333333329</v>
      </c>
      <c r="P1380">
        <v>146.28176795580112</v>
      </c>
      <c r="Q1380">
        <v>35.886081843886885</v>
      </c>
      <c r="R1380">
        <v>13.812154696132596</v>
      </c>
      <c r="S1380">
        <v>86.187845303867405</v>
      </c>
      <c r="T1380">
        <v>0</v>
      </c>
      <c r="U1380">
        <v>96.875</v>
      </c>
      <c r="V1380">
        <v>156.65591397849462</v>
      </c>
      <c r="W1380">
        <v>31.636996343309548</v>
      </c>
      <c r="X1380">
        <v>30.107526881720432</v>
      </c>
      <c r="Y1380">
        <v>69.892473118279568</v>
      </c>
      <c r="Z1380">
        <v>0</v>
      </c>
      <c r="AA1380" s="2" t="s">
        <v>878</v>
      </c>
      <c r="AB1380" t="s">
        <v>878</v>
      </c>
      <c r="AC1380" t="s">
        <v>878</v>
      </c>
      <c r="AD1380" t="s">
        <v>878</v>
      </c>
      <c r="AE1380" t="s">
        <v>878</v>
      </c>
      <c r="AF1380" t="s">
        <v>878</v>
      </c>
      <c r="AG1380" t="s">
        <v>878</v>
      </c>
      <c r="AH1380" t="s">
        <v>878</v>
      </c>
      <c r="AI1380" t="s">
        <v>878</v>
      </c>
      <c r="AJ1380" t="s">
        <v>878</v>
      </c>
      <c r="AK1380" t="s">
        <v>878</v>
      </c>
      <c r="AL1380" t="s">
        <v>878</v>
      </c>
      <c r="AM1380" t="s">
        <v>878</v>
      </c>
      <c r="AN1380" t="s">
        <v>878</v>
      </c>
      <c r="AO1380" t="s">
        <v>878</v>
      </c>
      <c r="AP1380" t="s">
        <v>878</v>
      </c>
      <c r="AQ1380" t="s">
        <v>878</v>
      </c>
      <c r="AR1380" t="s">
        <v>878</v>
      </c>
      <c r="AS1380" t="s">
        <v>878</v>
      </c>
      <c r="AT1380" t="s">
        <v>878</v>
      </c>
      <c r="AU1380" t="s">
        <v>878</v>
      </c>
      <c r="AV1380" t="s">
        <v>878</v>
      </c>
      <c r="AW1380" t="s">
        <v>878</v>
      </c>
      <c r="AX1380" t="s">
        <v>878</v>
      </c>
      <c r="AY1380" t="s">
        <v>878</v>
      </c>
      <c r="AZ1380" t="s">
        <v>878</v>
      </c>
      <c r="BA1380" t="s">
        <v>878</v>
      </c>
      <c r="BB1380" t="s">
        <v>878</v>
      </c>
      <c r="BC1380" t="s">
        <v>878</v>
      </c>
      <c r="BD1380" t="s">
        <v>878</v>
      </c>
      <c r="BE1380" t="s">
        <v>878</v>
      </c>
      <c r="BF1380" t="s">
        <v>878</v>
      </c>
      <c r="BG1380" s="25">
        <v>0</v>
      </c>
      <c r="BH1380" s="1">
        <v>0</v>
      </c>
      <c r="BI1380" s="1">
        <v>0</v>
      </c>
      <c r="BJ1380" s="1">
        <v>0</v>
      </c>
      <c r="BK1380" s="1">
        <v>0</v>
      </c>
      <c r="BL1380" s="25">
        <v>0</v>
      </c>
      <c r="BM1380" s="1">
        <v>0</v>
      </c>
      <c r="BN1380" s="1">
        <v>0</v>
      </c>
      <c r="BO1380" s="1">
        <v>0</v>
      </c>
      <c r="BP1380" s="1">
        <v>0</v>
      </c>
      <c r="BQ1380"/>
      <c r="BR1380"/>
      <c r="BS1380"/>
      <c r="BT1380"/>
      <c r="BU1380"/>
      <c r="BV1380"/>
      <c r="BW1380"/>
      <c r="BX1380"/>
      <c r="BY1380"/>
      <c r="BZ1380"/>
      <c r="CA1380"/>
      <c r="CB1380"/>
      <c r="CC1380"/>
      <c r="CD1380"/>
      <c r="CE1380"/>
      <c r="CF1380"/>
      <c r="CG1380"/>
      <c r="CH1380"/>
      <c r="CI1380"/>
      <c r="CJ1380"/>
      <c r="CK1380"/>
      <c r="CL1380"/>
      <c r="CM1380"/>
      <c r="CN1380"/>
      <c r="CO1380"/>
      <c r="CP1380"/>
      <c r="CQ1380"/>
      <c r="CR1380"/>
      <c r="CS1380"/>
      <c r="CT1380"/>
      <c r="CU1380"/>
      <c r="CV1380"/>
      <c r="CW1380"/>
      <c r="CX1380"/>
      <c r="CY1380"/>
      <c r="CZ1380"/>
      <c r="DA1380"/>
      <c r="DB1380"/>
      <c r="DC1380"/>
      <c r="DD1380"/>
      <c r="DE1380"/>
    </row>
    <row r="1381" spans="1:109" x14ac:dyDescent="0.2">
      <c r="A1381" s="2">
        <v>1380</v>
      </c>
      <c r="B1381" s="2">
        <v>17</v>
      </c>
      <c r="C1381" s="2">
        <v>1</v>
      </c>
      <c r="D1381">
        <v>8</v>
      </c>
      <c r="E1381" s="52">
        <v>43986</v>
      </c>
      <c r="F1381" s="1">
        <v>0</v>
      </c>
      <c r="G1381" s="5">
        <f t="shared" si="92"/>
        <v>0</v>
      </c>
      <c r="H1381" s="19">
        <f t="shared" si="93"/>
        <v>0</v>
      </c>
      <c r="I1381">
        <v>83.333333333333329</v>
      </c>
      <c r="J1381">
        <v>135.31666666666666</v>
      </c>
      <c r="K1381">
        <v>19.612153066501875</v>
      </c>
      <c r="L1381">
        <v>4.166666666666667</v>
      </c>
      <c r="M1381">
        <v>95.833333333333329</v>
      </c>
      <c r="N1381">
        <v>0</v>
      </c>
      <c r="O1381">
        <v>75</v>
      </c>
      <c r="P1381">
        <v>136.06944444444446</v>
      </c>
      <c r="Q1381">
        <v>22.459427952386253</v>
      </c>
      <c r="R1381">
        <v>6.9444444444444446</v>
      </c>
      <c r="S1381">
        <v>93.055555555555557</v>
      </c>
      <c r="T1381">
        <v>0</v>
      </c>
      <c r="U1381">
        <v>100</v>
      </c>
      <c r="V1381">
        <v>134.1875</v>
      </c>
      <c r="W1381">
        <v>14.215665253724314</v>
      </c>
      <c r="X1381">
        <v>0</v>
      </c>
      <c r="Y1381">
        <v>100</v>
      </c>
      <c r="Z1381">
        <v>0</v>
      </c>
      <c r="AA1381" s="2" t="s">
        <v>878</v>
      </c>
      <c r="AB1381" t="s">
        <v>878</v>
      </c>
      <c r="AC1381" t="s">
        <v>878</v>
      </c>
      <c r="AD1381" t="s">
        <v>878</v>
      </c>
      <c r="AE1381" t="s">
        <v>878</v>
      </c>
      <c r="AF1381" t="s">
        <v>878</v>
      </c>
      <c r="AG1381" t="s">
        <v>878</v>
      </c>
      <c r="AH1381" t="s">
        <v>878</v>
      </c>
      <c r="AI1381" t="s">
        <v>878</v>
      </c>
      <c r="AJ1381" t="s">
        <v>878</v>
      </c>
      <c r="AK1381" t="s">
        <v>878</v>
      </c>
      <c r="AL1381" t="s">
        <v>878</v>
      </c>
      <c r="AM1381" t="s">
        <v>878</v>
      </c>
      <c r="AN1381" t="s">
        <v>878</v>
      </c>
      <c r="AO1381" t="s">
        <v>878</v>
      </c>
      <c r="AP1381" t="s">
        <v>878</v>
      </c>
      <c r="AQ1381" t="s">
        <v>878</v>
      </c>
      <c r="AR1381" t="s">
        <v>878</v>
      </c>
      <c r="AS1381" t="s">
        <v>878</v>
      </c>
      <c r="AT1381" t="s">
        <v>878</v>
      </c>
      <c r="AU1381" t="s">
        <v>878</v>
      </c>
      <c r="AV1381" t="s">
        <v>878</v>
      </c>
      <c r="AW1381" t="s">
        <v>878</v>
      </c>
      <c r="AX1381" t="s">
        <v>878</v>
      </c>
      <c r="AY1381" t="s">
        <v>878</v>
      </c>
      <c r="AZ1381" t="s">
        <v>878</v>
      </c>
      <c r="BA1381" t="s">
        <v>878</v>
      </c>
      <c r="BB1381" t="s">
        <v>878</v>
      </c>
      <c r="BC1381" t="s">
        <v>878</v>
      </c>
      <c r="BD1381" t="s">
        <v>878</v>
      </c>
      <c r="BE1381" t="s">
        <v>878</v>
      </c>
      <c r="BF1381" t="s">
        <v>878</v>
      </c>
      <c r="BG1381" s="25">
        <v>0</v>
      </c>
      <c r="BH1381" s="1">
        <v>0</v>
      </c>
      <c r="BI1381" s="1">
        <v>0</v>
      </c>
      <c r="BJ1381" s="1">
        <v>0</v>
      </c>
      <c r="BK1381" s="1">
        <v>0</v>
      </c>
      <c r="BL1381" s="25">
        <v>0</v>
      </c>
      <c r="BM1381" s="1">
        <v>0</v>
      </c>
      <c r="BN1381" s="1">
        <v>0</v>
      </c>
      <c r="BO1381" s="1">
        <v>0</v>
      </c>
      <c r="BP1381" s="1">
        <v>0</v>
      </c>
      <c r="BQ1381"/>
      <c r="BR1381"/>
      <c r="BS1381"/>
      <c r="BT1381"/>
      <c r="BU1381"/>
      <c r="BV1381"/>
      <c r="BW1381"/>
      <c r="BX1381"/>
      <c r="BY1381"/>
      <c r="BZ1381"/>
      <c r="CA1381"/>
      <c r="CB1381"/>
      <c r="CC1381"/>
      <c r="CD1381"/>
      <c r="CE1381"/>
      <c r="CF1381"/>
      <c r="CG1381"/>
      <c r="CH1381"/>
      <c r="CI1381"/>
      <c r="CJ1381"/>
      <c r="CK1381"/>
      <c r="CL1381"/>
      <c r="CM1381"/>
      <c r="CN1381"/>
      <c r="CO1381"/>
      <c r="CP1381"/>
      <c r="CQ1381"/>
      <c r="CR1381"/>
      <c r="CS1381"/>
      <c r="CT1381"/>
      <c r="CU1381"/>
      <c r="CV1381"/>
      <c r="CW1381"/>
      <c r="CX1381"/>
      <c r="CY1381"/>
      <c r="CZ1381"/>
      <c r="DA1381"/>
      <c r="DB1381"/>
      <c r="DC1381"/>
      <c r="DD1381"/>
      <c r="DE1381"/>
    </row>
    <row r="1382" spans="1:109" x14ac:dyDescent="0.2">
      <c r="A1382" s="2">
        <v>1381</v>
      </c>
      <c r="B1382" s="2">
        <v>17</v>
      </c>
      <c r="C1382" s="2">
        <v>1</v>
      </c>
      <c r="D1382">
        <v>9</v>
      </c>
      <c r="E1382" s="52">
        <v>43987</v>
      </c>
      <c r="F1382" s="1">
        <v>0</v>
      </c>
      <c r="G1382" s="5">
        <f t="shared" si="92"/>
        <v>0</v>
      </c>
      <c r="H1382" s="19">
        <f t="shared" si="93"/>
        <v>0</v>
      </c>
      <c r="I1382">
        <v>100</v>
      </c>
      <c r="J1382">
        <v>150.23263888888889</v>
      </c>
      <c r="K1382">
        <v>20.779908878731646</v>
      </c>
      <c r="L1382">
        <v>19.791666666666668</v>
      </c>
      <c r="M1382">
        <v>80.208333333333329</v>
      </c>
      <c r="N1382">
        <v>0</v>
      </c>
      <c r="O1382">
        <v>100</v>
      </c>
      <c r="P1382">
        <v>144.66145833333334</v>
      </c>
      <c r="Q1382">
        <v>22.362175720229729</v>
      </c>
      <c r="R1382">
        <v>17.1875</v>
      </c>
      <c r="S1382">
        <v>82.8125</v>
      </c>
      <c r="T1382">
        <v>0</v>
      </c>
      <c r="U1382">
        <v>100</v>
      </c>
      <c r="V1382">
        <v>161.375</v>
      </c>
      <c r="W1382">
        <v>15.823783375412336</v>
      </c>
      <c r="X1382">
        <v>25</v>
      </c>
      <c r="Y1382">
        <v>75</v>
      </c>
      <c r="Z1382">
        <v>0</v>
      </c>
      <c r="AA1382" s="2" t="s">
        <v>878</v>
      </c>
      <c r="AB1382" t="s">
        <v>878</v>
      </c>
      <c r="AC1382" t="s">
        <v>878</v>
      </c>
      <c r="AD1382" t="s">
        <v>878</v>
      </c>
      <c r="AE1382" t="s">
        <v>878</v>
      </c>
      <c r="AF1382" t="s">
        <v>878</v>
      </c>
      <c r="AG1382" t="s">
        <v>878</v>
      </c>
      <c r="AH1382" t="s">
        <v>878</v>
      </c>
      <c r="AI1382" t="s">
        <v>878</v>
      </c>
      <c r="AJ1382" t="s">
        <v>878</v>
      </c>
      <c r="AK1382" t="s">
        <v>878</v>
      </c>
      <c r="AL1382" t="s">
        <v>878</v>
      </c>
      <c r="AM1382" t="s">
        <v>878</v>
      </c>
      <c r="AN1382" t="s">
        <v>878</v>
      </c>
      <c r="AO1382" t="s">
        <v>878</v>
      </c>
      <c r="AP1382" t="s">
        <v>878</v>
      </c>
      <c r="AQ1382" t="s">
        <v>878</v>
      </c>
      <c r="AR1382" t="s">
        <v>878</v>
      </c>
      <c r="AS1382" t="s">
        <v>878</v>
      </c>
      <c r="AT1382" t="s">
        <v>878</v>
      </c>
      <c r="AU1382" t="s">
        <v>878</v>
      </c>
      <c r="AV1382" t="s">
        <v>878</v>
      </c>
      <c r="AW1382" t="s">
        <v>878</v>
      </c>
      <c r="AX1382" t="s">
        <v>878</v>
      </c>
      <c r="AY1382" t="s">
        <v>878</v>
      </c>
      <c r="AZ1382" t="s">
        <v>878</v>
      </c>
      <c r="BA1382" t="s">
        <v>878</v>
      </c>
      <c r="BB1382" t="s">
        <v>878</v>
      </c>
      <c r="BC1382" t="s">
        <v>878</v>
      </c>
      <c r="BD1382" t="s">
        <v>878</v>
      </c>
      <c r="BE1382" t="s">
        <v>878</v>
      </c>
      <c r="BF1382" t="s">
        <v>878</v>
      </c>
      <c r="BG1382" s="25">
        <v>0</v>
      </c>
      <c r="BH1382" s="12">
        <v>0</v>
      </c>
      <c r="BI1382" s="1">
        <v>0</v>
      </c>
      <c r="BJ1382" s="1">
        <v>0</v>
      </c>
      <c r="BK1382" s="1">
        <v>0</v>
      </c>
      <c r="BL1382" s="25">
        <v>0</v>
      </c>
      <c r="BM1382" s="1">
        <v>0</v>
      </c>
      <c r="BN1382" s="1">
        <v>0</v>
      </c>
      <c r="BO1382" s="1">
        <v>0</v>
      </c>
      <c r="BP1382" s="1">
        <v>0</v>
      </c>
      <c r="BQ1382"/>
      <c r="BR1382"/>
      <c r="BS1382"/>
      <c r="BT1382"/>
      <c r="BU1382"/>
      <c r="BV1382"/>
      <c r="BW1382"/>
      <c r="BX1382"/>
      <c r="BY1382"/>
      <c r="BZ1382"/>
      <c r="CA1382"/>
      <c r="CB1382"/>
      <c r="CC1382"/>
      <c r="CD1382"/>
      <c r="CE1382"/>
      <c r="CF1382"/>
      <c r="CG1382"/>
      <c r="CH1382"/>
      <c r="CI1382"/>
      <c r="CJ1382"/>
      <c r="CK1382"/>
      <c r="CL1382"/>
      <c r="CM1382"/>
      <c r="CN1382"/>
      <c r="CO1382"/>
      <c r="CP1382"/>
      <c r="CQ1382"/>
      <c r="CR1382"/>
      <c r="CS1382"/>
      <c r="CT1382"/>
      <c r="CU1382"/>
      <c r="CV1382"/>
      <c r="CW1382"/>
      <c r="CX1382"/>
      <c r="CY1382"/>
      <c r="CZ1382"/>
      <c r="DA1382"/>
      <c r="DB1382"/>
      <c r="DC1382"/>
      <c r="DD1382"/>
      <c r="DE1382"/>
    </row>
    <row r="1383" spans="1:109" x14ac:dyDescent="0.2">
      <c r="A1383" s="2">
        <v>1382</v>
      </c>
      <c r="B1383" s="2">
        <v>17</v>
      </c>
      <c r="C1383" s="2">
        <v>1</v>
      </c>
      <c r="D1383">
        <v>10</v>
      </c>
      <c r="E1383" s="52">
        <v>43988</v>
      </c>
      <c r="F1383" s="1">
        <v>0</v>
      </c>
      <c r="G1383" s="5">
        <f t="shared" si="92"/>
        <v>0</v>
      </c>
      <c r="H1383" s="19">
        <f t="shared" si="93"/>
        <v>0</v>
      </c>
      <c r="I1383">
        <v>100</v>
      </c>
      <c r="J1383">
        <v>156.04166666666666</v>
      </c>
      <c r="K1383">
        <v>25.566753060106677</v>
      </c>
      <c r="L1383">
        <v>32.986111111111114</v>
      </c>
      <c r="M1383">
        <v>67.013888888888886</v>
      </c>
      <c r="N1383">
        <v>0</v>
      </c>
      <c r="O1383">
        <v>100</v>
      </c>
      <c r="P1383">
        <v>149.9375</v>
      </c>
      <c r="Q1383">
        <v>24.012586548279156</v>
      </c>
      <c r="R1383">
        <v>25.520833333333332</v>
      </c>
      <c r="S1383">
        <v>74.479166666666671</v>
      </c>
      <c r="T1383">
        <v>0</v>
      </c>
      <c r="U1383">
        <v>100</v>
      </c>
      <c r="V1383">
        <v>168.25</v>
      </c>
      <c r="W1383">
        <v>26.421465620666279</v>
      </c>
      <c r="X1383">
        <v>47.916666666666664</v>
      </c>
      <c r="Y1383">
        <v>52.083333333333336</v>
      </c>
      <c r="Z1383">
        <v>0</v>
      </c>
      <c r="AA1383" s="2" t="s">
        <v>878</v>
      </c>
      <c r="AB1383" t="s">
        <v>878</v>
      </c>
      <c r="AC1383" t="s">
        <v>878</v>
      </c>
      <c r="AD1383" t="s">
        <v>878</v>
      </c>
      <c r="AE1383" t="s">
        <v>878</v>
      </c>
      <c r="AF1383" t="s">
        <v>878</v>
      </c>
      <c r="AG1383" t="s">
        <v>878</v>
      </c>
      <c r="AH1383" t="s">
        <v>878</v>
      </c>
      <c r="AI1383" t="s">
        <v>878</v>
      </c>
      <c r="AJ1383" t="s">
        <v>878</v>
      </c>
      <c r="AK1383" t="s">
        <v>878</v>
      </c>
      <c r="AL1383" t="s">
        <v>878</v>
      </c>
      <c r="AM1383" t="s">
        <v>878</v>
      </c>
      <c r="AN1383" t="s">
        <v>878</v>
      </c>
      <c r="AO1383" t="s">
        <v>878</v>
      </c>
      <c r="AP1383" t="s">
        <v>878</v>
      </c>
      <c r="AQ1383" t="s">
        <v>878</v>
      </c>
      <c r="AR1383" t="s">
        <v>878</v>
      </c>
      <c r="AS1383" t="s">
        <v>878</v>
      </c>
      <c r="AT1383" t="s">
        <v>878</v>
      </c>
      <c r="AU1383" t="s">
        <v>878</v>
      </c>
      <c r="AV1383" t="s">
        <v>878</v>
      </c>
      <c r="AW1383" t="s">
        <v>878</v>
      </c>
      <c r="AX1383" t="s">
        <v>878</v>
      </c>
      <c r="AY1383" t="s">
        <v>878</v>
      </c>
      <c r="AZ1383" t="s">
        <v>878</v>
      </c>
      <c r="BA1383" t="s">
        <v>878</v>
      </c>
      <c r="BB1383" t="s">
        <v>878</v>
      </c>
      <c r="BC1383" t="s">
        <v>878</v>
      </c>
      <c r="BD1383" t="s">
        <v>878</v>
      </c>
      <c r="BE1383" t="s">
        <v>878</v>
      </c>
      <c r="BF1383" t="s">
        <v>878</v>
      </c>
      <c r="BG1383" s="25">
        <v>0</v>
      </c>
      <c r="BH1383" s="1">
        <v>0</v>
      </c>
      <c r="BI1383" s="1">
        <v>0</v>
      </c>
      <c r="BJ1383" s="1">
        <v>0</v>
      </c>
      <c r="BK1383" s="1">
        <v>0</v>
      </c>
      <c r="BL1383" s="25">
        <v>0</v>
      </c>
      <c r="BM1383" s="1">
        <v>0</v>
      </c>
      <c r="BN1383" s="1">
        <v>0</v>
      </c>
      <c r="BO1383" s="1">
        <v>0</v>
      </c>
      <c r="BP1383" s="1">
        <v>0</v>
      </c>
      <c r="BQ1383"/>
      <c r="BR1383"/>
      <c r="BS1383"/>
      <c r="BT1383"/>
      <c r="BU1383"/>
      <c r="BV1383"/>
      <c r="BW1383"/>
      <c r="BX1383"/>
      <c r="BY1383"/>
      <c r="BZ1383"/>
      <c r="CA1383"/>
      <c r="CB1383"/>
      <c r="CC1383"/>
      <c r="CD1383"/>
      <c r="CE1383"/>
      <c r="CF1383"/>
      <c r="CG1383"/>
      <c r="CH1383"/>
      <c r="CI1383"/>
      <c r="CJ1383"/>
      <c r="CK1383"/>
      <c r="CL1383"/>
      <c r="CM1383"/>
      <c r="CN1383"/>
      <c r="CO1383"/>
      <c r="CP1383"/>
      <c r="CQ1383"/>
      <c r="CR1383"/>
      <c r="CS1383"/>
      <c r="CT1383"/>
      <c r="CU1383"/>
      <c r="CV1383"/>
      <c r="CW1383"/>
      <c r="CX1383"/>
      <c r="CY1383"/>
      <c r="CZ1383"/>
      <c r="DA1383"/>
      <c r="DB1383"/>
      <c r="DC1383"/>
      <c r="DD1383"/>
      <c r="DE1383"/>
    </row>
    <row r="1384" spans="1:109" x14ac:dyDescent="0.2">
      <c r="A1384" s="2">
        <v>1383</v>
      </c>
      <c r="B1384" s="2">
        <v>17</v>
      </c>
      <c r="C1384" s="2">
        <v>1</v>
      </c>
      <c r="D1384">
        <v>11</v>
      </c>
      <c r="E1384" s="52">
        <v>43989</v>
      </c>
      <c r="F1384" s="1">
        <v>0</v>
      </c>
      <c r="G1384" s="5">
        <f t="shared" ref="G1384:G1447" si="96">SUM(BG1384,BL1384)</f>
        <v>0</v>
      </c>
      <c r="H1384" s="19">
        <f t="shared" ref="H1384:H1447" si="97">SUM(BJ1384,BO1384)</f>
        <v>0</v>
      </c>
      <c r="I1384">
        <v>100</v>
      </c>
      <c r="J1384">
        <v>111.26736111111111</v>
      </c>
      <c r="K1384">
        <v>17.593046037203148</v>
      </c>
      <c r="L1384">
        <v>0</v>
      </c>
      <c r="M1384">
        <v>100</v>
      </c>
      <c r="N1384">
        <v>0</v>
      </c>
      <c r="O1384">
        <v>100</v>
      </c>
      <c r="P1384">
        <v>106.97395833333333</v>
      </c>
      <c r="Q1384">
        <v>19.385616259016672</v>
      </c>
      <c r="R1384">
        <v>0</v>
      </c>
      <c r="S1384">
        <v>100</v>
      </c>
      <c r="T1384">
        <v>0</v>
      </c>
      <c r="U1384">
        <v>100</v>
      </c>
      <c r="V1384">
        <v>119.85416666666667</v>
      </c>
      <c r="W1384">
        <v>11.233138377133534</v>
      </c>
      <c r="X1384">
        <v>0</v>
      </c>
      <c r="Y1384">
        <v>100</v>
      </c>
      <c r="Z1384">
        <v>0</v>
      </c>
      <c r="AA1384" s="2" t="s">
        <v>878</v>
      </c>
      <c r="AB1384" t="s">
        <v>878</v>
      </c>
      <c r="AC1384" t="s">
        <v>878</v>
      </c>
      <c r="AD1384" t="s">
        <v>878</v>
      </c>
      <c r="AE1384" t="s">
        <v>878</v>
      </c>
      <c r="AF1384" t="s">
        <v>878</v>
      </c>
      <c r="AG1384" t="s">
        <v>878</v>
      </c>
      <c r="AH1384" t="s">
        <v>878</v>
      </c>
      <c r="AI1384" t="s">
        <v>878</v>
      </c>
      <c r="AJ1384" t="s">
        <v>878</v>
      </c>
      <c r="AK1384" t="s">
        <v>878</v>
      </c>
      <c r="AL1384" t="s">
        <v>878</v>
      </c>
      <c r="AM1384" t="s">
        <v>878</v>
      </c>
      <c r="AN1384" t="s">
        <v>878</v>
      </c>
      <c r="AO1384" t="s">
        <v>878</v>
      </c>
      <c r="AP1384" t="s">
        <v>878</v>
      </c>
      <c r="AQ1384" t="s">
        <v>878</v>
      </c>
      <c r="AR1384" t="s">
        <v>878</v>
      </c>
      <c r="AS1384" t="s">
        <v>878</v>
      </c>
      <c r="AT1384" t="s">
        <v>878</v>
      </c>
      <c r="AU1384" t="s">
        <v>878</v>
      </c>
      <c r="AV1384" t="s">
        <v>878</v>
      </c>
      <c r="AW1384" t="s">
        <v>878</v>
      </c>
      <c r="AX1384" t="s">
        <v>878</v>
      </c>
      <c r="AY1384" t="s">
        <v>878</v>
      </c>
      <c r="AZ1384" t="s">
        <v>878</v>
      </c>
      <c r="BA1384" t="s">
        <v>878</v>
      </c>
      <c r="BB1384" t="s">
        <v>878</v>
      </c>
      <c r="BC1384" t="s">
        <v>878</v>
      </c>
      <c r="BD1384" t="s">
        <v>878</v>
      </c>
      <c r="BE1384" t="s">
        <v>878</v>
      </c>
      <c r="BF1384" t="s">
        <v>878</v>
      </c>
      <c r="BG1384" s="25">
        <v>0</v>
      </c>
      <c r="BH1384" s="1">
        <v>0</v>
      </c>
      <c r="BI1384" s="1">
        <v>0</v>
      </c>
      <c r="BJ1384" s="1">
        <v>0</v>
      </c>
      <c r="BK1384" s="1">
        <v>0</v>
      </c>
      <c r="BL1384" s="25">
        <v>0</v>
      </c>
      <c r="BM1384" s="1">
        <v>0</v>
      </c>
      <c r="BN1384" s="1">
        <v>0</v>
      </c>
      <c r="BO1384" s="1">
        <v>0</v>
      </c>
      <c r="BP1384" s="1">
        <v>0</v>
      </c>
      <c r="BQ1384"/>
      <c r="BR1384"/>
      <c r="BS1384"/>
      <c r="BT1384"/>
      <c r="BU1384"/>
      <c r="BV1384"/>
      <c r="BW1384"/>
      <c r="BX1384"/>
      <c r="BY1384"/>
      <c r="BZ1384"/>
      <c r="CA1384"/>
      <c r="CB1384"/>
      <c r="CC1384"/>
      <c r="CD1384"/>
      <c r="CE1384"/>
      <c r="CF1384"/>
      <c r="CG1384"/>
      <c r="CH1384"/>
      <c r="CI1384"/>
      <c r="CJ1384"/>
      <c r="CK1384"/>
      <c r="CL1384"/>
      <c r="CM1384"/>
      <c r="CN1384"/>
      <c r="CO1384"/>
      <c r="CP1384"/>
      <c r="CQ1384"/>
      <c r="CR1384"/>
      <c r="CS1384"/>
      <c r="CT1384"/>
      <c r="CU1384"/>
      <c r="CV1384"/>
      <c r="CW1384"/>
      <c r="CX1384"/>
      <c r="CY1384"/>
      <c r="CZ1384"/>
      <c r="DA1384"/>
      <c r="DB1384"/>
      <c r="DC1384"/>
      <c r="DD1384"/>
      <c r="DE1384"/>
    </row>
    <row r="1385" spans="1:109" x14ac:dyDescent="0.2">
      <c r="A1385" s="2">
        <v>1384</v>
      </c>
      <c r="B1385" s="2">
        <v>17</v>
      </c>
      <c r="C1385" s="2">
        <v>1</v>
      </c>
      <c r="D1385">
        <v>12</v>
      </c>
      <c r="E1385" s="52">
        <v>43990</v>
      </c>
      <c r="F1385" s="1">
        <v>0</v>
      </c>
      <c r="G1385" s="5">
        <f t="shared" si="96"/>
        <v>0</v>
      </c>
      <c r="H1385" s="19">
        <f t="shared" si="97"/>
        <v>0</v>
      </c>
      <c r="I1385">
        <v>100</v>
      </c>
      <c r="J1385">
        <v>135.625</v>
      </c>
      <c r="K1385">
        <v>21.792381635942473</v>
      </c>
      <c r="L1385">
        <v>7.6388888888888893</v>
      </c>
      <c r="M1385">
        <v>92.361111111111114</v>
      </c>
      <c r="N1385">
        <v>0</v>
      </c>
      <c r="O1385">
        <v>100</v>
      </c>
      <c r="P1385">
        <v>140.05208333333334</v>
      </c>
      <c r="Q1385">
        <v>22.855620489443432</v>
      </c>
      <c r="R1385">
        <v>11.458333333333334</v>
      </c>
      <c r="S1385">
        <v>88.541666666666671</v>
      </c>
      <c r="T1385">
        <v>0</v>
      </c>
      <c r="U1385">
        <v>100</v>
      </c>
      <c r="V1385">
        <v>126.77083333333333</v>
      </c>
      <c r="W1385">
        <v>16.921693365122909</v>
      </c>
      <c r="X1385">
        <v>0</v>
      </c>
      <c r="Y1385">
        <v>100</v>
      </c>
      <c r="Z1385">
        <v>0</v>
      </c>
      <c r="AA1385" s="2" t="s">
        <v>878</v>
      </c>
      <c r="AB1385" t="s">
        <v>878</v>
      </c>
      <c r="AC1385" t="s">
        <v>878</v>
      </c>
      <c r="AD1385" t="s">
        <v>878</v>
      </c>
      <c r="AE1385" t="s">
        <v>878</v>
      </c>
      <c r="AF1385" t="s">
        <v>878</v>
      </c>
      <c r="AG1385" t="s">
        <v>878</v>
      </c>
      <c r="AH1385" t="s">
        <v>878</v>
      </c>
      <c r="AI1385" t="s">
        <v>878</v>
      </c>
      <c r="AJ1385" t="s">
        <v>878</v>
      </c>
      <c r="AK1385" t="s">
        <v>878</v>
      </c>
      <c r="AL1385" t="s">
        <v>878</v>
      </c>
      <c r="AM1385" t="s">
        <v>878</v>
      </c>
      <c r="AN1385" t="s">
        <v>878</v>
      </c>
      <c r="AO1385" t="s">
        <v>878</v>
      </c>
      <c r="AP1385" t="s">
        <v>878</v>
      </c>
      <c r="AQ1385" t="s">
        <v>878</v>
      </c>
      <c r="AR1385" t="s">
        <v>878</v>
      </c>
      <c r="AS1385" t="s">
        <v>878</v>
      </c>
      <c r="AT1385" t="s">
        <v>878</v>
      </c>
      <c r="AU1385" t="s">
        <v>878</v>
      </c>
      <c r="AV1385" t="s">
        <v>878</v>
      </c>
      <c r="AW1385" t="s">
        <v>878</v>
      </c>
      <c r="AX1385" t="s">
        <v>878</v>
      </c>
      <c r="AY1385" t="s">
        <v>878</v>
      </c>
      <c r="AZ1385" t="s">
        <v>878</v>
      </c>
      <c r="BA1385" t="s">
        <v>878</v>
      </c>
      <c r="BB1385" t="s">
        <v>878</v>
      </c>
      <c r="BC1385" t="s">
        <v>878</v>
      </c>
      <c r="BD1385" t="s">
        <v>878</v>
      </c>
      <c r="BE1385" t="s">
        <v>878</v>
      </c>
      <c r="BF1385" t="s">
        <v>878</v>
      </c>
      <c r="BG1385" s="25">
        <v>0</v>
      </c>
      <c r="BH1385" s="1">
        <v>0</v>
      </c>
      <c r="BI1385" s="1">
        <v>0</v>
      </c>
      <c r="BJ1385" s="1">
        <v>0</v>
      </c>
      <c r="BK1385" s="1">
        <v>0</v>
      </c>
      <c r="BL1385" s="25">
        <v>0</v>
      </c>
      <c r="BM1385" s="1">
        <v>0</v>
      </c>
      <c r="BN1385" s="1">
        <v>0</v>
      </c>
      <c r="BO1385" s="1">
        <v>0</v>
      </c>
      <c r="BP1385" s="1">
        <v>0</v>
      </c>
      <c r="BQ1385"/>
      <c r="BR1385"/>
      <c r="BS1385"/>
      <c r="BT1385"/>
      <c r="BU1385"/>
      <c r="BV1385"/>
      <c r="BW1385"/>
      <c r="BX1385"/>
      <c r="BY1385"/>
      <c r="BZ1385"/>
      <c r="CA1385"/>
      <c r="CB1385"/>
      <c r="CC1385"/>
      <c r="CD1385"/>
      <c r="CE1385"/>
      <c r="CF1385"/>
      <c r="CG1385"/>
      <c r="CH1385"/>
      <c r="CI1385"/>
      <c r="CJ1385"/>
      <c r="CK1385"/>
      <c r="CL1385"/>
      <c r="CM1385"/>
      <c r="CN1385"/>
      <c r="CO1385"/>
      <c r="CP1385"/>
      <c r="CQ1385"/>
      <c r="CR1385"/>
      <c r="CS1385"/>
      <c r="CT1385"/>
      <c r="CU1385"/>
      <c r="CV1385"/>
      <c r="CW1385"/>
      <c r="CX1385"/>
      <c r="CY1385"/>
      <c r="CZ1385"/>
      <c r="DA1385"/>
      <c r="DB1385"/>
      <c r="DC1385"/>
      <c r="DD1385"/>
      <c r="DE1385"/>
    </row>
    <row r="1386" spans="1:109" x14ac:dyDescent="0.2">
      <c r="A1386" s="2">
        <v>1385</v>
      </c>
      <c r="B1386" s="2">
        <v>17</v>
      </c>
      <c r="C1386" s="2">
        <v>1</v>
      </c>
      <c r="D1386">
        <v>13</v>
      </c>
      <c r="E1386" s="52">
        <v>43991</v>
      </c>
      <c r="F1386" s="1">
        <v>0</v>
      </c>
      <c r="G1386" s="5">
        <f t="shared" si="96"/>
        <v>0</v>
      </c>
      <c r="H1386" s="19">
        <f t="shared" si="97"/>
        <v>0</v>
      </c>
      <c r="I1386">
        <v>100</v>
      </c>
      <c r="J1386">
        <v>120.40972222222223</v>
      </c>
      <c r="K1386">
        <v>19.491677624932134</v>
      </c>
      <c r="L1386">
        <v>0</v>
      </c>
      <c r="M1386">
        <v>100</v>
      </c>
      <c r="N1386">
        <v>0</v>
      </c>
      <c r="O1386">
        <v>100</v>
      </c>
      <c r="P1386">
        <v>129.73958333333334</v>
      </c>
      <c r="Q1386">
        <v>17.532690961198046</v>
      </c>
      <c r="R1386">
        <v>0</v>
      </c>
      <c r="S1386">
        <v>100</v>
      </c>
      <c r="T1386">
        <v>0</v>
      </c>
      <c r="U1386">
        <v>100</v>
      </c>
      <c r="V1386">
        <v>101.75</v>
      </c>
      <c r="W1386">
        <v>9.6315551948864666</v>
      </c>
      <c r="X1386">
        <v>0</v>
      </c>
      <c r="Y1386">
        <v>100</v>
      </c>
      <c r="Z1386">
        <v>0</v>
      </c>
      <c r="AA1386" s="2" t="s">
        <v>878</v>
      </c>
      <c r="AB1386" t="s">
        <v>878</v>
      </c>
      <c r="AC1386" t="s">
        <v>878</v>
      </c>
      <c r="AD1386" t="s">
        <v>878</v>
      </c>
      <c r="AE1386" t="s">
        <v>878</v>
      </c>
      <c r="AF1386" t="s">
        <v>878</v>
      </c>
      <c r="AG1386" t="s">
        <v>878</v>
      </c>
      <c r="AH1386" t="s">
        <v>878</v>
      </c>
      <c r="AI1386" t="s">
        <v>878</v>
      </c>
      <c r="AJ1386" t="s">
        <v>878</v>
      </c>
      <c r="AK1386" t="s">
        <v>878</v>
      </c>
      <c r="AL1386" t="s">
        <v>878</v>
      </c>
      <c r="AM1386" t="s">
        <v>878</v>
      </c>
      <c r="AN1386" t="s">
        <v>878</v>
      </c>
      <c r="AO1386" t="s">
        <v>878</v>
      </c>
      <c r="AP1386" t="s">
        <v>878</v>
      </c>
      <c r="AQ1386" t="s">
        <v>878</v>
      </c>
      <c r="AR1386" t="s">
        <v>878</v>
      </c>
      <c r="AS1386" t="s">
        <v>878</v>
      </c>
      <c r="AT1386" t="s">
        <v>878</v>
      </c>
      <c r="AU1386" t="s">
        <v>878</v>
      </c>
      <c r="AV1386" t="s">
        <v>878</v>
      </c>
      <c r="AW1386" t="s">
        <v>878</v>
      </c>
      <c r="AX1386" t="s">
        <v>878</v>
      </c>
      <c r="AY1386" t="s">
        <v>878</v>
      </c>
      <c r="AZ1386" t="s">
        <v>878</v>
      </c>
      <c r="BA1386" t="s">
        <v>878</v>
      </c>
      <c r="BB1386" t="s">
        <v>878</v>
      </c>
      <c r="BC1386" t="s">
        <v>878</v>
      </c>
      <c r="BD1386" t="s">
        <v>878</v>
      </c>
      <c r="BE1386" t="s">
        <v>878</v>
      </c>
      <c r="BF1386" t="s">
        <v>878</v>
      </c>
      <c r="BG1386" s="25">
        <v>0</v>
      </c>
      <c r="BH1386" s="1">
        <v>0</v>
      </c>
      <c r="BI1386" s="1">
        <v>0</v>
      </c>
      <c r="BJ1386" s="1">
        <v>0</v>
      </c>
      <c r="BK1386" s="1">
        <v>0</v>
      </c>
      <c r="BL1386" s="25">
        <v>0</v>
      </c>
      <c r="BM1386" s="1">
        <v>0</v>
      </c>
      <c r="BN1386" s="1">
        <v>0</v>
      </c>
      <c r="BO1386" s="1">
        <v>0</v>
      </c>
      <c r="BP1386" s="1">
        <v>0</v>
      </c>
      <c r="BQ1386"/>
      <c r="BR1386"/>
      <c r="BS1386"/>
      <c r="BT1386"/>
      <c r="BU1386"/>
      <c r="BV1386"/>
      <c r="BW1386"/>
      <c r="BX1386"/>
      <c r="BY1386"/>
      <c r="BZ1386"/>
      <c r="CA1386"/>
      <c r="CB1386"/>
      <c r="CC1386"/>
      <c r="CD1386"/>
      <c r="CE1386"/>
      <c r="CF1386"/>
      <c r="CG1386"/>
      <c r="CH1386"/>
      <c r="CI1386"/>
      <c r="CJ1386"/>
      <c r="CK1386"/>
      <c r="CL1386"/>
      <c r="CM1386"/>
      <c r="CN1386"/>
      <c r="CO1386"/>
      <c r="CP1386"/>
      <c r="CQ1386"/>
      <c r="CR1386"/>
      <c r="CS1386"/>
      <c r="CT1386"/>
      <c r="CU1386"/>
      <c r="CV1386"/>
      <c r="CW1386"/>
      <c r="CX1386"/>
      <c r="CY1386"/>
      <c r="CZ1386"/>
      <c r="DA1386"/>
      <c r="DB1386"/>
      <c r="DC1386"/>
      <c r="DD1386"/>
      <c r="DE1386"/>
    </row>
    <row r="1387" spans="1:109" x14ac:dyDescent="0.2">
      <c r="A1387" s="2">
        <v>1386</v>
      </c>
      <c r="B1387" s="2">
        <v>17</v>
      </c>
      <c r="C1387" s="2">
        <v>1</v>
      </c>
      <c r="D1387">
        <v>14</v>
      </c>
      <c r="E1387" s="52">
        <v>43992</v>
      </c>
      <c r="F1387" s="1">
        <v>0</v>
      </c>
      <c r="G1387" s="5">
        <f t="shared" si="96"/>
        <v>0</v>
      </c>
      <c r="H1387" s="19">
        <f t="shared" si="97"/>
        <v>0</v>
      </c>
      <c r="I1387">
        <v>100</v>
      </c>
      <c r="J1387">
        <v>122.98263888888889</v>
      </c>
      <c r="K1387">
        <v>16.522512631213811</v>
      </c>
      <c r="L1387">
        <v>0</v>
      </c>
      <c r="M1387">
        <v>100</v>
      </c>
      <c r="N1387">
        <v>0</v>
      </c>
      <c r="O1387">
        <v>100</v>
      </c>
      <c r="P1387">
        <v>125.58854166666667</v>
      </c>
      <c r="Q1387">
        <v>15.292388503226935</v>
      </c>
      <c r="R1387">
        <v>0</v>
      </c>
      <c r="S1387">
        <v>100</v>
      </c>
      <c r="T1387">
        <v>0</v>
      </c>
      <c r="U1387">
        <v>100</v>
      </c>
      <c r="V1387">
        <v>117.77083333333333</v>
      </c>
      <c r="W1387">
        <v>18.302545245131519</v>
      </c>
      <c r="X1387">
        <v>0</v>
      </c>
      <c r="Y1387">
        <v>100</v>
      </c>
      <c r="Z1387">
        <v>0</v>
      </c>
      <c r="AA1387" s="2" t="s">
        <v>878</v>
      </c>
      <c r="AB1387" t="s">
        <v>878</v>
      </c>
      <c r="AC1387" t="s">
        <v>878</v>
      </c>
      <c r="AD1387" t="s">
        <v>878</v>
      </c>
      <c r="AE1387" t="s">
        <v>878</v>
      </c>
      <c r="AF1387" t="s">
        <v>878</v>
      </c>
      <c r="AG1387" t="s">
        <v>878</v>
      </c>
      <c r="AH1387" t="s">
        <v>878</v>
      </c>
      <c r="AI1387" t="s">
        <v>878</v>
      </c>
      <c r="AJ1387" t="s">
        <v>878</v>
      </c>
      <c r="AK1387" t="s">
        <v>878</v>
      </c>
      <c r="AL1387" t="s">
        <v>878</v>
      </c>
      <c r="AM1387" t="s">
        <v>878</v>
      </c>
      <c r="AN1387" t="s">
        <v>878</v>
      </c>
      <c r="AO1387" t="s">
        <v>878</v>
      </c>
      <c r="AP1387" t="s">
        <v>878</v>
      </c>
      <c r="AQ1387" t="s">
        <v>878</v>
      </c>
      <c r="AR1387" t="s">
        <v>878</v>
      </c>
      <c r="AS1387" t="s">
        <v>878</v>
      </c>
      <c r="AT1387" t="s">
        <v>878</v>
      </c>
      <c r="AU1387" t="s">
        <v>878</v>
      </c>
      <c r="AV1387" t="s">
        <v>878</v>
      </c>
      <c r="AW1387" t="s">
        <v>878</v>
      </c>
      <c r="AX1387" t="s">
        <v>878</v>
      </c>
      <c r="AY1387" t="s">
        <v>878</v>
      </c>
      <c r="AZ1387" t="s">
        <v>878</v>
      </c>
      <c r="BA1387" t="s">
        <v>878</v>
      </c>
      <c r="BB1387" t="s">
        <v>878</v>
      </c>
      <c r="BC1387" t="s">
        <v>878</v>
      </c>
      <c r="BD1387" t="s">
        <v>878</v>
      </c>
      <c r="BE1387" t="s">
        <v>878</v>
      </c>
      <c r="BF1387" t="s">
        <v>878</v>
      </c>
      <c r="BG1387" s="25">
        <v>0</v>
      </c>
      <c r="BH1387" s="1">
        <v>0</v>
      </c>
      <c r="BI1387" s="1">
        <v>0</v>
      </c>
      <c r="BJ1387" s="1">
        <v>0</v>
      </c>
      <c r="BK1387" s="1">
        <v>0</v>
      </c>
      <c r="BL1387" s="25">
        <v>0</v>
      </c>
      <c r="BM1387" s="1">
        <v>0</v>
      </c>
      <c r="BN1387" s="1">
        <v>0</v>
      </c>
      <c r="BO1387" s="1">
        <v>0</v>
      </c>
      <c r="BP1387" s="1">
        <v>0</v>
      </c>
      <c r="BQ1387"/>
      <c r="BR1387"/>
      <c r="BS1387"/>
      <c r="BT1387"/>
      <c r="BU1387"/>
      <c r="BV1387"/>
      <c r="BW1387"/>
      <c r="BX1387"/>
      <c r="BY1387"/>
      <c r="BZ1387"/>
      <c r="CA1387"/>
      <c r="CB1387"/>
      <c r="CC1387"/>
      <c r="CD1387"/>
      <c r="CE1387"/>
      <c r="CF1387"/>
      <c r="CG1387"/>
      <c r="CH1387"/>
      <c r="CI1387"/>
      <c r="CJ1387"/>
      <c r="CK1387"/>
      <c r="CL1387"/>
      <c r="CM1387"/>
      <c r="CN1387"/>
      <c r="CO1387"/>
      <c r="CP1387"/>
      <c r="CQ1387"/>
      <c r="CR1387"/>
      <c r="CS1387"/>
      <c r="CT1387"/>
      <c r="CU1387"/>
      <c r="CV1387"/>
      <c r="CW1387"/>
      <c r="CX1387"/>
      <c r="CY1387"/>
      <c r="CZ1387"/>
      <c r="DA1387"/>
      <c r="DB1387"/>
      <c r="DC1387"/>
      <c r="DD1387"/>
      <c r="DE1387"/>
    </row>
    <row r="1388" spans="1:109" x14ac:dyDescent="0.2">
      <c r="A1388" s="2">
        <v>1387</v>
      </c>
      <c r="B1388" s="2">
        <v>17</v>
      </c>
      <c r="C1388" s="2">
        <v>2</v>
      </c>
      <c r="D1388">
        <v>1</v>
      </c>
      <c r="E1388" s="52">
        <v>43993</v>
      </c>
      <c r="F1388" s="1">
        <v>0</v>
      </c>
      <c r="G1388" s="5">
        <f t="shared" si="96"/>
        <v>0</v>
      </c>
      <c r="H1388" s="19">
        <f t="shared" si="97"/>
        <v>0</v>
      </c>
      <c r="I1388">
        <v>89.236111111111114</v>
      </c>
      <c r="J1388">
        <v>129.75097276264592</v>
      </c>
      <c r="K1388">
        <v>20.307647456046514</v>
      </c>
      <c r="L1388">
        <v>5.4474708171206228</v>
      </c>
      <c r="M1388">
        <v>94.552529182879383</v>
      </c>
      <c r="N1388">
        <v>0</v>
      </c>
      <c r="O1388">
        <v>87.5</v>
      </c>
      <c r="P1388">
        <v>129.9047619047619</v>
      </c>
      <c r="Q1388">
        <v>24.306466272959462</v>
      </c>
      <c r="R1388">
        <v>8.3333333333333339</v>
      </c>
      <c r="S1388">
        <v>91.666666666666671</v>
      </c>
      <c r="T1388">
        <v>0</v>
      </c>
      <c r="U1388">
        <v>92.708333333333329</v>
      </c>
      <c r="V1388">
        <v>129.46067415730337</v>
      </c>
      <c r="W1388">
        <v>8.7251755693458097</v>
      </c>
      <c r="X1388">
        <v>0</v>
      </c>
      <c r="Y1388">
        <v>100</v>
      </c>
      <c r="Z1388">
        <v>0</v>
      </c>
      <c r="AA1388" s="2">
        <v>0</v>
      </c>
      <c r="AB1388">
        <v>2</v>
      </c>
      <c r="AC1388">
        <v>4</v>
      </c>
      <c r="AD1388">
        <v>2</v>
      </c>
      <c r="AE1388" s="16">
        <v>0</v>
      </c>
      <c r="AF1388" t="s">
        <v>879</v>
      </c>
      <c r="AG1388" t="s">
        <v>879</v>
      </c>
      <c r="AH1388" t="s">
        <v>879</v>
      </c>
      <c r="AI1388" t="s">
        <v>879</v>
      </c>
      <c r="AJ1388" t="s">
        <v>879</v>
      </c>
      <c r="AK1388" t="s">
        <v>879</v>
      </c>
      <c r="AL1388" t="s">
        <v>878</v>
      </c>
      <c r="AM1388" t="s">
        <v>878</v>
      </c>
      <c r="AN1388" t="s">
        <v>878</v>
      </c>
      <c r="AO1388" t="s">
        <v>878</v>
      </c>
      <c r="AP1388" t="s">
        <v>878</v>
      </c>
      <c r="AQ1388" t="s">
        <v>878</v>
      </c>
      <c r="AR1388" t="s">
        <v>878</v>
      </c>
      <c r="AS1388" t="s">
        <v>879</v>
      </c>
      <c r="AT1388" t="s">
        <v>879</v>
      </c>
      <c r="AU1388" t="s">
        <v>879</v>
      </c>
      <c r="AV1388" t="s">
        <v>879</v>
      </c>
      <c r="AW1388" t="s">
        <v>879</v>
      </c>
      <c r="AX1388" t="s">
        <v>879</v>
      </c>
      <c r="AY1388" t="s">
        <v>879</v>
      </c>
      <c r="AZ1388" t="s">
        <v>878</v>
      </c>
      <c r="BA1388" t="s">
        <v>878</v>
      </c>
      <c r="BB1388" t="s">
        <v>878</v>
      </c>
      <c r="BC1388" t="s">
        <v>878</v>
      </c>
      <c r="BD1388" t="s">
        <v>878</v>
      </c>
      <c r="BE1388" t="s">
        <v>878</v>
      </c>
      <c r="BF1388" t="s">
        <v>878</v>
      </c>
      <c r="BG1388">
        <v>0</v>
      </c>
      <c r="BH1388">
        <v>0</v>
      </c>
      <c r="BI1388">
        <v>0</v>
      </c>
      <c r="BJ1388">
        <v>0</v>
      </c>
      <c r="BK1388">
        <v>0</v>
      </c>
      <c r="BL1388" s="25">
        <v>0</v>
      </c>
      <c r="BM1388" s="1">
        <v>0</v>
      </c>
      <c r="BN1388" s="1">
        <v>0</v>
      </c>
      <c r="BO1388" s="1">
        <v>0</v>
      </c>
      <c r="BP1388" s="1">
        <v>0</v>
      </c>
      <c r="BQ1388"/>
      <c r="BR1388"/>
      <c r="BS1388"/>
      <c r="BT1388"/>
      <c r="BU1388"/>
      <c r="BV1388"/>
      <c r="BW1388"/>
      <c r="BX1388"/>
      <c r="BY1388"/>
      <c r="BZ1388"/>
      <c r="CA1388"/>
      <c r="CB1388"/>
      <c r="CC1388"/>
      <c r="CD1388"/>
      <c r="CE1388"/>
      <c r="CF1388"/>
      <c r="CG1388"/>
      <c r="CH1388"/>
      <c r="CI1388"/>
      <c r="CJ1388"/>
      <c r="CK1388"/>
      <c r="CL1388"/>
      <c r="CM1388"/>
      <c r="CN1388"/>
      <c r="CO1388"/>
      <c r="CP1388"/>
      <c r="CQ1388"/>
      <c r="CR1388"/>
      <c r="CS1388"/>
      <c r="CT1388"/>
      <c r="CU1388"/>
      <c r="CV1388"/>
      <c r="CW1388"/>
      <c r="CX1388"/>
      <c r="CY1388"/>
      <c r="CZ1388"/>
      <c r="DA1388"/>
      <c r="DB1388"/>
      <c r="DC1388"/>
      <c r="DD1388"/>
      <c r="DE1388"/>
    </row>
    <row r="1389" spans="1:109" x14ac:dyDescent="0.2">
      <c r="A1389" s="2">
        <v>1388</v>
      </c>
      <c r="B1389" s="2">
        <v>17</v>
      </c>
      <c r="C1389" s="2">
        <v>2</v>
      </c>
      <c r="D1389">
        <v>2</v>
      </c>
      <c r="E1389" s="52">
        <v>43994</v>
      </c>
      <c r="F1389" s="1">
        <v>0</v>
      </c>
      <c r="G1389" s="5">
        <f t="shared" si="96"/>
        <v>0</v>
      </c>
      <c r="H1389" s="19">
        <f t="shared" si="97"/>
        <v>0</v>
      </c>
      <c r="I1389">
        <v>85.763888888888886</v>
      </c>
      <c r="J1389">
        <v>120.25910931174089</v>
      </c>
      <c r="K1389">
        <v>19.252472271851115</v>
      </c>
      <c r="L1389">
        <v>0</v>
      </c>
      <c r="M1389">
        <v>98.380566801619437</v>
      </c>
      <c r="N1389">
        <v>1.6194331983805668</v>
      </c>
      <c r="O1389">
        <v>78.645833333333329</v>
      </c>
      <c r="P1389">
        <v>130.14569536423841</v>
      </c>
      <c r="Q1389">
        <v>15.112848798733035</v>
      </c>
      <c r="R1389">
        <v>0</v>
      </c>
      <c r="S1389">
        <v>100</v>
      </c>
      <c r="T1389">
        <v>0</v>
      </c>
      <c r="U1389">
        <v>100</v>
      </c>
      <c r="V1389">
        <v>104.70833333333333</v>
      </c>
      <c r="W1389">
        <v>18.556557576990421</v>
      </c>
      <c r="X1389">
        <v>0</v>
      </c>
      <c r="Y1389">
        <v>95.833333333333329</v>
      </c>
      <c r="Z1389">
        <v>4.166666666666667</v>
      </c>
      <c r="AA1389" s="2">
        <v>0</v>
      </c>
      <c r="AB1389">
        <v>2</v>
      </c>
      <c r="AC1389">
        <v>3</v>
      </c>
      <c r="AD1389">
        <v>2</v>
      </c>
      <c r="AE1389" s="16">
        <v>0</v>
      </c>
      <c r="AF1389" t="s">
        <v>879</v>
      </c>
      <c r="AG1389" t="s">
        <v>879</v>
      </c>
      <c r="AH1389" t="s">
        <v>879</v>
      </c>
      <c r="AI1389" t="s">
        <v>879</v>
      </c>
      <c r="AJ1389" t="s">
        <v>879</v>
      </c>
      <c r="AK1389" t="s">
        <v>879</v>
      </c>
      <c r="AL1389" t="s">
        <v>878</v>
      </c>
      <c r="AM1389" t="s">
        <v>878</v>
      </c>
      <c r="AN1389" t="s">
        <v>878</v>
      </c>
      <c r="AO1389" t="s">
        <v>878</v>
      </c>
      <c r="AP1389" t="s">
        <v>878</v>
      </c>
      <c r="AQ1389" t="s">
        <v>878</v>
      </c>
      <c r="AR1389" t="s">
        <v>878</v>
      </c>
      <c r="AS1389" t="s">
        <v>879</v>
      </c>
      <c r="AT1389" t="s">
        <v>879</v>
      </c>
      <c r="AU1389" t="s">
        <v>879</v>
      </c>
      <c r="AV1389" t="s">
        <v>879</v>
      </c>
      <c r="AW1389" t="s">
        <v>879</v>
      </c>
      <c r="AX1389" t="s">
        <v>879</v>
      </c>
      <c r="AY1389" t="s">
        <v>879</v>
      </c>
      <c r="AZ1389" t="s">
        <v>878</v>
      </c>
      <c r="BA1389" t="s">
        <v>878</v>
      </c>
      <c r="BB1389" t="s">
        <v>878</v>
      </c>
      <c r="BC1389" t="s">
        <v>878</v>
      </c>
      <c r="BD1389" t="s">
        <v>878</v>
      </c>
      <c r="BE1389" t="s">
        <v>878</v>
      </c>
      <c r="BF1389" t="s">
        <v>878</v>
      </c>
      <c r="BG1389">
        <v>0</v>
      </c>
      <c r="BH1389">
        <v>0</v>
      </c>
      <c r="BI1389">
        <v>0</v>
      </c>
      <c r="BJ1389">
        <v>0</v>
      </c>
      <c r="BK1389">
        <v>0</v>
      </c>
      <c r="BL1389" s="25">
        <v>0</v>
      </c>
      <c r="BM1389" s="1">
        <v>0</v>
      </c>
      <c r="BN1389" s="1">
        <v>0</v>
      </c>
      <c r="BO1389" s="1">
        <v>0</v>
      </c>
      <c r="BP1389" s="1">
        <v>0</v>
      </c>
      <c r="BQ1389"/>
      <c r="BR1389"/>
      <c r="BS1389"/>
      <c r="BT1389"/>
      <c r="BU1389"/>
      <c r="BV1389"/>
      <c r="BW1389"/>
      <c r="BX1389"/>
      <c r="BY1389"/>
      <c r="BZ1389"/>
      <c r="CA1389"/>
      <c r="CB1389"/>
      <c r="CC1389"/>
      <c r="CD1389"/>
      <c r="CE1389"/>
      <c r="CF1389"/>
      <c r="CG1389"/>
      <c r="CH1389"/>
      <c r="CI1389"/>
      <c r="CJ1389"/>
      <c r="CK1389"/>
      <c r="CL1389"/>
      <c r="CM1389"/>
      <c r="CN1389"/>
      <c r="CO1389"/>
      <c r="CP1389"/>
      <c r="CQ1389"/>
      <c r="CR1389"/>
      <c r="CS1389"/>
      <c r="CT1389"/>
      <c r="CU1389"/>
      <c r="CV1389"/>
      <c r="CW1389"/>
      <c r="CX1389"/>
      <c r="CY1389"/>
      <c r="CZ1389"/>
      <c r="DA1389"/>
      <c r="DB1389"/>
      <c r="DC1389"/>
      <c r="DD1389"/>
      <c r="DE1389"/>
    </row>
    <row r="1390" spans="1:109" x14ac:dyDescent="0.2">
      <c r="A1390" s="2">
        <v>1389</v>
      </c>
      <c r="B1390" s="2">
        <v>17</v>
      </c>
      <c r="C1390" s="2">
        <v>2</v>
      </c>
      <c r="D1390">
        <v>3</v>
      </c>
      <c r="E1390" s="52">
        <v>43995</v>
      </c>
      <c r="F1390" s="1">
        <v>0</v>
      </c>
      <c r="G1390" s="5">
        <f t="shared" si="96"/>
        <v>0</v>
      </c>
      <c r="H1390" s="19">
        <f t="shared" si="97"/>
        <v>0</v>
      </c>
      <c r="I1390">
        <v>100</v>
      </c>
      <c r="J1390">
        <v>120.96875</v>
      </c>
      <c r="K1390">
        <v>21.075134423544753</v>
      </c>
      <c r="L1390">
        <v>3.125</v>
      </c>
      <c r="M1390">
        <v>96.875</v>
      </c>
      <c r="N1390">
        <v>0</v>
      </c>
      <c r="O1390">
        <v>100</v>
      </c>
      <c r="P1390">
        <v>125.01041666666667</v>
      </c>
      <c r="Q1390">
        <v>22.824259448706663</v>
      </c>
      <c r="R1390">
        <v>4.6875</v>
      </c>
      <c r="S1390">
        <v>95.3125</v>
      </c>
      <c r="T1390">
        <v>0</v>
      </c>
      <c r="U1390">
        <v>100</v>
      </c>
      <c r="V1390">
        <v>112.88541666666667</v>
      </c>
      <c r="W1390">
        <v>13.367991348350079</v>
      </c>
      <c r="X1390">
        <v>0</v>
      </c>
      <c r="Y1390">
        <v>100</v>
      </c>
      <c r="Z1390">
        <v>0</v>
      </c>
      <c r="AA1390" s="2">
        <v>0</v>
      </c>
      <c r="AB1390">
        <v>2</v>
      </c>
      <c r="AC1390">
        <v>4</v>
      </c>
      <c r="AD1390">
        <v>2</v>
      </c>
      <c r="AE1390" s="16">
        <v>0</v>
      </c>
      <c r="AF1390" t="s">
        <v>879</v>
      </c>
      <c r="AG1390" t="s">
        <v>879</v>
      </c>
      <c r="AH1390" t="s">
        <v>879</v>
      </c>
      <c r="AI1390" t="s">
        <v>879</v>
      </c>
      <c r="AJ1390" t="s">
        <v>879</v>
      </c>
      <c r="AK1390" t="s">
        <v>879</v>
      </c>
      <c r="AL1390" t="s">
        <v>878</v>
      </c>
      <c r="AM1390" t="s">
        <v>878</v>
      </c>
      <c r="AN1390" t="s">
        <v>878</v>
      </c>
      <c r="AO1390" t="s">
        <v>878</v>
      </c>
      <c r="AP1390" t="s">
        <v>878</v>
      </c>
      <c r="AQ1390" t="s">
        <v>878</v>
      </c>
      <c r="AR1390" t="s">
        <v>878</v>
      </c>
      <c r="AS1390" t="s">
        <v>879</v>
      </c>
      <c r="AT1390" t="s">
        <v>879</v>
      </c>
      <c r="AU1390" t="s">
        <v>879</v>
      </c>
      <c r="AV1390" t="s">
        <v>879</v>
      </c>
      <c r="AW1390" t="s">
        <v>879</v>
      </c>
      <c r="AX1390" t="s">
        <v>879</v>
      </c>
      <c r="AY1390" t="s">
        <v>879</v>
      </c>
      <c r="AZ1390" t="s">
        <v>878</v>
      </c>
      <c r="BA1390" t="s">
        <v>878</v>
      </c>
      <c r="BB1390" t="s">
        <v>878</v>
      </c>
      <c r="BC1390" t="s">
        <v>878</v>
      </c>
      <c r="BD1390" t="s">
        <v>878</v>
      </c>
      <c r="BE1390" t="s">
        <v>878</v>
      </c>
      <c r="BF1390" t="s">
        <v>878</v>
      </c>
      <c r="BG1390">
        <v>0</v>
      </c>
      <c r="BH1390">
        <v>0</v>
      </c>
      <c r="BI1390">
        <v>0</v>
      </c>
      <c r="BJ1390">
        <v>0</v>
      </c>
      <c r="BK1390">
        <v>0</v>
      </c>
      <c r="BL1390" s="25">
        <v>0</v>
      </c>
      <c r="BM1390" s="1">
        <v>0</v>
      </c>
      <c r="BN1390" s="1">
        <v>0</v>
      </c>
      <c r="BO1390" s="1">
        <v>0</v>
      </c>
      <c r="BP1390" s="1">
        <v>0</v>
      </c>
      <c r="BQ1390"/>
      <c r="BR1390"/>
      <c r="BS1390"/>
      <c r="BT1390"/>
      <c r="BU1390"/>
      <c r="BV1390"/>
      <c r="BW1390"/>
      <c r="BX1390"/>
      <c r="BY1390"/>
      <c r="BZ1390"/>
      <c r="CA1390"/>
      <c r="CB1390"/>
      <c r="CC1390"/>
      <c r="CD1390"/>
      <c r="CE1390"/>
      <c r="CF1390"/>
      <c r="CG1390"/>
      <c r="CH1390"/>
      <c r="CI1390"/>
      <c r="CJ1390"/>
      <c r="CK1390"/>
      <c r="CL1390"/>
      <c r="CM1390"/>
      <c r="CN1390"/>
      <c r="CO1390"/>
      <c r="CP1390"/>
      <c r="CQ1390"/>
      <c r="CR1390"/>
      <c r="CS1390"/>
      <c r="CT1390"/>
      <c r="CU1390"/>
      <c r="CV1390"/>
      <c r="CW1390"/>
      <c r="CX1390"/>
      <c r="CY1390"/>
      <c r="CZ1390"/>
      <c r="DA1390"/>
      <c r="DB1390"/>
      <c r="DC1390"/>
      <c r="DD1390"/>
      <c r="DE1390"/>
    </row>
    <row r="1391" spans="1:109" x14ac:dyDescent="0.2">
      <c r="A1391" s="2">
        <v>1390</v>
      </c>
      <c r="B1391" s="2">
        <v>17</v>
      </c>
      <c r="C1391" s="2">
        <v>2</v>
      </c>
      <c r="D1391">
        <v>4</v>
      </c>
      <c r="E1391" s="52">
        <v>43996</v>
      </c>
      <c r="F1391" s="1">
        <v>0</v>
      </c>
      <c r="G1391" s="5">
        <f t="shared" si="96"/>
        <v>0</v>
      </c>
      <c r="H1391" s="19">
        <f t="shared" si="97"/>
        <v>0</v>
      </c>
      <c r="I1391">
        <v>100</v>
      </c>
      <c r="J1391">
        <v>136.34027777777777</v>
      </c>
      <c r="K1391">
        <v>18.81167303118583</v>
      </c>
      <c r="L1391">
        <v>6.9444444444444446</v>
      </c>
      <c r="M1391">
        <v>93.055555555555557</v>
      </c>
      <c r="N1391">
        <v>0</v>
      </c>
      <c r="O1391">
        <v>100</v>
      </c>
      <c r="P1391">
        <v>142.69791666666666</v>
      </c>
      <c r="Q1391">
        <v>20.248216184616897</v>
      </c>
      <c r="R1391">
        <v>10.416666666666666</v>
      </c>
      <c r="S1391">
        <v>89.583333333333329</v>
      </c>
      <c r="T1391">
        <v>0</v>
      </c>
      <c r="U1391">
        <v>100</v>
      </c>
      <c r="V1391">
        <v>123.625</v>
      </c>
      <c r="W1391">
        <v>6.4575984282530081</v>
      </c>
      <c r="X1391">
        <v>0</v>
      </c>
      <c r="Y1391">
        <v>100</v>
      </c>
      <c r="Z1391">
        <v>0</v>
      </c>
      <c r="AA1391" s="2">
        <v>0</v>
      </c>
      <c r="AB1391">
        <v>2</v>
      </c>
      <c r="AC1391">
        <v>5</v>
      </c>
      <c r="AD1391">
        <v>2</v>
      </c>
      <c r="AE1391" s="16">
        <v>0</v>
      </c>
      <c r="AF1391" t="s">
        <v>879</v>
      </c>
      <c r="AG1391" t="s">
        <v>879</v>
      </c>
      <c r="AH1391" t="s">
        <v>879</v>
      </c>
      <c r="AI1391" t="s">
        <v>879</v>
      </c>
      <c r="AJ1391" t="s">
        <v>879</v>
      </c>
      <c r="AK1391" t="s">
        <v>879</v>
      </c>
      <c r="AL1391" t="s">
        <v>878</v>
      </c>
      <c r="AM1391" t="s">
        <v>878</v>
      </c>
      <c r="AN1391" t="s">
        <v>878</v>
      </c>
      <c r="AO1391" t="s">
        <v>878</v>
      </c>
      <c r="AP1391" t="s">
        <v>878</v>
      </c>
      <c r="AQ1391" t="s">
        <v>878</v>
      </c>
      <c r="AR1391" t="s">
        <v>878</v>
      </c>
      <c r="AS1391" t="s">
        <v>879</v>
      </c>
      <c r="AT1391" t="s">
        <v>879</v>
      </c>
      <c r="AU1391" t="s">
        <v>879</v>
      </c>
      <c r="AV1391" t="s">
        <v>879</v>
      </c>
      <c r="AW1391" t="s">
        <v>879</v>
      </c>
      <c r="AX1391" t="s">
        <v>879</v>
      </c>
      <c r="AY1391" t="s">
        <v>879</v>
      </c>
      <c r="AZ1391" t="s">
        <v>878</v>
      </c>
      <c r="BA1391" t="s">
        <v>878</v>
      </c>
      <c r="BB1391" t="s">
        <v>878</v>
      </c>
      <c r="BC1391" t="s">
        <v>878</v>
      </c>
      <c r="BD1391" t="s">
        <v>878</v>
      </c>
      <c r="BE1391" t="s">
        <v>878</v>
      </c>
      <c r="BF1391" t="s">
        <v>878</v>
      </c>
      <c r="BG1391">
        <v>0</v>
      </c>
      <c r="BH1391">
        <v>0</v>
      </c>
      <c r="BI1391">
        <v>0</v>
      </c>
      <c r="BJ1391">
        <v>0</v>
      </c>
      <c r="BK1391">
        <v>0</v>
      </c>
      <c r="BL1391" s="25">
        <v>0</v>
      </c>
      <c r="BM1391" s="1">
        <v>0</v>
      </c>
      <c r="BN1391" s="1">
        <v>0</v>
      </c>
      <c r="BO1391" s="1">
        <v>0</v>
      </c>
      <c r="BP1391" s="1">
        <v>0</v>
      </c>
      <c r="BQ1391"/>
      <c r="BR1391"/>
      <c r="BS1391"/>
      <c r="BT1391"/>
      <c r="BU1391"/>
      <c r="BV1391"/>
      <c r="BW1391"/>
      <c r="BX1391"/>
      <c r="BY1391"/>
      <c r="BZ1391"/>
      <c r="CA1391"/>
      <c r="CB1391"/>
      <c r="CC1391"/>
      <c r="CD1391"/>
      <c r="CE1391"/>
      <c r="CF1391"/>
      <c r="CG1391"/>
      <c r="CH1391"/>
      <c r="CI1391"/>
      <c r="CJ1391"/>
      <c r="CK1391"/>
      <c r="CL1391"/>
      <c r="CM1391"/>
      <c r="CN1391"/>
      <c r="CO1391"/>
      <c r="CP1391"/>
      <c r="CQ1391"/>
      <c r="CR1391"/>
      <c r="CS1391"/>
      <c r="CT1391"/>
      <c r="CU1391"/>
      <c r="CV1391"/>
      <c r="CW1391"/>
      <c r="CX1391"/>
      <c r="CY1391"/>
      <c r="CZ1391"/>
      <c r="DA1391"/>
      <c r="DB1391"/>
      <c r="DC1391"/>
      <c r="DD1391"/>
      <c r="DE1391"/>
    </row>
    <row r="1392" spans="1:109" x14ac:dyDescent="0.2">
      <c r="A1392" s="2">
        <v>1391</v>
      </c>
      <c r="B1392" s="2">
        <v>17</v>
      </c>
      <c r="C1392" s="2">
        <v>2</v>
      </c>
      <c r="D1392">
        <v>5</v>
      </c>
      <c r="E1392" s="52">
        <v>43997</v>
      </c>
      <c r="F1392" s="1">
        <v>0</v>
      </c>
      <c r="G1392" s="5">
        <f t="shared" si="96"/>
        <v>0</v>
      </c>
      <c r="H1392" s="19">
        <f t="shared" si="97"/>
        <v>0</v>
      </c>
      <c r="I1392">
        <v>100</v>
      </c>
      <c r="J1392">
        <v>131.24652777777777</v>
      </c>
      <c r="K1392">
        <v>19.878112947297009</v>
      </c>
      <c r="L1392">
        <v>0.34722222222222221</v>
      </c>
      <c r="M1392">
        <v>99.652777777777771</v>
      </c>
      <c r="N1392">
        <v>0</v>
      </c>
      <c r="O1392">
        <v>100</v>
      </c>
      <c r="P1392">
        <v>140.30208333333334</v>
      </c>
      <c r="Q1392">
        <v>17.175655417650326</v>
      </c>
      <c r="R1392">
        <v>0.52083333333333337</v>
      </c>
      <c r="S1392">
        <v>99.479166666666671</v>
      </c>
      <c r="T1392">
        <v>0</v>
      </c>
      <c r="U1392">
        <v>100</v>
      </c>
      <c r="V1392">
        <v>113.13541666666667</v>
      </c>
      <c r="W1392">
        <v>17.490678130478891</v>
      </c>
      <c r="X1392">
        <v>0</v>
      </c>
      <c r="Y1392">
        <v>100</v>
      </c>
      <c r="Z1392">
        <v>0</v>
      </c>
      <c r="AA1392" s="2">
        <v>0</v>
      </c>
      <c r="AB1392">
        <v>2</v>
      </c>
      <c r="AC1392">
        <v>5</v>
      </c>
      <c r="AD1392">
        <v>2</v>
      </c>
      <c r="AE1392" s="16">
        <v>0</v>
      </c>
      <c r="AF1392" t="s">
        <v>879</v>
      </c>
      <c r="AG1392" t="s">
        <v>879</v>
      </c>
      <c r="AH1392" t="s">
        <v>879</v>
      </c>
      <c r="AI1392" t="s">
        <v>879</v>
      </c>
      <c r="AJ1392" t="s">
        <v>879</v>
      </c>
      <c r="AK1392" t="s">
        <v>879</v>
      </c>
      <c r="AL1392" t="s">
        <v>878</v>
      </c>
      <c r="AM1392" t="s">
        <v>878</v>
      </c>
      <c r="AN1392" t="s">
        <v>878</v>
      </c>
      <c r="AO1392" t="s">
        <v>878</v>
      </c>
      <c r="AP1392" t="s">
        <v>878</v>
      </c>
      <c r="AQ1392" t="s">
        <v>878</v>
      </c>
      <c r="AR1392" t="s">
        <v>878</v>
      </c>
      <c r="AS1392" t="s">
        <v>879</v>
      </c>
      <c r="AT1392" t="s">
        <v>879</v>
      </c>
      <c r="AU1392" t="s">
        <v>879</v>
      </c>
      <c r="AV1392" t="s">
        <v>879</v>
      </c>
      <c r="AW1392" t="s">
        <v>879</v>
      </c>
      <c r="AX1392" t="s">
        <v>879</v>
      </c>
      <c r="AY1392" t="s">
        <v>879</v>
      </c>
      <c r="AZ1392" t="s">
        <v>878</v>
      </c>
      <c r="BA1392" t="s">
        <v>878</v>
      </c>
      <c r="BB1392" t="s">
        <v>878</v>
      </c>
      <c r="BC1392" t="s">
        <v>878</v>
      </c>
      <c r="BD1392" t="s">
        <v>878</v>
      </c>
      <c r="BE1392" t="s">
        <v>878</v>
      </c>
      <c r="BF1392" t="s">
        <v>878</v>
      </c>
      <c r="BG1392">
        <v>0</v>
      </c>
      <c r="BH1392">
        <v>0</v>
      </c>
      <c r="BI1392">
        <v>0</v>
      </c>
      <c r="BJ1392">
        <v>0</v>
      </c>
      <c r="BK1392">
        <v>0</v>
      </c>
      <c r="BL1392" s="25">
        <v>0</v>
      </c>
      <c r="BM1392" s="1">
        <v>0</v>
      </c>
      <c r="BN1392" s="1">
        <v>0</v>
      </c>
      <c r="BO1392" s="1">
        <v>0</v>
      </c>
      <c r="BP1392" s="1">
        <v>0</v>
      </c>
      <c r="BQ1392"/>
      <c r="BR1392"/>
      <c r="BS1392"/>
      <c r="BT1392"/>
      <c r="BU1392"/>
      <c r="BV1392"/>
      <c r="BW1392"/>
      <c r="BX1392"/>
      <c r="BY1392"/>
      <c r="BZ1392"/>
      <c r="CA1392"/>
      <c r="CB1392"/>
      <c r="CC1392"/>
      <c r="CD1392"/>
      <c r="CE1392"/>
      <c r="CF1392"/>
      <c r="CG1392"/>
      <c r="CH1392"/>
      <c r="CI1392"/>
      <c r="CJ1392"/>
      <c r="CK1392"/>
      <c r="CL1392"/>
      <c r="CM1392"/>
      <c r="CN1392"/>
      <c r="CO1392"/>
      <c r="CP1392"/>
      <c r="CQ1392"/>
      <c r="CR1392"/>
      <c r="CS1392"/>
      <c r="CT1392"/>
      <c r="CU1392"/>
      <c r="CV1392"/>
      <c r="CW1392"/>
      <c r="CX1392"/>
      <c r="CY1392"/>
      <c r="CZ1392"/>
      <c r="DA1392"/>
      <c r="DB1392"/>
      <c r="DC1392"/>
      <c r="DD1392"/>
      <c r="DE1392"/>
    </row>
    <row r="1393" spans="1:109" x14ac:dyDescent="0.2">
      <c r="A1393" s="2">
        <v>1392</v>
      </c>
      <c r="B1393" s="2">
        <v>17</v>
      </c>
      <c r="C1393" s="2">
        <v>2</v>
      </c>
      <c r="D1393">
        <v>6</v>
      </c>
      <c r="E1393" s="52">
        <v>43998</v>
      </c>
      <c r="F1393" s="1">
        <v>0</v>
      </c>
      <c r="G1393" s="5">
        <f t="shared" si="96"/>
        <v>0</v>
      </c>
      <c r="H1393" s="19">
        <f t="shared" si="97"/>
        <v>0</v>
      </c>
      <c r="I1393">
        <v>100</v>
      </c>
      <c r="J1393">
        <v>131.8125</v>
      </c>
      <c r="K1393">
        <v>17.221527737284987</v>
      </c>
      <c r="L1393">
        <v>1.3888888888888888</v>
      </c>
      <c r="M1393">
        <v>98.611111111111114</v>
      </c>
      <c r="N1393">
        <v>0</v>
      </c>
      <c r="O1393">
        <v>100</v>
      </c>
      <c r="P1393">
        <v>130.47916666666666</v>
      </c>
      <c r="Q1393">
        <v>19.536123200449925</v>
      </c>
      <c r="R1393">
        <v>2.0833333333333335</v>
      </c>
      <c r="S1393">
        <v>97.916666666666671</v>
      </c>
      <c r="T1393">
        <v>0</v>
      </c>
      <c r="U1393">
        <v>100</v>
      </c>
      <c r="V1393">
        <v>134.47916666666666</v>
      </c>
      <c r="W1393">
        <v>11.509830273086862</v>
      </c>
      <c r="X1393">
        <v>0</v>
      </c>
      <c r="Y1393">
        <v>100</v>
      </c>
      <c r="Z1393">
        <v>0</v>
      </c>
      <c r="AA1393" s="2">
        <v>0</v>
      </c>
      <c r="AB1393">
        <v>2</v>
      </c>
      <c r="AC1393">
        <v>3</v>
      </c>
      <c r="AD1393">
        <v>2</v>
      </c>
      <c r="AE1393" s="16">
        <v>0</v>
      </c>
      <c r="AF1393" t="s">
        <v>879</v>
      </c>
      <c r="AG1393" t="s">
        <v>879</v>
      </c>
      <c r="AH1393" t="s">
        <v>879</v>
      </c>
      <c r="AI1393" t="s">
        <v>879</v>
      </c>
      <c r="AJ1393" t="s">
        <v>879</v>
      </c>
      <c r="AK1393" t="s">
        <v>879</v>
      </c>
      <c r="AL1393" t="s">
        <v>878</v>
      </c>
      <c r="AM1393" t="s">
        <v>878</v>
      </c>
      <c r="AN1393" t="s">
        <v>878</v>
      </c>
      <c r="AO1393" t="s">
        <v>878</v>
      </c>
      <c r="AP1393" t="s">
        <v>878</v>
      </c>
      <c r="AQ1393" t="s">
        <v>878</v>
      </c>
      <c r="AR1393" t="s">
        <v>878</v>
      </c>
      <c r="AS1393" t="s">
        <v>879</v>
      </c>
      <c r="AT1393" t="s">
        <v>879</v>
      </c>
      <c r="AU1393" t="s">
        <v>879</v>
      </c>
      <c r="AV1393" t="s">
        <v>879</v>
      </c>
      <c r="AW1393" t="s">
        <v>879</v>
      </c>
      <c r="AX1393" t="s">
        <v>879</v>
      </c>
      <c r="AY1393" t="s">
        <v>879</v>
      </c>
      <c r="AZ1393" t="s">
        <v>878</v>
      </c>
      <c r="BA1393" t="s">
        <v>878</v>
      </c>
      <c r="BB1393" t="s">
        <v>878</v>
      </c>
      <c r="BC1393" t="s">
        <v>878</v>
      </c>
      <c r="BD1393" t="s">
        <v>878</v>
      </c>
      <c r="BE1393" t="s">
        <v>878</v>
      </c>
      <c r="BF1393" t="s">
        <v>878</v>
      </c>
      <c r="BG1393">
        <v>0</v>
      </c>
      <c r="BH1393" s="16">
        <v>0</v>
      </c>
      <c r="BI1393">
        <v>0</v>
      </c>
      <c r="BJ1393">
        <v>0</v>
      </c>
      <c r="BK1393">
        <v>0</v>
      </c>
      <c r="BL1393" s="25">
        <v>0</v>
      </c>
      <c r="BM1393" s="1">
        <v>0</v>
      </c>
      <c r="BN1393" s="1">
        <v>0</v>
      </c>
      <c r="BO1393" s="1">
        <v>0</v>
      </c>
      <c r="BP1393" s="1">
        <v>0</v>
      </c>
      <c r="BQ1393"/>
      <c r="BR1393"/>
      <c r="BS1393"/>
      <c r="BT1393"/>
      <c r="BU1393"/>
      <c r="BV1393"/>
      <c r="BW1393"/>
      <c r="BX1393"/>
      <c r="BY1393"/>
      <c r="BZ1393"/>
      <c r="CA1393"/>
      <c r="CB1393"/>
      <c r="CC1393"/>
      <c r="CD1393"/>
      <c r="CE1393"/>
      <c r="CF1393"/>
      <c r="CG1393"/>
      <c r="CH1393"/>
      <c r="CI1393"/>
      <c r="CJ1393"/>
      <c r="CK1393"/>
      <c r="CL1393"/>
      <c r="CM1393"/>
      <c r="CN1393"/>
      <c r="CO1393"/>
      <c r="CP1393"/>
      <c r="CQ1393"/>
      <c r="CR1393"/>
      <c r="CS1393"/>
      <c r="CT1393"/>
      <c r="CU1393"/>
      <c r="CV1393"/>
      <c r="CW1393"/>
      <c r="CX1393"/>
      <c r="CY1393"/>
      <c r="CZ1393"/>
      <c r="DA1393"/>
      <c r="DB1393"/>
      <c r="DC1393"/>
      <c r="DD1393"/>
      <c r="DE1393"/>
    </row>
    <row r="1394" spans="1:109" x14ac:dyDescent="0.2">
      <c r="A1394" s="2">
        <v>1393</v>
      </c>
      <c r="B1394" s="2">
        <v>17</v>
      </c>
      <c r="C1394" s="2">
        <v>2</v>
      </c>
      <c r="D1394">
        <v>7</v>
      </c>
      <c r="E1394" s="52">
        <v>43999</v>
      </c>
      <c r="F1394" s="1">
        <v>0</v>
      </c>
      <c r="G1394" s="5">
        <f t="shared" si="96"/>
        <v>0</v>
      </c>
      <c r="H1394" s="19">
        <f t="shared" si="97"/>
        <v>0</v>
      </c>
      <c r="I1394">
        <v>100</v>
      </c>
      <c r="J1394">
        <v>137.55555555555554</v>
      </c>
      <c r="K1394">
        <v>22.8526417654158</v>
      </c>
      <c r="L1394">
        <v>11.458333333333334</v>
      </c>
      <c r="M1394">
        <v>87.5</v>
      </c>
      <c r="N1394">
        <v>1.0416666666666667</v>
      </c>
      <c r="O1394">
        <v>100</v>
      </c>
      <c r="P1394">
        <v>131.38020833333334</v>
      </c>
      <c r="Q1394">
        <v>23.134799149101386</v>
      </c>
      <c r="R1394">
        <v>7.291666666666667</v>
      </c>
      <c r="S1394">
        <v>91.145833333333329</v>
      </c>
      <c r="T1394">
        <v>1.5625</v>
      </c>
      <c r="U1394">
        <v>100</v>
      </c>
      <c r="V1394">
        <v>149.90625</v>
      </c>
      <c r="W1394">
        <v>19.97574422196811</v>
      </c>
      <c r="X1394">
        <v>19.791666666666668</v>
      </c>
      <c r="Y1394">
        <v>80.208333333333329</v>
      </c>
      <c r="Z1394">
        <v>0</v>
      </c>
      <c r="AA1394" s="2">
        <v>0</v>
      </c>
      <c r="AB1394">
        <v>2</v>
      </c>
      <c r="AC1394">
        <v>6</v>
      </c>
      <c r="AD1394">
        <v>2</v>
      </c>
      <c r="AE1394" s="16">
        <v>0</v>
      </c>
      <c r="AF1394" t="s">
        <v>879</v>
      </c>
      <c r="AG1394" t="s">
        <v>879</v>
      </c>
      <c r="AH1394" t="s">
        <v>879</v>
      </c>
      <c r="AI1394" t="s">
        <v>879</v>
      </c>
      <c r="AJ1394" t="s">
        <v>879</v>
      </c>
      <c r="AK1394" t="s">
        <v>879</v>
      </c>
      <c r="AL1394" t="s">
        <v>878</v>
      </c>
      <c r="AM1394" t="s">
        <v>878</v>
      </c>
      <c r="AN1394" t="s">
        <v>878</v>
      </c>
      <c r="AO1394" t="s">
        <v>878</v>
      </c>
      <c r="AP1394" t="s">
        <v>878</v>
      </c>
      <c r="AQ1394" t="s">
        <v>878</v>
      </c>
      <c r="AR1394" t="s">
        <v>878</v>
      </c>
      <c r="AS1394" t="s">
        <v>879</v>
      </c>
      <c r="AT1394" t="s">
        <v>879</v>
      </c>
      <c r="AU1394" t="s">
        <v>879</v>
      </c>
      <c r="AV1394" t="s">
        <v>879</v>
      </c>
      <c r="AW1394" t="s">
        <v>879</v>
      </c>
      <c r="AX1394" t="s">
        <v>879</v>
      </c>
      <c r="AY1394" t="s">
        <v>879</v>
      </c>
      <c r="AZ1394" t="s">
        <v>878</v>
      </c>
      <c r="BA1394" t="s">
        <v>878</v>
      </c>
      <c r="BB1394" t="s">
        <v>878</v>
      </c>
      <c r="BC1394" t="s">
        <v>878</v>
      </c>
      <c r="BD1394" t="s">
        <v>878</v>
      </c>
      <c r="BE1394" t="s">
        <v>878</v>
      </c>
      <c r="BF1394" t="s">
        <v>878</v>
      </c>
      <c r="BG1394">
        <v>0</v>
      </c>
      <c r="BH1394">
        <v>0</v>
      </c>
      <c r="BI1394">
        <v>0</v>
      </c>
      <c r="BJ1394">
        <v>0</v>
      </c>
      <c r="BK1394">
        <v>0</v>
      </c>
      <c r="BL1394" s="25">
        <v>0</v>
      </c>
      <c r="BM1394" s="1">
        <v>0</v>
      </c>
      <c r="BN1394" s="1">
        <v>0</v>
      </c>
      <c r="BO1394" s="1">
        <v>0</v>
      </c>
      <c r="BP1394" s="1">
        <v>0</v>
      </c>
      <c r="BQ1394"/>
      <c r="BR1394"/>
      <c r="BS1394"/>
      <c r="BT1394"/>
      <c r="BU1394"/>
      <c r="BV1394"/>
      <c r="BW1394"/>
      <c r="BX1394"/>
      <c r="BY1394"/>
      <c r="BZ1394"/>
      <c r="CA1394"/>
      <c r="CB1394"/>
      <c r="CC1394"/>
      <c r="CD1394"/>
      <c r="CE1394"/>
      <c r="CF1394"/>
      <c r="CG1394"/>
      <c r="CH1394"/>
      <c r="CI1394"/>
      <c r="CJ1394"/>
      <c r="CK1394"/>
      <c r="CL1394"/>
      <c r="CM1394"/>
      <c r="CN1394"/>
      <c r="CO1394"/>
      <c r="CP1394"/>
      <c r="CQ1394"/>
      <c r="CR1394"/>
      <c r="CS1394"/>
      <c r="CT1394"/>
      <c r="CU1394"/>
      <c r="CV1394"/>
      <c r="CW1394"/>
      <c r="CX1394"/>
      <c r="CY1394"/>
      <c r="CZ1394"/>
      <c r="DA1394"/>
      <c r="DB1394"/>
      <c r="DC1394"/>
      <c r="DD1394"/>
      <c r="DE1394"/>
    </row>
    <row r="1395" spans="1:109" x14ac:dyDescent="0.2">
      <c r="A1395" s="2">
        <v>1394</v>
      </c>
      <c r="B1395" s="2">
        <v>17</v>
      </c>
      <c r="C1395" s="2">
        <v>2</v>
      </c>
      <c r="D1395">
        <v>8</v>
      </c>
      <c r="E1395" s="52">
        <v>44000</v>
      </c>
      <c r="F1395" s="1">
        <v>0</v>
      </c>
      <c r="G1395" s="5">
        <f t="shared" si="96"/>
        <v>0</v>
      </c>
      <c r="H1395" s="19">
        <f t="shared" si="97"/>
        <v>0</v>
      </c>
      <c r="I1395">
        <v>100</v>
      </c>
      <c r="J1395">
        <v>119.13194444444444</v>
      </c>
      <c r="K1395">
        <v>13.990508343024578</v>
      </c>
      <c r="L1395">
        <v>0</v>
      </c>
      <c r="M1395">
        <v>100</v>
      </c>
      <c r="N1395">
        <v>0</v>
      </c>
      <c r="O1395">
        <v>100</v>
      </c>
      <c r="P1395">
        <v>113.97916666666667</v>
      </c>
      <c r="Q1395">
        <v>14.657840353338662</v>
      </c>
      <c r="R1395">
        <v>0</v>
      </c>
      <c r="S1395">
        <v>100</v>
      </c>
      <c r="T1395">
        <v>0</v>
      </c>
      <c r="U1395">
        <v>100</v>
      </c>
      <c r="V1395">
        <v>129.4375</v>
      </c>
      <c r="W1395">
        <v>8.3591516622724971</v>
      </c>
      <c r="X1395">
        <v>0</v>
      </c>
      <c r="Y1395">
        <v>100</v>
      </c>
      <c r="Z1395">
        <v>0</v>
      </c>
      <c r="AA1395" s="2">
        <v>0</v>
      </c>
      <c r="AB1395">
        <v>2</v>
      </c>
      <c r="AC1395">
        <v>6</v>
      </c>
      <c r="AD1395">
        <v>2</v>
      </c>
      <c r="AE1395" s="16">
        <v>0</v>
      </c>
      <c r="AF1395" t="s">
        <v>879</v>
      </c>
      <c r="AG1395" t="s">
        <v>879</v>
      </c>
      <c r="AH1395" t="s">
        <v>879</v>
      </c>
      <c r="AI1395" t="s">
        <v>879</v>
      </c>
      <c r="AJ1395" t="s">
        <v>879</v>
      </c>
      <c r="AK1395" t="s">
        <v>879</v>
      </c>
      <c r="AL1395" t="s">
        <v>878</v>
      </c>
      <c r="AM1395" t="s">
        <v>878</v>
      </c>
      <c r="AN1395" t="s">
        <v>878</v>
      </c>
      <c r="AO1395" t="s">
        <v>878</v>
      </c>
      <c r="AP1395" t="s">
        <v>878</v>
      </c>
      <c r="AQ1395" t="s">
        <v>878</v>
      </c>
      <c r="AR1395" t="s">
        <v>878</v>
      </c>
      <c r="AS1395" t="s">
        <v>879</v>
      </c>
      <c r="AT1395" t="s">
        <v>879</v>
      </c>
      <c r="AU1395" t="s">
        <v>879</v>
      </c>
      <c r="AV1395" t="s">
        <v>879</v>
      </c>
      <c r="AW1395" t="s">
        <v>879</v>
      </c>
      <c r="AX1395" t="s">
        <v>879</v>
      </c>
      <c r="AY1395" t="s">
        <v>879</v>
      </c>
      <c r="AZ1395" t="s">
        <v>878</v>
      </c>
      <c r="BA1395" t="s">
        <v>878</v>
      </c>
      <c r="BB1395" t="s">
        <v>878</v>
      </c>
      <c r="BC1395" t="s">
        <v>878</v>
      </c>
      <c r="BD1395" t="s">
        <v>878</v>
      </c>
      <c r="BE1395" t="s">
        <v>878</v>
      </c>
      <c r="BF1395" t="s">
        <v>878</v>
      </c>
      <c r="BG1395">
        <v>0</v>
      </c>
      <c r="BH1395">
        <v>0</v>
      </c>
      <c r="BI1395">
        <v>0</v>
      </c>
      <c r="BJ1395">
        <v>0</v>
      </c>
      <c r="BK1395">
        <v>0</v>
      </c>
      <c r="BL1395" s="25">
        <v>0</v>
      </c>
      <c r="BM1395" s="1">
        <v>0</v>
      </c>
      <c r="BN1395" s="1">
        <v>0</v>
      </c>
      <c r="BO1395" s="1">
        <v>0</v>
      </c>
      <c r="BP1395" s="1">
        <v>0</v>
      </c>
      <c r="BQ1395"/>
      <c r="BR1395"/>
      <c r="BS1395"/>
      <c r="BT1395"/>
      <c r="BU1395"/>
      <c r="BV1395"/>
      <c r="BW1395"/>
      <c r="BX1395"/>
      <c r="BY1395"/>
      <c r="BZ1395"/>
      <c r="CA1395"/>
      <c r="CB1395"/>
      <c r="CC1395"/>
      <c r="CD1395"/>
      <c r="CE1395"/>
      <c r="CF1395"/>
      <c r="CG1395"/>
      <c r="CH1395"/>
      <c r="CI1395"/>
      <c r="CJ1395"/>
      <c r="CK1395"/>
      <c r="CL1395"/>
      <c r="CM1395"/>
      <c r="CN1395"/>
      <c r="CO1395"/>
      <c r="CP1395"/>
      <c r="CQ1395"/>
      <c r="CR1395"/>
      <c r="CS1395"/>
      <c r="CT1395"/>
      <c r="CU1395"/>
      <c r="CV1395"/>
      <c r="CW1395"/>
      <c r="CX1395"/>
      <c r="CY1395"/>
      <c r="CZ1395"/>
      <c r="DA1395"/>
      <c r="DB1395"/>
      <c r="DC1395"/>
      <c r="DD1395"/>
      <c r="DE1395"/>
    </row>
    <row r="1396" spans="1:109" x14ac:dyDescent="0.2">
      <c r="A1396" s="2">
        <v>1395</v>
      </c>
      <c r="B1396" s="2">
        <v>17</v>
      </c>
      <c r="C1396" s="2">
        <v>2</v>
      </c>
      <c r="D1396">
        <v>9</v>
      </c>
      <c r="E1396" s="52">
        <v>44001</v>
      </c>
      <c r="F1396" s="1">
        <v>0</v>
      </c>
      <c r="G1396" s="5">
        <f t="shared" si="96"/>
        <v>0</v>
      </c>
      <c r="H1396" s="19">
        <f t="shared" si="97"/>
        <v>0</v>
      </c>
      <c r="I1396">
        <v>78.472222222222229</v>
      </c>
      <c r="J1396">
        <v>148.60619469026548</v>
      </c>
      <c r="K1396">
        <v>31.159778380012174</v>
      </c>
      <c r="L1396">
        <v>31.415929203539822</v>
      </c>
      <c r="M1396">
        <v>68.584070796460182</v>
      </c>
      <c r="N1396">
        <v>0</v>
      </c>
      <c r="O1396">
        <v>86.458333333333329</v>
      </c>
      <c r="P1396">
        <v>127.40361445783132</v>
      </c>
      <c r="Q1396">
        <v>25.731341928464641</v>
      </c>
      <c r="R1396">
        <v>9.6385542168674707</v>
      </c>
      <c r="S1396">
        <v>90.361445783132524</v>
      </c>
      <c r="T1396">
        <v>0</v>
      </c>
      <c r="U1396">
        <v>62.5</v>
      </c>
      <c r="V1396">
        <v>207.26666666666668</v>
      </c>
      <c r="W1396">
        <v>9.7364566122255205</v>
      </c>
      <c r="X1396">
        <v>91.666666666666671</v>
      </c>
      <c r="Y1396">
        <v>8.3333333333333286</v>
      </c>
      <c r="Z1396">
        <v>0</v>
      </c>
      <c r="AA1396" s="2">
        <v>0</v>
      </c>
      <c r="AB1396">
        <v>2</v>
      </c>
      <c r="AC1396">
        <v>2</v>
      </c>
      <c r="AD1396">
        <v>2</v>
      </c>
      <c r="AE1396" s="16">
        <v>0</v>
      </c>
      <c r="AF1396" t="s">
        <v>879</v>
      </c>
      <c r="AG1396" t="s">
        <v>879</v>
      </c>
      <c r="AH1396" t="s">
        <v>879</v>
      </c>
      <c r="AI1396" t="s">
        <v>879</v>
      </c>
      <c r="AJ1396" t="s">
        <v>879</v>
      </c>
      <c r="AK1396" t="s">
        <v>879</v>
      </c>
      <c r="AL1396" t="s">
        <v>878</v>
      </c>
      <c r="AM1396" t="s">
        <v>878</v>
      </c>
      <c r="AN1396" t="s">
        <v>878</v>
      </c>
      <c r="AO1396" t="s">
        <v>878</v>
      </c>
      <c r="AP1396" t="s">
        <v>878</v>
      </c>
      <c r="AQ1396" t="s">
        <v>878</v>
      </c>
      <c r="AR1396" t="s">
        <v>878</v>
      </c>
      <c r="AS1396" t="s">
        <v>879</v>
      </c>
      <c r="AT1396" t="s">
        <v>879</v>
      </c>
      <c r="AU1396" t="s">
        <v>879</v>
      </c>
      <c r="AV1396" t="s">
        <v>879</v>
      </c>
      <c r="AW1396" t="s">
        <v>879</v>
      </c>
      <c r="AX1396" t="s">
        <v>879</v>
      </c>
      <c r="AY1396" t="s">
        <v>879</v>
      </c>
      <c r="AZ1396" t="s">
        <v>878</v>
      </c>
      <c r="BA1396" t="s">
        <v>878</v>
      </c>
      <c r="BB1396" t="s">
        <v>878</v>
      </c>
      <c r="BC1396" t="s">
        <v>878</v>
      </c>
      <c r="BD1396" t="s">
        <v>878</v>
      </c>
      <c r="BE1396" t="s">
        <v>878</v>
      </c>
      <c r="BF1396" t="s">
        <v>878</v>
      </c>
      <c r="BG1396">
        <v>0</v>
      </c>
      <c r="BH1396">
        <v>0</v>
      </c>
      <c r="BI1396">
        <v>0</v>
      </c>
      <c r="BJ1396">
        <v>0</v>
      </c>
      <c r="BK1396">
        <v>0</v>
      </c>
      <c r="BL1396" s="25">
        <v>0</v>
      </c>
      <c r="BM1396" s="1">
        <v>0</v>
      </c>
      <c r="BN1396" s="1">
        <v>0</v>
      </c>
      <c r="BO1396" s="1">
        <v>0</v>
      </c>
      <c r="BP1396" s="1">
        <v>0</v>
      </c>
      <c r="BQ1396"/>
      <c r="BR1396"/>
      <c r="BS1396"/>
      <c r="BT1396"/>
      <c r="BU1396"/>
      <c r="BV1396"/>
      <c r="BW1396"/>
      <c r="BX1396"/>
      <c r="BY1396"/>
      <c r="BZ1396"/>
      <c r="CA1396"/>
      <c r="CB1396"/>
      <c r="CC1396"/>
      <c r="CD1396"/>
      <c r="CE1396"/>
      <c r="CF1396"/>
      <c r="CG1396"/>
      <c r="CH1396"/>
      <c r="CI1396"/>
      <c r="CJ1396"/>
      <c r="CK1396"/>
      <c r="CL1396"/>
      <c r="CM1396"/>
      <c r="CN1396"/>
      <c r="CO1396"/>
      <c r="CP1396"/>
      <c r="CQ1396"/>
      <c r="CR1396"/>
      <c r="CS1396"/>
      <c r="CT1396"/>
      <c r="CU1396"/>
      <c r="CV1396"/>
      <c r="CW1396"/>
      <c r="CX1396"/>
      <c r="CY1396"/>
      <c r="CZ1396"/>
      <c r="DA1396"/>
      <c r="DB1396"/>
      <c r="DC1396"/>
      <c r="DD1396"/>
      <c r="DE1396"/>
    </row>
    <row r="1397" spans="1:109" x14ac:dyDescent="0.2">
      <c r="A1397" s="2">
        <v>1396</v>
      </c>
      <c r="B1397" s="2">
        <v>17</v>
      </c>
      <c r="C1397" s="2">
        <v>2</v>
      </c>
      <c r="D1397">
        <v>10</v>
      </c>
      <c r="E1397" s="52">
        <v>44002</v>
      </c>
      <c r="F1397" s="1">
        <v>0</v>
      </c>
      <c r="G1397" s="5">
        <f t="shared" si="96"/>
        <v>0</v>
      </c>
      <c r="H1397" s="19">
        <f t="shared" si="97"/>
        <v>0</v>
      </c>
      <c r="I1397">
        <v>84.375</v>
      </c>
      <c r="J1397">
        <v>119.49794238683127</v>
      </c>
      <c r="K1397">
        <v>23.057309512894829</v>
      </c>
      <c r="L1397">
        <v>6.1728395061728394</v>
      </c>
      <c r="M1397">
        <v>93.827160493827165</v>
      </c>
      <c r="N1397">
        <v>0</v>
      </c>
      <c r="O1397">
        <v>76.5625</v>
      </c>
      <c r="P1397">
        <v>123.15646258503402</v>
      </c>
      <c r="Q1397">
        <v>27.99531980543091</v>
      </c>
      <c r="R1397">
        <v>10.204081632653061</v>
      </c>
      <c r="S1397">
        <v>89.795918367346943</v>
      </c>
      <c r="T1397">
        <v>0</v>
      </c>
      <c r="U1397">
        <v>100</v>
      </c>
      <c r="V1397">
        <v>113.89583333333333</v>
      </c>
      <c r="W1397">
        <v>6.4851379630974915</v>
      </c>
      <c r="X1397">
        <v>0</v>
      </c>
      <c r="Y1397">
        <v>100</v>
      </c>
      <c r="Z1397">
        <v>0</v>
      </c>
      <c r="AA1397" s="2">
        <v>0</v>
      </c>
      <c r="AB1397">
        <v>2</v>
      </c>
      <c r="AC1397">
        <v>3</v>
      </c>
      <c r="AD1397">
        <v>2</v>
      </c>
      <c r="AE1397" s="16">
        <v>0</v>
      </c>
      <c r="AF1397" t="s">
        <v>879</v>
      </c>
      <c r="AG1397" t="s">
        <v>879</v>
      </c>
      <c r="AH1397" t="s">
        <v>879</v>
      </c>
      <c r="AI1397" t="s">
        <v>879</v>
      </c>
      <c r="AJ1397" t="s">
        <v>879</v>
      </c>
      <c r="AK1397" t="s">
        <v>879</v>
      </c>
      <c r="AL1397" t="s">
        <v>878</v>
      </c>
      <c r="AM1397" t="s">
        <v>878</v>
      </c>
      <c r="AN1397" t="s">
        <v>878</v>
      </c>
      <c r="AO1397" t="s">
        <v>878</v>
      </c>
      <c r="AP1397" t="s">
        <v>878</v>
      </c>
      <c r="AQ1397" t="s">
        <v>878</v>
      </c>
      <c r="AR1397" t="s">
        <v>878</v>
      </c>
      <c r="AS1397" t="s">
        <v>879</v>
      </c>
      <c r="AT1397" t="s">
        <v>879</v>
      </c>
      <c r="AU1397" t="s">
        <v>879</v>
      </c>
      <c r="AV1397" t="s">
        <v>879</v>
      </c>
      <c r="AW1397" t="s">
        <v>879</v>
      </c>
      <c r="AX1397" t="s">
        <v>879</v>
      </c>
      <c r="AY1397" t="s">
        <v>879</v>
      </c>
      <c r="AZ1397" t="s">
        <v>878</v>
      </c>
      <c r="BA1397" t="s">
        <v>878</v>
      </c>
      <c r="BB1397" t="s">
        <v>878</v>
      </c>
      <c r="BC1397" t="s">
        <v>878</v>
      </c>
      <c r="BD1397" t="s">
        <v>878</v>
      </c>
      <c r="BE1397" t="s">
        <v>878</v>
      </c>
      <c r="BF1397" t="s">
        <v>878</v>
      </c>
      <c r="BG1397">
        <v>0</v>
      </c>
      <c r="BH1397">
        <v>0</v>
      </c>
      <c r="BI1397">
        <v>0</v>
      </c>
      <c r="BJ1397">
        <v>0</v>
      </c>
      <c r="BK1397">
        <v>0</v>
      </c>
      <c r="BL1397" s="25">
        <v>0</v>
      </c>
      <c r="BM1397" s="1">
        <v>0</v>
      </c>
      <c r="BN1397" s="1">
        <v>0</v>
      </c>
      <c r="BO1397" s="1">
        <v>0</v>
      </c>
      <c r="BP1397" s="1">
        <v>0</v>
      </c>
      <c r="BQ1397"/>
      <c r="BR1397"/>
      <c r="BS1397"/>
      <c r="BT1397"/>
      <c r="BU1397"/>
      <c r="BV1397"/>
      <c r="BW1397"/>
      <c r="BX1397"/>
      <c r="BY1397"/>
      <c r="BZ1397"/>
      <c r="CA1397"/>
      <c r="CB1397"/>
      <c r="CC1397"/>
      <c r="CD1397"/>
      <c r="CE1397"/>
      <c r="CF1397"/>
      <c r="CG1397"/>
      <c r="CH1397"/>
      <c r="CI1397"/>
      <c r="CJ1397"/>
      <c r="CK1397"/>
      <c r="CL1397"/>
      <c r="CM1397"/>
      <c r="CN1397"/>
      <c r="CO1397"/>
      <c r="CP1397"/>
      <c r="CQ1397"/>
      <c r="CR1397"/>
      <c r="CS1397"/>
      <c r="CT1397"/>
      <c r="CU1397"/>
      <c r="CV1397"/>
      <c r="CW1397"/>
      <c r="CX1397"/>
      <c r="CY1397"/>
      <c r="CZ1397"/>
      <c r="DA1397"/>
      <c r="DB1397"/>
      <c r="DC1397"/>
      <c r="DD1397"/>
      <c r="DE1397"/>
    </row>
    <row r="1398" spans="1:109" x14ac:dyDescent="0.2">
      <c r="A1398" s="2">
        <v>1397</v>
      </c>
      <c r="B1398" s="2">
        <v>17</v>
      </c>
      <c r="C1398" s="2">
        <v>2</v>
      </c>
      <c r="D1398">
        <v>11</v>
      </c>
      <c r="E1398" s="52">
        <v>44003</v>
      </c>
      <c r="F1398" s="1">
        <v>0</v>
      </c>
      <c r="G1398" s="5">
        <f t="shared" si="96"/>
        <v>0</v>
      </c>
      <c r="H1398" s="19">
        <f t="shared" si="97"/>
        <v>0</v>
      </c>
      <c r="I1398">
        <v>100</v>
      </c>
      <c r="J1398">
        <v>115.55902777777777</v>
      </c>
      <c r="K1398">
        <v>18.23931633433012</v>
      </c>
      <c r="L1398">
        <v>0</v>
      </c>
      <c r="M1398">
        <v>100</v>
      </c>
      <c r="N1398">
        <v>0</v>
      </c>
      <c r="O1398">
        <v>100</v>
      </c>
      <c r="P1398">
        <v>121.63020833333333</v>
      </c>
      <c r="Q1398">
        <v>17.544195327639574</v>
      </c>
      <c r="R1398">
        <v>0</v>
      </c>
      <c r="S1398">
        <v>100</v>
      </c>
      <c r="T1398">
        <v>0</v>
      </c>
      <c r="U1398">
        <v>100</v>
      </c>
      <c r="V1398">
        <v>103.41666666666667</v>
      </c>
      <c r="W1398">
        <v>13.780780161809226</v>
      </c>
      <c r="X1398">
        <v>0</v>
      </c>
      <c r="Y1398">
        <v>100</v>
      </c>
      <c r="Z1398">
        <v>0</v>
      </c>
      <c r="AA1398" s="2">
        <v>0</v>
      </c>
      <c r="AB1398">
        <v>2</v>
      </c>
      <c r="AC1398">
        <v>4</v>
      </c>
      <c r="AD1398">
        <v>2</v>
      </c>
      <c r="AE1398" s="16">
        <v>0</v>
      </c>
      <c r="AF1398" t="s">
        <v>879</v>
      </c>
      <c r="AG1398" t="s">
        <v>879</v>
      </c>
      <c r="AH1398" t="s">
        <v>879</v>
      </c>
      <c r="AI1398" t="s">
        <v>879</v>
      </c>
      <c r="AJ1398" t="s">
        <v>879</v>
      </c>
      <c r="AK1398" t="s">
        <v>879</v>
      </c>
      <c r="AL1398" t="s">
        <v>878</v>
      </c>
      <c r="AM1398" t="s">
        <v>878</v>
      </c>
      <c r="AN1398" t="s">
        <v>878</v>
      </c>
      <c r="AO1398" t="s">
        <v>878</v>
      </c>
      <c r="AP1398" t="s">
        <v>878</v>
      </c>
      <c r="AQ1398" t="s">
        <v>878</v>
      </c>
      <c r="AR1398" t="s">
        <v>878</v>
      </c>
      <c r="AS1398" t="s">
        <v>879</v>
      </c>
      <c r="AT1398" t="s">
        <v>879</v>
      </c>
      <c r="AU1398" t="s">
        <v>879</v>
      </c>
      <c r="AV1398" t="s">
        <v>879</v>
      </c>
      <c r="AW1398" t="s">
        <v>879</v>
      </c>
      <c r="AX1398" t="s">
        <v>879</v>
      </c>
      <c r="AY1398" t="s">
        <v>879</v>
      </c>
      <c r="AZ1398" t="s">
        <v>878</v>
      </c>
      <c r="BA1398" t="s">
        <v>878</v>
      </c>
      <c r="BB1398" t="s">
        <v>878</v>
      </c>
      <c r="BC1398" t="s">
        <v>878</v>
      </c>
      <c r="BD1398" t="s">
        <v>878</v>
      </c>
      <c r="BE1398" t="s">
        <v>878</v>
      </c>
      <c r="BF1398" t="s">
        <v>878</v>
      </c>
      <c r="BG1398">
        <v>0</v>
      </c>
      <c r="BH1398">
        <v>0</v>
      </c>
      <c r="BI1398">
        <v>0</v>
      </c>
      <c r="BJ1398">
        <v>0</v>
      </c>
      <c r="BK1398">
        <v>0</v>
      </c>
      <c r="BL1398" s="25">
        <v>0</v>
      </c>
      <c r="BM1398" s="1">
        <v>0</v>
      </c>
      <c r="BN1398" s="1">
        <v>0</v>
      </c>
      <c r="BO1398" s="1">
        <v>0</v>
      </c>
      <c r="BP1398" s="1">
        <v>0</v>
      </c>
      <c r="BQ1398"/>
      <c r="BR1398"/>
      <c r="BS1398"/>
      <c r="BT1398"/>
      <c r="BU1398"/>
      <c r="BV1398"/>
      <c r="BW1398"/>
      <c r="BX1398"/>
      <c r="BY1398"/>
      <c r="BZ1398"/>
      <c r="CA1398"/>
      <c r="CB1398"/>
      <c r="CC1398"/>
      <c r="CD1398"/>
      <c r="CE1398"/>
      <c r="CF1398"/>
      <c r="CG1398"/>
      <c r="CH1398"/>
      <c r="CI1398"/>
      <c r="CJ1398"/>
      <c r="CK1398"/>
      <c r="CL1398"/>
      <c r="CM1398"/>
      <c r="CN1398"/>
      <c r="CO1398"/>
      <c r="CP1398"/>
      <c r="CQ1398"/>
      <c r="CR1398"/>
      <c r="CS1398"/>
      <c r="CT1398"/>
      <c r="CU1398"/>
      <c r="CV1398"/>
      <c r="CW1398"/>
      <c r="CX1398"/>
      <c r="CY1398"/>
      <c r="CZ1398"/>
      <c r="DA1398"/>
      <c r="DB1398"/>
      <c r="DC1398"/>
      <c r="DD1398"/>
      <c r="DE1398"/>
    </row>
    <row r="1399" spans="1:109" x14ac:dyDescent="0.2">
      <c r="A1399" s="2">
        <v>1398</v>
      </c>
      <c r="B1399" s="2">
        <v>17</v>
      </c>
      <c r="C1399" s="2">
        <v>2</v>
      </c>
      <c r="D1399">
        <v>12</v>
      </c>
      <c r="E1399" s="52">
        <v>44004</v>
      </c>
      <c r="F1399" s="1">
        <v>0</v>
      </c>
      <c r="G1399" s="5">
        <f t="shared" si="96"/>
        <v>0</v>
      </c>
      <c r="H1399" s="19">
        <f t="shared" si="97"/>
        <v>0</v>
      </c>
      <c r="I1399">
        <v>97.916666666666671</v>
      </c>
      <c r="J1399">
        <v>125.99645390070921</v>
      </c>
      <c r="K1399">
        <v>20.972499339929719</v>
      </c>
      <c r="L1399">
        <v>2.4822695035460991</v>
      </c>
      <c r="M1399">
        <v>97.517730496453908</v>
      </c>
      <c r="N1399">
        <v>0</v>
      </c>
      <c r="O1399">
        <v>96.875</v>
      </c>
      <c r="P1399">
        <v>124.48924731182795</v>
      </c>
      <c r="Q1399">
        <v>19.857924856543885</v>
      </c>
      <c r="R1399">
        <v>3.763440860215054</v>
      </c>
      <c r="S1399">
        <v>96.236559139784944</v>
      </c>
      <c r="T1399">
        <v>0</v>
      </c>
      <c r="U1399">
        <v>100</v>
      </c>
      <c r="V1399">
        <v>128.91666666666666</v>
      </c>
      <c r="W1399">
        <v>22.777241545169851</v>
      </c>
      <c r="X1399">
        <v>0</v>
      </c>
      <c r="Y1399">
        <v>100</v>
      </c>
      <c r="Z1399">
        <v>0</v>
      </c>
      <c r="AA1399" s="2">
        <v>0</v>
      </c>
      <c r="AB1399">
        <v>2</v>
      </c>
      <c r="AC1399">
        <v>3</v>
      </c>
      <c r="AD1399">
        <v>2</v>
      </c>
      <c r="AE1399" s="16">
        <v>0</v>
      </c>
      <c r="AF1399" t="s">
        <v>879</v>
      </c>
      <c r="AG1399" t="s">
        <v>879</v>
      </c>
      <c r="AH1399" t="s">
        <v>879</v>
      </c>
      <c r="AI1399" t="s">
        <v>879</v>
      </c>
      <c r="AJ1399" t="s">
        <v>879</v>
      </c>
      <c r="AK1399" t="s">
        <v>879</v>
      </c>
      <c r="AL1399" t="s">
        <v>878</v>
      </c>
      <c r="AM1399" t="s">
        <v>878</v>
      </c>
      <c r="AN1399" t="s">
        <v>878</v>
      </c>
      <c r="AO1399" t="s">
        <v>878</v>
      </c>
      <c r="AP1399" t="s">
        <v>878</v>
      </c>
      <c r="AQ1399" t="s">
        <v>878</v>
      </c>
      <c r="AR1399" t="s">
        <v>878</v>
      </c>
      <c r="AS1399" t="s">
        <v>879</v>
      </c>
      <c r="AT1399" t="s">
        <v>879</v>
      </c>
      <c r="AU1399" t="s">
        <v>879</v>
      </c>
      <c r="AV1399" t="s">
        <v>879</v>
      </c>
      <c r="AW1399" t="s">
        <v>879</v>
      </c>
      <c r="AX1399" t="s">
        <v>879</v>
      </c>
      <c r="AY1399" t="s">
        <v>879</v>
      </c>
      <c r="AZ1399" t="s">
        <v>878</v>
      </c>
      <c r="BA1399" t="s">
        <v>878</v>
      </c>
      <c r="BB1399" t="s">
        <v>878</v>
      </c>
      <c r="BC1399" t="s">
        <v>878</v>
      </c>
      <c r="BD1399" t="s">
        <v>878</v>
      </c>
      <c r="BE1399" t="s">
        <v>878</v>
      </c>
      <c r="BF1399" t="s">
        <v>878</v>
      </c>
      <c r="BG1399">
        <v>0</v>
      </c>
      <c r="BH1399">
        <v>0</v>
      </c>
      <c r="BI1399">
        <v>0</v>
      </c>
      <c r="BJ1399">
        <v>0</v>
      </c>
      <c r="BK1399">
        <v>0</v>
      </c>
      <c r="BL1399" s="25">
        <v>0</v>
      </c>
      <c r="BM1399" s="1">
        <v>0</v>
      </c>
      <c r="BN1399" s="1">
        <v>0</v>
      </c>
      <c r="BO1399" s="1">
        <v>0</v>
      </c>
      <c r="BP1399" s="1">
        <v>0</v>
      </c>
      <c r="BQ1399"/>
      <c r="BR1399"/>
      <c r="BS1399"/>
      <c r="BT1399"/>
      <c r="BU1399"/>
      <c r="BV1399"/>
      <c r="BW1399"/>
      <c r="BX1399"/>
      <c r="BY1399"/>
      <c r="BZ1399"/>
      <c r="CA1399"/>
      <c r="CB1399"/>
      <c r="CC1399"/>
      <c r="CD1399"/>
      <c r="CE1399"/>
      <c r="CF1399"/>
      <c r="CG1399"/>
      <c r="CH1399"/>
      <c r="CI1399"/>
      <c r="CJ1399"/>
      <c r="CK1399"/>
      <c r="CL1399"/>
      <c r="CM1399"/>
      <c r="CN1399"/>
      <c r="CO1399"/>
      <c r="CP1399"/>
      <c r="CQ1399"/>
      <c r="CR1399"/>
      <c r="CS1399"/>
      <c r="CT1399"/>
      <c r="CU1399"/>
      <c r="CV1399"/>
      <c r="CW1399"/>
      <c r="CX1399"/>
      <c r="CY1399"/>
      <c r="CZ1399"/>
      <c r="DA1399"/>
      <c r="DB1399"/>
      <c r="DC1399"/>
      <c r="DD1399"/>
      <c r="DE1399"/>
    </row>
    <row r="1400" spans="1:109" x14ac:dyDescent="0.2">
      <c r="A1400" s="2">
        <v>1399</v>
      </c>
      <c r="B1400" s="2">
        <v>17</v>
      </c>
      <c r="C1400" s="2">
        <v>2</v>
      </c>
      <c r="D1400">
        <v>13</v>
      </c>
      <c r="E1400" s="52">
        <v>44005</v>
      </c>
      <c r="F1400" s="1">
        <v>0</v>
      </c>
      <c r="G1400" s="5">
        <f t="shared" si="96"/>
        <v>0</v>
      </c>
      <c r="H1400" s="19">
        <f t="shared" si="97"/>
        <v>0</v>
      </c>
      <c r="I1400">
        <v>100</v>
      </c>
      <c r="J1400">
        <v>113.71875</v>
      </c>
      <c r="K1400">
        <v>22.969487454125698</v>
      </c>
      <c r="L1400">
        <v>4.5138888888888893</v>
      </c>
      <c r="M1400">
        <v>92.708333333333343</v>
      </c>
      <c r="N1400">
        <v>2.7777777777777777</v>
      </c>
      <c r="O1400">
        <v>100</v>
      </c>
      <c r="P1400">
        <v>117.69270833333333</v>
      </c>
      <c r="Q1400">
        <v>25.889927225155017</v>
      </c>
      <c r="R1400">
        <v>6.770833333333333</v>
      </c>
      <c r="S1400">
        <v>89.0625</v>
      </c>
      <c r="T1400">
        <v>4.166666666666667</v>
      </c>
      <c r="U1400">
        <v>100</v>
      </c>
      <c r="V1400">
        <v>105.77083333333333</v>
      </c>
      <c r="W1400">
        <v>9.3969830985558591</v>
      </c>
      <c r="X1400">
        <v>0</v>
      </c>
      <c r="Y1400">
        <v>100</v>
      </c>
      <c r="Z1400">
        <v>0</v>
      </c>
      <c r="AA1400" s="2">
        <v>0</v>
      </c>
      <c r="AB1400">
        <v>2</v>
      </c>
      <c r="AC1400">
        <v>2</v>
      </c>
      <c r="AD1400">
        <v>2</v>
      </c>
      <c r="AE1400" s="16">
        <v>0</v>
      </c>
      <c r="AF1400" t="s">
        <v>879</v>
      </c>
      <c r="AG1400" t="s">
        <v>879</v>
      </c>
      <c r="AH1400" t="s">
        <v>879</v>
      </c>
      <c r="AI1400" t="s">
        <v>879</v>
      </c>
      <c r="AJ1400" t="s">
        <v>879</v>
      </c>
      <c r="AK1400" t="s">
        <v>879</v>
      </c>
      <c r="AL1400" t="s">
        <v>878</v>
      </c>
      <c r="AM1400" t="s">
        <v>878</v>
      </c>
      <c r="AN1400" t="s">
        <v>878</v>
      </c>
      <c r="AO1400" t="s">
        <v>878</v>
      </c>
      <c r="AP1400" t="s">
        <v>878</v>
      </c>
      <c r="AQ1400" t="s">
        <v>878</v>
      </c>
      <c r="AR1400" t="s">
        <v>878</v>
      </c>
      <c r="AS1400" t="s">
        <v>879</v>
      </c>
      <c r="AT1400" t="s">
        <v>879</v>
      </c>
      <c r="AU1400" t="s">
        <v>879</v>
      </c>
      <c r="AV1400" t="s">
        <v>879</v>
      </c>
      <c r="AW1400" t="s">
        <v>879</v>
      </c>
      <c r="AX1400" t="s">
        <v>879</v>
      </c>
      <c r="AY1400" t="s">
        <v>879</v>
      </c>
      <c r="AZ1400" t="s">
        <v>878</v>
      </c>
      <c r="BA1400" t="s">
        <v>878</v>
      </c>
      <c r="BB1400" t="s">
        <v>878</v>
      </c>
      <c r="BC1400" t="s">
        <v>878</v>
      </c>
      <c r="BD1400" t="s">
        <v>878</v>
      </c>
      <c r="BE1400" t="s">
        <v>878</v>
      </c>
      <c r="BF1400" t="s">
        <v>878</v>
      </c>
      <c r="BG1400">
        <v>0</v>
      </c>
      <c r="BH1400">
        <v>0</v>
      </c>
      <c r="BI1400">
        <v>0</v>
      </c>
      <c r="BJ1400">
        <v>0</v>
      </c>
      <c r="BK1400">
        <v>0</v>
      </c>
      <c r="BL1400" s="25">
        <v>0</v>
      </c>
      <c r="BM1400" s="1">
        <v>0</v>
      </c>
      <c r="BN1400" s="1">
        <v>0</v>
      </c>
      <c r="BO1400" s="1">
        <v>0</v>
      </c>
      <c r="BP1400" s="1">
        <v>0</v>
      </c>
      <c r="BQ1400"/>
      <c r="BR1400"/>
      <c r="BS1400"/>
      <c r="BT1400"/>
      <c r="BU1400"/>
      <c r="BV1400"/>
      <c r="BW1400"/>
      <c r="BX1400"/>
      <c r="BY1400"/>
      <c r="BZ1400"/>
      <c r="CA1400"/>
      <c r="CB1400"/>
      <c r="CC1400"/>
      <c r="CD1400"/>
      <c r="CE1400"/>
      <c r="CF1400"/>
      <c r="CG1400"/>
      <c r="CH1400"/>
      <c r="CI1400"/>
      <c r="CJ1400"/>
      <c r="CK1400"/>
      <c r="CL1400"/>
      <c r="CM1400"/>
      <c r="CN1400"/>
      <c r="CO1400"/>
      <c r="CP1400"/>
      <c r="CQ1400"/>
      <c r="CR1400"/>
      <c r="CS1400"/>
      <c r="CT1400"/>
      <c r="CU1400"/>
      <c r="CV1400"/>
      <c r="CW1400"/>
      <c r="CX1400"/>
      <c r="CY1400"/>
      <c r="CZ1400"/>
      <c r="DA1400"/>
      <c r="DB1400"/>
      <c r="DC1400"/>
      <c r="DD1400"/>
      <c r="DE1400"/>
    </row>
    <row r="1401" spans="1:109" x14ac:dyDescent="0.2">
      <c r="A1401" s="2">
        <v>1400</v>
      </c>
      <c r="B1401" s="2">
        <v>17</v>
      </c>
      <c r="C1401" s="2">
        <v>2</v>
      </c>
      <c r="D1401">
        <v>14</v>
      </c>
      <c r="E1401" s="52">
        <v>44006</v>
      </c>
      <c r="F1401" s="1">
        <v>0</v>
      </c>
      <c r="G1401" s="5">
        <f t="shared" si="96"/>
        <v>0</v>
      </c>
      <c r="H1401" s="19">
        <f t="shared" si="97"/>
        <v>0</v>
      </c>
      <c r="I1401">
        <v>100</v>
      </c>
      <c r="J1401">
        <v>114.97916666666667</v>
      </c>
      <c r="K1401">
        <v>13.235665783636456</v>
      </c>
      <c r="L1401">
        <v>0</v>
      </c>
      <c r="M1401">
        <v>100</v>
      </c>
      <c r="N1401">
        <v>0</v>
      </c>
      <c r="O1401">
        <v>100</v>
      </c>
      <c r="P1401">
        <v>120.50520833333333</v>
      </c>
      <c r="Q1401">
        <v>11.652460148241689</v>
      </c>
      <c r="R1401">
        <v>0</v>
      </c>
      <c r="S1401">
        <v>100</v>
      </c>
      <c r="T1401">
        <v>0</v>
      </c>
      <c r="U1401">
        <v>100</v>
      </c>
      <c r="V1401">
        <v>103.92708333333333</v>
      </c>
      <c r="W1401">
        <v>10.456266718260082</v>
      </c>
      <c r="X1401">
        <v>0</v>
      </c>
      <c r="Y1401">
        <v>100</v>
      </c>
      <c r="Z1401">
        <v>0</v>
      </c>
      <c r="AA1401" s="2">
        <v>0</v>
      </c>
      <c r="AB1401">
        <v>2</v>
      </c>
      <c r="AC1401">
        <v>1</v>
      </c>
      <c r="AD1401">
        <v>2</v>
      </c>
      <c r="AE1401" s="16">
        <v>0</v>
      </c>
      <c r="AF1401" t="s">
        <v>879</v>
      </c>
      <c r="AG1401" t="s">
        <v>879</v>
      </c>
      <c r="AH1401" t="s">
        <v>879</v>
      </c>
      <c r="AI1401" t="s">
        <v>879</v>
      </c>
      <c r="AJ1401" t="s">
        <v>879</v>
      </c>
      <c r="AK1401" t="s">
        <v>879</v>
      </c>
      <c r="AL1401" t="s">
        <v>878</v>
      </c>
      <c r="AM1401" t="s">
        <v>878</v>
      </c>
      <c r="AN1401" t="s">
        <v>878</v>
      </c>
      <c r="AO1401" t="s">
        <v>878</v>
      </c>
      <c r="AP1401" t="s">
        <v>878</v>
      </c>
      <c r="AQ1401" t="s">
        <v>878</v>
      </c>
      <c r="AR1401" t="s">
        <v>878</v>
      </c>
      <c r="AS1401" t="s">
        <v>879</v>
      </c>
      <c r="AT1401" t="s">
        <v>879</v>
      </c>
      <c r="AU1401" t="s">
        <v>879</v>
      </c>
      <c r="AV1401" t="s">
        <v>879</v>
      </c>
      <c r="AW1401" t="s">
        <v>879</v>
      </c>
      <c r="AX1401" t="s">
        <v>879</v>
      </c>
      <c r="AY1401" t="s">
        <v>879</v>
      </c>
      <c r="AZ1401" t="s">
        <v>878</v>
      </c>
      <c r="BA1401" t="s">
        <v>878</v>
      </c>
      <c r="BB1401" t="s">
        <v>878</v>
      </c>
      <c r="BC1401" t="s">
        <v>878</v>
      </c>
      <c r="BD1401" t="s">
        <v>878</v>
      </c>
      <c r="BE1401" t="s">
        <v>878</v>
      </c>
      <c r="BF1401" t="s">
        <v>878</v>
      </c>
      <c r="BG1401">
        <v>0</v>
      </c>
      <c r="BH1401">
        <v>0</v>
      </c>
      <c r="BI1401">
        <v>0</v>
      </c>
      <c r="BJ1401">
        <v>0</v>
      </c>
      <c r="BK1401">
        <v>0</v>
      </c>
      <c r="BL1401" s="25">
        <v>0</v>
      </c>
      <c r="BM1401" s="1">
        <v>0</v>
      </c>
      <c r="BN1401" s="1">
        <v>0</v>
      </c>
      <c r="BO1401" s="1">
        <v>0</v>
      </c>
      <c r="BP1401" s="1">
        <v>0</v>
      </c>
      <c r="BQ1401"/>
      <c r="BR1401"/>
      <c r="BS1401"/>
      <c r="BT1401"/>
      <c r="BU1401"/>
      <c r="BV1401"/>
      <c r="BW1401"/>
      <c r="BX1401"/>
      <c r="BY1401"/>
      <c r="BZ1401"/>
      <c r="CA1401"/>
      <c r="CB1401"/>
      <c r="CC1401"/>
      <c r="CD1401"/>
      <c r="CE1401"/>
      <c r="CF1401"/>
      <c r="CG1401"/>
      <c r="CH1401"/>
      <c r="CI1401"/>
      <c r="CJ1401"/>
      <c r="CK1401"/>
      <c r="CL1401"/>
      <c r="CM1401"/>
      <c r="CN1401"/>
      <c r="CO1401"/>
      <c r="CP1401"/>
      <c r="CQ1401"/>
      <c r="CR1401"/>
      <c r="CS1401"/>
      <c r="CT1401"/>
      <c r="CU1401"/>
      <c r="CV1401"/>
      <c r="CW1401"/>
      <c r="CX1401"/>
      <c r="CY1401"/>
      <c r="CZ1401"/>
      <c r="DA1401"/>
      <c r="DB1401"/>
      <c r="DC1401"/>
      <c r="DD1401"/>
      <c r="DE1401"/>
    </row>
    <row r="1402" spans="1:109" x14ac:dyDescent="0.2">
      <c r="A1402" s="2">
        <v>1401</v>
      </c>
      <c r="B1402" s="2">
        <v>17</v>
      </c>
      <c r="C1402" s="2">
        <v>2</v>
      </c>
      <c r="D1402">
        <v>15</v>
      </c>
      <c r="E1402" s="52">
        <v>44007</v>
      </c>
      <c r="F1402" s="1">
        <v>0</v>
      </c>
      <c r="G1402" s="5">
        <f t="shared" si="96"/>
        <v>0</v>
      </c>
      <c r="H1402" s="19">
        <f t="shared" si="97"/>
        <v>0</v>
      </c>
      <c r="I1402">
        <v>100</v>
      </c>
      <c r="J1402">
        <v>132.12847222222223</v>
      </c>
      <c r="K1402">
        <v>19.321231994523998</v>
      </c>
      <c r="L1402">
        <v>2.7777777777777777</v>
      </c>
      <c r="M1402">
        <v>97.222222222222229</v>
      </c>
      <c r="N1402">
        <v>0</v>
      </c>
      <c r="O1402">
        <v>100</v>
      </c>
      <c r="P1402">
        <v>124.94791666666667</v>
      </c>
      <c r="Q1402">
        <v>20.972690062200254</v>
      </c>
      <c r="R1402">
        <v>3.125</v>
      </c>
      <c r="S1402">
        <v>96.875</v>
      </c>
      <c r="T1402">
        <v>0</v>
      </c>
      <c r="U1402">
        <v>100</v>
      </c>
      <c r="V1402">
        <v>146.48958333333334</v>
      </c>
      <c r="W1402">
        <v>11.333549584843199</v>
      </c>
      <c r="X1402">
        <v>2.0833333333333335</v>
      </c>
      <c r="Y1402">
        <v>97.916666666666671</v>
      </c>
      <c r="Z1402">
        <v>0</v>
      </c>
      <c r="AA1402" s="2">
        <v>0</v>
      </c>
      <c r="AB1402">
        <v>2</v>
      </c>
      <c r="AC1402">
        <v>3</v>
      </c>
      <c r="AD1402">
        <v>2</v>
      </c>
      <c r="AE1402" s="16">
        <v>0</v>
      </c>
      <c r="AF1402" t="s">
        <v>879</v>
      </c>
      <c r="AG1402" t="s">
        <v>879</v>
      </c>
      <c r="AH1402" t="s">
        <v>879</v>
      </c>
      <c r="AI1402" t="s">
        <v>879</v>
      </c>
      <c r="AJ1402" t="s">
        <v>879</v>
      </c>
      <c r="AK1402" t="s">
        <v>879</v>
      </c>
      <c r="AL1402" t="s">
        <v>878</v>
      </c>
      <c r="AM1402" t="s">
        <v>878</v>
      </c>
      <c r="AN1402" t="s">
        <v>878</v>
      </c>
      <c r="AO1402" t="s">
        <v>878</v>
      </c>
      <c r="AP1402" t="s">
        <v>878</v>
      </c>
      <c r="AQ1402" t="s">
        <v>878</v>
      </c>
      <c r="AR1402" t="s">
        <v>878</v>
      </c>
      <c r="AS1402" t="s">
        <v>879</v>
      </c>
      <c r="AT1402" t="s">
        <v>879</v>
      </c>
      <c r="AU1402" t="s">
        <v>879</v>
      </c>
      <c r="AV1402" t="s">
        <v>879</v>
      </c>
      <c r="AW1402" t="s">
        <v>879</v>
      </c>
      <c r="AX1402" t="s">
        <v>879</v>
      </c>
      <c r="AY1402" t="s">
        <v>879</v>
      </c>
      <c r="AZ1402" t="s">
        <v>878</v>
      </c>
      <c r="BA1402" t="s">
        <v>878</v>
      </c>
      <c r="BB1402" t="s">
        <v>878</v>
      </c>
      <c r="BC1402" t="s">
        <v>878</v>
      </c>
      <c r="BD1402" t="s">
        <v>878</v>
      </c>
      <c r="BE1402" t="s">
        <v>878</v>
      </c>
      <c r="BF1402" t="s">
        <v>878</v>
      </c>
      <c r="BG1402">
        <v>0</v>
      </c>
      <c r="BH1402">
        <v>0</v>
      </c>
      <c r="BI1402">
        <v>0</v>
      </c>
      <c r="BJ1402">
        <v>0</v>
      </c>
      <c r="BK1402">
        <v>0</v>
      </c>
      <c r="BL1402" s="25">
        <v>0</v>
      </c>
      <c r="BM1402" s="1">
        <v>0</v>
      </c>
      <c r="BN1402" s="1">
        <v>0</v>
      </c>
      <c r="BO1402" s="1">
        <v>0</v>
      </c>
      <c r="BP1402" s="1">
        <v>0</v>
      </c>
      <c r="BQ1402"/>
      <c r="BR1402"/>
      <c r="BS1402"/>
      <c r="BT1402"/>
      <c r="BU1402"/>
      <c r="BV1402"/>
      <c r="BW1402"/>
      <c r="BX1402"/>
      <c r="BY1402"/>
      <c r="BZ1402"/>
      <c r="CA1402"/>
      <c r="CB1402"/>
      <c r="CC1402"/>
      <c r="CD1402"/>
      <c r="CE1402"/>
      <c r="CF1402"/>
      <c r="CG1402"/>
      <c r="CH1402"/>
      <c r="CI1402"/>
      <c r="CJ1402"/>
      <c r="CK1402"/>
      <c r="CL1402"/>
      <c r="CM1402"/>
      <c r="CN1402"/>
      <c r="CO1402"/>
      <c r="CP1402"/>
      <c r="CQ1402"/>
      <c r="CR1402"/>
      <c r="CS1402"/>
      <c r="CT1402"/>
      <c r="CU1402"/>
      <c r="CV1402"/>
      <c r="CW1402"/>
      <c r="CX1402"/>
      <c r="CY1402"/>
      <c r="CZ1402"/>
      <c r="DA1402"/>
      <c r="DB1402"/>
      <c r="DC1402"/>
      <c r="DD1402"/>
      <c r="DE1402"/>
    </row>
    <row r="1403" spans="1:109" x14ac:dyDescent="0.2">
      <c r="A1403" s="2">
        <v>1402</v>
      </c>
      <c r="B1403" s="5">
        <v>17</v>
      </c>
      <c r="C1403" s="2">
        <v>3</v>
      </c>
      <c r="D1403" s="1">
        <v>1</v>
      </c>
      <c r="E1403" s="7">
        <v>44012</v>
      </c>
      <c r="F1403" s="1">
        <v>0</v>
      </c>
      <c r="G1403" s="5">
        <f t="shared" si="96"/>
        <v>0</v>
      </c>
      <c r="H1403" s="19">
        <f t="shared" si="97"/>
        <v>0</v>
      </c>
      <c r="I1403" s="19">
        <v>100</v>
      </c>
      <c r="J1403" s="19">
        <v>123.97569444444444</v>
      </c>
      <c r="K1403" s="19">
        <v>23.359476194096402</v>
      </c>
      <c r="L1403" s="19">
        <v>5.208333333333333</v>
      </c>
      <c r="M1403" s="19">
        <v>94.791666666666671</v>
      </c>
      <c r="N1403" s="19">
        <v>0</v>
      </c>
      <c r="O1403" s="19">
        <v>100</v>
      </c>
      <c r="P1403" s="19">
        <v>137.94270833333334</v>
      </c>
      <c r="Q1403" s="19">
        <v>18.260750519594087</v>
      </c>
      <c r="R1403" s="19">
        <v>7.8125</v>
      </c>
      <c r="S1403" s="19">
        <v>92.1875</v>
      </c>
      <c r="T1403" s="19">
        <v>0</v>
      </c>
      <c r="U1403" s="19">
        <v>100</v>
      </c>
      <c r="V1403" s="19">
        <v>96.041666666666671</v>
      </c>
      <c r="W1403" s="19">
        <v>9.0316212780141747</v>
      </c>
      <c r="X1403" s="19">
        <v>0</v>
      </c>
      <c r="Y1403" s="19">
        <v>100</v>
      </c>
      <c r="Z1403" s="19">
        <v>0</v>
      </c>
      <c r="AA1403" s="2">
        <v>0</v>
      </c>
      <c r="AB1403">
        <v>2</v>
      </c>
      <c r="AC1403">
        <v>2</v>
      </c>
      <c r="AD1403" s="1" t="s">
        <v>20</v>
      </c>
      <c r="AE1403" s="16">
        <v>0</v>
      </c>
      <c r="AF1403" s="12">
        <v>99</v>
      </c>
      <c r="AG1403">
        <v>99</v>
      </c>
      <c r="AH1403">
        <v>1</v>
      </c>
      <c r="AI1403">
        <v>99</v>
      </c>
      <c r="AJ1403">
        <v>99</v>
      </c>
      <c r="AK1403">
        <v>99</v>
      </c>
      <c r="AL1403">
        <v>99</v>
      </c>
      <c r="AM1403" s="1">
        <v>99</v>
      </c>
      <c r="AN1403" s="1">
        <v>99</v>
      </c>
      <c r="AO1403" s="1">
        <v>99</v>
      </c>
      <c r="AP1403" s="1">
        <v>99</v>
      </c>
      <c r="AQ1403" s="1">
        <v>99</v>
      </c>
      <c r="AR1403" s="1">
        <v>99</v>
      </c>
      <c r="AS1403" s="1">
        <v>0</v>
      </c>
      <c r="AT1403" s="1">
        <v>0</v>
      </c>
      <c r="AU1403" s="1">
        <v>1</v>
      </c>
      <c r="AV1403" s="1">
        <v>0</v>
      </c>
      <c r="AW1403" s="1">
        <v>0</v>
      </c>
      <c r="AX1403" s="1">
        <v>0</v>
      </c>
      <c r="AY1403" s="1">
        <v>0</v>
      </c>
      <c r="AZ1403" s="1">
        <v>0</v>
      </c>
      <c r="BA1403" s="1">
        <v>0</v>
      </c>
      <c r="BB1403" s="1">
        <v>0</v>
      </c>
      <c r="BC1403" s="1">
        <v>0</v>
      </c>
      <c r="BD1403" s="1">
        <v>0</v>
      </c>
      <c r="BE1403" s="1">
        <v>0</v>
      </c>
      <c r="BF1403" s="1">
        <f>SUM(AS1403:BE1403)</f>
        <v>1</v>
      </c>
      <c r="BG1403" s="25">
        <v>0</v>
      </c>
      <c r="BH1403" s="1">
        <v>0</v>
      </c>
      <c r="BI1403" s="1">
        <v>0</v>
      </c>
      <c r="BJ1403" s="1">
        <v>0</v>
      </c>
      <c r="BK1403" s="1">
        <v>0</v>
      </c>
      <c r="BL1403" s="25">
        <v>0</v>
      </c>
      <c r="BM1403" s="1">
        <v>0</v>
      </c>
      <c r="BN1403" s="1">
        <v>0</v>
      </c>
      <c r="BO1403" s="1">
        <v>0</v>
      </c>
      <c r="BP1403" s="1">
        <v>0</v>
      </c>
      <c r="BQ1403" s="12"/>
      <c r="BR1403" s="12"/>
      <c r="BS1403" s="12"/>
      <c r="BT1403" s="12"/>
      <c r="BU1403" s="12"/>
      <c r="BV1403" s="12"/>
      <c r="BW1403" s="12"/>
      <c r="BX1403" s="12"/>
      <c r="BY1403" s="12"/>
      <c r="BZ1403" s="12"/>
      <c r="CA1403" s="12"/>
      <c r="CB1403" s="15"/>
      <c r="CC1403" s="12"/>
      <c r="CD1403" s="12"/>
      <c r="CE1403" s="12"/>
      <c r="CF1403" s="12"/>
      <c r="CG1403" s="12"/>
      <c r="CH1403" s="12"/>
      <c r="CI1403" s="12"/>
      <c r="CJ1403" s="15"/>
      <c r="CK1403" s="12"/>
      <c r="CL1403" s="12"/>
      <c r="CM1403" s="12"/>
      <c r="CN1403" s="12"/>
      <c r="CO1403" s="12"/>
      <c r="CP1403" s="12"/>
      <c r="CQ1403" s="12"/>
      <c r="CR1403" s="12"/>
      <c r="CS1403" s="12"/>
      <c r="CT1403" s="12"/>
      <c r="CU1403" s="12"/>
      <c r="CV1403" s="12"/>
      <c r="CW1403" s="12"/>
      <c r="CX1403" s="12"/>
      <c r="CY1403" s="12"/>
      <c r="CZ1403" s="12"/>
      <c r="DA1403" s="12"/>
      <c r="DB1403" s="12"/>
      <c r="DC1403" s="12"/>
      <c r="DD1403"/>
      <c r="DE1403" s="35"/>
    </row>
    <row r="1404" spans="1:109" x14ac:dyDescent="0.2">
      <c r="A1404" s="2">
        <v>1403</v>
      </c>
      <c r="B1404" s="5">
        <v>17</v>
      </c>
      <c r="C1404" s="2">
        <v>3</v>
      </c>
      <c r="D1404" s="1">
        <v>2</v>
      </c>
      <c r="E1404" s="7">
        <v>44013</v>
      </c>
      <c r="F1404" s="1">
        <v>0</v>
      </c>
      <c r="G1404" s="5">
        <f t="shared" si="96"/>
        <v>0</v>
      </c>
      <c r="H1404" s="19">
        <f t="shared" si="97"/>
        <v>0</v>
      </c>
      <c r="I1404" s="19">
        <v>100</v>
      </c>
      <c r="J1404" s="19">
        <v>118.9375</v>
      </c>
      <c r="K1404" s="19">
        <v>10.527181689421731</v>
      </c>
      <c r="L1404" s="19">
        <v>0</v>
      </c>
      <c r="M1404" s="19">
        <v>100</v>
      </c>
      <c r="N1404" s="19">
        <v>0</v>
      </c>
      <c r="O1404" s="19">
        <v>100</v>
      </c>
      <c r="P1404" s="19">
        <v>124.9375</v>
      </c>
      <c r="Q1404" s="19">
        <v>7.5416820047162076</v>
      </c>
      <c r="R1404" s="19">
        <v>0</v>
      </c>
      <c r="S1404" s="19">
        <v>100</v>
      </c>
      <c r="T1404" s="19">
        <v>0</v>
      </c>
      <c r="U1404" s="19">
        <v>100</v>
      </c>
      <c r="V1404" s="19">
        <v>106.9375</v>
      </c>
      <c r="W1404" s="19">
        <v>8.1970662553196316</v>
      </c>
      <c r="X1404" s="19">
        <v>0</v>
      </c>
      <c r="Y1404" s="19">
        <v>100</v>
      </c>
      <c r="Z1404" s="19">
        <v>0</v>
      </c>
      <c r="AA1404" s="2">
        <v>0</v>
      </c>
      <c r="AB1404">
        <v>1</v>
      </c>
      <c r="AC1404">
        <v>9</v>
      </c>
      <c r="AD1404">
        <v>2</v>
      </c>
      <c r="AE1404" s="16">
        <v>0</v>
      </c>
      <c r="AF1404" t="s">
        <v>20</v>
      </c>
      <c r="AG1404" t="s">
        <v>20</v>
      </c>
      <c r="AH1404" t="s">
        <v>20</v>
      </c>
      <c r="AI1404" t="s">
        <v>20</v>
      </c>
      <c r="AJ1404" t="s">
        <v>20</v>
      </c>
      <c r="AK1404" t="s">
        <v>20</v>
      </c>
      <c r="AL1404" t="s">
        <v>20</v>
      </c>
      <c r="AM1404" s="16" t="s">
        <v>20</v>
      </c>
      <c r="AN1404" s="16" t="s">
        <v>20</v>
      </c>
      <c r="AO1404" s="16" t="s">
        <v>20</v>
      </c>
      <c r="AP1404" s="16" t="s">
        <v>20</v>
      </c>
      <c r="AQ1404" s="16" t="s">
        <v>20</v>
      </c>
      <c r="AR1404" s="16" t="s">
        <v>20</v>
      </c>
      <c r="AS1404" t="s">
        <v>20</v>
      </c>
      <c r="AT1404" t="s">
        <v>20</v>
      </c>
      <c r="AU1404" t="s">
        <v>20</v>
      </c>
      <c r="AV1404" t="s">
        <v>20</v>
      </c>
      <c r="AW1404" t="s">
        <v>20</v>
      </c>
      <c r="AX1404" t="s">
        <v>20</v>
      </c>
      <c r="AY1404" t="s">
        <v>20</v>
      </c>
      <c r="AZ1404" s="1" t="s">
        <v>20</v>
      </c>
      <c r="BA1404" t="s">
        <v>20</v>
      </c>
      <c r="BB1404" t="s">
        <v>20</v>
      </c>
      <c r="BC1404" t="s">
        <v>20</v>
      </c>
      <c r="BD1404" t="s">
        <v>20</v>
      </c>
      <c r="BE1404" t="s">
        <v>20</v>
      </c>
      <c r="BF1404" s="1" t="s">
        <v>20</v>
      </c>
      <c r="BG1404" s="25">
        <v>0</v>
      </c>
      <c r="BH1404" s="1">
        <v>0</v>
      </c>
      <c r="BI1404" s="1">
        <v>0</v>
      </c>
      <c r="BJ1404" s="1">
        <v>0</v>
      </c>
      <c r="BK1404" s="1">
        <v>0</v>
      </c>
      <c r="BL1404" s="25">
        <v>0</v>
      </c>
      <c r="BM1404" s="1">
        <v>0</v>
      </c>
      <c r="BN1404" s="1">
        <v>0</v>
      </c>
      <c r="BO1404" s="1">
        <v>0</v>
      </c>
      <c r="BP1404" s="1">
        <v>0</v>
      </c>
      <c r="BQ1404" s="14"/>
      <c r="BR1404" s="14"/>
      <c r="BS1404" s="15"/>
      <c r="BT1404" s="12"/>
      <c r="BU1404" s="12"/>
      <c r="BV1404" s="12"/>
      <c r="BW1404" s="12"/>
      <c r="BX1404" s="12"/>
      <c r="BY1404" s="12"/>
      <c r="BZ1404" s="12"/>
      <c r="CA1404" s="12"/>
      <c r="CB1404" s="15"/>
      <c r="CC1404" s="12"/>
      <c r="CD1404" s="12"/>
      <c r="CE1404" s="12"/>
      <c r="CF1404" s="12"/>
      <c r="CG1404" s="12"/>
      <c r="CH1404" s="12"/>
      <c r="CI1404" s="12"/>
      <c r="CJ1404" s="15"/>
      <c r="CK1404" s="12"/>
      <c r="CL1404" s="12"/>
      <c r="CM1404" s="12"/>
      <c r="CN1404" s="12"/>
      <c r="CO1404" s="12"/>
      <c r="CP1404" s="12"/>
      <c r="CQ1404" s="12"/>
      <c r="CR1404" s="12"/>
      <c r="CS1404" s="12"/>
      <c r="CT1404" s="12"/>
      <c r="CU1404" s="12"/>
      <c r="CV1404" s="12"/>
      <c r="CW1404" s="12"/>
      <c r="CX1404" s="12"/>
      <c r="CY1404" s="12"/>
      <c r="CZ1404" s="12"/>
      <c r="DA1404" s="12"/>
      <c r="DB1404" s="12"/>
      <c r="DC1404" s="12"/>
      <c r="DD1404"/>
      <c r="DE1404" s="35"/>
    </row>
    <row r="1405" spans="1:109" x14ac:dyDescent="0.2">
      <c r="A1405" s="2">
        <v>1404</v>
      </c>
      <c r="B1405" s="5">
        <v>17</v>
      </c>
      <c r="C1405" s="2">
        <v>3</v>
      </c>
      <c r="D1405" s="1">
        <v>3</v>
      </c>
      <c r="E1405" s="7">
        <v>44014</v>
      </c>
      <c r="F1405" s="1">
        <v>0</v>
      </c>
      <c r="G1405" s="5">
        <f t="shared" si="96"/>
        <v>50</v>
      </c>
      <c r="H1405" s="19">
        <f t="shared" si="97"/>
        <v>175</v>
      </c>
      <c r="I1405" s="19">
        <v>99.652777777777771</v>
      </c>
      <c r="J1405" s="19">
        <v>125.89547038327527</v>
      </c>
      <c r="K1405" s="19">
        <v>8.579551291382435</v>
      </c>
      <c r="L1405" s="19">
        <v>0</v>
      </c>
      <c r="M1405" s="19">
        <v>100</v>
      </c>
      <c r="N1405" s="19">
        <v>0</v>
      </c>
      <c r="O1405" s="19">
        <v>99.479166666666671</v>
      </c>
      <c r="P1405" s="19">
        <v>126.10471204188482</v>
      </c>
      <c r="Q1405" s="19">
        <v>9.3080634422958202</v>
      </c>
      <c r="R1405" s="19">
        <v>0</v>
      </c>
      <c r="S1405" s="19">
        <v>100</v>
      </c>
      <c r="T1405" s="19">
        <v>0</v>
      </c>
      <c r="U1405" s="19">
        <v>100</v>
      </c>
      <c r="V1405" s="19">
        <v>125.47916666666667</v>
      </c>
      <c r="W1405" s="19">
        <v>6.9205896225806125</v>
      </c>
      <c r="X1405" s="19">
        <v>0</v>
      </c>
      <c r="Y1405" s="19">
        <v>100</v>
      </c>
      <c r="Z1405" s="19">
        <v>0</v>
      </c>
      <c r="AA1405" s="2">
        <v>0</v>
      </c>
      <c r="AB1405">
        <v>2</v>
      </c>
      <c r="AC1405">
        <v>4</v>
      </c>
      <c r="AD1405">
        <v>1</v>
      </c>
      <c r="AE1405" s="16">
        <v>0</v>
      </c>
      <c r="AF1405" t="s">
        <v>875</v>
      </c>
      <c r="AG1405" t="s">
        <v>875</v>
      </c>
      <c r="AH1405" t="s">
        <v>875</v>
      </c>
      <c r="AI1405" t="s">
        <v>875</v>
      </c>
      <c r="AJ1405" t="s">
        <v>875</v>
      </c>
      <c r="AK1405" t="s">
        <v>875</v>
      </c>
      <c r="AL1405" t="s">
        <v>875</v>
      </c>
      <c r="AM1405" s="1" t="s">
        <v>903</v>
      </c>
      <c r="AN1405" s="1" t="s">
        <v>903</v>
      </c>
      <c r="AO1405" s="1" t="s">
        <v>903</v>
      </c>
      <c r="AP1405" s="1" t="s">
        <v>903</v>
      </c>
      <c r="AQ1405" s="1" t="s">
        <v>903</v>
      </c>
      <c r="AR1405" s="1" t="s">
        <v>903</v>
      </c>
      <c r="AS1405" s="1" t="s">
        <v>903</v>
      </c>
      <c r="AT1405" s="1" t="s">
        <v>903</v>
      </c>
      <c r="AU1405" s="1" t="s">
        <v>903</v>
      </c>
      <c r="AV1405" s="1" t="s">
        <v>903</v>
      </c>
      <c r="AW1405" s="1" t="s">
        <v>903</v>
      </c>
      <c r="AX1405" s="1" t="s">
        <v>903</v>
      </c>
      <c r="AY1405" s="1" t="s">
        <v>903</v>
      </c>
      <c r="AZ1405" s="1" t="s">
        <v>903</v>
      </c>
      <c r="BA1405" s="1" t="s">
        <v>875</v>
      </c>
      <c r="BB1405" s="1" t="s">
        <v>875</v>
      </c>
      <c r="BC1405" s="1" t="s">
        <v>875</v>
      </c>
      <c r="BD1405" s="1" t="s">
        <v>875</v>
      </c>
      <c r="BE1405" s="1" t="s">
        <v>875</v>
      </c>
      <c r="BF1405" s="1" t="s">
        <v>875</v>
      </c>
      <c r="BG1405" s="12">
        <v>50</v>
      </c>
      <c r="BH1405" s="1">
        <v>3</v>
      </c>
      <c r="BI1405" s="1">
        <v>3.5</v>
      </c>
      <c r="BJ1405" s="1">
        <f>BG1405*BI1405</f>
        <v>175</v>
      </c>
      <c r="BK1405" s="1" t="s">
        <v>777</v>
      </c>
      <c r="BL1405" s="25">
        <v>0</v>
      </c>
      <c r="BM1405" s="1">
        <v>0</v>
      </c>
      <c r="BN1405" s="1">
        <v>0</v>
      </c>
      <c r="BO1405" s="1">
        <v>0</v>
      </c>
      <c r="BP1405" s="1">
        <v>0</v>
      </c>
      <c r="BQ1405" s="14">
        <v>44014.269353530093</v>
      </c>
      <c r="BR1405" s="14">
        <v>44014.304074074076</v>
      </c>
      <c r="BS1405" s="15">
        <v>0</v>
      </c>
      <c r="BT1405" s="12" t="s">
        <v>117</v>
      </c>
      <c r="BU1405" s="12"/>
      <c r="BV1405" s="12" t="s">
        <v>128</v>
      </c>
      <c r="BW1405" s="12" t="s">
        <v>629</v>
      </c>
      <c r="BX1405" s="12" t="s">
        <v>128</v>
      </c>
      <c r="BY1405" s="12" t="s">
        <v>630</v>
      </c>
      <c r="BZ1405" s="12">
        <v>0</v>
      </c>
      <c r="CA1405" s="12">
        <v>0</v>
      </c>
      <c r="CB1405" s="15">
        <v>0</v>
      </c>
      <c r="CC1405" s="12">
        <v>0</v>
      </c>
      <c r="CD1405" s="12">
        <v>0</v>
      </c>
      <c r="CE1405" s="12">
        <v>2</v>
      </c>
      <c r="CF1405" s="12">
        <v>2</v>
      </c>
      <c r="CG1405" s="12">
        <v>1</v>
      </c>
      <c r="CH1405" s="12">
        <v>2</v>
      </c>
      <c r="CI1405" s="12">
        <v>2</v>
      </c>
      <c r="CJ1405" s="15">
        <v>3</v>
      </c>
      <c r="CK1405" s="12">
        <v>2</v>
      </c>
      <c r="CL1405" s="12">
        <v>2</v>
      </c>
      <c r="CM1405" s="12">
        <v>1</v>
      </c>
      <c r="CN1405" s="12">
        <v>2</v>
      </c>
      <c r="CO1405" s="12">
        <v>1</v>
      </c>
      <c r="CP1405" s="12" t="s">
        <v>99</v>
      </c>
      <c r="CQ1405" s="12">
        <v>64</v>
      </c>
      <c r="CR1405" s="12">
        <v>64</v>
      </c>
      <c r="CS1405" s="12">
        <v>100</v>
      </c>
      <c r="CT1405" s="12">
        <v>77</v>
      </c>
      <c r="CU1405" s="12">
        <v>64</v>
      </c>
      <c r="CV1405" s="12">
        <v>4.5999999999999996</v>
      </c>
      <c r="CW1405" s="12">
        <v>270</v>
      </c>
      <c r="CX1405" s="12" t="b">
        <v>0</v>
      </c>
      <c r="CY1405" s="12"/>
      <c r="CZ1405" s="12">
        <v>0</v>
      </c>
      <c r="DA1405" s="12"/>
      <c r="DB1405" s="12"/>
      <c r="DC1405" s="12"/>
      <c r="DD1405"/>
      <c r="DE1405" s="35"/>
    </row>
    <row r="1406" spans="1:109" x14ac:dyDescent="0.2">
      <c r="A1406" s="2">
        <v>1405</v>
      </c>
      <c r="B1406" s="5">
        <v>17</v>
      </c>
      <c r="C1406" s="2">
        <v>3</v>
      </c>
      <c r="D1406" s="1">
        <v>4</v>
      </c>
      <c r="E1406" s="7">
        <v>44015</v>
      </c>
      <c r="F1406" s="1">
        <v>0</v>
      </c>
      <c r="G1406" s="5">
        <f t="shared" si="96"/>
        <v>0</v>
      </c>
      <c r="H1406" s="19">
        <f t="shared" si="97"/>
        <v>0</v>
      </c>
      <c r="I1406" s="19">
        <v>100</v>
      </c>
      <c r="J1406" s="19">
        <v>109.60763888888889</v>
      </c>
      <c r="K1406" s="19">
        <v>17.100047297578197</v>
      </c>
      <c r="L1406" s="19">
        <v>0</v>
      </c>
      <c r="M1406" s="19">
        <v>100</v>
      </c>
      <c r="N1406" s="19">
        <v>0</v>
      </c>
      <c r="O1406" s="19">
        <v>100</v>
      </c>
      <c r="P1406" s="19">
        <v>112.6875</v>
      </c>
      <c r="Q1406" s="19">
        <v>12.816957685921569</v>
      </c>
      <c r="R1406" s="19">
        <v>0</v>
      </c>
      <c r="S1406" s="19">
        <v>100</v>
      </c>
      <c r="T1406" s="19">
        <v>0</v>
      </c>
      <c r="U1406" s="19">
        <v>100</v>
      </c>
      <c r="V1406" s="19">
        <v>103.44791666666667</v>
      </c>
      <c r="W1406" s="19">
        <v>23.368159778762159</v>
      </c>
      <c r="X1406" s="19">
        <v>0</v>
      </c>
      <c r="Y1406" s="19">
        <v>100</v>
      </c>
      <c r="Z1406" s="19">
        <v>0</v>
      </c>
      <c r="AA1406" s="2">
        <v>0</v>
      </c>
      <c r="AB1406">
        <v>2</v>
      </c>
      <c r="AC1406">
        <v>3</v>
      </c>
      <c r="AD1406">
        <v>2</v>
      </c>
      <c r="AE1406" s="16">
        <v>0</v>
      </c>
      <c r="AF1406" s="12">
        <v>99</v>
      </c>
      <c r="AG1406">
        <v>1</v>
      </c>
      <c r="AH1406">
        <v>99</v>
      </c>
      <c r="AI1406">
        <v>99</v>
      </c>
      <c r="AJ1406">
        <v>99</v>
      </c>
      <c r="AK1406">
        <v>99</v>
      </c>
      <c r="AL1406">
        <v>99</v>
      </c>
      <c r="AM1406">
        <v>99</v>
      </c>
      <c r="AN1406" s="1">
        <v>99</v>
      </c>
      <c r="AO1406" s="1">
        <v>99</v>
      </c>
      <c r="AP1406">
        <v>99</v>
      </c>
      <c r="AQ1406" s="1">
        <v>99</v>
      </c>
      <c r="AR1406">
        <v>99</v>
      </c>
      <c r="AS1406" s="1">
        <v>0</v>
      </c>
      <c r="AT1406">
        <v>1</v>
      </c>
      <c r="AU1406" s="1">
        <v>0</v>
      </c>
      <c r="AV1406" s="1">
        <v>0</v>
      </c>
      <c r="AW1406" s="1">
        <v>0</v>
      </c>
      <c r="AX1406" s="1">
        <v>0</v>
      </c>
      <c r="AY1406" s="1">
        <v>0</v>
      </c>
      <c r="AZ1406" s="1">
        <v>0</v>
      </c>
      <c r="BA1406" s="1">
        <v>0</v>
      </c>
      <c r="BB1406" s="1">
        <v>0</v>
      </c>
      <c r="BC1406" s="1">
        <v>0</v>
      </c>
      <c r="BD1406" s="1">
        <v>0</v>
      </c>
      <c r="BE1406" s="1">
        <v>0</v>
      </c>
      <c r="BF1406" s="1">
        <f>SUM(AS1406:BE1406)</f>
        <v>1</v>
      </c>
      <c r="BG1406" s="25">
        <v>0</v>
      </c>
      <c r="BH1406" s="1">
        <v>0</v>
      </c>
      <c r="BI1406" s="1">
        <v>0</v>
      </c>
      <c r="BJ1406" s="1">
        <v>0</v>
      </c>
      <c r="BK1406" s="1">
        <v>0</v>
      </c>
      <c r="BL1406" s="25">
        <v>0</v>
      </c>
      <c r="BM1406" s="1">
        <v>0</v>
      </c>
      <c r="BN1406" s="1">
        <v>0</v>
      </c>
      <c r="BO1406" s="1">
        <v>0</v>
      </c>
      <c r="BP1406" s="1">
        <v>0</v>
      </c>
      <c r="BQ1406" s="12"/>
      <c r="BR1406" s="12"/>
      <c r="BS1406" s="12"/>
      <c r="BT1406" s="12"/>
      <c r="BU1406" s="12"/>
      <c r="BV1406" s="12"/>
      <c r="BW1406" s="12"/>
      <c r="BX1406" s="12"/>
      <c r="BY1406" s="12"/>
      <c r="BZ1406" s="12"/>
      <c r="CA1406" s="12"/>
      <c r="CB1406" s="15"/>
      <c r="CC1406" s="12"/>
      <c r="CD1406" s="12"/>
      <c r="CE1406" s="12"/>
      <c r="CF1406" s="12"/>
      <c r="CG1406" s="12"/>
      <c r="CH1406" s="12"/>
      <c r="CI1406" s="12"/>
      <c r="CJ1406" s="15"/>
      <c r="CK1406" s="12"/>
      <c r="CL1406" s="12"/>
      <c r="CM1406" s="12"/>
      <c r="CN1406" s="12"/>
      <c r="CO1406" s="12"/>
      <c r="CP1406" s="12"/>
      <c r="CQ1406" s="12"/>
      <c r="CR1406" s="12"/>
      <c r="CS1406" s="12"/>
      <c r="CT1406" s="12"/>
      <c r="CU1406" s="12"/>
      <c r="CV1406" s="12"/>
      <c r="CW1406" s="12"/>
      <c r="CX1406" s="12"/>
      <c r="CY1406" s="12"/>
      <c r="CZ1406" s="12"/>
      <c r="DA1406" s="12"/>
      <c r="DB1406" s="12"/>
      <c r="DC1406" s="12"/>
      <c r="DD1406"/>
      <c r="DE1406" s="35"/>
    </row>
    <row r="1407" spans="1:109" x14ac:dyDescent="0.2">
      <c r="A1407" s="2">
        <v>1406</v>
      </c>
      <c r="B1407" s="5">
        <v>17</v>
      </c>
      <c r="C1407" s="2">
        <v>3</v>
      </c>
      <c r="D1407" s="1">
        <v>5</v>
      </c>
      <c r="E1407" s="7">
        <v>44016</v>
      </c>
      <c r="F1407" s="1">
        <v>0</v>
      </c>
      <c r="G1407" s="5">
        <f t="shared" si="96"/>
        <v>0</v>
      </c>
      <c r="H1407" s="19">
        <f t="shared" si="97"/>
        <v>0</v>
      </c>
      <c r="I1407" s="19">
        <v>91.666666666666671</v>
      </c>
      <c r="J1407" s="19">
        <v>107.93939393939394</v>
      </c>
      <c r="K1407" s="19">
        <v>15.526282009956326</v>
      </c>
      <c r="L1407" s="19">
        <v>0</v>
      </c>
      <c r="M1407" s="19">
        <v>97.727272727272734</v>
      </c>
      <c r="N1407" s="19">
        <v>2.2727272727272729</v>
      </c>
      <c r="O1407" s="19">
        <v>87.5</v>
      </c>
      <c r="P1407" s="19">
        <v>104.41071428571429</v>
      </c>
      <c r="Q1407" s="19">
        <v>18.71662701100507</v>
      </c>
      <c r="R1407" s="19">
        <v>0</v>
      </c>
      <c r="S1407" s="19">
        <v>96.428571428571431</v>
      </c>
      <c r="T1407" s="19">
        <v>3.5714285714285716</v>
      </c>
      <c r="U1407" s="19">
        <v>100</v>
      </c>
      <c r="V1407" s="19">
        <v>114.11458333333333</v>
      </c>
      <c r="W1407" s="19">
        <v>5.9214598137986769</v>
      </c>
      <c r="X1407" s="19">
        <v>0</v>
      </c>
      <c r="Y1407" s="19">
        <v>100</v>
      </c>
      <c r="Z1407" s="19">
        <v>0</v>
      </c>
      <c r="AA1407" s="2">
        <v>0</v>
      </c>
      <c r="AB1407">
        <v>2</v>
      </c>
      <c r="AC1407">
        <v>5</v>
      </c>
      <c r="AD1407">
        <v>2</v>
      </c>
      <c r="AE1407" s="16">
        <v>0</v>
      </c>
      <c r="AF1407" s="12">
        <v>99</v>
      </c>
      <c r="AG1407">
        <v>1</v>
      </c>
      <c r="AH1407">
        <v>99</v>
      </c>
      <c r="AI1407">
        <v>99</v>
      </c>
      <c r="AJ1407">
        <v>99</v>
      </c>
      <c r="AK1407">
        <v>99</v>
      </c>
      <c r="AL1407">
        <v>99</v>
      </c>
      <c r="AM1407" s="1">
        <v>99</v>
      </c>
      <c r="AN1407">
        <v>99</v>
      </c>
      <c r="AO1407" s="1">
        <v>99</v>
      </c>
      <c r="AP1407" s="1">
        <v>99</v>
      </c>
      <c r="AQ1407" s="1">
        <v>99</v>
      </c>
      <c r="AR1407" s="1">
        <v>99</v>
      </c>
      <c r="AS1407" s="1">
        <v>0</v>
      </c>
      <c r="AT1407" s="1">
        <v>1</v>
      </c>
      <c r="AU1407">
        <v>0</v>
      </c>
      <c r="AV1407" s="1">
        <v>0</v>
      </c>
      <c r="AW1407" s="1">
        <v>0</v>
      </c>
      <c r="AX1407" s="1">
        <v>0</v>
      </c>
      <c r="AY1407" s="1">
        <v>0</v>
      </c>
      <c r="AZ1407" s="1">
        <v>0</v>
      </c>
      <c r="BA1407" s="1">
        <v>0</v>
      </c>
      <c r="BB1407" s="1">
        <v>0</v>
      </c>
      <c r="BC1407" s="1">
        <v>0</v>
      </c>
      <c r="BD1407" s="1">
        <v>0</v>
      </c>
      <c r="BE1407" s="1">
        <v>0</v>
      </c>
      <c r="BF1407" s="1">
        <f>SUM(AS1407:BE1407)</f>
        <v>1</v>
      </c>
      <c r="BG1407" s="25">
        <v>0</v>
      </c>
      <c r="BH1407" s="1">
        <v>0</v>
      </c>
      <c r="BI1407" s="1">
        <v>0</v>
      </c>
      <c r="BJ1407" s="1">
        <v>0</v>
      </c>
      <c r="BK1407" s="1">
        <v>0</v>
      </c>
      <c r="BL1407" s="25">
        <v>0</v>
      </c>
      <c r="BM1407" s="1">
        <v>0</v>
      </c>
      <c r="BN1407" s="1">
        <v>0</v>
      </c>
      <c r="BO1407" s="1">
        <v>0</v>
      </c>
      <c r="BP1407" s="1">
        <v>0</v>
      </c>
      <c r="BQ1407" s="12"/>
      <c r="BR1407" s="12"/>
      <c r="BS1407" s="12"/>
      <c r="BT1407" s="12"/>
      <c r="BU1407" s="12"/>
      <c r="BV1407" s="12"/>
      <c r="BW1407" s="12"/>
      <c r="BX1407" s="12"/>
      <c r="BY1407" s="12"/>
      <c r="BZ1407" s="12"/>
      <c r="CA1407" s="12"/>
      <c r="CB1407" s="15"/>
      <c r="CC1407" s="12"/>
      <c r="CD1407" s="12"/>
      <c r="CE1407" s="12"/>
      <c r="CF1407" s="12"/>
      <c r="CG1407" s="12"/>
      <c r="CH1407" s="12"/>
      <c r="CI1407" s="12"/>
      <c r="CJ1407" s="15"/>
      <c r="CK1407" s="12"/>
      <c r="CL1407" s="12"/>
      <c r="CM1407" s="12"/>
      <c r="CN1407" s="12"/>
      <c r="CO1407" s="12"/>
      <c r="CP1407" s="12"/>
      <c r="CQ1407" s="12"/>
      <c r="CR1407" s="12"/>
      <c r="CS1407" s="12"/>
      <c r="CT1407" s="12"/>
      <c r="CU1407" s="12"/>
      <c r="CV1407" s="12"/>
      <c r="CW1407" s="12"/>
      <c r="CX1407" s="12"/>
      <c r="CY1407" s="12"/>
      <c r="CZ1407" s="12"/>
      <c r="DA1407" s="12"/>
      <c r="DB1407" s="12"/>
      <c r="DC1407" s="12"/>
      <c r="DD1407"/>
      <c r="DE1407" s="35"/>
    </row>
    <row r="1408" spans="1:109" x14ac:dyDescent="0.2">
      <c r="A1408" s="2">
        <v>1407</v>
      </c>
      <c r="B1408" s="5">
        <v>17</v>
      </c>
      <c r="C1408" s="2">
        <v>3</v>
      </c>
      <c r="D1408" s="1">
        <v>6</v>
      </c>
      <c r="E1408" s="7">
        <v>44017</v>
      </c>
      <c r="F1408" s="1">
        <v>0</v>
      </c>
      <c r="G1408" s="5">
        <f t="shared" si="96"/>
        <v>0</v>
      </c>
      <c r="H1408" s="19">
        <f t="shared" si="97"/>
        <v>0</v>
      </c>
      <c r="I1408" s="19">
        <v>100</v>
      </c>
      <c r="J1408" s="19">
        <v>107.24305555555556</v>
      </c>
      <c r="K1408" s="19">
        <v>17.610252709829698</v>
      </c>
      <c r="L1408" s="19">
        <v>0</v>
      </c>
      <c r="M1408" s="19">
        <v>98.611111111111114</v>
      </c>
      <c r="N1408" s="19">
        <v>1.3888888888888888</v>
      </c>
      <c r="O1408" s="19">
        <v>100</v>
      </c>
      <c r="P1408" s="19">
        <v>114.640625</v>
      </c>
      <c r="Q1408" s="19">
        <v>14.691193192475904</v>
      </c>
      <c r="R1408" s="19">
        <v>0</v>
      </c>
      <c r="S1408" s="19">
        <v>100</v>
      </c>
      <c r="T1408" s="19">
        <v>0</v>
      </c>
      <c r="U1408" s="19">
        <v>100</v>
      </c>
      <c r="V1408" s="19">
        <v>92.447916666666671</v>
      </c>
      <c r="W1408" s="19">
        <v>14.326937434103677</v>
      </c>
      <c r="X1408" s="19">
        <v>0</v>
      </c>
      <c r="Y1408" s="19">
        <v>95.833333333333329</v>
      </c>
      <c r="Z1408" s="19">
        <v>4.166666666666667</v>
      </c>
      <c r="AA1408" s="2">
        <v>0</v>
      </c>
      <c r="AB1408">
        <v>2</v>
      </c>
      <c r="AC1408">
        <v>5</v>
      </c>
      <c r="AD1408">
        <v>2</v>
      </c>
      <c r="AE1408" s="16">
        <v>0</v>
      </c>
      <c r="AF1408" s="12">
        <v>99</v>
      </c>
      <c r="AG1408">
        <v>1</v>
      </c>
      <c r="AH1408">
        <v>99</v>
      </c>
      <c r="AI1408">
        <v>99</v>
      </c>
      <c r="AJ1408">
        <v>99</v>
      </c>
      <c r="AK1408">
        <v>99</v>
      </c>
      <c r="AL1408">
        <v>99</v>
      </c>
      <c r="AM1408">
        <v>99</v>
      </c>
      <c r="AN1408" s="1">
        <v>99</v>
      </c>
      <c r="AO1408" s="1">
        <v>99</v>
      </c>
      <c r="AP1408">
        <v>99</v>
      </c>
      <c r="AQ1408">
        <v>99</v>
      </c>
      <c r="AR1408">
        <v>99</v>
      </c>
      <c r="AS1408" s="1">
        <v>0</v>
      </c>
      <c r="AT1408">
        <v>1</v>
      </c>
      <c r="AU1408">
        <v>0</v>
      </c>
      <c r="AV1408" s="1">
        <v>0</v>
      </c>
      <c r="AW1408" s="1">
        <v>0</v>
      </c>
      <c r="AX1408" s="1">
        <v>0</v>
      </c>
      <c r="AY1408" s="1">
        <v>0</v>
      </c>
      <c r="AZ1408" s="1">
        <v>0</v>
      </c>
      <c r="BA1408" s="1">
        <v>0</v>
      </c>
      <c r="BB1408" s="1">
        <v>0</v>
      </c>
      <c r="BC1408" s="1">
        <v>0</v>
      </c>
      <c r="BD1408" s="1">
        <v>0</v>
      </c>
      <c r="BE1408" s="1">
        <v>0</v>
      </c>
      <c r="BF1408" s="1">
        <f>SUM(AS1408:BE1408)</f>
        <v>1</v>
      </c>
      <c r="BG1408" s="25">
        <v>0</v>
      </c>
      <c r="BH1408" s="1">
        <v>0</v>
      </c>
      <c r="BI1408" s="1">
        <v>0</v>
      </c>
      <c r="BJ1408" s="1">
        <v>0</v>
      </c>
      <c r="BK1408" s="1">
        <v>0</v>
      </c>
      <c r="BL1408" s="25">
        <v>0</v>
      </c>
      <c r="BM1408" s="1">
        <v>0</v>
      </c>
      <c r="BN1408" s="1">
        <v>0</v>
      </c>
      <c r="BO1408" s="1">
        <v>0</v>
      </c>
      <c r="BP1408" s="1">
        <v>0</v>
      </c>
      <c r="BQ1408" s="12"/>
      <c r="BR1408" s="12"/>
      <c r="BS1408" s="12"/>
      <c r="BT1408" s="12"/>
      <c r="BU1408" s="12"/>
      <c r="BV1408" s="12"/>
      <c r="BW1408" s="12"/>
      <c r="BX1408" s="12"/>
      <c r="BY1408" s="12"/>
      <c r="BZ1408" s="12"/>
      <c r="CA1408" s="12"/>
      <c r="CB1408" s="15"/>
      <c r="CC1408" s="12"/>
      <c r="CD1408" s="12"/>
      <c r="CE1408" s="12"/>
      <c r="CF1408" s="12"/>
      <c r="CG1408" s="12"/>
      <c r="CH1408" s="12"/>
      <c r="CI1408" s="12"/>
      <c r="CJ1408" s="15"/>
      <c r="CK1408" s="12"/>
      <c r="CL1408" s="12"/>
      <c r="CM1408" s="12"/>
      <c r="CN1408" s="12"/>
      <c r="CO1408" s="12"/>
      <c r="CP1408" s="12"/>
      <c r="CQ1408" s="12"/>
      <c r="CR1408" s="12"/>
      <c r="CS1408" s="12"/>
      <c r="CT1408" s="12"/>
      <c r="CU1408" s="12"/>
      <c r="CV1408" s="12"/>
      <c r="CW1408" s="12"/>
      <c r="CX1408" s="12"/>
      <c r="CY1408" s="12"/>
      <c r="CZ1408" s="12"/>
      <c r="DA1408" s="12"/>
      <c r="DB1408" s="12"/>
      <c r="DC1408" s="12"/>
      <c r="DD1408"/>
      <c r="DE1408" s="35"/>
    </row>
    <row r="1409" spans="1:109" x14ac:dyDescent="0.2">
      <c r="A1409" s="2">
        <v>1408</v>
      </c>
      <c r="B1409" s="5">
        <v>17</v>
      </c>
      <c r="C1409" s="2">
        <v>3</v>
      </c>
      <c r="D1409" s="1">
        <v>7</v>
      </c>
      <c r="E1409" s="7">
        <v>44018</v>
      </c>
      <c r="F1409" s="1">
        <v>0</v>
      </c>
      <c r="G1409" s="5">
        <f t="shared" si="96"/>
        <v>24</v>
      </c>
      <c r="H1409" s="19">
        <f t="shared" si="97"/>
        <v>67.199999999999989</v>
      </c>
      <c r="I1409" s="19">
        <v>91.319444444444443</v>
      </c>
      <c r="J1409" s="19">
        <v>102.53612167300381</v>
      </c>
      <c r="K1409" s="19">
        <v>20.644022363173811</v>
      </c>
      <c r="L1409" s="19">
        <v>0</v>
      </c>
      <c r="M1409" s="19">
        <v>96.577946768060841</v>
      </c>
      <c r="N1409" s="19">
        <v>3.4220532319391634</v>
      </c>
      <c r="O1409" s="19">
        <v>91.145833333333329</v>
      </c>
      <c r="P1409" s="19">
        <v>98.548571428571435</v>
      </c>
      <c r="Q1409" s="19">
        <v>12.002810219455714</v>
      </c>
      <c r="R1409" s="19">
        <v>0</v>
      </c>
      <c r="S1409" s="19">
        <v>100</v>
      </c>
      <c r="T1409" s="19">
        <v>0</v>
      </c>
      <c r="U1409" s="19">
        <v>91.666666666666671</v>
      </c>
      <c r="V1409" s="19">
        <v>110.46590909090909</v>
      </c>
      <c r="W1409" s="19">
        <v>28.251113463775848</v>
      </c>
      <c r="X1409" s="19">
        <v>0</v>
      </c>
      <c r="Y1409" s="19">
        <v>89.77272727272728</v>
      </c>
      <c r="Z1409" s="19">
        <v>10.227272727272727</v>
      </c>
      <c r="AA1409" s="2">
        <v>1</v>
      </c>
      <c r="AB1409">
        <v>2</v>
      </c>
      <c r="AC1409">
        <v>3</v>
      </c>
      <c r="AD1409">
        <v>2</v>
      </c>
      <c r="AE1409" s="16">
        <v>0</v>
      </c>
      <c r="AF1409" t="s">
        <v>875</v>
      </c>
      <c r="AG1409" t="s">
        <v>875</v>
      </c>
      <c r="AH1409" t="s">
        <v>875</v>
      </c>
      <c r="AI1409" t="s">
        <v>875</v>
      </c>
      <c r="AJ1409" t="s">
        <v>875</v>
      </c>
      <c r="AK1409" t="s">
        <v>875</v>
      </c>
      <c r="AL1409" t="s">
        <v>875</v>
      </c>
      <c r="AM1409" s="1" t="s">
        <v>903</v>
      </c>
      <c r="AN1409" s="1" t="s">
        <v>903</v>
      </c>
      <c r="AO1409" s="1" t="s">
        <v>903</v>
      </c>
      <c r="AP1409" s="1" t="s">
        <v>903</v>
      </c>
      <c r="AQ1409" s="1" t="s">
        <v>903</v>
      </c>
      <c r="AR1409" s="1" t="s">
        <v>903</v>
      </c>
      <c r="AS1409" s="1" t="s">
        <v>903</v>
      </c>
      <c r="AT1409" s="1" t="s">
        <v>903</v>
      </c>
      <c r="AU1409" s="1" t="s">
        <v>903</v>
      </c>
      <c r="AV1409" s="1" t="s">
        <v>903</v>
      </c>
      <c r="AW1409" s="1" t="s">
        <v>903</v>
      </c>
      <c r="AX1409" s="1" t="s">
        <v>903</v>
      </c>
      <c r="AY1409" s="1" t="s">
        <v>903</v>
      </c>
      <c r="AZ1409" s="1" t="s">
        <v>903</v>
      </c>
      <c r="BA1409" s="1" t="s">
        <v>875</v>
      </c>
      <c r="BB1409" s="1" t="s">
        <v>875</v>
      </c>
      <c r="BC1409" s="1" t="s">
        <v>875</v>
      </c>
      <c r="BD1409" s="1" t="s">
        <v>875</v>
      </c>
      <c r="BE1409" s="1" t="s">
        <v>875</v>
      </c>
      <c r="BF1409" s="1" t="s">
        <v>875</v>
      </c>
      <c r="BG1409" s="12">
        <v>24</v>
      </c>
      <c r="BH1409" s="12">
        <v>2</v>
      </c>
      <c r="BI1409" s="1">
        <v>2.8</v>
      </c>
      <c r="BJ1409" s="1">
        <f>BG1409*BI1409</f>
        <v>67.199999999999989</v>
      </c>
      <c r="BK1409" s="1" t="s">
        <v>27</v>
      </c>
      <c r="BL1409" s="25">
        <v>0</v>
      </c>
      <c r="BM1409" s="1">
        <v>0</v>
      </c>
      <c r="BN1409" s="1">
        <v>0</v>
      </c>
      <c r="BO1409" s="1">
        <v>0</v>
      </c>
      <c r="BP1409" s="1">
        <v>0</v>
      </c>
      <c r="BQ1409" s="14">
        <v>44018.843118090277</v>
      </c>
      <c r="BR1409" s="14" t="s">
        <v>633</v>
      </c>
      <c r="BS1409" s="15">
        <v>24.1</v>
      </c>
      <c r="BT1409" s="12" t="s">
        <v>143</v>
      </c>
      <c r="BU1409" s="12">
        <v>1</v>
      </c>
      <c r="BV1409" s="12" t="s">
        <v>631</v>
      </c>
      <c r="BW1409" s="12" t="s">
        <v>632</v>
      </c>
      <c r="BX1409" s="12"/>
      <c r="BY1409" s="12" t="s">
        <v>98</v>
      </c>
      <c r="BZ1409" s="12">
        <v>0</v>
      </c>
      <c r="CA1409" s="12">
        <v>0</v>
      </c>
      <c r="CB1409" s="15">
        <v>0</v>
      </c>
      <c r="CC1409" s="12">
        <v>8</v>
      </c>
      <c r="CD1409" s="12">
        <v>0</v>
      </c>
      <c r="CE1409" s="12">
        <v>2</v>
      </c>
      <c r="CF1409" s="12">
        <v>2</v>
      </c>
      <c r="CG1409" s="12">
        <v>1</v>
      </c>
      <c r="CH1409" s="12">
        <v>2</v>
      </c>
      <c r="CI1409" s="12">
        <v>2</v>
      </c>
      <c r="CJ1409" s="15">
        <v>2</v>
      </c>
      <c r="CK1409" s="12">
        <v>2</v>
      </c>
      <c r="CL1409" s="12">
        <v>3</v>
      </c>
      <c r="CM1409" s="12">
        <v>1</v>
      </c>
      <c r="CN1409" s="12">
        <v>2</v>
      </c>
      <c r="CO1409" s="12">
        <v>1</v>
      </c>
      <c r="CP1409" s="12" t="s">
        <v>94</v>
      </c>
      <c r="CQ1409" s="12">
        <v>77</v>
      </c>
      <c r="CR1409" s="12">
        <v>77</v>
      </c>
      <c r="CS1409" s="12">
        <v>76</v>
      </c>
      <c r="CT1409" s="12">
        <v>57</v>
      </c>
      <c r="CU1409" s="12">
        <v>76</v>
      </c>
      <c r="CV1409" s="12">
        <v>3.5</v>
      </c>
      <c r="CW1409" s="12">
        <v>0</v>
      </c>
      <c r="CX1409" s="12" t="b">
        <v>0</v>
      </c>
      <c r="CY1409" s="12"/>
      <c r="CZ1409" s="12">
        <v>0</v>
      </c>
      <c r="DA1409" s="12"/>
      <c r="DB1409" s="12"/>
      <c r="DC1409" s="12"/>
      <c r="DD1409"/>
      <c r="DE1409" s="35"/>
    </row>
    <row r="1410" spans="1:109" customFormat="1" x14ac:dyDescent="0.2">
      <c r="A1410" s="2">
        <v>1409</v>
      </c>
      <c r="B1410" s="5">
        <v>17</v>
      </c>
      <c r="C1410" s="2">
        <v>3</v>
      </c>
      <c r="D1410" s="1">
        <v>8</v>
      </c>
      <c r="E1410" s="7">
        <v>44019</v>
      </c>
      <c r="F1410" s="1">
        <v>0</v>
      </c>
      <c r="G1410" s="5">
        <f t="shared" si="96"/>
        <v>23</v>
      </c>
      <c r="H1410" s="19">
        <f t="shared" si="97"/>
        <v>64.399999999999991</v>
      </c>
      <c r="I1410" s="19">
        <v>82.638888888888886</v>
      </c>
      <c r="J1410" s="19">
        <v>118.31512605042016</v>
      </c>
      <c r="K1410" s="19">
        <v>14.04746597100463</v>
      </c>
      <c r="L1410" s="19">
        <v>0</v>
      </c>
      <c r="M1410" s="19">
        <v>100</v>
      </c>
      <c r="N1410" s="19">
        <v>0</v>
      </c>
      <c r="O1410" s="19">
        <v>100</v>
      </c>
      <c r="P1410" s="19">
        <v>121.46875</v>
      </c>
      <c r="Q1410" s="19">
        <v>11.423518578047814</v>
      </c>
      <c r="R1410" s="19">
        <v>0</v>
      </c>
      <c r="S1410" s="19">
        <v>100</v>
      </c>
      <c r="T1410" s="19">
        <v>0</v>
      </c>
      <c r="U1410" s="19">
        <v>47.916666666666664</v>
      </c>
      <c r="V1410" s="19">
        <v>105.15217391304348</v>
      </c>
      <c r="W1410" s="19">
        <v>19.444295817756505</v>
      </c>
      <c r="X1410" s="19">
        <v>0</v>
      </c>
      <c r="Y1410" s="19">
        <v>100</v>
      </c>
      <c r="Z1410" s="19">
        <v>0</v>
      </c>
      <c r="AA1410" s="2">
        <v>0</v>
      </c>
      <c r="AB1410">
        <v>2</v>
      </c>
      <c r="AC1410">
        <v>5</v>
      </c>
      <c r="AD1410">
        <v>2</v>
      </c>
      <c r="AE1410" s="16">
        <v>0</v>
      </c>
      <c r="AF1410" t="s">
        <v>875</v>
      </c>
      <c r="AG1410" t="s">
        <v>875</v>
      </c>
      <c r="AH1410" t="s">
        <v>875</v>
      </c>
      <c r="AI1410" t="s">
        <v>875</v>
      </c>
      <c r="AJ1410" t="s">
        <v>875</v>
      </c>
      <c r="AK1410" t="s">
        <v>875</v>
      </c>
      <c r="AL1410" t="s">
        <v>875</v>
      </c>
      <c r="AM1410" s="1" t="s">
        <v>903</v>
      </c>
      <c r="AN1410" s="1" t="s">
        <v>903</v>
      </c>
      <c r="AO1410" s="1" t="s">
        <v>903</v>
      </c>
      <c r="AP1410" s="1" t="s">
        <v>903</v>
      </c>
      <c r="AQ1410" s="1" t="s">
        <v>903</v>
      </c>
      <c r="AR1410" s="1" t="s">
        <v>903</v>
      </c>
      <c r="AS1410" s="1" t="s">
        <v>903</v>
      </c>
      <c r="AT1410" s="1" t="s">
        <v>903</v>
      </c>
      <c r="AU1410" s="1" t="s">
        <v>903</v>
      </c>
      <c r="AV1410" s="1" t="s">
        <v>903</v>
      </c>
      <c r="AW1410" s="1" t="s">
        <v>903</v>
      </c>
      <c r="AX1410" s="1" t="s">
        <v>903</v>
      </c>
      <c r="AY1410" s="1" t="s">
        <v>903</v>
      </c>
      <c r="AZ1410" s="1" t="s">
        <v>903</v>
      </c>
      <c r="BA1410" s="1" t="s">
        <v>875</v>
      </c>
      <c r="BB1410" s="1" t="s">
        <v>875</v>
      </c>
      <c r="BC1410" s="1" t="s">
        <v>875</v>
      </c>
      <c r="BD1410" s="1" t="s">
        <v>875</v>
      </c>
      <c r="BE1410" s="1" t="s">
        <v>875</v>
      </c>
      <c r="BF1410" s="1" t="s">
        <v>875</v>
      </c>
      <c r="BG1410" s="12">
        <v>23</v>
      </c>
      <c r="BH1410" s="1">
        <v>2</v>
      </c>
      <c r="BI1410" s="1">
        <v>2.8</v>
      </c>
      <c r="BJ1410" s="1">
        <f>BG1410*BI1410</f>
        <v>64.399999999999991</v>
      </c>
      <c r="BK1410" s="1" t="s">
        <v>27</v>
      </c>
      <c r="BL1410" s="25">
        <v>0</v>
      </c>
      <c r="BM1410" s="1">
        <v>0</v>
      </c>
      <c r="BN1410" s="1">
        <v>0</v>
      </c>
      <c r="BO1410" s="1">
        <v>0</v>
      </c>
      <c r="BP1410" s="1">
        <v>0</v>
      </c>
      <c r="BQ1410" s="14">
        <v>44019.862202928241</v>
      </c>
      <c r="BR1410" s="14" t="s">
        <v>634</v>
      </c>
      <c r="BS1410" s="15">
        <v>22.016666666666666</v>
      </c>
      <c r="BT1410" s="12" t="s">
        <v>218</v>
      </c>
      <c r="BU1410" s="12">
        <v>1</v>
      </c>
      <c r="BV1410" s="12"/>
      <c r="BW1410" s="12" t="s">
        <v>98</v>
      </c>
      <c r="BX1410" s="12"/>
      <c r="BY1410" s="12" t="s">
        <v>98</v>
      </c>
      <c r="BZ1410" s="12">
        <v>1</v>
      </c>
      <c r="CA1410" s="12">
        <v>6</v>
      </c>
      <c r="CB1410" s="15">
        <v>0</v>
      </c>
      <c r="CC1410" s="12">
        <v>0</v>
      </c>
      <c r="CD1410" s="12">
        <v>0</v>
      </c>
      <c r="CE1410" s="12">
        <v>2</v>
      </c>
      <c r="CF1410" s="12">
        <v>2</v>
      </c>
      <c r="CG1410" s="12">
        <v>1</v>
      </c>
      <c r="CH1410" s="12">
        <v>2</v>
      </c>
      <c r="CI1410" s="12">
        <v>2</v>
      </c>
      <c r="CJ1410" s="15">
        <v>2</v>
      </c>
      <c r="CK1410" s="12">
        <v>2</v>
      </c>
      <c r="CL1410" s="12">
        <v>2</v>
      </c>
      <c r="CM1410" s="12">
        <v>1</v>
      </c>
      <c r="CN1410" s="12">
        <v>2</v>
      </c>
      <c r="CO1410" s="12">
        <v>1</v>
      </c>
      <c r="CP1410" s="12" t="s">
        <v>94</v>
      </c>
      <c r="CQ1410" s="12">
        <v>72</v>
      </c>
      <c r="CR1410" s="12">
        <v>72</v>
      </c>
      <c r="CS1410" s="12">
        <v>76</v>
      </c>
      <c r="CT1410" s="12">
        <v>68</v>
      </c>
      <c r="CU1410" s="12">
        <v>70</v>
      </c>
      <c r="CV1410" s="12">
        <v>4.5999999999999996</v>
      </c>
      <c r="CW1410" s="12">
        <v>270</v>
      </c>
      <c r="CX1410" s="12" t="b">
        <v>0</v>
      </c>
      <c r="CY1410" s="12"/>
      <c r="CZ1410" s="12">
        <v>0</v>
      </c>
      <c r="DA1410" s="12">
        <v>106</v>
      </c>
      <c r="DB1410" s="12">
        <v>89</v>
      </c>
      <c r="DC1410" s="12">
        <v>74</v>
      </c>
      <c r="DE1410" s="35"/>
    </row>
    <row r="1411" spans="1:109" customFormat="1" x14ac:dyDescent="0.2">
      <c r="A1411" s="2">
        <v>1410</v>
      </c>
      <c r="B1411" s="5">
        <v>17</v>
      </c>
      <c r="C1411" s="2">
        <v>3</v>
      </c>
      <c r="D1411" s="1">
        <v>9</v>
      </c>
      <c r="E1411" s="7">
        <v>44020</v>
      </c>
      <c r="F1411" s="1">
        <v>0</v>
      </c>
      <c r="G1411" s="5">
        <f t="shared" si="96"/>
        <v>0</v>
      </c>
      <c r="H1411" s="19">
        <f t="shared" si="97"/>
        <v>0</v>
      </c>
      <c r="I1411" s="19">
        <v>96.180555555555557</v>
      </c>
      <c r="J1411" s="19">
        <v>144.02527075812273</v>
      </c>
      <c r="K1411" s="19">
        <v>20.231105474936992</v>
      </c>
      <c r="L1411" s="19">
        <v>14.8014440433213</v>
      </c>
      <c r="M1411" s="19">
        <v>85.198555956678703</v>
      </c>
      <c r="N1411" s="19">
        <v>0</v>
      </c>
      <c r="O1411" s="19">
        <v>100</v>
      </c>
      <c r="P1411" s="19">
        <v>131.13541666666666</v>
      </c>
      <c r="Q1411" s="19">
        <v>18.483486500559039</v>
      </c>
      <c r="R1411" s="19">
        <v>6.25</v>
      </c>
      <c r="S1411" s="19">
        <v>93.75</v>
      </c>
      <c r="T1411" s="19">
        <v>0</v>
      </c>
      <c r="U1411" s="19">
        <v>88.541666666666671</v>
      </c>
      <c r="V1411" s="19">
        <v>173.14117647058825</v>
      </c>
      <c r="W1411" s="19">
        <v>8.4917589303612537</v>
      </c>
      <c r="X1411" s="19">
        <v>34.117647058823529</v>
      </c>
      <c r="Y1411" s="19">
        <v>65.882352941176464</v>
      </c>
      <c r="Z1411" s="19">
        <v>0</v>
      </c>
      <c r="AA1411" s="2">
        <v>1</v>
      </c>
      <c r="AB1411">
        <v>4</v>
      </c>
      <c r="AC1411">
        <v>2</v>
      </c>
      <c r="AD1411">
        <v>2</v>
      </c>
      <c r="AE1411" s="16">
        <v>0</v>
      </c>
      <c r="AF1411" s="12">
        <v>99</v>
      </c>
      <c r="AG1411">
        <v>1</v>
      </c>
      <c r="AH1411">
        <v>99</v>
      </c>
      <c r="AI1411">
        <v>99</v>
      </c>
      <c r="AJ1411">
        <v>99</v>
      </c>
      <c r="AK1411">
        <v>99</v>
      </c>
      <c r="AL1411">
        <v>99</v>
      </c>
      <c r="AM1411" s="1">
        <v>99</v>
      </c>
      <c r="AN1411" s="1">
        <v>99</v>
      </c>
      <c r="AO1411" s="1">
        <v>99</v>
      </c>
      <c r="AP1411">
        <v>99</v>
      </c>
      <c r="AQ1411" s="1">
        <v>99</v>
      </c>
      <c r="AR1411" s="1">
        <v>99</v>
      </c>
      <c r="AS1411" s="1">
        <v>0</v>
      </c>
      <c r="AT1411">
        <v>1</v>
      </c>
      <c r="AU1411" s="1">
        <v>0</v>
      </c>
      <c r="AV1411" s="1">
        <v>0</v>
      </c>
      <c r="AW1411" s="1">
        <v>0</v>
      </c>
      <c r="AX1411" s="1">
        <v>0</v>
      </c>
      <c r="AY1411" s="1">
        <v>0</v>
      </c>
      <c r="AZ1411" s="1">
        <v>0</v>
      </c>
      <c r="BA1411" s="1">
        <v>0</v>
      </c>
      <c r="BB1411" s="1">
        <v>0</v>
      </c>
      <c r="BC1411" s="1">
        <v>0</v>
      </c>
      <c r="BD1411" s="1">
        <v>0</v>
      </c>
      <c r="BE1411" s="1">
        <v>0</v>
      </c>
      <c r="BF1411" s="1">
        <f>SUM(AS1411:BE1411)</f>
        <v>1</v>
      </c>
      <c r="BG1411" s="25">
        <v>0</v>
      </c>
      <c r="BH1411" s="1">
        <v>0</v>
      </c>
      <c r="BI1411" s="1">
        <v>0</v>
      </c>
      <c r="BJ1411" s="1">
        <v>0</v>
      </c>
      <c r="BK1411" s="1">
        <v>0</v>
      </c>
      <c r="BL1411" s="25">
        <v>0</v>
      </c>
      <c r="BM1411" s="1">
        <v>0</v>
      </c>
      <c r="BN1411" s="1">
        <v>0</v>
      </c>
      <c r="BO1411" s="1">
        <v>0</v>
      </c>
      <c r="BP1411" s="1">
        <v>0</v>
      </c>
      <c r="BQ1411" s="12"/>
      <c r="BR1411" s="12"/>
      <c r="BS1411" s="12"/>
      <c r="BT1411" s="12"/>
      <c r="BU1411" s="12"/>
      <c r="BV1411" s="12"/>
      <c r="BW1411" s="12"/>
      <c r="BX1411" s="12"/>
      <c r="BY1411" s="12"/>
      <c r="BZ1411" s="12"/>
      <c r="CA1411" s="12"/>
      <c r="CB1411" s="15"/>
      <c r="CC1411" s="12"/>
      <c r="CD1411" s="12"/>
      <c r="CE1411" s="12"/>
      <c r="CF1411" s="12"/>
      <c r="CG1411" s="12"/>
      <c r="CH1411" s="12"/>
      <c r="CI1411" s="12"/>
      <c r="CJ1411" s="15"/>
      <c r="CK1411" s="12"/>
      <c r="CL1411" s="12"/>
      <c r="CM1411" s="12"/>
      <c r="CN1411" s="12"/>
      <c r="CO1411" s="12"/>
      <c r="CP1411" s="12"/>
      <c r="CQ1411" s="12"/>
      <c r="CR1411" s="12"/>
      <c r="CS1411" s="12"/>
      <c r="CT1411" s="12"/>
      <c r="CU1411" s="12"/>
      <c r="CV1411" s="12"/>
      <c r="CW1411" s="12"/>
      <c r="CX1411" s="12"/>
      <c r="CY1411" s="12"/>
      <c r="CZ1411" s="12"/>
      <c r="DA1411" s="12"/>
      <c r="DB1411" s="12"/>
      <c r="DC1411" s="12"/>
      <c r="DE1411" s="35"/>
    </row>
    <row r="1412" spans="1:109" x14ac:dyDescent="0.2">
      <c r="A1412" s="2">
        <v>1411</v>
      </c>
      <c r="B1412" s="5">
        <v>17</v>
      </c>
      <c r="C1412" s="2">
        <v>3</v>
      </c>
      <c r="D1412" s="1">
        <v>10</v>
      </c>
      <c r="E1412" s="7">
        <v>44021</v>
      </c>
      <c r="F1412" s="1">
        <v>0</v>
      </c>
      <c r="G1412" s="5">
        <f t="shared" si="96"/>
        <v>0</v>
      </c>
      <c r="H1412" s="19">
        <f t="shared" si="97"/>
        <v>0</v>
      </c>
      <c r="I1412" s="19">
        <v>100</v>
      </c>
      <c r="J1412" s="19">
        <v>120.27777777777777</v>
      </c>
      <c r="K1412" s="19">
        <v>18.341735391012257</v>
      </c>
      <c r="L1412" s="19">
        <v>0</v>
      </c>
      <c r="M1412" s="19">
        <v>100</v>
      </c>
      <c r="N1412" s="19">
        <v>0</v>
      </c>
      <c r="O1412" s="19">
        <v>100</v>
      </c>
      <c r="P1412" s="19">
        <v>129.515625</v>
      </c>
      <c r="Q1412" s="19">
        <v>13.245481862442539</v>
      </c>
      <c r="R1412" s="19">
        <v>0</v>
      </c>
      <c r="S1412" s="19">
        <v>100</v>
      </c>
      <c r="T1412" s="19">
        <v>0</v>
      </c>
      <c r="U1412" s="19">
        <v>100</v>
      </c>
      <c r="V1412" s="19">
        <v>101.80208333333333</v>
      </c>
      <c r="W1412" s="19">
        <v>18.669171674613992</v>
      </c>
      <c r="X1412" s="19">
        <v>0</v>
      </c>
      <c r="Y1412" s="19">
        <v>100</v>
      </c>
      <c r="Z1412" s="19">
        <v>0</v>
      </c>
      <c r="AA1412" s="2">
        <v>0</v>
      </c>
      <c r="AB1412">
        <v>2</v>
      </c>
      <c r="AC1412">
        <v>3</v>
      </c>
      <c r="AD1412">
        <v>2</v>
      </c>
      <c r="AE1412" s="16">
        <v>0</v>
      </c>
      <c r="AF1412" s="12">
        <v>99</v>
      </c>
      <c r="AG1412">
        <v>1</v>
      </c>
      <c r="AH1412">
        <v>99</v>
      </c>
      <c r="AI1412">
        <v>99</v>
      </c>
      <c r="AJ1412">
        <v>99</v>
      </c>
      <c r="AK1412">
        <v>99</v>
      </c>
      <c r="AL1412">
        <v>99</v>
      </c>
      <c r="AM1412">
        <v>99</v>
      </c>
      <c r="AN1412">
        <v>99</v>
      </c>
      <c r="AO1412" s="1">
        <v>99</v>
      </c>
      <c r="AP1412" s="1">
        <v>99</v>
      </c>
      <c r="AQ1412">
        <v>99</v>
      </c>
      <c r="AR1412">
        <v>99</v>
      </c>
      <c r="AS1412" s="1">
        <v>0</v>
      </c>
      <c r="AT1412" s="1">
        <v>1</v>
      </c>
      <c r="AU1412">
        <v>0</v>
      </c>
      <c r="AV1412" s="1">
        <v>0</v>
      </c>
      <c r="AW1412" s="1">
        <v>0</v>
      </c>
      <c r="AX1412" s="1">
        <v>0</v>
      </c>
      <c r="AY1412" s="1">
        <v>0</v>
      </c>
      <c r="AZ1412" s="1">
        <v>0</v>
      </c>
      <c r="BA1412" s="1">
        <v>0</v>
      </c>
      <c r="BB1412" s="1">
        <v>0</v>
      </c>
      <c r="BC1412" s="1">
        <v>0</v>
      </c>
      <c r="BD1412" s="1">
        <v>0</v>
      </c>
      <c r="BE1412" s="1">
        <v>0</v>
      </c>
      <c r="BF1412" s="1">
        <f>SUM(AS1412:BE1412)</f>
        <v>1</v>
      </c>
      <c r="BG1412" s="25">
        <v>0</v>
      </c>
      <c r="BH1412" s="1">
        <v>0</v>
      </c>
      <c r="BI1412" s="1">
        <v>0</v>
      </c>
      <c r="BJ1412" s="1">
        <v>0</v>
      </c>
      <c r="BK1412" s="1">
        <v>0</v>
      </c>
      <c r="BL1412" s="25">
        <v>0</v>
      </c>
      <c r="BM1412" s="1">
        <v>0</v>
      </c>
      <c r="BN1412" s="1">
        <v>0</v>
      </c>
      <c r="BO1412" s="1">
        <v>0</v>
      </c>
      <c r="BP1412" s="1">
        <v>0</v>
      </c>
      <c r="BQ1412" s="12"/>
      <c r="BR1412" s="12"/>
      <c r="BS1412" s="12"/>
      <c r="BT1412" s="12"/>
      <c r="BU1412" s="12"/>
      <c r="BV1412" s="12"/>
      <c r="BW1412" s="12"/>
      <c r="BX1412" s="12"/>
      <c r="BY1412" s="12"/>
      <c r="BZ1412" s="12"/>
      <c r="CA1412" s="12"/>
      <c r="CB1412" s="15"/>
      <c r="CC1412" s="12"/>
      <c r="CD1412" s="12"/>
      <c r="CE1412" s="12"/>
      <c r="CF1412" s="12"/>
      <c r="CG1412" s="12"/>
      <c r="CH1412" s="12"/>
      <c r="CI1412" s="12"/>
      <c r="CJ1412" s="15"/>
      <c r="CK1412" s="12"/>
      <c r="CL1412" s="12"/>
      <c r="CM1412" s="12"/>
      <c r="CN1412" s="12"/>
      <c r="CO1412" s="12"/>
      <c r="CP1412" s="12"/>
      <c r="CQ1412" s="12"/>
      <c r="CR1412" s="12"/>
      <c r="CS1412" s="12"/>
      <c r="CT1412" s="12"/>
      <c r="CU1412" s="12"/>
      <c r="CV1412" s="12"/>
      <c r="CW1412" s="12"/>
      <c r="CX1412" s="12"/>
      <c r="CY1412" s="12"/>
      <c r="CZ1412" s="12"/>
      <c r="DA1412" s="12"/>
      <c r="DB1412" s="12"/>
      <c r="DC1412" s="12"/>
      <c r="DD1412"/>
      <c r="DE1412" s="35"/>
    </row>
    <row r="1413" spans="1:109" x14ac:dyDescent="0.2">
      <c r="A1413" s="2">
        <v>1412</v>
      </c>
      <c r="B1413" s="5">
        <v>17</v>
      </c>
      <c r="C1413" s="2">
        <v>3</v>
      </c>
      <c r="D1413" s="1">
        <v>11</v>
      </c>
      <c r="E1413" s="7">
        <v>44022</v>
      </c>
      <c r="F1413" s="1">
        <v>0</v>
      </c>
      <c r="G1413" s="5">
        <f t="shared" si="96"/>
        <v>0</v>
      </c>
      <c r="H1413" s="19">
        <f t="shared" si="97"/>
        <v>0</v>
      </c>
      <c r="I1413" s="19">
        <v>100</v>
      </c>
      <c r="J1413" s="19">
        <v>101.44791666666667</v>
      </c>
      <c r="K1413" s="19">
        <v>15.977998657156052</v>
      </c>
      <c r="L1413" s="19">
        <v>0</v>
      </c>
      <c r="M1413" s="19">
        <v>100</v>
      </c>
      <c r="N1413" s="19">
        <v>0</v>
      </c>
      <c r="O1413" s="19">
        <v>100</v>
      </c>
      <c r="P1413" s="19">
        <v>104.36979166666667</v>
      </c>
      <c r="Q1413" s="19">
        <v>15.713264860477732</v>
      </c>
      <c r="R1413" s="19">
        <v>0</v>
      </c>
      <c r="S1413" s="19">
        <v>100</v>
      </c>
      <c r="T1413" s="19">
        <v>0</v>
      </c>
      <c r="U1413" s="19">
        <v>100</v>
      </c>
      <c r="V1413" s="19">
        <v>95.604166666666671</v>
      </c>
      <c r="W1413" s="19">
        <v>14.838619221312976</v>
      </c>
      <c r="X1413" s="19">
        <v>0</v>
      </c>
      <c r="Y1413" s="19">
        <v>100</v>
      </c>
      <c r="Z1413" s="19">
        <v>0</v>
      </c>
      <c r="AA1413" s="2">
        <v>0</v>
      </c>
      <c r="AB1413">
        <v>2</v>
      </c>
      <c r="AC1413">
        <v>5</v>
      </c>
      <c r="AD1413">
        <v>2</v>
      </c>
      <c r="AE1413" s="16">
        <v>0</v>
      </c>
      <c r="AF1413" s="12">
        <v>99</v>
      </c>
      <c r="AG1413">
        <v>99</v>
      </c>
      <c r="AH1413">
        <v>99</v>
      </c>
      <c r="AI1413">
        <v>99</v>
      </c>
      <c r="AJ1413">
        <v>99</v>
      </c>
      <c r="AK1413">
        <v>99</v>
      </c>
      <c r="AL1413">
        <v>99</v>
      </c>
      <c r="AM1413" s="1">
        <v>99</v>
      </c>
      <c r="AN1413">
        <v>99</v>
      </c>
      <c r="AO1413" s="1">
        <v>99</v>
      </c>
      <c r="AP1413" s="1">
        <v>1</v>
      </c>
      <c r="AQ1413">
        <v>99</v>
      </c>
      <c r="AR1413">
        <v>99</v>
      </c>
      <c r="AS1413" s="1">
        <v>0</v>
      </c>
      <c r="AT1413" s="1">
        <v>0</v>
      </c>
      <c r="AU1413">
        <v>0</v>
      </c>
      <c r="AV1413" s="1">
        <v>0</v>
      </c>
      <c r="AW1413" s="1">
        <v>0</v>
      </c>
      <c r="AX1413" s="1">
        <v>0</v>
      </c>
      <c r="AY1413" s="1">
        <v>0</v>
      </c>
      <c r="AZ1413" s="1">
        <v>0</v>
      </c>
      <c r="BA1413" s="1">
        <v>0</v>
      </c>
      <c r="BB1413" s="1">
        <v>0</v>
      </c>
      <c r="BC1413" s="1">
        <v>1</v>
      </c>
      <c r="BD1413" s="1">
        <v>0</v>
      </c>
      <c r="BE1413" s="1">
        <v>0</v>
      </c>
      <c r="BF1413" s="1">
        <f>SUM(AS1413:BE1413)</f>
        <v>1</v>
      </c>
      <c r="BG1413" s="25">
        <v>0</v>
      </c>
      <c r="BH1413" s="12">
        <v>0</v>
      </c>
      <c r="BI1413" s="1">
        <v>0</v>
      </c>
      <c r="BJ1413" s="1">
        <v>0</v>
      </c>
      <c r="BK1413" s="1">
        <v>0</v>
      </c>
      <c r="BL1413" s="25">
        <v>0</v>
      </c>
      <c r="BM1413" s="1">
        <v>0</v>
      </c>
      <c r="BN1413" s="1">
        <v>0</v>
      </c>
      <c r="BO1413" s="1">
        <v>0</v>
      </c>
      <c r="BP1413" s="1">
        <v>0</v>
      </c>
      <c r="BQ1413" s="12"/>
      <c r="BR1413" s="12"/>
      <c r="BS1413" s="12"/>
      <c r="BT1413" s="12"/>
      <c r="BU1413" s="12"/>
      <c r="BV1413" s="12"/>
      <c r="BW1413" s="12"/>
      <c r="BX1413" s="12"/>
      <c r="BY1413" s="12"/>
      <c r="BZ1413" s="12"/>
      <c r="CA1413" s="12"/>
      <c r="CB1413" s="15"/>
      <c r="CC1413" s="12"/>
      <c r="CD1413" s="12"/>
      <c r="CE1413" s="12"/>
      <c r="CF1413" s="12"/>
      <c r="CG1413" s="12"/>
      <c r="CH1413" s="12"/>
      <c r="CI1413" s="12"/>
      <c r="CJ1413" s="15"/>
      <c r="CK1413" s="12"/>
      <c r="CL1413" s="12"/>
      <c r="CM1413" s="12"/>
      <c r="CN1413" s="12"/>
      <c r="CO1413" s="12"/>
      <c r="CP1413" s="12"/>
      <c r="CQ1413" s="12"/>
      <c r="CR1413" s="12"/>
      <c r="CS1413" s="12"/>
      <c r="CT1413" s="12"/>
      <c r="CU1413" s="12"/>
      <c r="CV1413" s="12"/>
      <c r="CW1413" s="12"/>
      <c r="CX1413" s="12"/>
      <c r="CY1413" s="12"/>
      <c r="CZ1413" s="12"/>
      <c r="DA1413" s="12"/>
      <c r="DB1413" s="12"/>
      <c r="DC1413" s="12"/>
      <c r="DD1413"/>
      <c r="DE1413" s="35"/>
    </row>
    <row r="1414" spans="1:109" x14ac:dyDescent="0.2">
      <c r="A1414" s="2">
        <v>1413</v>
      </c>
      <c r="B1414" s="5">
        <v>17</v>
      </c>
      <c r="C1414" s="2">
        <v>3</v>
      </c>
      <c r="D1414" s="1">
        <v>12</v>
      </c>
      <c r="E1414" s="7">
        <v>44023</v>
      </c>
      <c r="F1414" s="1">
        <v>0</v>
      </c>
      <c r="G1414" s="5">
        <f t="shared" si="96"/>
        <v>0</v>
      </c>
      <c r="H1414" s="19">
        <f t="shared" si="97"/>
        <v>0</v>
      </c>
      <c r="I1414" s="19">
        <v>100</v>
      </c>
      <c r="J1414" s="19">
        <v>104.44444444444444</v>
      </c>
      <c r="K1414" s="19">
        <v>26.225700556760689</v>
      </c>
      <c r="L1414" s="19">
        <v>0</v>
      </c>
      <c r="M1414" s="19">
        <v>95.138888888888886</v>
      </c>
      <c r="N1414" s="19">
        <v>4.8611111111111107</v>
      </c>
      <c r="O1414" s="19">
        <v>100</v>
      </c>
      <c r="P1414" s="19">
        <v>105.84375</v>
      </c>
      <c r="Q1414" s="19">
        <v>29.391220426375554</v>
      </c>
      <c r="R1414" s="19">
        <v>0</v>
      </c>
      <c r="S1414" s="19">
        <v>93.75</v>
      </c>
      <c r="T1414" s="19">
        <v>6.25</v>
      </c>
      <c r="U1414" s="19">
        <v>100</v>
      </c>
      <c r="V1414" s="19">
        <v>101.64583333333333</v>
      </c>
      <c r="W1414" s="19">
        <v>17.295818756137223</v>
      </c>
      <c r="X1414" s="19">
        <v>0</v>
      </c>
      <c r="Y1414" s="19">
        <v>97.916666666666671</v>
      </c>
      <c r="Z1414" s="19">
        <v>2.0833333333333335</v>
      </c>
      <c r="AA1414" s="2">
        <v>0</v>
      </c>
      <c r="AB1414">
        <v>2</v>
      </c>
      <c r="AC1414">
        <v>5</v>
      </c>
      <c r="AD1414">
        <v>2</v>
      </c>
      <c r="AE1414" s="16">
        <v>0</v>
      </c>
      <c r="AF1414" s="12">
        <v>99</v>
      </c>
      <c r="AG1414">
        <v>99</v>
      </c>
      <c r="AH1414">
        <v>1</v>
      </c>
      <c r="AI1414">
        <v>99</v>
      </c>
      <c r="AJ1414">
        <v>99</v>
      </c>
      <c r="AK1414">
        <v>99</v>
      </c>
      <c r="AL1414">
        <v>99</v>
      </c>
      <c r="AM1414">
        <v>99</v>
      </c>
      <c r="AN1414" s="1">
        <v>99</v>
      </c>
      <c r="AO1414" s="1">
        <v>99</v>
      </c>
      <c r="AP1414" s="1">
        <v>99</v>
      </c>
      <c r="AQ1414">
        <v>99</v>
      </c>
      <c r="AR1414">
        <v>99</v>
      </c>
      <c r="AS1414" s="1">
        <v>0</v>
      </c>
      <c r="AT1414" s="1">
        <v>0</v>
      </c>
      <c r="AU1414" s="1">
        <v>1</v>
      </c>
      <c r="AV1414" s="1">
        <v>0</v>
      </c>
      <c r="AW1414" s="1">
        <v>0</v>
      </c>
      <c r="AX1414" s="1">
        <v>0</v>
      </c>
      <c r="AY1414" s="1">
        <v>0</v>
      </c>
      <c r="AZ1414" s="1">
        <v>0</v>
      </c>
      <c r="BA1414" s="1">
        <v>0</v>
      </c>
      <c r="BB1414" s="1">
        <v>0</v>
      </c>
      <c r="BC1414" s="1">
        <v>0</v>
      </c>
      <c r="BD1414" s="1">
        <v>0</v>
      </c>
      <c r="BE1414" s="1">
        <v>0</v>
      </c>
      <c r="BF1414" s="1">
        <f>SUM(AS1414:BE1414)</f>
        <v>1</v>
      </c>
      <c r="BG1414" s="25">
        <v>0</v>
      </c>
      <c r="BH1414" s="1">
        <v>0</v>
      </c>
      <c r="BI1414" s="1">
        <v>0</v>
      </c>
      <c r="BJ1414" s="1">
        <v>0</v>
      </c>
      <c r="BK1414" s="1">
        <v>0</v>
      </c>
      <c r="BL1414" s="25">
        <v>0</v>
      </c>
      <c r="BM1414" s="1">
        <v>0</v>
      </c>
      <c r="BN1414" s="1">
        <v>0</v>
      </c>
      <c r="BO1414" s="1">
        <v>0</v>
      </c>
      <c r="BP1414" s="1">
        <v>0</v>
      </c>
      <c r="BQ1414" s="12"/>
      <c r="BR1414" s="12"/>
      <c r="BS1414" s="12"/>
      <c r="BT1414" s="12"/>
      <c r="BU1414" s="12"/>
      <c r="BV1414" s="12"/>
      <c r="BW1414" s="12"/>
      <c r="BX1414" s="12"/>
      <c r="BY1414" s="12"/>
      <c r="BZ1414" s="12"/>
      <c r="CA1414" s="12"/>
      <c r="CB1414" s="15"/>
      <c r="CC1414" s="12"/>
      <c r="CD1414" s="12"/>
      <c r="CE1414" s="12"/>
      <c r="CF1414" s="12"/>
      <c r="CG1414" s="12"/>
      <c r="CH1414" s="12"/>
      <c r="CI1414" s="12"/>
      <c r="CJ1414" s="15"/>
      <c r="CK1414" s="12"/>
      <c r="CL1414" s="12"/>
      <c r="CM1414" s="12"/>
      <c r="CN1414" s="12"/>
      <c r="CO1414" s="12"/>
      <c r="CP1414" s="12"/>
      <c r="CQ1414" s="12"/>
      <c r="CR1414" s="12"/>
      <c r="CS1414" s="12"/>
      <c r="CT1414" s="12"/>
      <c r="CU1414" s="12"/>
      <c r="CV1414" s="12"/>
      <c r="CW1414" s="12"/>
      <c r="CX1414" s="12"/>
      <c r="CY1414" s="12"/>
      <c r="CZ1414" s="12"/>
      <c r="DA1414" s="12"/>
      <c r="DB1414" s="12"/>
      <c r="DC1414" s="12"/>
      <c r="DD1414"/>
      <c r="DE1414" s="35"/>
    </row>
    <row r="1415" spans="1:109" customFormat="1" x14ac:dyDescent="0.2">
      <c r="A1415" s="2">
        <v>1414</v>
      </c>
      <c r="B1415" s="5">
        <v>17</v>
      </c>
      <c r="C1415" s="2">
        <v>3</v>
      </c>
      <c r="D1415" s="1">
        <v>13</v>
      </c>
      <c r="E1415" s="7">
        <v>44024</v>
      </c>
      <c r="F1415" s="1">
        <v>0</v>
      </c>
      <c r="G1415" s="5">
        <f t="shared" si="96"/>
        <v>0</v>
      </c>
      <c r="H1415" s="19">
        <f t="shared" si="97"/>
        <v>0</v>
      </c>
      <c r="I1415" s="19">
        <v>92.708333333333329</v>
      </c>
      <c r="J1415" s="19">
        <v>85.322097378277149</v>
      </c>
      <c r="K1415" s="19">
        <v>16.799406256521824</v>
      </c>
      <c r="L1415" s="19">
        <v>0</v>
      </c>
      <c r="M1415" s="19">
        <v>89.513108614232209</v>
      </c>
      <c r="N1415" s="19">
        <v>10.486891385767791</v>
      </c>
      <c r="O1415" s="19">
        <v>92.708333333333329</v>
      </c>
      <c r="P1415" s="19">
        <v>88.016853932584269</v>
      </c>
      <c r="Q1415" s="19">
        <v>15.299099657967972</v>
      </c>
      <c r="R1415" s="19">
        <v>0</v>
      </c>
      <c r="S1415" s="19">
        <v>94.382022471910119</v>
      </c>
      <c r="T1415" s="19">
        <v>5.617977528089888</v>
      </c>
      <c r="U1415" s="19">
        <v>92.708333333333329</v>
      </c>
      <c r="V1415" s="19">
        <v>79.932584269662925</v>
      </c>
      <c r="W1415" s="19">
        <v>18.226164791481764</v>
      </c>
      <c r="X1415" s="19">
        <v>0</v>
      </c>
      <c r="Y1415" s="19">
        <v>79.775280898876403</v>
      </c>
      <c r="Z1415" s="19">
        <v>20.224719101123597</v>
      </c>
      <c r="AA1415" s="2">
        <v>0</v>
      </c>
      <c r="AB1415">
        <v>2</v>
      </c>
      <c r="AC1415">
        <v>5</v>
      </c>
      <c r="AD1415">
        <v>2</v>
      </c>
      <c r="AE1415" s="16">
        <v>0</v>
      </c>
      <c r="AF1415" s="12">
        <v>99</v>
      </c>
      <c r="AG1415">
        <v>99</v>
      </c>
      <c r="AH1415">
        <v>1</v>
      </c>
      <c r="AI1415">
        <v>99</v>
      </c>
      <c r="AJ1415">
        <v>99</v>
      </c>
      <c r="AK1415">
        <v>99</v>
      </c>
      <c r="AL1415">
        <v>99</v>
      </c>
      <c r="AM1415" s="1">
        <v>99</v>
      </c>
      <c r="AN1415">
        <v>99</v>
      </c>
      <c r="AO1415" s="1">
        <v>99</v>
      </c>
      <c r="AP1415">
        <v>99</v>
      </c>
      <c r="AQ1415">
        <v>99</v>
      </c>
      <c r="AR1415">
        <v>99</v>
      </c>
      <c r="AS1415" s="1">
        <v>0</v>
      </c>
      <c r="AT1415" s="1">
        <v>0</v>
      </c>
      <c r="AU1415" s="1">
        <v>1</v>
      </c>
      <c r="AV1415" s="1">
        <v>0</v>
      </c>
      <c r="AW1415" s="1">
        <v>0</v>
      </c>
      <c r="AX1415" s="1">
        <v>0</v>
      </c>
      <c r="AY1415" s="1">
        <v>0</v>
      </c>
      <c r="AZ1415" s="1">
        <v>0</v>
      </c>
      <c r="BA1415" s="1">
        <v>0</v>
      </c>
      <c r="BB1415" s="1">
        <v>0</v>
      </c>
      <c r="BC1415" s="1">
        <v>0</v>
      </c>
      <c r="BD1415" s="1">
        <v>0</v>
      </c>
      <c r="BE1415" s="1">
        <v>0</v>
      </c>
      <c r="BF1415" s="1">
        <f>SUM(AS1415:BE1415)</f>
        <v>1</v>
      </c>
      <c r="BG1415" s="25">
        <v>0</v>
      </c>
      <c r="BH1415" s="1">
        <v>0</v>
      </c>
      <c r="BI1415" s="1">
        <v>0</v>
      </c>
      <c r="BJ1415" s="1">
        <v>0</v>
      </c>
      <c r="BK1415" s="1">
        <v>0</v>
      </c>
      <c r="BL1415" s="25">
        <v>0</v>
      </c>
      <c r="BM1415" s="1">
        <v>0</v>
      </c>
      <c r="BN1415" s="1">
        <v>0</v>
      </c>
      <c r="BO1415" s="1">
        <v>0</v>
      </c>
      <c r="BP1415" s="1">
        <v>0</v>
      </c>
      <c r="BQ1415" s="12"/>
      <c r="BR1415" s="12"/>
      <c r="BS1415" s="12"/>
      <c r="BT1415" s="12"/>
      <c r="BU1415" s="12"/>
      <c r="BV1415" s="12"/>
      <c r="BW1415" s="12"/>
      <c r="BX1415" s="12"/>
      <c r="BY1415" s="12"/>
      <c r="BZ1415" s="12"/>
      <c r="CA1415" s="12"/>
      <c r="CB1415" s="15"/>
      <c r="CC1415" s="12"/>
      <c r="CD1415" s="12"/>
      <c r="CE1415" s="12"/>
      <c r="CF1415" s="12"/>
      <c r="CG1415" s="12"/>
      <c r="CH1415" s="12"/>
      <c r="CI1415" s="12"/>
      <c r="CJ1415" s="15"/>
      <c r="CK1415" s="12"/>
      <c r="CL1415" s="12"/>
      <c r="CM1415" s="12"/>
      <c r="CN1415" s="12"/>
      <c r="CO1415" s="12"/>
      <c r="CP1415" s="12"/>
      <c r="CQ1415" s="12"/>
      <c r="CR1415" s="12"/>
      <c r="CS1415" s="12"/>
      <c r="CT1415" s="12"/>
      <c r="CU1415" s="12"/>
      <c r="CV1415" s="12"/>
      <c r="CW1415" s="12"/>
      <c r="CX1415" s="12"/>
      <c r="CY1415" s="12"/>
      <c r="CZ1415" s="12"/>
      <c r="DA1415" s="12"/>
      <c r="DB1415" s="12"/>
      <c r="DC1415" s="12"/>
      <c r="DE1415" s="35"/>
    </row>
    <row r="1416" spans="1:109" customFormat="1" x14ac:dyDescent="0.2">
      <c r="A1416" s="2">
        <v>1415</v>
      </c>
      <c r="B1416" s="5">
        <v>17</v>
      </c>
      <c r="C1416" s="2">
        <v>3</v>
      </c>
      <c r="D1416" s="1">
        <v>14</v>
      </c>
      <c r="E1416" s="7">
        <v>44025</v>
      </c>
      <c r="F1416" s="1">
        <v>0</v>
      </c>
      <c r="G1416" s="5">
        <f t="shared" si="96"/>
        <v>22</v>
      </c>
      <c r="H1416" s="19">
        <f t="shared" si="97"/>
        <v>61.599999999999994</v>
      </c>
      <c r="I1416" s="19">
        <v>90.972222222222229</v>
      </c>
      <c r="J1416" s="19">
        <v>100.30152671755725</v>
      </c>
      <c r="K1416" s="19">
        <v>24.268828960927415</v>
      </c>
      <c r="L1416" s="19">
        <v>0</v>
      </c>
      <c r="M1416" s="19">
        <v>93.89312977099236</v>
      </c>
      <c r="N1416" s="19">
        <v>6.106870229007634</v>
      </c>
      <c r="O1416" s="19">
        <v>86.458333333333329</v>
      </c>
      <c r="P1416" s="19">
        <v>103.96385542168674</v>
      </c>
      <c r="Q1416" s="19">
        <v>27.416086983135994</v>
      </c>
      <c r="R1416" s="19">
        <v>0</v>
      </c>
      <c r="S1416" s="19">
        <v>90.361445783132524</v>
      </c>
      <c r="T1416" s="19">
        <v>9.6385542168674707</v>
      </c>
      <c r="U1416" s="19">
        <v>100</v>
      </c>
      <c r="V1416" s="19">
        <v>93.96875</v>
      </c>
      <c r="W1416" s="19">
        <v>13.159558361465045</v>
      </c>
      <c r="X1416" s="19">
        <v>0</v>
      </c>
      <c r="Y1416" s="19">
        <v>100</v>
      </c>
      <c r="Z1416" s="19">
        <v>0</v>
      </c>
      <c r="AA1416" s="2">
        <v>0</v>
      </c>
      <c r="AB1416">
        <v>2</v>
      </c>
      <c r="AC1416">
        <v>6</v>
      </c>
      <c r="AD1416">
        <v>2</v>
      </c>
      <c r="AE1416" s="16">
        <v>0</v>
      </c>
      <c r="AF1416" t="s">
        <v>875</v>
      </c>
      <c r="AG1416" t="s">
        <v>875</v>
      </c>
      <c r="AH1416" t="s">
        <v>875</v>
      </c>
      <c r="AI1416" t="s">
        <v>875</v>
      </c>
      <c r="AJ1416" t="s">
        <v>875</v>
      </c>
      <c r="AK1416" t="s">
        <v>875</v>
      </c>
      <c r="AL1416" t="s">
        <v>875</v>
      </c>
      <c r="AM1416" s="1" t="s">
        <v>903</v>
      </c>
      <c r="AN1416" s="1" t="s">
        <v>903</v>
      </c>
      <c r="AO1416" s="1" t="s">
        <v>903</v>
      </c>
      <c r="AP1416" s="1" t="s">
        <v>903</v>
      </c>
      <c r="AQ1416" s="1" t="s">
        <v>903</v>
      </c>
      <c r="AR1416" s="1" t="s">
        <v>903</v>
      </c>
      <c r="AS1416" s="1" t="s">
        <v>903</v>
      </c>
      <c r="AT1416" s="1" t="s">
        <v>903</v>
      </c>
      <c r="AU1416" s="1" t="s">
        <v>903</v>
      </c>
      <c r="AV1416" s="1" t="s">
        <v>903</v>
      </c>
      <c r="AW1416" s="1" t="s">
        <v>903</v>
      </c>
      <c r="AX1416" s="1" t="s">
        <v>903</v>
      </c>
      <c r="AY1416" s="1" t="s">
        <v>903</v>
      </c>
      <c r="AZ1416" s="1" t="s">
        <v>903</v>
      </c>
      <c r="BA1416" s="1" t="s">
        <v>875</v>
      </c>
      <c r="BB1416" s="1" t="s">
        <v>875</v>
      </c>
      <c r="BC1416" s="1" t="s">
        <v>875</v>
      </c>
      <c r="BD1416" s="1" t="s">
        <v>875</v>
      </c>
      <c r="BE1416" s="1" t="s">
        <v>875</v>
      </c>
      <c r="BF1416" s="1" t="s">
        <v>875</v>
      </c>
      <c r="BG1416" s="12">
        <v>22</v>
      </c>
      <c r="BH1416" s="12">
        <v>2</v>
      </c>
      <c r="BI1416" s="1">
        <v>2.8</v>
      </c>
      <c r="BJ1416" s="1">
        <f>BG1416*BI1416</f>
        <v>61.599999999999994</v>
      </c>
      <c r="BK1416" s="1" t="s">
        <v>27</v>
      </c>
      <c r="BL1416" s="25">
        <v>0</v>
      </c>
      <c r="BM1416" s="1">
        <v>0</v>
      </c>
      <c r="BN1416" s="1">
        <v>0</v>
      </c>
      <c r="BO1416" s="1">
        <v>0</v>
      </c>
      <c r="BP1416" s="1">
        <v>0</v>
      </c>
      <c r="BQ1416" s="14">
        <v>44025.85097712963</v>
      </c>
      <c r="BR1416" s="14" t="s">
        <v>635</v>
      </c>
      <c r="BS1416" s="15">
        <v>21.016666666666666</v>
      </c>
      <c r="BT1416" s="12" t="s">
        <v>220</v>
      </c>
      <c r="BU1416" s="12">
        <v>1</v>
      </c>
      <c r="BV1416" s="12"/>
      <c r="BW1416" s="12" t="s">
        <v>98</v>
      </c>
      <c r="BX1416" s="12"/>
      <c r="BY1416" s="12" t="s">
        <v>98</v>
      </c>
      <c r="BZ1416" s="12">
        <v>1</v>
      </c>
      <c r="CA1416" s="12">
        <v>6</v>
      </c>
      <c r="CB1416" s="15">
        <v>0</v>
      </c>
      <c r="CC1416" s="12">
        <v>0</v>
      </c>
      <c r="CD1416" s="12">
        <v>0</v>
      </c>
      <c r="CE1416" s="12">
        <v>2</v>
      </c>
      <c r="CF1416" s="12">
        <v>2</v>
      </c>
      <c r="CG1416" s="12">
        <v>1</v>
      </c>
      <c r="CH1416" s="12">
        <v>2</v>
      </c>
      <c r="CI1416" s="12">
        <v>2</v>
      </c>
      <c r="CJ1416" s="15">
        <v>2</v>
      </c>
      <c r="CK1416" s="12">
        <v>2</v>
      </c>
      <c r="CL1416" s="12">
        <v>2</v>
      </c>
      <c r="CM1416" s="12">
        <v>1</v>
      </c>
      <c r="CN1416" s="12">
        <v>2</v>
      </c>
      <c r="CO1416" s="12">
        <v>1</v>
      </c>
      <c r="CP1416" s="12" t="s">
        <v>99</v>
      </c>
      <c r="CQ1416" s="12">
        <v>73</v>
      </c>
      <c r="CR1416" s="12">
        <v>73</v>
      </c>
      <c r="CS1416" s="12">
        <v>91</v>
      </c>
      <c r="CT1416" s="12">
        <v>68</v>
      </c>
      <c r="CU1416" s="12">
        <v>71</v>
      </c>
      <c r="CV1416" s="12">
        <v>6.9</v>
      </c>
      <c r="CW1416" s="12">
        <v>225</v>
      </c>
      <c r="CX1416" s="12" t="b">
        <v>0</v>
      </c>
      <c r="CY1416" s="12"/>
      <c r="CZ1416" s="12">
        <v>0</v>
      </c>
      <c r="DA1416" s="12">
        <v>106</v>
      </c>
      <c r="DB1416" s="12">
        <v>97</v>
      </c>
      <c r="DC1416" s="12">
        <v>88</v>
      </c>
      <c r="DE1416" s="35"/>
    </row>
    <row r="1417" spans="1:109" customFormat="1" x14ac:dyDescent="0.2">
      <c r="A1417" s="2">
        <v>1416</v>
      </c>
      <c r="B1417" s="5">
        <v>17</v>
      </c>
      <c r="C1417" s="2">
        <v>3</v>
      </c>
      <c r="D1417" s="1">
        <v>15</v>
      </c>
      <c r="E1417" s="7">
        <v>44026</v>
      </c>
      <c r="F1417" s="1">
        <v>0</v>
      </c>
      <c r="G1417" s="5">
        <f t="shared" si="96"/>
        <v>22</v>
      </c>
      <c r="H1417" s="19">
        <f t="shared" si="97"/>
        <v>61.599999999999994</v>
      </c>
      <c r="I1417" s="19">
        <v>100</v>
      </c>
      <c r="J1417" s="19">
        <v>107.85416666666667</v>
      </c>
      <c r="K1417" s="19">
        <v>15.073789991315879</v>
      </c>
      <c r="L1417" s="19">
        <v>0</v>
      </c>
      <c r="M1417" s="19">
        <v>97.569444444444443</v>
      </c>
      <c r="N1417" s="19">
        <v>2.4305555555555554</v>
      </c>
      <c r="O1417" s="19">
        <v>100</v>
      </c>
      <c r="P1417" s="19">
        <v>102.85416666666667</v>
      </c>
      <c r="Q1417" s="19">
        <v>15.882170994979678</v>
      </c>
      <c r="R1417" s="19">
        <v>0</v>
      </c>
      <c r="S1417" s="19">
        <v>96.354166666666671</v>
      </c>
      <c r="T1417" s="19">
        <v>3.6458333333333335</v>
      </c>
      <c r="U1417" s="19">
        <v>100</v>
      </c>
      <c r="V1417" s="19">
        <v>117.85416666666667</v>
      </c>
      <c r="W1417" s="19">
        <v>8.9162068973043382</v>
      </c>
      <c r="X1417" s="19">
        <v>0</v>
      </c>
      <c r="Y1417" s="19">
        <v>100</v>
      </c>
      <c r="Z1417" s="19">
        <v>0</v>
      </c>
      <c r="AA1417" s="2">
        <v>1</v>
      </c>
      <c r="AB1417">
        <v>2</v>
      </c>
      <c r="AC1417">
        <v>6</v>
      </c>
      <c r="AD1417">
        <v>2</v>
      </c>
      <c r="AE1417" s="16">
        <v>0</v>
      </c>
      <c r="AF1417" t="s">
        <v>875</v>
      </c>
      <c r="AG1417" t="s">
        <v>875</v>
      </c>
      <c r="AH1417" t="s">
        <v>875</v>
      </c>
      <c r="AI1417" t="s">
        <v>875</v>
      </c>
      <c r="AJ1417" t="s">
        <v>875</v>
      </c>
      <c r="AK1417" t="s">
        <v>875</v>
      </c>
      <c r="AL1417" t="s">
        <v>875</v>
      </c>
      <c r="AM1417" s="1" t="s">
        <v>903</v>
      </c>
      <c r="AN1417" s="1" t="s">
        <v>903</v>
      </c>
      <c r="AO1417" s="1" t="s">
        <v>903</v>
      </c>
      <c r="AP1417" s="1" t="s">
        <v>903</v>
      </c>
      <c r="AQ1417" s="1" t="s">
        <v>903</v>
      </c>
      <c r="AR1417" s="1" t="s">
        <v>903</v>
      </c>
      <c r="AS1417" s="1" t="s">
        <v>903</v>
      </c>
      <c r="AT1417" s="1" t="s">
        <v>903</v>
      </c>
      <c r="AU1417" s="1" t="s">
        <v>903</v>
      </c>
      <c r="AV1417" s="1" t="s">
        <v>903</v>
      </c>
      <c r="AW1417" s="1" t="s">
        <v>903</v>
      </c>
      <c r="AX1417" s="1" t="s">
        <v>903</v>
      </c>
      <c r="AY1417" s="1" t="s">
        <v>903</v>
      </c>
      <c r="AZ1417" s="1" t="s">
        <v>903</v>
      </c>
      <c r="BA1417" s="1" t="s">
        <v>875</v>
      </c>
      <c r="BB1417" s="1" t="s">
        <v>875</v>
      </c>
      <c r="BC1417" s="1" t="s">
        <v>875</v>
      </c>
      <c r="BD1417" s="1" t="s">
        <v>875</v>
      </c>
      <c r="BE1417" s="1" t="s">
        <v>875</v>
      </c>
      <c r="BF1417" s="1" t="s">
        <v>875</v>
      </c>
      <c r="BG1417" s="12">
        <v>22</v>
      </c>
      <c r="BH1417" s="12">
        <v>2</v>
      </c>
      <c r="BI1417" s="1">
        <v>2.8</v>
      </c>
      <c r="BJ1417" s="1">
        <f>BG1417*BI1417</f>
        <v>61.599999999999994</v>
      </c>
      <c r="BK1417" s="1" t="s">
        <v>27</v>
      </c>
      <c r="BL1417" s="25">
        <v>0</v>
      </c>
      <c r="BM1417" s="1">
        <v>0</v>
      </c>
      <c r="BN1417" s="1">
        <v>0</v>
      </c>
      <c r="BO1417" s="1">
        <v>0</v>
      </c>
      <c r="BP1417" s="1">
        <v>0</v>
      </c>
      <c r="BQ1417" s="14">
        <v>44026.891083993054</v>
      </c>
      <c r="BR1417" s="14" t="s">
        <v>636</v>
      </c>
      <c r="BS1417" s="15">
        <v>21.933333333333334</v>
      </c>
      <c r="BT1417" s="12" t="s">
        <v>222</v>
      </c>
      <c r="BU1417" s="12">
        <v>1</v>
      </c>
      <c r="BV1417" s="12"/>
      <c r="BW1417" s="12" t="s">
        <v>98</v>
      </c>
      <c r="BX1417" s="12"/>
      <c r="BY1417" s="12" t="s">
        <v>98</v>
      </c>
      <c r="BZ1417" s="12">
        <v>1</v>
      </c>
      <c r="CA1417" s="12">
        <v>6</v>
      </c>
      <c r="CB1417" s="15">
        <v>0</v>
      </c>
      <c r="CC1417" s="12">
        <v>0</v>
      </c>
      <c r="CD1417" s="12">
        <v>0</v>
      </c>
      <c r="CE1417" s="12">
        <v>2</v>
      </c>
      <c r="CF1417" s="12">
        <v>2</v>
      </c>
      <c r="CG1417" s="12">
        <v>1</v>
      </c>
      <c r="CH1417" s="12">
        <v>2</v>
      </c>
      <c r="CI1417" s="12">
        <v>2</v>
      </c>
      <c r="CJ1417" s="15">
        <v>2</v>
      </c>
      <c r="CK1417" s="12">
        <v>2</v>
      </c>
      <c r="CL1417" s="12">
        <v>2</v>
      </c>
      <c r="CM1417" s="12">
        <v>1</v>
      </c>
      <c r="CN1417" s="12">
        <v>2</v>
      </c>
      <c r="CO1417" s="12">
        <v>2</v>
      </c>
      <c r="CP1417" s="12" t="s">
        <v>130</v>
      </c>
      <c r="CQ1417" s="12">
        <v>68</v>
      </c>
      <c r="CR1417" s="12">
        <v>68</v>
      </c>
      <c r="CS1417" s="12">
        <v>11</v>
      </c>
      <c r="CT1417" s="12">
        <v>72</v>
      </c>
      <c r="CU1417" s="12">
        <v>65</v>
      </c>
      <c r="CV1417" s="12">
        <v>6.9</v>
      </c>
      <c r="CW1417" s="12">
        <v>270</v>
      </c>
      <c r="CX1417" s="12" t="b">
        <v>0</v>
      </c>
      <c r="CY1417" s="12"/>
      <c r="CZ1417" s="12">
        <v>0</v>
      </c>
      <c r="DA1417" s="12">
        <v>104</v>
      </c>
      <c r="DB1417" s="12">
        <v>92</v>
      </c>
      <c r="DC1417" s="12">
        <v>83</v>
      </c>
      <c r="DE1417" s="35"/>
    </row>
    <row r="1418" spans="1:109" customFormat="1" x14ac:dyDescent="0.2">
      <c r="A1418" s="2">
        <v>1417</v>
      </c>
      <c r="B1418" s="5">
        <v>17</v>
      </c>
      <c r="C1418" s="2">
        <v>3</v>
      </c>
      <c r="D1418" s="1">
        <v>16</v>
      </c>
      <c r="E1418" s="7">
        <v>44027</v>
      </c>
      <c r="F1418" s="1">
        <v>0</v>
      </c>
      <c r="G1418" s="5">
        <f t="shared" si="96"/>
        <v>24</v>
      </c>
      <c r="H1418" s="19">
        <f t="shared" si="97"/>
        <v>67.199999999999989</v>
      </c>
      <c r="I1418" s="19">
        <v>100</v>
      </c>
      <c r="J1418" s="19">
        <v>109.55902777777777</v>
      </c>
      <c r="K1418" s="19">
        <v>12.449065759826624</v>
      </c>
      <c r="L1418" s="19">
        <v>0</v>
      </c>
      <c r="M1418" s="19">
        <v>100</v>
      </c>
      <c r="N1418" s="19">
        <v>0</v>
      </c>
      <c r="O1418" s="19">
        <v>100</v>
      </c>
      <c r="P1418" s="19">
        <v>111.19791666666667</v>
      </c>
      <c r="Q1418" s="19">
        <v>11.764785773401552</v>
      </c>
      <c r="R1418" s="19">
        <v>0</v>
      </c>
      <c r="S1418" s="19">
        <v>100</v>
      </c>
      <c r="T1418" s="19">
        <v>0</v>
      </c>
      <c r="U1418" s="19">
        <v>100</v>
      </c>
      <c r="V1418" s="19">
        <v>106.28125</v>
      </c>
      <c r="W1418" s="19">
        <v>13.359941420521734</v>
      </c>
      <c r="X1418" s="19">
        <v>0</v>
      </c>
      <c r="Y1418" s="19">
        <v>100</v>
      </c>
      <c r="Z1418" s="19">
        <v>0</v>
      </c>
      <c r="AA1418" s="2">
        <v>0</v>
      </c>
      <c r="AB1418">
        <v>2</v>
      </c>
      <c r="AC1418">
        <v>5</v>
      </c>
      <c r="AD1418">
        <v>2</v>
      </c>
      <c r="AE1418" s="16">
        <v>0</v>
      </c>
      <c r="AF1418" t="s">
        <v>875</v>
      </c>
      <c r="AG1418" t="s">
        <v>875</v>
      </c>
      <c r="AH1418" t="s">
        <v>875</v>
      </c>
      <c r="AI1418" t="s">
        <v>875</v>
      </c>
      <c r="AJ1418" t="s">
        <v>875</v>
      </c>
      <c r="AK1418" t="s">
        <v>875</v>
      </c>
      <c r="AL1418" t="s">
        <v>875</v>
      </c>
      <c r="AM1418" s="1" t="s">
        <v>903</v>
      </c>
      <c r="AN1418" s="1" t="s">
        <v>903</v>
      </c>
      <c r="AO1418" s="1" t="s">
        <v>903</v>
      </c>
      <c r="AP1418" s="1" t="s">
        <v>903</v>
      </c>
      <c r="AQ1418" s="1" t="s">
        <v>903</v>
      </c>
      <c r="AR1418" s="1" t="s">
        <v>903</v>
      </c>
      <c r="AS1418" s="1" t="s">
        <v>903</v>
      </c>
      <c r="AT1418" s="1" t="s">
        <v>903</v>
      </c>
      <c r="AU1418" s="1" t="s">
        <v>903</v>
      </c>
      <c r="AV1418" s="1" t="s">
        <v>903</v>
      </c>
      <c r="AW1418" s="1" t="s">
        <v>903</v>
      </c>
      <c r="AX1418" s="1" t="s">
        <v>903</v>
      </c>
      <c r="AY1418" s="1" t="s">
        <v>903</v>
      </c>
      <c r="AZ1418" s="1" t="s">
        <v>903</v>
      </c>
      <c r="BA1418" s="1" t="s">
        <v>875</v>
      </c>
      <c r="BB1418" s="1" t="s">
        <v>875</v>
      </c>
      <c r="BC1418" s="1" t="s">
        <v>875</v>
      </c>
      <c r="BD1418" s="1" t="s">
        <v>875</v>
      </c>
      <c r="BE1418" s="1" t="s">
        <v>875</v>
      </c>
      <c r="BF1418" s="1" t="s">
        <v>875</v>
      </c>
      <c r="BG1418" s="12">
        <v>24</v>
      </c>
      <c r="BH1418" s="1">
        <v>2</v>
      </c>
      <c r="BI1418" s="1">
        <v>2.8</v>
      </c>
      <c r="BJ1418" s="1">
        <f>BG1418*BI1418</f>
        <v>67.199999999999989</v>
      </c>
      <c r="BK1418" s="1" t="s">
        <v>27</v>
      </c>
      <c r="BL1418" s="25">
        <v>0</v>
      </c>
      <c r="BM1418" s="1">
        <v>0</v>
      </c>
      <c r="BN1418" s="1">
        <v>0</v>
      </c>
      <c r="BO1418" s="1">
        <v>0</v>
      </c>
      <c r="BP1418" s="1">
        <v>0</v>
      </c>
      <c r="BQ1418" s="14">
        <v>44027.863158113425</v>
      </c>
      <c r="BR1418" s="14" t="s">
        <v>637</v>
      </c>
      <c r="BS1418" s="15">
        <v>23.016666666666666</v>
      </c>
      <c r="BT1418" s="12" t="s">
        <v>225</v>
      </c>
      <c r="BU1418" s="12">
        <v>1</v>
      </c>
      <c r="BV1418" s="12"/>
      <c r="BW1418" s="12" t="s">
        <v>98</v>
      </c>
      <c r="BX1418" s="12"/>
      <c r="BY1418" s="12" t="s">
        <v>98</v>
      </c>
      <c r="BZ1418" s="12">
        <v>1</v>
      </c>
      <c r="CA1418" s="12">
        <v>6</v>
      </c>
      <c r="CB1418" s="15">
        <v>0</v>
      </c>
      <c r="CC1418" s="12">
        <v>0</v>
      </c>
      <c r="CD1418" s="12">
        <v>0</v>
      </c>
      <c r="CE1418" s="12">
        <v>2</v>
      </c>
      <c r="CF1418" s="12">
        <v>2</v>
      </c>
      <c r="CG1418" s="12">
        <v>1</v>
      </c>
      <c r="CH1418" s="12">
        <v>2</v>
      </c>
      <c r="CI1418" s="12">
        <v>2</v>
      </c>
      <c r="CJ1418" s="15">
        <v>2</v>
      </c>
      <c r="CK1418" s="12">
        <v>2</v>
      </c>
      <c r="CL1418" s="12">
        <v>2</v>
      </c>
      <c r="CM1418" s="12">
        <v>1</v>
      </c>
      <c r="CN1418" s="12">
        <v>2</v>
      </c>
      <c r="CO1418" s="12">
        <v>2</v>
      </c>
      <c r="CP1418" s="12" t="s">
        <v>94</v>
      </c>
      <c r="CQ1418" s="12">
        <v>70</v>
      </c>
      <c r="CR1418" s="12">
        <v>70</v>
      </c>
      <c r="CS1418" s="12">
        <v>76</v>
      </c>
      <c r="CT1418" s="12">
        <v>68</v>
      </c>
      <c r="CU1418" s="12">
        <v>67</v>
      </c>
      <c r="CV1418" s="12">
        <v>10.4</v>
      </c>
      <c r="CW1418" s="12">
        <v>293</v>
      </c>
      <c r="CX1418" s="12" t="b">
        <v>0</v>
      </c>
      <c r="CY1418" s="12"/>
      <c r="CZ1418" s="12">
        <v>0</v>
      </c>
      <c r="DA1418" s="12">
        <v>113</v>
      </c>
      <c r="DB1418" s="12">
        <v>102</v>
      </c>
      <c r="DC1418" s="12">
        <v>88</v>
      </c>
      <c r="DE1418" s="35"/>
    </row>
    <row r="1419" spans="1:109" customFormat="1" x14ac:dyDescent="0.2">
      <c r="A1419" s="2">
        <v>1418</v>
      </c>
      <c r="B1419" s="5">
        <v>17</v>
      </c>
      <c r="C1419" s="2">
        <v>3</v>
      </c>
      <c r="D1419" s="1">
        <v>17</v>
      </c>
      <c r="E1419" s="7">
        <v>44028</v>
      </c>
      <c r="F1419" s="1">
        <v>0</v>
      </c>
      <c r="G1419" s="5">
        <f t="shared" si="96"/>
        <v>0</v>
      </c>
      <c r="H1419" s="19">
        <f t="shared" si="97"/>
        <v>0</v>
      </c>
      <c r="I1419" s="19">
        <v>100</v>
      </c>
      <c r="J1419" s="19">
        <v>105.90277777777777</v>
      </c>
      <c r="K1419" s="19">
        <v>15.503120798339314</v>
      </c>
      <c r="L1419" s="19">
        <v>0</v>
      </c>
      <c r="M1419" s="19">
        <v>100</v>
      </c>
      <c r="N1419" s="19">
        <v>0</v>
      </c>
      <c r="O1419" s="19">
        <v>100</v>
      </c>
      <c r="P1419" s="19">
        <v>109.88020833333333</v>
      </c>
      <c r="Q1419" s="19">
        <v>15.678987300726787</v>
      </c>
      <c r="R1419" s="19">
        <v>0</v>
      </c>
      <c r="S1419" s="19">
        <v>100</v>
      </c>
      <c r="T1419" s="19">
        <v>0</v>
      </c>
      <c r="U1419" s="19">
        <v>100</v>
      </c>
      <c r="V1419" s="19">
        <v>97.947916666666671</v>
      </c>
      <c r="W1419" s="19">
        <v>11.262525919914085</v>
      </c>
      <c r="X1419" s="19">
        <v>0</v>
      </c>
      <c r="Y1419" s="19">
        <v>100</v>
      </c>
      <c r="Z1419" s="19">
        <v>0</v>
      </c>
      <c r="AA1419" s="2">
        <v>0</v>
      </c>
      <c r="AB1419">
        <v>2</v>
      </c>
      <c r="AC1419">
        <v>3</v>
      </c>
      <c r="AD1419">
        <v>2</v>
      </c>
      <c r="AE1419" s="16">
        <v>0</v>
      </c>
      <c r="AF1419" s="12">
        <v>99</v>
      </c>
      <c r="AG1419">
        <v>99</v>
      </c>
      <c r="AH1419">
        <v>99</v>
      </c>
      <c r="AI1419">
        <v>99</v>
      </c>
      <c r="AJ1419">
        <v>99</v>
      </c>
      <c r="AK1419">
        <v>99</v>
      </c>
      <c r="AL1419">
        <v>1</v>
      </c>
      <c r="AM1419">
        <v>99</v>
      </c>
      <c r="AN1419">
        <v>99</v>
      </c>
      <c r="AO1419" s="1">
        <v>99</v>
      </c>
      <c r="AP1419" s="1">
        <v>99</v>
      </c>
      <c r="AQ1419" s="1">
        <v>99</v>
      </c>
      <c r="AR1419">
        <v>99</v>
      </c>
      <c r="AS1419" s="1">
        <v>0</v>
      </c>
      <c r="AT1419" s="1">
        <v>0</v>
      </c>
      <c r="AU1419">
        <v>0</v>
      </c>
      <c r="AV1419" s="1">
        <v>0</v>
      </c>
      <c r="AW1419" s="1">
        <v>0</v>
      </c>
      <c r="AX1419" s="1">
        <v>0</v>
      </c>
      <c r="AY1419" s="1">
        <v>1</v>
      </c>
      <c r="AZ1419" s="1">
        <v>0</v>
      </c>
      <c r="BA1419" s="1">
        <v>0</v>
      </c>
      <c r="BB1419" s="1">
        <v>0</v>
      </c>
      <c r="BC1419" s="1">
        <v>0</v>
      </c>
      <c r="BD1419" s="1">
        <v>0</v>
      </c>
      <c r="BE1419" s="1">
        <v>0</v>
      </c>
      <c r="BF1419" s="1">
        <f>SUM(AS1419:BE1419)</f>
        <v>1</v>
      </c>
      <c r="BG1419" s="25">
        <v>0</v>
      </c>
      <c r="BH1419" s="1">
        <v>0</v>
      </c>
      <c r="BI1419" s="1">
        <v>0</v>
      </c>
      <c r="BJ1419" s="1">
        <v>0</v>
      </c>
      <c r="BK1419" s="1">
        <v>0</v>
      </c>
      <c r="BL1419" s="25">
        <v>0</v>
      </c>
      <c r="BM1419" s="1">
        <v>0</v>
      </c>
      <c r="BN1419" s="1">
        <v>0</v>
      </c>
      <c r="BO1419" s="1">
        <v>0</v>
      </c>
      <c r="BP1419" s="1">
        <v>0</v>
      </c>
      <c r="BQ1419" s="12"/>
      <c r="BR1419" s="12"/>
      <c r="BS1419" s="12"/>
      <c r="BT1419" s="12"/>
      <c r="BU1419" s="12"/>
      <c r="BV1419" s="12"/>
      <c r="BW1419" s="12"/>
      <c r="BX1419" s="12"/>
      <c r="BY1419" s="12"/>
      <c r="BZ1419" s="12"/>
      <c r="CA1419" s="12"/>
      <c r="CB1419" s="15"/>
      <c r="CC1419" s="12"/>
      <c r="CD1419" s="12"/>
      <c r="CE1419" s="12"/>
      <c r="CF1419" s="12"/>
      <c r="CG1419" s="12"/>
      <c r="CH1419" s="12"/>
      <c r="CI1419" s="12"/>
      <c r="CJ1419" s="15"/>
      <c r="CK1419" s="12"/>
      <c r="CL1419" s="12"/>
      <c r="CM1419" s="12"/>
      <c r="CN1419" s="12"/>
      <c r="CO1419" s="12"/>
      <c r="CP1419" s="12"/>
      <c r="CQ1419" s="12"/>
      <c r="CR1419" s="12"/>
      <c r="CS1419" s="12"/>
      <c r="CT1419" s="12"/>
      <c r="CU1419" s="12"/>
      <c r="CV1419" s="12"/>
      <c r="CW1419" s="12"/>
      <c r="CX1419" s="12"/>
      <c r="CY1419" s="12"/>
      <c r="CZ1419" s="12"/>
      <c r="DA1419" s="12"/>
      <c r="DB1419" s="12"/>
      <c r="DC1419" s="12"/>
      <c r="DE1419" s="35"/>
    </row>
    <row r="1420" spans="1:109" customFormat="1" x14ac:dyDescent="0.2">
      <c r="A1420" s="2">
        <v>1419</v>
      </c>
      <c r="B1420" s="5">
        <v>17</v>
      </c>
      <c r="C1420" s="2">
        <v>3</v>
      </c>
      <c r="D1420" s="1">
        <v>18</v>
      </c>
      <c r="E1420" s="7">
        <v>44029</v>
      </c>
      <c r="F1420" s="1">
        <v>0</v>
      </c>
      <c r="G1420" s="5">
        <f t="shared" si="96"/>
        <v>0</v>
      </c>
      <c r="H1420" s="19">
        <f t="shared" si="97"/>
        <v>0</v>
      </c>
      <c r="I1420" s="19">
        <v>100</v>
      </c>
      <c r="J1420" s="19">
        <v>108.09375</v>
      </c>
      <c r="K1420" s="19">
        <v>12.809158834603346</v>
      </c>
      <c r="L1420" s="19">
        <v>0</v>
      </c>
      <c r="M1420" s="19">
        <v>100</v>
      </c>
      <c r="N1420" s="19">
        <v>0</v>
      </c>
      <c r="O1420" s="19">
        <v>100</v>
      </c>
      <c r="P1420" s="19">
        <v>106.47916666666667</v>
      </c>
      <c r="Q1420" s="19">
        <v>14.25069347708895</v>
      </c>
      <c r="R1420" s="19">
        <v>0</v>
      </c>
      <c r="S1420" s="19">
        <v>100</v>
      </c>
      <c r="T1420" s="19">
        <v>0</v>
      </c>
      <c r="U1420" s="19">
        <v>100</v>
      </c>
      <c r="V1420" s="19">
        <v>111.32291666666667</v>
      </c>
      <c r="W1420" s="19">
        <v>9.0022347099190245</v>
      </c>
      <c r="X1420" s="19">
        <v>0</v>
      </c>
      <c r="Y1420" s="19">
        <v>100</v>
      </c>
      <c r="Z1420" s="19">
        <v>0</v>
      </c>
      <c r="AA1420" s="2">
        <v>0</v>
      </c>
      <c r="AB1420">
        <v>2</v>
      </c>
      <c r="AC1420">
        <v>6</v>
      </c>
      <c r="AD1420">
        <v>2</v>
      </c>
      <c r="AE1420" s="16">
        <v>0</v>
      </c>
      <c r="AF1420" s="12">
        <v>99</v>
      </c>
      <c r="AG1420">
        <v>99</v>
      </c>
      <c r="AH1420">
        <v>1</v>
      </c>
      <c r="AI1420">
        <v>99</v>
      </c>
      <c r="AJ1420">
        <v>99</v>
      </c>
      <c r="AK1420">
        <v>99</v>
      </c>
      <c r="AL1420">
        <v>99</v>
      </c>
      <c r="AM1420" s="1">
        <v>99</v>
      </c>
      <c r="AN1420" s="1">
        <v>99</v>
      </c>
      <c r="AO1420" s="1">
        <v>99</v>
      </c>
      <c r="AP1420">
        <v>99</v>
      </c>
      <c r="AQ1420" s="1">
        <v>99</v>
      </c>
      <c r="AR1420">
        <v>99</v>
      </c>
      <c r="AS1420" s="1">
        <v>0</v>
      </c>
      <c r="AT1420" s="1">
        <v>0</v>
      </c>
      <c r="AU1420" s="1">
        <v>1</v>
      </c>
      <c r="AV1420" s="1">
        <v>0</v>
      </c>
      <c r="AW1420" s="1">
        <v>0</v>
      </c>
      <c r="AX1420" s="1">
        <v>0</v>
      </c>
      <c r="AY1420" s="1">
        <v>0</v>
      </c>
      <c r="AZ1420" s="1">
        <v>0</v>
      </c>
      <c r="BA1420" s="1">
        <v>0</v>
      </c>
      <c r="BB1420" s="1">
        <v>0</v>
      </c>
      <c r="BC1420" s="1">
        <v>0</v>
      </c>
      <c r="BD1420" s="1">
        <v>0</v>
      </c>
      <c r="BE1420" s="1">
        <v>0</v>
      </c>
      <c r="BF1420" s="1">
        <f>SUM(AS1420:BE1420)</f>
        <v>1</v>
      </c>
      <c r="BG1420" s="25">
        <v>0</v>
      </c>
      <c r="BH1420" s="1">
        <v>0</v>
      </c>
      <c r="BI1420" s="1">
        <v>0</v>
      </c>
      <c r="BJ1420" s="1">
        <v>0</v>
      </c>
      <c r="BK1420" s="1">
        <v>0</v>
      </c>
      <c r="BL1420" s="25">
        <v>0</v>
      </c>
      <c r="BM1420" s="1">
        <v>0</v>
      </c>
      <c r="BN1420" s="1">
        <v>0</v>
      </c>
      <c r="BO1420" s="1">
        <v>0</v>
      </c>
      <c r="BP1420" s="1">
        <v>0</v>
      </c>
      <c r="BQ1420" s="12"/>
      <c r="BR1420" s="12"/>
      <c r="BS1420" s="12"/>
      <c r="BT1420" s="12"/>
      <c r="BU1420" s="12"/>
      <c r="BV1420" s="12"/>
      <c r="BW1420" s="12"/>
      <c r="BX1420" s="12"/>
      <c r="BY1420" s="12"/>
      <c r="BZ1420" s="12"/>
      <c r="CA1420" s="12"/>
      <c r="CB1420" s="15"/>
      <c r="CC1420" s="12"/>
      <c r="CD1420" s="12"/>
      <c r="CE1420" s="12"/>
      <c r="CF1420" s="12"/>
      <c r="CG1420" s="12"/>
      <c r="CH1420" s="12"/>
      <c r="CI1420" s="12"/>
      <c r="CJ1420" s="15"/>
      <c r="CK1420" s="12"/>
      <c r="CL1420" s="12"/>
      <c r="CM1420" s="12"/>
      <c r="CN1420" s="12"/>
      <c r="CO1420" s="12"/>
      <c r="CP1420" s="12"/>
      <c r="CQ1420" s="12"/>
      <c r="CR1420" s="12"/>
      <c r="CS1420" s="12"/>
      <c r="CT1420" s="12"/>
      <c r="CU1420" s="12"/>
      <c r="CV1420" s="12"/>
      <c r="CW1420" s="12"/>
      <c r="CX1420" s="12"/>
      <c r="CY1420" s="12"/>
      <c r="CZ1420" s="12"/>
      <c r="DA1420" s="12"/>
      <c r="DB1420" s="12"/>
      <c r="DC1420" s="12"/>
      <c r="DE1420" s="35"/>
    </row>
    <row r="1421" spans="1:109" customFormat="1" x14ac:dyDescent="0.2">
      <c r="A1421" s="2">
        <v>1420</v>
      </c>
      <c r="B1421" s="5">
        <v>17</v>
      </c>
      <c r="C1421" s="2">
        <v>3</v>
      </c>
      <c r="D1421" s="1">
        <v>19</v>
      </c>
      <c r="E1421" s="7">
        <v>44030</v>
      </c>
      <c r="F1421" s="1">
        <v>0</v>
      </c>
      <c r="G1421" s="5">
        <f t="shared" si="96"/>
        <v>0</v>
      </c>
      <c r="H1421" s="19">
        <f t="shared" si="97"/>
        <v>0</v>
      </c>
      <c r="I1421" s="19">
        <v>100</v>
      </c>
      <c r="J1421" s="19">
        <v>112.30555555555556</v>
      </c>
      <c r="K1421" s="19">
        <v>13.608459898318715</v>
      </c>
      <c r="L1421" s="19">
        <v>0</v>
      </c>
      <c r="M1421" s="19">
        <v>99.652777777777771</v>
      </c>
      <c r="N1421" s="19">
        <v>0.34722222222222221</v>
      </c>
      <c r="O1421" s="19">
        <v>100</v>
      </c>
      <c r="P1421" s="19">
        <v>115.07291666666667</v>
      </c>
      <c r="Q1421" s="19">
        <v>12.615951144628855</v>
      </c>
      <c r="R1421" s="19">
        <v>0</v>
      </c>
      <c r="S1421" s="19">
        <v>100</v>
      </c>
      <c r="T1421" s="19">
        <v>0</v>
      </c>
      <c r="U1421" s="19">
        <v>100</v>
      </c>
      <c r="V1421" s="19">
        <v>106.77083333333333</v>
      </c>
      <c r="W1421" s="19">
        <v>14.371710002806585</v>
      </c>
      <c r="X1421" s="19">
        <v>0</v>
      </c>
      <c r="Y1421" s="19">
        <v>98.958333333333329</v>
      </c>
      <c r="Z1421" s="19">
        <v>1.0416666666666667</v>
      </c>
      <c r="AA1421" s="2">
        <v>0</v>
      </c>
      <c r="AB1421">
        <v>2</v>
      </c>
      <c r="AC1421">
        <v>3</v>
      </c>
      <c r="AD1421">
        <v>2</v>
      </c>
      <c r="AE1421" s="16">
        <v>0</v>
      </c>
      <c r="AF1421" s="12">
        <v>99</v>
      </c>
      <c r="AG1421">
        <v>99</v>
      </c>
      <c r="AH1421">
        <v>99</v>
      </c>
      <c r="AI1421">
        <v>99</v>
      </c>
      <c r="AJ1421">
        <v>99</v>
      </c>
      <c r="AK1421">
        <v>99</v>
      </c>
      <c r="AL1421">
        <v>99</v>
      </c>
      <c r="AM1421">
        <v>99</v>
      </c>
      <c r="AN1421" s="1">
        <v>99</v>
      </c>
      <c r="AO1421" s="1">
        <v>99</v>
      </c>
      <c r="AP1421" s="1">
        <v>99</v>
      </c>
      <c r="AQ1421" s="1">
        <v>99</v>
      </c>
      <c r="AR1421" s="1">
        <v>99</v>
      </c>
      <c r="AS1421" s="1">
        <v>0</v>
      </c>
      <c r="AT1421" s="1">
        <v>0</v>
      </c>
      <c r="AU1421" s="1">
        <v>0</v>
      </c>
      <c r="AV1421" s="1">
        <v>0</v>
      </c>
      <c r="AW1421" s="1">
        <v>0</v>
      </c>
      <c r="AX1421" s="1">
        <v>0</v>
      </c>
      <c r="AY1421" s="1">
        <v>0</v>
      </c>
      <c r="AZ1421" s="1">
        <v>0</v>
      </c>
      <c r="BA1421" s="1">
        <v>0</v>
      </c>
      <c r="BB1421" s="1">
        <v>0</v>
      </c>
      <c r="BC1421" s="1">
        <v>0</v>
      </c>
      <c r="BD1421" s="1">
        <v>0</v>
      </c>
      <c r="BE1421" s="1">
        <v>0</v>
      </c>
      <c r="BF1421" s="1">
        <f>SUM(AS1421:BE1421)</f>
        <v>0</v>
      </c>
      <c r="BG1421" s="25">
        <v>0</v>
      </c>
      <c r="BH1421" s="1">
        <v>0</v>
      </c>
      <c r="BI1421" s="1">
        <v>0</v>
      </c>
      <c r="BJ1421" s="1">
        <v>0</v>
      </c>
      <c r="BK1421" s="1">
        <v>0</v>
      </c>
      <c r="BL1421" s="25">
        <v>0</v>
      </c>
      <c r="BM1421" s="1">
        <v>0</v>
      </c>
      <c r="BN1421" s="1">
        <v>0</v>
      </c>
      <c r="BO1421" s="1">
        <v>0</v>
      </c>
      <c r="BP1421" s="1">
        <v>0</v>
      </c>
      <c r="BQ1421" s="12"/>
      <c r="BR1421" s="12"/>
      <c r="BS1421" s="12"/>
      <c r="BT1421" s="12"/>
      <c r="BU1421" s="12"/>
      <c r="BV1421" s="12"/>
      <c r="BW1421" s="12"/>
      <c r="BX1421" s="12"/>
      <c r="BY1421" s="12"/>
      <c r="BZ1421" s="12"/>
      <c r="CA1421" s="12"/>
      <c r="CB1421" s="15"/>
      <c r="CC1421" s="12"/>
      <c r="CD1421" s="12"/>
      <c r="CE1421" s="12"/>
      <c r="CF1421" s="12"/>
      <c r="CG1421" s="12"/>
      <c r="CH1421" s="12"/>
      <c r="CI1421" s="12"/>
      <c r="CJ1421" s="15"/>
      <c r="CK1421" s="12"/>
      <c r="CL1421" s="12"/>
      <c r="CM1421" s="12"/>
      <c r="CN1421" s="12"/>
      <c r="CO1421" s="12"/>
      <c r="CP1421" s="12"/>
      <c r="CQ1421" s="12"/>
      <c r="CR1421" s="12"/>
      <c r="CS1421" s="12"/>
      <c r="CT1421" s="12"/>
      <c r="CU1421" s="12"/>
      <c r="CV1421" s="12"/>
      <c r="CW1421" s="12"/>
      <c r="CX1421" s="12"/>
      <c r="CY1421" s="12"/>
      <c r="CZ1421" s="12"/>
      <c r="DA1421" s="12"/>
      <c r="DB1421" s="12"/>
      <c r="DC1421" s="12"/>
      <c r="DE1421" s="35"/>
    </row>
    <row r="1422" spans="1:109" customFormat="1" x14ac:dyDescent="0.2">
      <c r="A1422" s="2">
        <v>1421</v>
      </c>
      <c r="B1422" s="5">
        <v>17</v>
      </c>
      <c r="C1422" s="2">
        <v>3</v>
      </c>
      <c r="D1422" s="1">
        <v>20</v>
      </c>
      <c r="E1422" s="7">
        <v>44031</v>
      </c>
      <c r="F1422" s="1">
        <v>0</v>
      </c>
      <c r="G1422" s="5">
        <f t="shared" si="96"/>
        <v>0</v>
      </c>
      <c r="H1422" s="19">
        <f t="shared" si="97"/>
        <v>0</v>
      </c>
      <c r="I1422" s="19">
        <v>100</v>
      </c>
      <c r="J1422" s="19">
        <v>106.17013888888889</v>
      </c>
      <c r="K1422" s="19">
        <v>20.451382787639069</v>
      </c>
      <c r="L1422" s="19">
        <v>0</v>
      </c>
      <c r="M1422" s="19">
        <v>100</v>
      </c>
      <c r="N1422" s="19">
        <v>0</v>
      </c>
      <c r="O1422" s="19">
        <v>100</v>
      </c>
      <c r="P1422" s="19">
        <v>115.95833333333333</v>
      </c>
      <c r="Q1422" s="19">
        <v>17.564296006089485</v>
      </c>
      <c r="R1422" s="19">
        <v>0</v>
      </c>
      <c r="S1422" s="19">
        <v>100</v>
      </c>
      <c r="T1422" s="19">
        <v>0</v>
      </c>
      <c r="U1422" s="19">
        <v>100</v>
      </c>
      <c r="V1422" s="19">
        <v>86.59375</v>
      </c>
      <c r="W1422" s="19">
        <v>3.5409139327294099</v>
      </c>
      <c r="X1422" s="19">
        <v>0</v>
      </c>
      <c r="Y1422" s="19">
        <v>100</v>
      </c>
      <c r="Z1422" s="19">
        <v>0</v>
      </c>
      <c r="AA1422" s="25" t="s">
        <v>20</v>
      </c>
      <c r="AB1422" t="s">
        <v>20</v>
      </c>
      <c r="AC1422" t="s">
        <v>20</v>
      </c>
      <c r="AD1422">
        <v>2</v>
      </c>
      <c r="AE1422" s="16" t="s">
        <v>20</v>
      </c>
      <c r="AF1422" s="16" t="s">
        <v>20</v>
      </c>
      <c r="AG1422" s="16" t="s">
        <v>20</v>
      </c>
      <c r="AH1422" s="16" t="s">
        <v>20</v>
      </c>
      <c r="AI1422" s="16" t="s">
        <v>20</v>
      </c>
      <c r="AJ1422" s="16" t="s">
        <v>20</v>
      </c>
      <c r="AK1422" s="16" t="s">
        <v>20</v>
      </c>
      <c r="AL1422" s="16" t="s">
        <v>20</v>
      </c>
      <c r="AM1422" s="1" t="s">
        <v>20</v>
      </c>
      <c r="AN1422" s="1" t="s">
        <v>20</v>
      </c>
      <c r="AO1422" s="1" t="s">
        <v>20</v>
      </c>
      <c r="AP1422" s="1" t="s">
        <v>20</v>
      </c>
      <c r="AQ1422" s="1" t="s">
        <v>20</v>
      </c>
      <c r="AR1422" s="1" t="s">
        <v>20</v>
      </c>
      <c r="AS1422" t="s">
        <v>20</v>
      </c>
      <c r="AT1422" t="s">
        <v>20</v>
      </c>
      <c r="AU1422" t="s">
        <v>20</v>
      </c>
      <c r="AV1422" t="s">
        <v>20</v>
      </c>
      <c r="AW1422" t="s">
        <v>20</v>
      </c>
      <c r="AX1422" t="s">
        <v>20</v>
      </c>
      <c r="AY1422" t="s">
        <v>20</v>
      </c>
      <c r="AZ1422" s="1" t="s">
        <v>20</v>
      </c>
      <c r="BA1422" s="1" t="s">
        <v>20</v>
      </c>
      <c r="BB1422" s="1" t="s">
        <v>20</v>
      </c>
      <c r="BC1422" t="s">
        <v>20</v>
      </c>
      <c r="BD1422" t="s">
        <v>20</v>
      </c>
      <c r="BE1422" s="1" t="s">
        <v>20</v>
      </c>
      <c r="BF1422" s="1" t="s">
        <v>20</v>
      </c>
      <c r="BG1422" s="25">
        <v>0</v>
      </c>
      <c r="BH1422" s="1">
        <v>0</v>
      </c>
      <c r="BI1422" s="1">
        <v>0</v>
      </c>
      <c r="BJ1422" s="1">
        <v>0</v>
      </c>
      <c r="BK1422" s="1">
        <v>0</v>
      </c>
      <c r="BL1422" s="25">
        <v>0</v>
      </c>
      <c r="BM1422" s="1">
        <v>0</v>
      </c>
      <c r="BN1422" s="1">
        <v>0</v>
      </c>
      <c r="BO1422" s="1">
        <v>0</v>
      </c>
      <c r="BP1422" s="1">
        <v>0</v>
      </c>
      <c r="BQ1422" s="12"/>
      <c r="BR1422" s="12"/>
      <c r="BS1422" s="12"/>
      <c r="BT1422" s="12"/>
      <c r="BU1422" s="12"/>
      <c r="BV1422" s="12"/>
      <c r="BW1422" s="12"/>
      <c r="BX1422" s="12"/>
      <c r="BY1422" s="12"/>
      <c r="BZ1422" s="12"/>
      <c r="CA1422" s="12"/>
      <c r="CB1422" s="15"/>
      <c r="CC1422" s="12"/>
      <c r="CD1422" s="12"/>
      <c r="CE1422" s="12"/>
      <c r="CF1422" s="12"/>
      <c r="CG1422" s="12"/>
      <c r="CH1422" s="12"/>
      <c r="CI1422" s="12"/>
      <c r="CJ1422" s="15"/>
      <c r="CK1422" s="12"/>
      <c r="CL1422" s="12"/>
      <c r="CM1422" s="12"/>
      <c r="CN1422" s="12"/>
      <c r="CO1422" s="12"/>
      <c r="CP1422" s="12"/>
      <c r="CQ1422" s="12"/>
      <c r="CR1422" s="12"/>
      <c r="CS1422" s="12"/>
      <c r="CT1422" s="12"/>
      <c r="CU1422" s="12"/>
      <c r="CV1422" s="12"/>
      <c r="CW1422" s="12"/>
      <c r="CX1422" s="12"/>
      <c r="CY1422" s="12"/>
      <c r="CZ1422" s="12"/>
      <c r="DA1422" s="12"/>
      <c r="DB1422" s="12"/>
      <c r="DC1422" s="12"/>
      <c r="DE1422" s="35"/>
    </row>
    <row r="1423" spans="1:109" customFormat="1" x14ac:dyDescent="0.2">
      <c r="A1423" s="2">
        <v>1422</v>
      </c>
      <c r="B1423" s="5">
        <v>17</v>
      </c>
      <c r="C1423" s="2">
        <v>3</v>
      </c>
      <c r="D1423" s="1">
        <v>21</v>
      </c>
      <c r="E1423" s="7">
        <v>44032</v>
      </c>
      <c r="F1423" s="1">
        <v>0</v>
      </c>
      <c r="G1423" s="5">
        <f t="shared" si="96"/>
        <v>22</v>
      </c>
      <c r="H1423" s="19">
        <f t="shared" si="97"/>
        <v>61.599999999999994</v>
      </c>
      <c r="I1423" s="19">
        <v>100</v>
      </c>
      <c r="J1423" s="19">
        <v>112.40625</v>
      </c>
      <c r="K1423" s="19">
        <v>15.562658058154973</v>
      </c>
      <c r="L1423" s="19">
        <v>0</v>
      </c>
      <c r="M1423" s="19">
        <v>100</v>
      </c>
      <c r="N1423" s="19">
        <v>0</v>
      </c>
      <c r="O1423" s="19">
        <v>100</v>
      </c>
      <c r="P1423" s="19">
        <v>115.49479166666667</v>
      </c>
      <c r="Q1423" s="19">
        <v>14.732471451935464</v>
      </c>
      <c r="R1423" s="19">
        <v>0</v>
      </c>
      <c r="S1423" s="19">
        <v>100</v>
      </c>
      <c r="T1423" s="19">
        <v>0</v>
      </c>
      <c r="U1423" s="19">
        <v>100</v>
      </c>
      <c r="V1423" s="19">
        <v>106.22916666666667</v>
      </c>
      <c r="W1423" s="19">
        <v>15.880247801758955</v>
      </c>
      <c r="X1423" s="19">
        <v>0</v>
      </c>
      <c r="Y1423" s="19">
        <v>100</v>
      </c>
      <c r="Z1423" s="19">
        <v>0</v>
      </c>
      <c r="AA1423" s="2">
        <v>1</v>
      </c>
      <c r="AB1423">
        <v>2</v>
      </c>
      <c r="AC1423">
        <v>1</v>
      </c>
      <c r="AD1423" s="1" t="s">
        <v>20</v>
      </c>
      <c r="AE1423" s="16">
        <v>0</v>
      </c>
      <c r="AF1423" t="s">
        <v>875</v>
      </c>
      <c r="AG1423" t="s">
        <v>875</v>
      </c>
      <c r="AH1423" t="s">
        <v>875</v>
      </c>
      <c r="AI1423" t="s">
        <v>875</v>
      </c>
      <c r="AJ1423" t="s">
        <v>875</v>
      </c>
      <c r="AK1423" t="s">
        <v>875</v>
      </c>
      <c r="AL1423" t="s">
        <v>875</v>
      </c>
      <c r="AM1423" s="1" t="s">
        <v>903</v>
      </c>
      <c r="AN1423" s="1" t="s">
        <v>903</v>
      </c>
      <c r="AO1423" s="1" t="s">
        <v>903</v>
      </c>
      <c r="AP1423" s="1" t="s">
        <v>903</v>
      </c>
      <c r="AQ1423" s="1" t="s">
        <v>903</v>
      </c>
      <c r="AR1423" s="1" t="s">
        <v>903</v>
      </c>
      <c r="AS1423" s="1" t="s">
        <v>903</v>
      </c>
      <c r="AT1423" s="1" t="s">
        <v>903</v>
      </c>
      <c r="AU1423" s="1" t="s">
        <v>903</v>
      </c>
      <c r="AV1423" s="1" t="s">
        <v>903</v>
      </c>
      <c r="AW1423" s="1" t="s">
        <v>903</v>
      </c>
      <c r="AX1423" s="1" t="s">
        <v>903</v>
      </c>
      <c r="AY1423" s="1" t="s">
        <v>903</v>
      </c>
      <c r="AZ1423" s="1" t="s">
        <v>903</v>
      </c>
      <c r="BA1423" s="1" t="s">
        <v>875</v>
      </c>
      <c r="BB1423" s="1" t="s">
        <v>875</v>
      </c>
      <c r="BC1423" s="1" t="s">
        <v>875</v>
      </c>
      <c r="BD1423" s="1" t="s">
        <v>875</v>
      </c>
      <c r="BE1423" s="1" t="s">
        <v>875</v>
      </c>
      <c r="BF1423" s="1" t="s">
        <v>875</v>
      </c>
      <c r="BG1423" s="12">
        <v>22</v>
      </c>
      <c r="BH1423" s="1">
        <v>3</v>
      </c>
      <c r="BI1423" s="1">
        <v>2.8</v>
      </c>
      <c r="BJ1423" s="1">
        <f>BG1423*BI1423</f>
        <v>61.599999999999994</v>
      </c>
      <c r="BK1423" s="1" t="s">
        <v>27</v>
      </c>
      <c r="BL1423" s="25">
        <v>0</v>
      </c>
      <c r="BM1423" s="1">
        <v>0</v>
      </c>
      <c r="BN1423" s="1">
        <v>0</v>
      </c>
      <c r="BO1423" s="1">
        <v>0</v>
      </c>
      <c r="BP1423" s="1">
        <v>0</v>
      </c>
      <c r="BQ1423" s="14">
        <v>44030.844560324076</v>
      </c>
      <c r="BR1423" s="14" t="s">
        <v>638</v>
      </c>
      <c r="BS1423" s="15">
        <v>21.45</v>
      </c>
      <c r="BT1423" s="12" t="s">
        <v>230</v>
      </c>
      <c r="BU1423" s="12">
        <v>1</v>
      </c>
      <c r="BV1423" s="12"/>
      <c r="BW1423" s="12" t="s">
        <v>98</v>
      </c>
      <c r="BX1423" s="12"/>
      <c r="BY1423" s="12" t="s">
        <v>98</v>
      </c>
      <c r="BZ1423" s="12">
        <v>1</v>
      </c>
      <c r="CA1423" s="12">
        <v>6</v>
      </c>
      <c r="CB1423" s="15">
        <v>0</v>
      </c>
      <c r="CC1423" s="12">
        <v>0</v>
      </c>
      <c r="CD1423" s="12">
        <v>0</v>
      </c>
      <c r="CE1423" s="12">
        <v>2</v>
      </c>
      <c r="CF1423" s="12">
        <v>2</v>
      </c>
      <c r="CG1423" s="12">
        <v>1</v>
      </c>
      <c r="CH1423" s="12">
        <v>2</v>
      </c>
      <c r="CI1423" s="12">
        <v>2</v>
      </c>
      <c r="CJ1423" s="15">
        <v>3</v>
      </c>
      <c r="CK1423" s="12">
        <v>2</v>
      </c>
      <c r="CL1423" s="12">
        <v>2</v>
      </c>
      <c r="CM1423" s="12">
        <v>1</v>
      </c>
      <c r="CN1423" s="12">
        <v>2</v>
      </c>
      <c r="CO1423" s="12">
        <v>2</v>
      </c>
      <c r="CP1423" s="12" t="s">
        <v>94</v>
      </c>
      <c r="CQ1423" s="12">
        <v>73</v>
      </c>
      <c r="CR1423" s="12">
        <v>73</v>
      </c>
      <c r="CS1423" s="12">
        <v>76</v>
      </c>
      <c r="CT1423" s="12">
        <v>68</v>
      </c>
      <c r="CU1423" s="12">
        <v>71</v>
      </c>
      <c r="CV1423" s="12">
        <v>10.4</v>
      </c>
      <c r="CW1423" s="12">
        <v>293</v>
      </c>
      <c r="CX1423" s="12" t="b">
        <v>0</v>
      </c>
      <c r="CY1423" s="12"/>
      <c r="CZ1423" s="12">
        <v>0</v>
      </c>
      <c r="DA1423" s="12">
        <v>110</v>
      </c>
      <c r="DB1423" s="12">
        <v>100</v>
      </c>
      <c r="DC1423" s="12">
        <v>78</v>
      </c>
      <c r="DE1423" s="35"/>
    </row>
    <row r="1424" spans="1:109" customFormat="1" x14ac:dyDescent="0.2">
      <c r="A1424" s="2">
        <v>1423</v>
      </c>
      <c r="B1424" s="5">
        <v>17</v>
      </c>
      <c r="C1424" s="2">
        <v>3</v>
      </c>
      <c r="D1424" s="1">
        <v>22</v>
      </c>
      <c r="E1424" s="7">
        <v>44033</v>
      </c>
      <c r="F1424" s="1">
        <v>0</v>
      </c>
      <c r="G1424" s="5">
        <f t="shared" si="96"/>
        <v>0</v>
      </c>
      <c r="H1424" s="19">
        <f t="shared" si="97"/>
        <v>0</v>
      </c>
      <c r="I1424" s="19">
        <v>100</v>
      </c>
      <c r="J1424" s="19">
        <v>118.95138888888889</v>
      </c>
      <c r="K1424" s="19">
        <v>16.771013882935474</v>
      </c>
      <c r="L1424" s="19">
        <v>0.69444444444444442</v>
      </c>
      <c r="M1424" s="19">
        <v>99.305555555555557</v>
      </c>
      <c r="N1424" s="19">
        <v>0</v>
      </c>
      <c r="O1424" s="19">
        <v>100</v>
      </c>
      <c r="P1424" s="19">
        <v>125.40625</v>
      </c>
      <c r="Q1424" s="19">
        <v>15.763012580473042</v>
      </c>
      <c r="R1424" s="19">
        <v>1.0416666666666667</v>
      </c>
      <c r="S1424" s="19">
        <v>98.958333333333329</v>
      </c>
      <c r="T1424" s="19">
        <v>0</v>
      </c>
      <c r="U1424" s="19">
        <v>100</v>
      </c>
      <c r="V1424" s="19">
        <v>106.04166666666667</v>
      </c>
      <c r="W1424" s="19">
        <v>12.078104972928918</v>
      </c>
      <c r="X1424" s="19">
        <v>0</v>
      </c>
      <c r="Y1424" s="19">
        <v>100</v>
      </c>
      <c r="Z1424" s="19">
        <v>0</v>
      </c>
      <c r="AA1424" s="2">
        <v>0</v>
      </c>
      <c r="AB1424">
        <v>2</v>
      </c>
      <c r="AC1424">
        <v>3</v>
      </c>
      <c r="AD1424">
        <v>2</v>
      </c>
      <c r="AE1424" s="16">
        <v>0</v>
      </c>
      <c r="AF1424" s="12">
        <v>99</v>
      </c>
      <c r="AG1424">
        <v>99</v>
      </c>
      <c r="AH1424">
        <v>99</v>
      </c>
      <c r="AI1424">
        <v>99</v>
      </c>
      <c r="AJ1424">
        <v>99</v>
      </c>
      <c r="AK1424">
        <v>99</v>
      </c>
      <c r="AL1424">
        <v>99</v>
      </c>
      <c r="AM1424" s="1">
        <v>99</v>
      </c>
      <c r="AN1424">
        <v>99</v>
      </c>
      <c r="AO1424" s="1">
        <v>1</v>
      </c>
      <c r="AP1424">
        <v>99</v>
      </c>
      <c r="AQ1424">
        <v>99</v>
      </c>
      <c r="AR1424">
        <v>99</v>
      </c>
      <c r="AS1424" s="1">
        <v>0</v>
      </c>
      <c r="AT1424" s="1">
        <v>0</v>
      </c>
      <c r="AU1424">
        <v>0</v>
      </c>
      <c r="AV1424" s="1">
        <v>0</v>
      </c>
      <c r="AW1424" s="1">
        <v>0</v>
      </c>
      <c r="AX1424" s="1">
        <v>0</v>
      </c>
      <c r="AY1424" s="1">
        <v>0</v>
      </c>
      <c r="AZ1424" s="1">
        <v>0</v>
      </c>
      <c r="BA1424" s="1">
        <v>0</v>
      </c>
      <c r="BB1424" s="1">
        <v>1</v>
      </c>
      <c r="BC1424" s="1">
        <v>0</v>
      </c>
      <c r="BD1424" s="1">
        <v>0</v>
      </c>
      <c r="BE1424" s="1">
        <v>0</v>
      </c>
      <c r="BF1424" s="1">
        <f>SUM(AS1424:BE1424)</f>
        <v>1</v>
      </c>
      <c r="BG1424" s="25">
        <v>0</v>
      </c>
      <c r="BH1424" s="1">
        <v>0</v>
      </c>
      <c r="BI1424" s="1">
        <v>0</v>
      </c>
      <c r="BJ1424" s="1">
        <v>0</v>
      </c>
      <c r="BK1424" s="1">
        <v>0</v>
      </c>
      <c r="BL1424" s="25">
        <v>0</v>
      </c>
      <c r="BM1424" s="1">
        <v>0</v>
      </c>
      <c r="BN1424" s="1">
        <v>0</v>
      </c>
      <c r="BO1424" s="1">
        <v>0</v>
      </c>
      <c r="BP1424" s="1">
        <v>0</v>
      </c>
      <c r="BQ1424" s="12"/>
      <c r="BR1424" s="12"/>
      <c r="BS1424" s="12"/>
      <c r="BT1424" s="12"/>
      <c r="BU1424" s="12"/>
      <c r="BV1424" s="12"/>
      <c r="BW1424" s="12"/>
      <c r="BX1424" s="12"/>
      <c r="BY1424" s="12"/>
      <c r="BZ1424" s="12"/>
      <c r="CA1424" s="12"/>
      <c r="CB1424" s="15"/>
      <c r="CC1424" s="12"/>
      <c r="CD1424" s="12"/>
      <c r="CE1424" s="12"/>
      <c r="CF1424" s="12"/>
      <c r="CG1424" s="12"/>
      <c r="CH1424" s="12"/>
      <c r="CI1424" s="12"/>
      <c r="CJ1424" s="15"/>
      <c r="CK1424" s="12"/>
      <c r="CL1424" s="12"/>
      <c r="CM1424" s="12"/>
      <c r="CN1424" s="12"/>
      <c r="CO1424" s="12"/>
      <c r="CP1424" s="12"/>
      <c r="CQ1424" s="12"/>
      <c r="CR1424" s="12"/>
      <c r="CS1424" s="12"/>
      <c r="CT1424" s="12"/>
      <c r="CU1424" s="12"/>
      <c r="CV1424" s="12"/>
      <c r="CW1424" s="12"/>
      <c r="CX1424" s="12"/>
      <c r="CY1424" s="12"/>
      <c r="CZ1424" s="12"/>
      <c r="DA1424" s="12"/>
      <c r="DB1424" s="12"/>
      <c r="DC1424" s="12"/>
      <c r="DE1424" s="35"/>
    </row>
    <row r="1425" spans="1:109" customFormat="1" x14ac:dyDescent="0.2">
      <c r="A1425" s="2">
        <v>1424</v>
      </c>
      <c r="B1425" s="5">
        <v>17</v>
      </c>
      <c r="C1425" s="2">
        <v>3</v>
      </c>
      <c r="D1425" s="1">
        <v>23</v>
      </c>
      <c r="E1425" s="7">
        <v>44034</v>
      </c>
      <c r="F1425" s="1">
        <v>0</v>
      </c>
      <c r="G1425" s="5">
        <f t="shared" si="96"/>
        <v>0</v>
      </c>
      <c r="H1425" s="19">
        <f t="shared" si="97"/>
        <v>0</v>
      </c>
      <c r="I1425" s="19">
        <v>94.791666666666671</v>
      </c>
      <c r="J1425" s="19">
        <v>113.60805860805861</v>
      </c>
      <c r="K1425" s="19">
        <v>19.283977429379817</v>
      </c>
      <c r="L1425" s="19">
        <v>0</v>
      </c>
      <c r="M1425" s="19">
        <v>98.901098901098905</v>
      </c>
      <c r="N1425" s="19">
        <v>1.098901098901099</v>
      </c>
      <c r="O1425" s="19">
        <v>99.479166666666671</v>
      </c>
      <c r="P1425" s="19">
        <v>118.87958115183245</v>
      </c>
      <c r="Q1425" s="19">
        <v>18.05530761499838</v>
      </c>
      <c r="R1425" s="19">
        <v>0</v>
      </c>
      <c r="S1425" s="19">
        <v>100</v>
      </c>
      <c r="T1425" s="19">
        <v>0</v>
      </c>
      <c r="U1425" s="19">
        <v>85.416666666666671</v>
      </c>
      <c r="V1425" s="19">
        <v>101.32926829268293</v>
      </c>
      <c r="W1425" s="19">
        <v>17.4573468021295</v>
      </c>
      <c r="X1425" s="19">
        <v>0</v>
      </c>
      <c r="Y1425" s="19">
        <v>96.341463414634148</v>
      </c>
      <c r="Z1425" s="19">
        <v>3.6585365853658538</v>
      </c>
      <c r="AA1425" s="2">
        <v>0</v>
      </c>
      <c r="AB1425">
        <v>2</v>
      </c>
      <c r="AC1425">
        <v>4</v>
      </c>
      <c r="AD1425">
        <v>2</v>
      </c>
      <c r="AE1425" s="16">
        <v>0</v>
      </c>
      <c r="AF1425" s="12">
        <v>99</v>
      </c>
      <c r="AG1425">
        <v>99</v>
      </c>
      <c r="AH1425">
        <v>99</v>
      </c>
      <c r="AI1425">
        <v>99</v>
      </c>
      <c r="AJ1425">
        <v>99</v>
      </c>
      <c r="AK1425">
        <v>99</v>
      </c>
      <c r="AL1425">
        <v>99</v>
      </c>
      <c r="AM1425">
        <v>99</v>
      </c>
      <c r="AN1425" s="1">
        <v>99</v>
      </c>
      <c r="AO1425" s="1">
        <v>1</v>
      </c>
      <c r="AP1425" s="1">
        <v>99</v>
      </c>
      <c r="AQ1425">
        <v>99</v>
      </c>
      <c r="AR1425">
        <v>99</v>
      </c>
      <c r="AS1425" s="1">
        <v>0</v>
      </c>
      <c r="AT1425" s="1">
        <v>0</v>
      </c>
      <c r="AU1425">
        <v>0</v>
      </c>
      <c r="AV1425" s="1">
        <v>0</v>
      </c>
      <c r="AW1425" s="1">
        <v>0</v>
      </c>
      <c r="AX1425" s="1">
        <v>0</v>
      </c>
      <c r="AY1425" s="1">
        <v>0</v>
      </c>
      <c r="AZ1425" s="1">
        <v>0</v>
      </c>
      <c r="BA1425" s="1">
        <v>0</v>
      </c>
      <c r="BB1425" s="1">
        <v>1</v>
      </c>
      <c r="BC1425" s="1">
        <v>0</v>
      </c>
      <c r="BD1425" s="1">
        <v>0</v>
      </c>
      <c r="BE1425" s="1">
        <v>0</v>
      </c>
      <c r="BF1425" s="1">
        <f>SUM(AS1425:BE1425)</f>
        <v>1</v>
      </c>
      <c r="BG1425" s="25">
        <v>0</v>
      </c>
      <c r="BH1425" s="1">
        <v>0</v>
      </c>
      <c r="BI1425" s="1">
        <v>0</v>
      </c>
      <c r="BJ1425" s="1">
        <v>0</v>
      </c>
      <c r="BK1425" s="1">
        <v>0</v>
      </c>
      <c r="BL1425" s="25">
        <v>0</v>
      </c>
      <c r="BM1425" s="1">
        <v>0</v>
      </c>
      <c r="BN1425" s="1">
        <v>0</v>
      </c>
      <c r="BO1425" s="1">
        <v>0</v>
      </c>
      <c r="BP1425" s="1">
        <v>0</v>
      </c>
      <c r="BQ1425" s="12"/>
      <c r="BR1425" s="12"/>
      <c r="BS1425" s="12"/>
      <c r="BT1425" s="12"/>
      <c r="BU1425" s="12"/>
      <c r="BV1425" s="12"/>
      <c r="BW1425" s="12"/>
      <c r="BX1425" s="12"/>
      <c r="BY1425" s="12"/>
      <c r="BZ1425" s="12"/>
      <c r="CA1425" s="12"/>
      <c r="CB1425" s="15"/>
      <c r="CC1425" s="12"/>
      <c r="CD1425" s="12"/>
      <c r="CE1425" s="12"/>
      <c r="CF1425" s="12"/>
      <c r="CG1425" s="12"/>
      <c r="CH1425" s="12"/>
      <c r="CI1425" s="12"/>
      <c r="CJ1425" s="15"/>
      <c r="CK1425" s="12"/>
      <c r="CL1425" s="12"/>
      <c r="CM1425" s="12"/>
      <c r="CN1425" s="12"/>
      <c r="CO1425" s="12"/>
      <c r="CP1425" s="12"/>
      <c r="CQ1425" s="12"/>
      <c r="CR1425" s="12"/>
      <c r="CS1425" s="12"/>
      <c r="CT1425" s="12"/>
      <c r="CU1425" s="12"/>
      <c r="CV1425" s="12"/>
      <c r="CW1425" s="12"/>
      <c r="CX1425" s="12"/>
      <c r="CY1425" s="12"/>
      <c r="CZ1425" s="12"/>
      <c r="DA1425" s="12"/>
      <c r="DB1425" s="12"/>
      <c r="DC1425" s="12"/>
      <c r="DE1425" s="35"/>
    </row>
    <row r="1426" spans="1:109" customFormat="1" x14ac:dyDescent="0.2">
      <c r="A1426" s="2">
        <v>1425</v>
      </c>
      <c r="B1426" s="5">
        <v>17</v>
      </c>
      <c r="C1426" s="2">
        <v>3</v>
      </c>
      <c r="D1426" s="1">
        <v>24</v>
      </c>
      <c r="E1426" s="7">
        <v>44035</v>
      </c>
      <c r="F1426" s="1">
        <v>0</v>
      </c>
      <c r="G1426" s="5">
        <f t="shared" si="96"/>
        <v>25</v>
      </c>
      <c r="H1426" s="19">
        <f t="shared" si="97"/>
        <v>70</v>
      </c>
      <c r="I1426" s="19">
        <v>91.666666666666671</v>
      </c>
      <c r="J1426" s="19">
        <v>112.81439393939394</v>
      </c>
      <c r="K1426" s="19">
        <v>15.925977528949765</v>
      </c>
      <c r="L1426" s="19">
        <v>0</v>
      </c>
      <c r="M1426" s="19">
        <v>99.621212121212125</v>
      </c>
      <c r="N1426" s="19">
        <v>0.37878787878787878</v>
      </c>
      <c r="O1426" s="19">
        <v>87.5</v>
      </c>
      <c r="P1426" s="19">
        <v>117.77380952380952</v>
      </c>
      <c r="Q1426" s="19">
        <v>14.837425899241515</v>
      </c>
      <c r="R1426" s="19">
        <v>0</v>
      </c>
      <c r="S1426" s="19">
        <v>100</v>
      </c>
      <c r="T1426" s="19">
        <v>0</v>
      </c>
      <c r="U1426" s="19">
        <v>100</v>
      </c>
      <c r="V1426" s="19">
        <v>104.13541666666667</v>
      </c>
      <c r="W1426" s="19">
        <v>14.791402947106359</v>
      </c>
      <c r="X1426" s="19">
        <v>0</v>
      </c>
      <c r="Y1426" s="19">
        <v>98.958333333333329</v>
      </c>
      <c r="Z1426" s="19">
        <v>1.0416666666666667</v>
      </c>
      <c r="AA1426" s="2">
        <v>0</v>
      </c>
      <c r="AB1426">
        <v>2</v>
      </c>
      <c r="AC1426">
        <v>5</v>
      </c>
      <c r="AD1426">
        <v>2</v>
      </c>
      <c r="AE1426" s="16">
        <v>0</v>
      </c>
      <c r="AF1426" t="s">
        <v>875</v>
      </c>
      <c r="AG1426" t="s">
        <v>875</v>
      </c>
      <c r="AH1426" t="s">
        <v>875</v>
      </c>
      <c r="AI1426" t="s">
        <v>875</v>
      </c>
      <c r="AJ1426" t="s">
        <v>875</v>
      </c>
      <c r="AK1426" t="s">
        <v>875</v>
      </c>
      <c r="AL1426" t="s">
        <v>875</v>
      </c>
      <c r="AM1426" s="1" t="s">
        <v>903</v>
      </c>
      <c r="AN1426" s="1" t="s">
        <v>903</v>
      </c>
      <c r="AO1426" s="1" t="s">
        <v>903</v>
      </c>
      <c r="AP1426" s="1" t="s">
        <v>903</v>
      </c>
      <c r="AQ1426" s="1" t="s">
        <v>903</v>
      </c>
      <c r="AR1426" s="1" t="s">
        <v>903</v>
      </c>
      <c r="AS1426" s="1" t="s">
        <v>903</v>
      </c>
      <c r="AT1426" s="1" t="s">
        <v>903</v>
      </c>
      <c r="AU1426" s="1" t="s">
        <v>903</v>
      </c>
      <c r="AV1426" s="1" t="s">
        <v>903</v>
      </c>
      <c r="AW1426" s="1" t="s">
        <v>903</v>
      </c>
      <c r="AX1426" s="1" t="s">
        <v>903</v>
      </c>
      <c r="AY1426" s="1" t="s">
        <v>903</v>
      </c>
      <c r="AZ1426" s="1" t="s">
        <v>903</v>
      </c>
      <c r="BA1426" s="1" t="s">
        <v>875</v>
      </c>
      <c r="BB1426" s="1" t="s">
        <v>875</v>
      </c>
      <c r="BC1426" s="1" t="s">
        <v>875</v>
      </c>
      <c r="BD1426" s="1" t="s">
        <v>875</v>
      </c>
      <c r="BE1426" s="1" t="s">
        <v>875</v>
      </c>
      <c r="BF1426" s="1" t="s">
        <v>875</v>
      </c>
      <c r="BG1426" s="12">
        <v>25</v>
      </c>
      <c r="BH1426" s="1">
        <v>3</v>
      </c>
      <c r="BI1426" s="1">
        <v>2.8</v>
      </c>
      <c r="BJ1426" s="1">
        <f>BG1426*BI1426</f>
        <v>70</v>
      </c>
      <c r="BK1426" s="1" t="s">
        <v>27</v>
      </c>
      <c r="BL1426" s="25">
        <v>0</v>
      </c>
      <c r="BM1426" s="1">
        <v>0</v>
      </c>
      <c r="BN1426" s="1">
        <v>0</v>
      </c>
      <c r="BO1426" s="1">
        <v>0</v>
      </c>
      <c r="BP1426" s="1">
        <v>0</v>
      </c>
      <c r="BQ1426" s="14">
        <v>44035.864374594908</v>
      </c>
      <c r="BR1426" s="14" t="s">
        <v>639</v>
      </c>
      <c r="BS1426" s="15">
        <v>24.016666666666666</v>
      </c>
      <c r="BT1426" s="12" t="s">
        <v>143</v>
      </c>
      <c r="BU1426" s="12">
        <v>1</v>
      </c>
      <c r="BV1426" s="12"/>
      <c r="BW1426" s="12" t="s">
        <v>98</v>
      </c>
      <c r="BX1426" s="12"/>
      <c r="BY1426" s="12" t="s">
        <v>98</v>
      </c>
      <c r="BZ1426" s="12">
        <v>1</v>
      </c>
      <c r="CA1426" s="12">
        <v>6</v>
      </c>
      <c r="CB1426" s="15">
        <v>0</v>
      </c>
      <c r="CC1426" s="12">
        <v>0</v>
      </c>
      <c r="CD1426" s="12">
        <v>0</v>
      </c>
      <c r="CE1426" s="12">
        <v>2</v>
      </c>
      <c r="CF1426" s="12">
        <v>2</v>
      </c>
      <c r="CG1426" s="12">
        <v>1</v>
      </c>
      <c r="CH1426" s="12">
        <v>2</v>
      </c>
      <c r="CI1426" s="12">
        <v>1</v>
      </c>
      <c r="CJ1426" s="15">
        <v>3</v>
      </c>
      <c r="CK1426" s="12">
        <v>2</v>
      </c>
      <c r="CL1426" s="12">
        <v>3</v>
      </c>
      <c r="CM1426" s="12">
        <v>1</v>
      </c>
      <c r="CN1426" s="12">
        <v>2</v>
      </c>
      <c r="CO1426" s="12">
        <v>2</v>
      </c>
      <c r="CP1426" s="12" t="s">
        <v>94</v>
      </c>
      <c r="CQ1426" s="12">
        <v>68</v>
      </c>
      <c r="CR1426" s="12">
        <v>68</v>
      </c>
      <c r="CS1426" s="12">
        <v>76</v>
      </c>
      <c r="CT1426" s="12">
        <v>63</v>
      </c>
      <c r="CU1426" s="12">
        <v>65</v>
      </c>
      <c r="CV1426" s="12">
        <v>9.1999999999999993</v>
      </c>
      <c r="CW1426" s="12">
        <v>293</v>
      </c>
      <c r="CX1426" s="12" t="b">
        <v>0</v>
      </c>
      <c r="CY1426" s="12"/>
      <c r="CZ1426" s="12">
        <v>0</v>
      </c>
      <c r="DA1426" s="12">
        <v>108</v>
      </c>
      <c r="DB1426" s="12">
        <v>93</v>
      </c>
      <c r="DC1426" s="12">
        <v>84</v>
      </c>
      <c r="DE1426" s="35"/>
    </row>
    <row r="1427" spans="1:109" customFormat="1" x14ac:dyDescent="0.2">
      <c r="A1427" s="2">
        <v>1426</v>
      </c>
      <c r="B1427" s="5">
        <v>17</v>
      </c>
      <c r="C1427" s="2">
        <v>3</v>
      </c>
      <c r="D1427" s="1">
        <v>25</v>
      </c>
      <c r="E1427" s="7">
        <v>44036</v>
      </c>
      <c r="F1427" s="1">
        <v>0</v>
      </c>
      <c r="G1427" s="5">
        <f t="shared" si="96"/>
        <v>0</v>
      </c>
      <c r="H1427" s="19">
        <f t="shared" si="97"/>
        <v>0</v>
      </c>
      <c r="I1427" s="19">
        <v>91.666666666666671</v>
      </c>
      <c r="J1427" s="19">
        <v>114.80681818181819</v>
      </c>
      <c r="K1427" s="19">
        <v>23.484388096370367</v>
      </c>
      <c r="L1427" s="19">
        <v>0</v>
      </c>
      <c r="M1427" s="19">
        <v>98.106060606060609</v>
      </c>
      <c r="N1427" s="19">
        <v>1.893939393939394</v>
      </c>
      <c r="O1427" s="19">
        <v>87.5</v>
      </c>
      <c r="P1427" s="19">
        <v>119.66666666666667</v>
      </c>
      <c r="Q1427" s="19">
        <v>23.709834102188413</v>
      </c>
      <c r="R1427" s="19">
        <v>0</v>
      </c>
      <c r="S1427" s="19">
        <v>100</v>
      </c>
      <c r="T1427" s="19">
        <v>0</v>
      </c>
      <c r="U1427" s="19">
        <v>100</v>
      </c>
      <c r="V1427" s="19">
        <v>106.30208333333333</v>
      </c>
      <c r="W1427" s="19">
        <v>20.662907742110907</v>
      </c>
      <c r="X1427" s="19">
        <v>0</v>
      </c>
      <c r="Y1427" s="19">
        <v>94.791666666666671</v>
      </c>
      <c r="Z1427" s="19">
        <v>5.208333333333333</v>
      </c>
      <c r="AA1427" s="2">
        <v>0</v>
      </c>
      <c r="AB1427">
        <v>2</v>
      </c>
      <c r="AC1427">
        <v>5</v>
      </c>
      <c r="AD1427">
        <v>2</v>
      </c>
      <c r="AE1427" s="16">
        <v>0</v>
      </c>
      <c r="AF1427" s="12">
        <v>99</v>
      </c>
      <c r="AG1427">
        <v>99</v>
      </c>
      <c r="AH1427">
        <v>99</v>
      </c>
      <c r="AI1427">
        <v>99</v>
      </c>
      <c r="AJ1427">
        <v>99</v>
      </c>
      <c r="AK1427">
        <v>99</v>
      </c>
      <c r="AL1427">
        <v>99</v>
      </c>
      <c r="AM1427" s="1">
        <v>99</v>
      </c>
      <c r="AN1427">
        <v>99</v>
      </c>
      <c r="AO1427" s="1">
        <v>1</v>
      </c>
      <c r="AP1427">
        <v>99</v>
      </c>
      <c r="AQ1427">
        <v>99</v>
      </c>
      <c r="AR1427">
        <v>99</v>
      </c>
      <c r="AS1427" s="1">
        <v>0</v>
      </c>
      <c r="AT1427" s="1">
        <v>0</v>
      </c>
      <c r="AU1427" s="1">
        <v>0</v>
      </c>
      <c r="AV1427" s="1">
        <v>0</v>
      </c>
      <c r="AW1427" s="1">
        <v>0</v>
      </c>
      <c r="AX1427" s="1">
        <v>0</v>
      </c>
      <c r="AY1427" s="1">
        <v>0</v>
      </c>
      <c r="AZ1427" s="1">
        <v>0</v>
      </c>
      <c r="BA1427" s="1">
        <v>0</v>
      </c>
      <c r="BB1427" s="1">
        <v>1</v>
      </c>
      <c r="BC1427" s="1">
        <v>0</v>
      </c>
      <c r="BD1427" s="1">
        <v>0</v>
      </c>
      <c r="BE1427" s="1">
        <v>0</v>
      </c>
      <c r="BF1427" s="1">
        <f>SUM(AS1427:BE1427)</f>
        <v>1</v>
      </c>
      <c r="BG1427" s="25">
        <v>0</v>
      </c>
      <c r="BH1427" s="1">
        <v>0</v>
      </c>
      <c r="BI1427" s="1">
        <v>0</v>
      </c>
      <c r="BJ1427" s="1">
        <v>0</v>
      </c>
      <c r="BK1427" s="1">
        <v>0</v>
      </c>
      <c r="BL1427" s="25">
        <v>0</v>
      </c>
      <c r="BM1427" s="1">
        <v>0</v>
      </c>
      <c r="BN1427" s="1">
        <v>0</v>
      </c>
      <c r="BO1427" s="1">
        <v>0</v>
      </c>
      <c r="BP1427" s="1">
        <v>0</v>
      </c>
      <c r="BQ1427" s="12"/>
      <c r="BR1427" s="12"/>
      <c r="BS1427" s="12"/>
      <c r="BT1427" s="12"/>
      <c r="BU1427" s="12"/>
      <c r="BV1427" s="12"/>
      <c r="BW1427" s="12"/>
      <c r="BX1427" s="12"/>
      <c r="BY1427" s="12"/>
      <c r="BZ1427" s="12"/>
      <c r="CA1427" s="12"/>
      <c r="CB1427" s="15"/>
      <c r="CC1427" s="12"/>
      <c r="CD1427" s="12"/>
      <c r="CE1427" s="12"/>
      <c r="CF1427" s="12"/>
      <c r="CG1427" s="12"/>
      <c r="CH1427" s="12"/>
      <c r="CI1427" s="12"/>
      <c r="CJ1427" s="15"/>
      <c r="CK1427" s="12"/>
      <c r="CL1427" s="12"/>
      <c r="CM1427" s="12"/>
      <c r="CN1427" s="12"/>
      <c r="CO1427" s="12"/>
      <c r="CP1427" s="12"/>
      <c r="CQ1427" s="12"/>
      <c r="CR1427" s="12"/>
      <c r="CS1427" s="12"/>
      <c r="CT1427" s="12"/>
      <c r="CU1427" s="12"/>
      <c r="CV1427" s="12"/>
      <c r="CW1427" s="12"/>
      <c r="CX1427" s="12"/>
      <c r="CY1427" s="12"/>
      <c r="CZ1427" s="12"/>
      <c r="DA1427" s="12"/>
      <c r="DB1427" s="12"/>
      <c r="DC1427" s="12"/>
      <c r="DE1427" s="35"/>
    </row>
    <row r="1428" spans="1:109" customFormat="1" x14ac:dyDescent="0.2">
      <c r="A1428" s="2">
        <v>1427</v>
      </c>
      <c r="B1428" s="5">
        <v>17</v>
      </c>
      <c r="C1428" s="2">
        <v>3</v>
      </c>
      <c r="D1428" s="1">
        <v>26</v>
      </c>
      <c r="E1428" s="7">
        <v>44037</v>
      </c>
      <c r="F1428" s="1">
        <v>0</v>
      </c>
      <c r="G1428" s="5">
        <f t="shared" si="96"/>
        <v>0</v>
      </c>
      <c r="H1428" s="19">
        <f t="shared" si="97"/>
        <v>0</v>
      </c>
      <c r="I1428" s="19">
        <v>100</v>
      </c>
      <c r="J1428" s="19">
        <v>113.68055555555556</v>
      </c>
      <c r="K1428" s="19">
        <v>17.60806402750509</v>
      </c>
      <c r="L1428" s="19">
        <v>0</v>
      </c>
      <c r="M1428" s="19">
        <v>96.875</v>
      </c>
      <c r="N1428" s="19">
        <v>3.125</v>
      </c>
      <c r="O1428" s="19">
        <v>100</v>
      </c>
      <c r="P1428" s="19">
        <v>116.47916666666667</v>
      </c>
      <c r="Q1428" s="19">
        <v>12.657033107219696</v>
      </c>
      <c r="R1428" s="19">
        <v>0</v>
      </c>
      <c r="S1428" s="19">
        <v>100</v>
      </c>
      <c r="T1428" s="19">
        <v>0</v>
      </c>
      <c r="U1428" s="19">
        <v>100</v>
      </c>
      <c r="V1428" s="19">
        <v>108.08333333333333</v>
      </c>
      <c r="W1428" s="19">
        <v>24.929150606840476</v>
      </c>
      <c r="X1428" s="19">
        <v>0</v>
      </c>
      <c r="Y1428" s="19">
        <v>90.625</v>
      </c>
      <c r="Z1428" s="19">
        <v>9.375</v>
      </c>
      <c r="AA1428" s="2">
        <v>0</v>
      </c>
      <c r="AB1428">
        <v>2</v>
      </c>
      <c r="AC1428">
        <v>4</v>
      </c>
      <c r="AD1428">
        <v>2</v>
      </c>
      <c r="AE1428" s="16">
        <v>0</v>
      </c>
      <c r="AF1428" s="12">
        <v>99</v>
      </c>
      <c r="AG1428">
        <v>99</v>
      </c>
      <c r="AH1428">
        <v>99</v>
      </c>
      <c r="AI1428">
        <v>99</v>
      </c>
      <c r="AJ1428">
        <v>99</v>
      </c>
      <c r="AK1428">
        <v>99</v>
      </c>
      <c r="AL1428">
        <v>99</v>
      </c>
      <c r="AM1428">
        <v>99</v>
      </c>
      <c r="AN1428" s="1">
        <v>99</v>
      </c>
      <c r="AO1428" s="1">
        <v>1</v>
      </c>
      <c r="AP1428" s="1">
        <v>99</v>
      </c>
      <c r="AQ1428">
        <v>99</v>
      </c>
      <c r="AR1428">
        <v>99</v>
      </c>
      <c r="AS1428" s="1">
        <v>0</v>
      </c>
      <c r="AT1428" s="1">
        <v>0</v>
      </c>
      <c r="AU1428">
        <v>0</v>
      </c>
      <c r="AV1428" s="1">
        <v>0</v>
      </c>
      <c r="AW1428" s="1">
        <v>0</v>
      </c>
      <c r="AX1428" s="1">
        <v>0</v>
      </c>
      <c r="AY1428" s="1">
        <v>0</v>
      </c>
      <c r="AZ1428" s="1">
        <v>0</v>
      </c>
      <c r="BA1428" s="1">
        <v>0</v>
      </c>
      <c r="BB1428" s="1">
        <v>1</v>
      </c>
      <c r="BC1428" s="1">
        <v>0</v>
      </c>
      <c r="BD1428" s="1">
        <v>0</v>
      </c>
      <c r="BE1428" s="1">
        <v>0</v>
      </c>
      <c r="BF1428" s="1">
        <f>SUM(AS1428:BE1428)</f>
        <v>1</v>
      </c>
      <c r="BG1428" s="25">
        <v>0</v>
      </c>
      <c r="BH1428" s="12">
        <v>0</v>
      </c>
      <c r="BI1428" s="1">
        <v>0</v>
      </c>
      <c r="BJ1428" s="1">
        <v>0</v>
      </c>
      <c r="BK1428" s="1">
        <v>0</v>
      </c>
      <c r="BL1428" s="25">
        <v>0</v>
      </c>
      <c r="BM1428" s="1">
        <v>0</v>
      </c>
      <c r="BN1428" s="1">
        <v>0</v>
      </c>
      <c r="BO1428" s="1">
        <v>0</v>
      </c>
      <c r="BP1428" s="1">
        <v>0</v>
      </c>
      <c r="BQ1428" s="12"/>
      <c r="BR1428" s="12"/>
      <c r="BS1428" s="12"/>
      <c r="BT1428" s="12"/>
      <c r="BU1428" s="12"/>
      <c r="BV1428" s="12"/>
      <c r="BW1428" s="12"/>
      <c r="BX1428" s="12"/>
      <c r="BY1428" s="12"/>
      <c r="BZ1428" s="12"/>
      <c r="CA1428" s="12"/>
      <c r="CB1428" s="15"/>
      <c r="CC1428" s="12"/>
      <c r="CD1428" s="12"/>
      <c r="CE1428" s="12"/>
      <c r="CF1428" s="12"/>
      <c r="CG1428" s="12"/>
      <c r="CH1428" s="12"/>
      <c r="CI1428" s="12"/>
      <c r="CJ1428" s="15"/>
      <c r="CK1428" s="12"/>
      <c r="CL1428" s="12"/>
      <c r="CM1428" s="12"/>
      <c r="CN1428" s="12"/>
      <c r="CO1428" s="12"/>
      <c r="CP1428" s="12"/>
      <c r="CQ1428" s="12"/>
      <c r="CR1428" s="12"/>
      <c r="CS1428" s="12"/>
      <c r="CT1428" s="12"/>
      <c r="CU1428" s="12"/>
      <c r="CV1428" s="12"/>
      <c r="CW1428" s="12"/>
      <c r="CX1428" s="12"/>
      <c r="CY1428" s="12"/>
      <c r="CZ1428" s="12"/>
      <c r="DA1428" s="12"/>
      <c r="DB1428" s="12"/>
      <c r="DC1428" s="12"/>
      <c r="DE1428" s="35"/>
    </row>
    <row r="1429" spans="1:109" customFormat="1" x14ac:dyDescent="0.2">
      <c r="A1429" s="2">
        <v>1428</v>
      </c>
      <c r="B1429" s="5">
        <v>17</v>
      </c>
      <c r="C1429" s="2">
        <v>3</v>
      </c>
      <c r="D1429" s="1">
        <v>27</v>
      </c>
      <c r="E1429" s="7">
        <v>44038</v>
      </c>
      <c r="F1429" s="1">
        <v>0</v>
      </c>
      <c r="G1429" s="5">
        <f t="shared" si="96"/>
        <v>22</v>
      </c>
      <c r="H1429" s="19">
        <f t="shared" si="97"/>
        <v>61.599999999999994</v>
      </c>
      <c r="I1429" s="19">
        <v>100</v>
      </c>
      <c r="J1429" s="19">
        <v>108.71180555555556</v>
      </c>
      <c r="K1429" s="19">
        <v>11.513835685659558</v>
      </c>
      <c r="L1429" s="19">
        <v>0</v>
      </c>
      <c r="M1429" s="19">
        <v>100</v>
      </c>
      <c r="N1429" s="19">
        <v>0</v>
      </c>
      <c r="O1429" s="19">
        <v>100</v>
      </c>
      <c r="P1429" s="19">
        <v>112.72916666666667</v>
      </c>
      <c r="Q1429" s="19">
        <v>10.967886616796227</v>
      </c>
      <c r="R1429" s="19">
        <v>0</v>
      </c>
      <c r="S1429" s="19">
        <v>100</v>
      </c>
      <c r="T1429" s="19">
        <v>0</v>
      </c>
      <c r="U1429" s="19">
        <v>100</v>
      </c>
      <c r="V1429" s="19">
        <v>100.67708333333333</v>
      </c>
      <c r="W1429" s="19">
        <v>8.1977170147286405</v>
      </c>
      <c r="X1429" s="19">
        <v>0</v>
      </c>
      <c r="Y1429" s="19">
        <v>100</v>
      </c>
      <c r="Z1429" s="19">
        <v>0</v>
      </c>
      <c r="AA1429" s="2">
        <v>0</v>
      </c>
      <c r="AB1429">
        <v>2</v>
      </c>
      <c r="AC1429">
        <v>6</v>
      </c>
      <c r="AD1429">
        <v>2</v>
      </c>
      <c r="AE1429" s="16">
        <v>0</v>
      </c>
      <c r="AF1429" t="s">
        <v>875</v>
      </c>
      <c r="AG1429" t="s">
        <v>875</v>
      </c>
      <c r="AH1429" t="s">
        <v>875</v>
      </c>
      <c r="AI1429" t="s">
        <v>875</v>
      </c>
      <c r="AJ1429" t="s">
        <v>875</v>
      </c>
      <c r="AK1429" t="s">
        <v>875</v>
      </c>
      <c r="AL1429" t="s">
        <v>875</v>
      </c>
      <c r="AM1429" s="1" t="s">
        <v>903</v>
      </c>
      <c r="AN1429" s="1" t="s">
        <v>903</v>
      </c>
      <c r="AO1429" s="1" t="s">
        <v>903</v>
      </c>
      <c r="AP1429" s="1" t="s">
        <v>903</v>
      </c>
      <c r="AQ1429" s="1" t="s">
        <v>903</v>
      </c>
      <c r="AR1429" s="1" t="s">
        <v>903</v>
      </c>
      <c r="AS1429" s="1" t="s">
        <v>903</v>
      </c>
      <c r="AT1429" s="1" t="s">
        <v>903</v>
      </c>
      <c r="AU1429" s="1" t="s">
        <v>903</v>
      </c>
      <c r="AV1429" s="1" t="s">
        <v>903</v>
      </c>
      <c r="AW1429" s="1" t="s">
        <v>903</v>
      </c>
      <c r="AX1429" s="1" t="s">
        <v>903</v>
      </c>
      <c r="AY1429" s="1" t="s">
        <v>903</v>
      </c>
      <c r="AZ1429" s="1" t="s">
        <v>903</v>
      </c>
      <c r="BA1429" s="1" t="s">
        <v>875</v>
      </c>
      <c r="BB1429" s="1" t="s">
        <v>875</v>
      </c>
      <c r="BC1429" s="1" t="s">
        <v>875</v>
      </c>
      <c r="BD1429" s="1" t="s">
        <v>875</v>
      </c>
      <c r="BE1429" s="1" t="s">
        <v>875</v>
      </c>
      <c r="BF1429" s="1" t="s">
        <v>875</v>
      </c>
      <c r="BG1429" s="12">
        <v>22</v>
      </c>
      <c r="BH1429" s="1">
        <v>3</v>
      </c>
      <c r="BI1429" s="1">
        <v>2.8</v>
      </c>
      <c r="BJ1429" s="1">
        <f>BG1429*BI1429</f>
        <v>61.599999999999994</v>
      </c>
      <c r="BK1429" s="1" t="s">
        <v>27</v>
      </c>
      <c r="BL1429" s="25">
        <v>0</v>
      </c>
      <c r="BM1429" s="1">
        <v>0</v>
      </c>
      <c r="BN1429" s="1">
        <v>0</v>
      </c>
      <c r="BO1429" s="1">
        <v>0</v>
      </c>
      <c r="BP1429" s="1">
        <v>0</v>
      </c>
      <c r="BQ1429" s="14">
        <v>44038.883621053239</v>
      </c>
      <c r="BR1429" s="14" t="s">
        <v>640</v>
      </c>
      <c r="BS1429" s="15">
        <v>21.283333333333335</v>
      </c>
      <c r="BT1429" s="12" t="s">
        <v>220</v>
      </c>
      <c r="BU1429" s="12">
        <v>1</v>
      </c>
      <c r="BV1429" s="12"/>
      <c r="BW1429" s="12" t="s">
        <v>98</v>
      </c>
      <c r="BX1429" s="12"/>
      <c r="BY1429" s="12" t="s">
        <v>98</v>
      </c>
      <c r="BZ1429" s="12">
        <v>1</v>
      </c>
      <c r="CA1429" s="12">
        <v>6</v>
      </c>
      <c r="CB1429" s="15">
        <v>0</v>
      </c>
      <c r="CC1429" s="12">
        <v>0</v>
      </c>
      <c r="CD1429" s="12">
        <v>0</v>
      </c>
      <c r="CE1429" s="12">
        <v>2</v>
      </c>
      <c r="CF1429" s="12">
        <v>3</v>
      </c>
      <c r="CG1429" s="12">
        <v>1</v>
      </c>
      <c r="CH1429" s="12">
        <v>2</v>
      </c>
      <c r="CI1429" s="12">
        <v>1</v>
      </c>
      <c r="CJ1429" s="15">
        <v>3</v>
      </c>
      <c r="CK1429" s="12">
        <v>2</v>
      </c>
      <c r="CL1429" s="12">
        <v>2</v>
      </c>
      <c r="CM1429" s="12">
        <v>1</v>
      </c>
      <c r="CN1429" s="12">
        <v>3</v>
      </c>
      <c r="CO1429" s="12">
        <v>2</v>
      </c>
      <c r="CP1429" s="12" t="s">
        <v>130</v>
      </c>
      <c r="CQ1429" s="12">
        <v>68</v>
      </c>
      <c r="CR1429" s="12">
        <v>68</v>
      </c>
      <c r="CS1429" s="12">
        <v>11</v>
      </c>
      <c r="CT1429" s="12">
        <v>77</v>
      </c>
      <c r="CU1429" s="12">
        <v>66</v>
      </c>
      <c r="CV1429" s="12">
        <v>6.9</v>
      </c>
      <c r="CW1429" s="12">
        <v>270</v>
      </c>
      <c r="CX1429" s="12" t="b">
        <v>0</v>
      </c>
      <c r="CY1429" s="12"/>
      <c r="CZ1429" s="12">
        <v>0</v>
      </c>
      <c r="DA1429" s="12">
        <v>107</v>
      </c>
      <c r="DB1429" s="12">
        <v>95</v>
      </c>
      <c r="DC1429" s="12">
        <v>90</v>
      </c>
      <c r="DE1429" s="35"/>
    </row>
    <row r="1430" spans="1:109" customFormat="1" x14ac:dyDescent="0.2">
      <c r="A1430" s="2">
        <v>1429</v>
      </c>
      <c r="B1430" s="5">
        <v>17</v>
      </c>
      <c r="C1430" s="2">
        <v>3</v>
      </c>
      <c r="D1430" s="1">
        <v>28</v>
      </c>
      <c r="E1430" s="7">
        <v>44039</v>
      </c>
      <c r="F1430" s="1">
        <v>1</v>
      </c>
      <c r="G1430" s="5">
        <f t="shared" si="96"/>
        <v>24</v>
      </c>
      <c r="H1430" s="19">
        <f t="shared" si="97"/>
        <v>67.199999999999989</v>
      </c>
      <c r="I1430" s="19">
        <v>100</v>
      </c>
      <c r="J1430" s="19">
        <v>97.642361111111114</v>
      </c>
      <c r="K1430" s="19">
        <v>11.094503527414405</v>
      </c>
      <c r="L1430" s="19">
        <v>0</v>
      </c>
      <c r="M1430" s="19">
        <v>100</v>
      </c>
      <c r="N1430" s="19">
        <v>0</v>
      </c>
      <c r="O1430" s="19">
        <v>100</v>
      </c>
      <c r="P1430" s="19">
        <v>102.15104166666667</v>
      </c>
      <c r="Q1430" s="19">
        <v>7.0906787360499459</v>
      </c>
      <c r="R1430" s="19">
        <v>0</v>
      </c>
      <c r="S1430" s="19">
        <v>100</v>
      </c>
      <c r="T1430" s="19">
        <v>0</v>
      </c>
      <c r="U1430" s="19">
        <v>100</v>
      </c>
      <c r="V1430" s="19">
        <v>88.625</v>
      </c>
      <c r="W1430" s="19">
        <v>12.655374088375675</v>
      </c>
      <c r="X1430" s="19">
        <v>0</v>
      </c>
      <c r="Y1430" s="19">
        <v>100</v>
      </c>
      <c r="Z1430" s="19">
        <v>0</v>
      </c>
      <c r="AA1430" s="2">
        <v>1</v>
      </c>
      <c r="AB1430">
        <v>2</v>
      </c>
      <c r="AC1430">
        <v>4</v>
      </c>
      <c r="AD1430">
        <v>2</v>
      </c>
      <c r="AE1430" s="16">
        <v>0</v>
      </c>
      <c r="AF1430" t="s">
        <v>875</v>
      </c>
      <c r="AG1430" t="s">
        <v>875</v>
      </c>
      <c r="AH1430" t="s">
        <v>875</v>
      </c>
      <c r="AI1430" t="s">
        <v>875</v>
      </c>
      <c r="AJ1430" t="s">
        <v>875</v>
      </c>
      <c r="AK1430" t="s">
        <v>875</v>
      </c>
      <c r="AL1430" t="s">
        <v>875</v>
      </c>
      <c r="AM1430" s="1" t="s">
        <v>903</v>
      </c>
      <c r="AN1430" s="1" t="s">
        <v>903</v>
      </c>
      <c r="AO1430" s="1" t="s">
        <v>903</v>
      </c>
      <c r="AP1430" s="1" t="s">
        <v>903</v>
      </c>
      <c r="AQ1430" s="1" t="s">
        <v>903</v>
      </c>
      <c r="AR1430" s="1" t="s">
        <v>903</v>
      </c>
      <c r="AS1430" s="1" t="s">
        <v>903</v>
      </c>
      <c r="AT1430" s="1" t="s">
        <v>903</v>
      </c>
      <c r="AU1430" s="1" t="s">
        <v>903</v>
      </c>
      <c r="AV1430" s="1" t="s">
        <v>903</v>
      </c>
      <c r="AW1430" s="1" t="s">
        <v>903</v>
      </c>
      <c r="AX1430" s="1" t="s">
        <v>903</v>
      </c>
      <c r="AY1430" s="1" t="s">
        <v>903</v>
      </c>
      <c r="AZ1430" s="1" t="s">
        <v>903</v>
      </c>
      <c r="BA1430" s="1" t="s">
        <v>875</v>
      </c>
      <c r="BB1430" s="1" t="s">
        <v>875</v>
      </c>
      <c r="BC1430" s="1" t="s">
        <v>875</v>
      </c>
      <c r="BD1430" s="1" t="s">
        <v>875</v>
      </c>
      <c r="BE1430" s="1" t="s">
        <v>875</v>
      </c>
      <c r="BF1430" s="1" t="s">
        <v>875</v>
      </c>
      <c r="BG1430" s="12">
        <v>24</v>
      </c>
      <c r="BH1430" s="1">
        <v>3</v>
      </c>
      <c r="BI1430" s="1">
        <v>2.8</v>
      </c>
      <c r="BJ1430" s="1">
        <f>BG1430*BI1430</f>
        <v>67.199999999999989</v>
      </c>
      <c r="BK1430" s="1" t="s">
        <v>27</v>
      </c>
      <c r="BL1430" s="25">
        <v>0</v>
      </c>
      <c r="BM1430" s="1">
        <v>0</v>
      </c>
      <c r="BN1430" s="1">
        <v>0</v>
      </c>
      <c r="BO1430" s="1">
        <v>0</v>
      </c>
      <c r="BP1430" s="1">
        <v>0</v>
      </c>
      <c r="BQ1430" s="14">
        <v>44039.863005833337</v>
      </c>
      <c r="BR1430" s="14" t="s">
        <v>641</v>
      </c>
      <c r="BS1430" s="15">
        <v>22.383333333333333</v>
      </c>
      <c r="BT1430" s="12" t="s">
        <v>222</v>
      </c>
      <c r="BU1430" s="12">
        <v>1</v>
      </c>
      <c r="BV1430" s="12"/>
      <c r="BW1430" s="12" t="s">
        <v>98</v>
      </c>
      <c r="BX1430" s="12"/>
      <c r="BY1430" s="12" t="s">
        <v>98</v>
      </c>
      <c r="BZ1430" s="12">
        <v>1</v>
      </c>
      <c r="CA1430" s="12">
        <v>6</v>
      </c>
      <c r="CB1430" s="15">
        <v>0</v>
      </c>
      <c r="CC1430" s="12">
        <v>0</v>
      </c>
      <c r="CD1430" s="12">
        <v>0</v>
      </c>
      <c r="CE1430" s="12">
        <v>2</v>
      </c>
      <c r="CF1430" s="12">
        <v>2</v>
      </c>
      <c r="CG1430" s="12">
        <v>1</v>
      </c>
      <c r="CH1430" s="12">
        <v>2</v>
      </c>
      <c r="CI1430" s="12">
        <v>1</v>
      </c>
      <c r="CJ1430" s="15">
        <v>3</v>
      </c>
      <c r="CK1430" s="12">
        <v>2</v>
      </c>
      <c r="CL1430" s="12">
        <v>2</v>
      </c>
      <c r="CM1430" s="12">
        <v>1</v>
      </c>
      <c r="CN1430" s="12">
        <v>3</v>
      </c>
      <c r="CO1430" s="12">
        <v>1</v>
      </c>
      <c r="CP1430" s="12" t="s">
        <v>130</v>
      </c>
      <c r="CQ1430" s="12">
        <v>70</v>
      </c>
      <c r="CR1430" s="12">
        <v>70</v>
      </c>
      <c r="CS1430" s="12">
        <v>11</v>
      </c>
      <c r="CT1430" s="12">
        <v>72</v>
      </c>
      <c r="CU1430" s="12">
        <v>67</v>
      </c>
      <c r="CV1430" s="12">
        <v>9.1999999999999993</v>
      </c>
      <c r="CW1430" s="12">
        <v>293</v>
      </c>
      <c r="CX1430" s="12" t="b">
        <v>0</v>
      </c>
      <c r="CY1430" s="12"/>
      <c r="CZ1430" s="12">
        <v>0</v>
      </c>
      <c r="DA1430" s="12">
        <v>99</v>
      </c>
      <c r="DB1430" s="12">
        <v>87</v>
      </c>
      <c r="DC1430" s="12">
        <v>79</v>
      </c>
      <c r="DE1430" s="35"/>
    </row>
    <row r="1431" spans="1:109" customFormat="1" x14ac:dyDescent="0.2">
      <c r="A1431" s="2">
        <v>1430</v>
      </c>
      <c r="B1431" s="5">
        <v>17</v>
      </c>
      <c r="C1431" s="2">
        <v>3</v>
      </c>
      <c r="D1431" s="1">
        <v>29</v>
      </c>
      <c r="E1431" s="7">
        <v>44040</v>
      </c>
      <c r="F1431" s="1">
        <v>0</v>
      </c>
      <c r="G1431" s="5">
        <f t="shared" si="96"/>
        <v>0</v>
      </c>
      <c r="H1431" s="19">
        <f t="shared" si="97"/>
        <v>0</v>
      </c>
      <c r="I1431" s="19">
        <v>100</v>
      </c>
      <c r="J1431" s="19">
        <v>103.28125</v>
      </c>
      <c r="K1431" s="19">
        <v>11.760461699514023</v>
      </c>
      <c r="L1431" s="19">
        <v>0</v>
      </c>
      <c r="M1431" s="19">
        <v>100</v>
      </c>
      <c r="N1431" s="19">
        <v>0</v>
      </c>
      <c r="O1431" s="19">
        <v>100</v>
      </c>
      <c r="P1431" s="19">
        <v>104.515625</v>
      </c>
      <c r="Q1431" s="19">
        <v>12.859495618372954</v>
      </c>
      <c r="R1431" s="19">
        <v>0</v>
      </c>
      <c r="S1431" s="19">
        <v>100</v>
      </c>
      <c r="T1431" s="19">
        <v>0</v>
      </c>
      <c r="U1431" s="19">
        <v>100</v>
      </c>
      <c r="V1431" s="19">
        <v>100.8125</v>
      </c>
      <c r="W1431" s="19">
        <v>8.4920064467828507</v>
      </c>
      <c r="X1431" s="19">
        <v>0</v>
      </c>
      <c r="Y1431" s="19">
        <v>100</v>
      </c>
      <c r="Z1431" s="19">
        <v>0</v>
      </c>
      <c r="AA1431" s="2">
        <v>0</v>
      </c>
      <c r="AB1431">
        <v>2</v>
      </c>
      <c r="AC1431">
        <v>4</v>
      </c>
      <c r="AD1431">
        <v>2</v>
      </c>
      <c r="AE1431" s="16">
        <v>0</v>
      </c>
      <c r="AF1431" s="12">
        <v>99</v>
      </c>
      <c r="AG1431">
        <v>99</v>
      </c>
      <c r="AH1431">
        <v>1</v>
      </c>
      <c r="AI1431">
        <v>99</v>
      </c>
      <c r="AJ1431">
        <v>99</v>
      </c>
      <c r="AK1431">
        <v>99</v>
      </c>
      <c r="AL1431">
        <v>99</v>
      </c>
      <c r="AM1431" s="1">
        <v>99</v>
      </c>
      <c r="AN1431" s="1">
        <v>99</v>
      </c>
      <c r="AO1431" s="1">
        <v>99</v>
      </c>
      <c r="AP1431" s="1">
        <v>99</v>
      </c>
      <c r="AQ1431" s="1">
        <v>99</v>
      </c>
      <c r="AR1431" s="1">
        <v>99</v>
      </c>
      <c r="AS1431" s="1">
        <v>0</v>
      </c>
      <c r="AT1431" s="1">
        <v>0</v>
      </c>
      <c r="AU1431" s="1">
        <v>1</v>
      </c>
      <c r="AV1431" s="1">
        <v>0</v>
      </c>
      <c r="AW1431" s="1">
        <v>0</v>
      </c>
      <c r="AX1431" s="1">
        <v>0</v>
      </c>
      <c r="AY1431" s="1">
        <v>0</v>
      </c>
      <c r="AZ1431" s="1">
        <v>0</v>
      </c>
      <c r="BA1431" s="1">
        <v>0</v>
      </c>
      <c r="BB1431" s="1">
        <v>0</v>
      </c>
      <c r="BC1431" s="1">
        <v>0</v>
      </c>
      <c r="BD1431" s="1">
        <v>0</v>
      </c>
      <c r="BE1431" s="1">
        <v>0</v>
      </c>
      <c r="BF1431" s="1">
        <f>SUM(AS1431:BE1431)</f>
        <v>1</v>
      </c>
      <c r="BG1431" s="25">
        <v>0</v>
      </c>
      <c r="BH1431" s="1">
        <v>0</v>
      </c>
      <c r="BI1431" s="1">
        <v>0</v>
      </c>
      <c r="BJ1431" s="1">
        <v>0</v>
      </c>
      <c r="BK1431" s="1">
        <v>0</v>
      </c>
      <c r="BL1431" s="25">
        <v>0</v>
      </c>
      <c r="BM1431" s="1">
        <v>0</v>
      </c>
      <c r="BN1431" s="1">
        <v>0</v>
      </c>
      <c r="BO1431" s="1">
        <v>0</v>
      </c>
      <c r="BP1431" s="1">
        <v>0</v>
      </c>
      <c r="BQ1431" s="12"/>
      <c r="BR1431" s="12"/>
      <c r="BS1431" s="12"/>
      <c r="BT1431" s="12"/>
      <c r="BU1431" s="12"/>
      <c r="BV1431" s="12"/>
      <c r="BW1431" s="12"/>
      <c r="BX1431" s="12"/>
      <c r="BY1431" s="12"/>
      <c r="BZ1431" s="12"/>
      <c r="CA1431" s="12"/>
      <c r="CB1431" s="15"/>
      <c r="CC1431" s="12"/>
      <c r="CD1431" s="12"/>
      <c r="CE1431" s="12"/>
      <c r="CF1431" s="12"/>
      <c r="CG1431" s="12"/>
      <c r="CH1431" s="12"/>
      <c r="CI1431" s="12"/>
      <c r="CJ1431" s="15"/>
      <c r="CK1431" s="12"/>
      <c r="CL1431" s="12"/>
      <c r="CM1431" s="12"/>
      <c r="CN1431" s="12"/>
      <c r="CO1431" s="12"/>
      <c r="CP1431" s="12"/>
      <c r="CQ1431" s="12"/>
      <c r="CR1431" s="12"/>
      <c r="CS1431" s="12"/>
      <c r="CT1431" s="12"/>
      <c r="CU1431" s="12"/>
      <c r="CV1431" s="12"/>
      <c r="CW1431" s="12"/>
      <c r="CX1431" s="12"/>
      <c r="CY1431" s="12"/>
      <c r="CZ1431" s="12"/>
      <c r="DA1431" s="12"/>
      <c r="DB1431" s="12"/>
      <c r="DC1431" s="12"/>
      <c r="DE1431" s="35"/>
    </row>
    <row r="1432" spans="1:109" customFormat="1" x14ac:dyDescent="0.2">
      <c r="A1432" s="2">
        <v>1431</v>
      </c>
      <c r="B1432" s="5">
        <v>17</v>
      </c>
      <c r="C1432" s="2">
        <v>3</v>
      </c>
      <c r="D1432" s="1">
        <v>30</v>
      </c>
      <c r="E1432" s="7">
        <v>44041</v>
      </c>
      <c r="F1432" s="1">
        <v>0</v>
      </c>
      <c r="G1432" s="5">
        <f t="shared" si="96"/>
        <v>24</v>
      </c>
      <c r="H1432" s="19">
        <f t="shared" si="97"/>
        <v>67.199999999999989</v>
      </c>
      <c r="I1432" s="19">
        <v>100</v>
      </c>
      <c r="J1432" s="19">
        <v>109.19444444444444</v>
      </c>
      <c r="K1432" s="19">
        <v>11.252483852899955</v>
      </c>
      <c r="L1432" s="19">
        <v>0</v>
      </c>
      <c r="M1432" s="19">
        <v>100</v>
      </c>
      <c r="N1432" s="19">
        <v>0</v>
      </c>
      <c r="O1432" s="19">
        <v>100</v>
      </c>
      <c r="P1432" s="19">
        <v>108.97916666666667</v>
      </c>
      <c r="Q1432" s="19">
        <v>11.55054296573609</v>
      </c>
      <c r="R1432" s="19">
        <v>0</v>
      </c>
      <c r="S1432" s="19">
        <v>100</v>
      </c>
      <c r="T1432" s="19">
        <v>0</v>
      </c>
      <c r="U1432" s="19">
        <v>100</v>
      </c>
      <c r="V1432" s="19">
        <v>109.625</v>
      </c>
      <c r="W1432" s="19">
        <v>10.686670194088066</v>
      </c>
      <c r="X1432" s="19">
        <v>0</v>
      </c>
      <c r="Y1432" s="19">
        <v>100</v>
      </c>
      <c r="Z1432" s="19">
        <v>0</v>
      </c>
      <c r="AA1432" s="2">
        <v>0</v>
      </c>
      <c r="AB1432">
        <v>2</v>
      </c>
      <c r="AC1432">
        <v>4</v>
      </c>
      <c r="AD1432">
        <v>2</v>
      </c>
      <c r="AE1432" s="16">
        <v>0</v>
      </c>
      <c r="AF1432" t="s">
        <v>875</v>
      </c>
      <c r="AG1432" t="s">
        <v>875</v>
      </c>
      <c r="AH1432" t="s">
        <v>875</v>
      </c>
      <c r="AI1432" t="s">
        <v>875</v>
      </c>
      <c r="AJ1432" t="s">
        <v>875</v>
      </c>
      <c r="AK1432" t="s">
        <v>875</v>
      </c>
      <c r="AL1432" t="s">
        <v>875</v>
      </c>
      <c r="AM1432" s="1" t="s">
        <v>903</v>
      </c>
      <c r="AN1432" s="1" t="s">
        <v>903</v>
      </c>
      <c r="AO1432" s="1" t="s">
        <v>903</v>
      </c>
      <c r="AP1432" s="1" t="s">
        <v>903</v>
      </c>
      <c r="AQ1432" s="1" t="s">
        <v>903</v>
      </c>
      <c r="AR1432" s="1" t="s">
        <v>903</v>
      </c>
      <c r="AS1432" s="1" t="s">
        <v>903</v>
      </c>
      <c r="AT1432" s="1" t="s">
        <v>903</v>
      </c>
      <c r="AU1432" s="1" t="s">
        <v>903</v>
      </c>
      <c r="AV1432" s="1" t="s">
        <v>903</v>
      </c>
      <c r="AW1432" s="1" t="s">
        <v>903</v>
      </c>
      <c r="AX1432" s="1" t="s">
        <v>903</v>
      </c>
      <c r="AY1432" s="1" t="s">
        <v>903</v>
      </c>
      <c r="AZ1432" s="1" t="s">
        <v>903</v>
      </c>
      <c r="BA1432" s="1" t="s">
        <v>875</v>
      </c>
      <c r="BB1432" s="1" t="s">
        <v>875</v>
      </c>
      <c r="BC1432" s="1" t="s">
        <v>875</v>
      </c>
      <c r="BD1432" s="1" t="s">
        <v>875</v>
      </c>
      <c r="BE1432" s="1" t="s">
        <v>875</v>
      </c>
      <c r="BF1432" s="1" t="s">
        <v>875</v>
      </c>
      <c r="BG1432" s="12">
        <v>24</v>
      </c>
      <c r="BH1432" s="1">
        <v>3</v>
      </c>
      <c r="BI1432" s="1">
        <v>2.8</v>
      </c>
      <c r="BJ1432" s="1">
        <f>BG1432*BI1432</f>
        <v>67.199999999999989</v>
      </c>
      <c r="BK1432" s="1" t="s">
        <v>27</v>
      </c>
      <c r="BL1432" s="25">
        <v>0</v>
      </c>
      <c r="BM1432" s="1">
        <v>0</v>
      </c>
      <c r="BN1432" s="1">
        <v>0</v>
      </c>
      <c r="BO1432" s="1">
        <v>0</v>
      </c>
      <c r="BP1432" s="1">
        <v>0</v>
      </c>
      <c r="BQ1432" s="14">
        <v>44041.862202314813</v>
      </c>
      <c r="BR1432" s="14" t="s">
        <v>642</v>
      </c>
      <c r="BS1432" s="15">
        <v>23.516666666666666</v>
      </c>
      <c r="BT1432" s="12" t="s">
        <v>225</v>
      </c>
      <c r="BU1432" s="12">
        <v>1</v>
      </c>
      <c r="BV1432" s="12"/>
      <c r="BW1432" s="12" t="s">
        <v>98</v>
      </c>
      <c r="BX1432" s="12"/>
      <c r="BY1432" s="12" t="s">
        <v>98</v>
      </c>
      <c r="BZ1432" s="12">
        <v>1</v>
      </c>
      <c r="CA1432" s="12">
        <v>6</v>
      </c>
      <c r="CB1432" s="15">
        <v>0</v>
      </c>
      <c r="CC1432" s="12">
        <v>0</v>
      </c>
      <c r="CD1432" s="12">
        <v>0</v>
      </c>
      <c r="CE1432" s="12">
        <v>2</v>
      </c>
      <c r="CF1432" s="12">
        <v>3</v>
      </c>
      <c r="CG1432" s="12">
        <v>1</v>
      </c>
      <c r="CH1432" s="12">
        <v>3</v>
      </c>
      <c r="CI1432" s="12">
        <v>1</v>
      </c>
      <c r="CJ1432" s="15">
        <v>3</v>
      </c>
      <c r="CK1432" s="12">
        <v>2</v>
      </c>
      <c r="CL1432" s="12">
        <v>3</v>
      </c>
      <c r="CM1432" s="12">
        <v>1</v>
      </c>
      <c r="CN1432" s="12">
        <v>3</v>
      </c>
      <c r="CO1432" s="12">
        <v>1</v>
      </c>
      <c r="CP1432" s="12" t="s">
        <v>99</v>
      </c>
      <c r="CQ1432" s="12">
        <v>72</v>
      </c>
      <c r="CR1432" s="12">
        <v>72</v>
      </c>
      <c r="CS1432" s="12">
        <v>91</v>
      </c>
      <c r="CT1432" s="12">
        <v>68</v>
      </c>
      <c r="CU1432" s="12">
        <v>69</v>
      </c>
      <c r="CV1432" s="12">
        <v>8.1</v>
      </c>
      <c r="CW1432" s="12">
        <v>293</v>
      </c>
      <c r="CX1432" s="12" t="b">
        <v>0</v>
      </c>
      <c r="CY1432" s="12"/>
      <c r="CZ1432" s="12">
        <v>0</v>
      </c>
      <c r="DA1432" s="12">
        <v>106</v>
      </c>
      <c r="DB1432" s="12">
        <v>97</v>
      </c>
      <c r="DC1432" s="12">
        <v>89</v>
      </c>
      <c r="DE1432" s="35"/>
    </row>
    <row r="1433" spans="1:109" customFormat="1" x14ac:dyDescent="0.2">
      <c r="A1433" s="2">
        <v>1432</v>
      </c>
      <c r="B1433" s="5">
        <v>17</v>
      </c>
      <c r="C1433" s="2">
        <v>3</v>
      </c>
      <c r="D1433" s="1">
        <v>31</v>
      </c>
      <c r="E1433" s="7">
        <v>44042</v>
      </c>
      <c r="F1433" s="1">
        <v>0</v>
      </c>
      <c r="G1433" s="5">
        <f t="shared" si="96"/>
        <v>0</v>
      </c>
      <c r="H1433" s="19">
        <f t="shared" si="97"/>
        <v>0</v>
      </c>
      <c r="I1433" s="19">
        <v>100</v>
      </c>
      <c r="J1433" s="19">
        <v>103.98958333333333</v>
      </c>
      <c r="K1433" s="19">
        <v>9.4951228210688647</v>
      </c>
      <c r="L1433" s="19">
        <v>0</v>
      </c>
      <c r="M1433" s="19">
        <v>100</v>
      </c>
      <c r="N1433" s="19">
        <v>0</v>
      </c>
      <c r="O1433" s="19">
        <v>100</v>
      </c>
      <c r="P1433" s="19">
        <v>108.21875</v>
      </c>
      <c r="Q1433" s="19">
        <v>7.9817958593139124</v>
      </c>
      <c r="R1433" s="19">
        <v>0</v>
      </c>
      <c r="S1433" s="19">
        <v>100</v>
      </c>
      <c r="T1433" s="19">
        <v>0</v>
      </c>
      <c r="U1433" s="19">
        <v>100</v>
      </c>
      <c r="V1433" s="19">
        <v>95.53125</v>
      </c>
      <c r="W1433" s="19">
        <v>6.2879228560674463</v>
      </c>
      <c r="X1433" s="19">
        <v>0</v>
      </c>
      <c r="Y1433" s="19">
        <v>100</v>
      </c>
      <c r="Z1433" s="19">
        <v>0</v>
      </c>
      <c r="AA1433" s="2">
        <v>0</v>
      </c>
      <c r="AB1433">
        <v>2</v>
      </c>
      <c r="AC1433">
        <v>5</v>
      </c>
      <c r="AD1433">
        <v>2</v>
      </c>
      <c r="AE1433" s="16">
        <v>0</v>
      </c>
      <c r="AF1433" s="12">
        <v>99</v>
      </c>
      <c r="AG1433">
        <v>99</v>
      </c>
      <c r="AH1433">
        <v>1</v>
      </c>
      <c r="AI1433">
        <v>99</v>
      </c>
      <c r="AJ1433">
        <v>99</v>
      </c>
      <c r="AK1433">
        <v>99</v>
      </c>
      <c r="AL1433">
        <v>99</v>
      </c>
      <c r="AM1433">
        <v>99</v>
      </c>
      <c r="AN1433" s="1">
        <v>99</v>
      </c>
      <c r="AO1433" s="1">
        <v>99</v>
      </c>
      <c r="AP1433" s="1">
        <v>99</v>
      </c>
      <c r="AQ1433" s="1">
        <v>99</v>
      </c>
      <c r="AR1433" s="1">
        <v>99</v>
      </c>
      <c r="AS1433" s="1">
        <v>0</v>
      </c>
      <c r="AT1433" s="1">
        <v>0</v>
      </c>
      <c r="AU1433" s="1">
        <v>1</v>
      </c>
      <c r="AV1433" s="1">
        <v>0</v>
      </c>
      <c r="AW1433" s="1">
        <v>0</v>
      </c>
      <c r="AX1433" s="1">
        <v>0</v>
      </c>
      <c r="AY1433" s="1">
        <v>0</v>
      </c>
      <c r="AZ1433" s="1">
        <v>0</v>
      </c>
      <c r="BA1433" s="1">
        <v>0</v>
      </c>
      <c r="BB1433" s="1">
        <v>0</v>
      </c>
      <c r="BC1433" s="1">
        <v>0</v>
      </c>
      <c r="BD1433" s="1">
        <v>0</v>
      </c>
      <c r="BE1433" s="1">
        <v>0</v>
      </c>
      <c r="BF1433" s="1">
        <f>SUM(AS1433:BE1433)</f>
        <v>1</v>
      </c>
      <c r="BG1433" s="25">
        <v>0</v>
      </c>
      <c r="BH1433" s="1">
        <v>0</v>
      </c>
      <c r="BI1433" s="1">
        <v>0</v>
      </c>
      <c r="BJ1433" s="1">
        <v>0</v>
      </c>
      <c r="BK1433" s="1">
        <v>0</v>
      </c>
      <c r="BL1433" s="25">
        <v>0</v>
      </c>
      <c r="BM1433" s="1">
        <v>0</v>
      </c>
      <c r="BN1433" s="1">
        <v>0</v>
      </c>
      <c r="BO1433" s="1">
        <v>0</v>
      </c>
      <c r="BP1433" s="1">
        <v>0</v>
      </c>
      <c r="BQ1433" s="12"/>
      <c r="BR1433" s="12"/>
      <c r="BS1433" s="12"/>
      <c r="BT1433" s="12"/>
      <c r="BU1433" s="12"/>
      <c r="BV1433" s="12"/>
      <c r="BW1433" s="12"/>
      <c r="BX1433" s="12"/>
      <c r="BY1433" s="12"/>
      <c r="BZ1433" s="12"/>
      <c r="CA1433" s="12"/>
      <c r="CB1433" s="15"/>
      <c r="CC1433" s="12"/>
      <c r="CD1433" s="12"/>
      <c r="CE1433" s="12"/>
      <c r="CF1433" s="12"/>
      <c r="CG1433" s="12"/>
      <c r="CH1433" s="12"/>
      <c r="CI1433" s="12"/>
      <c r="CJ1433" s="15"/>
      <c r="CK1433" s="12"/>
      <c r="CL1433" s="12"/>
      <c r="CM1433" s="12"/>
      <c r="CN1433" s="12"/>
      <c r="CO1433" s="12"/>
      <c r="CP1433" s="12"/>
      <c r="CQ1433" s="12"/>
      <c r="CR1433" s="12"/>
      <c r="CS1433" s="12"/>
      <c r="CT1433" s="12"/>
      <c r="CU1433" s="12"/>
      <c r="CV1433" s="12"/>
      <c r="CW1433" s="12"/>
      <c r="CX1433" s="12"/>
      <c r="CY1433" s="12"/>
      <c r="CZ1433" s="12"/>
      <c r="DA1433" s="12"/>
      <c r="DB1433" s="12"/>
      <c r="DC1433" s="12"/>
      <c r="DE1433" s="35"/>
    </row>
    <row r="1434" spans="1:109" customFormat="1" x14ac:dyDescent="0.2">
      <c r="A1434" s="2">
        <v>1433</v>
      </c>
      <c r="B1434" s="5">
        <v>17</v>
      </c>
      <c r="C1434" s="2">
        <v>3</v>
      </c>
      <c r="D1434" s="1">
        <v>32</v>
      </c>
      <c r="E1434" s="7">
        <v>44043</v>
      </c>
      <c r="F1434" s="1">
        <v>0</v>
      </c>
      <c r="G1434" s="5">
        <f t="shared" si="96"/>
        <v>0</v>
      </c>
      <c r="H1434" s="19">
        <f t="shared" si="97"/>
        <v>0</v>
      </c>
      <c r="I1434" s="50">
        <v>94.097222222222229</v>
      </c>
      <c r="J1434" s="50">
        <v>123.85608856088561</v>
      </c>
      <c r="K1434" s="50">
        <v>15.219776721213222</v>
      </c>
      <c r="L1434" s="50">
        <v>0</v>
      </c>
      <c r="M1434" s="50">
        <v>100</v>
      </c>
      <c r="N1434" s="50">
        <v>0</v>
      </c>
      <c r="O1434" s="50">
        <v>100</v>
      </c>
      <c r="P1434" s="50">
        <v>117.6875</v>
      </c>
      <c r="Q1434" s="50">
        <v>15.912414633212228</v>
      </c>
      <c r="R1434" s="50">
        <v>0</v>
      </c>
      <c r="S1434" s="50">
        <v>100</v>
      </c>
      <c r="T1434" s="50">
        <v>0</v>
      </c>
      <c r="U1434" s="50">
        <v>82.291666666666671</v>
      </c>
      <c r="V1434" s="50">
        <v>138.84810126582278</v>
      </c>
      <c r="W1434" s="50">
        <v>5.0914741461403779</v>
      </c>
      <c r="X1434" s="50">
        <v>0</v>
      </c>
      <c r="Y1434" s="50">
        <v>100</v>
      </c>
      <c r="Z1434" s="50">
        <v>0</v>
      </c>
      <c r="AA1434" s="2">
        <v>0</v>
      </c>
      <c r="AB1434">
        <v>2</v>
      </c>
      <c r="AC1434">
        <v>5</v>
      </c>
      <c r="AD1434">
        <v>2</v>
      </c>
      <c r="AE1434" s="16">
        <v>0</v>
      </c>
      <c r="AF1434" s="12">
        <v>99</v>
      </c>
      <c r="AG1434">
        <v>99</v>
      </c>
      <c r="AH1434">
        <v>1</v>
      </c>
      <c r="AI1434">
        <v>99</v>
      </c>
      <c r="AJ1434">
        <v>99</v>
      </c>
      <c r="AK1434">
        <v>99</v>
      </c>
      <c r="AL1434">
        <v>99</v>
      </c>
      <c r="AM1434" s="1">
        <v>99</v>
      </c>
      <c r="AN1434">
        <v>99</v>
      </c>
      <c r="AO1434" s="1">
        <v>99</v>
      </c>
      <c r="AP1434">
        <v>99</v>
      </c>
      <c r="AQ1434" s="1">
        <v>99</v>
      </c>
      <c r="AR1434" s="1">
        <v>99</v>
      </c>
      <c r="AS1434" s="1">
        <v>0</v>
      </c>
      <c r="AT1434" s="1">
        <v>0</v>
      </c>
      <c r="AU1434" s="1">
        <v>1</v>
      </c>
      <c r="AV1434" s="1">
        <v>0</v>
      </c>
      <c r="AW1434" s="1">
        <v>0</v>
      </c>
      <c r="AX1434" s="1">
        <v>0</v>
      </c>
      <c r="AY1434" s="1">
        <v>0</v>
      </c>
      <c r="AZ1434" s="1">
        <v>0</v>
      </c>
      <c r="BA1434" s="1">
        <v>0</v>
      </c>
      <c r="BB1434" s="1">
        <v>0</v>
      </c>
      <c r="BC1434" s="1">
        <v>0</v>
      </c>
      <c r="BD1434" s="1">
        <v>0</v>
      </c>
      <c r="BE1434" s="1">
        <v>0</v>
      </c>
      <c r="BF1434" s="1">
        <f>SUM(AS1434:BE1434)</f>
        <v>1</v>
      </c>
      <c r="BG1434" s="25">
        <v>0</v>
      </c>
      <c r="BH1434" s="1">
        <v>0</v>
      </c>
      <c r="BI1434" s="1">
        <v>0</v>
      </c>
      <c r="BJ1434" s="1">
        <v>0</v>
      </c>
      <c r="BK1434" s="1">
        <v>0</v>
      </c>
      <c r="BL1434" s="25">
        <v>0</v>
      </c>
      <c r="BM1434" s="1">
        <v>0</v>
      </c>
      <c r="BN1434" s="1">
        <v>0</v>
      </c>
      <c r="BO1434" s="1">
        <v>0</v>
      </c>
      <c r="BP1434" s="1">
        <v>0</v>
      </c>
      <c r="BQ1434" s="12"/>
      <c r="BR1434" s="12"/>
      <c r="BS1434" s="12"/>
      <c r="BT1434" s="12"/>
      <c r="BU1434" s="12"/>
      <c r="BV1434" s="12"/>
      <c r="BW1434" s="12"/>
      <c r="BX1434" s="12"/>
      <c r="BY1434" s="12"/>
      <c r="BZ1434" s="12"/>
      <c r="CA1434" s="12"/>
      <c r="CB1434" s="15"/>
      <c r="CC1434" s="12"/>
      <c r="CD1434" s="12"/>
      <c r="CE1434" s="12"/>
      <c r="CF1434" s="12"/>
      <c r="CG1434" s="12"/>
      <c r="CH1434" s="12"/>
      <c r="CI1434" s="12"/>
      <c r="CJ1434" s="15"/>
      <c r="CK1434" s="12"/>
      <c r="CL1434" s="12"/>
      <c r="CM1434" s="12"/>
      <c r="CN1434" s="12"/>
      <c r="CO1434" s="12"/>
      <c r="CP1434" s="12"/>
      <c r="CQ1434" s="12"/>
      <c r="CR1434" s="12"/>
      <c r="CS1434" s="12"/>
      <c r="CT1434" s="12"/>
      <c r="CU1434" s="12"/>
      <c r="CV1434" s="12"/>
      <c r="CW1434" s="12"/>
      <c r="CX1434" s="12"/>
      <c r="CY1434" s="12"/>
      <c r="CZ1434" s="12"/>
      <c r="DA1434" s="12"/>
      <c r="DB1434" s="12"/>
      <c r="DC1434" s="12"/>
      <c r="DE1434" s="35"/>
    </row>
    <row r="1435" spans="1:109" customFormat="1" x14ac:dyDescent="0.2">
      <c r="A1435" s="2">
        <v>1434</v>
      </c>
      <c r="B1435" s="5">
        <v>17</v>
      </c>
      <c r="C1435" s="2">
        <v>3</v>
      </c>
      <c r="D1435" s="1">
        <v>33</v>
      </c>
      <c r="E1435" s="7">
        <v>44044</v>
      </c>
      <c r="F1435" s="1">
        <v>0</v>
      </c>
      <c r="G1435" s="5">
        <f t="shared" si="96"/>
        <v>0</v>
      </c>
      <c r="H1435" s="19">
        <f t="shared" si="97"/>
        <v>0</v>
      </c>
      <c r="I1435" s="19">
        <v>100</v>
      </c>
      <c r="J1435" s="19">
        <v>112.48611111111111</v>
      </c>
      <c r="K1435" s="19">
        <v>11.237441425561556</v>
      </c>
      <c r="L1435" s="19">
        <v>0</v>
      </c>
      <c r="M1435" s="19">
        <v>100</v>
      </c>
      <c r="N1435" s="19">
        <v>0</v>
      </c>
      <c r="O1435" s="19">
        <v>100</v>
      </c>
      <c r="P1435" s="19">
        <v>111.74479166666667</v>
      </c>
      <c r="Q1435" s="19">
        <v>12.210682073899429</v>
      </c>
      <c r="R1435" s="19">
        <v>0</v>
      </c>
      <c r="S1435" s="19">
        <v>100</v>
      </c>
      <c r="T1435" s="19">
        <v>0</v>
      </c>
      <c r="U1435" s="19">
        <v>100</v>
      </c>
      <c r="V1435" s="19">
        <v>113.96875</v>
      </c>
      <c r="W1435" s="19">
        <v>8.9936793671724455</v>
      </c>
      <c r="X1435" s="19">
        <v>0</v>
      </c>
      <c r="Y1435" s="19">
        <v>100</v>
      </c>
      <c r="Z1435" s="19">
        <v>0</v>
      </c>
      <c r="AA1435" s="2">
        <v>0</v>
      </c>
      <c r="AB1435">
        <v>2</v>
      </c>
      <c r="AC1435">
        <v>4</v>
      </c>
      <c r="AD1435">
        <v>2</v>
      </c>
      <c r="AE1435" s="16">
        <v>0</v>
      </c>
      <c r="AF1435" s="12">
        <v>99</v>
      </c>
      <c r="AG1435">
        <v>99</v>
      </c>
      <c r="AH1435">
        <v>99</v>
      </c>
      <c r="AI1435">
        <v>99</v>
      </c>
      <c r="AJ1435">
        <v>99</v>
      </c>
      <c r="AK1435">
        <v>99</v>
      </c>
      <c r="AL1435">
        <v>1</v>
      </c>
      <c r="AM1435">
        <v>99</v>
      </c>
      <c r="AN1435">
        <v>99</v>
      </c>
      <c r="AO1435" s="1">
        <v>99</v>
      </c>
      <c r="AP1435" s="1">
        <v>99</v>
      </c>
      <c r="AQ1435">
        <v>99</v>
      </c>
      <c r="AR1435">
        <v>99</v>
      </c>
      <c r="AS1435" s="1">
        <v>0</v>
      </c>
      <c r="AT1435" s="1">
        <v>0</v>
      </c>
      <c r="AU1435">
        <v>0</v>
      </c>
      <c r="AV1435" s="1">
        <v>0</v>
      </c>
      <c r="AW1435" s="1">
        <v>0</v>
      </c>
      <c r="AX1435" s="1">
        <v>0</v>
      </c>
      <c r="AY1435" s="1">
        <v>1</v>
      </c>
      <c r="AZ1435" s="1">
        <v>0</v>
      </c>
      <c r="BA1435" s="1">
        <v>0</v>
      </c>
      <c r="BB1435" s="1">
        <v>0</v>
      </c>
      <c r="BC1435" s="1">
        <v>0</v>
      </c>
      <c r="BD1435" s="1">
        <v>0</v>
      </c>
      <c r="BE1435" s="1">
        <v>0</v>
      </c>
      <c r="BF1435" s="1">
        <f>SUM(AS1435:BE1435)</f>
        <v>1</v>
      </c>
      <c r="BG1435" s="25">
        <v>0</v>
      </c>
      <c r="BH1435" s="1">
        <v>0</v>
      </c>
      <c r="BI1435" s="1">
        <v>0</v>
      </c>
      <c r="BJ1435" s="1">
        <v>0</v>
      </c>
      <c r="BK1435" s="1">
        <v>0</v>
      </c>
      <c r="BL1435" s="25">
        <v>0</v>
      </c>
      <c r="BM1435" s="1">
        <v>0</v>
      </c>
      <c r="BN1435" s="1">
        <v>0</v>
      </c>
      <c r="BO1435" s="1">
        <v>0</v>
      </c>
      <c r="BP1435" s="1">
        <v>0</v>
      </c>
      <c r="BQ1435" s="12"/>
      <c r="BR1435" s="12"/>
      <c r="BS1435" s="12"/>
      <c r="BT1435" s="12"/>
      <c r="BU1435" s="12"/>
      <c r="BV1435" s="12"/>
      <c r="BW1435" s="12"/>
      <c r="BX1435" s="12"/>
      <c r="BY1435" s="12"/>
      <c r="BZ1435" s="12"/>
      <c r="CA1435" s="12"/>
      <c r="CB1435" s="15"/>
      <c r="CC1435" s="12"/>
      <c r="CD1435" s="12"/>
      <c r="CE1435" s="12"/>
      <c r="CF1435" s="12"/>
      <c r="CG1435" s="12"/>
      <c r="CH1435" s="12"/>
      <c r="CI1435" s="12"/>
      <c r="CJ1435" s="15"/>
      <c r="CK1435" s="12"/>
      <c r="CL1435" s="12"/>
      <c r="CM1435" s="12"/>
      <c r="CN1435" s="12"/>
      <c r="CO1435" s="12"/>
      <c r="CP1435" s="12"/>
      <c r="CQ1435" s="12"/>
      <c r="CR1435" s="12"/>
      <c r="CS1435" s="12"/>
      <c r="CT1435" s="12"/>
      <c r="CU1435" s="12"/>
      <c r="CV1435" s="12"/>
      <c r="CW1435" s="12"/>
      <c r="CX1435" s="12"/>
      <c r="CY1435" s="12"/>
      <c r="CZ1435" s="12"/>
      <c r="DA1435" s="12"/>
      <c r="DB1435" s="12"/>
      <c r="DC1435" s="12"/>
      <c r="DE1435" s="35"/>
    </row>
    <row r="1436" spans="1:109" customFormat="1" x14ac:dyDescent="0.2">
      <c r="A1436" s="2">
        <v>1435</v>
      </c>
      <c r="B1436" s="5">
        <v>17</v>
      </c>
      <c r="C1436" s="2">
        <v>3</v>
      </c>
      <c r="D1436" s="1">
        <v>34</v>
      </c>
      <c r="E1436" s="7">
        <v>44045</v>
      </c>
      <c r="F1436" s="1">
        <v>0</v>
      </c>
      <c r="G1436" s="5">
        <f t="shared" si="96"/>
        <v>0</v>
      </c>
      <c r="H1436" s="19">
        <f t="shared" si="97"/>
        <v>0</v>
      </c>
      <c r="I1436" s="19">
        <v>100</v>
      </c>
      <c r="J1436" s="19">
        <v>99.770833333333329</v>
      </c>
      <c r="K1436" s="19">
        <v>22.347513192569604</v>
      </c>
      <c r="L1436" s="19">
        <v>0</v>
      </c>
      <c r="M1436" s="19">
        <v>97.569444444444443</v>
      </c>
      <c r="N1436" s="19">
        <v>2.4305555555555554</v>
      </c>
      <c r="O1436" s="19">
        <v>100</v>
      </c>
      <c r="P1436" s="19">
        <v>105.83854166666667</v>
      </c>
      <c r="Q1436" s="19">
        <v>23.49678982065041</v>
      </c>
      <c r="R1436" s="19">
        <v>0</v>
      </c>
      <c r="S1436" s="19">
        <v>96.354166666666671</v>
      </c>
      <c r="T1436" s="19">
        <v>3.6458333333333335</v>
      </c>
      <c r="U1436" s="19">
        <v>100</v>
      </c>
      <c r="V1436" s="19">
        <v>87.635416666666671</v>
      </c>
      <c r="W1436" s="19">
        <v>6.770289395701842</v>
      </c>
      <c r="X1436" s="19">
        <v>0</v>
      </c>
      <c r="Y1436" s="19">
        <v>100</v>
      </c>
      <c r="Z1436" s="19">
        <v>0</v>
      </c>
      <c r="AA1436" s="2">
        <v>0</v>
      </c>
      <c r="AB1436">
        <v>2</v>
      </c>
      <c r="AC1436">
        <v>4</v>
      </c>
      <c r="AD1436">
        <v>2</v>
      </c>
      <c r="AE1436" s="16">
        <v>0</v>
      </c>
      <c r="AF1436" s="12">
        <v>99</v>
      </c>
      <c r="AG1436">
        <v>1</v>
      </c>
      <c r="AH1436">
        <v>99</v>
      </c>
      <c r="AI1436">
        <v>99</v>
      </c>
      <c r="AJ1436">
        <v>99</v>
      </c>
      <c r="AK1436">
        <v>99</v>
      </c>
      <c r="AL1436">
        <v>99</v>
      </c>
      <c r="AM1436" s="1">
        <v>99</v>
      </c>
      <c r="AN1436" s="1">
        <v>99</v>
      </c>
      <c r="AO1436" s="1">
        <v>99</v>
      </c>
      <c r="AP1436" s="1">
        <v>99</v>
      </c>
      <c r="AQ1436" s="1">
        <v>99</v>
      </c>
      <c r="AR1436" s="1">
        <v>99</v>
      </c>
      <c r="AS1436" s="1">
        <v>0</v>
      </c>
      <c r="AT1436" s="1">
        <v>0</v>
      </c>
      <c r="AU1436" s="1">
        <v>0</v>
      </c>
      <c r="AV1436" s="1">
        <v>0</v>
      </c>
      <c r="AW1436" s="1">
        <v>0</v>
      </c>
      <c r="AX1436" s="1">
        <v>0</v>
      </c>
      <c r="AY1436" s="1">
        <v>0</v>
      </c>
      <c r="AZ1436" s="1">
        <v>0</v>
      </c>
      <c r="BA1436" s="1">
        <v>0</v>
      </c>
      <c r="BB1436" s="1">
        <v>0</v>
      </c>
      <c r="BC1436" s="1">
        <v>0</v>
      </c>
      <c r="BD1436" s="1">
        <v>0</v>
      </c>
      <c r="BE1436" s="1">
        <v>0</v>
      </c>
      <c r="BF1436" s="1">
        <f>SUM(AS1436:BE1436)</f>
        <v>0</v>
      </c>
      <c r="BG1436" s="25">
        <v>0</v>
      </c>
      <c r="BH1436" s="1">
        <v>0</v>
      </c>
      <c r="BI1436" s="1">
        <v>0</v>
      </c>
      <c r="BJ1436" s="1">
        <v>0</v>
      </c>
      <c r="BK1436" s="1">
        <v>0</v>
      </c>
      <c r="BL1436" s="25">
        <v>0</v>
      </c>
      <c r="BM1436" s="1">
        <v>0</v>
      </c>
      <c r="BN1436" s="1">
        <v>0</v>
      </c>
      <c r="BO1436" s="1">
        <v>0</v>
      </c>
      <c r="BP1436" s="1">
        <v>0</v>
      </c>
      <c r="BQ1436" s="12"/>
      <c r="BR1436" s="12"/>
      <c r="BS1436" s="12"/>
      <c r="BT1436" s="12"/>
      <c r="BU1436" s="12"/>
      <c r="BV1436" s="12"/>
      <c r="BW1436" s="12"/>
      <c r="BX1436" s="12"/>
      <c r="BY1436" s="12"/>
      <c r="BZ1436" s="12"/>
      <c r="CA1436" s="12"/>
      <c r="CB1436" s="15"/>
      <c r="CC1436" s="12"/>
      <c r="CD1436" s="12"/>
      <c r="CE1436" s="12"/>
      <c r="CF1436" s="12"/>
      <c r="CG1436" s="12"/>
      <c r="CH1436" s="12"/>
      <c r="CI1436" s="12"/>
      <c r="CJ1436" s="15"/>
      <c r="CK1436" s="12"/>
      <c r="CL1436" s="12"/>
      <c r="CM1436" s="12"/>
      <c r="CN1436" s="12"/>
      <c r="CO1436" s="12"/>
      <c r="CP1436" s="12"/>
      <c r="CQ1436" s="12"/>
      <c r="CR1436" s="12"/>
      <c r="CS1436" s="12"/>
      <c r="CT1436" s="12"/>
      <c r="CU1436" s="12"/>
      <c r="CV1436" s="12"/>
      <c r="CW1436" s="12"/>
      <c r="CX1436" s="12"/>
      <c r="CY1436" s="12"/>
      <c r="CZ1436" s="12"/>
      <c r="DA1436" s="12"/>
      <c r="DB1436" s="12"/>
      <c r="DC1436" s="12"/>
      <c r="DE1436" s="35"/>
    </row>
    <row r="1437" spans="1:109" customFormat="1" x14ac:dyDescent="0.2">
      <c r="A1437" s="2">
        <v>1436</v>
      </c>
      <c r="B1437" s="5">
        <v>17</v>
      </c>
      <c r="C1437" s="2">
        <v>3</v>
      </c>
      <c r="D1437" s="1">
        <v>35</v>
      </c>
      <c r="E1437" s="7">
        <v>44046</v>
      </c>
      <c r="F1437" s="1">
        <v>0</v>
      </c>
      <c r="G1437" s="5">
        <f t="shared" si="96"/>
        <v>24</v>
      </c>
      <c r="H1437" s="19">
        <f t="shared" si="97"/>
        <v>67.199999999999989</v>
      </c>
      <c r="I1437" s="19">
        <v>73.263888888888886</v>
      </c>
      <c r="J1437" s="19">
        <v>99.554502369668242</v>
      </c>
      <c r="K1437" s="19">
        <v>16.52733351669562</v>
      </c>
      <c r="L1437" s="19">
        <v>0</v>
      </c>
      <c r="M1437" s="19">
        <v>100</v>
      </c>
      <c r="N1437" s="19">
        <v>0</v>
      </c>
      <c r="O1437" s="19">
        <v>59.895833333333336</v>
      </c>
      <c r="P1437" s="19">
        <v>93.956521739130437</v>
      </c>
      <c r="Q1437" s="19">
        <v>18.228832727995531</v>
      </c>
      <c r="R1437" s="19">
        <v>0</v>
      </c>
      <c r="S1437" s="19">
        <v>100</v>
      </c>
      <c r="T1437" s="19">
        <v>0</v>
      </c>
      <c r="U1437" s="19">
        <v>100</v>
      </c>
      <c r="V1437" s="19">
        <v>106.26041666666667</v>
      </c>
      <c r="W1437" s="19">
        <v>12.017088369810692</v>
      </c>
      <c r="X1437" s="19">
        <v>0</v>
      </c>
      <c r="Y1437" s="19">
        <v>100</v>
      </c>
      <c r="Z1437" s="19">
        <v>0</v>
      </c>
      <c r="AA1437" s="2">
        <v>0</v>
      </c>
      <c r="AB1437">
        <v>2</v>
      </c>
      <c r="AC1437">
        <v>4</v>
      </c>
      <c r="AD1437">
        <v>2</v>
      </c>
      <c r="AE1437" s="16">
        <v>0</v>
      </c>
      <c r="AF1437" t="s">
        <v>875</v>
      </c>
      <c r="AG1437" t="s">
        <v>875</v>
      </c>
      <c r="AH1437" t="s">
        <v>875</v>
      </c>
      <c r="AI1437" t="s">
        <v>875</v>
      </c>
      <c r="AJ1437" t="s">
        <v>875</v>
      </c>
      <c r="AK1437" t="s">
        <v>875</v>
      </c>
      <c r="AL1437" t="s">
        <v>875</v>
      </c>
      <c r="AM1437" s="1" t="s">
        <v>903</v>
      </c>
      <c r="AN1437" s="1" t="s">
        <v>903</v>
      </c>
      <c r="AO1437" s="1" t="s">
        <v>903</v>
      </c>
      <c r="AP1437" s="1" t="s">
        <v>903</v>
      </c>
      <c r="AQ1437" s="1" t="s">
        <v>903</v>
      </c>
      <c r="AR1437" s="1" t="s">
        <v>903</v>
      </c>
      <c r="AS1437" s="1" t="s">
        <v>903</v>
      </c>
      <c r="AT1437" s="1" t="s">
        <v>903</v>
      </c>
      <c r="AU1437" s="1" t="s">
        <v>903</v>
      </c>
      <c r="AV1437" s="1" t="s">
        <v>903</v>
      </c>
      <c r="AW1437" s="1" t="s">
        <v>903</v>
      </c>
      <c r="AX1437" s="1" t="s">
        <v>903</v>
      </c>
      <c r="AY1437" s="1" t="s">
        <v>903</v>
      </c>
      <c r="AZ1437" s="1" t="s">
        <v>903</v>
      </c>
      <c r="BA1437" s="1" t="s">
        <v>875</v>
      </c>
      <c r="BB1437" s="1" t="s">
        <v>875</v>
      </c>
      <c r="BC1437" s="1" t="s">
        <v>875</v>
      </c>
      <c r="BD1437" s="1" t="s">
        <v>875</v>
      </c>
      <c r="BE1437" s="1" t="s">
        <v>875</v>
      </c>
      <c r="BF1437" s="1" t="s">
        <v>875</v>
      </c>
      <c r="BG1437" s="12">
        <v>24</v>
      </c>
      <c r="BH1437" s="1">
        <v>3</v>
      </c>
      <c r="BI1437" s="1">
        <v>2.8</v>
      </c>
      <c r="BJ1437" s="1">
        <f>BG1437*BI1437</f>
        <v>67.199999999999989</v>
      </c>
      <c r="BK1437" s="1" t="s">
        <v>27</v>
      </c>
      <c r="BL1437" s="25">
        <v>0</v>
      </c>
      <c r="BM1437" s="1">
        <v>0</v>
      </c>
      <c r="BN1437" s="1">
        <v>0</v>
      </c>
      <c r="BO1437" s="1">
        <v>0</v>
      </c>
      <c r="BP1437" s="1">
        <v>0</v>
      </c>
      <c r="BQ1437" s="14">
        <v>44046.884147199075</v>
      </c>
      <c r="BR1437" s="14" t="s">
        <v>643</v>
      </c>
      <c r="BS1437" s="15">
        <v>21.566666666666666</v>
      </c>
      <c r="BT1437" s="12" t="s">
        <v>230</v>
      </c>
      <c r="BU1437" s="12">
        <v>1</v>
      </c>
      <c r="BV1437" s="12"/>
      <c r="BW1437" s="12" t="s">
        <v>98</v>
      </c>
      <c r="BX1437" s="12"/>
      <c r="BY1437" s="12" t="s">
        <v>98</v>
      </c>
      <c r="BZ1437" s="12">
        <v>1</v>
      </c>
      <c r="CA1437" s="12">
        <v>6</v>
      </c>
      <c r="CB1437" s="15">
        <v>0</v>
      </c>
      <c r="CC1437" s="12">
        <v>0</v>
      </c>
      <c r="CD1437" s="12">
        <v>0</v>
      </c>
      <c r="CE1437" s="12">
        <v>2</v>
      </c>
      <c r="CF1437" s="12">
        <v>2</v>
      </c>
      <c r="CG1437" s="12">
        <v>1</v>
      </c>
      <c r="CH1437" s="12">
        <v>2</v>
      </c>
      <c r="CI1437" s="12">
        <v>1</v>
      </c>
      <c r="CJ1437" s="15">
        <v>3</v>
      </c>
      <c r="CK1437" s="12">
        <v>2</v>
      </c>
      <c r="CL1437" s="12">
        <v>2</v>
      </c>
      <c r="CM1437" s="12">
        <v>1</v>
      </c>
      <c r="CN1437" s="12">
        <v>2</v>
      </c>
      <c r="CO1437" s="12">
        <v>2</v>
      </c>
      <c r="CP1437" s="12" t="s">
        <v>435</v>
      </c>
      <c r="CQ1437" s="12">
        <v>72</v>
      </c>
      <c r="CR1437" s="12">
        <v>72</v>
      </c>
      <c r="CS1437" s="12">
        <v>31</v>
      </c>
      <c r="CT1437" s="12">
        <v>68</v>
      </c>
      <c r="CU1437" s="12">
        <v>71</v>
      </c>
      <c r="CV1437" s="12">
        <v>3.5</v>
      </c>
      <c r="CW1437" s="12">
        <v>293</v>
      </c>
      <c r="CX1437" s="12" t="b">
        <v>0</v>
      </c>
      <c r="CY1437" s="12"/>
      <c r="CZ1437" s="12">
        <v>0</v>
      </c>
      <c r="DA1437" s="12">
        <v>114</v>
      </c>
      <c r="DB1437" s="12">
        <v>101</v>
      </c>
      <c r="DC1437" s="12">
        <v>88</v>
      </c>
      <c r="DE1437" s="35"/>
    </row>
    <row r="1438" spans="1:109" customFormat="1" x14ac:dyDescent="0.2">
      <c r="A1438" s="2">
        <v>1437</v>
      </c>
      <c r="B1438" s="5">
        <v>17</v>
      </c>
      <c r="C1438" s="2">
        <v>3</v>
      </c>
      <c r="D1438" s="1">
        <v>36</v>
      </c>
      <c r="E1438" s="7">
        <v>44047</v>
      </c>
      <c r="F1438" s="1">
        <v>0</v>
      </c>
      <c r="G1438" s="5">
        <f t="shared" si="96"/>
        <v>0</v>
      </c>
      <c r="H1438" s="19">
        <f t="shared" si="97"/>
        <v>0</v>
      </c>
      <c r="I1438" s="19">
        <v>100</v>
      </c>
      <c r="J1438" s="19">
        <v>122.96527777777777</v>
      </c>
      <c r="K1438" s="19">
        <v>13.933181880477292</v>
      </c>
      <c r="L1438" s="19">
        <v>0</v>
      </c>
      <c r="M1438" s="19">
        <v>100</v>
      </c>
      <c r="N1438" s="19">
        <v>0</v>
      </c>
      <c r="O1438" s="19">
        <v>100</v>
      </c>
      <c r="P1438" s="19">
        <v>126.75520833333333</v>
      </c>
      <c r="Q1438" s="19">
        <v>14.798795079604199</v>
      </c>
      <c r="R1438" s="19">
        <v>0</v>
      </c>
      <c r="S1438" s="19">
        <v>100</v>
      </c>
      <c r="T1438" s="19">
        <v>0</v>
      </c>
      <c r="U1438" s="19">
        <v>100</v>
      </c>
      <c r="V1438" s="19">
        <v>115.38541666666667</v>
      </c>
      <c r="W1438" s="19">
        <v>8.3244736538907311</v>
      </c>
      <c r="X1438" s="19">
        <v>0</v>
      </c>
      <c r="Y1438" s="19">
        <v>100</v>
      </c>
      <c r="Z1438" s="19">
        <v>0</v>
      </c>
      <c r="AA1438" s="2">
        <v>0</v>
      </c>
      <c r="AB1438">
        <v>2</v>
      </c>
      <c r="AC1438">
        <v>2</v>
      </c>
      <c r="AD1438">
        <v>2</v>
      </c>
      <c r="AE1438" s="16">
        <v>0</v>
      </c>
      <c r="AF1438" s="12">
        <v>99</v>
      </c>
      <c r="AG1438">
        <v>99</v>
      </c>
      <c r="AH1438">
        <v>1</v>
      </c>
      <c r="AI1438">
        <v>99</v>
      </c>
      <c r="AJ1438">
        <v>99</v>
      </c>
      <c r="AK1438">
        <v>99</v>
      </c>
      <c r="AL1438">
        <v>99</v>
      </c>
      <c r="AM1438">
        <v>99</v>
      </c>
      <c r="AN1438" s="1">
        <v>99</v>
      </c>
      <c r="AO1438" s="1">
        <v>99</v>
      </c>
      <c r="AP1438" s="1">
        <v>99</v>
      </c>
      <c r="AQ1438" s="1">
        <v>99</v>
      </c>
      <c r="AR1438" s="1">
        <v>99</v>
      </c>
      <c r="AS1438" s="1">
        <v>0</v>
      </c>
      <c r="AT1438" s="1">
        <v>0</v>
      </c>
      <c r="AU1438" s="1">
        <v>1</v>
      </c>
      <c r="AV1438" s="1">
        <v>0</v>
      </c>
      <c r="AW1438" s="1">
        <v>0</v>
      </c>
      <c r="AX1438" s="1">
        <v>0</v>
      </c>
      <c r="AY1438" s="1">
        <v>0</v>
      </c>
      <c r="AZ1438" s="1">
        <v>0</v>
      </c>
      <c r="BA1438" s="1">
        <v>0</v>
      </c>
      <c r="BB1438" s="1">
        <v>0</v>
      </c>
      <c r="BC1438" s="1">
        <v>0</v>
      </c>
      <c r="BD1438" s="1">
        <v>0</v>
      </c>
      <c r="BE1438" s="1">
        <v>0</v>
      </c>
      <c r="BF1438" s="1">
        <f>SUM(AS1438:BE1438)</f>
        <v>1</v>
      </c>
      <c r="BG1438" s="25">
        <v>0</v>
      </c>
      <c r="BH1438" s="1">
        <v>0</v>
      </c>
      <c r="BI1438" s="1">
        <v>0</v>
      </c>
      <c r="BJ1438" s="1">
        <v>0</v>
      </c>
      <c r="BK1438" s="1">
        <v>0</v>
      </c>
      <c r="BL1438" s="25">
        <v>0</v>
      </c>
      <c r="BM1438" s="1">
        <v>0</v>
      </c>
      <c r="BN1438" s="1">
        <v>0</v>
      </c>
      <c r="BO1438" s="1">
        <v>0</v>
      </c>
      <c r="BP1438" s="1">
        <v>0</v>
      </c>
      <c r="BQ1438" s="12"/>
      <c r="BR1438" s="12"/>
      <c r="BS1438" s="12"/>
      <c r="BT1438" s="12"/>
      <c r="BU1438" s="12"/>
      <c r="BV1438" s="12"/>
      <c r="BW1438" s="12"/>
      <c r="BX1438" s="12"/>
      <c r="BY1438" s="12"/>
      <c r="BZ1438" s="12"/>
      <c r="CA1438" s="12"/>
      <c r="CB1438" s="15"/>
      <c r="CC1438" s="12"/>
      <c r="CD1438" s="12"/>
      <c r="CE1438" s="12"/>
      <c r="CF1438" s="12"/>
      <c r="CG1438" s="12"/>
      <c r="CH1438" s="12"/>
      <c r="CI1438" s="12"/>
      <c r="CJ1438" s="15"/>
      <c r="CK1438" s="12"/>
      <c r="CL1438" s="12"/>
      <c r="CM1438" s="12"/>
      <c r="CN1438" s="12"/>
      <c r="CO1438" s="12"/>
      <c r="CP1438" s="12"/>
      <c r="CQ1438" s="12"/>
      <c r="CR1438" s="12"/>
      <c r="CS1438" s="12"/>
      <c r="CT1438" s="12"/>
      <c r="CU1438" s="12"/>
      <c r="CV1438" s="12"/>
      <c r="CW1438" s="12"/>
      <c r="CX1438" s="12"/>
      <c r="CY1438" s="12"/>
      <c r="CZ1438" s="12"/>
      <c r="DA1438" s="12"/>
      <c r="DB1438" s="12"/>
      <c r="DC1438" s="12"/>
      <c r="DE1438" s="35"/>
    </row>
    <row r="1439" spans="1:109" customFormat="1" x14ac:dyDescent="0.2">
      <c r="A1439" s="2">
        <v>1438</v>
      </c>
      <c r="B1439" s="5">
        <v>17</v>
      </c>
      <c r="C1439" s="2">
        <v>3</v>
      </c>
      <c r="D1439" s="1">
        <v>37</v>
      </c>
      <c r="E1439" s="7">
        <v>44048</v>
      </c>
      <c r="F1439" s="1">
        <v>0</v>
      </c>
      <c r="G1439" s="5">
        <f t="shared" si="96"/>
        <v>60.000000000000028</v>
      </c>
      <c r="H1439" s="19">
        <f t="shared" si="97"/>
        <v>258.00000000000011</v>
      </c>
      <c r="I1439" s="19">
        <v>97.916666666666671</v>
      </c>
      <c r="J1439" s="19">
        <v>121.67021276595744</v>
      </c>
      <c r="K1439" s="19">
        <v>13.428543170592839</v>
      </c>
      <c r="L1439" s="19">
        <v>0</v>
      </c>
      <c r="M1439" s="19">
        <v>100</v>
      </c>
      <c r="N1439" s="19">
        <v>0</v>
      </c>
      <c r="O1439" s="19">
        <v>100</v>
      </c>
      <c r="P1439" s="19">
        <v>122.29166666666667</v>
      </c>
      <c r="Q1439" s="19">
        <v>11.419821262304568</v>
      </c>
      <c r="R1439" s="19">
        <v>0</v>
      </c>
      <c r="S1439" s="19">
        <v>100</v>
      </c>
      <c r="T1439" s="19">
        <v>0</v>
      </c>
      <c r="U1439" s="19">
        <v>93.75</v>
      </c>
      <c r="V1439" s="19">
        <v>120.34444444444445</v>
      </c>
      <c r="W1439" s="19">
        <v>17.063123129576301</v>
      </c>
      <c r="X1439" s="19">
        <v>0</v>
      </c>
      <c r="Y1439" s="19">
        <v>100</v>
      </c>
      <c r="Z1439" s="19">
        <v>0</v>
      </c>
      <c r="AA1439" s="2">
        <v>0</v>
      </c>
      <c r="AB1439">
        <v>2</v>
      </c>
      <c r="AC1439">
        <v>2</v>
      </c>
      <c r="AD1439">
        <v>2</v>
      </c>
      <c r="AE1439" s="16">
        <v>0</v>
      </c>
      <c r="AF1439" t="s">
        <v>875</v>
      </c>
      <c r="AG1439" t="s">
        <v>875</v>
      </c>
      <c r="AH1439" t="s">
        <v>875</v>
      </c>
      <c r="AI1439" t="s">
        <v>875</v>
      </c>
      <c r="AJ1439" t="s">
        <v>875</v>
      </c>
      <c r="AK1439" t="s">
        <v>875</v>
      </c>
      <c r="AL1439" t="s">
        <v>875</v>
      </c>
      <c r="AM1439" s="1" t="s">
        <v>903</v>
      </c>
      <c r="AN1439" s="1" t="s">
        <v>903</v>
      </c>
      <c r="AO1439" s="1" t="s">
        <v>903</v>
      </c>
      <c r="AP1439" s="1" t="s">
        <v>903</v>
      </c>
      <c r="AQ1439" s="1" t="s">
        <v>903</v>
      </c>
      <c r="AR1439" s="1" t="s">
        <v>903</v>
      </c>
      <c r="AS1439" s="1" t="s">
        <v>903</v>
      </c>
      <c r="AT1439" s="1" t="s">
        <v>903</v>
      </c>
      <c r="AU1439" s="1" t="s">
        <v>903</v>
      </c>
      <c r="AV1439" s="1" t="s">
        <v>903</v>
      </c>
      <c r="AW1439" s="1" t="s">
        <v>903</v>
      </c>
      <c r="AX1439" s="1" t="s">
        <v>903</v>
      </c>
      <c r="AY1439" s="1" t="s">
        <v>903</v>
      </c>
      <c r="AZ1439" s="1" t="s">
        <v>903</v>
      </c>
      <c r="BA1439" s="1" t="s">
        <v>875</v>
      </c>
      <c r="BB1439" s="1" t="s">
        <v>875</v>
      </c>
      <c r="BC1439" s="1" t="s">
        <v>875</v>
      </c>
      <c r="BD1439" s="1" t="s">
        <v>875</v>
      </c>
      <c r="BE1439" s="1" t="s">
        <v>875</v>
      </c>
      <c r="BF1439" s="1" t="s">
        <v>875</v>
      </c>
      <c r="BG1439" s="25">
        <v>60.000000000000028</v>
      </c>
      <c r="BH1439">
        <v>4</v>
      </c>
      <c r="BI1439" s="1">
        <v>4.3</v>
      </c>
      <c r="BJ1439" s="1">
        <f>BG1439*BI1439</f>
        <v>258.00000000000011</v>
      </c>
      <c r="BK1439" t="s">
        <v>778</v>
      </c>
      <c r="BL1439" s="25">
        <v>0</v>
      </c>
      <c r="BM1439">
        <v>0</v>
      </c>
      <c r="BN1439" s="1">
        <v>0</v>
      </c>
      <c r="BO1439" s="1">
        <f>BL1439*BN1439</f>
        <v>0</v>
      </c>
      <c r="BP1439">
        <v>0</v>
      </c>
      <c r="BQ1439" s="12"/>
      <c r="BR1439" s="12"/>
      <c r="BS1439" s="12"/>
      <c r="BT1439" s="12"/>
      <c r="BU1439" s="12"/>
      <c r="BV1439" s="12"/>
      <c r="BW1439" s="12"/>
      <c r="BX1439" s="12"/>
      <c r="BY1439" s="12"/>
      <c r="BZ1439" s="12"/>
      <c r="CA1439" s="12"/>
      <c r="CB1439" s="15"/>
      <c r="CC1439" s="12"/>
      <c r="CD1439" s="12"/>
      <c r="CE1439" s="12"/>
      <c r="CF1439" s="12"/>
      <c r="CG1439" s="12"/>
      <c r="CH1439" s="12"/>
      <c r="CI1439" s="12"/>
      <c r="CJ1439" s="15"/>
      <c r="CK1439" s="12"/>
      <c r="CL1439" s="12"/>
      <c r="CM1439" s="12"/>
      <c r="CN1439" s="12"/>
      <c r="CO1439" s="12"/>
      <c r="CP1439" s="12"/>
      <c r="CQ1439" s="12"/>
      <c r="CR1439" s="12"/>
      <c r="CS1439" s="12"/>
      <c r="CT1439" s="12"/>
      <c r="CU1439" s="12"/>
      <c r="CV1439" s="12"/>
      <c r="CW1439" s="12"/>
      <c r="CX1439" s="12"/>
      <c r="CY1439" s="12"/>
      <c r="CZ1439" s="12"/>
      <c r="DA1439" s="12"/>
      <c r="DB1439" s="12"/>
      <c r="DC1439" s="12"/>
      <c r="DD1439" s="17">
        <v>0.27083333333333331</v>
      </c>
      <c r="DE1439" s="35">
        <v>0.3125</v>
      </c>
    </row>
    <row r="1440" spans="1:109" customFormat="1" x14ac:dyDescent="0.2">
      <c r="A1440" s="2">
        <v>1439</v>
      </c>
      <c r="B1440" s="5">
        <v>17</v>
      </c>
      <c r="C1440" s="2">
        <v>3</v>
      </c>
      <c r="D1440" s="1">
        <v>38</v>
      </c>
      <c r="E1440" s="7">
        <v>44049</v>
      </c>
      <c r="F1440" s="1">
        <v>0</v>
      </c>
      <c r="G1440" s="5">
        <f t="shared" si="96"/>
        <v>41.000000000000014</v>
      </c>
      <c r="H1440" s="19">
        <f t="shared" si="97"/>
        <v>176.30000000000004</v>
      </c>
      <c r="I1440" s="19">
        <v>100</v>
      </c>
      <c r="J1440" s="19">
        <v>108.07638888888889</v>
      </c>
      <c r="K1440" s="19">
        <v>15.626234339077957</v>
      </c>
      <c r="L1440" s="19">
        <v>0</v>
      </c>
      <c r="M1440" s="19">
        <v>100</v>
      </c>
      <c r="N1440" s="19">
        <v>0</v>
      </c>
      <c r="O1440" s="19">
        <v>100</v>
      </c>
      <c r="P1440" s="19">
        <v>112.97916666666667</v>
      </c>
      <c r="Q1440" s="19">
        <v>14.264052674130401</v>
      </c>
      <c r="R1440" s="19">
        <v>0</v>
      </c>
      <c r="S1440" s="19">
        <v>100</v>
      </c>
      <c r="T1440" s="19">
        <v>0</v>
      </c>
      <c r="U1440" s="19">
        <v>100</v>
      </c>
      <c r="V1440" s="19">
        <v>98.270833333333329</v>
      </c>
      <c r="W1440" s="19">
        <v>14.164608424303195</v>
      </c>
      <c r="X1440" s="19">
        <v>0</v>
      </c>
      <c r="Y1440" s="19">
        <v>100</v>
      </c>
      <c r="Z1440" s="19">
        <v>0</v>
      </c>
      <c r="AA1440" s="2">
        <v>0</v>
      </c>
      <c r="AB1440">
        <v>2</v>
      </c>
      <c r="AC1440">
        <v>3</v>
      </c>
      <c r="AD1440">
        <v>2</v>
      </c>
      <c r="AE1440" s="16">
        <v>0</v>
      </c>
      <c r="AF1440" t="s">
        <v>875</v>
      </c>
      <c r="AG1440" t="s">
        <v>875</v>
      </c>
      <c r="AH1440" t="s">
        <v>875</v>
      </c>
      <c r="AI1440" t="s">
        <v>875</v>
      </c>
      <c r="AJ1440" t="s">
        <v>875</v>
      </c>
      <c r="AK1440" t="s">
        <v>875</v>
      </c>
      <c r="AL1440" t="s">
        <v>875</v>
      </c>
      <c r="AM1440" s="1" t="s">
        <v>903</v>
      </c>
      <c r="AN1440" s="1" t="s">
        <v>903</v>
      </c>
      <c r="AO1440" s="1" t="s">
        <v>903</v>
      </c>
      <c r="AP1440" s="1" t="s">
        <v>903</v>
      </c>
      <c r="AQ1440" s="1" t="s">
        <v>903</v>
      </c>
      <c r="AR1440" s="1" t="s">
        <v>903</v>
      </c>
      <c r="AS1440" s="1" t="s">
        <v>903</v>
      </c>
      <c r="AT1440" s="1" t="s">
        <v>903</v>
      </c>
      <c r="AU1440" s="1" t="s">
        <v>903</v>
      </c>
      <c r="AV1440" s="1" t="s">
        <v>903</v>
      </c>
      <c r="AW1440" s="1" t="s">
        <v>903</v>
      </c>
      <c r="AX1440" s="1" t="s">
        <v>903</v>
      </c>
      <c r="AY1440" s="1" t="s">
        <v>903</v>
      </c>
      <c r="AZ1440" s="1" t="s">
        <v>903</v>
      </c>
      <c r="BA1440" s="1" t="s">
        <v>875</v>
      </c>
      <c r="BB1440" s="1" t="s">
        <v>875</v>
      </c>
      <c r="BC1440" s="1" t="s">
        <v>875</v>
      </c>
      <c r="BD1440" s="1" t="s">
        <v>875</v>
      </c>
      <c r="BE1440" s="1" t="s">
        <v>875</v>
      </c>
      <c r="BF1440" s="1" t="s">
        <v>875</v>
      </c>
      <c r="BG1440" s="25">
        <v>41.000000000000014</v>
      </c>
      <c r="BH1440">
        <v>4</v>
      </c>
      <c r="BI1440" s="1">
        <v>4.3</v>
      </c>
      <c r="BJ1440" s="1">
        <f>BG1440*BI1440</f>
        <v>176.30000000000004</v>
      </c>
      <c r="BK1440" t="s">
        <v>778</v>
      </c>
      <c r="BL1440" s="25">
        <v>0</v>
      </c>
      <c r="BM1440">
        <v>0</v>
      </c>
      <c r="BN1440" s="1">
        <v>0</v>
      </c>
      <c r="BO1440" s="1">
        <f>BL1440*BN1440</f>
        <v>0</v>
      </c>
      <c r="BP1440">
        <v>0</v>
      </c>
      <c r="BQ1440" s="12"/>
      <c r="BR1440" s="12"/>
      <c r="BS1440" s="12"/>
      <c r="BT1440" s="12"/>
      <c r="BU1440" s="12"/>
      <c r="BV1440" s="12"/>
      <c r="BW1440" s="12"/>
      <c r="BX1440" s="12"/>
      <c r="BY1440" s="12"/>
      <c r="BZ1440" s="12"/>
      <c r="CA1440" s="12"/>
      <c r="CB1440" s="15"/>
      <c r="CC1440" s="12"/>
      <c r="CD1440" s="12"/>
      <c r="CE1440" s="12"/>
      <c r="CF1440" s="12"/>
      <c r="CG1440" s="12"/>
      <c r="CH1440" s="12"/>
      <c r="CI1440" s="12"/>
      <c r="CJ1440" s="15"/>
      <c r="CK1440" s="12"/>
      <c r="CL1440" s="12"/>
      <c r="CM1440" s="12"/>
      <c r="CN1440" s="12"/>
      <c r="CO1440" s="12"/>
      <c r="CP1440" s="12"/>
      <c r="CQ1440" s="12"/>
      <c r="CR1440" s="12"/>
      <c r="CS1440" s="12"/>
      <c r="CT1440" s="12"/>
      <c r="CU1440" s="12"/>
      <c r="CV1440" s="12"/>
      <c r="CW1440" s="12"/>
      <c r="CX1440" s="12"/>
      <c r="CY1440" s="12"/>
      <c r="CZ1440" s="12"/>
      <c r="DA1440" s="12"/>
      <c r="DB1440" s="12"/>
      <c r="DC1440" s="12"/>
      <c r="DD1440" s="17">
        <v>0.29166666666666669</v>
      </c>
      <c r="DE1440" s="35">
        <v>0.32013888888888892</v>
      </c>
    </row>
    <row r="1441" spans="1:109" customFormat="1" x14ac:dyDescent="0.2">
      <c r="A1441" s="2">
        <v>1440</v>
      </c>
      <c r="B1441" s="5">
        <v>17</v>
      </c>
      <c r="C1441" s="2">
        <v>3</v>
      </c>
      <c r="D1441" s="1">
        <v>39</v>
      </c>
      <c r="E1441" s="7">
        <v>44050</v>
      </c>
      <c r="F1441" s="1">
        <v>0</v>
      </c>
      <c r="G1441" s="5">
        <f t="shared" si="96"/>
        <v>30.000000000000053</v>
      </c>
      <c r="H1441" s="19">
        <f t="shared" si="97"/>
        <v>129.00000000000023</v>
      </c>
      <c r="I1441" s="19">
        <v>95.486111111111114</v>
      </c>
      <c r="J1441" s="19">
        <v>122.69454545454545</v>
      </c>
      <c r="K1441" s="19">
        <v>17.648631842865573</v>
      </c>
      <c r="L1441" s="19">
        <v>1.4545454545454546</v>
      </c>
      <c r="M1441" s="19">
        <v>98.545454545454547</v>
      </c>
      <c r="N1441" s="19">
        <v>0</v>
      </c>
      <c r="O1441" s="19">
        <v>100</v>
      </c>
      <c r="P1441" s="19">
        <v>127.50520833333333</v>
      </c>
      <c r="Q1441" s="19">
        <v>18.076732449357994</v>
      </c>
      <c r="R1441" s="19">
        <v>2.0833333333333335</v>
      </c>
      <c r="S1441" s="19">
        <v>97.916666666666671</v>
      </c>
      <c r="T1441" s="19">
        <v>0</v>
      </c>
      <c r="U1441" s="19">
        <v>86.458333333333329</v>
      </c>
      <c r="V1441" s="19">
        <v>111.56626506024097</v>
      </c>
      <c r="W1441" s="19">
        <v>10.971657682862599</v>
      </c>
      <c r="X1441" s="19">
        <v>0</v>
      </c>
      <c r="Y1441" s="19">
        <v>100</v>
      </c>
      <c r="Z1441" s="19">
        <v>0</v>
      </c>
      <c r="AA1441" s="2">
        <v>0</v>
      </c>
      <c r="AB1441">
        <v>2</v>
      </c>
      <c r="AC1441">
        <v>5</v>
      </c>
      <c r="AD1441">
        <v>2</v>
      </c>
      <c r="AE1441" s="16">
        <v>0</v>
      </c>
      <c r="AF1441" t="s">
        <v>875</v>
      </c>
      <c r="AG1441" t="s">
        <v>875</v>
      </c>
      <c r="AH1441" t="s">
        <v>875</v>
      </c>
      <c r="AI1441" t="s">
        <v>875</v>
      </c>
      <c r="AJ1441" t="s">
        <v>875</v>
      </c>
      <c r="AK1441" t="s">
        <v>875</v>
      </c>
      <c r="AL1441" t="s">
        <v>875</v>
      </c>
      <c r="AM1441" s="1" t="s">
        <v>903</v>
      </c>
      <c r="AN1441" s="1" t="s">
        <v>903</v>
      </c>
      <c r="AO1441" s="1" t="s">
        <v>903</v>
      </c>
      <c r="AP1441" s="1" t="s">
        <v>903</v>
      </c>
      <c r="AQ1441" s="1" t="s">
        <v>903</v>
      </c>
      <c r="AR1441" s="1" t="s">
        <v>903</v>
      </c>
      <c r="AS1441" s="1" t="s">
        <v>903</v>
      </c>
      <c r="AT1441" s="1" t="s">
        <v>903</v>
      </c>
      <c r="AU1441" s="1" t="s">
        <v>903</v>
      </c>
      <c r="AV1441" s="1" t="s">
        <v>903</v>
      </c>
      <c r="AW1441" s="1" t="s">
        <v>903</v>
      </c>
      <c r="AX1441" s="1" t="s">
        <v>903</v>
      </c>
      <c r="AY1441" s="1" t="s">
        <v>903</v>
      </c>
      <c r="AZ1441" s="1" t="s">
        <v>903</v>
      </c>
      <c r="BA1441" s="1" t="s">
        <v>875</v>
      </c>
      <c r="BB1441" s="1" t="s">
        <v>875</v>
      </c>
      <c r="BC1441" s="1" t="s">
        <v>875</v>
      </c>
      <c r="BD1441" s="1" t="s">
        <v>875</v>
      </c>
      <c r="BE1441" s="1" t="s">
        <v>875</v>
      </c>
      <c r="BF1441" s="1" t="s">
        <v>875</v>
      </c>
      <c r="BG1441" s="25">
        <v>30.000000000000053</v>
      </c>
      <c r="BH1441">
        <v>4</v>
      </c>
      <c r="BI1441" s="1">
        <v>4.3</v>
      </c>
      <c r="BJ1441" s="1">
        <f>BG1441*BI1441</f>
        <v>129.00000000000023</v>
      </c>
      <c r="BK1441" t="s">
        <v>778</v>
      </c>
      <c r="BL1441" s="25">
        <v>0</v>
      </c>
      <c r="BM1441">
        <v>0</v>
      </c>
      <c r="BN1441" s="1">
        <v>0</v>
      </c>
      <c r="BO1441" s="1">
        <f>BL1441*BN1441</f>
        <v>0</v>
      </c>
      <c r="BP1441">
        <v>0</v>
      </c>
      <c r="BQ1441" s="12"/>
      <c r="BR1441" s="12"/>
      <c r="BS1441" s="12"/>
      <c r="BT1441" s="12"/>
      <c r="BU1441" s="12"/>
      <c r="BV1441" s="12"/>
      <c r="BW1441" s="12"/>
      <c r="BX1441" s="12"/>
      <c r="BY1441" s="12"/>
      <c r="BZ1441" s="12"/>
      <c r="CA1441" s="12"/>
      <c r="CB1441" s="15"/>
      <c r="CC1441" s="12"/>
      <c r="CD1441" s="12"/>
      <c r="CE1441" s="12"/>
      <c r="CF1441" s="12"/>
      <c r="CG1441" s="12"/>
      <c r="CH1441" s="12"/>
      <c r="CI1441" s="12"/>
      <c r="CJ1441" s="15"/>
      <c r="CK1441" s="12"/>
      <c r="CL1441" s="12"/>
      <c r="CM1441" s="12"/>
      <c r="CN1441" s="12"/>
      <c r="CO1441" s="12"/>
      <c r="CP1441" s="12"/>
      <c r="CQ1441" s="12"/>
      <c r="CR1441" s="12"/>
      <c r="CS1441" s="12"/>
      <c r="CT1441" s="12"/>
      <c r="CU1441" s="12"/>
      <c r="CV1441" s="12"/>
      <c r="CW1441" s="12"/>
      <c r="CX1441" s="12"/>
      <c r="CY1441" s="12"/>
      <c r="CZ1441" s="12"/>
      <c r="DA1441" s="12"/>
      <c r="DB1441" s="12"/>
      <c r="DC1441" s="12"/>
      <c r="DD1441" s="17">
        <v>0.27083333333333331</v>
      </c>
      <c r="DE1441" s="35">
        <v>0.29166666666666669</v>
      </c>
    </row>
    <row r="1442" spans="1:109" customFormat="1" x14ac:dyDescent="0.2">
      <c r="A1442" s="2">
        <v>1441</v>
      </c>
      <c r="B1442" s="5">
        <v>17</v>
      </c>
      <c r="C1442" s="2">
        <v>3</v>
      </c>
      <c r="D1442" s="1">
        <v>40</v>
      </c>
      <c r="E1442" s="7">
        <v>44051</v>
      </c>
      <c r="F1442" s="1">
        <v>0</v>
      </c>
      <c r="G1442" s="5">
        <f t="shared" si="96"/>
        <v>0</v>
      </c>
      <c r="H1442" s="19">
        <f t="shared" si="97"/>
        <v>0</v>
      </c>
      <c r="I1442" s="19">
        <v>100</v>
      </c>
      <c r="J1442" s="19">
        <v>106.34375</v>
      </c>
      <c r="K1442" s="19">
        <v>19.630384675272406</v>
      </c>
      <c r="L1442" s="19">
        <v>0</v>
      </c>
      <c r="M1442" s="19">
        <v>100</v>
      </c>
      <c r="N1442" s="19">
        <v>0</v>
      </c>
      <c r="O1442" s="19">
        <v>100</v>
      </c>
      <c r="P1442" s="19">
        <v>103.18229166666667</v>
      </c>
      <c r="Q1442" s="19">
        <v>18.930423877662889</v>
      </c>
      <c r="R1442" s="19">
        <v>0</v>
      </c>
      <c r="S1442" s="19">
        <v>100</v>
      </c>
      <c r="T1442" s="19">
        <v>0</v>
      </c>
      <c r="U1442" s="19">
        <v>100</v>
      </c>
      <c r="V1442" s="19">
        <v>112.66666666666667</v>
      </c>
      <c r="W1442" s="19">
        <v>19.624764009306382</v>
      </c>
      <c r="X1442" s="19">
        <v>0</v>
      </c>
      <c r="Y1442" s="19">
        <v>100</v>
      </c>
      <c r="Z1442" s="19">
        <v>0</v>
      </c>
      <c r="AA1442" s="25" t="s">
        <v>20</v>
      </c>
      <c r="AB1442" t="s">
        <v>20</v>
      </c>
      <c r="AC1442" t="s">
        <v>20</v>
      </c>
      <c r="AD1442">
        <v>2</v>
      </c>
      <c r="AE1442" s="16" t="s">
        <v>20</v>
      </c>
      <c r="AF1442" s="16" t="s">
        <v>20</v>
      </c>
      <c r="AG1442" s="16" t="s">
        <v>20</v>
      </c>
      <c r="AH1442" s="16" t="s">
        <v>20</v>
      </c>
      <c r="AI1442" s="16" t="s">
        <v>20</v>
      </c>
      <c r="AJ1442" s="16" t="s">
        <v>20</v>
      </c>
      <c r="AK1442" s="16" t="s">
        <v>20</v>
      </c>
      <c r="AL1442" s="16" t="s">
        <v>20</v>
      </c>
      <c r="AM1442" s="16" t="s">
        <v>20</v>
      </c>
      <c r="AN1442" s="16" t="s">
        <v>20</v>
      </c>
      <c r="AO1442" s="16" t="s">
        <v>20</v>
      </c>
      <c r="AP1442" s="16" t="s">
        <v>20</v>
      </c>
      <c r="AQ1442" s="16" t="s">
        <v>20</v>
      </c>
      <c r="AR1442" s="16" t="s">
        <v>20</v>
      </c>
      <c r="AS1442" t="s">
        <v>20</v>
      </c>
      <c r="AT1442" t="s">
        <v>20</v>
      </c>
      <c r="AU1442" t="s">
        <v>20</v>
      </c>
      <c r="AV1442" t="s">
        <v>20</v>
      </c>
      <c r="AW1442" t="s">
        <v>20</v>
      </c>
      <c r="AX1442" t="s">
        <v>20</v>
      </c>
      <c r="AY1442" t="s">
        <v>20</v>
      </c>
      <c r="AZ1442" s="1" t="s">
        <v>20</v>
      </c>
      <c r="BA1442" s="1" t="s">
        <v>20</v>
      </c>
      <c r="BB1442" s="1" t="s">
        <v>20</v>
      </c>
      <c r="BC1442" t="s">
        <v>20</v>
      </c>
      <c r="BD1442" t="s">
        <v>20</v>
      </c>
      <c r="BE1442" s="1" t="s">
        <v>20</v>
      </c>
      <c r="BF1442" s="1" t="s">
        <v>20</v>
      </c>
      <c r="BG1442" s="25">
        <v>0</v>
      </c>
      <c r="BH1442" s="1">
        <v>0</v>
      </c>
      <c r="BI1442" s="1">
        <v>0</v>
      </c>
      <c r="BJ1442" s="1">
        <v>0</v>
      </c>
      <c r="BK1442" s="1">
        <v>0</v>
      </c>
      <c r="BL1442" s="25">
        <v>0</v>
      </c>
      <c r="BM1442" s="1">
        <v>0</v>
      </c>
      <c r="BN1442" s="1">
        <v>0</v>
      </c>
      <c r="BO1442" s="1">
        <v>0</v>
      </c>
      <c r="BP1442" s="1">
        <v>0</v>
      </c>
      <c r="BQ1442" s="12"/>
      <c r="BR1442" s="12"/>
      <c r="BS1442" s="12"/>
      <c r="BT1442" s="12"/>
      <c r="BU1442" s="12"/>
      <c r="BV1442" s="12"/>
      <c r="BW1442" s="12"/>
      <c r="BX1442" s="12"/>
      <c r="BY1442" s="12"/>
      <c r="BZ1442" s="12"/>
      <c r="CA1442" s="12"/>
      <c r="CB1442" s="15"/>
      <c r="CC1442" s="12"/>
      <c r="CD1442" s="12"/>
      <c r="CE1442" s="12"/>
      <c r="CF1442" s="12"/>
      <c r="CG1442" s="12"/>
      <c r="CH1442" s="12"/>
      <c r="CI1442" s="12"/>
      <c r="CJ1442" s="15"/>
      <c r="CK1442" s="12"/>
      <c r="CL1442" s="12"/>
      <c r="CM1442" s="12"/>
      <c r="CN1442" s="12"/>
      <c r="CO1442" s="12"/>
      <c r="CP1442" s="12"/>
      <c r="CQ1442" s="12"/>
      <c r="CR1442" s="12"/>
      <c r="CS1442" s="12"/>
      <c r="CT1442" s="12"/>
      <c r="CU1442" s="12"/>
      <c r="CV1442" s="12"/>
      <c r="CW1442" s="12"/>
      <c r="CX1442" s="12"/>
      <c r="CY1442" s="12"/>
      <c r="CZ1442" s="12"/>
      <c r="DA1442" s="12"/>
      <c r="DB1442" s="12"/>
      <c r="DC1442" s="12"/>
      <c r="DE1442" s="35"/>
    </row>
    <row r="1443" spans="1:109" customFormat="1" x14ac:dyDescent="0.2">
      <c r="A1443" s="2">
        <v>1442</v>
      </c>
      <c r="B1443" s="5">
        <v>17</v>
      </c>
      <c r="C1443" s="2">
        <v>3</v>
      </c>
      <c r="D1443" s="1">
        <v>41</v>
      </c>
      <c r="E1443" s="7">
        <v>44052</v>
      </c>
      <c r="F1443" s="1">
        <v>0</v>
      </c>
      <c r="G1443" s="5">
        <f t="shared" si="96"/>
        <v>0</v>
      </c>
      <c r="H1443" s="19">
        <f t="shared" si="97"/>
        <v>0</v>
      </c>
      <c r="I1443" s="19">
        <v>87.5</v>
      </c>
      <c r="J1443" s="19">
        <v>94.448412698412696</v>
      </c>
      <c r="K1443" s="19">
        <v>24.878038546632354</v>
      </c>
      <c r="L1443" s="19">
        <v>0</v>
      </c>
      <c r="M1443" s="19">
        <v>82.142857142857139</v>
      </c>
      <c r="N1443" s="19">
        <v>17.857142857142858</v>
      </c>
      <c r="O1443" s="19">
        <v>81.25</v>
      </c>
      <c r="P1443" s="19">
        <v>101.42948717948718</v>
      </c>
      <c r="Q1443" s="19">
        <v>24.122688787305371</v>
      </c>
      <c r="R1443" s="19">
        <v>0</v>
      </c>
      <c r="S1443" s="19">
        <v>86.538461538461533</v>
      </c>
      <c r="T1443" s="19">
        <v>13.461538461538462</v>
      </c>
      <c r="U1443" s="19">
        <v>100</v>
      </c>
      <c r="V1443" s="19">
        <v>83.104166666666671</v>
      </c>
      <c r="W1443" s="19">
        <v>19.841241548268712</v>
      </c>
      <c r="X1443" s="19">
        <v>0</v>
      </c>
      <c r="Y1443" s="19">
        <v>75</v>
      </c>
      <c r="Z1443" s="19">
        <v>25</v>
      </c>
      <c r="AA1443" s="25" t="s">
        <v>20</v>
      </c>
      <c r="AB1443" t="s">
        <v>20</v>
      </c>
      <c r="AC1443" t="s">
        <v>20</v>
      </c>
      <c r="AD1443" s="1" t="s">
        <v>20</v>
      </c>
      <c r="AE1443" s="16" t="s">
        <v>20</v>
      </c>
      <c r="AF1443" s="16" t="s">
        <v>20</v>
      </c>
      <c r="AG1443" s="16" t="s">
        <v>20</v>
      </c>
      <c r="AH1443" s="16" t="s">
        <v>20</v>
      </c>
      <c r="AI1443" s="16" t="s">
        <v>20</v>
      </c>
      <c r="AJ1443" s="16" t="s">
        <v>20</v>
      </c>
      <c r="AK1443" s="16" t="s">
        <v>20</v>
      </c>
      <c r="AL1443" s="16" t="s">
        <v>20</v>
      </c>
      <c r="AM1443" s="1" t="s">
        <v>20</v>
      </c>
      <c r="AN1443" s="1" t="s">
        <v>20</v>
      </c>
      <c r="AO1443" s="1" t="s">
        <v>20</v>
      </c>
      <c r="AP1443" s="1" t="s">
        <v>20</v>
      </c>
      <c r="AQ1443" s="1" t="s">
        <v>20</v>
      </c>
      <c r="AR1443" s="1" t="s">
        <v>20</v>
      </c>
      <c r="AS1443" t="s">
        <v>20</v>
      </c>
      <c r="AT1443" t="s">
        <v>20</v>
      </c>
      <c r="AU1443" t="s">
        <v>20</v>
      </c>
      <c r="AV1443" t="s">
        <v>20</v>
      </c>
      <c r="AW1443" t="s">
        <v>20</v>
      </c>
      <c r="AX1443" t="s">
        <v>20</v>
      </c>
      <c r="AY1443" t="s">
        <v>20</v>
      </c>
      <c r="AZ1443" s="1" t="s">
        <v>20</v>
      </c>
      <c r="BA1443" t="s">
        <v>20</v>
      </c>
      <c r="BB1443" t="s">
        <v>20</v>
      </c>
      <c r="BC1443" t="s">
        <v>20</v>
      </c>
      <c r="BD1443" t="s">
        <v>20</v>
      </c>
      <c r="BE1443" t="s">
        <v>20</v>
      </c>
      <c r="BF1443" t="s">
        <v>20</v>
      </c>
      <c r="BG1443" s="25">
        <v>0</v>
      </c>
      <c r="BH1443" s="1">
        <v>0</v>
      </c>
      <c r="BI1443" s="1">
        <v>0</v>
      </c>
      <c r="BJ1443" s="1">
        <v>0</v>
      </c>
      <c r="BK1443" s="1">
        <v>0</v>
      </c>
      <c r="BL1443" s="25">
        <v>0</v>
      </c>
      <c r="BM1443" s="1">
        <v>0</v>
      </c>
      <c r="BN1443" s="1">
        <v>0</v>
      </c>
      <c r="BO1443" s="1">
        <v>0</v>
      </c>
      <c r="BP1443" s="1">
        <v>0</v>
      </c>
      <c r="BQ1443" s="12"/>
      <c r="BR1443" s="12"/>
      <c r="BS1443" s="12"/>
      <c r="BT1443" s="12"/>
      <c r="BU1443" s="12"/>
      <c r="BV1443" s="12"/>
      <c r="BW1443" s="12"/>
      <c r="BX1443" s="12"/>
      <c r="BY1443" s="12"/>
      <c r="BZ1443" s="12"/>
      <c r="CA1443" s="12"/>
      <c r="CB1443" s="15"/>
      <c r="CC1443" s="12"/>
      <c r="CD1443" s="12"/>
      <c r="CE1443" s="12"/>
      <c r="CF1443" s="12"/>
      <c r="CG1443" s="12"/>
      <c r="CH1443" s="12"/>
      <c r="CI1443" s="12"/>
      <c r="CJ1443" s="15"/>
      <c r="CK1443" s="12"/>
      <c r="CL1443" s="12"/>
      <c r="CM1443" s="12"/>
      <c r="CN1443" s="12"/>
      <c r="CO1443" s="12"/>
      <c r="CP1443" s="12"/>
      <c r="CQ1443" s="12"/>
      <c r="CR1443" s="12"/>
      <c r="CS1443" s="12"/>
      <c r="CT1443" s="12"/>
      <c r="CU1443" s="12"/>
      <c r="CV1443" s="12"/>
      <c r="CW1443" s="12"/>
      <c r="CX1443" s="12"/>
      <c r="CY1443" s="12"/>
      <c r="CZ1443" s="12"/>
      <c r="DA1443" s="12"/>
      <c r="DB1443" s="12"/>
      <c r="DC1443" s="12"/>
      <c r="DE1443" s="35"/>
    </row>
    <row r="1444" spans="1:109" x14ac:dyDescent="0.2">
      <c r="A1444" s="2">
        <v>1443</v>
      </c>
      <c r="B1444" s="5">
        <v>17</v>
      </c>
      <c r="C1444" s="2">
        <v>3</v>
      </c>
      <c r="D1444" s="1">
        <v>42</v>
      </c>
      <c r="E1444" s="7">
        <v>44053</v>
      </c>
      <c r="F1444" s="1">
        <v>0</v>
      </c>
      <c r="G1444" s="5">
        <f t="shared" si="96"/>
        <v>0</v>
      </c>
      <c r="H1444" s="19">
        <f t="shared" si="97"/>
        <v>0</v>
      </c>
      <c r="I1444" s="19">
        <v>100</v>
      </c>
      <c r="J1444" s="19">
        <v>100.33333333333333</v>
      </c>
      <c r="K1444" s="19">
        <v>12.12339516567574</v>
      </c>
      <c r="L1444" s="19">
        <v>0</v>
      </c>
      <c r="M1444" s="19">
        <v>100</v>
      </c>
      <c r="N1444" s="19">
        <v>0</v>
      </c>
      <c r="O1444" s="19">
        <v>100</v>
      </c>
      <c r="P1444" s="19">
        <v>105.07291666666667</v>
      </c>
      <c r="Q1444" s="19">
        <v>10.366950583250352</v>
      </c>
      <c r="R1444" s="19">
        <v>0</v>
      </c>
      <c r="S1444" s="19">
        <v>100</v>
      </c>
      <c r="T1444" s="19">
        <v>0</v>
      </c>
      <c r="U1444" s="19">
        <v>100</v>
      </c>
      <c r="V1444" s="19">
        <v>90.854166666666671</v>
      </c>
      <c r="W1444" s="19">
        <v>9.3544312256477262</v>
      </c>
      <c r="X1444" s="19">
        <v>0</v>
      </c>
      <c r="Y1444" s="19">
        <v>100</v>
      </c>
      <c r="Z1444" s="19">
        <v>0</v>
      </c>
      <c r="AA1444" s="2">
        <v>0</v>
      </c>
      <c r="AB1444">
        <v>2</v>
      </c>
      <c r="AC1444">
        <v>6</v>
      </c>
      <c r="AD1444" s="1" t="s">
        <v>20</v>
      </c>
      <c r="AE1444" s="16">
        <v>0</v>
      </c>
      <c r="AF1444">
        <v>1</v>
      </c>
      <c r="AG1444">
        <v>99</v>
      </c>
      <c r="AH1444">
        <v>99</v>
      </c>
      <c r="AI1444">
        <v>99</v>
      </c>
      <c r="AJ1444">
        <v>99</v>
      </c>
      <c r="AK1444">
        <v>99</v>
      </c>
      <c r="AL1444">
        <v>99</v>
      </c>
      <c r="AM1444">
        <v>99</v>
      </c>
      <c r="AN1444" s="1">
        <v>99</v>
      </c>
      <c r="AO1444" s="1">
        <v>99</v>
      </c>
      <c r="AP1444" s="1">
        <v>99</v>
      </c>
      <c r="AQ1444" s="1">
        <v>99</v>
      </c>
      <c r="AR1444" s="1">
        <v>99</v>
      </c>
      <c r="AS1444">
        <v>1</v>
      </c>
      <c r="AT1444" s="1">
        <v>0</v>
      </c>
      <c r="AU1444">
        <v>0</v>
      </c>
      <c r="AV1444" s="1">
        <v>0</v>
      </c>
      <c r="AW1444" s="1">
        <v>0</v>
      </c>
      <c r="AX1444" s="1">
        <v>0</v>
      </c>
      <c r="AY1444" s="1">
        <v>0</v>
      </c>
      <c r="AZ1444" s="1">
        <v>0</v>
      </c>
      <c r="BA1444" s="1">
        <v>0</v>
      </c>
      <c r="BB1444" s="1">
        <v>0</v>
      </c>
      <c r="BC1444" s="1">
        <v>0</v>
      </c>
      <c r="BD1444" s="1">
        <v>0</v>
      </c>
      <c r="BE1444" s="1">
        <v>0</v>
      </c>
      <c r="BF1444" s="1">
        <f>SUM(AS1444:BE1444)</f>
        <v>1</v>
      </c>
      <c r="BG1444" s="25">
        <v>0</v>
      </c>
      <c r="BH1444" s="12">
        <v>0</v>
      </c>
      <c r="BI1444" s="1">
        <v>0</v>
      </c>
      <c r="BJ1444" s="1">
        <v>0</v>
      </c>
      <c r="BK1444" s="1">
        <v>0</v>
      </c>
      <c r="BL1444" s="25">
        <v>0</v>
      </c>
      <c r="BM1444" s="1">
        <v>0</v>
      </c>
      <c r="BN1444" s="1">
        <v>0</v>
      </c>
      <c r="BO1444" s="1">
        <v>0</v>
      </c>
      <c r="BP1444" s="1">
        <v>0</v>
      </c>
      <c r="BQ1444" s="12"/>
      <c r="BR1444" s="12"/>
      <c r="BS1444" s="12"/>
      <c r="BT1444" s="12"/>
      <c r="BU1444" s="12"/>
      <c r="BV1444" s="12"/>
      <c r="BW1444" s="12"/>
      <c r="BX1444" s="12"/>
      <c r="BY1444" s="12"/>
      <c r="BZ1444" s="12"/>
      <c r="CA1444" s="12"/>
      <c r="CB1444" s="15"/>
      <c r="CC1444" s="12"/>
      <c r="CD1444" s="12"/>
      <c r="CE1444" s="12"/>
      <c r="CF1444" s="12"/>
      <c r="CG1444" s="12"/>
      <c r="CH1444" s="12"/>
      <c r="CI1444" s="12"/>
      <c r="CJ1444" s="15"/>
      <c r="CK1444" s="12"/>
      <c r="CL1444" s="12"/>
      <c r="CM1444" s="12"/>
      <c r="CN1444" s="12"/>
      <c r="CO1444" s="12"/>
      <c r="CP1444" s="12"/>
      <c r="CQ1444" s="12"/>
      <c r="CR1444" s="12"/>
      <c r="CS1444" s="12"/>
      <c r="CT1444" s="12"/>
      <c r="CU1444" s="12"/>
      <c r="CV1444" s="12"/>
      <c r="CW1444" s="12"/>
      <c r="CX1444" s="12"/>
      <c r="CY1444" s="12"/>
      <c r="CZ1444" s="12"/>
      <c r="DA1444" s="12"/>
      <c r="DB1444" s="12"/>
      <c r="DC1444" s="12"/>
      <c r="DD1444"/>
      <c r="DE1444" s="35"/>
    </row>
    <row r="1445" spans="1:109" x14ac:dyDescent="0.2">
      <c r="A1445" s="2">
        <v>1444</v>
      </c>
      <c r="B1445" s="5">
        <v>17</v>
      </c>
      <c r="C1445" s="2">
        <v>3</v>
      </c>
      <c r="D1445" s="1">
        <v>43</v>
      </c>
      <c r="E1445" s="7">
        <v>44054</v>
      </c>
      <c r="F1445" s="1">
        <v>0</v>
      </c>
      <c r="G1445" s="5">
        <f t="shared" si="96"/>
        <v>0</v>
      </c>
      <c r="H1445" s="19">
        <f t="shared" si="97"/>
        <v>0</v>
      </c>
      <c r="I1445" s="19">
        <v>100</v>
      </c>
      <c r="J1445" s="19">
        <v>99.482638888888886</v>
      </c>
      <c r="K1445" s="19">
        <v>12.85422460269295</v>
      </c>
      <c r="L1445" s="19">
        <v>0</v>
      </c>
      <c r="M1445" s="19">
        <v>100</v>
      </c>
      <c r="N1445" s="19">
        <v>0</v>
      </c>
      <c r="O1445" s="19">
        <v>100</v>
      </c>
      <c r="P1445" s="19">
        <v>99.953125</v>
      </c>
      <c r="Q1445" s="19">
        <v>12.88090449168228</v>
      </c>
      <c r="R1445" s="19">
        <v>0</v>
      </c>
      <c r="S1445" s="19">
        <v>100</v>
      </c>
      <c r="T1445" s="19">
        <v>0</v>
      </c>
      <c r="U1445" s="19">
        <v>100</v>
      </c>
      <c r="V1445" s="19">
        <v>98.541666666666671</v>
      </c>
      <c r="W1445" s="19">
        <v>12.812568629008229</v>
      </c>
      <c r="X1445" s="19">
        <v>0</v>
      </c>
      <c r="Y1445" s="19">
        <v>100</v>
      </c>
      <c r="Z1445" s="19">
        <v>0</v>
      </c>
      <c r="AA1445" s="2">
        <v>0</v>
      </c>
      <c r="AB1445">
        <v>2</v>
      </c>
      <c r="AC1445">
        <v>5</v>
      </c>
      <c r="AD1445">
        <v>2</v>
      </c>
      <c r="AE1445" s="16">
        <v>0</v>
      </c>
      <c r="AF1445" s="12">
        <v>99</v>
      </c>
      <c r="AG1445">
        <v>99</v>
      </c>
      <c r="AH1445">
        <v>1</v>
      </c>
      <c r="AI1445">
        <v>99</v>
      </c>
      <c r="AJ1445">
        <v>99</v>
      </c>
      <c r="AK1445">
        <v>99</v>
      </c>
      <c r="AL1445">
        <v>99</v>
      </c>
      <c r="AM1445" s="1">
        <v>99</v>
      </c>
      <c r="AN1445" s="1">
        <v>99</v>
      </c>
      <c r="AO1445" s="1">
        <v>99</v>
      </c>
      <c r="AP1445" s="1">
        <v>99</v>
      </c>
      <c r="AQ1445" s="1">
        <v>99</v>
      </c>
      <c r="AR1445" s="1">
        <v>99</v>
      </c>
      <c r="AS1445" s="1">
        <v>0</v>
      </c>
      <c r="AT1445" s="1">
        <v>0</v>
      </c>
      <c r="AU1445" s="1">
        <v>1</v>
      </c>
      <c r="AV1445" s="1">
        <v>0</v>
      </c>
      <c r="AW1445" s="1">
        <v>0</v>
      </c>
      <c r="AX1445" s="1">
        <v>0</v>
      </c>
      <c r="AY1445" s="1">
        <v>0</v>
      </c>
      <c r="AZ1445" s="1">
        <v>0</v>
      </c>
      <c r="BA1445" s="1">
        <v>0</v>
      </c>
      <c r="BB1445" s="1">
        <v>0</v>
      </c>
      <c r="BC1445" s="1">
        <v>0</v>
      </c>
      <c r="BD1445" s="1">
        <v>0</v>
      </c>
      <c r="BE1445" s="1">
        <v>0</v>
      </c>
      <c r="BF1445" s="1">
        <f>SUM(AS1445:BE1445)</f>
        <v>1</v>
      </c>
      <c r="BG1445" s="25">
        <v>0</v>
      </c>
      <c r="BH1445" s="1">
        <v>0</v>
      </c>
      <c r="BI1445" s="1">
        <v>0</v>
      </c>
      <c r="BJ1445" s="1">
        <v>0</v>
      </c>
      <c r="BK1445" s="1">
        <v>0</v>
      </c>
      <c r="BL1445" s="25">
        <v>0</v>
      </c>
      <c r="BM1445" s="1">
        <v>0</v>
      </c>
      <c r="BN1445" s="1">
        <v>0</v>
      </c>
      <c r="BO1445" s="1">
        <v>0</v>
      </c>
      <c r="BP1445" s="1">
        <v>0</v>
      </c>
      <c r="BQ1445" s="12"/>
      <c r="BR1445" s="12"/>
      <c r="BS1445" s="12"/>
      <c r="BT1445" s="12"/>
      <c r="BU1445" s="12"/>
      <c r="BV1445" s="12"/>
      <c r="BW1445" s="12"/>
      <c r="BX1445" s="12"/>
      <c r="BY1445" s="12"/>
      <c r="BZ1445" s="12"/>
      <c r="CA1445" s="12"/>
      <c r="CB1445" s="15"/>
      <c r="CC1445" s="12"/>
      <c r="CD1445" s="12"/>
      <c r="CE1445" s="12"/>
      <c r="CF1445" s="12"/>
      <c r="CG1445" s="12"/>
      <c r="CH1445" s="12"/>
      <c r="CI1445" s="12"/>
      <c r="CJ1445" s="15"/>
      <c r="CK1445" s="12"/>
      <c r="CL1445" s="12"/>
      <c r="CM1445" s="12"/>
      <c r="CN1445" s="12"/>
      <c r="CO1445" s="12"/>
      <c r="CP1445" s="12"/>
      <c r="CQ1445" s="12"/>
      <c r="CR1445" s="12"/>
      <c r="CS1445" s="12"/>
      <c r="CT1445" s="12"/>
      <c r="CU1445" s="12"/>
      <c r="CV1445" s="12"/>
      <c r="CW1445" s="12"/>
      <c r="CX1445" s="12"/>
      <c r="CY1445" s="12"/>
      <c r="CZ1445" s="12"/>
      <c r="DA1445" s="12"/>
      <c r="DB1445" s="12"/>
      <c r="DC1445" s="12"/>
      <c r="DD1445"/>
      <c r="DE1445" s="35"/>
    </row>
    <row r="1446" spans="1:109" x14ac:dyDescent="0.2">
      <c r="A1446" s="2">
        <v>1445</v>
      </c>
      <c r="B1446" s="5">
        <v>17</v>
      </c>
      <c r="C1446" s="2">
        <v>3</v>
      </c>
      <c r="D1446" s="1">
        <v>44</v>
      </c>
      <c r="E1446" s="7">
        <v>44055</v>
      </c>
      <c r="F1446" s="1">
        <v>0</v>
      </c>
      <c r="G1446" s="5">
        <f t="shared" si="96"/>
        <v>0</v>
      </c>
      <c r="H1446" s="19">
        <f t="shared" si="97"/>
        <v>0</v>
      </c>
      <c r="I1446" s="19">
        <v>100</v>
      </c>
      <c r="J1446" s="19">
        <v>107.01041666666667</v>
      </c>
      <c r="K1446" s="19">
        <v>23.915567828774424</v>
      </c>
      <c r="L1446" s="19">
        <v>0</v>
      </c>
      <c r="M1446" s="19">
        <v>94.444444444444443</v>
      </c>
      <c r="N1446" s="19">
        <v>5.5555555555555554</v>
      </c>
      <c r="O1446" s="19">
        <v>100</v>
      </c>
      <c r="P1446" s="19">
        <v>112.609375</v>
      </c>
      <c r="Q1446" s="19">
        <v>22.670704588719484</v>
      </c>
      <c r="R1446" s="19">
        <v>0</v>
      </c>
      <c r="S1446" s="19">
        <v>98.4375</v>
      </c>
      <c r="T1446" s="19">
        <v>1.5625</v>
      </c>
      <c r="U1446" s="19">
        <v>100</v>
      </c>
      <c r="V1446" s="19">
        <v>95.8125</v>
      </c>
      <c r="W1446" s="19">
        <v>22.824429980538405</v>
      </c>
      <c r="X1446" s="19">
        <v>0</v>
      </c>
      <c r="Y1446" s="19">
        <v>86.458333333333329</v>
      </c>
      <c r="Z1446" s="19">
        <v>13.541666666666666</v>
      </c>
      <c r="AA1446" s="2">
        <v>0</v>
      </c>
      <c r="AB1446">
        <v>2</v>
      </c>
      <c r="AC1446">
        <v>3</v>
      </c>
      <c r="AD1446">
        <v>2</v>
      </c>
      <c r="AE1446" s="16">
        <v>0</v>
      </c>
      <c r="AF1446" s="12">
        <v>99</v>
      </c>
      <c r="AG1446">
        <v>99</v>
      </c>
      <c r="AH1446">
        <v>1</v>
      </c>
      <c r="AI1446">
        <v>99</v>
      </c>
      <c r="AJ1446">
        <v>99</v>
      </c>
      <c r="AK1446">
        <v>99</v>
      </c>
      <c r="AL1446">
        <v>99</v>
      </c>
      <c r="AM1446">
        <v>99</v>
      </c>
      <c r="AN1446" s="1">
        <v>99</v>
      </c>
      <c r="AO1446" s="1">
        <v>99</v>
      </c>
      <c r="AP1446" s="1">
        <v>99</v>
      </c>
      <c r="AQ1446" s="1">
        <v>99</v>
      </c>
      <c r="AR1446" s="1">
        <v>99</v>
      </c>
      <c r="AS1446" s="1">
        <v>0</v>
      </c>
      <c r="AT1446" s="1">
        <v>0</v>
      </c>
      <c r="AU1446" s="1">
        <v>1</v>
      </c>
      <c r="AV1446" s="1">
        <v>0</v>
      </c>
      <c r="AW1446" s="1">
        <v>0</v>
      </c>
      <c r="AX1446" s="1">
        <v>0</v>
      </c>
      <c r="AY1446" s="1">
        <v>0</v>
      </c>
      <c r="AZ1446" s="1">
        <v>0</v>
      </c>
      <c r="BA1446" s="1">
        <v>0</v>
      </c>
      <c r="BB1446" s="1">
        <v>0</v>
      </c>
      <c r="BC1446" s="1">
        <v>0</v>
      </c>
      <c r="BD1446" s="1">
        <v>0</v>
      </c>
      <c r="BE1446" s="1">
        <v>0</v>
      </c>
      <c r="BF1446" s="1">
        <f>SUM(AS1446:BE1446)</f>
        <v>1</v>
      </c>
      <c r="BG1446" s="25">
        <v>0</v>
      </c>
      <c r="BH1446" s="12">
        <v>0</v>
      </c>
      <c r="BI1446" s="1">
        <v>0</v>
      </c>
      <c r="BJ1446" s="1">
        <v>0</v>
      </c>
      <c r="BK1446" s="1">
        <v>0</v>
      </c>
      <c r="BL1446" s="25">
        <v>0</v>
      </c>
      <c r="BM1446" s="1">
        <v>0</v>
      </c>
      <c r="BN1446" s="1">
        <v>0</v>
      </c>
      <c r="BO1446" s="1">
        <v>0</v>
      </c>
      <c r="BP1446" s="1">
        <v>0</v>
      </c>
      <c r="BQ1446" s="12"/>
      <c r="BR1446" s="12"/>
      <c r="BS1446" s="12"/>
      <c r="BT1446" s="12"/>
      <c r="BU1446" s="12"/>
      <c r="BV1446" s="12"/>
      <c r="BW1446" s="12"/>
      <c r="BX1446" s="12"/>
      <c r="BY1446" s="12"/>
      <c r="BZ1446" s="12"/>
      <c r="CA1446" s="12"/>
      <c r="CB1446" s="15"/>
      <c r="CC1446" s="12"/>
      <c r="CD1446" s="12"/>
      <c r="CE1446" s="12"/>
      <c r="CF1446" s="12"/>
      <c r="CG1446" s="12"/>
      <c r="CH1446" s="12"/>
      <c r="CI1446" s="12"/>
      <c r="CJ1446" s="15"/>
      <c r="CK1446" s="12"/>
      <c r="CL1446" s="12"/>
      <c r="CM1446" s="12"/>
      <c r="CN1446" s="12"/>
      <c r="CO1446" s="12"/>
      <c r="CP1446" s="12"/>
      <c r="CQ1446" s="12"/>
      <c r="CR1446" s="12"/>
      <c r="CS1446" s="12"/>
      <c r="CT1446" s="12"/>
      <c r="CU1446" s="12"/>
      <c r="CV1446" s="12"/>
      <c r="CW1446" s="12"/>
      <c r="CX1446" s="12"/>
      <c r="CY1446" s="12"/>
      <c r="CZ1446" s="12"/>
      <c r="DA1446" s="12"/>
      <c r="DB1446" s="12"/>
      <c r="DC1446" s="12"/>
      <c r="DD1446"/>
      <c r="DE1446" s="35"/>
    </row>
    <row r="1447" spans="1:109" x14ac:dyDescent="0.2">
      <c r="A1447" s="2">
        <v>1446</v>
      </c>
      <c r="B1447" s="5">
        <v>17</v>
      </c>
      <c r="C1447" s="2">
        <v>3</v>
      </c>
      <c r="D1447" s="1">
        <v>45</v>
      </c>
      <c r="E1447" s="7">
        <v>44056</v>
      </c>
      <c r="F1447" s="1">
        <v>0</v>
      </c>
      <c r="G1447" s="5">
        <f t="shared" si="96"/>
        <v>60.000000000000028</v>
      </c>
      <c r="H1447" s="19">
        <f t="shared" si="97"/>
        <v>258.00000000000011</v>
      </c>
      <c r="I1447" s="19">
        <v>100</v>
      </c>
      <c r="J1447" s="19">
        <v>107.95486111111111</v>
      </c>
      <c r="K1447" s="19">
        <v>10.323447822528628</v>
      </c>
      <c r="L1447" s="19">
        <v>0</v>
      </c>
      <c r="M1447" s="19">
        <v>100</v>
      </c>
      <c r="N1447" s="19">
        <v>0</v>
      </c>
      <c r="O1447" s="19">
        <v>100</v>
      </c>
      <c r="P1447" s="19">
        <v>113.52604166666667</v>
      </c>
      <c r="Q1447" s="19">
        <v>6.6303884519572565</v>
      </c>
      <c r="R1447" s="19">
        <v>0</v>
      </c>
      <c r="S1447" s="19">
        <v>100</v>
      </c>
      <c r="T1447" s="19">
        <v>0</v>
      </c>
      <c r="U1447" s="19">
        <v>100</v>
      </c>
      <c r="V1447" s="19">
        <v>96.8125</v>
      </c>
      <c r="W1447" s="19">
        <v>8.8327042654938328</v>
      </c>
      <c r="X1447" s="19">
        <v>0</v>
      </c>
      <c r="Y1447" s="19">
        <v>100</v>
      </c>
      <c r="Z1447" s="19">
        <v>0</v>
      </c>
      <c r="AA1447" s="2">
        <v>0</v>
      </c>
      <c r="AB1447">
        <v>2</v>
      </c>
      <c r="AC1447">
        <v>5</v>
      </c>
      <c r="AD1447">
        <v>2</v>
      </c>
      <c r="AE1447" s="16">
        <v>0</v>
      </c>
      <c r="AF1447" t="s">
        <v>875</v>
      </c>
      <c r="AG1447" t="s">
        <v>875</v>
      </c>
      <c r="AH1447" t="s">
        <v>875</v>
      </c>
      <c r="AI1447" t="s">
        <v>875</v>
      </c>
      <c r="AJ1447" t="s">
        <v>875</v>
      </c>
      <c r="AK1447" t="s">
        <v>875</v>
      </c>
      <c r="AL1447" t="s">
        <v>875</v>
      </c>
      <c r="AM1447" s="1" t="s">
        <v>903</v>
      </c>
      <c r="AN1447" s="1" t="s">
        <v>903</v>
      </c>
      <c r="AO1447" s="1" t="s">
        <v>903</v>
      </c>
      <c r="AP1447" s="1" t="s">
        <v>903</v>
      </c>
      <c r="AQ1447" s="1" t="s">
        <v>903</v>
      </c>
      <c r="AR1447" s="1" t="s">
        <v>903</v>
      </c>
      <c r="AS1447" s="1" t="s">
        <v>903</v>
      </c>
      <c r="AT1447" s="1" t="s">
        <v>903</v>
      </c>
      <c r="AU1447" s="1" t="s">
        <v>903</v>
      </c>
      <c r="AV1447" s="1" t="s">
        <v>903</v>
      </c>
      <c r="AW1447" s="1" t="s">
        <v>903</v>
      </c>
      <c r="AX1447" s="1" t="s">
        <v>903</v>
      </c>
      <c r="AY1447" s="1" t="s">
        <v>903</v>
      </c>
      <c r="AZ1447" s="1" t="s">
        <v>903</v>
      </c>
      <c r="BA1447" s="1" t="s">
        <v>875</v>
      </c>
      <c r="BB1447" s="1" t="s">
        <v>875</v>
      </c>
      <c r="BC1447" s="1" t="s">
        <v>875</v>
      </c>
      <c r="BD1447" s="1" t="s">
        <v>875</v>
      </c>
      <c r="BE1447" s="1" t="s">
        <v>875</v>
      </c>
      <c r="BF1447" s="1" t="s">
        <v>875</v>
      </c>
      <c r="BG1447" s="25">
        <v>60.000000000000028</v>
      </c>
      <c r="BH1447">
        <v>4</v>
      </c>
      <c r="BI1447" s="1">
        <v>4.3</v>
      </c>
      <c r="BJ1447" s="1">
        <f>BG1447*BI1447</f>
        <v>258.00000000000011</v>
      </c>
      <c r="BK1447" t="s">
        <v>778</v>
      </c>
      <c r="BL1447" s="25">
        <v>0</v>
      </c>
      <c r="BM1447">
        <v>0</v>
      </c>
      <c r="BN1447" s="1">
        <v>0</v>
      </c>
      <c r="BO1447" s="1">
        <v>0</v>
      </c>
      <c r="BP1447">
        <v>0</v>
      </c>
      <c r="BQ1447" s="12"/>
      <c r="BR1447" s="12"/>
      <c r="BS1447" s="12"/>
      <c r="BT1447" s="12"/>
      <c r="BU1447" s="12"/>
      <c r="BV1447" s="12"/>
      <c r="BW1447" s="12"/>
      <c r="BX1447" s="12"/>
      <c r="BY1447" s="12"/>
      <c r="BZ1447" s="12"/>
      <c r="CA1447" s="12"/>
      <c r="CB1447" s="15"/>
      <c r="CC1447" s="12"/>
      <c r="CD1447" s="12"/>
      <c r="CE1447" s="12"/>
      <c r="CF1447" s="12"/>
      <c r="CG1447" s="12"/>
      <c r="CH1447" s="12"/>
      <c r="CI1447" s="12"/>
      <c r="CJ1447" s="15"/>
      <c r="CK1447" s="12"/>
      <c r="CL1447" s="12"/>
      <c r="CM1447" s="12"/>
      <c r="CN1447" s="12"/>
      <c r="CO1447" s="12"/>
      <c r="CP1447" s="12"/>
      <c r="CQ1447" s="12"/>
      <c r="CR1447" s="12"/>
      <c r="CS1447" s="12"/>
      <c r="CT1447" s="12"/>
      <c r="CU1447" s="12"/>
      <c r="CV1447" s="12"/>
      <c r="CW1447" s="12"/>
      <c r="CX1447" s="12"/>
      <c r="CY1447" s="12"/>
      <c r="CZ1447" s="12"/>
      <c r="DA1447" s="12"/>
      <c r="DB1447" s="12"/>
      <c r="DC1447" s="12"/>
      <c r="DD1447" s="17">
        <v>0.27083333333333331</v>
      </c>
      <c r="DE1447" s="35">
        <v>0.3125</v>
      </c>
    </row>
    <row r="1448" spans="1:109" x14ac:dyDescent="0.2">
      <c r="A1448" s="2">
        <v>1447</v>
      </c>
      <c r="B1448" s="5">
        <v>17</v>
      </c>
      <c r="C1448" s="2">
        <v>3</v>
      </c>
      <c r="D1448" s="1">
        <v>46</v>
      </c>
      <c r="E1448" s="7">
        <v>44057</v>
      </c>
      <c r="F1448" s="1">
        <v>0</v>
      </c>
      <c r="G1448" s="5">
        <f t="shared" ref="G1448:G1511" si="98">SUM(BG1448,BL1448)</f>
        <v>0</v>
      </c>
      <c r="H1448" s="19">
        <f t="shared" ref="H1448:H1511" si="99">SUM(BJ1448,BO1448)</f>
        <v>0</v>
      </c>
      <c r="I1448" s="19">
        <v>100</v>
      </c>
      <c r="J1448" s="19">
        <v>109.09375</v>
      </c>
      <c r="K1448" s="19">
        <v>15.159864032599227</v>
      </c>
      <c r="L1448" s="19">
        <v>0</v>
      </c>
      <c r="M1448" s="19">
        <v>99.652777777777771</v>
      </c>
      <c r="N1448" s="19">
        <v>0.34722222222222221</v>
      </c>
      <c r="O1448" s="19">
        <v>100</v>
      </c>
      <c r="P1448" s="19">
        <v>102.921875</v>
      </c>
      <c r="Q1448" s="19">
        <v>16.060851264446377</v>
      </c>
      <c r="R1448" s="19">
        <v>0</v>
      </c>
      <c r="S1448" s="19">
        <v>99.479166666666671</v>
      </c>
      <c r="T1448" s="19">
        <v>0.52083333333333337</v>
      </c>
      <c r="U1448" s="19">
        <v>100</v>
      </c>
      <c r="V1448" s="19">
        <v>121.4375</v>
      </c>
      <c r="W1448" s="19">
        <v>5.5847979191116712</v>
      </c>
      <c r="X1448" s="19">
        <v>0</v>
      </c>
      <c r="Y1448" s="19">
        <v>100</v>
      </c>
      <c r="Z1448" s="19">
        <v>0</v>
      </c>
      <c r="AA1448" s="2">
        <v>0</v>
      </c>
      <c r="AB1448">
        <v>2</v>
      </c>
      <c r="AC1448">
        <v>6</v>
      </c>
      <c r="AD1448">
        <v>2</v>
      </c>
      <c r="AE1448" s="16">
        <v>0</v>
      </c>
      <c r="AF1448" s="12">
        <v>99</v>
      </c>
      <c r="AG1448">
        <v>99</v>
      </c>
      <c r="AH1448">
        <v>1</v>
      </c>
      <c r="AI1448">
        <v>99</v>
      </c>
      <c r="AJ1448">
        <v>99</v>
      </c>
      <c r="AK1448">
        <v>99</v>
      </c>
      <c r="AL1448">
        <v>99</v>
      </c>
      <c r="AM1448" s="1">
        <v>99</v>
      </c>
      <c r="AN1448" s="1">
        <v>99</v>
      </c>
      <c r="AO1448" s="1">
        <v>99</v>
      </c>
      <c r="AP1448" s="1">
        <v>99</v>
      </c>
      <c r="AQ1448" s="1">
        <v>99</v>
      </c>
      <c r="AR1448" s="1">
        <v>99</v>
      </c>
      <c r="AS1448" s="1">
        <v>0</v>
      </c>
      <c r="AT1448" s="1">
        <v>0</v>
      </c>
      <c r="AU1448" s="1">
        <v>1</v>
      </c>
      <c r="AV1448" s="1">
        <v>0</v>
      </c>
      <c r="AW1448" s="1">
        <v>0</v>
      </c>
      <c r="AX1448" s="1">
        <v>0</v>
      </c>
      <c r="AY1448" s="1">
        <v>0</v>
      </c>
      <c r="AZ1448" s="1">
        <v>0</v>
      </c>
      <c r="BA1448" s="1">
        <v>0</v>
      </c>
      <c r="BB1448" s="1">
        <v>0</v>
      </c>
      <c r="BC1448" s="1">
        <v>0</v>
      </c>
      <c r="BD1448" s="1">
        <v>0</v>
      </c>
      <c r="BE1448" s="1">
        <v>0</v>
      </c>
      <c r="BF1448" s="1">
        <f>SUM(AS1448:BE1448)</f>
        <v>1</v>
      </c>
      <c r="BG1448" s="25">
        <v>0</v>
      </c>
      <c r="BH1448" s="1">
        <v>0</v>
      </c>
      <c r="BI1448" s="1">
        <v>0</v>
      </c>
      <c r="BJ1448" s="1">
        <v>0</v>
      </c>
      <c r="BK1448" s="1">
        <v>0</v>
      </c>
      <c r="BL1448" s="25">
        <v>0</v>
      </c>
      <c r="BM1448" s="1">
        <v>0</v>
      </c>
      <c r="BN1448" s="1">
        <v>0</v>
      </c>
      <c r="BO1448" s="1">
        <v>0</v>
      </c>
      <c r="BP1448" s="1">
        <v>0</v>
      </c>
      <c r="BQ1448" s="12"/>
      <c r="BR1448" s="12"/>
      <c r="BS1448" s="12"/>
      <c r="BT1448" s="12"/>
      <c r="BU1448" s="12"/>
      <c r="BV1448" s="12"/>
      <c r="BW1448" s="12"/>
      <c r="BX1448" s="12"/>
      <c r="BY1448" s="12"/>
      <c r="BZ1448" s="12"/>
      <c r="CA1448" s="12"/>
      <c r="CB1448" s="15"/>
      <c r="CC1448" s="12"/>
      <c r="CD1448" s="12"/>
      <c r="CE1448" s="12"/>
      <c r="CF1448" s="12"/>
      <c r="CG1448" s="12"/>
      <c r="CH1448" s="12"/>
      <c r="CI1448" s="12"/>
      <c r="CJ1448" s="15"/>
      <c r="CK1448" s="12"/>
      <c r="CL1448" s="12"/>
      <c r="CM1448" s="12"/>
      <c r="CN1448" s="12"/>
      <c r="CO1448" s="12"/>
      <c r="CP1448" s="12"/>
      <c r="CQ1448" s="12"/>
      <c r="CR1448" s="12"/>
      <c r="CS1448" s="12"/>
      <c r="CT1448" s="12"/>
      <c r="CU1448" s="12"/>
      <c r="CV1448" s="12"/>
      <c r="CW1448" s="12"/>
      <c r="CX1448" s="12"/>
      <c r="CY1448" s="12"/>
      <c r="CZ1448" s="12"/>
      <c r="DA1448" s="12"/>
      <c r="DB1448" s="12"/>
      <c r="DC1448" s="12"/>
      <c r="DD1448"/>
      <c r="DE1448" s="35"/>
    </row>
    <row r="1449" spans="1:109" x14ac:dyDescent="0.2">
      <c r="A1449" s="2">
        <v>1448</v>
      </c>
      <c r="B1449" s="5">
        <v>17</v>
      </c>
      <c r="C1449" s="2">
        <v>3</v>
      </c>
      <c r="D1449" s="1">
        <v>47</v>
      </c>
      <c r="E1449" s="7">
        <v>44058</v>
      </c>
      <c r="F1449" s="1">
        <v>0</v>
      </c>
      <c r="G1449" s="5">
        <f t="shared" si="98"/>
        <v>0</v>
      </c>
      <c r="H1449" s="19">
        <f t="shared" si="99"/>
        <v>0</v>
      </c>
      <c r="I1449" s="19">
        <v>100</v>
      </c>
      <c r="J1449" s="19">
        <v>103.00694444444444</v>
      </c>
      <c r="K1449" s="19">
        <v>10.856233910308127</v>
      </c>
      <c r="L1449" s="19">
        <v>0</v>
      </c>
      <c r="M1449" s="19">
        <v>100</v>
      </c>
      <c r="N1449" s="19">
        <v>0</v>
      </c>
      <c r="O1449" s="19">
        <v>100</v>
      </c>
      <c r="P1449" s="19">
        <v>105.21875</v>
      </c>
      <c r="Q1449" s="19">
        <v>12.291473374314371</v>
      </c>
      <c r="R1449" s="19">
        <v>0</v>
      </c>
      <c r="S1449" s="19">
        <v>100</v>
      </c>
      <c r="T1449" s="19">
        <v>0</v>
      </c>
      <c r="U1449" s="19">
        <v>100</v>
      </c>
      <c r="V1449" s="19">
        <v>98.583333333333329</v>
      </c>
      <c r="W1449" s="19">
        <v>3.4912045136521201</v>
      </c>
      <c r="X1449" s="19">
        <v>0</v>
      </c>
      <c r="Y1449" s="19">
        <v>100</v>
      </c>
      <c r="Z1449" s="19">
        <v>0</v>
      </c>
      <c r="AA1449" s="25" t="s">
        <v>20</v>
      </c>
      <c r="AB1449" t="s">
        <v>20</v>
      </c>
      <c r="AC1449" t="s">
        <v>20</v>
      </c>
      <c r="AD1449">
        <v>2</v>
      </c>
      <c r="AE1449" s="16" t="s">
        <v>20</v>
      </c>
      <c r="AF1449" s="16" t="s">
        <v>20</v>
      </c>
      <c r="AG1449" s="16" t="s">
        <v>20</v>
      </c>
      <c r="AH1449" s="16" t="s">
        <v>20</v>
      </c>
      <c r="AI1449" s="16" t="s">
        <v>20</v>
      </c>
      <c r="AJ1449" s="16" t="s">
        <v>20</v>
      </c>
      <c r="AK1449" s="16" t="s">
        <v>20</v>
      </c>
      <c r="AL1449" s="16" t="s">
        <v>20</v>
      </c>
      <c r="AM1449" s="16" t="s">
        <v>20</v>
      </c>
      <c r="AN1449" s="16" t="s">
        <v>20</v>
      </c>
      <c r="AO1449" s="16" t="s">
        <v>20</v>
      </c>
      <c r="AP1449" s="16" t="s">
        <v>20</v>
      </c>
      <c r="AQ1449" s="16" t="s">
        <v>20</v>
      </c>
      <c r="AR1449" s="16" t="s">
        <v>20</v>
      </c>
      <c r="AS1449" t="s">
        <v>20</v>
      </c>
      <c r="AT1449" t="s">
        <v>20</v>
      </c>
      <c r="AU1449" t="s">
        <v>20</v>
      </c>
      <c r="AV1449" t="s">
        <v>20</v>
      </c>
      <c r="AW1449" t="s">
        <v>20</v>
      </c>
      <c r="AX1449" t="s">
        <v>20</v>
      </c>
      <c r="AY1449" t="s">
        <v>20</v>
      </c>
      <c r="AZ1449" s="1" t="s">
        <v>20</v>
      </c>
      <c r="BA1449" s="1" t="s">
        <v>20</v>
      </c>
      <c r="BB1449" s="1" t="s">
        <v>20</v>
      </c>
      <c r="BC1449" t="s">
        <v>20</v>
      </c>
      <c r="BD1449" t="s">
        <v>20</v>
      </c>
      <c r="BE1449" s="1" t="s">
        <v>20</v>
      </c>
      <c r="BF1449" s="1" t="s">
        <v>20</v>
      </c>
      <c r="BG1449" s="25">
        <v>0</v>
      </c>
      <c r="BH1449" s="1">
        <v>0</v>
      </c>
      <c r="BI1449" s="1">
        <v>0</v>
      </c>
      <c r="BJ1449" s="1">
        <v>0</v>
      </c>
      <c r="BK1449" s="1">
        <v>0</v>
      </c>
      <c r="BL1449" s="25">
        <v>0</v>
      </c>
      <c r="BM1449" s="1">
        <v>0</v>
      </c>
      <c r="BN1449" s="1">
        <v>0</v>
      </c>
      <c r="BO1449" s="1">
        <v>0</v>
      </c>
      <c r="BP1449" s="1">
        <v>0</v>
      </c>
      <c r="BQ1449" s="12"/>
      <c r="BR1449" s="12"/>
      <c r="BS1449" s="12"/>
      <c r="BT1449" s="12"/>
      <c r="BU1449" s="12"/>
      <c r="BV1449" s="12"/>
      <c r="BW1449" s="12"/>
      <c r="BX1449" s="12"/>
      <c r="BY1449" s="12"/>
      <c r="BZ1449" s="12"/>
      <c r="CA1449" s="12"/>
      <c r="CB1449" s="15"/>
      <c r="CC1449" s="12"/>
      <c r="CD1449" s="12"/>
      <c r="CE1449" s="12"/>
      <c r="CF1449" s="12"/>
      <c r="CG1449" s="12"/>
      <c r="CH1449" s="12"/>
      <c r="CI1449" s="12"/>
      <c r="CJ1449" s="15"/>
      <c r="CK1449" s="12"/>
      <c r="CL1449" s="12"/>
      <c r="CM1449" s="12"/>
      <c r="CN1449" s="12"/>
      <c r="CO1449" s="12"/>
      <c r="CP1449" s="12"/>
      <c r="CQ1449" s="12"/>
      <c r="CR1449" s="12"/>
      <c r="CS1449" s="12"/>
      <c r="CT1449" s="12"/>
      <c r="CU1449" s="12"/>
      <c r="CV1449" s="12"/>
      <c r="CW1449" s="12"/>
      <c r="CX1449" s="12"/>
      <c r="CY1449" s="12"/>
      <c r="CZ1449" s="12"/>
      <c r="DA1449" s="12"/>
      <c r="DB1449" s="12"/>
      <c r="DC1449" s="12"/>
      <c r="DD1449"/>
      <c r="DE1449" s="35"/>
    </row>
    <row r="1450" spans="1:109" x14ac:dyDescent="0.2">
      <c r="A1450" s="2">
        <v>1449</v>
      </c>
      <c r="B1450" s="5">
        <v>17</v>
      </c>
      <c r="C1450" s="2">
        <v>3</v>
      </c>
      <c r="D1450" s="1">
        <v>48</v>
      </c>
      <c r="E1450" s="7">
        <v>44059</v>
      </c>
      <c r="F1450" s="1">
        <v>0</v>
      </c>
      <c r="G1450" s="5">
        <f t="shared" si="98"/>
        <v>0</v>
      </c>
      <c r="H1450" s="19">
        <f t="shared" si="99"/>
        <v>0</v>
      </c>
      <c r="I1450" s="19">
        <v>100</v>
      </c>
      <c r="J1450" s="19">
        <v>119.48611111111111</v>
      </c>
      <c r="K1450" s="19">
        <v>28.131201215694052</v>
      </c>
      <c r="L1450" s="19">
        <v>6.25</v>
      </c>
      <c r="M1450" s="19">
        <v>93.75</v>
      </c>
      <c r="N1450" s="19">
        <v>0</v>
      </c>
      <c r="O1450" s="19">
        <v>100</v>
      </c>
      <c r="P1450" s="19">
        <v>125.01041666666667</v>
      </c>
      <c r="Q1450" s="19">
        <v>31.478828684553495</v>
      </c>
      <c r="R1450" s="19">
        <v>9.375</v>
      </c>
      <c r="S1450" s="19">
        <v>90.625</v>
      </c>
      <c r="T1450" s="19">
        <v>0</v>
      </c>
      <c r="U1450" s="19">
        <v>100</v>
      </c>
      <c r="V1450" s="19">
        <v>108.4375</v>
      </c>
      <c r="W1450" s="19">
        <v>9.8806150823728327</v>
      </c>
      <c r="X1450" s="19">
        <v>0</v>
      </c>
      <c r="Y1450" s="19">
        <v>100</v>
      </c>
      <c r="Z1450" s="19">
        <v>0</v>
      </c>
      <c r="AA1450" s="2">
        <v>0</v>
      </c>
      <c r="AB1450">
        <v>2</v>
      </c>
      <c r="AC1450">
        <v>2</v>
      </c>
      <c r="AD1450" s="1" t="s">
        <v>20</v>
      </c>
      <c r="AE1450" s="16">
        <v>0</v>
      </c>
      <c r="AF1450" s="12">
        <v>99</v>
      </c>
      <c r="AG1450">
        <v>99</v>
      </c>
      <c r="AH1450">
        <v>99</v>
      </c>
      <c r="AI1450">
        <v>99</v>
      </c>
      <c r="AJ1450">
        <v>99</v>
      </c>
      <c r="AK1450">
        <v>99</v>
      </c>
      <c r="AL1450">
        <v>99</v>
      </c>
      <c r="AM1450" s="1">
        <v>99</v>
      </c>
      <c r="AN1450" s="1">
        <v>99</v>
      </c>
      <c r="AO1450" s="1">
        <v>1</v>
      </c>
      <c r="AP1450" s="1">
        <v>99</v>
      </c>
      <c r="AQ1450" s="1">
        <v>99</v>
      </c>
      <c r="AR1450">
        <v>99</v>
      </c>
      <c r="AS1450" s="1">
        <v>0</v>
      </c>
      <c r="AT1450" s="1">
        <v>0</v>
      </c>
      <c r="AU1450" s="1">
        <v>0</v>
      </c>
      <c r="AV1450" s="1">
        <v>0</v>
      </c>
      <c r="AW1450" s="1">
        <v>0</v>
      </c>
      <c r="AX1450" s="1">
        <v>0</v>
      </c>
      <c r="AY1450" s="1">
        <v>0</v>
      </c>
      <c r="AZ1450" s="1">
        <v>0</v>
      </c>
      <c r="BA1450" s="1">
        <v>0</v>
      </c>
      <c r="BB1450" s="1">
        <v>1</v>
      </c>
      <c r="BC1450" s="1">
        <v>0</v>
      </c>
      <c r="BD1450" s="1">
        <v>0</v>
      </c>
      <c r="BE1450" s="1">
        <v>0</v>
      </c>
      <c r="BF1450" s="1">
        <f>SUM(AS1450:BE1450)</f>
        <v>1</v>
      </c>
      <c r="BG1450" s="25">
        <v>0</v>
      </c>
      <c r="BH1450" s="1">
        <v>0</v>
      </c>
      <c r="BI1450" s="1">
        <v>0</v>
      </c>
      <c r="BJ1450" s="1">
        <v>0</v>
      </c>
      <c r="BK1450" s="1">
        <v>0</v>
      </c>
      <c r="BL1450" s="25">
        <v>0</v>
      </c>
      <c r="BM1450" s="1">
        <v>0</v>
      </c>
      <c r="BN1450" s="1">
        <v>0</v>
      </c>
      <c r="BO1450" s="1">
        <v>0</v>
      </c>
      <c r="BP1450" s="1">
        <v>0</v>
      </c>
      <c r="BQ1450" s="12"/>
      <c r="BR1450" s="12"/>
      <c r="BS1450" s="12"/>
      <c r="BT1450" s="12"/>
      <c r="BU1450" s="12"/>
      <c r="BV1450" s="12"/>
      <c r="BW1450" s="12"/>
      <c r="BX1450" s="12"/>
      <c r="BY1450" s="12"/>
      <c r="BZ1450" s="12"/>
      <c r="CA1450" s="12"/>
      <c r="CB1450" s="15"/>
      <c r="CC1450" s="12"/>
      <c r="CD1450" s="12"/>
      <c r="CE1450" s="12"/>
      <c r="CF1450" s="12"/>
      <c r="CG1450" s="12"/>
      <c r="CH1450" s="12"/>
      <c r="CI1450" s="12"/>
      <c r="CJ1450" s="15"/>
      <c r="CK1450" s="12"/>
      <c r="CL1450" s="12"/>
      <c r="CM1450" s="12"/>
      <c r="CN1450" s="12"/>
      <c r="CO1450" s="12"/>
      <c r="CP1450" s="12"/>
      <c r="CQ1450" s="12"/>
      <c r="CR1450" s="12"/>
      <c r="CS1450" s="12"/>
      <c r="CT1450" s="12"/>
      <c r="CU1450" s="12"/>
      <c r="CV1450" s="12"/>
      <c r="CW1450" s="12"/>
      <c r="CX1450" s="12"/>
      <c r="CY1450" s="12"/>
      <c r="CZ1450" s="12"/>
      <c r="DA1450" s="12"/>
      <c r="DB1450" s="12"/>
      <c r="DC1450" s="12"/>
      <c r="DD1450"/>
      <c r="DE1450" s="35"/>
    </row>
    <row r="1451" spans="1:109" x14ac:dyDescent="0.2">
      <c r="A1451" s="2">
        <v>1450</v>
      </c>
      <c r="B1451" s="5">
        <v>17</v>
      </c>
      <c r="C1451" s="2">
        <v>3</v>
      </c>
      <c r="D1451" s="1">
        <v>49</v>
      </c>
      <c r="E1451" s="7">
        <v>44060</v>
      </c>
      <c r="F1451" s="1">
        <v>0</v>
      </c>
      <c r="G1451" s="5">
        <f t="shared" si="98"/>
        <v>0</v>
      </c>
      <c r="H1451" s="19">
        <f t="shared" si="99"/>
        <v>0</v>
      </c>
      <c r="I1451" s="19">
        <v>100</v>
      </c>
      <c r="J1451" s="19">
        <v>103.88888888888889</v>
      </c>
      <c r="K1451" s="19">
        <v>12.975097479630987</v>
      </c>
      <c r="L1451" s="19">
        <v>0</v>
      </c>
      <c r="M1451" s="19">
        <v>100</v>
      </c>
      <c r="N1451" s="19">
        <v>0</v>
      </c>
      <c r="O1451" s="19">
        <v>100</v>
      </c>
      <c r="P1451" s="19">
        <v>106.80729166666667</v>
      </c>
      <c r="Q1451" s="19">
        <v>13.44986641632379</v>
      </c>
      <c r="R1451" s="19">
        <v>0</v>
      </c>
      <c r="S1451" s="19">
        <v>100</v>
      </c>
      <c r="T1451" s="19">
        <v>0</v>
      </c>
      <c r="U1451" s="19">
        <v>100</v>
      </c>
      <c r="V1451" s="19">
        <v>98.052083333333329</v>
      </c>
      <c r="W1451" s="19">
        <v>9.2570330369810421</v>
      </c>
      <c r="X1451" s="19">
        <v>0</v>
      </c>
      <c r="Y1451" s="19">
        <v>100</v>
      </c>
      <c r="Z1451" s="19">
        <v>0</v>
      </c>
      <c r="AA1451" s="2">
        <v>0</v>
      </c>
      <c r="AB1451">
        <v>2</v>
      </c>
      <c r="AC1451">
        <v>2</v>
      </c>
      <c r="AD1451">
        <v>2</v>
      </c>
      <c r="AE1451" s="16">
        <v>0</v>
      </c>
      <c r="AF1451" s="12">
        <v>99</v>
      </c>
      <c r="AG1451">
        <v>99</v>
      </c>
      <c r="AH1451">
        <v>99</v>
      </c>
      <c r="AI1451">
        <v>99</v>
      </c>
      <c r="AJ1451">
        <v>99</v>
      </c>
      <c r="AK1451">
        <v>99</v>
      </c>
      <c r="AL1451">
        <v>99</v>
      </c>
      <c r="AM1451">
        <v>99</v>
      </c>
      <c r="AN1451">
        <v>99</v>
      </c>
      <c r="AO1451">
        <v>1</v>
      </c>
      <c r="AP1451" s="1">
        <v>99</v>
      </c>
      <c r="AQ1451" s="1">
        <v>99</v>
      </c>
      <c r="AR1451">
        <v>99</v>
      </c>
      <c r="AS1451" s="1">
        <v>0</v>
      </c>
      <c r="AT1451" s="1">
        <v>0</v>
      </c>
      <c r="AU1451">
        <v>0</v>
      </c>
      <c r="AV1451" s="1">
        <v>0</v>
      </c>
      <c r="AW1451" s="1">
        <v>0</v>
      </c>
      <c r="AX1451" s="1">
        <v>0</v>
      </c>
      <c r="AY1451" s="1">
        <v>0</v>
      </c>
      <c r="AZ1451" s="1">
        <v>0</v>
      </c>
      <c r="BA1451" s="1">
        <v>0</v>
      </c>
      <c r="BB1451" s="1">
        <v>1</v>
      </c>
      <c r="BC1451" s="1">
        <v>0</v>
      </c>
      <c r="BD1451" s="1">
        <v>0</v>
      </c>
      <c r="BE1451" s="1">
        <v>0</v>
      </c>
      <c r="BF1451" s="1">
        <f>SUM(AS1451:BE1451)</f>
        <v>1</v>
      </c>
      <c r="BG1451" s="25">
        <v>0</v>
      </c>
      <c r="BH1451" s="1">
        <v>0</v>
      </c>
      <c r="BI1451" s="1">
        <v>0</v>
      </c>
      <c r="BJ1451" s="1">
        <v>0</v>
      </c>
      <c r="BK1451" s="1">
        <v>0</v>
      </c>
      <c r="BL1451" s="25">
        <v>0</v>
      </c>
      <c r="BM1451" s="1">
        <v>0</v>
      </c>
      <c r="BN1451" s="1">
        <v>0</v>
      </c>
      <c r="BO1451" s="1">
        <v>0</v>
      </c>
      <c r="BP1451" s="1">
        <v>0</v>
      </c>
      <c r="BQ1451" s="12"/>
      <c r="BR1451" s="12"/>
      <c r="BS1451" s="12"/>
      <c r="BT1451" s="12"/>
      <c r="BU1451" s="12"/>
      <c r="BV1451" s="12"/>
      <c r="BW1451" s="12"/>
      <c r="BX1451" s="12"/>
      <c r="BY1451" s="12"/>
      <c r="BZ1451" s="12"/>
      <c r="CA1451" s="12"/>
      <c r="CB1451" s="15"/>
      <c r="CC1451" s="12"/>
      <c r="CD1451" s="12"/>
      <c r="CE1451" s="12"/>
      <c r="CF1451" s="12"/>
      <c r="CG1451" s="12"/>
      <c r="CH1451" s="12"/>
      <c r="CI1451" s="12"/>
      <c r="CJ1451" s="15"/>
      <c r="CK1451" s="12"/>
      <c r="CL1451" s="12"/>
      <c r="CM1451" s="12"/>
      <c r="CN1451" s="12"/>
      <c r="CO1451" s="12"/>
      <c r="CP1451" s="12"/>
      <c r="CQ1451" s="12"/>
      <c r="CR1451" s="12"/>
      <c r="CS1451" s="12"/>
      <c r="CT1451" s="12"/>
      <c r="CU1451" s="12"/>
      <c r="CV1451" s="12"/>
      <c r="CW1451" s="12"/>
      <c r="CX1451" s="12"/>
      <c r="CY1451" s="12"/>
      <c r="CZ1451" s="12"/>
      <c r="DA1451" s="12"/>
      <c r="DB1451" s="12"/>
      <c r="DC1451" s="12"/>
      <c r="DD1451"/>
      <c r="DE1451" s="35"/>
    </row>
    <row r="1452" spans="1:109" x14ac:dyDescent="0.2">
      <c r="A1452" s="2">
        <v>1451</v>
      </c>
      <c r="B1452" s="5">
        <v>17</v>
      </c>
      <c r="C1452" s="2">
        <v>3</v>
      </c>
      <c r="D1452" s="1">
        <v>50</v>
      </c>
      <c r="E1452" s="7">
        <v>44061</v>
      </c>
      <c r="F1452" s="1">
        <v>0</v>
      </c>
      <c r="G1452" s="5">
        <f t="shared" si="98"/>
        <v>19.999999999999929</v>
      </c>
      <c r="H1452" s="19">
        <f t="shared" si="99"/>
        <v>69.999999999999744</v>
      </c>
      <c r="I1452" s="19">
        <v>97.569444444444443</v>
      </c>
      <c r="J1452" s="19">
        <v>129.2455516014235</v>
      </c>
      <c r="K1452" s="19">
        <v>15.078350146600901</v>
      </c>
      <c r="L1452" s="19">
        <v>0</v>
      </c>
      <c r="M1452" s="19">
        <v>100</v>
      </c>
      <c r="N1452" s="19">
        <v>0</v>
      </c>
      <c r="O1452" s="19">
        <v>100</v>
      </c>
      <c r="P1452" s="19">
        <v>126.39583333333333</v>
      </c>
      <c r="Q1452" s="19">
        <v>15.127861505478386</v>
      </c>
      <c r="R1452" s="19">
        <v>0</v>
      </c>
      <c r="S1452" s="19">
        <v>100</v>
      </c>
      <c r="T1452" s="19">
        <v>0</v>
      </c>
      <c r="U1452" s="19">
        <v>92.708333333333329</v>
      </c>
      <c r="V1452" s="19">
        <v>135.3932584269663</v>
      </c>
      <c r="W1452" s="19">
        <v>13.992769703426669</v>
      </c>
      <c r="X1452" s="19">
        <v>0</v>
      </c>
      <c r="Y1452" s="19">
        <v>100</v>
      </c>
      <c r="Z1452" s="19">
        <v>0</v>
      </c>
      <c r="AA1452" s="2">
        <v>0</v>
      </c>
      <c r="AB1452">
        <v>2</v>
      </c>
      <c r="AC1452">
        <v>4</v>
      </c>
      <c r="AD1452">
        <v>2</v>
      </c>
      <c r="AE1452" s="16">
        <v>0</v>
      </c>
      <c r="AF1452" t="s">
        <v>875</v>
      </c>
      <c r="AG1452" t="s">
        <v>875</v>
      </c>
      <c r="AH1452" t="s">
        <v>875</v>
      </c>
      <c r="AI1452" t="s">
        <v>875</v>
      </c>
      <c r="AJ1452" t="s">
        <v>875</v>
      </c>
      <c r="AK1452" t="s">
        <v>875</v>
      </c>
      <c r="AL1452" t="s">
        <v>875</v>
      </c>
      <c r="AM1452" s="1" t="s">
        <v>903</v>
      </c>
      <c r="AN1452" s="1" t="s">
        <v>903</v>
      </c>
      <c r="AO1452" s="1" t="s">
        <v>903</v>
      </c>
      <c r="AP1452" s="1" t="s">
        <v>903</v>
      </c>
      <c r="AQ1452" s="1" t="s">
        <v>903</v>
      </c>
      <c r="AR1452" s="1" t="s">
        <v>903</v>
      </c>
      <c r="AS1452" s="1" t="s">
        <v>903</v>
      </c>
      <c r="AT1452" s="1" t="s">
        <v>903</v>
      </c>
      <c r="AU1452" s="1" t="s">
        <v>903</v>
      </c>
      <c r="AV1452" s="1" t="s">
        <v>903</v>
      </c>
      <c r="AW1452" s="1" t="s">
        <v>903</v>
      </c>
      <c r="AX1452" s="1" t="s">
        <v>903</v>
      </c>
      <c r="AY1452" s="1" t="s">
        <v>903</v>
      </c>
      <c r="AZ1452" s="1" t="s">
        <v>903</v>
      </c>
      <c r="BA1452" s="1" t="s">
        <v>875</v>
      </c>
      <c r="BB1452" s="1" t="s">
        <v>875</v>
      </c>
      <c r="BC1452" s="1" t="s">
        <v>875</v>
      </c>
      <c r="BD1452" s="1" t="s">
        <v>875</v>
      </c>
      <c r="BE1452" s="1" t="s">
        <v>875</v>
      </c>
      <c r="BF1452" s="1" t="s">
        <v>875</v>
      </c>
      <c r="BG1452" s="25">
        <v>19.999999999999929</v>
      </c>
      <c r="BH1452">
        <v>3</v>
      </c>
      <c r="BI1452" s="1">
        <v>3.5</v>
      </c>
      <c r="BJ1452" s="1">
        <f>BG1452*BI1452</f>
        <v>69.999999999999744</v>
      </c>
      <c r="BK1452" s="1" t="s">
        <v>777</v>
      </c>
      <c r="BL1452" s="25">
        <v>0</v>
      </c>
      <c r="BM1452">
        <v>0</v>
      </c>
      <c r="BN1452" s="1">
        <v>0</v>
      </c>
      <c r="BO1452" s="1">
        <f>BL1452*BN1452</f>
        <v>0</v>
      </c>
      <c r="BP1452" s="1">
        <v>0</v>
      </c>
      <c r="BQ1452" s="12"/>
      <c r="BR1452" s="12"/>
      <c r="BS1452" s="12"/>
      <c r="BT1452" s="12"/>
      <c r="BU1452" s="12"/>
      <c r="BV1452" s="12"/>
      <c r="BW1452" s="12"/>
      <c r="BX1452" s="12"/>
      <c r="BY1452" s="12"/>
      <c r="BZ1452" s="12"/>
      <c r="CA1452" s="12"/>
      <c r="CB1452" s="15"/>
      <c r="CC1452" s="12"/>
      <c r="CD1452" s="12"/>
      <c r="CE1452" s="12"/>
      <c r="CF1452" s="12"/>
      <c r="CG1452" s="12"/>
      <c r="CH1452" s="12"/>
      <c r="CI1452" s="12"/>
      <c r="CJ1452" s="15"/>
      <c r="CK1452" s="12"/>
      <c r="CL1452" s="12"/>
      <c r="CM1452" s="12"/>
      <c r="CN1452" s="12"/>
      <c r="CO1452" s="12"/>
      <c r="CP1452" s="12"/>
      <c r="CQ1452" s="12"/>
      <c r="CR1452" s="12"/>
      <c r="CS1452" s="12"/>
      <c r="CT1452" s="12"/>
      <c r="CU1452" s="12"/>
      <c r="CV1452" s="12"/>
      <c r="CW1452" s="12"/>
      <c r="CX1452" s="12"/>
      <c r="CY1452" s="12"/>
      <c r="CZ1452" s="12"/>
      <c r="DA1452" s="12"/>
      <c r="DB1452" s="12"/>
      <c r="DC1452" s="12"/>
      <c r="DD1452" s="17">
        <v>0.80208333333333337</v>
      </c>
      <c r="DE1452" s="35">
        <v>0.81597222222222221</v>
      </c>
    </row>
    <row r="1453" spans="1:109" x14ac:dyDescent="0.2">
      <c r="A1453" s="2">
        <v>1452</v>
      </c>
      <c r="B1453" s="5">
        <v>17</v>
      </c>
      <c r="C1453" s="2">
        <v>3</v>
      </c>
      <c r="D1453" s="1">
        <v>51</v>
      </c>
      <c r="E1453" s="7">
        <v>44062</v>
      </c>
      <c r="F1453" s="1">
        <v>0</v>
      </c>
      <c r="G1453" s="5">
        <f t="shared" si="98"/>
        <v>40.000000000000178</v>
      </c>
      <c r="H1453" s="19">
        <f t="shared" si="99"/>
        <v>172.00000000000077</v>
      </c>
      <c r="I1453" s="19">
        <v>89.583333333333329</v>
      </c>
      <c r="J1453" s="19">
        <v>118.17054263565892</v>
      </c>
      <c r="K1453" s="19">
        <v>18.693671835544137</v>
      </c>
      <c r="L1453" s="19">
        <v>0</v>
      </c>
      <c r="M1453" s="19">
        <v>99.612403100775197</v>
      </c>
      <c r="N1453" s="19">
        <v>0.38759689922480622</v>
      </c>
      <c r="O1453" s="19">
        <v>84.375</v>
      </c>
      <c r="P1453" s="19">
        <v>128.31481481481481</v>
      </c>
      <c r="Q1453" s="19">
        <v>16.74560831038599</v>
      </c>
      <c r="R1453" s="19">
        <v>0</v>
      </c>
      <c r="S1453" s="19">
        <v>99.382716049382722</v>
      </c>
      <c r="T1453" s="19">
        <v>0.61728395061728392</v>
      </c>
      <c r="U1453" s="19">
        <v>100</v>
      </c>
      <c r="V1453" s="19">
        <v>101.05208333333333</v>
      </c>
      <c r="W1453" s="19">
        <v>8.0437762414907024</v>
      </c>
      <c r="X1453" s="19">
        <v>0</v>
      </c>
      <c r="Y1453" s="19">
        <v>100</v>
      </c>
      <c r="Z1453" s="19">
        <v>0</v>
      </c>
      <c r="AA1453" s="2">
        <v>0</v>
      </c>
      <c r="AB1453">
        <v>2</v>
      </c>
      <c r="AC1453">
        <v>3</v>
      </c>
      <c r="AD1453">
        <v>2</v>
      </c>
      <c r="AE1453" s="16">
        <v>0</v>
      </c>
      <c r="AF1453" t="s">
        <v>875</v>
      </c>
      <c r="AG1453" t="s">
        <v>875</v>
      </c>
      <c r="AH1453" t="s">
        <v>875</v>
      </c>
      <c r="AI1453" t="s">
        <v>875</v>
      </c>
      <c r="AJ1453" t="s">
        <v>875</v>
      </c>
      <c r="AK1453" t="s">
        <v>875</v>
      </c>
      <c r="AL1453" t="s">
        <v>875</v>
      </c>
      <c r="AM1453" s="1" t="s">
        <v>903</v>
      </c>
      <c r="AN1453" s="1" t="s">
        <v>903</v>
      </c>
      <c r="AO1453" s="1" t="s">
        <v>903</v>
      </c>
      <c r="AP1453" s="1" t="s">
        <v>903</v>
      </c>
      <c r="AQ1453" s="1" t="s">
        <v>903</v>
      </c>
      <c r="AR1453" s="1" t="s">
        <v>903</v>
      </c>
      <c r="AS1453" s="1" t="s">
        <v>903</v>
      </c>
      <c r="AT1453" s="1" t="s">
        <v>903</v>
      </c>
      <c r="AU1453" s="1" t="s">
        <v>903</v>
      </c>
      <c r="AV1453" s="1" t="s">
        <v>903</v>
      </c>
      <c r="AW1453" s="1" t="s">
        <v>903</v>
      </c>
      <c r="AX1453" s="1" t="s">
        <v>903</v>
      </c>
      <c r="AY1453" s="1" t="s">
        <v>903</v>
      </c>
      <c r="AZ1453" s="1" t="s">
        <v>903</v>
      </c>
      <c r="BA1453" s="1" t="s">
        <v>875</v>
      </c>
      <c r="BB1453" s="1" t="s">
        <v>875</v>
      </c>
      <c r="BC1453" s="1" t="s">
        <v>875</v>
      </c>
      <c r="BD1453" s="1" t="s">
        <v>875</v>
      </c>
      <c r="BE1453" s="1" t="s">
        <v>875</v>
      </c>
      <c r="BF1453" s="1" t="s">
        <v>875</v>
      </c>
      <c r="BG1453" s="25">
        <v>40.000000000000178</v>
      </c>
      <c r="BH1453">
        <v>4</v>
      </c>
      <c r="BI1453" s="1">
        <v>4.3</v>
      </c>
      <c r="BJ1453" s="1">
        <f>BG1453*BI1453</f>
        <v>172.00000000000077</v>
      </c>
      <c r="BK1453" t="s">
        <v>778</v>
      </c>
      <c r="BL1453" s="25">
        <v>0</v>
      </c>
      <c r="BM1453">
        <v>0</v>
      </c>
      <c r="BN1453" s="1">
        <v>0</v>
      </c>
      <c r="BO1453" s="1">
        <f>BL1453*BN1453</f>
        <v>0</v>
      </c>
      <c r="BP1453">
        <v>0</v>
      </c>
      <c r="BQ1453" s="12"/>
      <c r="BR1453" s="12"/>
      <c r="BS1453" s="12"/>
      <c r="BT1453" s="12"/>
      <c r="BU1453" s="12"/>
      <c r="BV1453" s="12"/>
      <c r="BW1453" s="12"/>
      <c r="BX1453" s="12"/>
      <c r="BY1453" s="12"/>
      <c r="BZ1453" s="12"/>
      <c r="CA1453" s="12"/>
      <c r="CB1453" s="15"/>
      <c r="CC1453" s="12"/>
      <c r="CD1453" s="12"/>
      <c r="CE1453" s="12"/>
      <c r="CF1453" s="12"/>
      <c r="CG1453" s="12"/>
      <c r="CH1453" s="12"/>
      <c r="CI1453" s="12"/>
      <c r="CJ1453" s="15"/>
      <c r="CK1453" s="12"/>
      <c r="CL1453" s="12"/>
      <c r="CM1453" s="12"/>
      <c r="CN1453" s="12"/>
      <c r="CO1453" s="12"/>
      <c r="CP1453" s="12"/>
      <c r="CQ1453" s="12"/>
      <c r="CR1453" s="12"/>
      <c r="CS1453" s="12"/>
      <c r="CT1453" s="12"/>
      <c r="CU1453" s="12"/>
      <c r="CV1453" s="12"/>
      <c r="CW1453" s="12"/>
      <c r="CX1453" s="12"/>
      <c r="CY1453" s="12"/>
      <c r="CZ1453" s="12"/>
      <c r="DA1453" s="12"/>
      <c r="DB1453" s="12"/>
      <c r="DC1453" s="12"/>
      <c r="DD1453" s="17">
        <v>0.74305555555555547</v>
      </c>
      <c r="DE1453" s="35">
        <v>0.77083333333333337</v>
      </c>
    </row>
    <row r="1454" spans="1:109" x14ac:dyDescent="0.2">
      <c r="A1454" s="2">
        <v>1453</v>
      </c>
      <c r="B1454" s="5">
        <v>17</v>
      </c>
      <c r="C1454" s="2">
        <v>3</v>
      </c>
      <c r="D1454" s="1">
        <v>52</v>
      </c>
      <c r="E1454" s="7">
        <v>44063</v>
      </c>
      <c r="F1454" s="1">
        <v>0</v>
      </c>
      <c r="G1454" s="5">
        <f t="shared" si="98"/>
        <v>0</v>
      </c>
      <c r="H1454" s="19">
        <f t="shared" si="99"/>
        <v>0</v>
      </c>
      <c r="I1454" s="19">
        <v>100</v>
      </c>
      <c r="J1454" s="19">
        <v>125.02430555555556</v>
      </c>
      <c r="K1454" s="19">
        <v>13.785711663375896</v>
      </c>
      <c r="L1454" s="19">
        <v>0</v>
      </c>
      <c r="M1454" s="19">
        <v>100</v>
      </c>
      <c r="N1454" s="19">
        <v>0</v>
      </c>
      <c r="O1454" s="19">
        <v>100</v>
      </c>
      <c r="P1454" s="19">
        <v>126.78645833333333</v>
      </c>
      <c r="Q1454" s="19">
        <v>14.452013223267832</v>
      </c>
      <c r="R1454" s="19">
        <v>0</v>
      </c>
      <c r="S1454" s="19">
        <v>100</v>
      </c>
      <c r="T1454" s="19">
        <v>0</v>
      </c>
      <c r="U1454" s="19">
        <v>100</v>
      </c>
      <c r="V1454" s="19">
        <v>121.5</v>
      </c>
      <c r="W1454" s="19">
        <v>11.743907148468786</v>
      </c>
      <c r="X1454" s="19">
        <v>0</v>
      </c>
      <c r="Y1454" s="19">
        <v>100</v>
      </c>
      <c r="Z1454" s="19">
        <v>0</v>
      </c>
      <c r="AA1454" s="25" t="s">
        <v>20</v>
      </c>
      <c r="AB1454" t="s">
        <v>20</v>
      </c>
      <c r="AC1454" t="s">
        <v>20</v>
      </c>
      <c r="AD1454">
        <v>2</v>
      </c>
      <c r="AE1454" s="16" t="s">
        <v>20</v>
      </c>
      <c r="AF1454" s="16" t="s">
        <v>20</v>
      </c>
      <c r="AG1454" s="16" t="s">
        <v>20</v>
      </c>
      <c r="AH1454" s="16" t="s">
        <v>20</v>
      </c>
      <c r="AI1454" s="16" t="s">
        <v>20</v>
      </c>
      <c r="AJ1454" s="16" t="s">
        <v>20</v>
      </c>
      <c r="AK1454" s="16" t="s">
        <v>20</v>
      </c>
      <c r="AL1454" s="16" t="s">
        <v>20</v>
      </c>
      <c r="AM1454" s="1" t="s">
        <v>20</v>
      </c>
      <c r="AN1454" s="1" t="s">
        <v>20</v>
      </c>
      <c r="AO1454" s="1" t="s">
        <v>20</v>
      </c>
      <c r="AP1454" s="1" t="s">
        <v>20</v>
      </c>
      <c r="AQ1454" s="1" t="s">
        <v>20</v>
      </c>
      <c r="AR1454" s="1" t="s">
        <v>20</v>
      </c>
      <c r="AS1454" t="s">
        <v>20</v>
      </c>
      <c r="AT1454" t="s">
        <v>20</v>
      </c>
      <c r="AU1454" t="s">
        <v>20</v>
      </c>
      <c r="AV1454" t="s">
        <v>20</v>
      </c>
      <c r="AW1454" t="s">
        <v>20</v>
      </c>
      <c r="AX1454" t="s">
        <v>20</v>
      </c>
      <c r="AY1454" t="s">
        <v>20</v>
      </c>
      <c r="AZ1454" s="1" t="s">
        <v>20</v>
      </c>
      <c r="BA1454" s="1" t="s">
        <v>20</v>
      </c>
      <c r="BB1454" s="1" t="s">
        <v>20</v>
      </c>
      <c r="BC1454" t="s">
        <v>20</v>
      </c>
      <c r="BD1454" t="s">
        <v>20</v>
      </c>
      <c r="BE1454" s="1" t="s">
        <v>20</v>
      </c>
      <c r="BF1454" s="1" t="s">
        <v>20</v>
      </c>
      <c r="BG1454" s="25">
        <v>0</v>
      </c>
      <c r="BH1454" s="1">
        <v>0</v>
      </c>
      <c r="BI1454" s="1">
        <v>0</v>
      </c>
      <c r="BJ1454" s="1">
        <v>0</v>
      </c>
      <c r="BK1454" s="1">
        <v>0</v>
      </c>
      <c r="BL1454" s="25">
        <v>0</v>
      </c>
      <c r="BM1454" s="1">
        <v>0</v>
      </c>
      <c r="BN1454" s="1">
        <v>0</v>
      </c>
      <c r="BO1454" s="1">
        <v>0</v>
      </c>
      <c r="BP1454" s="1">
        <v>0</v>
      </c>
      <c r="BQ1454" s="12"/>
      <c r="BR1454" s="12"/>
      <c r="BS1454" s="12"/>
      <c r="BT1454" s="12"/>
      <c r="BU1454" s="12"/>
      <c r="BV1454" s="12"/>
      <c r="BW1454" s="12"/>
      <c r="BX1454" s="12"/>
      <c r="BY1454" s="12"/>
      <c r="BZ1454" s="12"/>
      <c r="CA1454" s="12"/>
      <c r="CB1454" s="15"/>
      <c r="CC1454" s="12"/>
      <c r="CD1454" s="12"/>
      <c r="CE1454" s="12"/>
      <c r="CF1454" s="12"/>
      <c r="CG1454" s="12"/>
      <c r="CH1454" s="12"/>
      <c r="CI1454" s="12"/>
      <c r="CJ1454" s="15"/>
      <c r="CK1454" s="12"/>
      <c r="CL1454" s="12"/>
      <c r="CM1454" s="12"/>
      <c r="CN1454" s="12"/>
      <c r="CO1454" s="12"/>
      <c r="CP1454" s="12"/>
      <c r="CQ1454" s="12"/>
      <c r="CR1454" s="12"/>
      <c r="CS1454" s="12"/>
      <c r="CT1454" s="12"/>
      <c r="CU1454" s="12"/>
      <c r="CV1454" s="12"/>
      <c r="CW1454" s="12"/>
      <c r="CX1454" s="12"/>
      <c r="CY1454" s="12"/>
      <c r="CZ1454" s="12"/>
      <c r="DA1454" s="12"/>
      <c r="DB1454" s="12"/>
      <c r="DC1454" s="12"/>
      <c r="DD1454"/>
      <c r="DE1454" s="35"/>
    </row>
    <row r="1455" spans="1:109" x14ac:dyDescent="0.2">
      <c r="A1455" s="2">
        <v>1454</v>
      </c>
      <c r="B1455" s="5">
        <v>17</v>
      </c>
      <c r="C1455" s="2">
        <v>3</v>
      </c>
      <c r="D1455" s="1">
        <v>53</v>
      </c>
      <c r="E1455" s="7">
        <v>44064</v>
      </c>
      <c r="F1455" s="1">
        <v>0</v>
      </c>
      <c r="G1455" s="5">
        <f t="shared" si="98"/>
        <v>20.000000000000007</v>
      </c>
      <c r="H1455" s="19">
        <f t="shared" si="99"/>
        <v>86.000000000000028</v>
      </c>
      <c r="I1455" s="19">
        <v>100</v>
      </c>
      <c r="J1455" s="19">
        <v>117.82291666666667</v>
      </c>
      <c r="K1455" s="19">
        <v>13.627484735450667</v>
      </c>
      <c r="L1455" s="19">
        <v>0</v>
      </c>
      <c r="M1455" s="19">
        <v>100</v>
      </c>
      <c r="N1455" s="19">
        <v>0</v>
      </c>
      <c r="O1455" s="19">
        <v>100</v>
      </c>
      <c r="P1455" s="19">
        <v>121.0625</v>
      </c>
      <c r="Q1455" s="19">
        <v>14.058128893029039</v>
      </c>
      <c r="R1455" s="19">
        <v>0</v>
      </c>
      <c r="S1455" s="19">
        <v>100</v>
      </c>
      <c r="T1455" s="19">
        <v>0</v>
      </c>
      <c r="U1455" s="19">
        <v>100</v>
      </c>
      <c r="V1455" s="19">
        <v>111.34375</v>
      </c>
      <c r="W1455" s="19">
        <v>10.352149312245048</v>
      </c>
      <c r="X1455" s="19">
        <v>0</v>
      </c>
      <c r="Y1455" s="19">
        <v>100</v>
      </c>
      <c r="Z1455" s="19">
        <v>0</v>
      </c>
      <c r="AA1455" s="2">
        <v>0</v>
      </c>
      <c r="AB1455">
        <v>2</v>
      </c>
      <c r="AC1455">
        <v>5</v>
      </c>
      <c r="AD1455" s="1" t="s">
        <v>20</v>
      </c>
      <c r="AE1455" s="16">
        <v>0</v>
      </c>
      <c r="AF1455" t="s">
        <v>875</v>
      </c>
      <c r="AG1455" t="s">
        <v>875</v>
      </c>
      <c r="AH1455" t="s">
        <v>875</v>
      </c>
      <c r="AI1455" t="s">
        <v>875</v>
      </c>
      <c r="AJ1455" t="s">
        <v>875</v>
      </c>
      <c r="AK1455" t="s">
        <v>875</v>
      </c>
      <c r="AL1455" t="s">
        <v>875</v>
      </c>
      <c r="AM1455" s="1" t="s">
        <v>903</v>
      </c>
      <c r="AN1455" s="1" t="s">
        <v>903</v>
      </c>
      <c r="AO1455" s="1" t="s">
        <v>903</v>
      </c>
      <c r="AP1455" s="1" t="s">
        <v>903</v>
      </c>
      <c r="AQ1455" s="1" t="s">
        <v>903</v>
      </c>
      <c r="AR1455" s="1" t="s">
        <v>903</v>
      </c>
      <c r="AS1455" s="1" t="s">
        <v>903</v>
      </c>
      <c r="AT1455" s="1" t="s">
        <v>903</v>
      </c>
      <c r="AU1455" s="1" t="s">
        <v>903</v>
      </c>
      <c r="AV1455" s="1" t="s">
        <v>903</v>
      </c>
      <c r="AW1455" s="1" t="s">
        <v>903</v>
      </c>
      <c r="AX1455" s="1" t="s">
        <v>903</v>
      </c>
      <c r="AY1455" s="1" t="s">
        <v>903</v>
      </c>
      <c r="AZ1455" s="1" t="s">
        <v>903</v>
      </c>
      <c r="BA1455" s="1" t="s">
        <v>875</v>
      </c>
      <c r="BB1455" s="1" t="s">
        <v>875</v>
      </c>
      <c r="BC1455" s="1" t="s">
        <v>875</v>
      </c>
      <c r="BD1455" s="1" t="s">
        <v>875</v>
      </c>
      <c r="BE1455" s="1" t="s">
        <v>875</v>
      </c>
      <c r="BF1455" s="1" t="s">
        <v>875</v>
      </c>
      <c r="BG1455" s="25">
        <v>20.000000000000007</v>
      </c>
      <c r="BH1455">
        <v>4</v>
      </c>
      <c r="BI1455" s="1">
        <v>4.3</v>
      </c>
      <c r="BJ1455" s="1">
        <f>BG1455*BI1455</f>
        <v>86.000000000000028</v>
      </c>
      <c r="BK1455" t="s">
        <v>778</v>
      </c>
      <c r="BL1455" s="25">
        <v>0</v>
      </c>
      <c r="BM1455">
        <v>0</v>
      </c>
      <c r="BN1455" s="1">
        <v>0</v>
      </c>
      <c r="BO1455" s="1">
        <v>0</v>
      </c>
      <c r="BP1455">
        <v>0</v>
      </c>
      <c r="BQ1455" s="12"/>
      <c r="BR1455" s="12"/>
      <c r="BS1455" s="12"/>
      <c r="BT1455" s="12"/>
      <c r="BU1455" s="12"/>
      <c r="BV1455" s="12"/>
      <c r="BW1455" s="12"/>
      <c r="BX1455" s="12"/>
      <c r="BY1455" s="12"/>
      <c r="BZ1455" s="12"/>
      <c r="CA1455" s="12"/>
      <c r="CB1455" s="15"/>
      <c r="CC1455" s="12"/>
      <c r="CD1455" s="12"/>
      <c r="CE1455" s="12"/>
      <c r="CF1455" s="12"/>
      <c r="CG1455" s="12"/>
      <c r="CH1455" s="12"/>
      <c r="CI1455" s="12"/>
      <c r="CJ1455" s="15"/>
      <c r="CK1455" s="12"/>
      <c r="CL1455" s="12"/>
      <c r="CM1455" s="12"/>
      <c r="CN1455" s="12"/>
      <c r="CO1455" s="12"/>
      <c r="CP1455" s="12"/>
      <c r="CQ1455" s="12"/>
      <c r="CR1455" s="12"/>
      <c r="CS1455" s="12"/>
      <c r="CT1455" s="12"/>
      <c r="CU1455" s="12"/>
      <c r="CV1455" s="12"/>
      <c r="CW1455" s="12"/>
      <c r="CX1455" s="12"/>
      <c r="CY1455" s="12"/>
      <c r="CZ1455" s="12"/>
      <c r="DA1455" s="12"/>
      <c r="DB1455" s="12"/>
      <c r="DC1455" s="12"/>
      <c r="DD1455" s="17">
        <v>0.4236111111111111</v>
      </c>
      <c r="DE1455" s="35">
        <v>0.4375</v>
      </c>
    </row>
    <row r="1456" spans="1:109" x14ac:dyDescent="0.2">
      <c r="A1456" s="2">
        <v>1455</v>
      </c>
      <c r="B1456" s="5">
        <v>17</v>
      </c>
      <c r="C1456" s="2">
        <v>3</v>
      </c>
      <c r="D1456" s="1">
        <v>54</v>
      </c>
      <c r="E1456" s="7">
        <v>44065</v>
      </c>
      <c r="F1456" s="1">
        <v>0</v>
      </c>
      <c r="G1456" s="5">
        <f t="shared" si="98"/>
        <v>0</v>
      </c>
      <c r="H1456" s="19">
        <f t="shared" si="99"/>
        <v>0</v>
      </c>
      <c r="I1456" s="19">
        <v>100</v>
      </c>
      <c r="J1456" s="19">
        <v>123.80555555555556</v>
      </c>
      <c r="K1456" s="19">
        <v>15.425549139976386</v>
      </c>
      <c r="L1456" s="19">
        <v>0</v>
      </c>
      <c r="M1456" s="19">
        <v>100</v>
      </c>
      <c r="N1456" s="19">
        <v>0</v>
      </c>
      <c r="O1456" s="19">
        <v>100</v>
      </c>
      <c r="P1456" s="19">
        <v>116.74479166666667</v>
      </c>
      <c r="Q1456" s="19">
        <v>15.937025992714778</v>
      </c>
      <c r="R1456" s="19">
        <v>0</v>
      </c>
      <c r="S1456" s="19">
        <v>100</v>
      </c>
      <c r="T1456" s="19">
        <v>0</v>
      </c>
      <c r="U1456" s="19">
        <v>100</v>
      </c>
      <c r="V1456" s="19">
        <v>137.92708333333334</v>
      </c>
      <c r="W1456" s="19">
        <v>7.3789912916477594</v>
      </c>
      <c r="X1456" s="19">
        <v>0</v>
      </c>
      <c r="Y1456" s="19">
        <v>100</v>
      </c>
      <c r="Z1456" s="19">
        <v>0</v>
      </c>
      <c r="AA1456" s="2">
        <v>0</v>
      </c>
      <c r="AB1456">
        <v>2</v>
      </c>
      <c r="AC1456">
        <v>6</v>
      </c>
      <c r="AD1456">
        <v>2</v>
      </c>
      <c r="AE1456" s="16">
        <v>0</v>
      </c>
      <c r="AF1456" s="12">
        <v>99</v>
      </c>
      <c r="AG1456">
        <v>99</v>
      </c>
      <c r="AH1456">
        <v>1</v>
      </c>
      <c r="AI1456">
        <v>99</v>
      </c>
      <c r="AJ1456">
        <v>99</v>
      </c>
      <c r="AK1456">
        <v>99</v>
      </c>
      <c r="AL1456">
        <v>99</v>
      </c>
      <c r="AM1456">
        <v>99</v>
      </c>
      <c r="AN1456" s="1">
        <v>99</v>
      </c>
      <c r="AO1456" s="1">
        <v>99</v>
      </c>
      <c r="AP1456" s="1">
        <v>99</v>
      </c>
      <c r="AQ1456" s="1">
        <v>99</v>
      </c>
      <c r="AR1456" s="1">
        <v>99</v>
      </c>
      <c r="AS1456" s="1">
        <v>0</v>
      </c>
      <c r="AT1456" s="1">
        <v>0</v>
      </c>
      <c r="AU1456" s="1">
        <v>1</v>
      </c>
      <c r="AV1456" s="1">
        <v>0</v>
      </c>
      <c r="AW1456" s="1">
        <v>0</v>
      </c>
      <c r="AX1456" s="1">
        <v>0</v>
      </c>
      <c r="AY1456" s="1">
        <v>0</v>
      </c>
      <c r="AZ1456" s="1">
        <v>0</v>
      </c>
      <c r="BA1456" s="1">
        <v>0</v>
      </c>
      <c r="BB1456" s="1">
        <v>0</v>
      </c>
      <c r="BC1456" s="1">
        <v>0</v>
      </c>
      <c r="BD1456" s="1">
        <v>0</v>
      </c>
      <c r="BE1456" s="1">
        <v>0</v>
      </c>
      <c r="BF1456" s="1">
        <f>SUM(AS1456:BE1456)</f>
        <v>1</v>
      </c>
      <c r="BG1456" s="25">
        <v>0</v>
      </c>
      <c r="BH1456" s="1">
        <v>0</v>
      </c>
      <c r="BI1456" s="1">
        <v>0</v>
      </c>
      <c r="BJ1456" s="1">
        <v>0</v>
      </c>
      <c r="BK1456" s="1">
        <v>0</v>
      </c>
      <c r="BL1456" s="25">
        <v>0</v>
      </c>
      <c r="BM1456" s="1">
        <v>0</v>
      </c>
      <c r="BN1456" s="1">
        <v>0</v>
      </c>
      <c r="BO1456" s="1">
        <v>0</v>
      </c>
      <c r="BP1456" s="1">
        <v>0</v>
      </c>
      <c r="BQ1456" s="12"/>
      <c r="BR1456" s="12"/>
      <c r="BS1456" s="12"/>
      <c r="BT1456" s="12"/>
      <c r="BU1456" s="12"/>
      <c r="BV1456" s="12"/>
      <c r="BW1456" s="12"/>
      <c r="BX1456" s="12"/>
      <c r="BY1456" s="12"/>
      <c r="BZ1456" s="12"/>
      <c r="CA1456" s="12"/>
      <c r="CB1456" s="15"/>
      <c r="CC1456" s="12"/>
      <c r="CD1456" s="12"/>
      <c r="CE1456" s="12"/>
      <c r="CF1456" s="12"/>
      <c r="CG1456" s="12"/>
      <c r="CH1456" s="12"/>
      <c r="CI1456" s="12"/>
      <c r="CJ1456" s="15"/>
      <c r="CK1456" s="12"/>
      <c r="CL1456" s="12"/>
      <c r="CM1456" s="12"/>
      <c r="CN1456" s="12"/>
      <c r="CO1456" s="12"/>
      <c r="CP1456" s="12"/>
      <c r="CQ1456" s="12"/>
      <c r="CR1456" s="12"/>
      <c r="CS1456" s="12"/>
      <c r="CT1456" s="12"/>
      <c r="CU1456" s="12"/>
      <c r="CV1456" s="12"/>
      <c r="CW1456" s="12"/>
      <c r="CX1456" s="12"/>
      <c r="CY1456" s="12"/>
      <c r="CZ1456" s="12"/>
      <c r="DA1456" s="12"/>
      <c r="DB1456" s="12"/>
      <c r="DC1456" s="12"/>
      <c r="DD1456"/>
      <c r="DE1456" s="35"/>
    </row>
    <row r="1457" spans="1:109" x14ac:dyDescent="0.2">
      <c r="A1457" s="2">
        <v>1456</v>
      </c>
      <c r="B1457" s="5">
        <v>17</v>
      </c>
      <c r="C1457" s="2">
        <v>3</v>
      </c>
      <c r="D1457" s="1">
        <v>55</v>
      </c>
      <c r="E1457" s="7">
        <v>44066</v>
      </c>
      <c r="F1457" s="1">
        <v>0</v>
      </c>
      <c r="G1457" s="5">
        <f t="shared" si="98"/>
        <v>0</v>
      </c>
      <c r="H1457" s="19">
        <f t="shared" si="99"/>
        <v>0</v>
      </c>
      <c r="I1457" s="19">
        <v>100</v>
      </c>
      <c r="J1457" s="19">
        <v>118.25</v>
      </c>
      <c r="K1457" s="19">
        <v>14.564964209360598</v>
      </c>
      <c r="L1457" s="19">
        <v>0</v>
      </c>
      <c r="M1457" s="19">
        <v>100</v>
      </c>
      <c r="N1457" s="19">
        <v>0</v>
      </c>
      <c r="O1457" s="19">
        <v>100</v>
      </c>
      <c r="P1457" s="19">
        <v>119.828125</v>
      </c>
      <c r="Q1457" s="19">
        <v>16.556039032320683</v>
      </c>
      <c r="R1457" s="19">
        <v>0</v>
      </c>
      <c r="S1457" s="19">
        <v>100</v>
      </c>
      <c r="T1457" s="19">
        <v>0</v>
      </c>
      <c r="U1457" s="19">
        <v>100</v>
      </c>
      <c r="V1457" s="19">
        <v>115.09375</v>
      </c>
      <c r="W1457" s="19">
        <v>8.2311989808923283</v>
      </c>
      <c r="X1457" s="19">
        <v>0</v>
      </c>
      <c r="Y1457" s="19">
        <v>100</v>
      </c>
      <c r="Z1457" s="19">
        <v>0</v>
      </c>
      <c r="AA1457" s="2">
        <v>0</v>
      </c>
      <c r="AB1457">
        <v>2</v>
      </c>
      <c r="AC1457">
        <v>3</v>
      </c>
      <c r="AD1457">
        <v>2</v>
      </c>
      <c r="AE1457" s="16">
        <v>0</v>
      </c>
      <c r="AF1457" s="12">
        <v>99</v>
      </c>
      <c r="AG1457">
        <v>99</v>
      </c>
      <c r="AH1457">
        <v>99</v>
      </c>
      <c r="AI1457">
        <v>99</v>
      </c>
      <c r="AJ1457">
        <v>99</v>
      </c>
      <c r="AK1457">
        <v>99</v>
      </c>
      <c r="AL1457">
        <v>99</v>
      </c>
      <c r="AM1457" s="1">
        <v>99</v>
      </c>
      <c r="AN1457" s="1">
        <v>99</v>
      </c>
      <c r="AO1457" s="1">
        <v>99</v>
      </c>
      <c r="AP1457">
        <v>99</v>
      </c>
      <c r="AQ1457" s="1">
        <v>99</v>
      </c>
      <c r="AR1457" s="1">
        <v>1</v>
      </c>
      <c r="AS1457" s="1">
        <v>0</v>
      </c>
      <c r="AT1457" s="1">
        <v>0</v>
      </c>
      <c r="AU1457">
        <v>0</v>
      </c>
      <c r="AV1457" s="1">
        <v>0</v>
      </c>
      <c r="AW1457" s="1">
        <v>0</v>
      </c>
      <c r="AX1457" s="1">
        <v>0</v>
      </c>
      <c r="AY1457" s="1">
        <v>0</v>
      </c>
      <c r="AZ1457" s="1">
        <v>0</v>
      </c>
      <c r="BA1457" s="1">
        <v>0</v>
      </c>
      <c r="BB1457" s="1">
        <v>0</v>
      </c>
      <c r="BC1457" s="1">
        <v>0</v>
      </c>
      <c r="BD1457" s="1">
        <v>0</v>
      </c>
      <c r="BE1457" s="1">
        <v>1</v>
      </c>
      <c r="BF1457" s="1">
        <f>SUM(AS1457:BE1457)</f>
        <v>1</v>
      </c>
      <c r="BG1457" s="25">
        <v>0</v>
      </c>
      <c r="BH1457" s="1">
        <v>0</v>
      </c>
      <c r="BI1457" s="1">
        <v>0</v>
      </c>
      <c r="BJ1457" s="1">
        <v>0</v>
      </c>
      <c r="BK1457" s="1">
        <v>0</v>
      </c>
      <c r="BL1457" s="25">
        <v>0</v>
      </c>
      <c r="BM1457" s="1">
        <v>0</v>
      </c>
      <c r="BN1457" s="1">
        <v>0</v>
      </c>
      <c r="BO1457" s="1">
        <v>0</v>
      </c>
      <c r="BP1457" s="1">
        <v>0</v>
      </c>
      <c r="BQ1457" s="12"/>
      <c r="BR1457" s="12"/>
      <c r="BS1457" s="12"/>
      <c r="BT1457" s="12"/>
      <c r="BU1457" s="12"/>
      <c r="BV1457" s="12"/>
      <c r="BW1457" s="12"/>
      <c r="BX1457" s="12"/>
      <c r="BY1457" s="12"/>
      <c r="BZ1457" s="12"/>
      <c r="CA1457" s="12"/>
      <c r="CB1457" s="15"/>
      <c r="CC1457" s="12"/>
      <c r="CD1457" s="12"/>
      <c r="CE1457" s="12"/>
      <c r="CF1457" s="12"/>
      <c r="CG1457" s="12"/>
      <c r="CH1457" s="12"/>
      <c r="CI1457" s="12"/>
      <c r="CJ1457" s="15"/>
      <c r="CK1457" s="12"/>
      <c r="CL1457" s="12"/>
      <c r="CM1457" s="12"/>
      <c r="CN1457" s="12"/>
      <c r="CO1457" s="12"/>
      <c r="CP1457" s="12"/>
      <c r="CQ1457" s="12"/>
      <c r="CR1457" s="12"/>
      <c r="CS1457" s="12"/>
      <c r="CT1457" s="12"/>
      <c r="CU1457" s="12"/>
      <c r="CV1457" s="12"/>
      <c r="CW1457" s="12"/>
      <c r="CX1457" s="12"/>
      <c r="CY1457" s="12"/>
      <c r="CZ1457" s="12"/>
      <c r="DA1457" s="12"/>
      <c r="DB1457" s="12"/>
      <c r="DC1457" s="12"/>
      <c r="DD1457"/>
      <c r="DE1457" s="35"/>
    </row>
    <row r="1458" spans="1:109" x14ac:dyDescent="0.2">
      <c r="A1458" s="2">
        <v>1457</v>
      </c>
      <c r="B1458" s="5">
        <v>17</v>
      </c>
      <c r="C1458" s="2">
        <v>3</v>
      </c>
      <c r="D1458" s="1">
        <v>56</v>
      </c>
      <c r="E1458" s="7">
        <v>44067</v>
      </c>
      <c r="F1458" s="1">
        <v>0</v>
      </c>
      <c r="G1458" s="5">
        <f t="shared" si="98"/>
        <v>22</v>
      </c>
      <c r="H1458" s="19">
        <f t="shared" si="99"/>
        <v>61.599999999999994</v>
      </c>
      <c r="I1458" s="19">
        <v>100</v>
      </c>
      <c r="J1458" s="19">
        <v>120.97916666666667</v>
      </c>
      <c r="K1458" s="19">
        <v>20.040493768952345</v>
      </c>
      <c r="L1458" s="19">
        <v>0</v>
      </c>
      <c r="M1458" s="19">
        <v>100</v>
      </c>
      <c r="N1458" s="19">
        <v>0</v>
      </c>
      <c r="O1458" s="19">
        <v>100</v>
      </c>
      <c r="P1458" s="19">
        <v>123.75</v>
      </c>
      <c r="Q1458" s="19">
        <v>18.071506519125528</v>
      </c>
      <c r="R1458" s="19">
        <v>0</v>
      </c>
      <c r="S1458" s="19">
        <v>100</v>
      </c>
      <c r="T1458" s="19">
        <v>0</v>
      </c>
      <c r="U1458" s="19">
        <v>100</v>
      </c>
      <c r="V1458" s="19">
        <v>115.4375</v>
      </c>
      <c r="W1458" s="19">
        <v>23.304801152928714</v>
      </c>
      <c r="X1458" s="19">
        <v>0</v>
      </c>
      <c r="Y1458" s="19">
        <v>100</v>
      </c>
      <c r="Z1458" s="19">
        <v>0</v>
      </c>
      <c r="AA1458" s="2">
        <v>0</v>
      </c>
      <c r="AB1458">
        <v>2</v>
      </c>
      <c r="AC1458">
        <v>5</v>
      </c>
      <c r="AD1458">
        <v>2</v>
      </c>
      <c r="AE1458" s="16">
        <v>0</v>
      </c>
      <c r="AF1458" t="s">
        <v>875</v>
      </c>
      <c r="AG1458" t="s">
        <v>875</v>
      </c>
      <c r="AH1458" t="s">
        <v>875</v>
      </c>
      <c r="AI1458" t="s">
        <v>875</v>
      </c>
      <c r="AJ1458" t="s">
        <v>875</v>
      </c>
      <c r="AK1458" t="s">
        <v>875</v>
      </c>
      <c r="AL1458" t="s">
        <v>875</v>
      </c>
      <c r="AM1458" s="1" t="s">
        <v>903</v>
      </c>
      <c r="AN1458" s="1" t="s">
        <v>903</v>
      </c>
      <c r="AO1458" s="1" t="s">
        <v>903</v>
      </c>
      <c r="AP1458" s="1" t="s">
        <v>903</v>
      </c>
      <c r="AQ1458" s="1" t="s">
        <v>903</v>
      </c>
      <c r="AR1458" s="1" t="s">
        <v>903</v>
      </c>
      <c r="AS1458" s="1" t="s">
        <v>903</v>
      </c>
      <c r="AT1458" s="1" t="s">
        <v>903</v>
      </c>
      <c r="AU1458" s="1" t="s">
        <v>903</v>
      </c>
      <c r="AV1458" s="1" t="s">
        <v>903</v>
      </c>
      <c r="AW1458" s="1" t="s">
        <v>903</v>
      </c>
      <c r="AX1458" s="1" t="s">
        <v>903</v>
      </c>
      <c r="AY1458" s="1" t="s">
        <v>903</v>
      </c>
      <c r="AZ1458" s="1" t="s">
        <v>903</v>
      </c>
      <c r="BA1458" s="1" t="s">
        <v>875</v>
      </c>
      <c r="BB1458" s="1" t="s">
        <v>875</v>
      </c>
      <c r="BC1458" s="1" t="s">
        <v>875</v>
      </c>
      <c r="BD1458" s="1" t="s">
        <v>875</v>
      </c>
      <c r="BE1458" s="1" t="s">
        <v>875</v>
      </c>
      <c r="BF1458" s="1" t="s">
        <v>875</v>
      </c>
      <c r="BG1458" s="12">
        <v>22</v>
      </c>
      <c r="BH1458" s="12">
        <v>3</v>
      </c>
      <c r="BI1458" s="1">
        <v>2.8</v>
      </c>
      <c r="BJ1458" s="1">
        <f>BG1458*BI1458</f>
        <v>61.599999999999994</v>
      </c>
      <c r="BK1458" s="1" t="s">
        <v>27</v>
      </c>
      <c r="BL1458" s="25">
        <v>0</v>
      </c>
      <c r="BM1458" s="1">
        <v>0</v>
      </c>
      <c r="BN1458" s="1">
        <v>0</v>
      </c>
      <c r="BO1458" s="1">
        <v>0</v>
      </c>
      <c r="BP1458" s="1">
        <v>0</v>
      </c>
      <c r="BQ1458" s="14">
        <v>44067.689160532405</v>
      </c>
      <c r="BR1458" s="14" t="s">
        <v>644</v>
      </c>
      <c r="BS1458" s="15">
        <v>20.616666666666667</v>
      </c>
      <c r="BT1458" s="12" t="s">
        <v>220</v>
      </c>
      <c r="BU1458" s="12">
        <v>1</v>
      </c>
      <c r="BV1458" s="12"/>
      <c r="BW1458" s="12" t="s">
        <v>98</v>
      </c>
      <c r="BX1458" s="12"/>
      <c r="BY1458" s="12" t="s">
        <v>98</v>
      </c>
      <c r="BZ1458" s="12">
        <v>1</v>
      </c>
      <c r="CA1458" s="12">
        <v>6</v>
      </c>
      <c r="CB1458" s="15">
        <v>0</v>
      </c>
      <c r="CC1458" s="12">
        <v>0</v>
      </c>
      <c r="CD1458" s="12">
        <v>0</v>
      </c>
      <c r="CE1458" s="12">
        <v>2</v>
      </c>
      <c r="CF1458" s="12">
        <v>2</v>
      </c>
      <c r="CG1458" s="12">
        <v>1</v>
      </c>
      <c r="CH1458" s="12">
        <v>2</v>
      </c>
      <c r="CI1458" s="12">
        <v>1</v>
      </c>
      <c r="CJ1458" s="15">
        <v>3</v>
      </c>
      <c r="CK1458" s="12">
        <v>2</v>
      </c>
      <c r="CL1458" s="12">
        <v>3</v>
      </c>
      <c r="CM1458" s="12">
        <v>1</v>
      </c>
      <c r="CN1458" s="12">
        <v>2</v>
      </c>
      <c r="CO1458" s="12">
        <v>1</v>
      </c>
      <c r="CP1458" s="12" t="s">
        <v>141</v>
      </c>
      <c r="CQ1458" s="12">
        <v>86</v>
      </c>
      <c r="CR1458" s="12">
        <v>86</v>
      </c>
      <c r="CS1458" s="12">
        <v>11</v>
      </c>
      <c r="CT1458" s="12">
        <v>54</v>
      </c>
      <c r="CU1458" s="12">
        <v>87</v>
      </c>
      <c r="CV1458" s="12">
        <v>15</v>
      </c>
      <c r="CW1458" s="12">
        <v>270</v>
      </c>
      <c r="CX1458" s="12" t="b">
        <v>0</v>
      </c>
      <c r="CY1458" s="12"/>
      <c r="CZ1458" s="12">
        <v>0</v>
      </c>
      <c r="DA1458" s="12">
        <v>115</v>
      </c>
      <c r="DB1458" s="12">
        <v>104</v>
      </c>
      <c r="DC1458" s="12">
        <v>92</v>
      </c>
      <c r="DD1458"/>
      <c r="DE1458" s="35"/>
    </row>
    <row r="1459" spans="1:109" x14ac:dyDescent="0.2">
      <c r="A1459" s="2">
        <v>1458</v>
      </c>
      <c r="B1459" s="5">
        <v>17</v>
      </c>
      <c r="C1459" s="2">
        <v>3</v>
      </c>
      <c r="D1459" s="1">
        <v>57</v>
      </c>
      <c r="E1459" s="7">
        <v>44068</v>
      </c>
      <c r="F1459" s="1">
        <v>1</v>
      </c>
      <c r="G1459" s="5">
        <f t="shared" si="98"/>
        <v>0</v>
      </c>
      <c r="H1459" s="19">
        <f t="shared" si="99"/>
        <v>0</v>
      </c>
      <c r="I1459" s="19">
        <v>97.569444444444443</v>
      </c>
      <c r="J1459" s="19">
        <v>150.85053380782918</v>
      </c>
      <c r="K1459" s="19">
        <v>17.316443659764012</v>
      </c>
      <c r="L1459" s="19">
        <v>9.9644128113879002</v>
      </c>
      <c r="M1459" s="19">
        <v>90.035587188612098</v>
      </c>
      <c r="N1459" s="19">
        <v>0</v>
      </c>
      <c r="O1459" s="19">
        <v>100</v>
      </c>
      <c r="P1459" s="19">
        <v>147</v>
      </c>
      <c r="Q1459" s="19">
        <v>18.594871636484562</v>
      </c>
      <c r="R1459" s="19">
        <v>6.25</v>
      </c>
      <c r="S1459" s="19">
        <v>93.75</v>
      </c>
      <c r="T1459" s="19">
        <v>0</v>
      </c>
      <c r="U1459" s="19">
        <v>92.708333333333329</v>
      </c>
      <c r="V1459" s="19">
        <v>159.15730337078651</v>
      </c>
      <c r="W1459" s="19">
        <v>13.288303983407332</v>
      </c>
      <c r="X1459" s="19">
        <v>17.977528089887642</v>
      </c>
      <c r="Y1459" s="19">
        <v>82.022471910112358</v>
      </c>
      <c r="Z1459" s="19">
        <v>0</v>
      </c>
      <c r="AA1459" s="2">
        <v>0</v>
      </c>
      <c r="AB1459">
        <v>2</v>
      </c>
      <c r="AC1459">
        <v>5</v>
      </c>
      <c r="AD1459">
        <v>2</v>
      </c>
      <c r="AE1459" s="16">
        <v>0</v>
      </c>
      <c r="AF1459" s="12">
        <v>99</v>
      </c>
      <c r="AG1459">
        <v>99</v>
      </c>
      <c r="AH1459">
        <v>99</v>
      </c>
      <c r="AI1459">
        <v>99</v>
      </c>
      <c r="AJ1459">
        <v>99</v>
      </c>
      <c r="AK1459">
        <v>99</v>
      </c>
      <c r="AL1459">
        <v>1</v>
      </c>
      <c r="AM1459">
        <v>99</v>
      </c>
      <c r="AN1459" s="1">
        <v>99</v>
      </c>
      <c r="AO1459" s="1">
        <v>99</v>
      </c>
      <c r="AP1459">
        <v>99</v>
      </c>
      <c r="AQ1459">
        <v>99</v>
      </c>
      <c r="AR1459" s="1">
        <v>99</v>
      </c>
      <c r="AS1459" s="1">
        <v>0</v>
      </c>
      <c r="AT1459" s="1">
        <v>0</v>
      </c>
      <c r="AU1459" s="1">
        <v>0</v>
      </c>
      <c r="AV1459" s="1">
        <v>0</v>
      </c>
      <c r="AW1459" s="1">
        <v>0</v>
      </c>
      <c r="AX1459" s="1">
        <v>0</v>
      </c>
      <c r="AY1459" s="1">
        <v>1</v>
      </c>
      <c r="AZ1459" s="1">
        <v>0</v>
      </c>
      <c r="BA1459" s="1">
        <v>0</v>
      </c>
      <c r="BB1459" s="1">
        <v>0</v>
      </c>
      <c r="BC1459" s="1">
        <v>0</v>
      </c>
      <c r="BD1459" s="1">
        <v>0</v>
      </c>
      <c r="BE1459" s="1">
        <v>0</v>
      </c>
      <c r="BF1459" s="1">
        <f>SUM(AS1459:BE1459)</f>
        <v>1</v>
      </c>
      <c r="BG1459" s="25">
        <v>0</v>
      </c>
      <c r="BH1459" s="1">
        <v>0</v>
      </c>
      <c r="BI1459" s="1">
        <v>0</v>
      </c>
      <c r="BJ1459" s="1">
        <v>0</v>
      </c>
      <c r="BK1459" s="1">
        <v>0</v>
      </c>
      <c r="BL1459" s="25">
        <v>0</v>
      </c>
      <c r="BM1459" s="1">
        <v>0</v>
      </c>
      <c r="BN1459" s="1">
        <v>0</v>
      </c>
      <c r="BO1459" s="1">
        <v>0</v>
      </c>
      <c r="BP1459" s="1">
        <v>0</v>
      </c>
      <c r="BQ1459" s="12"/>
      <c r="BR1459" s="12"/>
      <c r="BS1459" s="12"/>
      <c r="BT1459" s="12"/>
      <c r="BU1459" s="12"/>
      <c r="BV1459" s="12"/>
      <c r="BW1459" s="12"/>
      <c r="BX1459" s="12"/>
      <c r="BY1459" s="12"/>
      <c r="BZ1459" s="12"/>
      <c r="CA1459" s="12"/>
      <c r="CB1459" s="15"/>
      <c r="CC1459" s="12"/>
      <c r="CD1459" s="12"/>
      <c r="CE1459" s="12"/>
      <c r="CF1459" s="12"/>
      <c r="CG1459" s="12"/>
      <c r="CH1459" s="12"/>
      <c r="CI1459" s="12"/>
      <c r="CJ1459" s="15"/>
      <c r="CK1459" s="12"/>
      <c r="CL1459" s="12"/>
      <c r="CM1459" s="12"/>
      <c r="CN1459" s="12"/>
      <c r="CO1459" s="12"/>
      <c r="CP1459" s="12"/>
      <c r="CQ1459" s="12"/>
      <c r="CR1459" s="12"/>
      <c r="CS1459" s="12"/>
      <c r="CT1459" s="12"/>
      <c r="CU1459" s="12"/>
      <c r="CV1459" s="12"/>
      <c r="CW1459" s="12"/>
      <c r="CX1459" s="12"/>
      <c r="CY1459" s="12"/>
      <c r="CZ1459" s="12"/>
      <c r="DA1459" s="12"/>
      <c r="DB1459" s="12"/>
      <c r="DC1459" s="12"/>
      <c r="DD1459"/>
      <c r="DE1459" s="35"/>
    </row>
    <row r="1460" spans="1:109" x14ac:dyDescent="0.2">
      <c r="A1460" s="2">
        <v>1459</v>
      </c>
      <c r="B1460" s="5">
        <v>17</v>
      </c>
      <c r="C1460" s="2">
        <v>3</v>
      </c>
      <c r="D1460" s="1">
        <v>58</v>
      </c>
      <c r="E1460" s="7">
        <v>44069</v>
      </c>
      <c r="F1460" s="1">
        <v>0</v>
      </c>
      <c r="G1460" s="5">
        <f t="shared" si="98"/>
        <v>45</v>
      </c>
      <c r="H1460" s="19">
        <f t="shared" si="99"/>
        <v>193.5</v>
      </c>
      <c r="I1460" s="19">
        <v>100</v>
      </c>
      <c r="J1460" s="19">
        <v>132.02083333333334</v>
      </c>
      <c r="K1460" s="19">
        <v>9.1258970077633368</v>
      </c>
      <c r="L1460" s="19">
        <v>0</v>
      </c>
      <c r="M1460" s="19">
        <v>100</v>
      </c>
      <c r="N1460" s="19">
        <v>0</v>
      </c>
      <c r="O1460" s="19">
        <v>100</v>
      </c>
      <c r="P1460" s="19">
        <v>130.421875</v>
      </c>
      <c r="Q1460" s="19">
        <v>10.872126106158174</v>
      </c>
      <c r="R1460" s="19">
        <v>0</v>
      </c>
      <c r="S1460" s="19">
        <v>100</v>
      </c>
      <c r="T1460" s="19">
        <v>0</v>
      </c>
      <c r="U1460" s="19">
        <v>100</v>
      </c>
      <c r="V1460" s="19">
        <v>135.21875</v>
      </c>
      <c r="W1460" s="19">
        <v>3.2051484439835933</v>
      </c>
      <c r="X1460" s="19">
        <v>0</v>
      </c>
      <c r="Y1460" s="19">
        <v>100</v>
      </c>
      <c r="Z1460" s="19">
        <v>0</v>
      </c>
      <c r="AA1460" s="2">
        <v>0</v>
      </c>
      <c r="AB1460">
        <v>2</v>
      </c>
      <c r="AC1460">
        <v>4</v>
      </c>
      <c r="AD1460">
        <v>2</v>
      </c>
      <c r="AE1460" s="16">
        <v>0</v>
      </c>
      <c r="AF1460" t="s">
        <v>875</v>
      </c>
      <c r="AG1460" t="s">
        <v>875</v>
      </c>
      <c r="AH1460" t="s">
        <v>875</v>
      </c>
      <c r="AI1460" t="s">
        <v>875</v>
      </c>
      <c r="AJ1460" t="s">
        <v>875</v>
      </c>
      <c r="AK1460" t="s">
        <v>875</v>
      </c>
      <c r="AL1460" t="s">
        <v>875</v>
      </c>
      <c r="AM1460" s="1" t="s">
        <v>903</v>
      </c>
      <c r="AN1460" s="1" t="s">
        <v>903</v>
      </c>
      <c r="AO1460" s="1" t="s">
        <v>903</v>
      </c>
      <c r="AP1460" s="1" t="s">
        <v>903</v>
      </c>
      <c r="AQ1460" s="1" t="s">
        <v>903</v>
      </c>
      <c r="AR1460" s="1" t="s">
        <v>903</v>
      </c>
      <c r="AS1460" s="1" t="s">
        <v>903</v>
      </c>
      <c r="AT1460" s="1" t="s">
        <v>903</v>
      </c>
      <c r="AU1460" s="1" t="s">
        <v>903</v>
      </c>
      <c r="AV1460" s="1" t="s">
        <v>903</v>
      </c>
      <c r="AW1460" s="1" t="s">
        <v>903</v>
      </c>
      <c r="AX1460" s="1" t="s">
        <v>903</v>
      </c>
      <c r="AY1460" s="1" t="s">
        <v>903</v>
      </c>
      <c r="AZ1460" s="1" t="s">
        <v>903</v>
      </c>
      <c r="BA1460" s="1" t="s">
        <v>875</v>
      </c>
      <c r="BB1460" s="1" t="s">
        <v>875</v>
      </c>
      <c r="BC1460" s="1" t="s">
        <v>875</v>
      </c>
      <c r="BD1460" s="1" t="s">
        <v>875</v>
      </c>
      <c r="BE1460" s="1" t="s">
        <v>875</v>
      </c>
      <c r="BF1460" s="1" t="s">
        <v>875</v>
      </c>
      <c r="BG1460" s="25">
        <v>45</v>
      </c>
      <c r="BH1460">
        <v>4</v>
      </c>
      <c r="BI1460" s="1">
        <v>4.3</v>
      </c>
      <c r="BJ1460" s="1">
        <f>BG1460*BI1460</f>
        <v>193.5</v>
      </c>
      <c r="BK1460" t="s">
        <v>778</v>
      </c>
      <c r="BL1460" s="25">
        <v>0</v>
      </c>
      <c r="BM1460">
        <v>0</v>
      </c>
      <c r="BN1460" s="1">
        <v>0</v>
      </c>
      <c r="BO1460" s="1">
        <v>0</v>
      </c>
      <c r="BP1460">
        <v>0</v>
      </c>
      <c r="BQ1460" s="12"/>
      <c r="BR1460" s="12"/>
      <c r="BS1460" s="12"/>
      <c r="BT1460" s="12"/>
      <c r="BU1460" s="12"/>
      <c r="BV1460" s="12"/>
      <c r="BW1460" s="12"/>
      <c r="BX1460" s="12"/>
      <c r="BY1460" s="12"/>
      <c r="BZ1460" s="12"/>
      <c r="CA1460" s="12"/>
      <c r="CB1460" s="15"/>
      <c r="CC1460" s="12"/>
      <c r="CD1460" s="12"/>
      <c r="CE1460" s="12"/>
      <c r="CF1460" s="12"/>
      <c r="CG1460" s="12"/>
      <c r="CH1460" s="12"/>
      <c r="CI1460" s="12"/>
      <c r="CJ1460" s="15"/>
      <c r="CK1460" s="12"/>
      <c r="CL1460" s="12"/>
      <c r="CM1460" s="12"/>
      <c r="CN1460" s="12"/>
      <c r="CO1460" s="12"/>
      <c r="CP1460" s="12"/>
      <c r="CQ1460" s="12"/>
      <c r="CR1460" s="12"/>
      <c r="CS1460" s="12"/>
      <c r="CT1460" s="12"/>
      <c r="CU1460" s="12"/>
      <c r="CV1460" s="12"/>
      <c r="CW1460" s="12"/>
      <c r="CX1460" s="12"/>
      <c r="CY1460" s="12"/>
      <c r="CZ1460" s="12"/>
      <c r="DA1460" s="12"/>
      <c r="DB1460" s="12"/>
      <c r="DC1460" s="12"/>
      <c r="DD1460" s="17">
        <v>0.34375</v>
      </c>
      <c r="DE1460" s="35">
        <v>0.375</v>
      </c>
    </row>
    <row r="1461" spans="1:109" x14ac:dyDescent="0.2">
      <c r="A1461" s="2">
        <v>1460</v>
      </c>
      <c r="B1461" s="5">
        <v>17</v>
      </c>
      <c r="C1461" s="2">
        <v>3</v>
      </c>
      <c r="D1461" s="1">
        <v>59</v>
      </c>
      <c r="E1461" s="7">
        <v>44070</v>
      </c>
      <c r="F1461" s="1">
        <v>0</v>
      </c>
      <c r="G1461" s="5">
        <f t="shared" si="98"/>
        <v>23</v>
      </c>
      <c r="H1461" s="19">
        <f t="shared" si="99"/>
        <v>64.399999999999991</v>
      </c>
      <c r="I1461" s="19">
        <v>100</v>
      </c>
      <c r="J1461" s="19">
        <v>127.95138888888889</v>
      </c>
      <c r="K1461" s="19">
        <v>9.9860445394320738</v>
      </c>
      <c r="L1461" s="19">
        <v>0</v>
      </c>
      <c r="M1461" s="19">
        <v>100</v>
      </c>
      <c r="N1461" s="19">
        <v>0</v>
      </c>
      <c r="O1461" s="19">
        <v>100</v>
      </c>
      <c r="P1461" s="19">
        <v>123.07291666666667</v>
      </c>
      <c r="Q1461" s="19">
        <v>9.6689698653997596</v>
      </c>
      <c r="R1461" s="19">
        <v>0</v>
      </c>
      <c r="S1461" s="19">
        <v>100</v>
      </c>
      <c r="T1461" s="19">
        <v>0</v>
      </c>
      <c r="U1461" s="19">
        <v>100</v>
      </c>
      <c r="V1461" s="19">
        <v>137.70833333333334</v>
      </c>
      <c r="W1461" s="19">
        <v>5.8188472897234504</v>
      </c>
      <c r="X1461" s="19">
        <v>0</v>
      </c>
      <c r="Y1461" s="19">
        <v>100</v>
      </c>
      <c r="Z1461" s="19">
        <v>0</v>
      </c>
      <c r="AA1461" s="2">
        <v>0</v>
      </c>
      <c r="AB1461">
        <v>2</v>
      </c>
      <c r="AC1461">
        <v>4</v>
      </c>
      <c r="AD1461">
        <v>2</v>
      </c>
      <c r="AE1461" s="16">
        <v>0</v>
      </c>
      <c r="AF1461" t="s">
        <v>875</v>
      </c>
      <c r="AG1461" t="s">
        <v>875</v>
      </c>
      <c r="AH1461" t="s">
        <v>875</v>
      </c>
      <c r="AI1461" t="s">
        <v>875</v>
      </c>
      <c r="AJ1461" t="s">
        <v>875</v>
      </c>
      <c r="AK1461" t="s">
        <v>875</v>
      </c>
      <c r="AL1461" t="s">
        <v>875</v>
      </c>
      <c r="AM1461" s="1" t="s">
        <v>903</v>
      </c>
      <c r="AN1461" s="1" t="s">
        <v>903</v>
      </c>
      <c r="AO1461" s="1" t="s">
        <v>903</v>
      </c>
      <c r="AP1461" s="1" t="s">
        <v>903</v>
      </c>
      <c r="AQ1461" s="1" t="s">
        <v>903</v>
      </c>
      <c r="AR1461" s="1" t="s">
        <v>903</v>
      </c>
      <c r="AS1461" s="1" t="s">
        <v>903</v>
      </c>
      <c r="AT1461" s="1" t="s">
        <v>903</v>
      </c>
      <c r="AU1461" s="1" t="s">
        <v>903</v>
      </c>
      <c r="AV1461" s="1" t="s">
        <v>903</v>
      </c>
      <c r="AW1461" s="1" t="s">
        <v>903</v>
      </c>
      <c r="AX1461" s="1" t="s">
        <v>903</v>
      </c>
      <c r="AY1461" s="1" t="s">
        <v>903</v>
      </c>
      <c r="AZ1461" s="1" t="s">
        <v>903</v>
      </c>
      <c r="BA1461" s="1" t="s">
        <v>875</v>
      </c>
      <c r="BB1461" s="1" t="s">
        <v>875</v>
      </c>
      <c r="BC1461" s="1" t="s">
        <v>875</v>
      </c>
      <c r="BD1461" s="1" t="s">
        <v>875</v>
      </c>
      <c r="BE1461" s="1" t="s">
        <v>875</v>
      </c>
      <c r="BF1461" s="1" t="s">
        <v>875</v>
      </c>
      <c r="BG1461" s="12">
        <v>23</v>
      </c>
      <c r="BH1461" s="12">
        <v>3</v>
      </c>
      <c r="BI1461" s="1">
        <v>2.8</v>
      </c>
      <c r="BJ1461" s="1">
        <f>BG1461*BI1461</f>
        <v>64.399999999999991</v>
      </c>
      <c r="BK1461" s="1" t="s">
        <v>27</v>
      </c>
      <c r="BL1461" s="25">
        <v>0</v>
      </c>
      <c r="BM1461" s="1">
        <v>0</v>
      </c>
      <c r="BN1461" s="1">
        <v>0</v>
      </c>
      <c r="BO1461" s="1">
        <v>0</v>
      </c>
      <c r="BP1461" s="1">
        <v>0</v>
      </c>
      <c r="BQ1461" s="14">
        <v>44070.913124999999</v>
      </c>
      <c r="BR1461" s="14" t="s">
        <v>645</v>
      </c>
      <c r="BS1461" s="15">
        <v>20.716666666666665</v>
      </c>
      <c r="BT1461" s="12" t="s">
        <v>220</v>
      </c>
      <c r="BU1461" s="12">
        <v>1</v>
      </c>
      <c r="BV1461" s="12"/>
      <c r="BW1461" s="12" t="s">
        <v>98</v>
      </c>
      <c r="BX1461" s="12"/>
      <c r="BY1461" s="12" t="s">
        <v>98</v>
      </c>
      <c r="BZ1461" s="12">
        <v>1</v>
      </c>
      <c r="CA1461" s="12">
        <v>6</v>
      </c>
      <c r="CB1461" s="15">
        <v>0</v>
      </c>
      <c r="CC1461" s="12">
        <v>0</v>
      </c>
      <c r="CD1461" s="12">
        <v>0</v>
      </c>
      <c r="CE1461" s="12">
        <v>2</v>
      </c>
      <c r="CF1461" s="12">
        <v>2</v>
      </c>
      <c r="CG1461" s="12">
        <v>1</v>
      </c>
      <c r="CH1461" s="12">
        <v>1</v>
      </c>
      <c r="CI1461" s="12">
        <v>1</v>
      </c>
      <c r="CJ1461" s="15">
        <v>3</v>
      </c>
      <c r="CK1461" s="12">
        <v>2</v>
      </c>
      <c r="CL1461" s="12">
        <v>1</v>
      </c>
      <c r="CM1461" s="12">
        <v>1</v>
      </c>
      <c r="CN1461" s="12">
        <v>1</v>
      </c>
      <c r="CO1461" s="12">
        <v>1</v>
      </c>
      <c r="CP1461" s="12" t="s">
        <v>435</v>
      </c>
      <c r="CQ1461" s="12">
        <v>75</v>
      </c>
      <c r="CR1461" s="12">
        <v>75</v>
      </c>
      <c r="CS1461" s="12">
        <v>31</v>
      </c>
      <c r="CT1461" s="12">
        <v>73</v>
      </c>
      <c r="CU1461" s="12">
        <v>79</v>
      </c>
      <c r="CV1461" s="12">
        <v>0</v>
      </c>
      <c r="CW1461" s="12">
        <v>0</v>
      </c>
      <c r="CX1461" s="12" t="b">
        <v>0</v>
      </c>
      <c r="CY1461" s="12"/>
      <c r="CZ1461" s="12">
        <v>0</v>
      </c>
      <c r="DA1461" s="12">
        <v>114</v>
      </c>
      <c r="DB1461" s="12">
        <v>107</v>
      </c>
      <c r="DC1461" s="12">
        <v>100</v>
      </c>
      <c r="DD1461"/>
      <c r="DE1461" s="35"/>
    </row>
    <row r="1462" spans="1:109" x14ac:dyDescent="0.2">
      <c r="A1462" s="2">
        <v>1461</v>
      </c>
      <c r="B1462" s="5">
        <v>17</v>
      </c>
      <c r="C1462" s="2">
        <v>3</v>
      </c>
      <c r="D1462" s="1">
        <v>60</v>
      </c>
      <c r="E1462" s="7">
        <v>44071</v>
      </c>
      <c r="F1462" s="1">
        <v>0</v>
      </c>
      <c r="G1462" s="5">
        <f t="shared" si="98"/>
        <v>39.999999999999936</v>
      </c>
      <c r="H1462" s="19">
        <f t="shared" si="99"/>
        <v>171.99999999999972</v>
      </c>
      <c r="I1462" s="19">
        <v>100</v>
      </c>
      <c r="J1462" s="19">
        <v>127.12847222222223</v>
      </c>
      <c r="K1462" s="19">
        <v>17.076343779421276</v>
      </c>
      <c r="L1462" s="19">
        <v>0</v>
      </c>
      <c r="M1462" s="19">
        <v>100</v>
      </c>
      <c r="N1462" s="19">
        <v>0</v>
      </c>
      <c r="O1462" s="19">
        <v>100</v>
      </c>
      <c r="P1462" s="19">
        <v>136.32291666666666</v>
      </c>
      <c r="Q1462" s="19">
        <v>14.604452279346674</v>
      </c>
      <c r="R1462" s="19">
        <v>0</v>
      </c>
      <c r="S1462" s="19">
        <v>100</v>
      </c>
      <c r="T1462" s="19">
        <v>0</v>
      </c>
      <c r="U1462" s="19">
        <v>100</v>
      </c>
      <c r="V1462" s="19">
        <v>108.73958333333333</v>
      </c>
      <c r="W1462" s="19">
        <v>9.8300388877608462</v>
      </c>
      <c r="X1462" s="19">
        <v>0</v>
      </c>
      <c r="Y1462" s="19">
        <v>100</v>
      </c>
      <c r="Z1462" s="19">
        <v>0</v>
      </c>
      <c r="AA1462" s="2">
        <v>0</v>
      </c>
      <c r="AB1462">
        <v>2</v>
      </c>
      <c r="AC1462">
        <v>5</v>
      </c>
      <c r="AD1462">
        <v>2</v>
      </c>
      <c r="AE1462" s="16">
        <v>0</v>
      </c>
      <c r="AF1462" t="s">
        <v>875</v>
      </c>
      <c r="AG1462" t="s">
        <v>875</v>
      </c>
      <c r="AH1462" t="s">
        <v>875</v>
      </c>
      <c r="AI1462" t="s">
        <v>875</v>
      </c>
      <c r="AJ1462" t="s">
        <v>875</v>
      </c>
      <c r="AK1462" t="s">
        <v>875</v>
      </c>
      <c r="AL1462" t="s">
        <v>875</v>
      </c>
      <c r="AM1462" s="1" t="s">
        <v>903</v>
      </c>
      <c r="AN1462" s="1" t="s">
        <v>903</v>
      </c>
      <c r="AO1462" s="1" t="s">
        <v>903</v>
      </c>
      <c r="AP1462" s="1" t="s">
        <v>903</v>
      </c>
      <c r="AQ1462" s="1" t="s">
        <v>903</v>
      </c>
      <c r="AR1462" s="1" t="s">
        <v>903</v>
      </c>
      <c r="AS1462" s="1" t="s">
        <v>903</v>
      </c>
      <c r="AT1462" s="1" t="s">
        <v>903</v>
      </c>
      <c r="AU1462" s="1" t="s">
        <v>903</v>
      </c>
      <c r="AV1462" s="1" t="s">
        <v>903</v>
      </c>
      <c r="AW1462" s="1" t="s">
        <v>903</v>
      </c>
      <c r="AX1462" s="1" t="s">
        <v>903</v>
      </c>
      <c r="AY1462" s="1" t="s">
        <v>903</v>
      </c>
      <c r="AZ1462" s="1" t="s">
        <v>903</v>
      </c>
      <c r="BA1462" s="1" t="s">
        <v>875</v>
      </c>
      <c r="BB1462" s="1" t="s">
        <v>875</v>
      </c>
      <c r="BC1462" s="1" t="s">
        <v>875</v>
      </c>
      <c r="BD1462" s="1" t="s">
        <v>875</v>
      </c>
      <c r="BE1462" s="1" t="s">
        <v>875</v>
      </c>
      <c r="BF1462" s="1" t="s">
        <v>875</v>
      </c>
      <c r="BG1462" s="25">
        <v>39.999999999999936</v>
      </c>
      <c r="BH1462">
        <v>4</v>
      </c>
      <c r="BI1462" s="1">
        <v>4.3</v>
      </c>
      <c r="BJ1462" s="1">
        <f>BG1462*BI1462</f>
        <v>171.99999999999972</v>
      </c>
      <c r="BK1462" t="s">
        <v>778</v>
      </c>
      <c r="BL1462" s="25">
        <v>0</v>
      </c>
      <c r="BM1462">
        <v>0</v>
      </c>
      <c r="BN1462" s="1">
        <v>0</v>
      </c>
      <c r="BO1462" s="1">
        <f>BL1462*BN1462</f>
        <v>0</v>
      </c>
      <c r="BP1462">
        <v>0</v>
      </c>
      <c r="BQ1462" s="12"/>
      <c r="BR1462" s="12"/>
      <c r="BS1462" s="12"/>
      <c r="BT1462" s="12"/>
      <c r="BU1462" s="12"/>
      <c r="BV1462" s="12"/>
      <c r="BW1462" s="12"/>
      <c r="BX1462" s="12"/>
      <c r="BY1462" s="12"/>
      <c r="BZ1462" s="12"/>
      <c r="CA1462" s="12"/>
      <c r="CB1462" s="15"/>
      <c r="CC1462" s="12"/>
      <c r="CD1462" s="12"/>
      <c r="CE1462" s="12"/>
      <c r="CF1462" s="12"/>
      <c r="CG1462" s="12"/>
      <c r="CH1462" s="12"/>
      <c r="CI1462" s="12"/>
      <c r="CJ1462" s="15"/>
      <c r="CK1462" s="12"/>
      <c r="CL1462" s="12"/>
      <c r="CM1462" s="12"/>
      <c r="CN1462" s="12"/>
      <c r="CO1462" s="12"/>
      <c r="CP1462" s="12"/>
      <c r="CQ1462" s="12"/>
      <c r="CR1462" s="12"/>
      <c r="CS1462" s="12"/>
      <c r="CT1462" s="12"/>
      <c r="CU1462" s="12"/>
      <c r="CV1462" s="12"/>
      <c r="CW1462" s="12"/>
      <c r="CX1462" s="12"/>
      <c r="CY1462" s="12"/>
      <c r="CZ1462" s="12"/>
      <c r="DA1462" s="12"/>
      <c r="DB1462" s="12"/>
      <c r="DC1462" s="12"/>
      <c r="DD1462" s="17">
        <v>0.4375</v>
      </c>
      <c r="DE1462" s="35">
        <v>0.46527777777777773</v>
      </c>
    </row>
    <row r="1463" spans="1:109" x14ac:dyDescent="0.2">
      <c r="A1463" s="2">
        <v>1462</v>
      </c>
      <c r="B1463" s="5">
        <v>17</v>
      </c>
      <c r="C1463" s="2">
        <v>3</v>
      </c>
      <c r="D1463" s="1">
        <v>61</v>
      </c>
      <c r="E1463" s="7">
        <v>44072</v>
      </c>
      <c r="F1463" s="1">
        <v>0</v>
      </c>
      <c r="G1463" s="5">
        <f t="shared" si="98"/>
        <v>25.000000000000071</v>
      </c>
      <c r="H1463" s="19">
        <f t="shared" si="99"/>
        <v>107.5000000000003</v>
      </c>
      <c r="I1463" s="19">
        <v>83.680555555555557</v>
      </c>
      <c r="J1463" s="19">
        <v>124.34024896265561</v>
      </c>
      <c r="K1463" s="19">
        <v>13.90476438358839</v>
      </c>
      <c r="L1463" s="19">
        <v>0</v>
      </c>
      <c r="M1463" s="19">
        <v>100</v>
      </c>
      <c r="N1463" s="19">
        <v>0</v>
      </c>
      <c r="O1463" s="19">
        <v>75.520833333333329</v>
      </c>
      <c r="P1463" s="19">
        <v>124.79310344827586</v>
      </c>
      <c r="Q1463" s="19">
        <v>15.281008295830469</v>
      </c>
      <c r="R1463" s="19">
        <v>0</v>
      </c>
      <c r="S1463" s="19">
        <v>100</v>
      </c>
      <c r="T1463" s="19">
        <v>0</v>
      </c>
      <c r="U1463" s="19">
        <v>100</v>
      </c>
      <c r="V1463" s="19">
        <v>123.65625</v>
      </c>
      <c r="W1463" s="19">
        <v>11.526485606538499</v>
      </c>
      <c r="X1463" s="19">
        <v>0</v>
      </c>
      <c r="Y1463" s="19">
        <v>100</v>
      </c>
      <c r="Z1463" s="19">
        <v>0</v>
      </c>
      <c r="AA1463" s="2">
        <v>0</v>
      </c>
      <c r="AB1463">
        <v>2</v>
      </c>
      <c r="AC1463">
        <v>4</v>
      </c>
      <c r="AD1463">
        <v>2</v>
      </c>
      <c r="AE1463" s="16">
        <v>0</v>
      </c>
      <c r="AF1463" t="s">
        <v>875</v>
      </c>
      <c r="AG1463" t="s">
        <v>875</v>
      </c>
      <c r="AH1463" t="s">
        <v>875</v>
      </c>
      <c r="AI1463" t="s">
        <v>875</v>
      </c>
      <c r="AJ1463" t="s">
        <v>875</v>
      </c>
      <c r="AK1463" t="s">
        <v>875</v>
      </c>
      <c r="AL1463" t="s">
        <v>875</v>
      </c>
      <c r="AM1463" s="1" t="s">
        <v>903</v>
      </c>
      <c r="AN1463" s="1" t="s">
        <v>903</v>
      </c>
      <c r="AO1463" s="1" t="s">
        <v>903</v>
      </c>
      <c r="AP1463" s="1" t="s">
        <v>903</v>
      </c>
      <c r="AQ1463" s="1" t="s">
        <v>903</v>
      </c>
      <c r="AR1463" s="1" t="s">
        <v>903</v>
      </c>
      <c r="AS1463" s="1" t="s">
        <v>903</v>
      </c>
      <c r="AT1463" s="1" t="s">
        <v>903</v>
      </c>
      <c r="AU1463" s="1" t="s">
        <v>903</v>
      </c>
      <c r="AV1463" s="1" t="s">
        <v>903</v>
      </c>
      <c r="AW1463" s="1" t="s">
        <v>903</v>
      </c>
      <c r="AX1463" s="1" t="s">
        <v>903</v>
      </c>
      <c r="AY1463" s="1" t="s">
        <v>903</v>
      </c>
      <c r="AZ1463" s="1" t="s">
        <v>903</v>
      </c>
      <c r="BA1463" s="1" t="s">
        <v>875</v>
      </c>
      <c r="BB1463" s="1" t="s">
        <v>875</v>
      </c>
      <c r="BC1463" s="1" t="s">
        <v>875</v>
      </c>
      <c r="BD1463" s="1" t="s">
        <v>875</v>
      </c>
      <c r="BE1463" s="1" t="s">
        <v>875</v>
      </c>
      <c r="BF1463" s="1" t="s">
        <v>875</v>
      </c>
      <c r="BG1463" s="25">
        <v>25.000000000000071</v>
      </c>
      <c r="BH1463">
        <v>4</v>
      </c>
      <c r="BI1463" s="1">
        <v>4.3</v>
      </c>
      <c r="BJ1463" s="1">
        <f>BG1463*BI1463</f>
        <v>107.5000000000003</v>
      </c>
      <c r="BK1463" t="s">
        <v>778</v>
      </c>
      <c r="BL1463" s="25">
        <v>0</v>
      </c>
      <c r="BM1463">
        <v>0</v>
      </c>
      <c r="BN1463" s="1">
        <v>0</v>
      </c>
      <c r="BO1463" s="1">
        <f>BL1463*BN1463</f>
        <v>0</v>
      </c>
      <c r="BP1463">
        <v>0</v>
      </c>
      <c r="BQ1463" s="12"/>
      <c r="BR1463" s="12"/>
      <c r="BS1463" s="12"/>
      <c r="BT1463" s="12"/>
      <c r="BU1463" s="12"/>
      <c r="BV1463" s="12"/>
      <c r="BW1463" s="12"/>
      <c r="BX1463" s="12"/>
      <c r="BY1463" s="12"/>
      <c r="BZ1463" s="12"/>
      <c r="CA1463" s="12"/>
      <c r="CB1463" s="15"/>
      <c r="CC1463" s="12"/>
      <c r="CD1463" s="12"/>
      <c r="CE1463" s="12"/>
      <c r="CF1463" s="12"/>
      <c r="CG1463" s="12"/>
      <c r="CH1463" s="12"/>
      <c r="CI1463" s="12"/>
      <c r="CJ1463" s="15"/>
      <c r="CK1463" s="12"/>
      <c r="CL1463" s="12"/>
      <c r="CM1463" s="12"/>
      <c r="CN1463" s="12"/>
      <c r="CO1463" s="12"/>
      <c r="CP1463" s="12"/>
      <c r="CQ1463" s="12"/>
      <c r="CR1463" s="12"/>
      <c r="CS1463" s="12"/>
      <c r="CT1463" s="12"/>
      <c r="CU1463" s="12"/>
      <c r="CV1463" s="12"/>
      <c r="CW1463" s="12"/>
      <c r="CX1463" s="12"/>
      <c r="CY1463" s="12"/>
      <c r="CZ1463" s="12"/>
      <c r="DA1463" s="12"/>
      <c r="DB1463" s="12"/>
      <c r="DC1463" s="12"/>
      <c r="DD1463" s="17">
        <v>0.90972222222222221</v>
      </c>
      <c r="DE1463" s="35">
        <v>0.92708333333333337</v>
      </c>
    </row>
    <row r="1464" spans="1:109" x14ac:dyDescent="0.2">
      <c r="A1464" s="2">
        <v>1463</v>
      </c>
      <c r="B1464" s="5">
        <v>17</v>
      </c>
      <c r="C1464" s="2">
        <v>3</v>
      </c>
      <c r="D1464" s="1">
        <v>62</v>
      </c>
      <c r="E1464" s="7">
        <v>44073</v>
      </c>
      <c r="F1464" s="1">
        <v>0</v>
      </c>
      <c r="G1464" s="5">
        <f t="shared" si="98"/>
        <v>0</v>
      </c>
      <c r="H1464" s="19">
        <f t="shared" si="99"/>
        <v>0</v>
      </c>
      <c r="I1464" s="19">
        <v>100</v>
      </c>
      <c r="J1464" s="19">
        <v>115.48263888888889</v>
      </c>
      <c r="K1464" s="19">
        <v>11.587725416698916</v>
      </c>
      <c r="L1464" s="19">
        <v>0</v>
      </c>
      <c r="M1464" s="19">
        <v>100</v>
      </c>
      <c r="N1464" s="19">
        <v>0</v>
      </c>
      <c r="O1464" s="19">
        <v>100</v>
      </c>
      <c r="P1464" s="19">
        <v>116.26041666666667</v>
      </c>
      <c r="Q1464" s="19">
        <v>11.750015504133385</v>
      </c>
      <c r="R1464" s="19">
        <v>0</v>
      </c>
      <c r="S1464" s="19">
        <v>100</v>
      </c>
      <c r="T1464" s="19">
        <v>0</v>
      </c>
      <c r="U1464" s="19">
        <v>100</v>
      </c>
      <c r="V1464" s="19">
        <v>113.92708333333333</v>
      </c>
      <c r="W1464" s="19">
        <v>11.176522072897955</v>
      </c>
      <c r="X1464" s="19">
        <v>0</v>
      </c>
      <c r="Y1464" s="19">
        <v>100</v>
      </c>
      <c r="Z1464" s="19">
        <v>0</v>
      </c>
      <c r="AA1464" s="2">
        <v>0</v>
      </c>
      <c r="AB1464">
        <v>2</v>
      </c>
      <c r="AC1464">
        <v>6</v>
      </c>
      <c r="AD1464">
        <v>2</v>
      </c>
      <c r="AE1464" s="16">
        <v>0</v>
      </c>
      <c r="AF1464" s="12">
        <v>99</v>
      </c>
      <c r="AG1464">
        <v>99</v>
      </c>
      <c r="AH1464">
        <v>99</v>
      </c>
      <c r="AI1464">
        <v>99</v>
      </c>
      <c r="AJ1464">
        <v>99</v>
      </c>
      <c r="AK1464">
        <v>99</v>
      </c>
      <c r="AL1464">
        <v>99</v>
      </c>
      <c r="AM1464" s="1">
        <v>99</v>
      </c>
      <c r="AN1464" s="1">
        <v>99</v>
      </c>
      <c r="AO1464" s="1">
        <v>99</v>
      </c>
      <c r="AP1464" s="1">
        <v>99</v>
      </c>
      <c r="AQ1464" s="1">
        <v>99</v>
      </c>
      <c r="AR1464" s="1">
        <v>99</v>
      </c>
      <c r="AS1464" s="1">
        <v>0</v>
      </c>
      <c r="AT1464" s="1">
        <v>0</v>
      </c>
      <c r="AU1464">
        <v>0</v>
      </c>
      <c r="AV1464" s="1">
        <v>0</v>
      </c>
      <c r="AW1464" s="1">
        <v>0</v>
      </c>
      <c r="AX1464" s="1">
        <v>0</v>
      </c>
      <c r="AY1464" s="1">
        <v>0</v>
      </c>
      <c r="AZ1464" s="1">
        <v>0</v>
      </c>
      <c r="BA1464" s="1">
        <v>0</v>
      </c>
      <c r="BB1464" s="1">
        <v>0</v>
      </c>
      <c r="BC1464" s="1">
        <v>0</v>
      </c>
      <c r="BD1464" s="1">
        <v>0</v>
      </c>
      <c r="BE1464" s="1">
        <v>0</v>
      </c>
      <c r="BF1464" s="1">
        <f>SUM(AS1464:BE1464)</f>
        <v>0</v>
      </c>
      <c r="BG1464" s="25">
        <v>0</v>
      </c>
      <c r="BH1464" s="1">
        <v>0</v>
      </c>
      <c r="BI1464" s="1">
        <v>0</v>
      </c>
      <c r="BJ1464" s="1">
        <v>0</v>
      </c>
      <c r="BK1464" s="1">
        <v>0</v>
      </c>
      <c r="BL1464" s="25">
        <v>0</v>
      </c>
      <c r="BM1464" s="1">
        <v>0</v>
      </c>
      <c r="BN1464" s="1">
        <v>0</v>
      </c>
      <c r="BO1464" s="1">
        <v>0</v>
      </c>
      <c r="BP1464" s="1">
        <v>0</v>
      </c>
      <c r="BQ1464" s="12"/>
      <c r="BR1464" s="12"/>
      <c r="BS1464" s="12"/>
      <c r="BT1464" s="12"/>
      <c r="BU1464" s="12"/>
      <c r="BV1464" s="12"/>
      <c r="BW1464" s="12"/>
      <c r="BX1464" s="12"/>
      <c r="BY1464" s="12"/>
      <c r="BZ1464" s="12"/>
      <c r="CA1464" s="12"/>
      <c r="CB1464" s="15"/>
      <c r="CC1464" s="12"/>
      <c r="CD1464" s="12"/>
      <c r="CE1464" s="12"/>
      <c r="CF1464" s="12"/>
      <c r="CG1464" s="12"/>
      <c r="CH1464" s="12"/>
      <c r="CI1464" s="12"/>
      <c r="CJ1464" s="15"/>
      <c r="CK1464" s="12"/>
      <c r="CL1464" s="12"/>
      <c r="CM1464" s="12"/>
      <c r="CN1464" s="12"/>
      <c r="CO1464" s="12"/>
      <c r="CP1464" s="12"/>
      <c r="CQ1464" s="12"/>
      <c r="CR1464" s="12"/>
      <c r="CS1464" s="12"/>
      <c r="CT1464" s="12"/>
      <c r="CU1464" s="12"/>
      <c r="CV1464" s="12"/>
      <c r="CW1464" s="12"/>
      <c r="CX1464" s="12"/>
      <c r="CY1464" s="12"/>
      <c r="CZ1464" s="12"/>
      <c r="DA1464" s="12"/>
      <c r="DB1464" s="12"/>
      <c r="DC1464" s="12"/>
      <c r="DD1464"/>
      <c r="DE1464" s="35"/>
    </row>
    <row r="1465" spans="1:109" x14ac:dyDescent="0.2">
      <c r="A1465" s="2">
        <v>1464</v>
      </c>
      <c r="B1465" s="5">
        <v>17</v>
      </c>
      <c r="C1465" s="2">
        <v>3</v>
      </c>
      <c r="D1465" s="1">
        <v>63</v>
      </c>
      <c r="E1465" s="7">
        <v>44074</v>
      </c>
      <c r="F1465" s="1">
        <v>0</v>
      </c>
      <c r="G1465" s="5">
        <f t="shared" si="98"/>
        <v>0</v>
      </c>
      <c r="H1465" s="19">
        <f t="shared" si="99"/>
        <v>0</v>
      </c>
      <c r="I1465" s="19">
        <v>100</v>
      </c>
      <c r="J1465" s="19">
        <v>123.31597222222223</v>
      </c>
      <c r="K1465" s="19">
        <v>13.689423812425559</v>
      </c>
      <c r="L1465" s="19">
        <v>0</v>
      </c>
      <c r="M1465" s="19">
        <v>100</v>
      </c>
      <c r="N1465" s="19">
        <v>0</v>
      </c>
      <c r="O1465" s="19">
        <v>100</v>
      </c>
      <c r="P1465" s="19">
        <v>119.609375</v>
      </c>
      <c r="Q1465" s="19">
        <v>14.606421112526384</v>
      </c>
      <c r="R1465" s="19">
        <v>0</v>
      </c>
      <c r="S1465" s="19">
        <v>100</v>
      </c>
      <c r="T1465" s="19">
        <v>0</v>
      </c>
      <c r="U1465" s="19">
        <v>100</v>
      </c>
      <c r="V1465" s="19">
        <v>130.72916666666666</v>
      </c>
      <c r="W1465" s="19">
        <v>9.7950584902216065</v>
      </c>
      <c r="X1465" s="19">
        <v>0</v>
      </c>
      <c r="Y1465" s="19">
        <v>100</v>
      </c>
      <c r="Z1465" s="19">
        <v>0</v>
      </c>
      <c r="AA1465" s="2">
        <v>0</v>
      </c>
      <c r="AB1465">
        <v>2</v>
      </c>
      <c r="AC1465">
        <v>2</v>
      </c>
      <c r="AD1465">
        <v>2</v>
      </c>
      <c r="AE1465" s="16">
        <v>0</v>
      </c>
      <c r="AF1465" s="12">
        <v>99</v>
      </c>
      <c r="AG1465">
        <v>99</v>
      </c>
      <c r="AH1465">
        <v>99</v>
      </c>
      <c r="AI1465">
        <v>99</v>
      </c>
      <c r="AJ1465">
        <v>99</v>
      </c>
      <c r="AK1465">
        <v>99</v>
      </c>
      <c r="AL1465">
        <v>1</v>
      </c>
      <c r="AM1465">
        <v>99</v>
      </c>
      <c r="AN1465" s="1">
        <v>99</v>
      </c>
      <c r="AO1465" s="1">
        <v>99</v>
      </c>
      <c r="AP1465" s="1">
        <v>99</v>
      </c>
      <c r="AQ1465" s="1">
        <v>99</v>
      </c>
      <c r="AR1465" s="1">
        <v>99</v>
      </c>
      <c r="AS1465" s="1">
        <v>0</v>
      </c>
      <c r="AT1465" s="1">
        <v>0</v>
      </c>
      <c r="AU1465">
        <v>0</v>
      </c>
      <c r="AV1465" s="1">
        <v>0</v>
      </c>
      <c r="AW1465" s="1">
        <v>0</v>
      </c>
      <c r="AX1465" s="1">
        <v>0</v>
      </c>
      <c r="AY1465" s="1">
        <v>1</v>
      </c>
      <c r="AZ1465" s="1">
        <v>0</v>
      </c>
      <c r="BA1465" s="1">
        <v>0</v>
      </c>
      <c r="BB1465" s="1">
        <v>0</v>
      </c>
      <c r="BC1465" s="1">
        <v>0</v>
      </c>
      <c r="BD1465" s="1">
        <v>0</v>
      </c>
      <c r="BE1465" s="1">
        <v>0</v>
      </c>
      <c r="BF1465" s="1">
        <f>SUM(AS1465:BE1465)</f>
        <v>1</v>
      </c>
      <c r="BG1465" s="25">
        <v>0</v>
      </c>
      <c r="BH1465" s="1">
        <v>0</v>
      </c>
      <c r="BI1465" s="1">
        <v>0</v>
      </c>
      <c r="BJ1465" s="1">
        <v>0</v>
      </c>
      <c r="BK1465" s="1">
        <v>0</v>
      </c>
      <c r="BL1465" s="25">
        <v>0</v>
      </c>
      <c r="BM1465" s="1">
        <v>0</v>
      </c>
      <c r="BN1465" s="1">
        <v>0</v>
      </c>
      <c r="BO1465" s="1">
        <v>0</v>
      </c>
      <c r="BP1465" s="1">
        <v>0</v>
      </c>
      <c r="BQ1465" s="12"/>
      <c r="BR1465" s="12"/>
      <c r="BS1465" s="12"/>
      <c r="BT1465" s="12"/>
      <c r="BU1465" s="12"/>
      <c r="BV1465" s="12"/>
      <c r="BW1465" s="12"/>
      <c r="BX1465" s="12"/>
      <c r="BY1465" s="12"/>
      <c r="BZ1465" s="12"/>
      <c r="CA1465" s="12"/>
      <c r="CB1465" s="15"/>
      <c r="CC1465" s="12"/>
      <c r="CD1465" s="12"/>
      <c r="CE1465" s="12"/>
      <c r="CF1465" s="12"/>
      <c r="CG1465" s="12"/>
      <c r="CH1465" s="12"/>
      <c r="CI1465" s="12"/>
      <c r="CJ1465" s="15"/>
      <c r="CK1465" s="12"/>
      <c r="CL1465" s="12"/>
      <c r="CM1465" s="12"/>
      <c r="CN1465" s="12"/>
      <c r="CO1465" s="12"/>
      <c r="CP1465" s="12"/>
      <c r="CQ1465" s="12"/>
      <c r="CR1465" s="12"/>
      <c r="CS1465" s="12"/>
      <c r="CT1465" s="12"/>
      <c r="CU1465" s="12"/>
      <c r="CV1465" s="12"/>
      <c r="CW1465" s="12"/>
      <c r="CX1465" s="12"/>
      <c r="CY1465" s="12"/>
      <c r="CZ1465" s="12"/>
      <c r="DA1465" s="12"/>
      <c r="DB1465" s="12"/>
      <c r="DC1465" s="12"/>
      <c r="DD1465"/>
      <c r="DE1465" s="35"/>
    </row>
    <row r="1466" spans="1:109" x14ac:dyDescent="0.2">
      <c r="A1466" s="2">
        <v>1465</v>
      </c>
      <c r="B1466" s="5">
        <v>17</v>
      </c>
      <c r="C1466" s="2">
        <v>3</v>
      </c>
      <c r="D1466" s="1">
        <v>64</v>
      </c>
      <c r="E1466" s="7">
        <v>44075</v>
      </c>
      <c r="F1466" s="1">
        <v>0</v>
      </c>
      <c r="G1466" s="5">
        <f t="shared" si="98"/>
        <v>45</v>
      </c>
      <c r="H1466" s="19">
        <f t="shared" si="99"/>
        <v>157.5</v>
      </c>
      <c r="I1466" s="19">
        <v>97.569444444444443</v>
      </c>
      <c r="J1466" s="19">
        <v>117.34519572953737</v>
      </c>
      <c r="K1466" s="19">
        <v>10.543612459351172</v>
      </c>
      <c r="L1466" s="19">
        <v>0</v>
      </c>
      <c r="M1466" s="19">
        <v>100</v>
      </c>
      <c r="N1466" s="19">
        <v>0</v>
      </c>
      <c r="O1466" s="19">
        <v>100</v>
      </c>
      <c r="P1466" s="19">
        <v>117.86458333333333</v>
      </c>
      <c r="Q1466" s="19">
        <v>10.953741997531468</v>
      </c>
      <c r="R1466" s="19">
        <v>0</v>
      </c>
      <c r="S1466" s="19">
        <v>100</v>
      </c>
      <c r="T1466" s="19">
        <v>0</v>
      </c>
      <c r="U1466" s="19">
        <v>92.708333333333329</v>
      </c>
      <c r="V1466" s="19">
        <v>116.2247191011236</v>
      </c>
      <c r="W1466" s="19">
        <v>9.5588396043377006</v>
      </c>
      <c r="X1466" s="19">
        <v>0</v>
      </c>
      <c r="Y1466" s="19">
        <v>100</v>
      </c>
      <c r="Z1466" s="19">
        <v>0</v>
      </c>
      <c r="AA1466" s="2">
        <v>0</v>
      </c>
      <c r="AB1466">
        <v>2</v>
      </c>
      <c r="AC1466">
        <v>3</v>
      </c>
      <c r="AD1466">
        <v>2</v>
      </c>
      <c r="AE1466" s="16">
        <v>0</v>
      </c>
      <c r="AF1466" t="s">
        <v>875</v>
      </c>
      <c r="AG1466" t="s">
        <v>875</v>
      </c>
      <c r="AH1466" t="s">
        <v>875</v>
      </c>
      <c r="AI1466" t="s">
        <v>875</v>
      </c>
      <c r="AJ1466" t="s">
        <v>875</v>
      </c>
      <c r="AK1466" t="s">
        <v>875</v>
      </c>
      <c r="AL1466" t="s">
        <v>875</v>
      </c>
      <c r="AM1466" s="1" t="s">
        <v>903</v>
      </c>
      <c r="AN1466" s="1" t="s">
        <v>903</v>
      </c>
      <c r="AO1466" s="1" t="s">
        <v>903</v>
      </c>
      <c r="AP1466" s="1" t="s">
        <v>903</v>
      </c>
      <c r="AQ1466" s="1" t="s">
        <v>903</v>
      </c>
      <c r="AR1466" s="1" t="s">
        <v>903</v>
      </c>
      <c r="AS1466" s="1" t="s">
        <v>903</v>
      </c>
      <c r="AT1466" s="1" t="s">
        <v>903</v>
      </c>
      <c r="AU1466" s="1" t="s">
        <v>903</v>
      </c>
      <c r="AV1466" s="1" t="s">
        <v>903</v>
      </c>
      <c r="AW1466" s="1" t="s">
        <v>903</v>
      </c>
      <c r="AX1466" s="1" t="s">
        <v>903</v>
      </c>
      <c r="AY1466" s="1" t="s">
        <v>903</v>
      </c>
      <c r="AZ1466" s="1" t="s">
        <v>903</v>
      </c>
      <c r="BA1466" s="1" t="s">
        <v>875</v>
      </c>
      <c r="BB1466" s="1" t="s">
        <v>875</v>
      </c>
      <c r="BC1466" s="1" t="s">
        <v>875</v>
      </c>
      <c r="BD1466" s="1" t="s">
        <v>875</v>
      </c>
      <c r="BE1466" s="1" t="s">
        <v>875</v>
      </c>
      <c r="BF1466" s="1" t="s">
        <v>875</v>
      </c>
      <c r="BG1466" s="25">
        <v>45</v>
      </c>
      <c r="BH1466">
        <v>3</v>
      </c>
      <c r="BI1466" s="1">
        <v>3.5</v>
      </c>
      <c r="BJ1466" s="1">
        <f>BG1466*BI1466</f>
        <v>157.5</v>
      </c>
      <c r="BK1466" s="1" t="s">
        <v>777</v>
      </c>
      <c r="BL1466" s="25">
        <v>0</v>
      </c>
      <c r="BM1466">
        <v>0</v>
      </c>
      <c r="BN1466" s="1">
        <v>0</v>
      </c>
      <c r="BO1466" s="1">
        <f>BL1466*BN1466</f>
        <v>0</v>
      </c>
      <c r="BP1466" s="1">
        <v>0</v>
      </c>
      <c r="BQ1466" s="12"/>
      <c r="BR1466" s="12"/>
      <c r="BS1466" s="12"/>
      <c r="BT1466" s="12"/>
      <c r="BU1466" s="12"/>
      <c r="BV1466" s="12"/>
      <c r="BW1466" s="12"/>
      <c r="BX1466" s="12"/>
      <c r="BY1466" s="12"/>
      <c r="BZ1466" s="12"/>
      <c r="CA1466" s="12"/>
      <c r="CB1466" s="15"/>
      <c r="CC1466" s="12"/>
      <c r="CD1466" s="12"/>
      <c r="CE1466" s="12"/>
      <c r="CF1466" s="12"/>
      <c r="CG1466" s="12"/>
      <c r="CH1466" s="12"/>
      <c r="CI1466" s="12"/>
      <c r="CJ1466" s="15"/>
      <c r="CK1466" s="12"/>
      <c r="CL1466" s="12"/>
      <c r="CM1466" s="12"/>
      <c r="CN1466" s="12"/>
      <c r="CO1466" s="12"/>
      <c r="CP1466" s="12"/>
      <c r="CQ1466" s="12"/>
      <c r="CR1466" s="12"/>
      <c r="CS1466" s="12"/>
      <c r="CT1466" s="12"/>
      <c r="CU1466" s="12"/>
      <c r="CV1466" s="12"/>
      <c r="CW1466" s="12"/>
      <c r="CX1466" s="12"/>
      <c r="CY1466" s="12"/>
      <c r="CZ1466" s="12"/>
      <c r="DA1466" s="12"/>
      <c r="DB1466" s="12"/>
      <c r="DC1466" s="12"/>
      <c r="DD1466" s="17">
        <v>0.73958333333333337</v>
      </c>
      <c r="DE1466" s="35">
        <v>0.77083333333333337</v>
      </c>
    </row>
    <row r="1467" spans="1:109" x14ac:dyDescent="0.2">
      <c r="A1467" s="2">
        <v>1466</v>
      </c>
      <c r="B1467" s="5">
        <v>17</v>
      </c>
      <c r="C1467" s="2">
        <v>3</v>
      </c>
      <c r="D1467" s="1">
        <v>65</v>
      </c>
      <c r="E1467" s="7">
        <v>44076</v>
      </c>
      <c r="F1467" s="1">
        <v>0</v>
      </c>
      <c r="G1467" s="5">
        <f t="shared" si="98"/>
        <v>45</v>
      </c>
      <c r="H1467" s="19">
        <f t="shared" si="99"/>
        <v>157.5</v>
      </c>
      <c r="I1467" s="19">
        <v>98.958333333333329</v>
      </c>
      <c r="J1467" s="19">
        <v>105.88070175438597</v>
      </c>
      <c r="K1467" s="19">
        <v>12.476152039554949</v>
      </c>
      <c r="L1467" s="19">
        <v>0</v>
      </c>
      <c r="M1467" s="19">
        <v>99.649122807017548</v>
      </c>
      <c r="N1467" s="19">
        <v>0.35087719298245612</v>
      </c>
      <c r="O1467" s="19">
        <v>100</v>
      </c>
      <c r="P1467" s="19">
        <v>105.56770833333333</v>
      </c>
      <c r="Q1467" s="19">
        <v>14.489166545301408</v>
      </c>
      <c r="R1467" s="19">
        <v>0</v>
      </c>
      <c r="S1467" s="19">
        <v>99.479166666666671</v>
      </c>
      <c r="T1467" s="19">
        <v>0.52083333333333337</v>
      </c>
      <c r="U1467" s="19">
        <v>96.875</v>
      </c>
      <c r="V1467" s="19">
        <v>106.52688172043011</v>
      </c>
      <c r="W1467" s="19">
        <v>6.7898948654867439</v>
      </c>
      <c r="X1467" s="19">
        <v>0</v>
      </c>
      <c r="Y1467" s="19">
        <v>100</v>
      </c>
      <c r="Z1467" s="19">
        <v>0</v>
      </c>
      <c r="AA1467" s="2">
        <v>0</v>
      </c>
      <c r="AB1467">
        <v>2</v>
      </c>
      <c r="AC1467">
        <v>6</v>
      </c>
      <c r="AD1467">
        <v>2</v>
      </c>
      <c r="AE1467" s="16">
        <v>0</v>
      </c>
      <c r="AF1467" t="s">
        <v>875</v>
      </c>
      <c r="AG1467" t="s">
        <v>875</v>
      </c>
      <c r="AH1467" t="s">
        <v>875</v>
      </c>
      <c r="AI1467" t="s">
        <v>875</v>
      </c>
      <c r="AJ1467" t="s">
        <v>875</v>
      </c>
      <c r="AK1467" t="s">
        <v>875</v>
      </c>
      <c r="AL1467" t="s">
        <v>875</v>
      </c>
      <c r="AM1467" s="1" t="s">
        <v>903</v>
      </c>
      <c r="AN1467" s="1" t="s">
        <v>903</v>
      </c>
      <c r="AO1467" s="1" t="s">
        <v>903</v>
      </c>
      <c r="AP1467" s="1" t="s">
        <v>903</v>
      </c>
      <c r="AQ1467" s="1" t="s">
        <v>903</v>
      </c>
      <c r="AR1467" s="1" t="s">
        <v>903</v>
      </c>
      <c r="AS1467" s="1" t="s">
        <v>903</v>
      </c>
      <c r="AT1467" s="1" t="s">
        <v>903</v>
      </c>
      <c r="AU1467" s="1" t="s">
        <v>903</v>
      </c>
      <c r="AV1467" s="1" t="s">
        <v>903</v>
      </c>
      <c r="AW1467" s="1" t="s">
        <v>903</v>
      </c>
      <c r="AX1467" s="1" t="s">
        <v>903</v>
      </c>
      <c r="AY1467" s="1" t="s">
        <v>903</v>
      </c>
      <c r="AZ1467" s="1" t="s">
        <v>903</v>
      </c>
      <c r="BA1467" s="1" t="s">
        <v>875</v>
      </c>
      <c r="BB1467" s="1" t="s">
        <v>875</v>
      </c>
      <c r="BC1467" s="1" t="s">
        <v>875</v>
      </c>
      <c r="BD1467" s="1" t="s">
        <v>875</v>
      </c>
      <c r="BE1467" s="1" t="s">
        <v>875</v>
      </c>
      <c r="BF1467" s="1" t="s">
        <v>875</v>
      </c>
      <c r="BG1467" s="25">
        <v>45</v>
      </c>
      <c r="BH1467">
        <v>3</v>
      </c>
      <c r="BI1467" s="1">
        <v>3.5</v>
      </c>
      <c r="BJ1467" s="1">
        <f>BG1467*BI1467</f>
        <v>157.5</v>
      </c>
      <c r="BK1467" s="1" t="s">
        <v>777</v>
      </c>
      <c r="BL1467" s="25">
        <v>0</v>
      </c>
      <c r="BM1467">
        <v>0</v>
      </c>
      <c r="BN1467" s="1">
        <v>0</v>
      </c>
      <c r="BO1467" s="1">
        <f>BL1467*BN1467</f>
        <v>0</v>
      </c>
      <c r="BP1467" s="1">
        <v>0</v>
      </c>
      <c r="BQ1467" s="12"/>
      <c r="BR1467" s="12"/>
      <c r="BS1467" s="12"/>
      <c r="BT1467" s="12"/>
      <c r="BU1467" s="12"/>
      <c r="BV1467" s="12"/>
      <c r="BW1467" s="12"/>
      <c r="BX1467" s="12"/>
      <c r="BY1467" s="12"/>
      <c r="BZ1467" s="12"/>
      <c r="CA1467" s="12"/>
      <c r="CB1467" s="15"/>
      <c r="CC1467" s="12"/>
      <c r="CD1467" s="12"/>
      <c r="CE1467" s="12"/>
      <c r="CF1467" s="12"/>
      <c r="CG1467" s="12"/>
      <c r="CH1467" s="12"/>
      <c r="CI1467" s="12"/>
      <c r="CJ1467" s="15"/>
      <c r="CK1467" s="12"/>
      <c r="CL1467" s="12"/>
      <c r="CM1467" s="12"/>
      <c r="CN1467" s="12"/>
      <c r="CO1467" s="12"/>
      <c r="CP1467" s="12"/>
      <c r="CQ1467" s="12"/>
      <c r="CR1467" s="12"/>
      <c r="CS1467" s="12"/>
      <c r="CT1467" s="12"/>
      <c r="CU1467" s="12"/>
      <c r="CV1467" s="12"/>
      <c r="CW1467" s="12"/>
      <c r="CX1467" s="12"/>
      <c r="CY1467" s="12"/>
      <c r="CZ1467" s="12"/>
      <c r="DA1467" s="12"/>
      <c r="DB1467" s="12"/>
      <c r="DC1467" s="12"/>
      <c r="DD1467" s="18">
        <v>0.53125</v>
      </c>
      <c r="DE1467" s="35">
        <v>0.5625</v>
      </c>
    </row>
    <row r="1468" spans="1:109" x14ac:dyDescent="0.2">
      <c r="A1468" s="2">
        <v>1467</v>
      </c>
      <c r="B1468" s="5">
        <v>17</v>
      </c>
      <c r="C1468" s="2">
        <v>3</v>
      </c>
      <c r="D1468" s="1">
        <v>66</v>
      </c>
      <c r="E1468" s="7">
        <v>44077</v>
      </c>
      <c r="F1468" s="1">
        <v>0</v>
      </c>
      <c r="G1468" s="5">
        <f t="shared" si="98"/>
        <v>0</v>
      </c>
      <c r="H1468" s="19">
        <f t="shared" si="99"/>
        <v>0</v>
      </c>
      <c r="I1468" s="19">
        <v>100</v>
      </c>
      <c r="J1468" s="19">
        <v>113.48958333333333</v>
      </c>
      <c r="K1468" s="19">
        <v>11.781820155677032</v>
      </c>
      <c r="L1468" s="19">
        <v>0</v>
      </c>
      <c r="M1468" s="19">
        <v>100</v>
      </c>
      <c r="N1468" s="19">
        <v>0</v>
      </c>
      <c r="O1468" s="19">
        <v>100</v>
      </c>
      <c r="P1468" s="19">
        <v>118.54166666666667</v>
      </c>
      <c r="Q1468" s="19">
        <v>8.7018845883835532</v>
      </c>
      <c r="R1468" s="19">
        <v>0</v>
      </c>
      <c r="S1468" s="19">
        <v>100</v>
      </c>
      <c r="T1468" s="19">
        <v>0</v>
      </c>
      <c r="U1468" s="19">
        <v>100</v>
      </c>
      <c r="V1468" s="19">
        <v>103.38541666666667</v>
      </c>
      <c r="W1468" s="19">
        <v>12.664731622021554</v>
      </c>
      <c r="X1468" s="19">
        <v>0</v>
      </c>
      <c r="Y1468" s="19">
        <v>100</v>
      </c>
      <c r="Z1468" s="19">
        <v>0</v>
      </c>
      <c r="AA1468" s="2">
        <v>0</v>
      </c>
      <c r="AB1468">
        <v>2</v>
      </c>
      <c r="AC1468">
        <v>6</v>
      </c>
      <c r="AD1468">
        <v>2</v>
      </c>
      <c r="AE1468" s="16">
        <v>0</v>
      </c>
      <c r="AF1468" s="12">
        <v>99</v>
      </c>
      <c r="AG1468">
        <v>99</v>
      </c>
      <c r="AH1468">
        <v>99</v>
      </c>
      <c r="AI1468">
        <v>99</v>
      </c>
      <c r="AJ1468">
        <v>99</v>
      </c>
      <c r="AK1468">
        <v>99</v>
      </c>
      <c r="AL1468">
        <v>1</v>
      </c>
      <c r="AM1468">
        <v>99</v>
      </c>
      <c r="AN1468">
        <v>99</v>
      </c>
      <c r="AO1468" s="1">
        <v>99</v>
      </c>
      <c r="AP1468" s="1">
        <v>99</v>
      </c>
      <c r="AQ1468" s="1">
        <v>99</v>
      </c>
      <c r="AR1468">
        <v>99</v>
      </c>
      <c r="AS1468" s="1">
        <v>0</v>
      </c>
      <c r="AT1468" s="1">
        <v>0</v>
      </c>
      <c r="AU1468" s="1">
        <v>0</v>
      </c>
      <c r="AV1468" s="1">
        <v>0</v>
      </c>
      <c r="AW1468" s="1">
        <v>0</v>
      </c>
      <c r="AX1468" s="1">
        <v>0</v>
      </c>
      <c r="AY1468" s="1">
        <v>1</v>
      </c>
      <c r="AZ1468" s="1">
        <v>0</v>
      </c>
      <c r="BA1468" s="1">
        <v>0</v>
      </c>
      <c r="BB1468" s="1">
        <v>0</v>
      </c>
      <c r="BC1468" s="1">
        <v>0</v>
      </c>
      <c r="BD1468" s="1">
        <v>0</v>
      </c>
      <c r="BE1468" s="1">
        <v>0</v>
      </c>
      <c r="BF1468" s="1">
        <f>SUM(AS1468:BE1468)</f>
        <v>1</v>
      </c>
      <c r="BG1468" s="25">
        <v>0</v>
      </c>
      <c r="BH1468" s="1">
        <v>0</v>
      </c>
      <c r="BI1468" s="1">
        <v>0</v>
      </c>
      <c r="BJ1468" s="1">
        <v>0</v>
      </c>
      <c r="BK1468" s="1">
        <v>0</v>
      </c>
      <c r="BL1468" s="25">
        <v>0</v>
      </c>
      <c r="BM1468" s="1">
        <v>0</v>
      </c>
      <c r="BN1468" s="1">
        <v>0</v>
      </c>
      <c r="BO1468" s="1">
        <v>0</v>
      </c>
      <c r="BP1468" s="1">
        <v>0</v>
      </c>
      <c r="BQ1468" s="12"/>
      <c r="BR1468" s="12"/>
      <c r="BS1468" s="12"/>
      <c r="BT1468" s="12"/>
      <c r="BU1468" s="12"/>
      <c r="BV1468" s="12"/>
      <c r="BW1468" s="12"/>
      <c r="BX1468" s="12"/>
      <c r="BY1468" s="12"/>
      <c r="BZ1468" s="12"/>
      <c r="CA1468" s="12"/>
      <c r="CB1468" s="15"/>
      <c r="CC1468" s="12"/>
      <c r="CD1468" s="12"/>
      <c r="CE1468" s="12"/>
      <c r="CF1468" s="12"/>
      <c r="CG1468" s="12"/>
      <c r="CH1468" s="12"/>
      <c r="CI1468" s="12"/>
      <c r="CJ1468" s="15"/>
      <c r="CK1468" s="12"/>
      <c r="CL1468" s="12"/>
      <c r="CM1468" s="12"/>
      <c r="CN1468" s="12"/>
      <c r="CO1468" s="12"/>
      <c r="CP1468" s="12"/>
      <c r="CQ1468" s="12"/>
      <c r="CR1468" s="12"/>
      <c r="CS1468" s="12"/>
      <c r="CT1468" s="12"/>
      <c r="CU1468" s="12"/>
      <c r="CV1468" s="12"/>
      <c r="CW1468" s="12"/>
      <c r="CX1468" s="12"/>
      <c r="CY1468" s="12"/>
      <c r="CZ1468" s="12"/>
      <c r="DA1468" s="12"/>
      <c r="DB1468" s="12"/>
      <c r="DC1468" s="12"/>
      <c r="DD1468"/>
      <c r="DE1468" s="35"/>
    </row>
    <row r="1469" spans="1:109" x14ac:dyDescent="0.2">
      <c r="A1469" s="2">
        <v>1468</v>
      </c>
      <c r="B1469" s="5">
        <v>17</v>
      </c>
      <c r="C1469" s="2">
        <v>3</v>
      </c>
      <c r="D1469" s="1">
        <v>67</v>
      </c>
      <c r="E1469" s="7">
        <v>44078</v>
      </c>
      <c r="F1469" s="1">
        <v>0</v>
      </c>
      <c r="G1469" s="5">
        <f t="shared" si="98"/>
        <v>29.999999999999893</v>
      </c>
      <c r="H1469" s="19">
        <f t="shared" si="99"/>
        <v>128.99999999999955</v>
      </c>
      <c r="I1469" s="19">
        <v>100</v>
      </c>
      <c r="J1469" s="19">
        <v>105.82638888888889</v>
      </c>
      <c r="K1469" s="19">
        <v>13.682095717661348</v>
      </c>
      <c r="L1469" s="19">
        <v>0</v>
      </c>
      <c r="M1469" s="19">
        <v>100</v>
      </c>
      <c r="N1469" s="19">
        <v>0</v>
      </c>
      <c r="O1469" s="19">
        <v>100</v>
      </c>
      <c r="P1469" s="19">
        <v>112.296875</v>
      </c>
      <c r="Q1469" s="19">
        <v>11.669166686843793</v>
      </c>
      <c r="R1469" s="19">
        <v>0</v>
      </c>
      <c r="S1469" s="19">
        <v>100</v>
      </c>
      <c r="T1469" s="19">
        <v>0</v>
      </c>
      <c r="U1469" s="19">
        <v>100</v>
      </c>
      <c r="V1469" s="19">
        <v>92.885416666666671</v>
      </c>
      <c r="W1469" s="19">
        <v>6.3025383012180178</v>
      </c>
      <c r="X1469" s="19">
        <v>0</v>
      </c>
      <c r="Y1469" s="19">
        <v>100</v>
      </c>
      <c r="Z1469" s="19">
        <v>0</v>
      </c>
      <c r="AA1469" s="2">
        <v>0</v>
      </c>
      <c r="AB1469">
        <v>2</v>
      </c>
      <c r="AC1469">
        <v>5</v>
      </c>
      <c r="AD1469">
        <v>2</v>
      </c>
      <c r="AE1469" s="16">
        <v>0</v>
      </c>
      <c r="AF1469" t="s">
        <v>875</v>
      </c>
      <c r="AG1469" t="s">
        <v>875</v>
      </c>
      <c r="AH1469" t="s">
        <v>875</v>
      </c>
      <c r="AI1469" t="s">
        <v>875</v>
      </c>
      <c r="AJ1469" t="s">
        <v>875</v>
      </c>
      <c r="AK1469" t="s">
        <v>875</v>
      </c>
      <c r="AL1469" t="s">
        <v>875</v>
      </c>
      <c r="AM1469" s="1" t="s">
        <v>903</v>
      </c>
      <c r="AN1469" s="1" t="s">
        <v>903</v>
      </c>
      <c r="AO1469" s="1" t="s">
        <v>903</v>
      </c>
      <c r="AP1469" s="1" t="s">
        <v>903</v>
      </c>
      <c r="AQ1469" s="1" t="s">
        <v>903</v>
      </c>
      <c r="AR1469" s="1" t="s">
        <v>903</v>
      </c>
      <c r="AS1469" s="1" t="s">
        <v>903</v>
      </c>
      <c r="AT1469" s="1" t="s">
        <v>903</v>
      </c>
      <c r="AU1469" s="1" t="s">
        <v>903</v>
      </c>
      <c r="AV1469" s="1" t="s">
        <v>903</v>
      </c>
      <c r="AW1469" s="1" t="s">
        <v>903</v>
      </c>
      <c r="AX1469" s="1" t="s">
        <v>903</v>
      </c>
      <c r="AY1469" s="1" t="s">
        <v>903</v>
      </c>
      <c r="AZ1469" s="1" t="s">
        <v>903</v>
      </c>
      <c r="BA1469" s="1" t="s">
        <v>875</v>
      </c>
      <c r="BB1469" s="1" t="s">
        <v>875</v>
      </c>
      <c r="BC1469" s="1" t="s">
        <v>875</v>
      </c>
      <c r="BD1469" s="1" t="s">
        <v>875</v>
      </c>
      <c r="BE1469" s="1" t="s">
        <v>875</v>
      </c>
      <c r="BF1469" s="1" t="s">
        <v>875</v>
      </c>
      <c r="BG1469" s="25">
        <v>29.999999999999893</v>
      </c>
      <c r="BH1469">
        <v>4</v>
      </c>
      <c r="BI1469" s="1">
        <v>4.3</v>
      </c>
      <c r="BJ1469" s="1">
        <f>BG1469*BI1469</f>
        <v>128.99999999999955</v>
      </c>
      <c r="BK1469" t="s">
        <v>778</v>
      </c>
      <c r="BL1469" s="25">
        <v>0</v>
      </c>
      <c r="BM1469">
        <v>0</v>
      </c>
      <c r="BN1469" s="1">
        <v>0</v>
      </c>
      <c r="BO1469" s="1">
        <v>0</v>
      </c>
      <c r="BP1469">
        <v>0</v>
      </c>
      <c r="BQ1469" s="12"/>
      <c r="BR1469" s="12"/>
      <c r="BS1469" s="12"/>
      <c r="BT1469" s="12"/>
      <c r="BU1469" s="12"/>
      <c r="BV1469" s="12"/>
      <c r="BW1469" s="12"/>
      <c r="BX1469" s="12"/>
      <c r="BY1469" s="12"/>
      <c r="BZ1469" s="12"/>
      <c r="CA1469" s="12"/>
      <c r="CB1469" s="15"/>
      <c r="CC1469" s="12"/>
      <c r="CD1469" s="12"/>
      <c r="CE1469" s="12"/>
      <c r="CF1469" s="12"/>
      <c r="CG1469" s="12"/>
      <c r="CH1469" s="12"/>
      <c r="CI1469" s="12"/>
      <c r="CJ1469" s="15"/>
      <c r="CK1469" s="12"/>
      <c r="CL1469" s="12"/>
      <c r="CM1469" s="12"/>
      <c r="CN1469" s="12"/>
      <c r="CO1469" s="12"/>
      <c r="CP1469" s="12"/>
      <c r="CQ1469" s="12"/>
      <c r="CR1469" s="12"/>
      <c r="CS1469" s="12"/>
      <c r="CT1469" s="12"/>
      <c r="CU1469" s="12"/>
      <c r="CV1469" s="12"/>
      <c r="CW1469" s="12"/>
      <c r="CX1469" s="12"/>
      <c r="CY1469" s="12"/>
      <c r="CZ1469" s="12"/>
      <c r="DA1469" s="12"/>
      <c r="DB1469" s="12"/>
      <c r="DC1469" s="12"/>
      <c r="DD1469" s="17">
        <v>0.89583333333333337</v>
      </c>
      <c r="DE1469" s="35">
        <v>0.91666666666666663</v>
      </c>
    </row>
    <row r="1470" spans="1:109" x14ac:dyDescent="0.2">
      <c r="A1470" s="2">
        <v>1469</v>
      </c>
      <c r="B1470" s="5">
        <v>17</v>
      </c>
      <c r="C1470" s="2">
        <v>3</v>
      </c>
      <c r="D1470" s="1">
        <v>68</v>
      </c>
      <c r="E1470" s="7">
        <v>44079</v>
      </c>
      <c r="F1470" s="1">
        <v>0</v>
      </c>
      <c r="G1470" s="5">
        <f t="shared" si="98"/>
        <v>0</v>
      </c>
      <c r="H1470" s="19">
        <f t="shared" si="99"/>
        <v>0</v>
      </c>
      <c r="I1470" s="19">
        <v>100</v>
      </c>
      <c r="J1470" s="19">
        <v>111.04513888888889</v>
      </c>
      <c r="K1470" s="19">
        <v>15.355293872384753</v>
      </c>
      <c r="L1470" s="19">
        <v>0</v>
      </c>
      <c r="M1470" s="19">
        <v>100</v>
      </c>
      <c r="N1470" s="19">
        <v>0</v>
      </c>
      <c r="O1470" s="19">
        <v>100</v>
      </c>
      <c r="P1470" s="19">
        <v>113.5625</v>
      </c>
      <c r="Q1470" s="19">
        <v>16.52901716315651</v>
      </c>
      <c r="R1470" s="19">
        <v>0</v>
      </c>
      <c r="S1470" s="19">
        <v>100</v>
      </c>
      <c r="T1470" s="19">
        <v>0</v>
      </c>
      <c r="U1470" s="19">
        <v>100</v>
      </c>
      <c r="V1470" s="19">
        <v>106.01041666666667</v>
      </c>
      <c r="W1470" s="19">
        <v>10.819130512919239</v>
      </c>
      <c r="X1470" s="19">
        <v>0</v>
      </c>
      <c r="Y1470" s="19">
        <v>100</v>
      </c>
      <c r="Z1470" s="19">
        <v>0</v>
      </c>
      <c r="AA1470" s="2">
        <v>0</v>
      </c>
      <c r="AB1470">
        <v>2</v>
      </c>
      <c r="AC1470">
        <v>3</v>
      </c>
      <c r="AD1470">
        <v>2</v>
      </c>
      <c r="AE1470" s="16">
        <v>0</v>
      </c>
      <c r="AF1470" s="12">
        <v>99</v>
      </c>
      <c r="AG1470">
        <v>99</v>
      </c>
      <c r="AH1470">
        <v>99</v>
      </c>
      <c r="AI1470">
        <v>99</v>
      </c>
      <c r="AJ1470">
        <v>99</v>
      </c>
      <c r="AK1470">
        <v>99</v>
      </c>
      <c r="AL1470">
        <v>99</v>
      </c>
      <c r="AM1470" s="1">
        <v>99</v>
      </c>
      <c r="AN1470">
        <v>99</v>
      </c>
      <c r="AO1470" s="1">
        <v>99</v>
      </c>
      <c r="AP1470">
        <v>99</v>
      </c>
      <c r="AQ1470">
        <v>99</v>
      </c>
      <c r="AR1470" s="1">
        <v>1</v>
      </c>
      <c r="AS1470" s="1">
        <v>0</v>
      </c>
      <c r="AT1470" s="1">
        <v>0</v>
      </c>
      <c r="AU1470">
        <v>0</v>
      </c>
      <c r="AV1470" s="1">
        <v>0</v>
      </c>
      <c r="AW1470" s="1">
        <v>0</v>
      </c>
      <c r="AX1470" s="1">
        <v>0</v>
      </c>
      <c r="AY1470" s="1">
        <v>0</v>
      </c>
      <c r="AZ1470" s="1">
        <v>0</v>
      </c>
      <c r="BA1470" s="1">
        <v>0</v>
      </c>
      <c r="BB1470" s="1">
        <v>0</v>
      </c>
      <c r="BC1470" s="1">
        <v>0</v>
      </c>
      <c r="BD1470" s="1">
        <v>0</v>
      </c>
      <c r="BE1470" s="1">
        <v>1</v>
      </c>
      <c r="BF1470" s="1">
        <f>SUM(AS1470:BE1470)</f>
        <v>1</v>
      </c>
      <c r="BG1470" s="25">
        <v>0</v>
      </c>
      <c r="BH1470" s="1">
        <v>0</v>
      </c>
      <c r="BI1470" s="1">
        <v>0</v>
      </c>
      <c r="BJ1470" s="1">
        <v>0</v>
      </c>
      <c r="BK1470" s="1">
        <v>0</v>
      </c>
      <c r="BL1470" s="25">
        <v>0</v>
      </c>
      <c r="BM1470" s="1">
        <v>0</v>
      </c>
      <c r="BN1470" s="1">
        <v>0</v>
      </c>
      <c r="BO1470" s="1">
        <v>0</v>
      </c>
      <c r="BP1470" s="1">
        <v>0</v>
      </c>
      <c r="BQ1470" s="12"/>
      <c r="BR1470" s="12"/>
      <c r="BS1470" s="12"/>
      <c r="BT1470" s="12"/>
      <c r="BU1470" s="12"/>
      <c r="BV1470" s="12"/>
      <c r="BW1470" s="12"/>
      <c r="BX1470" s="12"/>
      <c r="BY1470" s="12"/>
      <c r="BZ1470" s="12"/>
      <c r="CA1470" s="12"/>
      <c r="CB1470" s="15"/>
      <c r="CC1470" s="12"/>
      <c r="CD1470" s="12"/>
      <c r="CE1470" s="12"/>
      <c r="CF1470" s="12"/>
      <c r="CG1470" s="12"/>
      <c r="CH1470" s="12"/>
      <c r="CI1470" s="12"/>
      <c r="CJ1470" s="15"/>
      <c r="CK1470" s="12"/>
      <c r="CL1470" s="12"/>
      <c r="CM1470" s="12"/>
      <c r="CN1470" s="12"/>
      <c r="CO1470" s="12"/>
      <c r="CP1470" s="12"/>
      <c r="CQ1470" s="12"/>
      <c r="CR1470" s="12"/>
      <c r="CS1470" s="12"/>
      <c r="CT1470" s="12"/>
      <c r="CU1470" s="12"/>
      <c r="CV1470" s="12"/>
      <c r="CW1470" s="12"/>
      <c r="CX1470" s="12"/>
      <c r="CY1470" s="12"/>
      <c r="CZ1470" s="12"/>
      <c r="DA1470" s="12"/>
      <c r="DB1470" s="12"/>
      <c r="DC1470" s="12"/>
      <c r="DD1470"/>
      <c r="DE1470" s="35"/>
    </row>
    <row r="1471" spans="1:109" x14ac:dyDescent="0.2">
      <c r="A1471" s="2">
        <v>1470</v>
      </c>
      <c r="B1471" s="5">
        <v>17</v>
      </c>
      <c r="C1471" s="2">
        <v>3</v>
      </c>
      <c r="D1471" s="1">
        <v>69</v>
      </c>
      <c r="E1471" s="7">
        <v>44080</v>
      </c>
      <c r="F1471" s="1">
        <v>0</v>
      </c>
      <c r="G1471" s="5">
        <f t="shared" si="98"/>
        <v>0</v>
      </c>
      <c r="H1471" s="19">
        <f t="shared" si="99"/>
        <v>0</v>
      </c>
      <c r="I1471" s="19">
        <v>100</v>
      </c>
      <c r="J1471" s="19">
        <v>111.51388888888889</v>
      </c>
      <c r="K1471" s="19">
        <v>17.463698147394307</v>
      </c>
      <c r="L1471" s="19">
        <v>0.69444444444444442</v>
      </c>
      <c r="M1471" s="19">
        <v>99.305555555555557</v>
      </c>
      <c r="N1471" s="19">
        <v>0</v>
      </c>
      <c r="O1471" s="19">
        <v>100</v>
      </c>
      <c r="P1471" s="19">
        <v>114.30729166666667</v>
      </c>
      <c r="Q1471" s="19">
        <v>15.427084159119611</v>
      </c>
      <c r="R1471" s="19">
        <v>1.0416666666666667</v>
      </c>
      <c r="S1471" s="19">
        <v>98.958333333333329</v>
      </c>
      <c r="T1471" s="19">
        <v>0</v>
      </c>
      <c r="U1471" s="19">
        <v>100</v>
      </c>
      <c r="V1471" s="19">
        <v>105.92708333333333</v>
      </c>
      <c r="W1471" s="19">
        <v>20.536544903786428</v>
      </c>
      <c r="X1471" s="19">
        <v>0</v>
      </c>
      <c r="Y1471" s="19">
        <v>100</v>
      </c>
      <c r="Z1471" s="19">
        <v>0</v>
      </c>
      <c r="AA1471" s="2">
        <v>0</v>
      </c>
      <c r="AB1471">
        <v>2</v>
      </c>
      <c r="AC1471">
        <v>2</v>
      </c>
      <c r="AD1471">
        <v>2</v>
      </c>
      <c r="AE1471" s="16">
        <v>0</v>
      </c>
      <c r="AF1471" s="12">
        <v>99</v>
      </c>
      <c r="AG1471">
        <v>99</v>
      </c>
      <c r="AH1471">
        <v>99</v>
      </c>
      <c r="AI1471">
        <v>99</v>
      </c>
      <c r="AJ1471">
        <v>99</v>
      </c>
      <c r="AK1471">
        <v>99</v>
      </c>
      <c r="AL1471">
        <v>99</v>
      </c>
      <c r="AM1471">
        <v>99</v>
      </c>
      <c r="AN1471" s="1">
        <v>99</v>
      </c>
      <c r="AO1471" s="1">
        <v>99</v>
      </c>
      <c r="AP1471">
        <v>99</v>
      </c>
      <c r="AQ1471" s="1">
        <v>99</v>
      </c>
      <c r="AR1471">
        <v>1</v>
      </c>
      <c r="AS1471" s="1">
        <v>0</v>
      </c>
      <c r="AT1471" s="1">
        <v>0</v>
      </c>
      <c r="AU1471">
        <v>0</v>
      </c>
      <c r="AV1471" s="1">
        <v>0</v>
      </c>
      <c r="AW1471" s="1">
        <v>0</v>
      </c>
      <c r="AX1471" s="1">
        <v>0</v>
      </c>
      <c r="AY1471" s="1">
        <v>0</v>
      </c>
      <c r="AZ1471" s="1">
        <v>0</v>
      </c>
      <c r="BA1471" s="1">
        <v>0</v>
      </c>
      <c r="BB1471" s="1">
        <v>0</v>
      </c>
      <c r="BC1471" s="1">
        <v>0</v>
      </c>
      <c r="BD1471" s="1">
        <v>0</v>
      </c>
      <c r="BE1471" s="1">
        <v>1</v>
      </c>
      <c r="BF1471" s="1">
        <f>SUM(AS1471:BE1471)</f>
        <v>1</v>
      </c>
      <c r="BG1471" s="25">
        <v>0</v>
      </c>
      <c r="BH1471" s="1">
        <v>0</v>
      </c>
      <c r="BI1471" s="1">
        <v>0</v>
      </c>
      <c r="BJ1471" s="1">
        <v>0</v>
      </c>
      <c r="BK1471" s="1">
        <v>0</v>
      </c>
      <c r="BL1471" s="25">
        <v>0</v>
      </c>
      <c r="BM1471" s="1">
        <v>0</v>
      </c>
      <c r="BN1471" s="1">
        <v>0</v>
      </c>
      <c r="BO1471" s="1">
        <v>0</v>
      </c>
      <c r="BP1471" s="1">
        <v>0</v>
      </c>
      <c r="BQ1471" s="12"/>
      <c r="BR1471" s="12"/>
      <c r="BS1471" s="12"/>
      <c r="BT1471" s="12"/>
      <c r="BU1471" s="12"/>
      <c r="BV1471" s="12"/>
      <c r="BW1471" s="12"/>
      <c r="BX1471" s="12"/>
      <c r="BY1471" s="12"/>
      <c r="BZ1471" s="12"/>
      <c r="CA1471" s="12"/>
      <c r="CB1471" s="15"/>
      <c r="CC1471" s="12"/>
      <c r="CD1471" s="12"/>
      <c r="CE1471" s="12"/>
      <c r="CF1471" s="12"/>
      <c r="CG1471" s="12"/>
      <c r="CH1471" s="12"/>
      <c r="CI1471" s="12"/>
      <c r="CJ1471" s="15"/>
      <c r="CK1471" s="12"/>
      <c r="CL1471" s="12"/>
      <c r="CM1471" s="12"/>
      <c r="CN1471" s="12"/>
      <c r="CO1471" s="12"/>
      <c r="CP1471" s="12"/>
      <c r="CQ1471" s="12"/>
      <c r="CR1471" s="12"/>
      <c r="CS1471" s="12"/>
      <c r="CT1471" s="12"/>
      <c r="CU1471" s="12"/>
      <c r="CV1471" s="12"/>
      <c r="CW1471" s="12"/>
      <c r="CX1471" s="12"/>
      <c r="CY1471" s="12"/>
      <c r="CZ1471" s="12"/>
      <c r="DA1471" s="12"/>
      <c r="DB1471" s="12"/>
      <c r="DC1471" s="12"/>
      <c r="DD1471"/>
      <c r="DE1471" s="35"/>
    </row>
    <row r="1472" spans="1:109" x14ac:dyDescent="0.2">
      <c r="A1472" s="2">
        <v>1471</v>
      </c>
      <c r="B1472" s="5">
        <v>17</v>
      </c>
      <c r="C1472" s="2">
        <v>3</v>
      </c>
      <c r="D1472" s="1">
        <v>70</v>
      </c>
      <c r="E1472" s="7">
        <v>44081</v>
      </c>
      <c r="F1472" s="1">
        <v>0</v>
      </c>
      <c r="G1472" s="5">
        <f t="shared" si="98"/>
        <v>40.000000000000014</v>
      </c>
      <c r="H1472" s="19">
        <f t="shared" si="99"/>
        <v>172.00000000000006</v>
      </c>
      <c r="I1472" s="19">
        <v>91.666666666666671</v>
      </c>
      <c r="J1472" s="19">
        <v>114.10606060606061</v>
      </c>
      <c r="K1472" s="19">
        <v>16.412350306525553</v>
      </c>
      <c r="L1472" s="19">
        <v>0</v>
      </c>
      <c r="M1472" s="19">
        <v>98.484848484848484</v>
      </c>
      <c r="N1472" s="19">
        <v>1.5151515151515151</v>
      </c>
      <c r="O1472" s="19">
        <v>87.5</v>
      </c>
      <c r="P1472" s="19">
        <v>109.32142857142857</v>
      </c>
      <c r="Q1472" s="19">
        <v>19.461753877302257</v>
      </c>
      <c r="R1472" s="19">
        <v>0</v>
      </c>
      <c r="S1472" s="19">
        <v>97.61904761904762</v>
      </c>
      <c r="T1472" s="19">
        <v>2.3809523809523809</v>
      </c>
      <c r="U1472" s="19">
        <v>100</v>
      </c>
      <c r="V1472" s="19">
        <v>122.47916666666667</v>
      </c>
      <c r="W1472" s="19">
        <v>6.5252517158374674</v>
      </c>
      <c r="X1472" s="19">
        <v>0</v>
      </c>
      <c r="Y1472" s="19">
        <v>100</v>
      </c>
      <c r="Z1472" s="19">
        <v>0</v>
      </c>
      <c r="AA1472" s="2">
        <v>0</v>
      </c>
      <c r="AB1472">
        <v>2</v>
      </c>
      <c r="AC1472">
        <v>3</v>
      </c>
      <c r="AD1472">
        <v>2</v>
      </c>
      <c r="AE1472" s="16">
        <v>0</v>
      </c>
      <c r="AF1472" t="s">
        <v>875</v>
      </c>
      <c r="AG1472" t="s">
        <v>875</v>
      </c>
      <c r="AH1472" t="s">
        <v>875</v>
      </c>
      <c r="AI1472" t="s">
        <v>875</v>
      </c>
      <c r="AJ1472" t="s">
        <v>875</v>
      </c>
      <c r="AK1472" t="s">
        <v>875</v>
      </c>
      <c r="AL1472" t="s">
        <v>875</v>
      </c>
      <c r="AM1472" s="1" t="s">
        <v>903</v>
      </c>
      <c r="AN1472" s="1" t="s">
        <v>903</v>
      </c>
      <c r="AO1472" s="1" t="s">
        <v>903</v>
      </c>
      <c r="AP1472" s="1" t="s">
        <v>903</v>
      </c>
      <c r="AQ1472" s="1" t="s">
        <v>903</v>
      </c>
      <c r="AR1472" s="1" t="s">
        <v>903</v>
      </c>
      <c r="AS1472" s="1" t="s">
        <v>903</v>
      </c>
      <c r="AT1472" s="1" t="s">
        <v>903</v>
      </c>
      <c r="AU1472" s="1" t="s">
        <v>903</v>
      </c>
      <c r="AV1472" s="1" t="s">
        <v>903</v>
      </c>
      <c r="AW1472" s="1" t="s">
        <v>903</v>
      </c>
      <c r="AX1472" s="1" t="s">
        <v>903</v>
      </c>
      <c r="AY1472" s="1" t="s">
        <v>903</v>
      </c>
      <c r="AZ1472" s="1" t="s">
        <v>903</v>
      </c>
      <c r="BA1472" s="1" t="s">
        <v>875</v>
      </c>
      <c r="BB1472" s="1" t="s">
        <v>875</v>
      </c>
      <c r="BC1472" s="1" t="s">
        <v>875</v>
      </c>
      <c r="BD1472" s="1" t="s">
        <v>875</v>
      </c>
      <c r="BE1472" s="1" t="s">
        <v>875</v>
      </c>
      <c r="BF1472" s="1" t="s">
        <v>875</v>
      </c>
      <c r="BG1472" s="25">
        <v>40.000000000000014</v>
      </c>
      <c r="BH1472">
        <v>4</v>
      </c>
      <c r="BI1472" s="1">
        <v>4.3</v>
      </c>
      <c r="BJ1472" s="1">
        <f>BG1472*BI1472</f>
        <v>172.00000000000006</v>
      </c>
      <c r="BK1472" t="s">
        <v>778</v>
      </c>
      <c r="BL1472" s="25">
        <v>0</v>
      </c>
      <c r="BM1472">
        <v>0</v>
      </c>
      <c r="BN1472" s="1">
        <v>0</v>
      </c>
      <c r="BO1472" s="1">
        <v>0</v>
      </c>
      <c r="BP1472">
        <v>0</v>
      </c>
      <c r="BQ1472" s="12"/>
      <c r="BR1472" s="12"/>
      <c r="BS1472" s="12"/>
      <c r="BT1472" s="12"/>
      <c r="BU1472" s="12"/>
      <c r="BV1472" s="12"/>
      <c r="BW1472" s="12"/>
      <c r="BX1472" s="12"/>
      <c r="BY1472" s="12"/>
      <c r="BZ1472" s="12"/>
      <c r="CA1472" s="12"/>
      <c r="CB1472" s="15"/>
      <c r="CC1472" s="12"/>
      <c r="CD1472" s="12"/>
      <c r="CE1472" s="12"/>
      <c r="CF1472" s="12"/>
      <c r="CG1472" s="12"/>
      <c r="CH1472" s="12"/>
      <c r="CI1472" s="12"/>
      <c r="CJ1472" s="15"/>
      <c r="CK1472" s="12"/>
      <c r="CL1472" s="12"/>
      <c r="CM1472" s="12"/>
      <c r="CN1472" s="12"/>
      <c r="CO1472" s="12"/>
      <c r="CP1472" s="12"/>
      <c r="CQ1472" s="12"/>
      <c r="CR1472" s="12"/>
      <c r="CS1472" s="12"/>
      <c r="CT1472" s="12"/>
      <c r="CU1472" s="12"/>
      <c r="CV1472" s="12"/>
      <c r="CW1472" s="12"/>
      <c r="CX1472" s="12"/>
      <c r="CY1472" s="12"/>
      <c r="CZ1472" s="12"/>
      <c r="DA1472" s="12"/>
      <c r="DB1472" s="12"/>
      <c r="DC1472" s="12"/>
      <c r="DD1472" s="17">
        <v>0.45833333333333331</v>
      </c>
      <c r="DE1472" s="35">
        <v>0.4861111111111111</v>
      </c>
    </row>
    <row r="1473" spans="1:109" x14ac:dyDescent="0.2">
      <c r="A1473" s="2">
        <v>1472</v>
      </c>
      <c r="B1473" s="2">
        <v>18</v>
      </c>
      <c r="C1473" s="2">
        <v>1</v>
      </c>
      <c r="D1473">
        <v>1</v>
      </c>
      <c r="E1473" s="52">
        <v>44020</v>
      </c>
      <c r="F1473" s="1">
        <v>0</v>
      </c>
      <c r="G1473" s="5">
        <f t="shared" si="98"/>
        <v>0</v>
      </c>
      <c r="H1473" s="19">
        <f t="shared" si="99"/>
        <v>0</v>
      </c>
      <c r="I1473">
        <v>91.319444444444443</v>
      </c>
      <c r="J1473">
        <v>159.34600760456274</v>
      </c>
      <c r="K1473">
        <v>28.142788105227918</v>
      </c>
      <c r="L1473">
        <v>33.460076045627375</v>
      </c>
      <c r="M1473">
        <v>64.638783269961976</v>
      </c>
      <c r="N1473">
        <v>1.9011406844106464</v>
      </c>
      <c r="O1473">
        <v>100</v>
      </c>
      <c r="P1473">
        <v>156.63541666666666</v>
      </c>
      <c r="Q1473">
        <v>31.950009807725873</v>
      </c>
      <c r="R1473">
        <v>32.291666666666664</v>
      </c>
      <c r="S1473">
        <v>65.104166666666671</v>
      </c>
      <c r="T1473">
        <v>2.6041666666666665</v>
      </c>
      <c r="U1473">
        <v>73.958333333333329</v>
      </c>
      <c r="V1473">
        <v>166.67605633802816</v>
      </c>
      <c r="W1473">
        <v>14.922084035649913</v>
      </c>
      <c r="X1473">
        <v>36.619718309859152</v>
      </c>
      <c r="Y1473">
        <v>63.380281690140848</v>
      </c>
      <c r="Z1473">
        <v>0</v>
      </c>
      <c r="AA1473" s="2" t="s">
        <v>878</v>
      </c>
      <c r="AB1473" t="s">
        <v>878</v>
      </c>
      <c r="AC1473" t="s">
        <v>878</v>
      </c>
      <c r="AD1473" t="s">
        <v>878</v>
      </c>
      <c r="AE1473" t="s">
        <v>878</v>
      </c>
      <c r="AF1473" t="s">
        <v>878</v>
      </c>
      <c r="AG1473" t="s">
        <v>878</v>
      </c>
      <c r="AH1473" t="s">
        <v>878</v>
      </c>
      <c r="AI1473" t="s">
        <v>878</v>
      </c>
      <c r="AJ1473" t="s">
        <v>878</v>
      </c>
      <c r="AK1473" t="s">
        <v>878</v>
      </c>
      <c r="AL1473" t="s">
        <v>878</v>
      </c>
      <c r="AM1473" t="s">
        <v>878</v>
      </c>
      <c r="AN1473" t="s">
        <v>878</v>
      </c>
      <c r="AO1473" t="s">
        <v>878</v>
      </c>
      <c r="AP1473" t="s">
        <v>878</v>
      </c>
      <c r="AQ1473" t="s">
        <v>878</v>
      </c>
      <c r="AR1473" t="s">
        <v>878</v>
      </c>
      <c r="AS1473" t="s">
        <v>878</v>
      </c>
      <c r="AT1473" t="s">
        <v>878</v>
      </c>
      <c r="AU1473" t="s">
        <v>878</v>
      </c>
      <c r="AV1473" t="s">
        <v>878</v>
      </c>
      <c r="AW1473" t="s">
        <v>878</v>
      </c>
      <c r="AX1473" t="s">
        <v>878</v>
      </c>
      <c r="AY1473" t="s">
        <v>878</v>
      </c>
      <c r="AZ1473" t="s">
        <v>878</v>
      </c>
      <c r="BA1473" t="s">
        <v>878</v>
      </c>
      <c r="BB1473" t="s">
        <v>878</v>
      </c>
      <c r="BC1473" t="s">
        <v>878</v>
      </c>
      <c r="BD1473" t="s">
        <v>878</v>
      </c>
      <c r="BE1473" t="s">
        <v>878</v>
      </c>
      <c r="BF1473" t="s">
        <v>878</v>
      </c>
      <c r="BG1473" s="25">
        <v>0</v>
      </c>
      <c r="BH1473" s="1">
        <v>0</v>
      </c>
      <c r="BI1473" s="1">
        <v>0</v>
      </c>
      <c r="BJ1473" s="1">
        <v>0</v>
      </c>
      <c r="BK1473" s="1">
        <v>0</v>
      </c>
      <c r="BL1473" s="25">
        <v>0</v>
      </c>
      <c r="BM1473">
        <v>0</v>
      </c>
      <c r="BN1473" s="1">
        <v>0</v>
      </c>
      <c r="BO1473" s="1">
        <v>0</v>
      </c>
      <c r="BP1473">
        <v>0</v>
      </c>
      <c r="BQ1473"/>
      <c r="BR1473"/>
      <c r="BS1473"/>
      <c r="BT1473"/>
      <c r="BU1473"/>
      <c r="BV1473"/>
      <c r="BW1473"/>
      <c r="BX1473"/>
      <c r="BY1473"/>
      <c r="BZ1473"/>
      <c r="CA1473"/>
      <c r="CB1473"/>
      <c r="CC1473"/>
      <c r="CD1473"/>
      <c r="CE1473"/>
      <c r="CF1473"/>
      <c r="CG1473"/>
      <c r="CH1473"/>
      <c r="CI1473"/>
      <c r="CJ1473"/>
      <c r="CK1473"/>
      <c r="CL1473"/>
      <c r="CM1473"/>
      <c r="CN1473"/>
      <c r="CO1473"/>
      <c r="CP1473"/>
      <c r="CQ1473"/>
      <c r="CR1473"/>
      <c r="CS1473"/>
      <c r="CT1473"/>
      <c r="CU1473"/>
      <c r="CV1473"/>
      <c r="CW1473"/>
      <c r="CX1473"/>
      <c r="CY1473"/>
      <c r="CZ1473"/>
      <c r="DA1473"/>
      <c r="DB1473"/>
      <c r="DC1473"/>
      <c r="DD1473"/>
      <c r="DE1473"/>
    </row>
    <row r="1474" spans="1:109" x14ac:dyDescent="0.2">
      <c r="A1474" s="2">
        <v>1473</v>
      </c>
      <c r="B1474" s="2">
        <v>18</v>
      </c>
      <c r="C1474" s="2">
        <v>1</v>
      </c>
      <c r="D1474">
        <v>2</v>
      </c>
      <c r="E1474" s="52">
        <v>44021</v>
      </c>
      <c r="F1474" s="1">
        <v>0</v>
      </c>
      <c r="G1474" s="5">
        <f t="shared" si="98"/>
        <v>0</v>
      </c>
      <c r="H1474" s="19">
        <f t="shared" si="99"/>
        <v>0</v>
      </c>
      <c r="I1474">
        <v>94.791666666666671</v>
      </c>
      <c r="J1474">
        <v>135.93040293040292</v>
      </c>
      <c r="K1474">
        <v>28.801129155133058</v>
      </c>
      <c r="L1474">
        <v>15.384615384615385</v>
      </c>
      <c r="M1474">
        <v>84.615384615384613</v>
      </c>
      <c r="N1474">
        <v>0</v>
      </c>
      <c r="O1474">
        <v>92.1875</v>
      </c>
      <c r="P1474">
        <v>128.74011299435028</v>
      </c>
      <c r="Q1474">
        <v>23.750685220606556</v>
      </c>
      <c r="R1474">
        <v>8.4745762711864412</v>
      </c>
      <c r="S1474">
        <v>91.525423728813564</v>
      </c>
      <c r="T1474">
        <v>0</v>
      </c>
      <c r="U1474">
        <v>100</v>
      </c>
      <c r="V1474">
        <v>149.1875</v>
      </c>
      <c r="W1474">
        <v>32.716430102424269</v>
      </c>
      <c r="X1474">
        <v>28.125</v>
      </c>
      <c r="Y1474">
        <v>71.875</v>
      </c>
      <c r="Z1474">
        <v>0</v>
      </c>
      <c r="AA1474" s="2" t="s">
        <v>878</v>
      </c>
      <c r="AB1474" t="s">
        <v>878</v>
      </c>
      <c r="AC1474" t="s">
        <v>878</v>
      </c>
      <c r="AD1474" t="s">
        <v>878</v>
      </c>
      <c r="AE1474" t="s">
        <v>878</v>
      </c>
      <c r="AF1474" t="s">
        <v>878</v>
      </c>
      <c r="AG1474" t="s">
        <v>878</v>
      </c>
      <c r="AH1474" t="s">
        <v>878</v>
      </c>
      <c r="AI1474" t="s">
        <v>878</v>
      </c>
      <c r="AJ1474" t="s">
        <v>878</v>
      </c>
      <c r="AK1474" t="s">
        <v>878</v>
      </c>
      <c r="AL1474" t="s">
        <v>878</v>
      </c>
      <c r="AM1474" t="s">
        <v>878</v>
      </c>
      <c r="AN1474" t="s">
        <v>878</v>
      </c>
      <c r="AO1474" t="s">
        <v>878</v>
      </c>
      <c r="AP1474" t="s">
        <v>878</v>
      </c>
      <c r="AQ1474" t="s">
        <v>878</v>
      </c>
      <c r="AR1474" t="s">
        <v>878</v>
      </c>
      <c r="AS1474" t="s">
        <v>878</v>
      </c>
      <c r="AT1474" t="s">
        <v>878</v>
      </c>
      <c r="AU1474" t="s">
        <v>878</v>
      </c>
      <c r="AV1474" t="s">
        <v>878</v>
      </c>
      <c r="AW1474" t="s">
        <v>878</v>
      </c>
      <c r="AX1474" t="s">
        <v>878</v>
      </c>
      <c r="AY1474" t="s">
        <v>878</v>
      </c>
      <c r="AZ1474" t="s">
        <v>878</v>
      </c>
      <c r="BA1474" t="s">
        <v>878</v>
      </c>
      <c r="BB1474" t="s">
        <v>878</v>
      </c>
      <c r="BC1474" t="s">
        <v>878</v>
      </c>
      <c r="BD1474" t="s">
        <v>878</v>
      </c>
      <c r="BE1474" t="s">
        <v>878</v>
      </c>
      <c r="BF1474" t="s">
        <v>878</v>
      </c>
      <c r="BG1474" s="25">
        <v>0</v>
      </c>
      <c r="BH1474" s="1">
        <v>0</v>
      </c>
      <c r="BI1474" s="1">
        <v>0</v>
      </c>
      <c r="BJ1474" s="1">
        <v>0</v>
      </c>
      <c r="BK1474" s="1">
        <v>0</v>
      </c>
      <c r="BL1474" s="25">
        <v>0</v>
      </c>
      <c r="BM1474">
        <v>0</v>
      </c>
      <c r="BN1474" s="1">
        <v>0</v>
      </c>
      <c r="BO1474" s="1">
        <v>0</v>
      </c>
      <c r="BP1474">
        <v>0</v>
      </c>
      <c r="BQ1474"/>
      <c r="BR1474"/>
      <c r="BS1474"/>
      <c r="BT1474"/>
      <c r="BU1474"/>
      <c r="BV1474"/>
      <c r="BW1474"/>
      <c r="BX1474"/>
      <c r="BY1474"/>
      <c r="BZ1474"/>
      <c r="CA1474"/>
      <c r="CB1474"/>
      <c r="CC1474"/>
      <c r="CD1474"/>
      <c r="CE1474"/>
      <c r="CF1474"/>
      <c r="CG1474"/>
      <c r="CH1474"/>
      <c r="CI1474"/>
      <c r="CJ1474"/>
      <c r="CK1474"/>
      <c r="CL1474"/>
      <c r="CM1474"/>
      <c r="CN1474"/>
      <c r="CO1474"/>
      <c r="CP1474"/>
      <c r="CQ1474"/>
      <c r="CR1474"/>
      <c r="CS1474"/>
      <c r="CT1474"/>
      <c r="CU1474"/>
      <c r="CV1474"/>
      <c r="CW1474"/>
      <c r="CX1474"/>
      <c r="CY1474"/>
      <c r="CZ1474"/>
      <c r="DA1474"/>
      <c r="DB1474"/>
      <c r="DC1474"/>
      <c r="DD1474"/>
      <c r="DE1474"/>
    </row>
    <row r="1475" spans="1:109" x14ac:dyDescent="0.2">
      <c r="A1475" s="2">
        <v>1474</v>
      </c>
      <c r="B1475" s="2">
        <v>18</v>
      </c>
      <c r="C1475" s="2">
        <v>1</v>
      </c>
      <c r="D1475">
        <v>3</v>
      </c>
      <c r="E1475" s="52">
        <v>44022</v>
      </c>
      <c r="F1475" s="1">
        <v>0</v>
      </c>
      <c r="G1475" s="5">
        <f t="shared" si="98"/>
        <v>0</v>
      </c>
      <c r="H1475" s="19">
        <f t="shared" si="99"/>
        <v>0</v>
      </c>
      <c r="I1475">
        <v>69.444444444444443</v>
      </c>
      <c r="J1475">
        <v>158.65</v>
      </c>
      <c r="K1475">
        <v>37.928099078323335</v>
      </c>
      <c r="L1475">
        <v>42.5</v>
      </c>
      <c r="M1475">
        <v>50.5</v>
      </c>
      <c r="N1475">
        <v>7</v>
      </c>
      <c r="O1475">
        <v>54.166666666666664</v>
      </c>
      <c r="P1475">
        <v>185.40384615384616</v>
      </c>
      <c r="Q1475">
        <v>34.818027239675565</v>
      </c>
      <c r="R1475">
        <v>70.192307692307693</v>
      </c>
      <c r="S1475">
        <v>16.346153846153847</v>
      </c>
      <c r="T1475">
        <v>13.461538461538462</v>
      </c>
      <c r="U1475">
        <v>100</v>
      </c>
      <c r="V1475">
        <v>129.66666666666666</v>
      </c>
      <c r="W1475">
        <v>29.204190077053408</v>
      </c>
      <c r="X1475">
        <v>12.5</v>
      </c>
      <c r="Y1475">
        <v>87.5</v>
      </c>
      <c r="Z1475">
        <v>0</v>
      </c>
      <c r="AA1475" s="2" t="s">
        <v>878</v>
      </c>
      <c r="AB1475" t="s">
        <v>878</v>
      </c>
      <c r="AC1475" t="s">
        <v>878</v>
      </c>
      <c r="AD1475" t="s">
        <v>878</v>
      </c>
      <c r="AE1475" t="s">
        <v>878</v>
      </c>
      <c r="AF1475" t="s">
        <v>878</v>
      </c>
      <c r="AG1475" t="s">
        <v>878</v>
      </c>
      <c r="AH1475" t="s">
        <v>878</v>
      </c>
      <c r="AI1475" t="s">
        <v>878</v>
      </c>
      <c r="AJ1475" t="s">
        <v>878</v>
      </c>
      <c r="AK1475" t="s">
        <v>878</v>
      </c>
      <c r="AL1475" t="s">
        <v>878</v>
      </c>
      <c r="AM1475" t="s">
        <v>878</v>
      </c>
      <c r="AN1475" t="s">
        <v>878</v>
      </c>
      <c r="AO1475" t="s">
        <v>878</v>
      </c>
      <c r="AP1475" t="s">
        <v>878</v>
      </c>
      <c r="AQ1475" t="s">
        <v>878</v>
      </c>
      <c r="AR1475" t="s">
        <v>878</v>
      </c>
      <c r="AS1475" t="s">
        <v>878</v>
      </c>
      <c r="AT1475" t="s">
        <v>878</v>
      </c>
      <c r="AU1475" t="s">
        <v>878</v>
      </c>
      <c r="AV1475" t="s">
        <v>878</v>
      </c>
      <c r="AW1475" t="s">
        <v>878</v>
      </c>
      <c r="AX1475" t="s">
        <v>878</v>
      </c>
      <c r="AY1475" t="s">
        <v>878</v>
      </c>
      <c r="AZ1475" t="s">
        <v>878</v>
      </c>
      <c r="BA1475" t="s">
        <v>878</v>
      </c>
      <c r="BB1475" t="s">
        <v>878</v>
      </c>
      <c r="BC1475" t="s">
        <v>878</v>
      </c>
      <c r="BD1475" t="s">
        <v>878</v>
      </c>
      <c r="BE1475" t="s">
        <v>878</v>
      </c>
      <c r="BF1475" t="s">
        <v>878</v>
      </c>
      <c r="BG1475" s="25">
        <v>0</v>
      </c>
      <c r="BH1475" s="1">
        <v>0</v>
      </c>
      <c r="BI1475" s="1">
        <v>0</v>
      </c>
      <c r="BJ1475" s="1">
        <v>0</v>
      </c>
      <c r="BK1475" s="1">
        <v>0</v>
      </c>
      <c r="BL1475" s="25">
        <v>0</v>
      </c>
      <c r="BM1475">
        <v>0</v>
      </c>
      <c r="BN1475" s="1">
        <v>0</v>
      </c>
      <c r="BO1475" s="1">
        <v>0</v>
      </c>
      <c r="BP1475">
        <v>0</v>
      </c>
      <c r="BQ1475"/>
      <c r="BR1475"/>
      <c r="BS1475"/>
      <c r="BT1475"/>
      <c r="BU1475"/>
      <c r="BV1475"/>
      <c r="BW1475"/>
      <c r="BX1475"/>
      <c r="BY1475"/>
      <c r="BZ1475"/>
      <c r="CA1475"/>
      <c r="CB1475"/>
      <c r="CC1475"/>
      <c r="CD1475"/>
      <c r="CE1475"/>
      <c r="CF1475"/>
      <c r="CG1475"/>
      <c r="CH1475"/>
      <c r="CI1475"/>
      <c r="CJ1475"/>
      <c r="CK1475"/>
      <c r="CL1475"/>
      <c r="CM1475"/>
      <c r="CN1475"/>
      <c r="CO1475"/>
      <c r="CP1475"/>
      <c r="CQ1475"/>
      <c r="CR1475"/>
      <c r="CS1475"/>
      <c r="CT1475"/>
      <c r="CU1475"/>
      <c r="CV1475"/>
      <c r="CW1475"/>
      <c r="CX1475"/>
      <c r="CY1475"/>
      <c r="CZ1475"/>
      <c r="DA1475"/>
      <c r="DB1475"/>
      <c r="DC1475"/>
      <c r="DD1475"/>
      <c r="DE1475"/>
    </row>
    <row r="1476" spans="1:109" x14ac:dyDescent="0.2">
      <c r="A1476" s="2">
        <v>1475</v>
      </c>
      <c r="B1476" s="2">
        <v>18</v>
      </c>
      <c r="C1476" s="2">
        <v>1</v>
      </c>
      <c r="D1476">
        <v>4</v>
      </c>
      <c r="E1476" s="52">
        <v>44023</v>
      </c>
      <c r="F1476" s="1">
        <v>0</v>
      </c>
      <c r="G1476" s="5">
        <f t="shared" si="98"/>
        <v>0</v>
      </c>
      <c r="H1476" s="19">
        <f t="shared" si="99"/>
        <v>0</v>
      </c>
      <c r="I1476">
        <v>65.972222222222229</v>
      </c>
      <c r="J1476">
        <v>178.52631578947367</v>
      </c>
      <c r="K1476">
        <v>23.755616702595415</v>
      </c>
      <c r="L1476">
        <v>49.473684210526315</v>
      </c>
      <c r="M1476">
        <v>50.526315789473685</v>
      </c>
      <c r="N1476">
        <v>0</v>
      </c>
      <c r="O1476">
        <v>48.958333333333336</v>
      </c>
      <c r="P1476">
        <v>196.82978723404256</v>
      </c>
      <c r="Q1476">
        <v>19.407199472485015</v>
      </c>
      <c r="R1476">
        <v>75.531914893617028</v>
      </c>
      <c r="S1476">
        <v>24.468085106382972</v>
      </c>
      <c r="T1476">
        <v>0</v>
      </c>
      <c r="U1476">
        <v>100</v>
      </c>
      <c r="V1476">
        <v>160.60416666666666</v>
      </c>
      <c r="W1476">
        <v>24.064854197694466</v>
      </c>
      <c r="X1476">
        <v>23.958333333333332</v>
      </c>
      <c r="Y1476">
        <v>76.041666666666671</v>
      </c>
      <c r="Z1476">
        <v>0</v>
      </c>
      <c r="AA1476" s="2" t="s">
        <v>878</v>
      </c>
      <c r="AB1476" t="s">
        <v>878</v>
      </c>
      <c r="AC1476" t="s">
        <v>878</v>
      </c>
      <c r="AD1476" t="s">
        <v>878</v>
      </c>
      <c r="AE1476" t="s">
        <v>878</v>
      </c>
      <c r="AF1476" t="s">
        <v>878</v>
      </c>
      <c r="AG1476" t="s">
        <v>878</v>
      </c>
      <c r="AH1476" t="s">
        <v>878</v>
      </c>
      <c r="AI1476" t="s">
        <v>878</v>
      </c>
      <c r="AJ1476" t="s">
        <v>878</v>
      </c>
      <c r="AK1476" t="s">
        <v>878</v>
      </c>
      <c r="AL1476" t="s">
        <v>878</v>
      </c>
      <c r="AM1476" t="s">
        <v>878</v>
      </c>
      <c r="AN1476" t="s">
        <v>878</v>
      </c>
      <c r="AO1476" t="s">
        <v>878</v>
      </c>
      <c r="AP1476" t="s">
        <v>878</v>
      </c>
      <c r="AQ1476" t="s">
        <v>878</v>
      </c>
      <c r="AR1476" t="s">
        <v>878</v>
      </c>
      <c r="AS1476" t="s">
        <v>878</v>
      </c>
      <c r="AT1476" t="s">
        <v>878</v>
      </c>
      <c r="AU1476" t="s">
        <v>878</v>
      </c>
      <c r="AV1476" t="s">
        <v>878</v>
      </c>
      <c r="AW1476" t="s">
        <v>878</v>
      </c>
      <c r="AX1476" t="s">
        <v>878</v>
      </c>
      <c r="AY1476" t="s">
        <v>878</v>
      </c>
      <c r="AZ1476" t="s">
        <v>878</v>
      </c>
      <c r="BA1476" t="s">
        <v>878</v>
      </c>
      <c r="BB1476" t="s">
        <v>878</v>
      </c>
      <c r="BC1476" t="s">
        <v>878</v>
      </c>
      <c r="BD1476" t="s">
        <v>878</v>
      </c>
      <c r="BE1476" t="s">
        <v>878</v>
      </c>
      <c r="BF1476" t="s">
        <v>878</v>
      </c>
      <c r="BG1476" s="25">
        <v>0</v>
      </c>
      <c r="BH1476" s="1">
        <v>0</v>
      </c>
      <c r="BI1476" s="1">
        <v>0</v>
      </c>
      <c r="BJ1476" s="1">
        <v>0</v>
      </c>
      <c r="BK1476" s="1">
        <v>0</v>
      </c>
      <c r="BL1476" s="25">
        <v>0</v>
      </c>
      <c r="BM1476">
        <v>0</v>
      </c>
      <c r="BN1476" s="1">
        <v>0</v>
      </c>
      <c r="BO1476" s="1">
        <v>0</v>
      </c>
      <c r="BP1476">
        <v>0</v>
      </c>
      <c r="BQ1476"/>
      <c r="BR1476"/>
      <c r="BS1476"/>
      <c r="BT1476"/>
      <c r="BU1476"/>
      <c r="BV1476"/>
      <c r="BW1476"/>
      <c r="BX1476"/>
      <c r="BY1476"/>
      <c r="BZ1476"/>
      <c r="CA1476"/>
      <c r="CB1476"/>
      <c r="CC1476"/>
      <c r="CD1476"/>
      <c r="CE1476"/>
      <c r="CF1476"/>
      <c r="CG1476"/>
      <c r="CH1476"/>
      <c r="CI1476"/>
      <c r="CJ1476"/>
      <c r="CK1476"/>
      <c r="CL1476"/>
      <c r="CM1476"/>
      <c r="CN1476"/>
      <c r="CO1476"/>
      <c r="CP1476"/>
      <c r="CQ1476"/>
      <c r="CR1476"/>
      <c r="CS1476"/>
      <c r="CT1476"/>
      <c r="CU1476"/>
      <c r="CV1476"/>
      <c r="CW1476"/>
      <c r="CX1476"/>
      <c r="CY1476"/>
      <c r="CZ1476"/>
      <c r="DA1476"/>
      <c r="DB1476"/>
      <c r="DC1476"/>
      <c r="DD1476"/>
      <c r="DE1476"/>
    </row>
    <row r="1477" spans="1:109" x14ac:dyDescent="0.2">
      <c r="A1477" s="2">
        <v>1476</v>
      </c>
      <c r="B1477" s="2">
        <v>18</v>
      </c>
      <c r="C1477" s="2">
        <v>1</v>
      </c>
      <c r="D1477">
        <v>5</v>
      </c>
      <c r="E1477" s="52">
        <v>44024</v>
      </c>
      <c r="F1477" s="1">
        <v>0</v>
      </c>
      <c r="G1477" s="5">
        <f t="shared" si="98"/>
        <v>0</v>
      </c>
      <c r="H1477" s="19">
        <f t="shared" si="99"/>
        <v>0</v>
      </c>
      <c r="I1477">
        <v>100</v>
      </c>
      <c r="J1477">
        <v>168.03819444444446</v>
      </c>
      <c r="K1477">
        <v>28.089170646848231</v>
      </c>
      <c r="L1477">
        <v>40.625</v>
      </c>
      <c r="M1477">
        <v>59.375</v>
      </c>
      <c r="N1477">
        <v>0</v>
      </c>
      <c r="O1477">
        <v>100</v>
      </c>
      <c r="P1477">
        <v>170.88541666666666</v>
      </c>
      <c r="Q1477">
        <v>31.112662801662417</v>
      </c>
      <c r="R1477">
        <v>40.625</v>
      </c>
      <c r="S1477">
        <v>59.375</v>
      </c>
      <c r="T1477">
        <v>0</v>
      </c>
      <c r="U1477">
        <v>100</v>
      </c>
      <c r="V1477">
        <v>162.34375</v>
      </c>
      <c r="W1477">
        <v>19.461428361503987</v>
      </c>
      <c r="X1477">
        <v>40.625</v>
      </c>
      <c r="Y1477">
        <v>59.375</v>
      </c>
      <c r="Z1477">
        <v>0</v>
      </c>
      <c r="AA1477" s="2" t="s">
        <v>878</v>
      </c>
      <c r="AB1477" t="s">
        <v>878</v>
      </c>
      <c r="AC1477" t="s">
        <v>878</v>
      </c>
      <c r="AD1477" t="s">
        <v>878</v>
      </c>
      <c r="AE1477" t="s">
        <v>878</v>
      </c>
      <c r="AF1477" t="s">
        <v>878</v>
      </c>
      <c r="AG1477" t="s">
        <v>878</v>
      </c>
      <c r="AH1477" t="s">
        <v>878</v>
      </c>
      <c r="AI1477" t="s">
        <v>878</v>
      </c>
      <c r="AJ1477" t="s">
        <v>878</v>
      </c>
      <c r="AK1477" t="s">
        <v>878</v>
      </c>
      <c r="AL1477" t="s">
        <v>878</v>
      </c>
      <c r="AM1477" t="s">
        <v>878</v>
      </c>
      <c r="AN1477" t="s">
        <v>878</v>
      </c>
      <c r="AO1477" t="s">
        <v>878</v>
      </c>
      <c r="AP1477" t="s">
        <v>878</v>
      </c>
      <c r="AQ1477" t="s">
        <v>878</v>
      </c>
      <c r="AR1477" t="s">
        <v>878</v>
      </c>
      <c r="AS1477" t="s">
        <v>878</v>
      </c>
      <c r="AT1477" t="s">
        <v>878</v>
      </c>
      <c r="AU1477" t="s">
        <v>878</v>
      </c>
      <c r="AV1477" t="s">
        <v>878</v>
      </c>
      <c r="AW1477" t="s">
        <v>878</v>
      </c>
      <c r="AX1477" t="s">
        <v>878</v>
      </c>
      <c r="AY1477" t="s">
        <v>878</v>
      </c>
      <c r="AZ1477" t="s">
        <v>878</v>
      </c>
      <c r="BA1477" t="s">
        <v>878</v>
      </c>
      <c r="BB1477" t="s">
        <v>878</v>
      </c>
      <c r="BC1477" t="s">
        <v>878</v>
      </c>
      <c r="BD1477" t="s">
        <v>878</v>
      </c>
      <c r="BE1477" t="s">
        <v>878</v>
      </c>
      <c r="BF1477" t="s">
        <v>878</v>
      </c>
      <c r="BG1477" s="25">
        <v>0</v>
      </c>
      <c r="BH1477" s="1">
        <v>0</v>
      </c>
      <c r="BI1477" s="1">
        <v>0</v>
      </c>
      <c r="BJ1477" s="1">
        <v>0</v>
      </c>
      <c r="BK1477" s="1">
        <v>0</v>
      </c>
      <c r="BL1477" s="25">
        <v>0</v>
      </c>
      <c r="BM1477">
        <v>0</v>
      </c>
      <c r="BN1477" s="1">
        <v>0</v>
      </c>
      <c r="BO1477" s="1">
        <v>0</v>
      </c>
      <c r="BP1477">
        <v>0</v>
      </c>
      <c r="BQ1477"/>
      <c r="BR1477"/>
      <c r="BS1477"/>
      <c r="BT1477"/>
      <c r="BU1477"/>
      <c r="BV1477"/>
      <c r="BW1477"/>
      <c r="BX1477"/>
      <c r="BY1477"/>
      <c r="BZ1477"/>
      <c r="CA1477"/>
      <c r="CB1477"/>
      <c r="CC1477"/>
      <c r="CD1477"/>
      <c r="CE1477"/>
      <c r="CF1477"/>
      <c r="CG1477"/>
      <c r="CH1477"/>
      <c r="CI1477"/>
      <c r="CJ1477"/>
      <c r="CK1477"/>
      <c r="CL1477"/>
      <c r="CM1477"/>
      <c r="CN1477"/>
      <c r="CO1477"/>
      <c r="CP1477"/>
      <c r="CQ1477"/>
      <c r="CR1477"/>
      <c r="CS1477"/>
      <c r="CT1477"/>
      <c r="CU1477"/>
      <c r="CV1477"/>
      <c r="CW1477"/>
      <c r="CX1477"/>
      <c r="CY1477"/>
      <c r="CZ1477"/>
      <c r="DA1477"/>
      <c r="DB1477"/>
      <c r="DC1477"/>
      <c r="DD1477"/>
      <c r="DE1477"/>
    </row>
    <row r="1478" spans="1:109" x14ac:dyDescent="0.2">
      <c r="A1478" s="2">
        <v>1477</v>
      </c>
      <c r="B1478" s="2">
        <v>18</v>
      </c>
      <c r="C1478" s="2">
        <v>1</v>
      </c>
      <c r="D1478">
        <v>6</v>
      </c>
      <c r="E1478" s="52">
        <v>44025</v>
      </c>
      <c r="F1478" s="1">
        <v>0</v>
      </c>
      <c r="G1478" s="5">
        <f t="shared" si="98"/>
        <v>0</v>
      </c>
      <c r="H1478" s="19">
        <f t="shared" si="99"/>
        <v>0</v>
      </c>
      <c r="I1478">
        <v>100</v>
      </c>
      <c r="J1478">
        <v>153.35763888888889</v>
      </c>
      <c r="K1478">
        <v>22.722905071979323</v>
      </c>
      <c r="L1478">
        <v>21.180555555555557</v>
      </c>
      <c r="M1478">
        <v>78.819444444444443</v>
      </c>
      <c r="N1478">
        <v>0</v>
      </c>
      <c r="O1478">
        <v>100</v>
      </c>
      <c r="P1478">
        <v>160.28125</v>
      </c>
      <c r="Q1478">
        <v>22.24694473944842</v>
      </c>
      <c r="R1478">
        <v>30.729166666666668</v>
      </c>
      <c r="S1478">
        <v>69.270833333333329</v>
      </c>
      <c r="T1478">
        <v>0</v>
      </c>
      <c r="U1478">
        <v>100</v>
      </c>
      <c r="V1478">
        <v>139.51041666666666</v>
      </c>
      <c r="W1478">
        <v>20.545823384320475</v>
      </c>
      <c r="X1478">
        <v>2.0833333333333335</v>
      </c>
      <c r="Y1478">
        <v>97.916666666666671</v>
      </c>
      <c r="Z1478">
        <v>0</v>
      </c>
      <c r="AA1478" s="2" t="s">
        <v>878</v>
      </c>
      <c r="AB1478" t="s">
        <v>878</v>
      </c>
      <c r="AC1478" t="s">
        <v>878</v>
      </c>
      <c r="AD1478" t="s">
        <v>878</v>
      </c>
      <c r="AE1478" t="s">
        <v>878</v>
      </c>
      <c r="AF1478" t="s">
        <v>878</v>
      </c>
      <c r="AG1478" t="s">
        <v>878</v>
      </c>
      <c r="AH1478" t="s">
        <v>878</v>
      </c>
      <c r="AI1478" t="s">
        <v>878</v>
      </c>
      <c r="AJ1478" t="s">
        <v>878</v>
      </c>
      <c r="AK1478" t="s">
        <v>878</v>
      </c>
      <c r="AL1478" t="s">
        <v>878</v>
      </c>
      <c r="AM1478" t="s">
        <v>878</v>
      </c>
      <c r="AN1478" t="s">
        <v>878</v>
      </c>
      <c r="AO1478" t="s">
        <v>878</v>
      </c>
      <c r="AP1478" t="s">
        <v>878</v>
      </c>
      <c r="AQ1478" t="s">
        <v>878</v>
      </c>
      <c r="AR1478" t="s">
        <v>878</v>
      </c>
      <c r="AS1478" t="s">
        <v>878</v>
      </c>
      <c r="AT1478" t="s">
        <v>878</v>
      </c>
      <c r="AU1478" t="s">
        <v>878</v>
      </c>
      <c r="AV1478" t="s">
        <v>878</v>
      </c>
      <c r="AW1478" t="s">
        <v>878</v>
      </c>
      <c r="AX1478" t="s">
        <v>878</v>
      </c>
      <c r="AY1478" t="s">
        <v>878</v>
      </c>
      <c r="AZ1478" t="s">
        <v>878</v>
      </c>
      <c r="BA1478" t="s">
        <v>878</v>
      </c>
      <c r="BB1478" t="s">
        <v>878</v>
      </c>
      <c r="BC1478" t="s">
        <v>878</v>
      </c>
      <c r="BD1478" t="s">
        <v>878</v>
      </c>
      <c r="BE1478" t="s">
        <v>878</v>
      </c>
      <c r="BF1478" t="s">
        <v>878</v>
      </c>
      <c r="BG1478" s="25">
        <v>0</v>
      </c>
      <c r="BH1478" s="1">
        <v>0</v>
      </c>
      <c r="BI1478" s="1">
        <v>0</v>
      </c>
      <c r="BJ1478" s="1">
        <v>0</v>
      </c>
      <c r="BK1478" s="1">
        <v>0</v>
      </c>
      <c r="BL1478" s="25">
        <v>0</v>
      </c>
      <c r="BM1478">
        <v>0</v>
      </c>
      <c r="BN1478" s="1">
        <v>0</v>
      </c>
      <c r="BO1478" s="1">
        <v>0</v>
      </c>
      <c r="BP1478">
        <v>0</v>
      </c>
      <c r="BQ1478"/>
      <c r="BR1478"/>
      <c r="BS1478"/>
      <c r="BT1478"/>
      <c r="BU1478"/>
      <c r="BV1478"/>
      <c r="BW1478"/>
      <c r="BX1478"/>
      <c r="BY1478"/>
      <c r="BZ1478"/>
      <c r="CA1478"/>
      <c r="CB1478"/>
      <c r="CC1478"/>
      <c r="CD1478"/>
      <c r="CE1478"/>
      <c r="CF1478"/>
      <c r="CG1478"/>
      <c r="CH1478"/>
      <c r="CI1478"/>
      <c r="CJ1478"/>
      <c r="CK1478"/>
      <c r="CL1478"/>
      <c r="CM1478"/>
      <c r="CN1478"/>
      <c r="CO1478"/>
      <c r="CP1478"/>
      <c r="CQ1478"/>
      <c r="CR1478"/>
      <c r="CS1478"/>
      <c r="CT1478"/>
      <c r="CU1478"/>
      <c r="CV1478"/>
      <c r="CW1478"/>
      <c r="CX1478"/>
      <c r="CY1478"/>
      <c r="CZ1478"/>
      <c r="DA1478"/>
      <c r="DB1478"/>
      <c r="DC1478"/>
      <c r="DD1478"/>
      <c r="DE1478"/>
    </row>
    <row r="1479" spans="1:109" x14ac:dyDescent="0.2">
      <c r="A1479" s="2">
        <v>1478</v>
      </c>
      <c r="B1479" s="2">
        <v>18</v>
      </c>
      <c r="C1479" s="2">
        <v>1</v>
      </c>
      <c r="D1479">
        <v>7</v>
      </c>
      <c r="E1479" s="52">
        <v>44026</v>
      </c>
      <c r="F1479" s="1">
        <v>0</v>
      </c>
      <c r="G1479" s="5">
        <f t="shared" si="98"/>
        <v>0</v>
      </c>
      <c r="H1479" s="19">
        <f t="shared" si="99"/>
        <v>0</v>
      </c>
      <c r="I1479">
        <v>80.555555555555557</v>
      </c>
      <c r="J1479">
        <v>152.38362068965517</v>
      </c>
      <c r="K1479">
        <v>30.51689616096867</v>
      </c>
      <c r="L1479">
        <v>25.862068965517242</v>
      </c>
      <c r="M1479">
        <v>74.137931034482762</v>
      </c>
      <c r="N1479">
        <v>0</v>
      </c>
      <c r="O1479">
        <v>100</v>
      </c>
      <c r="P1479">
        <v>152.69791666666666</v>
      </c>
      <c r="Q1479">
        <v>33.21602542666141</v>
      </c>
      <c r="R1479">
        <v>31.25</v>
      </c>
      <c r="S1479">
        <v>68.75</v>
      </c>
      <c r="T1479">
        <v>0</v>
      </c>
      <c r="U1479">
        <v>41.666666666666664</v>
      </c>
      <c r="V1479">
        <v>150.875</v>
      </c>
      <c r="W1479">
        <v>9.5368482271587851</v>
      </c>
      <c r="X1479">
        <v>0</v>
      </c>
      <c r="Y1479">
        <v>100</v>
      </c>
      <c r="Z1479">
        <v>0</v>
      </c>
      <c r="AA1479" s="2" t="s">
        <v>878</v>
      </c>
      <c r="AB1479" t="s">
        <v>878</v>
      </c>
      <c r="AC1479" t="s">
        <v>878</v>
      </c>
      <c r="AD1479" t="s">
        <v>878</v>
      </c>
      <c r="AE1479" t="s">
        <v>878</v>
      </c>
      <c r="AF1479" t="s">
        <v>878</v>
      </c>
      <c r="AG1479" t="s">
        <v>878</v>
      </c>
      <c r="AH1479" t="s">
        <v>878</v>
      </c>
      <c r="AI1479" t="s">
        <v>878</v>
      </c>
      <c r="AJ1479" t="s">
        <v>878</v>
      </c>
      <c r="AK1479" t="s">
        <v>878</v>
      </c>
      <c r="AL1479" t="s">
        <v>878</v>
      </c>
      <c r="AM1479" t="s">
        <v>878</v>
      </c>
      <c r="AN1479" t="s">
        <v>878</v>
      </c>
      <c r="AO1479" t="s">
        <v>878</v>
      </c>
      <c r="AP1479" t="s">
        <v>878</v>
      </c>
      <c r="AQ1479" t="s">
        <v>878</v>
      </c>
      <c r="AR1479" t="s">
        <v>878</v>
      </c>
      <c r="AS1479" t="s">
        <v>878</v>
      </c>
      <c r="AT1479" t="s">
        <v>878</v>
      </c>
      <c r="AU1479" t="s">
        <v>878</v>
      </c>
      <c r="AV1479" t="s">
        <v>878</v>
      </c>
      <c r="AW1479" t="s">
        <v>878</v>
      </c>
      <c r="AX1479" t="s">
        <v>878</v>
      </c>
      <c r="AY1479" t="s">
        <v>878</v>
      </c>
      <c r="AZ1479" t="s">
        <v>878</v>
      </c>
      <c r="BA1479" t="s">
        <v>878</v>
      </c>
      <c r="BB1479" t="s">
        <v>878</v>
      </c>
      <c r="BC1479" t="s">
        <v>878</v>
      </c>
      <c r="BD1479" t="s">
        <v>878</v>
      </c>
      <c r="BE1479" t="s">
        <v>878</v>
      </c>
      <c r="BF1479" t="s">
        <v>878</v>
      </c>
      <c r="BG1479" s="25">
        <v>0</v>
      </c>
      <c r="BH1479" s="1">
        <v>0</v>
      </c>
      <c r="BI1479" s="1">
        <v>0</v>
      </c>
      <c r="BJ1479" s="1">
        <v>0</v>
      </c>
      <c r="BK1479" s="1">
        <v>0</v>
      </c>
      <c r="BL1479" s="25">
        <v>0</v>
      </c>
      <c r="BM1479">
        <v>0</v>
      </c>
      <c r="BN1479" s="1">
        <v>0</v>
      </c>
      <c r="BO1479" s="1">
        <v>0</v>
      </c>
      <c r="BP1479">
        <v>0</v>
      </c>
      <c r="BQ1479"/>
      <c r="BR1479"/>
      <c r="BS1479"/>
      <c r="BT1479"/>
      <c r="BU1479"/>
      <c r="BV1479"/>
      <c r="BW1479"/>
      <c r="BX1479"/>
      <c r="BY1479"/>
      <c r="BZ1479"/>
      <c r="CA1479"/>
      <c r="CB1479"/>
      <c r="CC1479"/>
      <c r="CD1479"/>
      <c r="CE1479"/>
      <c r="CF1479"/>
      <c r="CG1479"/>
      <c r="CH1479"/>
      <c r="CI1479"/>
      <c r="CJ1479"/>
      <c r="CK1479"/>
      <c r="CL1479"/>
      <c r="CM1479"/>
      <c r="CN1479"/>
      <c r="CO1479"/>
      <c r="CP1479"/>
      <c r="CQ1479"/>
      <c r="CR1479"/>
      <c r="CS1479"/>
      <c r="CT1479"/>
      <c r="CU1479"/>
      <c r="CV1479"/>
      <c r="CW1479"/>
      <c r="CX1479"/>
      <c r="CY1479"/>
      <c r="CZ1479"/>
      <c r="DA1479"/>
      <c r="DB1479"/>
      <c r="DC1479"/>
      <c r="DD1479"/>
      <c r="DE1479"/>
    </row>
    <row r="1480" spans="1:109" x14ac:dyDescent="0.2">
      <c r="A1480" s="2">
        <v>1479</v>
      </c>
      <c r="B1480" s="2">
        <v>18</v>
      </c>
      <c r="C1480" s="2">
        <v>1</v>
      </c>
      <c r="D1480">
        <v>8</v>
      </c>
      <c r="E1480" s="52">
        <v>44027</v>
      </c>
      <c r="F1480" s="1">
        <v>0</v>
      </c>
      <c r="G1480" s="5">
        <f t="shared" si="98"/>
        <v>0</v>
      </c>
      <c r="H1480" s="19">
        <f t="shared" si="99"/>
        <v>0</v>
      </c>
      <c r="I1480">
        <v>73.263888888888886</v>
      </c>
      <c r="J1480">
        <v>124.71090047393365</v>
      </c>
      <c r="K1480">
        <v>37.410550319596425</v>
      </c>
      <c r="L1480">
        <v>7.5829383886255926</v>
      </c>
      <c r="M1480">
        <v>77.725118483412317</v>
      </c>
      <c r="N1480">
        <v>14.691943127962086</v>
      </c>
      <c r="O1480">
        <v>59.895833333333336</v>
      </c>
      <c r="P1480">
        <v>121.02608695652174</v>
      </c>
      <c r="Q1480">
        <v>42.193710547330639</v>
      </c>
      <c r="R1480">
        <v>13.913043478260869</v>
      </c>
      <c r="S1480">
        <v>72.173913043478251</v>
      </c>
      <c r="T1480">
        <v>13.913043478260869</v>
      </c>
      <c r="U1480">
        <v>100</v>
      </c>
      <c r="V1480">
        <v>129.125</v>
      </c>
      <c r="W1480">
        <v>31.422747423574855</v>
      </c>
      <c r="X1480">
        <v>0</v>
      </c>
      <c r="Y1480">
        <v>84.375</v>
      </c>
      <c r="Z1480">
        <v>15.625</v>
      </c>
      <c r="AA1480" s="2" t="s">
        <v>878</v>
      </c>
      <c r="AB1480" t="s">
        <v>878</v>
      </c>
      <c r="AC1480" t="s">
        <v>878</v>
      </c>
      <c r="AD1480" t="s">
        <v>878</v>
      </c>
      <c r="AE1480" t="s">
        <v>878</v>
      </c>
      <c r="AF1480" t="s">
        <v>878</v>
      </c>
      <c r="AG1480" t="s">
        <v>878</v>
      </c>
      <c r="AH1480" t="s">
        <v>878</v>
      </c>
      <c r="AI1480" t="s">
        <v>878</v>
      </c>
      <c r="AJ1480" t="s">
        <v>878</v>
      </c>
      <c r="AK1480" t="s">
        <v>878</v>
      </c>
      <c r="AL1480" t="s">
        <v>878</v>
      </c>
      <c r="AM1480" t="s">
        <v>878</v>
      </c>
      <c r="AN1480" t="s">
        <v>878</v>
      </c>
      <c r="AO1480" t="s">
        <v>878</v>
      </c>
      <c r="AP1480" t="s">
        <v>878</v>
      </c>
      <c r="AQ1480" t="s">
        <v>878</v>
      </c>
      <c r="AR1480" t="s">
        <v>878</v>
      </c>
      <c r="AS1480" t="s">
        <v>878</v>
      </c>
      <c r="AT1480" t="s">
        <v>878</v>
      </c>
      <c r="AU1480" t="s">
        <v>878</v>
      </c>
      <c r="AV1480" t="s">
        <v>878</v>
      </c>
      <c r="AW1480" t="s">
        <v>878</v>
      </c>
      <c r="AX1480" t="s">
        <v>878</v>
      </c>
      <c r="AY1480" t="s">
        <v>878</v>
      </c>
      <c r="AZ1480" t="s">
        <v>878</v>
      </c>
      <c r="BA1480" t="s">
        <v>878</v>
      </c>
      <c r="BB1480" t="s">
        <v>878</v>
      </c>
      <c r="BC1480" t="s">
        <v>878</v>
      </c>
      <c r="BD1480" t="s">
        <v>878</v>
      </c>
      <c r="BE1480" t="s">
        <v>878</v>
      </c>
      <c r="BF1480" t="s">
        <v>878</v>
      </c>
      <c r="BG1480" s="25">
        <v>0</v>
      </c>
      <c r="BH1480" s="1">
        <v>0</v>
      </c>
      <c r="BI1480" s="1">
        <v>0</v>
      </c>
      <c r="BJ1480" s="1">
        <v>0</v>
      </c>
      <c r="BK1480" s="1">
        <v>0</v>
      </c>
      <c r="BL1480" s="25">
        <v>0</v>
      </c>
      <c r="BM1480">
        <v>0</v>
      </c>
      <c r="BN1480" s="1">
        <v>0</v>
      </c>
      <c r="BO1480" s="1">
        <v>0</v>
      </c>
      <c r="BP1480">
        <v>0</v>
      </c>
      <c r="BQ1480"/>
      <c r="BR1480"/>
      <c r="BS1480"/>
      <c r="BT1480"/>
      <c r="BU1480"/>
      <c r="BV1480"/>
      <c r="BW1480"/>
      <c r="BX1480"/>
      <c r="BY1480"/>
      <c r="BZ1480"/>
      <c r="CA1480"/>
      <c r="CB1480"/>
      <c r="CC1480"/>
      <c r="CD1480"/>
      <c r="CE1480"/>
      <c r="CF1480"/>
      <c r="CG1480"/>
      <c r="CH1480"/>
      <c r="CI1480"/>
      <c r="CJ1480"/>
      <c r="CK1480"/>
      <c r="CL1480"/>
      <c r="CM1480"/>
      <c r="CN1480"/>
      <c r="CO1480"/>
      <c r="CP1480"/>
      <c r="CQ1480"/>
      <c r="CR1480"/>
      <c r="CS1480"/>
      <c r="CT1480"/>
      <c r="CU1480"/>
      <c r="CV1480"/>
      <c r="CW1480"/>
      <c r="CX1480"/>
      <c r="CY1480"/>
      <c r="CZ1480"/>
      <c r="DA1480"/>
      <c r="DB1480"/>
      <c r="DC1480"/>
      <c r="DD1480"/>
      <c r="DE1480"/>
    </row>
    <row r="1481" spans="1:109" x14ac:dyDescent="0.2">
      <c r="A1481" s="2">
        <v>1480</v>
      </c>
      <c r="B1481" s="2">
        <v>18</v>
      </c>
      <c r="C1481" s="2">
        <v>1</v>
      </c>
      <c r="D1481">
        <v>9</v>
      </c>
      <c r="E1481" s="52">
        <v>44028</v>
      </c>
      <c r="F1481" s="1">
        <v>0</v>
      </c>
      <c r="G1481" s="5">
        <f t="shared" si="98"/>
        <v>0</v>
      </c>
      <c r="H1481" s="19">
        <f t="shared" si="99"/>
        <v>0</v>
      </c>
      <c r="I1481">
        <v>100</v>
      </c>
      <c r="J1481">
        <v>141.34722222222223</v>
      </c>
      <c r="K1481">
        <v>34.256190067469795</v>
      </c>
      <c r="L1481">
        <v>29.513888888888889</v>
      </c>
      <c r="M1481">
        <v>67.013888888888886</v>
      </c>
      <c r="N1481">
        <v>3.4722222222222223</v>
      </c>
      <c r="O1481">
        <v>100</v>
      </c>
      <c r="P1481">
        <v>137.453125</v>
      </c>
      <c r="Q1481">
        <v>35.032057255924819</v>
      </c>
      <c r="R1481">
        <v>28.125</v>
      </c>
      <c r="S1481">
        <v>68.229166666666671</v>
      </c>
      <c r="T1481">
        <v>3.6458333333333335</v>
      </c>
      <c r="U1481">
        <v>100</v>
      </c>
      <c r="V1481">
        <v>149.13541666666666</v>
      </c>
      <c r="W1481">
        <v>32.360993972549871</v>
      </c>
      <c r="X1481">
        <v>32.291666666666664</v>
      </c>
      <c r="Y1481">
        <v>64.583333333333343</v>
      </c>
      <c r="Z1481">
        <v>3.125</v>
      </c>
      <c r="AA1481" s="2" t="s">
        <v>878</v>
      </c>
      <c r="AB1481" t="s">
        <v>878</v>
      </c>
      <c r="AC1481" t="s">
        <v>878</v>
      </c>
      <c r="AD1481" t="s">
        <v>878</v>
      </c>
      <c r="AE1481" t="s">
        <v>878</v>
      </c>
      <c r="AF1481" t="s">
        <v>878</v>
      </c>
      <c r="AG1481" t="s">
        <v>878</v>
      </c>
      <c r="AH1481" t="s">
        <v>878</v>
      </c>
      <c r="AI1481" t="s">
        <v>878</v>
      </c>
      <c r="AJ1481" t="s">
        <v>878</v>
      </c>
      <c r="AK1481" t="s">
        <v>878</v>
      </c>
      <c r="AL1481" t="s">
        <v>878</v>
      </c>
      <c r="AM1481" t="s">
        <v>878</v>
      </c>
      <c r="AN1481" t="s">
        <v>878</v>
      </c>
      <c r="AO1481" t="s">
        <v>878</v>
      </c>
      <c r="AP1481" t="s">
        <v>878</v>
      </c>
      <c r="AQ1481" t="s">
        <v>878</v>
      </c>
      <c r="AR1481" t="s">
        <v>878</v>
      </c>
      <c r="AS1481" t="s">
        <v>878</v>
      </c>
      <c r="AT1481" t="s">
        <v>878</v>
      </c>
      <c r="AU1481" t="s">
        <v>878</v>
      </c>
      <c r="AV1481" t="s">
        <v>878</v>
      </c>
      <c r="AW1481" t="s">
        <v>878</v>
      </c>
      <c r="AX1481" t="s">
        <v>878</v>
      </c>
      <c r="AY1481" t="s">
        <v>878</v>
      </c>
      <c r="AZ1481" t="s">
        <v>878</v>
      </c>
      <c r="BA1481" t="s">
        <v>878</v>
      </c>
      <c r="BB1481" t="s">
        <v>878</v>
      </c>
      <c r="BC1481" t="s">
        <v>878</v>
      </c>
      <c r="BD1481" t="s">
        <v>878</v>
      </c>
      <c r="BE1481" t="s">
        <v>878</v>
      </c>
      <c r="BF1481" t="s">
        <v>878</v>
      </c>
      <c r="BG1481" s="25">
        <v>0</v>
      </c>
      <c r="BH1481" s="1">
        <v>0</v>
      </c>
      <c r="BI1481" s="1">
        <v>0</v>
      </c>
      <c r="BJ1481" s="1">
        <v>0</v>
      </c>
      <c r="BK1481" s="1">
        <v>0</v>
      </c>
      <c r="BL1481" s="25">
        <v>0</v>
      </c>
      <c r="BM1481">
        <v>0</v>
      </c>
      <c r="BN1481" s="1">
        <v>0</v>
      </c>
      <c r="BO1481" s="1">
        <v>0</v>
      </c>
      <c r="BP1481">
        <v>0</v>
      </c>
      <c r="BQ1481"/>
      <c r="BR1481"/>
      <c r="BS1481"/>
      <c r="BT1481"/>
      <c r="BU1481"/>
      <c r="BV1481"/>
      <c r="BW1481"/>
      <c r="BX1481"/>
      <c r="BY1481"/>
      <c r="BZ1481"/>
      <c r="CA1481"/>
      <c r="CB1481"/>
      <c r="CC1481"/>
      <c r="CD1481"/>
      <c r="CE1481"/>
      <c r="CF1481"/>
      <c r="CG1481"/>
      <c r="CH1481"/>
      <c r="CI1481"/>
      <c r="CJ1481"/>
      <c r="CK1481"/>
      <c r="CL1481"/>
      <c r="CM1481"/>
      <c r="CN1481"/>
      <c r="CO1481"/>
      <c r="CP1481"/>
      <c r="CQ1481"/>
      <c r="CR1481"/>
      <c r="CS1481"/>
      <c r="CT1481"/>
      <c r="CU1481"/>
      <c r="CV1481"/>
      <c r="CW1481"/>
      <c r="CX1481"/>
      <c r="CY1481"/>
      <c r="CZ1481"/>
      <c r="DA1481"/>
      <c r="DB1481"/>
      <c r="DC1481"/>
      <c r="DD1481"/>
      <c r="DE1481"/>
    </row>
    <row r="1482" spans="1:109" x14ac:dyDescent="0.2">
      <c r="A1482" s="2">
        <v>1481</v>
      </c>
      <c r="B1482" s="2">
        <v>18</v>
      </c>
      <c r="C1482" s="2">
        <v>1</v>
      </c>
      <c r="D1482">
        <v>10</v>
      </c>
      <c r="E1482" s="52">
        <v>44029</v>
      </c>
      <c r="F1482" s="1">
        <v>0</v>
      </c>
      <c r="G1482" s="5">
        <f t="shared" si="98"/>
        <v>0</v>
      </c>
      <c r="H1482" s="19">
        <f t="shared" si="99"/>
        <v>0</v>
      </c>
      <c r="I1482">
        <v>93.055555555555557</v>
      </c>
      <c r="J1482">
        <v>131.6044776119403</v>
      </c>
      <c r="K1482">
        <v>37.337377131122622</v>
      </c>
      <c r="L1482">
        <v>20.522388059701491</v>
      </c>
      <c r="M1482">
        <v>79.477611940298516</v>
      </c>
      <c r="N1482">
        <v>0</v>
      </c>
      <c r="O1482">
        <v>94.270833333333329</v>
      </c>
      <c r="P1482">
        <v>150.58563535911603</v>
      </c>
      <c r="Q1482">
        <v>32.659416071127261</v>
      </c>
      <c r="R1482">
        <v>30.386740331491712</v>
      </c>
      <c r="S1482">
        <v>69.613259668508292</v>
      </c>
      <c r="T1482">
        <v>0</v>
      </c>
      <c r="U1482">
        <v>90.625</v>
      </c>
      <c r="V1482">
        <v>92.114942528735625</v>
      </c>
      <c r="W1482">
        <v>10.744885510350779</v>
      </c>
      <c r="X1482">
        <v>0</v>
      </c>
      <c r="Y1482">
        <v>100</v>
      </c>
      <c r="Z1482">
        <v>0</v>
      </c>
      <c r="AA1482" s="2" t="s">
        <v>878</v>
      </c>
      <c r="AB1482" t="s">
        <v>878</v>
      </c>
      <c r="AC1482" t="s">
        <v>878</v>
      </c>
      <c r="AD1482" t="s">
        <v>878</v>
      </c>
      <c r="AE1482" t="s">
        <v>878</v>
      </c>
      <c r="AF1482" t="s">
        <v>878</v>
      </c>
      <c r="AG1482" t="s">
        <v>878</v>
      </c>
      <c r="AH1482" t="s">
        <v>878</v>
      </c>
      <c r="AI1482" t="s">
        <v>878</v>
      </c>
      <c r="AJ1482" t="s">
        <v>878</v>
      </c>
      <c r="AK1482" t="s">
        <v>878</v>
      </c>
      <c r="AL1482" t="s">
        <v>878</v>
      </c>
      <c r="AM1482" t="s">
        <v>878</v>
      </c>
      <c r="AN1482" t="s">
        <v>878</v>
      </c>
      <c r="AO1482" t="s">
        <v>878</v>
      </c>
      <c r="AP1482" t="s">
        <v>878</v>
      </c>
      <c r="AQ1482" t="s">
        <v>878</v>
      </c>
      <c r="AR1482" t="s">
        <v>878</v>
      </c>
      <c r="AS1482" t="s">
        <v>878</v>
      </c>
      <c r="AT1482" t="s">
        <v>878</v>
      </c>
      <c r="AU1482" t="s">
        <v>878</v>
      </c>
      <c r="AV1482" t="s">
        <v>878</v>
      </c>
      <c r="AW1482" t="s">
        <v>878</v>
      </c>
      <c r="AX1482" t="s">
        <v>878</v>
      </c>
      <c r="AY1482" t="s">
        <v>878</v>
      </c>
      <c r="AZ1482" t="s">
        <v>878</v>
      </c>
      <c r="BA1482" t="s">
        <v>878</v>
      </c>
      <c r="BB1482" t="s">
        <v>878</v>
      </c>
      <c r="BC1482" t="s">
        <v>878</v>
      </c>
      <c r="BD1482" t="s">
        <v>878</v>
      </c>
      <c r="BE1482" t="s">
        <v>878</v>
      </c>
      <c r="BF1482" t="s">
        <v>878</v>
      </c>
      <c r="BG1482" s="25">
        <v>0</v>
      </c>
      <c r="BH1482" s="1">
        <v>0</v>
      </c>
      <c r="BI1482" s="1">
        <v>0</v>
      </c>
      <c r="BJ1482" s="1">
        <v>0</v>
      </c>
      <c r="BK1482" s="1">
        <v>0</v>
      </c>
      <c r="BL1482" s="25">
        <v>0</v>
      </c>
      <c r="BM1482">
        <v>0</v>
      </c>
      <c r="BN1482" s="1">
        <v>0</v>
      </c>
      <c r="BO1482" s="1">
        <v>0</v>
      </c>
      <c r="BP1482">
        <v>0</v>
      </c>
      <c r="BQ1482"/>
      <c r="BR1482"/>
      <c r="BS1482"/>
      <c r="BT1482"/>
      <c r="BU1482"/>
      <c r="BV1482"/>
      <c r="BW1482"/>
      <c r="BX1482"/>
      <c r="BY1482"/>
      <c r="BZ1482"/>
      <c r="CA1482"/>
      <c r="CB1482"/>
      <c r="CC1482"/>
      <c r="CD1482"/>
      <c r="CE1482"/>
      <c r="CF1482"/>
      <c r="CG1482"/>
      <c r="CH1482"/>
      <c r="CI1482"/>
      <c r="CJ1482"/>
      <c r="CK1482"/>
      <c r="CL1482"/>
      <c r="CM1482"/>
      <c r="CN1482"/>
      <c r="CO1482"/>
      <c r="CP1482"/>
      <c r="CQ1482"/>
      <c r="CR1482"/>
      <c r="CS1482"/>
      <c r="CT1482"/>
      <c r="CU1482"/>
      <c r="CV1482"/>
      <c r="CW1482"/>
      <c r="CX1482"/>
      <c r="CY1482"/>
      <c r="CZ1482"/>
      <c r="DA1482"/>
      <c r="DB1482"/>
      <c r="DC1482"/>
      <c r="DD1482"/>
      <c r="DE1482"/>
    </row>
    <row r="1483" spans="1:109" x14ac:dyDescent="0.2">
      <c r="A1483" s="2">
        <v>1482</v>
      </c>
      <c r="B1483" s="2">
        <v>18</v>
      </c>
      <c r="C1483" s="2">
        <v>1</v>
      </c>
      <c r="D1483">
        <v>11</v>
      </c>
      <c r="E1483" s="52">
        <v>44030</v>
      </c>
      <c r="F1483" s="1">
        <v>0</v>
      </c>
      <c r="G1483" s="5">
        <f t="shared" si="98"/>
        <v>0</v>
      </c>
      <c r="H1483" s="19">
        <f t="shared" si="99"/>
        <v>0</v>
      </c>
      <c r="I1483">
        <v>100</v>
      </c>
      <c r="J1483">
        <v>134.23611111111111</v>
      </c>
      <c r="K1483">
        <v>27.851978354930363</v>
      </c>
      <c r="L1483">
        <v>13.194444444444445</v>
      </c>
      <c r="M1483">
        <v>86.805555555555557</v>
      </c>
      <c r="N1483">
        <v>0</v>
      </c>
      <c r="O1483">
        <v>100</v>
      </c>
      <c r="P1483">
        <v>132.078125</v>
      </c>
      <c r="Q1483">
        <v>30.433582318151629</v>
      </c>
      <c r="R1483">
        <v>15.625</v>
      </c>
      <c r="S1483">
        <v>84.375</v>
      </c>
      <c r="T1483">
        <v>0</v>
      </c>
      <c r="U1483">
        <v>100</v>
      </c>
      <c r="V1483">
        <v>138.55208333333334</v>
      </c>
      <c r="W1483">
        <v>22.201144657337512</v>
      </c>
      <c r="X1483">
        <v>8.3333333333333339</v>
      </c>
      <c r="Y1483">
        <v>91.666666666666671</v>
      </c>
      <c r="Z1483">
        <v>0</v>
      </c>
      <c r="AA1483" s="2" t="s">
        <v>878</v>
      </c>
      <c r="AB1483" t="s">
        <v>878</v>
      </c>
      <c r="AC1483" t="s">
        <v>878</v>
      </c>
      <c r="AD1483" t="s">
        <v>878</v>
      </c>
      <c r="AE1483" t="s">
        <v>878</v>
      </c>
      <c r="AF1483" t="s">
        <v>878</v>
      </c>
      <c r="AG1483" t="s">
        <v>878</v>
      </c>
      <c r="AH1483" t="s">
        <v>878</v>
      </c>
      <c r="AI1483" t="s">
        <v>878</v>
      </c>
      <c r="AJ1483" t="s">
        <v>878</v>
      </c>
      <c r="AK1483" t="s">
        <v>878</v>
      </c>
      <c r="AL1483" t="s">
        <v>878</v>
      </c>
      <c r="AM1483" t="s">
        <v>878</v>
      </c>
      <c r="AN1483" t="s">
        <v>878</v>
      </c>
      <c r="AO1483" t="s">
        <v>878</v>
      </c>
      <c r="AP1483" t="s">
        <v>878</v>
      </c>
      <c r="AQ1483" t="s">
        <v>878</v>
      </c>
      <c r="AR1483" t="s">
        <v>878</v>
      </c>
      <c r="AS1483" t="s">
        <v>878</v>
      </c>
      <c r="AT1483" t="s">
        <v>878</v>
      </c>
      <c r="AU1483" t="s">
        <v>878</v>
      </c>
      <c r="AV1483" t="s">
        <v>878</v>
      </c>
      <c r="AW1483" t="s">
        <v>878</v>
      </c>
      <c r="AX1483" t="s">
        <v>878</v>
      </c>
      <c r="AY1483" t="s">
        <v>878</v>
      </c>
      <c r="AZ1483" t="s">
        <v>878</v>
      </c>
      <c r="BA1483" t="s">
        <v>878</v>
      </c>
      <c r="BB1483" t="s">
        <v>878</v>
      </c>
      <c r="BC1483" t="s">
        <v>878</v>
      </c>
      <c r="BD1483" t="s">
        <v>878</v>
      </c>
      <c r="BE1483" t="s">
        <v>878</v>
      </c>
      <c r="BF1483" t="s">
        <v>878</v>
      </c>
      <c r="BG1483" s="25">
        <v>0</v>
      </c>
      <c r="BH1483" s="1">
        <v>0</v>
      </c>
      <c r="BI1483" s="1">
        <v>0</v>
      </c>
      <c r="BJ1483" s="1">
        <v>0</v>
      </c>
      <c r="BK1483" s="1">
        <v>0</v>
      </c>
      <c r="BL1483" s="25">
        <v>0</v>
      </c>
      <c r="BM1483">
        <v>0</v>
      </c>
      <c r="BN1483" s="1">
        <v>0</v>
      </c>
      <c r="BO1483" s="1">
        <v>0</v>
      </c>
      <c r="BP1483">
        <v>0</v>
      </c>
      <c r="BQ1483"/>
      <c r="BR1483"/>
      <c r="BS1483"/>
      <c r="BT1483"/>
      <c r="BU1483"/>
      <c r="BV1483"/>
      <c r="BW1483"/>
      <c r="BX1483"/>
      <c r="BY1483"/>
      <c r="BZ1483"/>
      <c r="CA1483"/>
      <c r="CB1483"/>
      <c r="CC1483"/>
      <c r="CD1483"/>
      <c r="CE1483"/>
      <c r="CF1483"/>
      <c r="CG1483"/>
      <c r="CH1483"/>
      <c r="CI1483"/>
      <c r="CJ1483"/>
      <c r="CK1483"/>
      <c r="CL1483"/>
      <c r="CM1483"/>
      <c r="CN1483"/>
      <c r="CO1483"/>
      <c r="CP1483"/>
      <c r="CQ1483"/>
      <c r="CR1483"/>
      <c r="CS1483"/>
      <c r="CT1483"/>
      <c r="CU1483"/>
      <c r="CV1483"/>
      <c r="CW1483"/>
      <c r="CX1483"/>
      <c r="CY1483"/>
      <c r="CZ1483"/>
      <c r="DA1483"/>
      <c r="DB1483"/>
      <c r="DC1483"/>
      <c r="DD1483"/>
      <c r="DE1483"/>
    </row>
    <row r="1484" spans="1:109" x14ac:dyDescent="0.2">
      <c r="A1484" s="2">
        <v>1483</v>
      </c>
      <c r="B1484" s="2">
        <v>18</v>
      </c>
      <c r="C1484" s="2">
        <v>1</v>
      </c>
      <c r="D1484">
        <v>12</v>
      </c>
      <c r="E1484" s="52">
        <v>44031</v>
      </c>
      <c r="F1484" s="1">
        <v>0</v>
      </c>
      <c r="G1484" s="5">
        <f t="shared" si="98"/>
        <v>0</v>
      </c>
      <c r="H1484" s="19">
        <f t="shared" si="99"/>
        <v>0</v>
      </c>
      <c r="I1484">
        <v>100</v>
      </c>
      <c r="J1484">
        <v>100.47222222222223</v>
      </c>
      <c r="K1484">
        <v>19.993526737717005</v>
      </c>
      <c r="L1484">
        <v>0</v>
      </c>
      <c r="M1484">
        <v>92.708333333333329</v>
      </c>
      <c r="N1484">
        <v>7.291666666666667</v>
      </c>
      <c r="O1484">
        <v>100</v>
      </c>
      <c r="P1484">
        <v>100.3125</v>
      </c>
      <c r="Q1484">
        <v>19.527578889541896</v>
      </c>
      <c r="R1484">
        <v>0</v>
      </c>
      <c r="S1484">
        <v>95.3125</v>
      </c>
      <c r="T1484">
        <v>4.6875</v>
      </c>
      <c r="U1484">
        <v>100</v>
      </c>
      <c r="V1484">
        <v>100.79166666666667</v>
      </c>
      <c r="W1484">
        <v>20.986888503450611</v>
      </c>
      <c r="X1484">
        <v>0</v>
      </c>
      <c r="Y1484">
        <v>87.5</v>
      </c>
      <c r="Z1484">
        <v>12.5</v>
      </c>
      <c r="AA1484" s="2" t="s">
        <v>878</v>
      </c>
      <c r="AB1484" t="s">
        <v>878</v>
      </c>
      <c r="AC1484" t="s">
        <v>878</v>
      </c>
      <c r="AD1484" t="s">
        <v>878</v>
      </c>
      <c r="AE1484" t="s">
        <v>878</v>
      </c>
      <c r="AF1484" t="s">
        <v>878</v>
      </c>
      <c r="AG1484" t="s">
        <v>878</v>
      </c>
      <c r="AH1484" t="s">
        <v>878</v>
      </c>
      <c r="AI1484" t="s">
        <v>878</v>
      </c>
      <c r="AJ1484" t="s">
        <v>878</v>
      </c>
      <c r="AK1484" t="s">
        <v>878</v>
      </c>
      <c r="AL1484" t="s">
        <v>878</v>
      </c>
      <c r="AM1484" t="s">
        <v>878</v>
      </c>
      <c r="AN1484" t="s">
        <v>878</v>
      </c>
      <c r="AO1484" t="s">
        <v>878</v>
      </c>
      <c r="AP1484" t="s">
        <v>878</v>
      </c>
      <c r="AQ1484" t="s">
        <v>878</v>
      </c>
      <c r="AR1484" t="s">
        <v>878</v>
      </c>
      <c r="AS1484" t="s">
        <v>878</v>
      </c>
      <c r="AT1484" t="s">
        <v>878</v>
      </c>
      <c r="AU1484" t="s">
        <v>878</v>
      </c>
      <c r="AV1484" t="s">
        <v>878</v>
      </c>
      <c r="AW1484" t="s">
        <v>878</v>
      </c>
      <c r="AX1484" t="s">
        <v>878</v>
      </c>
      <c r="AY1484" t="s">
        <v>878</v>
      </c>
      <c r="AZ1484" t="s">
        <v>878</v>
      </c>
      <c r="BA1484" t="s">
        <v>878</v>
      </c>
      <c r="BB1484" t="s">
        <v>878</v>
      </c>
      <c r="BC1484" t="s">
        <v>878</v>
      </c>
      <c r="BD1484" t="s">
        <v>878</v>
      </c>
      <c r="BE1484" t="s">
        <v>878</v>
      </c>
      <c r="BF1484" t="s">
        <v>878</v>
      </c>
      <c r="BG1484" s="25">
        <v>0</v>
      </c>
      <c r="BH1484" s="1">
        <v>0</v>
      </c>
      <c r="BI1484" s="1">
        <v>0</v>
      </c>
      <c r="BJ1484" s="1">
        <v>0</v>
      </c>
      <c r="BK1484" s="1">
        <v>0</v>
      </c>
      <c r="BL1484" s="25">
        <v>0</v>
      </c>
      <c r="BM1484">
        <v>0</v>
      </c>
      <c r="BN1484" s="1">
        <v>0</v>
      </c>
      <c r="BO1484" s="1">
        <v>0</v>
      </c>
      <c r="BP1484">
        <v>0</v>
      </c>
      <c r="BQ1484"/>
      <c r="BR1484"/>
      <c r="BS1484"/>
      <c r="BT1484"/>
      <c r="BU1484"/>
      <c r="BV1484"/>
      <c r="BW1484"/>
      <c r="BX1484"/>
      <c r="BY1484"/>
      <c r="BZ1484"/>
      <c r="CA1484"/>
      <c r="CB1484"/>
      <c r="CC1484"/>
      <c r="CD1484"/>
      <c r="CE1484"/>
      <c r="CF1484"/>
      <c r="CG1484"/>
      <c r="CH1484"/>
      <c r="CI1484"/>
      <c r="CJ1484"/>
      <c r="CK1484"/>
      <c r="CL1484"/>
      <c r="CM1484"/>
      <c r="CN1484"/>
      <c r="CO1484"/>
      <c r="CP1484"/>
      <c r="CQ1484"/>
      <c r="CR1484"/>
      <c r="CS1484"/>
      <c r="CT1484"/>
      <c r="CU1484"/>
      <c r="CV1484"/>
      <c r="CW1484"/>
      <c r="CX1484"/>
      <c r="CY1484"/>
      <c r="CZ1484"/>
      <c r="DA1484"/>
      <c r="DB1484"/>
      <c r="DC1484"/>
      <c r="DD1484"/>
      <c r="DE1484"/>
    </row>
    <row r="1485" spans="1:109" x14ac:dyDescent="0.2">
      <c r="A1485" s="2">
        <v>1484</v>
      </c>
      <c r="B1485" s="2">
        <v>18</v>
      </c>
      <c r="C1485" s="2">
        <v>1</v>
      </c>
      <c r="D1485">
        <v>13</v>
      </c>
      <c r="E1485" s="52">
        <v>44032</v>
      </c>
      <c r="F1485" s="1">
        <v>0</v>
      </c>
      <c r="G1485" s="5">
        <f t="shared" si="98"/>
        <v>40</v>
      </c>
      <c r="H1485" s="19">
        <f t="shared" si="99"/>
        <v>252</v>
      </c>
      <c r="I1485">
        <v>25</v>
      </c>
      <c r="J1485">
        <v>106.79166666666667</v>
      </c>
      <c r="K1485">
        <v>20.999226663098426</v>
      </c>
      <c r="L1485">
        <v>0</v>
      </c>
      <c r="M1485">
        <v>90.277777777777771</v>
      </c>
      <c r="N1485">
        <v>9.7222222222222214</v>
      </c>
      <c r="O1485">
        <v>34.895833333333336</v>
      </c>
      <c r="P1485">
        <v>106.01492537313433</v>
      </c>
      <c r="Q1485">
        <v>21.752456033925057</v>
      </c>
      <c r="R1485">
        <v>0</v>
      </c>
      <c r="S1485">
        <v>89.552238805970148</v>
      </c>
      <c r="T1485">
        <v>10.447761194029852</v>
      </c>
      <c r="U1485">
        <v>5.208333333333333</v>
      </c>
      <c r="V1485">
        <v>117.2</v>
      </c>
      <c r="W1485">
        <v>2.1245562453905684</v>
      </c>
      <c r="X1485">
        <v>0</v>
      </c>
      <c r="Y1485">
        <v>100</v>
      </c>
      <c r="Z1485">
        <v>0</v>
      </c>
      <c r="AA1485" s="2" t="s">
        <v>878</v>
      </c>
      <c r="AB1485" t="s">
        <v>878</v>
      </c>
      <c r="AC1485" t="s">
        <v>878</v>
      </c>
      <c r="AD1485" t="s">
        <v>878</v>
      </c>
      <c r="AE1485" t="s">
        <v>878</v>
      </c>
      <c r="AF1485" t="s">
        <v>878</v>
      </c>
      <c r="AG1485" t="s">
        <v>878</v>
      </c>
      <c r="AH1485" t="s">
        <v>878</v>
      </c>
      <c r="AI1485" t="s">
        <v>878</v>
      </c>
      <c r="AJ1485" t="s">
        <v>878</v>
      </c>
      <c r="AK1485" t="s">
        <v>878</v>
      </c>
      <c r="AL1485" t="s">
        <v>878</v>
      </c>
      <c r="AM1485" t="s">
        <v>878</v>
      </c>
      <c r="AN1485" t="s">
        <v>878</v>
      </c>
      <c r="AO1485" t="s">
        <v>878</v>
      </c>
      <c r="AP1485" t="s">
        <v>878</v>
      </c>
      <c r="AQ1485" t="s">
        <v>878</v>
      </c>
      <c r="AR1485" t="s">
        <v>878</v>
      </c>
      <c r="AS1485" t="s">
        <v>878</v>
      </c>
      <c r="AT1485" t="s">
        <v>878</v>
      </c>
      <c r="AU1485" t="s">
        <v>878</v>
      </c>
      <c r="AV1485" t="s">
        <v>878</v>
      </c>
      <c r="AW1485" t="s">
        <v>878</v>
      </c>
      <c r="AX1485" t="s">
        <v>878</v>
      </c>
      <c r="AY1485" t="s">
        <v>878</v>
      </c>
      <c r="AZ1485" t="s">
        <v>878</v>
      </c>
      <c r="BA1485" t="s">
        <v>878</v>
      </c>
      <c r="BB1485" t="s">
        <v>878</v>
      </c>
      <c r="BC1485" t="s">
        <v>878</v>
      </c>
      <c r="BD1485" t="s">
        <v>878</v>
      </c>
      <c r="BE1485" t="s">
        <v>878</v>
      </c>
      <c r="BF1485" t="s">
        <v>878</v>
      </c>
      <c r="BG1485">
        <v>40</v>
      </c>
      <c r="BH1485">
        <v>3</v>
      </c>
      <c r="BI1485">
        <v>6.3</v>
      </c>
      <c r="BJ1485">
        <v>252</v>
      </c>
      <c r="BK1485" t="s">
        <v>784</v>
      </c>
      <c r="BL1485" s="25">
        <v>0</v>
      </c>
      <c r="BM1485">
        <v>0</v>
      </c>
      <c r="BN1485" s="1">
        <v>0</v>
      </c>
      <c r="BO1485" s="1">
        <v>0</v>
      </c>
      <c r="BP1485">
        <v>0</v>
      </c>
      <c r="BQ1485"/>
      <c r="BR1485"/>
      <c r="BS1485"/>
      <c r="BT1485"/>
      <c r="BU1485"/>
      <c r="BV1485"/>
      <c r="BW1485"/>
      <c r="BX1485"/>
      <c r="BY1485"/>
      <c r="BZ1485"/>
      <c r="CA1485"/>
      <c r="CB1485"/>
      <c r="CC1485"/>
      <c r="CD1485"/>
      <c r="CE1485"/>
      <c r="CF1485"/>
      <c r="CG1485"/>
      <c r="CH1485"/>
      <c r="CI1485"/>
      <c r="CJ1485"/>
      <c r="CK1485"/>
      <c r="CL1485"/>
      <c r="CM1485"/>
      <c r="CN1485"/>
      <c r="CO1485"/>
      <c r="CP1485"/>
      <c r="CQ1485"/>
      <c r="CR1485"/>
      <c r="CS1485"/>
      <c r="CT1485"/>
      <c r="CU1485"/>
      <c r="CV1485"/>
      <c r="CW1485"/>
      <c r="CX1485"/>
      <c r="CY1485"/>
      <c r="CZ1485"/>
      <c r="DA1485"/>
      <c r="DB1485"/>
      <c r="DC1485"/>
      <c r="DD1485"/>
      <c r="DE1485"/>
    </row>
    <row r="1486" spans="1:109" x14ac:dyDescent="0.2">
      <c r="A1486" s="2">
        <v>1485</v>
      </c>
      <c r="B1486" s="2">
        <v>18</v>
      </c>
      <c r="C1486" s="2">
        <v>1</v>
      </c>
      <c r="D1486">
        <v>14</v>
      </c>
      <c r="E1486" s="52">
        <v>44033</v>
      </c>
      <c r="F1486" s="1">
        <v>0</v>
      </c>
      <c r="G1486" s="5">
        <f t="shared" si="98"/>
        <v>0</v>
      </c>
      <c r="H1486" s="19">
        <f t="shared" si="99"/>
        <v>0</v>
      </c>
      <c r="I1486">
        <v>100</v>
      </c>
      <c r="J1486">
        <v>162.13194444444446</v>
      </c>
      <c r="K1486">
        <v>22.215148389059696</v>
      </c>
      <c r="L1486">
        <v>27.777777777777779</v>
      </c>
      <c r="M1486">
        <v>72.222222222222229</v>
      </c>
      <c r="N1486">
        <v>0</v>
      </c>
      <c r="O1486">
        <v>100</v>
      </c>
      <c r="P1486">
        <v>165.72395833333334</v>
      </c>
      <c r="Q1486">
        <v>25.069588040244028</v>
      </c>
      <c r="R1486">
        <v>36.458333333333336</v>
      </c>
      <c r="S1486">
        <v>63.541666666666664</v>
      </c>
      <c r="T1486">
        <v>0</v>
      </c>
      <c r="U1486">
        <v>100</v>
      </c>
      <c r="V1486">
        <v>154.94791666666666</v>
      </c>
      <c r="W1486">
        <v>12.423759166614806</v>
      </c>
      <c r="X1486">
        <v>10.416666666666666</v>
      </c>
      <c r="Y1486">
        <v>89.583333333333329</v>
      </c>
      <c r="Z1486">
        <v>0</v>
      </c>
      <c r="AA1486" s="2" t="s">
        <v>878</v>
      </c>
      <c r="AB1486" t="s">
        <v>878</v>
      </c>
      <c r="AC1486" t="s">
        <v>878</v>
      </c>
      <c r="AD1486" t="s">
        <v>878</v>
      </c>
      <c r="AE1486" t="s">
        <v>878</v>
      </c>
      <c r="AF1486" t="s">
        <v>878</v>
      </c>
      <c r="AG1486" t="s">
        <v>878</v>
      </c>
      <c r="AH1486" t="s">
        <v>878</v>
      </c>
      <c r="AI1486" t="s">
        <v>878</v>
      </c>
      <c r="AJ1486" t="s">
        <v>878</v>
      </c>
      <c r="AK1486" t="s">
        <v>878</v>
      </c>
      <c r="AL1486" t="s">
        <v>878</v>
      </c>
      <c r="AM1486" t="s">
        <v>878</v>
      </c>
      <c r="AN1486" t="s">
        <v>878</v>
      </c>
      <c r="AO1486" t="s">
        <v>878</v>
      </c>
      <c r="AP1486" t="s">
        <v>878</v>
      </c>
      <c r="AQ1486" t="s">
        <v>878</v>
      </c>
      <c r="AR1486" t="s">
        <v>878</v>
      </c>
      <c r="AS1486" t="s">
        <v>878</v>
      </c>
      <c r="AT1486" t="s">
        <v>878</v>
      </c>
      <c r="AU1486" t="s">
        <v>878</v>
      </c>
      <c r="AV1486" t="s">
        <v>878</v>
      </c>
      <c r="AW1486" t="s">
        <v>878</v>
      </c>
      <c r="AX1486" t="s">
        <v>878</v>
      </c>
      <c r="AY1486" t="s">
        <v>878</v>
      </c>
      <c r="AZ1486" t="s">
        <v>878</v>
      </c>
      <c r="BA1486" t="s">
        <v>878</v>
      </c>
      <c r="BB1486" t="s">
        <v>878</v>
      </c>
      <c r="BC1486" t="s">
        <v>878</v>
      </c>
      <c r="BD1486" t="s">
        <v>878</v>
      </c>
      <c r="BE1486" t="s">
        <v>878</v>
      </c>
      <c r="BF1486" t="s">
        <v>878</v>
      </c>
      <c r="BG1486" s="25">
        <v>0</v>
      </c>
      <c r="BH1486" s="1">
        <v>0</v>
      </c>
      <c r="BI1486" s="1">
        <v>0</v>
      </c>
      <c r="BJ1486" s="1">
        <v>0</v>
      </c>
      <c r="BK1486" s="1">
        <v>0</v>
      </c>
      <c r="BL1486" s="25">
        <v>0</v>
      </c>
      <c r="BM1486">
        <v>0</v>
      </c>
      <c r="BN1486" s="1">
        <v>0</v>
      </c>
      <c r="BO1486" s="1">
        <v>0</v>
      </c>
      <c r="BP1486">
        <v>0</v>
      </c>
      <c r="BQ1486"/>
      <c r="BR1486"/>
      <c r="BS1486"/>
      <c r="BT1486"/>
      <c r="BU1486"/>
      <c r="BV1486"/>
      <c r="BW1486"/>
      <c r="BX1486"/>
      <c r="BY1486"/>
      <c r="BZ1486"/>
      <c r="CA1486"/>
      <c r="CB1486"/>
      <c r="CC1486"/>
      <c r="CD1486"/>
      <c r="CE1486"/>
      <c r="CF1486"/>
      <c r="CG1486"/>
      <c r="CH1486"/>
      <c r="CI1486"/>
      <c r="CJ1486"/>
      <c r="CK1486"/>
      <c r="CL1486"/>
      <c r="CM1486"/>
      <c r="CN1486"/>
      <c r="CO1486"/>
      <c r="CP1486"/>
      <c r="CQ1486"/>
      <c r="CR1486"/>
      <c r="CS1486"/>
      <c r="CT1486"/>
      <c r="CU1486"/>
      <c r="CV1486"/>
      <c r="CW1486"/>
      <c r="CX1486"/>
      <c r="CY1486"/>
      <c r="CZ1486"/>
      <c r="DA1486"/>
      <c r="DB1486"/>
      <c r="DC1486"/>
      <c r="DD1486"/>
      <c r="DE1486"/>
    </row>
    <row r="1487" spans="1:109" x14ac:dyDescent="0.2">
      <c r="A1487" s="2">
        <v>1486</v>
      </c>
      <c r="B1487" s="2">
        <v>18</v>
      </c>
      <c r="C1487" s="2">
        <v>2</v>
      </c>
      <c r="D1487">
        <v>1</v>
      </c>
      <c r="E1487" s="52">
        <v>44034</v>
      </c>
      <c r="F1487" s="1">
        <v>0</v>
      </c>
      <c r="G1487" s="5">
        <f t="shared" si="98"/>
        <v>0</v>
      </c>
      <c r="H1487" s="19">
        <f t="shared" si="99"/>
        <v>0</v>
      </c>
      <c r="I1487">
        <v>100</v>
      </c>
      <c r="J1487">
        <v>182.02430555555554</v>
      </c>
      <c r="K1487">
        <v>35.865373413170325</v>
      </c>
      <c r="L1487">
        <v>45.833333333333336</v>
      </c>
      <c r="M1487">
        <v>50</v>
      </c>
      <c r="N1487">
        <v>4.166666666666667</v>
      </c>
      <c r="O1487">
        <v>100</v>
      </c>
      <c r="P1487">
        <v>152.52083333333334</v>
      </c>
      <c r="Q1487">
        <v>28.441045013536304</v>
      </c>
      <c r="R1487">
        <v>28.125</v>
      </c>
      <c r="S1487">
        <v>65.625</v>
      </c>
      <c r="T1487">
        <v>6.25</v>
      </c>
      <c r="U1487">
        <v>100</v>
      </c>
      <c r="V1487">
        <v>241.03125</v>
      </c>
      <c r="W1487">
        <v>25.624599426298378</v>
      </c>
      <c r="X1487">
        <v>81.25</v>
      </c>
      <c r="Y1487">
        <v>18.75</v>
      </c>
      <c r="Z1487">
        <v>0</v>
      </c>
      <c r="AA1487" s="2">
        <v>0</v>
      </c>
      <c r="AB1487">
        <v>1</v>
      </c>
      <c r="AC1487">
        <v>5</v>
      </c>
      <c r="AD1487">
        <v>1</v>
      </c>
      <c r="AE1487" s="16">
        <v>0</v>
      </c>
      <c r="AF1487" t="s">
        <v>879</v>
      </c>
      <c r="AG1487" t="s">
        <v>879</v>
      </c>
      <c r="AH1487" t="s">
        <v>879</v>
      </c>
      <c r="AI1487" t="s">
        <v>879</v>
      </c>
      <c r="AJ1487" t="s">
        <v>879</v>
      </c>
      <c r="AK1487" t="s">
        <v>879</v>
      </c>
      <c r="AL1487" t="s">
        <v>878</v>
      </c>
      <c r="AM1487" t="s">
        <v>878</v>
      </c>
      <c r="AN1487" t="s">
        <v>878</v>
      </c>
      <c r="AO1487" t="s">
        <v>878</v>
      </c>
      <c r="AP1487" t="s">
        <v>878</v>
      </c>
      <c r="AQ1487" t="s">
        <v>878</v>
      </c>
      <c r="AR1487" t="s">
        <v>878</v>
      </c>
      <c r="AS1487" t="s">
        <v>879</v>
      </c>
      <c r="AT1487" t="s">
        <v>879</v>
      </c>
      <c r="AU1487" t="s">
        <v>879</v>
      </c>
      <c r="AV1487" t="s">
        <v>879</v>
      </c>
      <c r="AW1487" t="s">
        <v>879</v>
      </c>
      <c r="AX1487" t="s">
        <v>879</v>
      </c>
      <c r="AY1487" t="s">
        <v>879</v>
      </c>
      <c r="AZ1487" t="s">
        <v>878</v>
      </c>
      <c r="BA1487" t="s">
        <v>878</v>
      </c>
      <c r="BB1487" t="s">
        <v>878</v>
      </c>
      <c r="BC1487" t="s">
        <v>878</v>
      </c>
      <c r="BD1487" t="s">
        <v>878</v>
      </c>
      <c r="BE1487" t="s">
        <v>878</v>
      </c>
      <c r="BF1487" t="s">
        <v>878</v>
      </c>
      <c r="BG1487">
        <v>0</v>
      </c>
      <c r="BH1487">
        <v>0</v>
      </c>
      <c r="BI1487">
        <v>0</v>
      </c>
      <c r="BJ1487">
        <v>0</v>
      </c>
      <c r="BK1487">
        <v>0</v>
      </c>
      <c r="BL1487" s="25">
        <v>0</v>
      </c>
      <c r="BM1487">
        <v>0</v>
      </c>
      <c r="BN1487" s="1">
        <v>0</v>
      </c>
      <c r="BO1487" s="1">
        <v>0</v>
      </c>
      <c r="BP1487">
        <v>0</v>
      </c>
      <c r="BQ1487"/>
      <c r="BR1487"/>
      <c r="BS1487"/>
      <c r="BT1487"/>
      <c r="BU1487"/>
      <c r="BV1487"/>
      <c r="BW1487"/>
      <c r="BX1487"/>
      <c r="BY1487"/>
      <c r="BZ1487"/>
      <c r="CA1487"/>
      <c r="CB1487"/>
      <c r="CC1487"/>
      <c r="CD1487"/>
      <c r="CE1487"/>
      <c r="CF1487"/>
      <c r="CG1487"/>
      <c r="CH1487"/>
      <c r="CI1487"/>
      <c r="CJ1487"/>
      <c r="CK1487"/>
      <c r="CL1487"/>
      <c r="CM1487"/>
      <c r="CN1487"/>
      <c r="CO1487"/>
      <c r="CP1487"/>
      <c r="CQ1487"/>
      <c r="CR1487"/>
      <c r="CS1487"/>
      <c r="CT1487"/>
      <c r="CU1487"/>
      <c r="CV1487"/>
      <c r="CW1487"/>
      <c r="CX1487"/>
      <c r="CY1487"/>
      <c r="CZ1487"/>
      <c r="DA1487"/>
      <c r="DB1487"/>
      <c r="DC1487"/>
      <c r="DD1487"/>
      <c r="DE1487"/>
    </row>
    <row r="1488" spans="1:109" x14ac:dyDescent="0.2">
      <c r="A1488" s="2">
        <v>1487</v>
      </c>
      <c r="B1488" s="2">
        <v>18</v>
      </c>
      <c r="C1488" s="2">
        <v>2</v>
      </c>
      <c r="D1488">
        <v>2</v>
      </c>
      <c r="E1488" s="52">
        <v>44035</v>
      </c>
      <c r="F1488" s="1">
        <v>0</v>
      </c>
      <c r="G1488" s="5">
        <f t="shared" si="98"/>
        <v>0</v>
      </c>
      <c r="H1488" s="19">
        <f t="shared" si="99"/>
        <v>0</v>
      </c>
      <c r="I1488">
        <v>97.916666666666671</v>
      </c>
      <c r="J1488">
        <v>159.08865248226951</v>
      </c>
      <c r="K1488">
        <v>28.057214845531689</v>
      </c>
      <c r="L1488">
        <v>34.042553191489361</v>
      </c>
      <c r="M1488">
        <v>65.957446808510639</v>
      </c>
      <c r="N1488">
        <v>0</v>
      </c>
      <c r="O1488">
        <v>100</v>
      </c>
      <c r="P1488">
        <v>158.796875</v>
      </c>
      <c r="Q1488">
        <v>29.816044574414434</v>
      </c>
      <c r="R1488">
        <v>31.770833333333332</v>
      </c>
      <c r="S1488">
        <v>68.229166666666671</v>
      </c>
      <c r="T1488">
        <v>0</v>
      </c>
      <c r="U1488">
        <v>93.75</v>
      </c>
      <c r="V1488">
        <v>159.71111111111111</v>
      </c>
      <c r="W1488">
        <v>24.079535928614728</v>
      </c>
      <c r="X1488">
        <v>38.888888888888886</v>
      </c>
      <c r="Y1488">
        <v>61.111111111111114</v>
      </c>
      <c r="Z1488">
        <v>0</v>
      </c>
      <c r="AA1488" s="2">
        <v>0</v>
      </c>
      <c r="AB1488">
        <v>1</v>
      </c>
      <c r="AC1488">
        <v>6</v>
      </c>
      <c r="AD1488">
        <v>1</v>
      </c>
      <c r="AE1488" s="16">
        <v>0</v>
      </c>
      <c r="AF1488" t="s">
        <v>879</v>
      </c>
      <c r="AG1488" t="s">
        <v>879</v>
      </c>
      <c r="AH1488" t="s">
        <v>879</v>
      </c>
      <c r="AI1488" t="s">
        <v>879</v>
      </c>
      <c r="AJ1488" t="s">
        <v>879</v>
      </c>
      <c r="AK1488" t="s">
        <v>879</v>
      </c>
      <c r="AL1488" t="s">
        <v>878</v>
      </c>
      <c r="AM1488" t="s">
        <v>878</v>
      </c>
      <c r="AN1488" t="s">
        <v>878</v>
      </c>
      <c r="AO1488" t="s">
        <v>878</v>
      </c>
      <c r="AP1488" t="s">
        <v>878</v>
      </c>
      <c r="AQ1488" t="s">
        <v>878</v>
      </c>
      <c r="AR1488" t="s">
        <v>878</v>
      </c>
      <c r="AS1488" t="s">
        <v>879</v>
      </c>
      <c r="AT1488" t="s">
        <v>879</v>
      </c>
      <c r="AU1488" t="s">
        <v>879</v>
      </c>
      <c r="AV1488" t="s">
        <v>879</v>
      </c>
      <c r="AW1488" t="s">
        <v>879</v>
      </c>
      <c r="AX1488" t="s">
        <v>879</v>
      </c>
      <c r="AY1488" t="s">
        <v>879</v>
      </c>
      <c r="AZ1488" t="s">
        <v>878</v>
      </c>
      <c r="BA1488" t="s">
        <v>878</v>
      </c>
      <c r="BB1488" t="s">
        <v>878</v>
      </c>
      <c r="BC1488" t="s">
        <v>878</v>
      </c>
      <c r="BD1488" t="s">
        <v>878</v>
      </c>
      <c r="BE1488" t="s">
        <v>878</v>
      </c>
      <c r="BF1488" t="s">
        <v>878</v>
      </c>
      <c r="BG1488">
        <v>0</v>
      </c>
      <c r="BH1488">
        <v>0</v>
      </c>
      <c r="BI1488">
        <v>0</v>
      </c>
      <c r="BJ1488">
        <v>0</v>
      </c>
      <c r="BK1488">
        <v>0</v>
      </c>
      <c r="BL1488" s="25">
        <v>0</v>
      </c>
      <c r="BM1488">
        <v>0</v>
      </c>
      <c r="BN1488" s="1">
        <v>0</v>
      </c>
      <c r="BO1488" s="1">
        <v>0</v>
      </c>
      <c r="BP1488">
        <v>0</v>
      </c>
      <c r="BQ1488"/>
      <c r="BR1488"/>
      <c r="BS1488"/>
      <c r="BT1488"/>
      <c r="BU1488"/>
      <c r="BV1488"/>
      <c r="BW1488"/>
      <c r="BX1488"/>
      <c r="BY1488"/>
      <c r="BZ1488"/>
      <c r="CA1488"/>
      <c r="CB1488"/>
      <c r="CC1488"/>
      <c r="CD1488"/>
      <c r="CE1488"/>
      <c r="CF1488"/>
      <c r="CG1488"/>
      <c r="CH1488"/>
      <c r="CI1488"/>
      <c r="CJ1488"/>
      <c r="CK1488"/>
      <c r="CL1488"/>
      <c r="CM1488"/>
      <c r="CN1488"/>
      <c r="CO1488"/>
      <c r="CP1488"/>
      <c r="CQ1488"/>
      <c r="CR1488"/>
      <c r="CS1488"/>
      <c r="CT1488"/>
      <c r="CU1488"/>
      <c r="CV1488"/>
      <c r="CW1488"/>
      <c r="CX1488"/>
      <c r="CY1488"/>
      <c r="CZ1488"/>
      <c r="DA1488"/>
      <c r="DB1488"/>
      <c r="DC1488"/>
      <c r="DD1488"/>
      <c r="DE1488"/>
    </row>
    <row r="1489" spans="1:109" x14ac:dyDescent="0.2">
      <c r="A1489" s="2">
        <v>1488</v>
      </c>
      <c r="B1489" s="2">
        <v>18</v>
      </c>
      <c r="C1489" s="2">
        <v>2</v>
      </c>
      <c r="D1489">
        <v>3</v>
      </c>
      <c r="E1489" s="52">
        <v>44036</v>
      </c>
      <c r="F1489" s="1">
        <v>0</v>
      </c>
      <c r="G1489" s="5">
        <f t="shared" si="98"/>
        <v>0</v>
      </c>
      <c r="H1489" s="19">
        <f t="shared" si="99"/>
        <v>0</v>
      </c>
      <c r="I1489">
        <v>100</v>
      </c>
      <c r="J1489">
        <v>166.40277777777777</v>
      </c>
      <c r="K1489">
        <v>36.455614463329596</v>
      </c>
      <c r="L1489">
        <v>42.013888888888886</v>
      </c>
      <c r="M1489">
        <v>56.94444444444445</v>
      </c>
      <c r="N1489">
        <v>1.0416666666666667</v>
      </c>
      <c r="O1489">
        <v>100</v>
      </c>
      <c r="P1489">
        <v>139.30729166666666</v>
      </c>
      <c r="Q1489">
        <v>39.908152991731576</v>
      </c>
      <c r="R1489">
        <v>16.145833333333332</v>
      </c>
      <c r="S1489">
        <v>82.291666666666671</v>
      </c>
      <c r="T1489">
        <v>1.5625</v>
      </c>
      <c r="U1489">
        <v>100</v>
      </c>
      <c r="V1489">
        <v>220.59375</v>
      </c>
      <c r="W1489">
        <v>9.6381121253155317</v>
      </c>
      <c r="X1489">
        <v>93.75</v>
      </c>
      <c r="Y1489">
        <v>6.25</v>
      </c>
      <c r="Z1489">
        <v>0</v>
      </c>
      <c r="AA1489" s="2">
        <v>0</v>
      </c>
      <c r="AB1489">
        <v>1</v>
      </c>
      <c r="AC1489">
        <v>8</v>
      </c>
      <c r="AD1489">
        <v>1</v>
      </c>
      <c r="AE1489" s="16">
        <v>0</v>
      </c>
      <c r="AF1489" t="s">
        <v>879</v>
      </c>
      <c r="AG1489" t="s">
        <v>879</v>
      </c>
      <c r="AH1489" t="s">
        <v>879</v>
      </c>
      <c r="AI1489" t="s">
        <v>879</v>
      </c>
      <c r="AJ1489" t="s">
        <v>879</v>
      </c>
      <c r="AK1489" t="s">
        <v>879</v>
      </c>
      <c r="AL1489" t="s">
        <v>878</v>
      </c>
      <c r="AM1489" t="s">
        <v>878</v>
      </c>
      <c r="AN1489" t="s">
        <v>878</v>
      </c>
      <c r="AO1489" t="s">
        <v>878</v>
      </c>
      <c r="AP1489" t="s">
        <v>878</v>
      </c>
      <c r="AQ1489" t="s">
        <v>878</v>
      </c>
      <c r="AR1489" t="s">
        <v>878</v>
      </c>
      <c r="AS1489" t="s">
        <v>879</v>
      </c>
      <c r="AT1489" t="s">
        <v>879</v>
      </c>
      <c r="AU1489" t="s">
        <v>879</v>
      </c>
      <c r="AV1489" t="s">
        <v>879</v>
      </c>
      <c r="AW1489" t="s">
        <v>879</v>
      </c>
      <c r="AX1489" t="s">
        <v>879</v>
      </c>
      <c r="AY1489" t="s">
        <v>879</v>
      </c>
      <c r="AZ1489" t="s">
        <v>878</v>
      </c>
      <c r="BA1489" t="s">
        <v>878</v>
      </c>
      <c r="BB1489" t="s">
        <v>878</v>
      </c>
      <c r="BC1489" t="s">
        <v>878</v>
      </c>
      <c r="BD1489" t="s">
        <v>878</v>
      </c>
      <c r="BE1489" t="s">
        <v>878</v>
      </c>
      <c r="BF1489" t="s">
        <v>878</v>
      </c>
      <c r="BG1489">
        <v>0</v>
      </c>
      <c r="BH1489">
        <v>0</v>
      </c>
      <c r="BI1489">
        <v>0</v>
      </c>
      <c r="BJ1489">
        <v>0</v>
      </c>
      <c r="BK1489">
        <v>0</v>
      </c>
      <c r="BL1489" s="25">
        <v>0</v>
      </c>
      <c r="BM1489">
        <v>0</v>
      </c>
      <c r="BN1489" s="1">
        <v>0</v>
      </c>
      <c r="BO1489" s="1">
        <v>0</v>
      </c>
      <c r="BP1489">
        <v>0</v>
      </c>
      <c r="BQ1489"/>
      <c r="BR1489"/>
      <c r="BS1489"/>
      <c r="BT1489"/>
      <c r="BU1489"/>
      <c r="BV1489"/>
      <c r="BW1489"/>
      <c r="BX1489"/>
      <c r="BY1489"/>
      <c r="BZ1489"/>
      <c r="CA1489"/>
      <c r="CB1489"/>
      <c r="CC1489"/>
      <c r="CD1489"/>
      <c r="CE1489"/>
      <c r="CF1489"/>
      <c r="CG1489"/>
      <c r="CH1489"/>
      <c r="CI1489"/>
      <c r="CJ1489"/>
      <c r="CK1489"/>
      <c r="CL1489"/>
      <c r="CM1489"/>
      <c r="CN1489"/>
      <c r="CO1489"/>
      <c r="CP1489"/>
      <c r="CQ1489"/>
      <c r="CR1489"/>
      <c r="CS1489"/>
      <c r="CT1489"/>
      <c r="CU1489"/>
      <c r="CV1489"/>
      <c r="CW1489"/>
      <c r="CX1489"/>
      <c r="CY1489"/>
      <c r="CZ1489"/>
      <c r="DA1489"/>
      <c r="DB1489"/>
      <c r="DC1489"/>
      <c r="DD1489"/>
      <c r="DE1489"/>
    </row>
    <row r="1490" spans="1:109" x14ac:dyDescent="0.2">
      <c r="A1490" s="2">
        <v>1489</v>
      </c>
      <c r="B1490" s="2">
        <v>18</v>
      </c>
      <c r="C1490" s="2">
        <v>2</v>
      </c>
      <c r="D1490">
        <v>4</v>
      </c>
      <c r="E1490" s="52">
        <v>44037</v>
      </c>
      <c r="F1490" s="1">
        <v>0</v>
      </c>
      <c r="G1490" s="5">
        <f t="shared" si="98"/>
        <v>45</v>
      </c>
      <c r="H1490" s="19">
        <f t="shared" si="99"/>
        <v>337.5</v>
      </c>
      <c r="I1490">
        <v>39.583333333333336</v>
      </c>
      <c r="J1490">
        <v>175.60526315789474</v>
      </c>
      <c r="K1490">
        <v>44.727658215156644</v>
      </c>
      <c r="L1490">
        <v>46.491228070175438</v>
      </c>
      <c r="M1490">
        <v>38.596491228070178</v>
      </c>
      <c r="N1490">
        <v>14.912280701754385</v>
      </c>
      <c r="O1490">
        <v>59.375</v>
      </c>
      <c r="P1490">
        <v>175.60526315789474</v>
      </c>
      <c r="Q1490">
        <v>44.727658215156644</v>
      </c>
      <c r="R1490">
        <v>46.491228070175438</v>
      </c>
      <c r="S1490">
        <v>38.596491228070178</v>
      </c>
      <c r="T1490">
        <v>14.912280701754385</v>
      </c>
      <c r="U1490">
        <v>0</v>
      </c>
      <c r="V1490" t="s">
        <v>20</v>
      </c>
      <c r="W1490" t="s">
        <v>20</v>
      </c>
      <c r="X1490" t="s">
        <v>20</v>
      </c>
      <c r="Y1490" t="s">
        <v>20</v>
      </c>
      <c r="Z1490" t="s">
        <v>20</v>
      </c>
      <c r="AA1490" s="2">
        <v>0</v>
      </c>
      <c r="AB1490">
        <v>2</v>
      </c>
      <c r="AC1490">
        <v>7</v>
      </c>
      <c r="AD1490">
        <v>3</v>
      </c>
      <c r="AE1490" s="16">
        <v>0</v>
      </c>
      <c r="AF1490" t="s">
        <v>879</v>
      </c>
      <c r="AG1490" t="s">
        <v>879</v>
      </c>
      <c r="AH1490" t="s">
        <v>879</v>
      </c>
      <c r="AI1490" t="s">
        <v>879</v>
      </c>
      <c r="AJ1490" t="s">
        <v>879</v>
      </c>
      <c r="AK1490" t="s">
        <v>879</v>
      </c>
      <c r="AL1490" t="s">
        <v>878</v>
      </c>
      <c r="AM1490" t="s">
        <v>878</v>
      </c>
      <c r="AN1490" t="s">
        <v>878</v>
      </c>
      <c r="AO1490" t="s">
        <v>878</v>
      </c>
      <c r="AP1490" t="s">
        <v>878</v>
      </c>
      <c r="AQ1490" t="s">
        <v>878</v>
      </c>
      <c r="AR1490" t="s">
        <v>878</v>
      </c>
      <c r="AS1490" t="s">
        <v>879</v>
      </c>
      <c r="AT1490" t="s">
        <v>879</v>
      </c>
      <c r="AU1490" t="s">
        <v>879</v>
      </c>
      <c r="AV1490" t="s">
        <v>879</v>
      </c>
      <c r="AW1490" t="s">
        <v>879</v>
      </c>
      <c r="AX1490" t="s">
        <v>879</v>
      </c>
      <c r="AY1490" t="s">
        <v>879</v>
      </c>
      <c r="AZ1490" t="s">
        <v>878</v>
      </c>
      <c r="BA1490" t="s">
        <v>878</v>
      </c>
      <c r="BB1490" t="s">
        <v>878</v>
      </c>
      <c r="BC1490" t="s">
        <v>878</v>
      </c>
      <c r="BD1490" t="s">
        <v>878</v>
      </c>
      <c r="BE1490" t="s">
        <v>878</v>
      </c>
      <c r="BF1490" t="s">
        <v>878</v>
      </c>
      <c r="BG1490">
        <v>45</v>
      </c>
      <c r="BH1490">
        <v>6</v>
      </c>
      <c r="BI1490">
        <v>7.5</v>
      </c>
      <c r="BJ1490" s="1">
        <f>BG1490*BI1490</f>
        <v>337.5</v>
      </c>
      <c r="BK1490" t="s">
        <v>881</v>
      </c>
      <c r="BL1490" s="25">
        <v>0</v>
      </c>
      <c r="BM1490">
        <v>0</v>
      </c>
      <c r="BN1490" s="1">
        <v>0</v>
      </c>
      <c r="BO1490" s="1">
        <v>0</v>
      </c>
      <c r="BP1490">
        <v>0</v>
      </c>
      <c r="BQ1490"/>
      <c r="BR1490"/>
      <c r="BS1490"/>
      <c r="BT1490"/>
      <c r="BU1490"/>
      <c r="BV1490"/>
      <c r="BW1490"/>
      <c r="BX1490"/>
      <c r="BY1490"/>
      <c r="BZ1490"/>
      <c r="CA1490"/>
      <c r="CB1490"/>
      <c r="CC1490"/>
      <c r="CD1490"/>
      <c r="CE1490"/>
      <c r="CF1490"/>
      <c r="CG1490"/>
      <c r="CH1490"/>
      <c r="CI1490"/>
      <c r="CJ1490"/>
      <c r="CK1490"/>
      <c r="CL1490"/>
      <c r="CM1490"/>
      <c r="CN1490"/>
      <c r="CO1490"/>
      <c r="CP1490"/>
      <c r="CQ1490"/>
      <c r="CR1490"/>
      <c r="CS1490"/>
      <c r="CT1490"/>
      <c r="CU1490"/>
      <c r="CV1490"/>
      <c r="CW1490"/>
      <c r="CX1490"/>
      <c r="CY1490"/>
      <c r="CZ1490"/>
      <c r="DA1490"/>
      <c r="DB1490"/>
      <c r="DC1490"/>
      <c r="DD1490"/>
      <c r="DE1490"/>
    </row>
    <row r="1491" spans="1:109" x14ac:dyDescent="0.2">
      <c r="A1491" s="2">
        <v>1490</v>
      </c>
      <c r="B1491" s="2">
        <v>18</v>
      </c>
      <c r="C1491" s="2">
        <v>2</v>
      </c>
      <c r="D1491">
        <v>5</v>
      </c>
      <c r="E1491" s="52">
        <v>44038</v>
      </c>
      <c r="F1491" s="1">
        <v>0</v>
      </c>
      <c r="G1491" s="5">
        <f t="shared" si="98"/>
        <v>0</v>
      </c>
      <c r="H1491" s="19">
        <f t="shared" si="99"/>
        <v>0</v>
      </c>
      <c r="I1491">
        <v>96.527777777777771</v>
      </c>
      <c r="J1491">
        <v>169.98561151079136</v>
      </c>
      <c r="K1491">
        <v>25.921440762746091</v>
      </c>
      <c r="L1491">
        <v>47.841726618705039</v>
      </c>
      <c r="M1491">
        <v>50.359712230215827</v>
      </c>
      <c r="N1491">
        <v>1.7985611510791366</v>
      </c>
      <c r="O1491">
        <v>94.791666666666671</v>
      </c>
      <c r="P1491">
        <v>157.7967032967033</v>
      </c>
      <c r="Q1491">
        <v>29.832369709765032</v>
      </c>
      <c r="R1491">
        <v>30.76923076923077</v>
      </c>
      <c r="S1491">
        <v>66.483516483516482</v>
      </c>
      <c r="T1491">
        <v>2.7472527472527473</v>
      </c>
      <c r="U1491">
        <v>100</v>
      </c>
      <c r="V1491">
        <v>193.09375</v>
      </c>
      <c r="W1491">
        <v>12.840573508539659</v>
      </c>
      <c r="X1491">
        <v>80.208333333333329</v>
      </c>
      <c r="Y1491">
        <v>19.791666666666671</v>
      </c>
      <c r="Z1491">
        <v>0</v>
      </c>
      <c r="AA1491" s="2">
        <v>1</v>
      </c>
      <c r="AB1491">
        <v>1</v>
      </c>
      <c r="AC1491">
        <v>6</v>
      </c>
      <c r="AD1491">
        <v>2</v>
      </c>
      <c r="AE1491" s="16">
        <v>0</v>
      </c>
      <c r="AF1491" t="s">
        <v>879</v>
      </c>
      <c r="AG1491" t="s">
        <v>879</v>
      </c>
      <c r="AH1491" t="s">
        <v>879</v>
      </c>
      <c r="AI1491" t="s">
        <v>879</v>
      </c>
      <c r="AJ1491" t="s">
        <v>879</v>
      </c>
      <c r="AK1491" t="s">
        <v>879</v>
      </c>
      <c r="AL1491" t="s">
        <v>878</v>
      </c>
      <c r="AM1491" t="s">
        <v>878</v>
      </c>
      <c r="AN1491" t="s">
        <v>878</v>
      </c>
      <c r="AO1491" t="s">
        <v>878</v>
      </c>
      <c r="AP1491" t="s">
        <v>878</v>
      </c>
      <c r="AQ1491" t="s">
        <v>878</v>
      </c>
      <c r="AR1491" t="s">
        <v>878</v>
      </c>
      <c r="AS1491" t="s">
        <v>879</v>
      </c>
      <c r="AT1491" t="s">
        <v>879</v>
      </c>
      <c r="AU1491" t="s">
        <v>879</v>
      </c>
      <c r="AV1491" t="s">
        <v>879</v>
      </c>
      <c r="AW1491" t="s">
        <v>879</v>
      </c>
      <c r="AX1491" t="s">
        <v>879</v>
      </c>
      <c r="AY1491" t="s">
        <v>879</v>
      </c>
      <c r="AZ1491" t="s">
        <v>878</v>
      </c>
      <c r="BA1491" t="s">
        <v>878</v>
      </c>
      <c r="BB1491" t="s">
        <v>878</v>
      </c>
      <c r="BC1491" t="s">
        <v>878</v>
      </c>
      <c r="BD1491" t="s">
        <v>878</v>
      </c>
      <c r="BE1491" t="s">
        <v>878</v>
      </c>
      <c r="BF1491" t="s">
        <v>878</v>
      </c>
      <c r="BG1491">
        <v>0</v>
      </c>
      <c r="BH1491">
        <v>0</v>
      </c>
      <c r="BI1491">
        <v>0</v>
      </c>
      <c r="BJ1491">
        <v>0</v>
      </c>
      <c r="BK1491">
        <v>0</v>
      </c>
      <c r="BL1491" s="25">
        <v>0</v>
      </c>
      <c r="BM1491">
        <v>0</v>
      </c>
      <c r="BN1491" s="1">
        <v>0</v>
      </c>
      <c r="BO1491" s="1">
        <v>0</v>
      </c>
      <c r="BP1491">
        <v>0</v>
      </c>
      <c r="BQ1491"/>
      <c r="BR1491"/>
      <c r="BS1491"/>
      <c r="BT1491"/>
      <c r="BU1491"/>
      <c r="BV1491"/>
      <c r="BW1491"/>
      <c r="BX1491"/>
      <c r="BY1491"/>
      <c r="BZ1491"/>
      <c r="CA1491"/>
      <c r="CB1491"/>
      <c r="CC1491"/>
      <c r="CD1491"/>
      <c r="CE1491"/>
      <c r="CF1491"/>
      <c r="CG1491"/>
      <c r="CH1491"/>
      <c r="CI1491"/>
      <c r="CJ1491"/>
      <c r="CK1491"/>
      <c r="CL1491"/>
      <c r="CM1491"/>
      <c r="CN1491"/>
      <c r="CO1491"/>
      <c r="CP1491"/>
      <c r="CQ1491"/>
      <c r="CR1491"/>
      <c r="CS1491"/>
      <c r="CT1491"/>
      <c r="CU1491"/>
      <c r="CV1491"/>
      <c r="CW1491"/>
      <c r="CX1491"/>
      <c r="CY1491"/>
      <c r="CZ1491"/>
      <c r="DA1491"/>
      <c r="DB1491"/>
      <c r="DC1491"/>
      <c r="DD1491"/>
      <c r="DE1491"/>
    </row>
    <row r="1492" spans="1:109" x14ac:dyDescent="0.2">
      <c r="A1492" s="2">
        <v>1491</v>
      </c>
      <c r="B1492" s="2">
        <v>18</v>
      </c>
      <c r="C1492" s="2">
        <v>2</v>
      </c>
      <c r="D1492">
        <v>6</v>
      </c>
      <c r="E1492" s="52">
        <v>44039</v>
      </c>
      <c r="F1492" s="1">
        <v>0</v>
      </c>
      <c r="G1492" s="5">
        <f t="shared" si="98"/>
        <v>0</v>
      </c>
      <c r="H1492" s="19">
        <f t="shared" si="99"/>
        <v>0</v>
      </c>
      <c r="I1492">
        <v>100</v>
      </c>
      <c r="J1492">
        <v>166.86111111111111</v>
      </c>
      <c r="K1492">
        <v>25.224184352932337</v>
      </c>
      <c r="L1492">
        <v>38.888888888888886</v>
      </c>
      <c r="M1492">
        <v>61.111111111111114</v>
      </c>
      <c r="N1492">
        <v>0</v>
      </c>
      <c r="O1492">
        <v>100</v>
      </c>
      <c r="P1492">
        <v>169.53125</v>
      </c>
      <c r="Q1492">
        <v>28.112615786664136</v>
      </c>
      <c r="R1492">
        <v>41.145833333333336</v>
      </c>
      <c r="S1492">
        <v>58.854166666666664</v>
      </c>
      <c r="T1492">
        <v>0</v>
      </c>
      <c r="U1492">
        <v>100</v>
      </c>
      <c r="V1492">
        <v>161.52083333333334</v>
      </c>
      <c r="W1492">
        <v>16.86233918499163</v>
      </c>
      <c r="X1492">
        <v>34.375</v>
      </c>
      <c r="Y1492">
        <v>65.625</v>
      </c>
      <c r="Z1492">
        <v>0</v>
      </c>
      <c r="AA1492" s="2">
        <v>0</v>
      </c>
      <c r="AB1492">
        <v>1</v>
      </c>
      <c r="AC1492">
        <v>3</v>
      </c>
      <c r="AD1492">
        <v>1</v>
      </c>
      <c r="AE1492" s="16">
        <v>0</v>
      </c>
      <c r="AF1492" t="s">
        <v>879</v>
      </c>
      <c r="AG1492" t="s">
        <v>879</v>
      </c>
      <c r="AH1492" t="s">
        <v>879</v>
      </c>
      <c r="AI1492" t="s">
        <v>879</v>
      </c>
      <c r="AJ1492" t="s">
        <v>879</v>
      </c>
      <c r="AK1492" t="s">
        <v>879</v>
      </c>
      <c r="AL1492" t="s">
        <v>878</v>
      </c>
      <c r="AM1492" t="s">
        <v>878</v>
      </c>
      <c r="AN1492" t="s">
        <v>878</v>
      </c>
      <c r="AO1492" t="s">
        <v>878</v>
      </c>
      <c r="AP1492" t="s">
        <v>878</v>
      </c>
      <c r="AQ1492" t="s">
        <v>878</v>
      </c>
      <c r="AR1492" t="s">
        <v>878</v>
      </c>
      <c r="AS1492" t="s">
        <v>879</v>
      </c>
      <c r="AT1492" t="s">
        <v>879</v>
      </c>
      <c r="AU1492" t="s">
        <v>879</v>
      </c>
      <c r="AV1492" t="s">
        <v>879</v>
      </c>
      <c r="AW1492" t="s">
        <v>879</v>
      </c>
      <c r="AX1492" t="s">
        <v>879</v>
      </c>
      <c r="AY1492" t="s">
        <v>879</v>
      </c>
      <c r="AZ1492" t="s">
        <v>878</v>
      </c>
      <c r="BA1492" t="s">
        <v>878</v>
      </c>
      <c r="BB1492" t="s">
        <v>878</v>
      </c>
      <c r="BC1492" t="s">
        <v>878</v>
      </c>
      <c r="BD1492" t="s">
        <v>878</v>
      </c>
      <c r="BE1492" t="s">
        <v>878</v>
      </c>
      <c r="BF1492" t="s">
        <v>878</v>
      </c>
      <c r="BG1492">
        <v>0</v>
      </c>
      <c r="BH1492">
        <v>0</v>
      </c>
      <c r="BI1492">
        <v>0</v>
      </c>
      <c r="BJ1492">
        <v>0</v>
      </c>
      <c r="BK1492">
        <v>0</v>
      </c>
      <c r="BL1492" s="25">
        <v>0</v>
      </c>
      <c r="BM1492">
        <v>0</v>
      </c>
      <c r="BN1492" s="1">
        <v>0</v>
      </c>
      <c r="BO1492" s="1">
        <v>0</v>
      </c>
      <c r="BP1492">
        <v>0</v>
      </c>
      <c r="BQ1492"/>
      <c r="BR1492"/>
      <c r="BS1492"/>
      <c r="BT1492"/>
      <c r="BU1492"/>
      <c r="BV1492"/>
      <c r="BW1492"/>
      <c r="BX1492"/>
      <c r="BY1492"/>
      <c r="BZ1492"/>
      <c r="CA1492"/>
      <c r="CB1492"/>
      <c r="CC1492"/>
      <c r="CD1492"/>
      <c r="CE1492"/>
      <c r="CF1492"/>
      <c r="CG1492"/>
      <c r="CH1492"/>
      <c r="CI1492"/>
      <c r="CJ1492"/>
      <c r="CK1492"/>
      <c r="CL1492"/>
      <c r="CM1492"/>
      <c r="CN1492"/>
      <c r="CO1492"/>
      <c r="CP1492"/>
      <c r="CQ1492"/>
      <c r="CR1492"/>
      <c r="CS1492"/>
      <c r="CT1492"/>
      <c r="CU1492"/>
      <c r="CV1492"/>
      <c r="CW1492"/>
      <c r="CX1492"/>
      <c r="CY1492"/>
      <c r="CZ1492"/>
      <c r="DA1492"/>
      <c r="DB1492"/>
      <c r="DC1492"/>
      <c r="DD1492"/>
      <c r="DE1492"/>
    </row>
    <row r="1493" spans="1:109" x14ac:dyDescent="0.2">
      <c r="A1493" s="2">
        <v>1492</v>
      </c>
      <c r="B1493" s="2">
        <v>18</v>
      </c>
      <c r="C1493" s="2">
        <v>2</v>
      </c>
      <c r="D1493">
        <v>7</v>
      </c>
      <c r="E1493" s="52">
        <v>44040</v>
      </c>
      <c r="F1493" s="1">
        <v>0</v>
      </c>
      <c r="G1493" s="5">
        <f t="shared" si="98"/>
        <v>0</v>
      </c>
      <c r="H1493" s="19">
        <f t="shared" si="99"/>
        <v>0</v>
      </c>
      <c r="I1493">
        <v>100</v>
      </c>
      <c r="J1493">
        <v>148.21527777777777</v>
      </c>
      <c r="K1493">
        <v>35.414215074195667</v>
      </c>
      <c r="L1493">
        <v>25.347222222222221</v>
      </c>
      <c r="M1493">
        <v>74.652777777777771</v>
      </c>
      <c r="N1493">
        <v>0</v>
      </c>
      <c r="O1493">
        <v>100</v>
      </c>
      <c r="P1493">
        <v>163.078125</v>
      </c>
      <c r="Q1493">
        <v>35.848773045995692</v>
      </c>
      <c r="R1493">
        <v>38.020833333333336</v>
      </c>
      <c r="S1493">
        <v>61.979166666666664</v>
      </c>
      <c r="T1493">
        <v>0</v>
      </c>
      <c r="U1493">
        <v>100</v>
      </c>
      <c r="V1493">
        <v>118.48958333333333</v>
      </c>
      <c r="W1493">
        <v>8.9525481622509826</v>
      </c>
      <c r="X1493">
        <v>0</v>
      </c>
      <c r="Y1493">
        <v>100</v>
      </c>
      <c r="Z1493">
        <v>0</v>
      </c>
      <c r="AA1493" s="2">
        <v>0</v>
      </c>
      <c r="AB1493">
        <v>1</v>
      </c>
      <c r="AC1493">
        <v>3</v>
      </c>
      <c r="AD1493">
        <v>2</v>
      </c>
      <c r="AE1493" s="16">
        <v>0</v>
      </c>
      <c r="AF1493" t="s">
        <v>879</v>
      </c>
      <c r="AG1493" t="s">
        <v>879</v>
      </c>
      <c r="AH1493" t="s">
        <v>879</v>
      </c>
      <c r="AI1493" t="s">
        <v>879</v>
      </c>
      <c r="AJ1493" t="s">
        <v>879</v>
      </c>
      <c r="AK1493" t="s">
        <v>879</v>
      </c>
      <c r="AL1493" t="s">
        <v>878</v>
      </c>
      <c r="AM1493" t="s">
        <v>878</v>
      </c>
      <c r="AN1493" t="s">
        <v>878</v>
      </c>
      <c r="AO1493" t="s">
        <v>878</v>
      </c>
      <c r="AP1493" t="s">
        <v>878</v>
      </c>
      <c r="AQ1493" t="s">
        <v>878</v>
      </c>
      <c r="AR1493" t="s">
        <v>878</v>
      </c>
      <c r="AS1493" t="s">
        <v>879</v>
      </c>
      <c r="AT1493" t="s">
        <v>879</v>
      </c>
      <c r="AU1493" t="s">
        <v>879</v>
      </c>
      <c r="AV1493" t="s">
        <v>879</v>
      </c>
      <c r="AW1493" t="s">
        <v>879</v>
      </c>
      <c r="AX1493" t="s">
        <v>879</v>
      </c>
      <c r="AY1493" t="s">
        <v>879</v>
      </c>
      <c r="AZ1493" t="s">
        <v>878</v>
      </c>
      <c r="BA1493" t="s">
        <v>878</v>
      </c>
      <c r="BB1493" t="s">
        <v>878</v>
      </c>
      <c r="BC1493" t="s">
        <v>878</v>
      </c>
      <c r="BD1493" t="s">
        <v>878</v>
      </c>
      <c r="BE1493" t="s">
        <v>878</v>
      </c>
      <c r="BF1493" t="s">
        <v>878</v>
      </c>
      <c r="BG1493">
        <v>0</v>
      </c>
      <c r="BH1493">
        <v>0</v>
      </c>
      <c r="BI1493">
        <v>0</v>
      </c>
      <c r="BJ1493">
        <v>0</v>
      </c>
      <c r="BK1493">
        <v>0</v>
      </c>
      <c r="BL1493" s="25">
        <v>0</v>
      </c>
      <c r="BM1493">
        <v>0</v>
      </c>
      <c r="BN1493" s="1">
        <v>0</v>
      </c>
      <c r="BO1493" s="1">
        <v>0</v>
      </c>
      <c r="BP1493">
        <v>0</v>
      </c>
      <c r="BQ1493"/>
      <c r="BR1493"/>
      <c r="BS1493"/>
      <c r="BT1493"/>
      <c r="BU1493"/>
      <c r="BV1493"/>
      <c r="BW1493"/>
      <c r="BX1493"/>
      <c r="BY1493"/>
      <c r="BZ1493"/>
      <c r="CA1493"/>
      <c r="CB1493"/>
      <c r="CC1493"/>
      <c r="CD1493"/>
      <c r="CE1493"/>
      <c r="CF1493"/>
      <c r="CG1493"/>
      <c r="CH1493"/>
      <c r="CI1493"/>
      <c r="CJ1493"/>
      <c r="CK1493"/>
      <c r="CL1493"/>
      <c r="CM1493"/>
      <c r="CN1493"/>
      <c r="CO1493"/>
      <c r="CP1493"/>
      <c r="CQ1493"/>
      <c r="CR1493"/>
      <c r="CS1493"/>
      <c r="CT1493"/>
      <c r="CU1493"/>
      <c r="CV1493"/>
      <c r="CW1493"/>
      <c r="CX1493"/>
      <c r="CY1493"/>
      <c r="CZ1493"/>
      <c r="DA1493"/>
      <c r="DB1493"/>
      <c r="DC1493"/>
      <c r="DD1493"/>
      <c r="DE1493"/>
    </row>
    <row r="1494" spans="1:109" x14ac:dyDescent="0.2">
      <c r="A1494" s="2">
        <v>1493</v>
      </c>
      <c r="B1494" s="2">
        <v>18</v>
      </c>
      <c r="C1494" s="2">
        <v>2</v>
      </c>
      <c r="D1494">
        <v>8</v>
      </c>
      <c r="E1494" s="52">
        <v>44041</v>
      </c>
      <c r="F1494" s="1">
        <v>0</v>
      </c>
      <c r="G1494" s="5">
        <f t="shared" si="98"/>
        <v>0</v>
      </c>
      <c r="H1494" s="19">
        <f t="shared" si="99"/>
        <v>0</v>
      </c>
      <c r="I1494">
        <v>100</v>
      </c>
      <c r="J1494">
        <v>141.85069444444446</v>
      </c>
      <c r="K1494">
        <v>27.246562108125481</v>
      </c>
      <c r="L1494">
        <v>18.402777777777779</v>
      </c>
      <c r="M1494">
        <v>81.597222222222229</v>
      </c>
      <c r="N1494">
        <v>0</v>
      </c>
      <c r="O1494">
        <v>100</v>
      </c>
      <c r="P1494">
        <v>142.07291666666666</v>
      </c>
      <c r="Q1494">
        <v>28.583782562231679</v>
      </c>
      <c r="R1494">
        <v>19.791666666666668</v>
      </c>
      <c r="S1494">
        <v>80.208333333333329</v>
      </c>
      <c r="T1494">
        <v>0</v>
      </c>
      <c r="U1494">
        <v>100</v>
      </c>
      <c r="V1494">
        <v>141.40625</v>
      </c>
      <c r="W1494">
        <v>24.464953426719518</v>
      </c>
      <c r="X1494">
        <v>15.625</v>
      </c>
      <c r="Y1494">
        <v>84.375</v>
      </c>
      <c r="Z1494">
        <v>0</v>
      </c>
      <c r="AA1494" s="2">
        <v>0</v>
      </c>
      <c r="AB1494">
        <v>1</v>
      </c>
      <c r="AC1494">
        <v>5</v>
      </c>
      <c r="AD1494">
        <v>1</v>
      </c>
      <c r="AE1494" s="16">
        <v>0</v>
      </c>
      <c r="AF1494" t="s">
        <v>879</v>
      </c>
      <c r="AG1494" t="s">
        <v>879</v>
      </c>
      <c r="AH1494" t="s">
        <v>879</v>
      </c>
      <c r="AI1494" t="s">
        <v>879</v>
      </c>
      <c r="AJ1494" t="s">
        <v>879</v>
      </c>
      <c r="AK1494" t="s">
        <v>879</v>
      </c>
      <c r="AL1494" t="s">
        <v>878</v>
      </c>
      <c r="AM1494" t="s">
        <v>878</v>
      </c>
      <c r="AN1494" t="s">
        <v>878</v>
      </c>
      <c r="AO1494" t="s">
        <v>878</v>
      </c>
      <c r="AP1494" t="s">
        <v>878</v>
      </c>
      <c r="AQ1494" t="s">
        <v>878</v>
      </c>
      <c r="AR1494" t="s">
        <v>878</v>
      </c>
      <c r="AS1494" t="s">
        <v>879</v>
      </c>
      <c r="AT1494" t="s">
        <v>879</v>
      </c>
      <c r="AU1494" t="s">
        <v>879</v>
      </c>
      <c r="AV1494" t="s">
        <v>879</v>
      </c>
      <c r="AW1494" t="s">
        <v>879</v>
      </c>
      <c r="AX1494" t="s">
        <v>879</v>
      </c>
      <c r="AY1494" t="s">
        <v>879</v>
      </c>
      <c r="AZ1494" t="s">
        <v>878</v>
      </c>
      <c r="BA1494" t="s">
        <v>878</v>
      </c>
      <c r="BB1494" t="s">
        <v>878</v>
      </c>
      <c r="BC1494" t="s">
        <v>878</v>
      </c>
      <c r="BD1494" t="s">
        <v>878</v>
      </c>
      <c r="BE1494" t="s">
        <v>878</v>
      </c>
      <c r="BF1494" t="s">
        <v>878</v>
      </c>
      <c r="BG1494">
        <v>0</v>
      </c>
      <c r="BH1494">
        <v>0</v>
      </c>
      <c r="BI1494">
        <v>0</v>
      </c>
      <c r="BJ1494">
        <v>0</v>
      </c>
      <c r="BK1494">
        <v>0</v>
      </c>
      <c r="BL1494" s="25">
        <v>0</v>
      </c>
      <c r="BM1494">
        <v>0</v>
      </c>
      <c r="BN1494" s="1">
        <v>0</v>
      </c>
      <c r="BO1494" s="1">
        <v>0</v>
      </c>
      <c r="BP1494">
        <v>0</v>
      </c>
      <c r="BQ1494"/>
      <c r="BR1494"/>
      <c r="BS1494"/>
      <c r="BT1494"/>
      <c r="BU1494"/>
      <c r="BV1494"/>
      <c r="BW1494"/>
      <c r="BX1494"/>
      <c r="BY1494"/>
      <c r="BZ1494"/>
      <c r="CA1494"/>
      <c r="CB1494"/>
      <c r="CC1494"/>
      <c r="CD1494"/>
      <c r="CE1494"/>
      <c r="CF1494"/>
      <c r="CG1494"/>
      <c r="CH1494"/>
      <c r="CI1494"/>
      <c r="CJ1494"/>
      <c r="CK1494"/>
      <c r="CL1494"/>
      <c r="CM1494"/>
      <c r="CN1494"/>
      <c r="CO1494"/>
      <c r="CP1494"/>
      <c r="CQ1494"/>
      <c r="CR1494"/>
      <c r="CS1494"/>
      <c r="CT1494"/>
      <c r="CU1494"/>
      <c r="CV1494"/>
      <c r="CW1494"/>
      <c r="CX1494"/>
      <c r="CY1494"/>
      <c r="CZ1494"/>
      <c r="DA1494"/>
      <c r="DB1494"/>
      <c r="DC1494"/>
      <c r="DD1494"/>
      <c r="DE1494"/>
    </row>
    <row r="1495" spans="1:109" x14ac:dyDescent="0.2">
      <c r="A1495" s="2">
        <v>1494</v>
      </c>
      <c r="B1495" s="2">
        <v>18</v>
      </c>
      <c r="C1495" s="2">
        <v>2</v>
      </c>
      <c r="D1495">
        <v>9</v>
      </c>
      <c r="E1495" s="52">
        <v>44042</v>
      </c>
      <c r="F1495" s="1">
        <v>0</v>
      </c>
      <c r="G1495" s="5">
        <f t="shared" si="98"/>
        <v>30</v>
      </c>
      <c r="H1495" s="19">
        <f t="shared" si="99"/>
        <v>234</v>
      </c>
      <c r="I1495">
        <v>100</v>
      </c>
      <c r="J1495">
        <v>139.71875</v>
      </c>
      <c r="K1495">
        <v>30.497376939520667</v>
      </c>
      <c r="L1495">
        <v>16.666666666666668</v>
      </c>
      <c r="M1495">
        <v>83.333333333333329</v>
      </c>
      <c r="N1495">
        <v>0</v>
      </c>
      <c r="O1495">
        <v>100</v>
      </c>
      <c r="P1495">
        <v>130.46875</v>
      </c>
      <c r="Q1495">
        <v>33.435375800873317</v>
      </c>
      <c r="R1495">
        <v>17.708333333333332</v>
      </c>
      <c r="S1495">
        <v>82.291666666666671</v>
      </c>
      <c r="T1495">
        <v>0</v>
      </c>
      <c r="U1495">
        <v>100</v>
      </c>
      <c r="V1495">
        <v>158.21875</v>
      </c>
      <c r="W1495">
        <v>21.344771601143986</v>
      </c>
      <c r="X1495">
        <v>14.583333333333334</v>
      </c>
      <c r="Y1495">
        <v>85.416666666666671</v>
      </c>
      <c r="Z1495">
        <v>0</v>
      </c>
      <c r="AA1495" s="2">
        <v>1</v>
      </c>
      <c r="AB1495">
        <v>1</v>
      </c>
      <c r="AC1495">
        <v>6</v>
      </c>
      <c r="AD1495">
        <v>2</v>
      </c>
      <c r="AE1495" s="16">
        <v>0</v>
      </c>
      <c r="AF1495" t="s">
        <v>879</v>
      </c>
      <c r="AG1495" t="s">
        <v>879</v>
      </c>
      <c r="AH1495" t="s">
        <v>879</v>
      </c>
      <c r="AI1495" t="s">
        <v>879</v>
      </c>
      <c r="AJ1495" t="s">
        <v>879</v>
      </c>
      <c r="AK1495" t="s">
        <v>879</v>
      </c>
      <c r="AL1495" t="s">
        <v>878</v>
      </c>
      <c r="AM1495" t="s">
        <v>878</v>
      </c>
      <c r="AN1495" t="s">
        <v>878</v>
      </c>
      <c r="AO1495" t="s">
        <v>878</v>
      </c>
      <c r="AP1495" t="s">
        <v>878</v>
      </c>
      <c r="AQ1495" t="s">
        <v>878</v>
      </c>
      <c r="AR1495" t="s">
        <v>878</v>
      </c>
      <c r="AS1495" t="s">
        <v>879</v>
      </c>
      <c r="AT1495" t="s">
        <v>879</v>
      </c>
      <c r="AU1495" t="s">
        <v>879</v>
      </c>
      <c r="AV1495" t="s">
        <v>879</v>
      </c>
      <c r="AW1495" t="s">
        <v>879</v>
      </c>
      <c r="AX1495" t="s">
        <v>879</v>
      </c>
      <c r="AY1495" t="s">
        <v>879</v>
      </c>
      <c r="AZ1495" t="s">
        <v>878</v>
      </c>
      <c r="BA1495" t="s">
        <v>878</v>
      </c>
      <c r="BB1495" t="s">
        <v>878</v>
      </c>
      <c r="BC1495" t="s">
        <v>878</v>
      </c>
      <c r="BD1495" t="s">
        <v>878</v>
      </c>
      <c r="BE1495" t="s">
        <v>878</v>
      </c>
      <c r="BF1495" t="s">
        <v>878</v>
      </c>
      <c r="BG1495">
        <v>30</v>
      </c>
      <c r="BH1495">
        <v>6</v>
      </c>
      <c r="BI1495">
        <v>7.8</v>
      </c>
      <c r="BJ1495" s="1">
        <f>BG1495*BI1495</f>
        <v>234</v>
      </c>
      <c r="BK1495" t="s">
        <v>882</v>
      </c>
      <c r="BL1495" s="25">
        <v>0</v>
      </c>
      <c r="BM1495">
        <v>0</v>
      </c>
      <c r="BN1495" s="1">
        <v>0</v>
      </c>
      <c r="BO1495" s="1">
        <v>0</v>
      </c>
      <c r="BP1495">
        <v>0</v>
      </c>
      <c r="BQ1495"/>
      <c r="BR1495"/>
      <c r="BS1495"/>
      <c r="BT1495"/>
      <c r="BU1495"/>
      <c r="BV1495"/>
      <c r="BW1495"/>
      <c r="BX1495"/>
      <c r="BY1495"/>
      <c r="BZ1495"/>
      <c r="CA1495"/>
      <c r="CB1495"/>
      <c r="CC1495"/>
      <c r="CD1495"/>
      <c r="CE1495"/>
      <c r="CF1495"/>
      <c r="CG1495"/>
      <c r="CH1495"/>
      <c r="CI1495"/>
      <c r="CJ1495"/>
      <c r="CK1495"/>
      <c r="CL1495"/>
      <c r="CM1495"/>
      <c r="CN1495"/>
      <c r="CO1495"/>
      <c r="CP1495"/>
      <c r="CQ1495"/>
      <c r="CR1495"/>
      <c r="CS1495"/>
      <c r="CT1495"/>
      <c r="CU1495"/>
      <c r="CV1495"/>
      <c r="CW1495"/>
      <c r="CX1495"/>
      <c r="CY1495"/>
      <c r="CZ1495"/>
      <c r="DA1495"/>
      <c r="DB1495"/>
      <c r="DC1495"/>
      <c r="DD1495"/>
      <c r="DE1495"/>
    </row>
    <row r="1496" spans="1:109" x14ac:dyDescent="0.2">
      <c r="A1496" s="2">
        <v>1495</v>
      </c>
      <c r="B1496" s="2">
        <v>18</v>
      </c>
      <c r="C1496" s="2">
        <v>2</v>
      </c>
      <c r="D1496">
        <v>10</v>
      </c>
      <c r="E1496" s="52">
        <v>44046</v>
      </c>
      <c r="F1496" s="1">
        <v>0</v>
      </c>
      <c r="G1496" s="5">
        <f t="shared" si="98"/>
        <v>0</v>
      </c>
      <c r="H1496" s="19">
        <f t="shared" si="99"/>
        <v>0</v>
      </c>
      <c r="I1496">
        <v>99.652777777777771</v>
      </c>
      <c r="J1496">
        <v>168.23344947735191</v>
      </c>
      <c r="K1496">
        <v>33.26991544285017</v>
      </c>
      <c r="L1496">
        <v>36.933797909407666</v>
      </c>
      <c r="M1496">
        <v>63.066202090592334</v>
      </c>
      <c r="N1496">
        <v>0</v>
      </c>
      <c r="O1496">
        <v>100</v>
      </c>
      <c r="P1496">
        <v>171.78125</v>
      </c>
      <c r="Q1496">
        <v>35.777031170355663</v>
      </c>
      <c r="R1496">
        <v>40.625</v>
      </c>
      <c r="S1496">
        <v>59.375</v>
      </c>
      <c r="T1496">
        <v>0</v>
      </c>
      <c r="U1496">
        <v>98.958333333333329</v>
      </c>
      <c r="V1496">
        <v>161.06315789473683</v>
      </c>
      <c r="W1496">
        <v>26.1885858412973</v>
      </c>
      <c r="X1496">
        <v>29.473684210526315</v>
      </c>
      <c r="Y1496">
        <v>70.526315789473685</v>
      </c>
      <c r="Z1496">
        <v>0</v>
      </c>
      <c r="AA1496" s="2">
        <v>0</v>
      </c>
      <c r="AB1496">
        <v>1</v>
      </c>
      <c r="AC1496">
        <v>5</v>
      </c>
      <c r="AD1496">
        <v>3</v>
      </c>
      <c r="AE1496" s="16">
        <v>0</v>
      </c>
      <c r="AF1496" t="s">
        <v>879</v>
      </c>
      <c r="AG1496" t="s">
        <v>879</v>
      </c>
      <c r="AH1496" t="s">
        <v>879</v>
      </c>
      <c r="AI1496" t="s">
        <v>879</v>
      </c>
      <c r="AJ1496" t="s">
        <v>879</v>
      </c>
      <c r="AK1496" t="s">
        <v>879</v>
      </c>
      <c r="AL1496" t="s">
        <v>878</v>
      </c>
      <c r="AM1496" t="s">
        <v>878</v>
      </c>
      <c r="AN1496" t="s">
        <v>878</v>
      </c>
      <c r="AO1496" t="s">
        <v>878</v>
      </c>
      <c r="AP1496" t="s">
        <v>878</v>
      </c>
      <c r="AQ1496" t="s">
        <v>878</v>
      </c>
      <c r="AR1496" t="s">
        <v>878</v>
      </c>
      <c r="AS1496" t="s">
        <v>879</v>
      </c>
      <c r="AT1496" t="s">
        <v>879</v>
      </c>
      <c r="AU1496" t="s">
        <v>879</v>
      </c>
      <c r="AV1496" t="s">
        <v>879</v>
      </c>
      <c r="AW1496" t="s">
        <v>879</v>
      </c>
      <c r="AX1496" t="s">
        <v>879</v>
      </c>
      <c r="AY1496" t="s">
        <v>879</v>
      </c>
      <c r="AZ1496" t="s">
        <v>878</v>
      </c>
      <c r="BA1496" t="s">
        <v>878</v>
      </c>
      <c r="BB1496" t="s">
        <v>878</v>
      </c>
      <c r="BC1496" t="s">
        <v>878</v>
      </c>
      <c r="BD1496" t="s">
        <v>878</v>
      </c>
      <c r="BE1496" t="s">
        <v>878</v>
      </c>
      <c r="BF1496" t="s">
        <v>878</v>
      </c>
      <c r="BG1496">
        <v>0</v>
      </c>
      <c r="BH1496">
        <v>0</v>
      </c>
      <c r="BI1496">
        <v>0</v>
      </c>
      <c r="BJ1496">
        <v>0</v>
      </c>
      <c r="BK1496">
        <v>0</v>
      </c>
      <c r="BL1496" s="25">
        <v>0</v>
      </c>
      <c r="BM1496">
        <v>0</v>
      </c>
      <c r="BN1496" s="1">
        <v>0</v>
      </c>
      <c r="BO1496" s="1">
        <v>0</v>
      </c>
      <c r="BP1496">
        <v>0</v>
      </c>
      <c r="BQ1496"/>
      <c r="BR1496"/>
      <c r="BS1496"/>
      <c r="BT1496"/>
      <c r="BU1496"/>
      <c r="BV1496"/>
      <c r="BW1496"/>
      <c r="BX1496"/>
      <c r="BY1496"/>
      <c r="BZ1496"/>
      <c r="CA1496"/>
      <c r="CB1496"/>
      <c r="CC1496"/>
      <c r="CD1496"/>
      <c r="CE1496"/>
      <c r="CF1496"/>
      <c r="CG1496"/>
      <c r="CH1496"/>
      <c r="CI1496"/>
      <c r="CJ1496"/>
      <c r="CK1496"/>
      <c r="CL1496"/>
      <c r="CM1496"/>
      <c r="CN1496"/>
      <c r="CO1496"/>
      <c r="CP1496"/>
      <c r="CQ1496"/>
      <c r="CR1496"/>
      <c r="CS1496"/>
      <c r="CT1496"/>
      <c r="CU1496"/>
      <c r="CV1496"/>
      <c r="CW1496"/>
      <c r="CX1496"/>
      <c r="CY1496"/>
      <c r="CZ1496"/>
      <c r="DA1496"/>
      <c r="DB1496"/>
      <c r="DC1496"/>
      <c r="DD1496"/>
      <c r="DE1496"/>
    </row>
    <row r="1497" spans="1:109" x14ac:dyDescent="0.2">
      <c r="A1497" s="2">
        <v>1496</v>
      </c>
      <c r="B1497" s="2">
        <v>18</v>
      </c>
      <c r="C1497" s="2">
        <v>2</v>
      </c>
      <c r="D1497">
        <v>11</v>
      </c>
      <c r="E1497" s="52">
        <v>44047</v>
      </c>
      <c r="F1497" s="1">
        <v>0</v>
      </c>
      <c r="G1497" s="5">
        <f t="shared" si="98"/>
        <v>0</v>
      </c>
      <c r="H1497" s="19">
        <f t="shared" si="99"/>
        <v>0</v>
      </c>
      <c r="I1497">
        <v>93.055555555555557</v>
      </c>
      <c r="J1497">
        <v>184.8955223880597</v>
      </c>
      <c r="K1497">
        <v>21.921968748151635</v>
      </c>
      <c r="L1497">
        <v>52.611940298507463</v>
      </c>
      <c r="M1497">
        <v>47.388059701492537</v>
      </c>
      <c r="N1497">
        <v>0</v>
      </c>
      <c r="O1497">
        <v>100</v>
      </c>
      <c r="P1497">
        <v>176.421875</v>
      </c>
      <c r="Q1497">
        <v>23.702434326456082</v>
      </c>
      <c r="R1497">
        <v>42.708333333333336</v>
      </c>
      <c r="S1497">
        <v>57.291666666666664</v>
      </c>
      <c r="T1497">
        <v>0</v>
      </c>
      <c r="U1497">
        <v>79.166666666666671</v>
      </c>
      <c r="V1497">
        <v>206.30263157894737</v>
      </c>
      <c r="W1497">
        <v>13.252064866015264</v>
      </c>
      <c r="X1497">
        <v>77.631578947368425</v>
      </c>
      <c r="Y1497">
        <v>22.368421052631575</v>
      </c>
      <c r="Z1497">
        <v>0</v>
      </c>
      <c r="AA1497" s="2">
        <v>0</v>
      </c>
      <c r="AB1497">
        <v>1</v>
      </c>
      <c r="AC1497">
        <v>4</v>
      </c>
      <c r="AD1497">
        <v>1</v>
      </c>
      <c r="AE1497" s="16">
        <v>0</v>
      </c>
      <c r="AF1497" t="s">
        <v>879</v>
      </c>
      <c r="AG1497" t="s">
        <v>879</v>
      </c>
      <c r="AH1497" t="s">
        <v>879</v>
      </c>
      <c r="AI1497" t="s">
        <v>879</v>
      </c>
      <c r="AJ1497" t="s">
        <v>879</v>
      </c>
      <c r="AK1497" t="s">
        <v>879</v>
      </c>
      <c r="AL1497" t="s">
        <v>878</v>
      </c>
      <c r="AM1497" t="s">
        <v>878</v>
      </c>
      <c r="AN1497" t="s">
        <v>878</v>
      </c>
      <c r="AO1497" t="s">
        <v>878</v>
      </c>
      <c r="AP1497" t="s">
        <v>878</v>
      </c>
      <c r="AQ1497" t="s">
        <v>878</v>
      </c>
      <c r="AR1497" t="s">
        <v>878</v>
      </c>
      <c r="AS1497" t="s">
        <v>879</v>
      </c>
      <c r="AT1497" t="s">
        <v>879</v>
      </c>
      <c r="AU1497" t="s">
        <v>879</v>
      </c>
      <c r="AV1497" t="s">
        <v>879</v>
      </c>
      <c r="AW1497" t="s">
        <v>879</v>
      </c>
      <c r="AX1497" t="s">
        <v>879</v>
      </c>
      <c r="AY1497" t="s">
        <v>879</v>
      </c>
      <c r="AZ1497" t="s">
        <v>878</v>
      </c>
      <c r="BA1497" t="s">
        <v>878</v>
      </c>
      <c r="BB1497" t="s">
        <v>878</v>
      </c>
      <c r="BC1497" t="s">
        <v>878</v>
      </c>
      <c r="BD1497" t="s">
        <v>878</v>
      </c>
      <c r="BE1497" t="s">
        <v>878</v>
      </c>
      <c r="BF1497" t="s">
        <v>878</v>
      </c>
      <c r="BG1497">
        <v>0</v>
      </c>
      <c r="BH1497">
        <v>0</v>
      </c>
      <c r="BI1497">
        <v>0</v>
      </c>
      <c r="BJ1497">
        <v>0</v>
      </c>
      <c r="BK1497">
        <v>0</v>
      </c>
      <c r="BL1497" s="25">
        <v>0</v>
      </c>
      <c r="BM1497">
        <v>0</v>
      </c>
      <c r="BN1497" s="1">
        <v>0</v>
      </c>
      <c r="BO1497" s="1">
        <v>0</v>
      </c>
      <c r="BP1497">
        <v>0</v>
      </c>
      <c r="BQ1497"/>
      <c r="BR1497"/>
      <c r="BS1497"/>
      <c r="BT1497"/>
      <c r="BU1497"/>
      <c r="BV1497"/>
      <c r="BW1497"/>
      <c r="BX1497"/>
      <c r="BY1497"/>
      <c r="BZ1497"/>
      <c r="CA1497"/>
      <c r="CB1497"/>
      <c r="CC1497"/>
      <c r="CD1497"/>
      <c r="CE1497"/>
      <c r="CF1497"/>
      <c r="CG1497"/>
      <c r="CH1497"/>
      <c r="CI1497"/>
      <c r="CJ1497"/>
      <c r="CK1497"/>
      <c r="CL1497"/>
      <c r="CM1497"/>
      <c r="CN1497"/>
      <c r="CO1497"/>
      <c r="CP1497"/>
      <c r="CQ1497"/>
      <c r="CR1497"/>
      <c r="CS1497"/>
      <c r="CT1497"/>
      <c r="CU1497"/>
      <c r="CV1497"/>
      <c r="CW1497"/>
      <c r="CX1497"/>
      <c r="CY1497"/>
      <c r="CZ1497"/>
      <c r="DA1497"/>
      <c r="DB1497"/>
      <c r="DC1497"/>
      <c r="DD1497"/>
      <c r="DE1497"/>
    </row>
    <row r="1498" spans="1:109" x14ac:dyDescent="0.2">
      <c r="A1498" s="2">
        <v>1497</v>
      </c>
      <c r="B1498" s="2">
        <v>18</v>
      </c>
      <c r="C1498" s="2">
        <v>2</v>
      </c>
      <c r="D1498">
        <v>12</v>
      </c>
      <c r="E1498" s="52">
        <v>44048</v>
      </c>
      <c r="F1498" s="1">
        <v>0</v>
      </c>
      <c r="G1498" s="5">
        <f t="shared" si="98"/>
        <v>0</v>
      </c>
      <c r="H1498" s="19">
        <f t="shared" si="99"/>
        <v>0</v>
      </c>
      <c r="I1498">
        <v>84.375</v>
      </c>
      <c r="J1498">
        <v>163.95061728395061</v>
      </c>
      <c r="K1498">
        <v>18.676354705871869</v>
      </c>
      <c r="L1498">
        <v>32.921810699588477</v>
      </c>
      <c r="M1498">
        <v>67.078189300411523</v>
      </c>
      <c r="N1498">
        <v>0</v>
      </c>
      <c r="O1498">
        <v>86.458333333333329</v>
      </c>
      <c r="P1498">
        <v>164.53012048192772</v>
      </c>
      <c r="Q1498">
        <v>20.459850977709504</v>
      </c>
      <c r="R1498">
        <v>37.349397590361448</v>
      </c>
      <c r="S1498">
        <v>62.650602409638552</v>
      </c>
      <c r="T1498">
        <v>0</v>
      </c>
      <c r="U1498">
        <v>80.208333333333329</v>
      </c>
      <c r="V1498">
        <v>162.7012987012987</v>
      </c>
      <c r="W1498">
        <v>14.055607075291748</v>
      </c>
      <c r="X1498">
        <v>23.376623376623378</v>
      </c>
      <c r="Y1498">
        <v>76.623376623376629</v>
      </c>
      <c r="Z1498">
        <v>0</v>
      </c>
      <c r="AA1498" s="2">
        <v>0</v>
      </c>
      <c r="AB1498">
        <v>1</v>
      </c>
      <c r="AC1498">
        <v>2</v>
      </c>
      <c r="AD1498">
        <v>1</v>
      </c>
      <c r="AE1498" s="16">
        <v>0</v>
      </c>
      <c r="AF1498" t="s">
        <v>879</v>
      </c>
      <c r="AG1498" t="s">
        <v>879</v>
      </c>
      <c r="AH1498" t="s">
        <v>879</v>
      </c>
      <c r="AI1498" t="s">
        <v>879</v>
      </c>
      <c r="AJ1498" t="s">
        <v>879</v>
      </c>
      <c r="AK1498" t="s">
        <v>879</v>
      </c>
      <c r="AL1498" t="s">
        <v>878</v>
      </c>
      <c r="AM1498" t="s">
        <v>878</v>
      </c>
      <c r="AN1498" t="s">
        <v>878</v>
      </c>
      <c r="AO1498" t="s">
        <v>878</v>
      </c>
      <c r="AP1498" t="s">
        <v>878</v>
      </c>
      <c r="AQ1498" t="s">
        <v>878</v>
      </c>
      <c r="AR1498" t="s">
        <v>878</v>
      </c>
      <c r="AS1498" t="s">
        <v>879</v>
      </c>
      <c r="AT1498" t="s">
        <v>879</v>
      </c>
      <c r="AU1498" t="s">
        <v>879</v>
      </c>
      <c r="AV1498" t="s">
        <v>879</v>
      </c>
      <c r="AW1498" t="s">
        <v>879</v>
      </c>
      <c r="AX1498" t="s">
        <v>879</v>
      </c>
      <c r="AY1498" t="s">
        <v>879</v>
      </c>
      <c r="AZ1498" t="s">
        <v>878</v>
      </c>
      <c r="BA1498" t="s">
        <v>878</v>
      </c>
      <c r="BB1498" t="s">
        <v>878</v>
      </c>
      <c r="BC1498" t="s">
        <v>878</v>
      </c>
      <c r="BD1498" t="s">
        <v>878</v>
      </c>
      <c r="BE1498" t="s">
        <v>878</v>
      </c>
      <c r="BF1498" t="s">
        <v>878</v>
      </c>
      <c r="BG1498">
        <v>0</v>
      </c>
      <c r="BH1498">
        <v>0</v>
      </c>
      <c r="BI1498">
        <v>0</v>
      </c>
      <c r="BJ1498">
        <v>0</v>
      </c>
      <c r="BK1498">
        <v>0</v>
      </c>
      <c r="BL1498" s="25">
        <v>0</v>
      </c>
      <c r="BM1498">
        <v>0</v>
      </c>
      <c r="BN1498" s="1">
        <v>0</v>
      </c>
      <c r="BO1498" s="1">
        <v>0</v>
      </c>
      <c r="BP1498">
        <v>0</v>
      </c>
      <c r="BQ1498"/>
      <c r="BR1498"/>
      <c r="BS1498"/>
      <c r="BT1498"/>
      <c r="BU1498"/>
      <c r="BV1498"/>
      <c r="BW1498"/>
      <c r="BX1498"/>
      <c r="BY1498"/>
      <c r="BZ1498"/>
      <c r="CA1498"/>
      <c r="CB1498"/>
      <c r="CC1498"/>
      <c r="CD1498"/>
      <c r="CE1498"/>
      <c r="CF1498"/>
      <c r="CG1498"/>
      <c r="CH1498"/>
      <c r="CI1498"/>
      <c r="CJ1498"/>
      <c r="CK1498"/>
      <c r="CL1498"/>
      <c r="CM1498"/>
      <c r="CN1498"/>
      <c r="CO1498"/>
      <c r="CP1498"/>
      <c r="CQ1498"/>
      <c r="CR1498"/>
      <c r="CS1498"/>
      <c r="CT1498"/>
      <c r="CU1498"/>
      <c r="CV1498"/>
      <c r="CW1498"/>
      <c r="CX1498"/>
      <c r="CY1498"/>
      <c r="CZ1498"/>
      <c r="DA1498"/>
      <c r="DB1498"/>
      <c r="DC1498"/>
      <c r="DD1498"/>
      <c r="DE1498"/>
    </row>
    <row r="1499" spans="1:109" x14ac:dyDescent="0.2">
      <c r="A1499" s="2">
        <v>1498</v>
      </c>
      <c r="B1499" s="2">
        <v>18</v>
      </c>
      <c r="C1499" s="2">
        <v>2</v>
      </c>
      <c r="D1499">
        <v>13</v>
      </c>
      <c r="E1499" s="52">
        <v>44049</v>
      </c>
      <c r="F1499" s="1">
        <v>0</v>
      </c>
      <c r="G1499" s="5">
        <f t="shared" si="98"/>
        <v>0</v>
      </c>
      <c r="H1499" s="19">
        <f t="shared" si="99"/>
        <v>0</v>
      </c>
      <c r="I1499">
        <v>84.027777777777771</v>
      </c>
      <c r="J1499">
        <v>172.4917355371901</v>
      </c>
      <c r="K1499">
        <v>23.273932830955303</v>
      </c>
      <c r="L1499">
        <v>41.735537190082646</v>
      </c>
      <c r="M1499">
        <v>58.264462809917354</v>
      </c>
      <c r="N1499">
        <v>0</v>
      </c>
      <c r="O1499">
        <v>84.895833333333329</v>
      </c>
      <c r="P1499">
        <v>160.1840490797546</v>
      </c>
      <c r="Q1499">
        <v>20.561471168729266</v>
      </c>
      <c r="R1499">
        <v>28.220858895705522</v>
      </c>
      <c r="S1499">
        <v>71.779141104294482</v>
      </c>
      <c r="T1499">
        <v>0</v>
      </c>
      <c r="U1499">
        <v>82.291666666666671</v>
      </c>
      <c r="V1499">
        <v>197.8860759493671</v>
      </c>
      <c r="W1499">
        <v>21.181713859413382</v>
      </c>
      <c r="X1499">
        <v>69.620253164556956</v>
      </c>
      <c r="Y1499">
        <v>30.379746835443044</v>
      </c>
      <c r="Z1499">
        <v>0</v>
      </c>
      <c r="AA1499" s="2">
        <v>0</v>
      </c>
      <c r="AB1499">
        <v>1</v>
      </c>
      <c r="AC1499">
        <v>4</v>
      </c>
      <c r="AD1499">
        <v>2</v>
      </c>
      <c r="AE1499" s="16">
        <v>0</v>
      </c>
      <c r="AF1499" t="s">
        <v>879</v>
      </c>
      <c r="AG1499" t="s">
        <v>879</v>
      </c>
      <c r="AH1499" t="s">
        <v>879</v>
      </c>
      <c r="AI1499" t="s">
        <v>879</v>
      </c>
      <c r="AJ1499" t="s">
        <v>879</v>
      </c>
      <c r="AK1499" t="s">
        <v>879</v>
      </c>
      <c r="AL1499" t="s">
        <v>878</v>
      </c>
      <c r="AM1499" t="s">
        <v>878</v>
      </c>
      <c r="AN1499" t="s">
        <v>878</v>
      </c>
      <c r="AO1499" t="s">
        <v>878</v>
      </c>
      <c r="AP1499" t="s">
        <v>878</v>
      </c>
      <c r="AQ1499" t="s">
        <v>878</v>
      </c>
      <c r="AR1499" t="s">
        <v>878</v>
      </c>
      <c r="AS1499" t="s">
        <v>879</v>
      </c>
      <c r="AT1499" t="s">
        <v>879</v>
      </c>
      <c r="AU1499" t="s">
        <v>879</v>
      </c>
      <c r="AV1499" t="s">
        <v>879</v>
      </c>
      <c r="AW1499" t="s">
        <v>879</v>
      </c>
      <c r="AX1499" t="s">
        <v>879</v>
      </c>
      <c r="AY1499" t="s">
        <v>879</v>
      </c>
      <c r="AZ1499" t="s">
        <v>878</v>
      </c>
      <c r="BA1499" t="s">
        <v>878</v>
      </c>
      <c r="BB1499" t="s">
        <v>878</v>
      </c>
      <c r="BC1499" t="s">
        <v>878</v>
      </c>
      <c r="BD1499" t="s">
        <v>878</v>
      </c>
      <c r="BE1499" t="s">
        <v>878</v>
      </c>
      <c r="BF1499" t="s">
        <v>878</v>
      </c>
      <c r="BG1499">
        <v>0</v>
      </c>
      <c r="BH1499">
        <v>0</v>
      </c>
      <c r="BI1499">
        <v>0</v>
      </c>
      <c r="BJ1499">
        <v>0</v>
      </c>
      <c r="BK1499">
        <v>0</v>
      </c>
      <c r="BL1499" s="25">
        <v>0</v>
      </c>
      <c r="BM1499">
        <v>0</v>
      </c>
      <c r="BN1499" s="1">
        <v>0</v>
      </c>
      <c r="BO1499" s="1">
        <v>0</v>
      </c>
      <c r="BP1499">
        <v>0</v>
      </c>
      <c r="BQ1499"/>
      <c r="BR1499"/>
      <c r="BS1499"/>
      <c r="BT1499"/>
      <c r="BU1499"/>
      <c r="BV1499"/>
      <c r="BW1499"/>
      <c r="BX1499"/>
      <c r="BY1499"/>
      <c r="BZ1499"/>
      <c r="CA1499"/>
      <c r="CB1499"/>
      <c r="CC1499"/>
      <c r="CD1499"/>
      <c r="CE1499"/>
      <c r="CF1499"/>
      <c r="CG1499"/>
      <c r="CH1499"/>
      <c r="CI1499"/>
      <c r="CJ1499"/>
      <c r="CK1499"/>
      <c r="CL1499"/>
      <c r="CM1499"/>
      <c r="CN1499"/>
      <c r="CO1499"/>
      <c r="CP1499"/>
      <c r="CQ1499"/>
      <c r="CR1499"/>
      <c r="CS1499"/>
      <c r="CT1499"/>
      <c r="CU1499"/>
      <c r="CV1499"/>
      <c r="CW1499"/>
      <c r="CX1499"/>
      <c r="CY1499"/>
      <c r="CZ1499"/>
      <c r="DA1499"/>
      <c r="DB1499"/>
      <c r="DC1499"/>
      <c r="DD1499"/>
      <c r="DE1499"/>
    </row>
    <row r="1500" spans="1:109" x14ac:dyDescent="0.2">
      <c r="A1500" s="2">
        <v>1499</v>
      </c>
      <c r="B1500" s="2">
        <v>18</v>
      </c>
      <c r="C1500" s="2">
        <v>2</v>
      </c>
      <c r="D1500">
        <v>14</v>
      </c>
      <c r="E1500" s="52">
        <v>44050</v>
      </c>
      <c r="F1500" s="1">
        <v>0</v>
      </c>
      <c r="G1500" s="5">
        <f t="shared" si="98"/>
        <v>0</v>
      </c>
      <c r="H1500" s="19">
        <f t="shared" si="99"/>
        <v>0</v>
      </c>
      <c r="I1500">
        <v>97.222222222222229</v>
      </c>
      <c r="J1500">
        <v>182.44642857142858</v>
      </c>
      <c r="K1500">
        <v>33.168429464852217</v>
      </c>
      <c r="L1500">
        <v>43.928571428571431</v>
      </c>
      <c r="M1500">
        <v>56.071428571428569</v>
      </c>
      <c r="N1500">
        <v>0</v>
      </c>
      <c r="O1500">
        <v>100</v>
      </c>
      <c r="P1500">
        <v>193.43229166666666</v>
      </c>
      <c r="Q1500">
        <v>34.496816451780425</v>
      </c>
      <c r="R1500">
        <v>54.6875</v>
      </c>
      <c r="S1500">
        <v>45.3125</v>
      </c>
      <c r="T1500">
        <v>0</v>
      </c>
      <c r="U1500">
        <v>91.666666666666671</v>
      </c>
      <c r="V1500">
        <v>158.47727272727272</v>
      </c>
      <c r="W1500">
        <v>21.126355494177623</v>
      </c>
      <c r="X1500">
        <v>20.454545454545453</v>
      </c>
      <c r="Y1500">
        <v>79.545454545454547</v>
      </c>
      <c r="Z1500">
        <v>0</v>
      </c>
      <c r="AA1500" s="2">
        <v>0</v>
      </c>
      <c r="AB1500">
        <v>1</v>
      </c>
      <c r="AC1500">
        <v>5</v>
      </c>
      <c r="AD1500">
        <v>2</v>
      </c>
      <c r="AE1500" s="16">
        <v>0</v>
      </c>
      <c r="AF1500" t="s">
        <v>879</v>
      </c>
      <c r="AG1500" t="s">
        <v>879</v>
      </c>
      <c r="AH1500" t="s">
        <v>879</v>
      </c>
      <c r="AI1500" t="s">
        <v>879</v>
      </c>
      <c r="AJ1500" t="s">
        <v>879</v>
      </c>
      <c r="AK1500" t="s">
        <v>879</v>
      </c>
      <c r="AL1500" t="s">
        <v>878</v>
      </c>
      <c r="AM1500" t="s">
        <v>878</v>
      </c>
      <c r="AN1500" t="s">
        <v>878</v>
      </c>
      <c r="AO1500" t="s">
        <v>878</v>
      </c>
      <c r="AP1500" t="s">
        <v>878</v>
      </c>
      <c r="AQ1500" t="s">
        <v>878</v>
      </c>
      <c r="AR1500" t="s">
        <v>878</v>
      </c>
      <c r="AS1500" t="s">
        <v>879</v>
      </c>
      <c r="AT1500" t="s">
        <v>879</v>
      </c>
      <c r="AU1500" t="s">
        <v>879</v>
      </c>
      <c r="AV1500" t="s">
        <v>879</v>
      </c>
      <c r="AW1500" t="s">
        <v>879</v>
      </c>
      <c r="AX1500" t="s">
        <v>879</v>
      </c>
      <c r="AY1500" t="s">
        <v>879</v>
      </c>
      <c r="AZ1500" t="s">
        <v>878</v>
      </c>
      <c r="BA1500" t="s">
        <v>878</v>
      </c>
      <c r="BB1500" t="s">
        <v>878</v>
      </c>
      <c r="BC1500" t="s">
        <v>878</v>
      </c>
      <c r="BD1500" t="s">
        <v>878</v>
      </c>
      <c r="BE1500" t="s">
        <v>878</v>
      </c>
      <c r="BF1500" t="s">
        <v>878</v>
      </c>
      <c r="BG1500">
        <v>0</v>
      </c>
      <c r="BH1500">
        <v>0</v>
      </c>
      <c r="BI1500">
        <v>0</v>
      </c>
      <c r="BJ1500">
        <v>0</v>
      </c>
      <c r="BK1500">
        <v>0</v>
      </c>
      <c r="BL1500" s="25">
        <v>0</v>
      </c>
      <c r="BM1500">
        <v>0</v>
      </c>
      <c r="BN1500" s="1">
        <v>0</v>
      </c>
      <c r="BO1500" s="1">
        <v>0</v>
      </c>
      <c r="BP1500">
        <v>0</v>
      </c>
      <c r="BQ1500"/>
      <c r="BR1500"/>
      <c r="BS1500"/>
      <c r="BT1500"/>
      <c r="BU1500"/>
      <c r="BV1500"/>
      <c r="BW1500"/>
      <c r="BX1500"/>
      <c r="BY1500"/>
      <c r="BZ1500"/>
      <c r="CA1500"/>
      <c r="CB1500"/>
      <c r="CC1500"/>
      <c r="CD1500"/>
      <c r="CE1500"/>
      <c r="CF1500"/>
      <c r="CG1500"/>
      <c r="CH1500"/>
      <c r="CI1500"/>
      <c r="CJ1500"/>
      <c r="CK1500"/>
      <c r="CL1500"/>
      <c r="CM1500"/>
      <c r="CN1500"/>
      <c r="CO1500"/>
      <c r="CP1500"/>
      <c r="CQ1500"/>
      <c r="CR1500"/>
      <c r="CS1500"/>
      <c r="CT1500"/>
      <c r="CU1500"/>
      <c r="CV1500"/>
      <c r="CW1500"/>
      <c r="CX1500"/>
      <c r="CY1500"/>
      <c r="CZ1500"/>
      <c r="DA1500"/>
      <c r="DB1500"/>
      <c r="DC1500"/>
      <c r="DD1500"/>
      <c r="DE1500"/>
    </row>
    <row r="1501" spans="1:109" x14ac:dyDescent="0.2">
      <c r="A1501" s="2">
        <v>1500</v>
      </c>
      <c r="B1501" s="2">
        <v>18</v>
      </c>
      <c r="C1501" s="2">
        <v>2</v>
      </c>
      <c r="D1501">
        <v>15</v>
      </c>
      <c r="E1501" s="52">
        <v>44051</v>
      </c>
      <c r="F1501" s="1">
        <v>0</v>
      </c>
      <c r="G1501" s="5">
        <f t="shared" si="98"/>
        <v>0</v>
      </c>
      <c r="H1501" s="19">
        <f t="shared" si="99"/>
        <v>0</v>
      </c>
      <c r="I1501">
        <v>48.611111111111114</v>
      </c>
      <c r="J1501">
        <v>213.26428571428571</v>
      </c>
      <c r="K1501">
        <v>32.537776500864439</v>
      </c>
      <c r="L1501">
        <v>56.428571428571431</v>
      </c>
      <c r="M1501">
        <v>43.571428571428569</v>
      </c>
      <c r="N1501">
        <v>0</v>
      </c>
      <c r="O1501">
        <v>72.916666666666671</v>
      </c>
      <c r="P1501">
        <v>213.26428571428571</v>
      </c>
      <c r="Q1501">
        <v>32.537776500864439</v>
      </c>
      <c r="R1501">
        <v>56.428571428571431</v>
      </c>
      <c r="S1501">
        <v>43.571428571428569</v>
      </c>
      <c r="T1501">
        <v>0</v>
      </c>
      <c r="U1501">
        <v>0</v>
      </c>
      <c r="V1501" t="s">
        <v>20</v>
      </c>
      <c r="W1501" t="s">
        <v>20</v>
      </c>
      <c r="X1501" t="s">
        <v>20</v>
      </c>
      <c r="Y1501" t="s">
        <v>20</v>
      </c>
      <c r="Z1501" t="s">
        <v>20</v>
      </c>
      <c r="AA1501" s="2">
        <v>0</v>
      </c>
      <c r="AB1501">
        <v>2</v>
      </c>
      <c r="AC1501">
        <v>4</v>
      </c>
      <c r="AD1501">
        <v>2</v>
      </c>
      <c r="AE1501" s="16">
        <v>0</v>
      </c>
      <c r="AF1501" t="s">
        <v>879</v>
      </c>
      <c r="AG1501" t="s">
        <v>879</v>
      </c>
      <c r="AH1501" t="s">
        <v>879</v>
      </c>
      <c r="AI1501" t="s">
        <v>879</v>
      </c>
      <c r="AJ1501" t="s">
        <v>879</v>
      </c>
      <c r="AK1501" t="s">
        <v>879</v>
      </c>
      <c r="AL1501" t="s">
        <v>878</v>
      </c>
      <c r="AM1501" t="s">
        <v>878</v>
      </c>
      <c r="AN1501" t="s">
        <v>878</v>
      </c>
      <c r="AO1501" t="s">
        <v>878</v>
      </c>
      <c r="AP1501" t="s">
        <v>878</v>
      </c>
      <c r="AQ1501" t="s">
        <v>878</v>
      </c>
      <c r="AR1501" t="s">
        <v>878</v>
      </c>
      <c r="AS1501" t="s">
        <v>879</v>
      </c>
      <c r="AT1501" t="s">
        <v>879</v>
      </c>
      <c r="AU1501" t="s">
        <v>879</v>
      </c>
      <c r="AV1501" t="s">
        <v>879</v>
      </c>
      <c r="AW1501" t="s">
        <v>879</v>
      </c>
      <c r="AX1501" t="s">
        <v>879</v>
      </c>
      <c r="AY1501" t="s">
        <v>879</v>
      </c>
      <c r="AZ1501" t="s">
        <v>878</v>
      </c>
      <c r="BA1501" t="s">
        <v>878</v>
      </c>
      <c r="BB1501" t="s">
        <v>878</v>
      </c>
      <c r="BC1501" t="s">
        <v>878</v>
      </c>
      <c r="BD1501" t="s">
        <v>878</v>
      </c>
      <c r="BE1501" t="s">
        <v>878</v>
      </c>
      <c r="BF1501" t="s">
        <v>878</v>
      </c>
      <c r="BG1501">
        <v>0</v>
      </c>
      <c r="BH1501">
        <v>0</v>
      </c>
      <c r="BI1501">
        <v>0</v>
      </c>
      <c r="BJ1501">
        <v>0</v>
      </c>
      <c r="BK1501">
        <v>0</v>
      </c>
      <c r="BL1501" s="25">
        <v>0</v>
      </c>
      <c r="BM1501">
        <v>0</v>
      </c>
      <c r="BN1501" s="1">
        <v>0</v>
      </c>
      <c r="BO1501" s="1">
        <v>0</v>
      </c>
      <c r="BP1501">
        <v>0</v>
      </c>
      <c r="BQ1501"/>
      <c r="BR1501"/>
      <c r="BS1501"/>
      <c r="BT1501"/>
      <c r="BU1501"/>
      <c r="BV1501"/>
      <c r="BW1501"/>
      <c r="BX1501"/>
      <c r="BY1501"/>
      <c r="BZ1501"/>
      <c r="CA1501"/>
      <c r="CB1501"/>
      <c r="CC1501"/>
      <c r="CD1501"/>
      <c r="CE1501"/>
      <c r="CF1501"/>
      <c r="CG1501"/>
      <c r="CH1501"/>
      <c r="CI1501"/>
      <c r="CJ1501"/>
      <c r="CK1501"/>
      <c r="CL1501"/>
      <c r="CM1501"/>
      <c r="CN1501"/>
      <c r="CO1501"/>
      <c r="CP1501"/>
      <c r="CQ1501"/>
      <c r="CR1501"/>
      <c r="CS1501"/>
      <c r="CT1501"/>
      <c r="CU1501"/>
      <c r="CV1501"/>
      <c r="CW1501"/>
      <c r="CX1501"/>
      <c r="CY1501"/>
      <c r="CZ1501"/>
      <c r="DA1501"/>
      <c r="DB1501"/>
      <c r="DC1501"/>
      <c r="DD1501"/>
      <c r="DE1501"/>
    </row>
    <row r="1502" spans="1:109" x14ac:dyDescent="0.2">
      <c r="A1502" s="2">
        <v>1501</v>
      </c>
      <c r="B1502" s="2">
        <v>18</v>
      </c>
      <c r="C1502" s="2">
        <v>2</v>
      </c>
      <c r="D1502">
        <v>16</v>
      </c>
      <c r="E1502" s="52">
        <v>44052</v>
      </c>
      <c r="F1502" s="1">
        <v>0</v>
      </c>
      <c r="G1502" s="5">
        <f t="shared" si="98"/>
        <v>0</v>
      </c>
      <c r="H1502" s="19">
        <f t="shared" si="99"/>
        <v>0</v>
      </c>
      <c r="I1502">
        <v>36.805555555555557</v>
      </c>
      <c r="J1502">
        <v>116.63207547169812</v>
      </c>
      <c r="K1502">
        <v>38.158426715822451</v>
      </c>
      <c r="L1502">
        <v>12.264150943396226</v>
      </c>
      <c r="M1502">
        <v>78.301886792452819</v>
      </c>
      <c r="N1502">
        <v>9.433962264150944</v>
      </c>
      <c r="O1502">
        <v>23.4375</v>
      </c>
      <c r="P1502">
        <v>155.6</v>
      </c>
      <c r="Q1502">
        <v>24.337810304008848</v>
      </c>
      <c r="R1502">
        <v>28.888888888888889</v>
      </c>
      <c r="S1502">
        <v>71.111111111111114</v>
      </c>
      <c r="T1502">
        <v>0</v>
      </c>
      <c r="U1502">
        <v>63.541666666666664</v>
      </c>
      <c r="V1502">
        <v>87.885245901639351</v>
      </c>
      <c r="W1502">
        <v>23.745413801680556</v>
      </c>
      <c r="X1502">
        <v>0</v>
      </c>
      <c r="Y1502">
        <v>83.606557377049185</v>
      </c>
      <c r="Z1502">
        <v>16.393442622950818</v>
      </c>
      <c r="AA1502" s="2">
        <v>0</v>
      </c>
      <c r="AB1502">
        <v>1</v>
      </c>
      <c r="AC1502">
        <v>4</v>
      </c>
      <c r="AD1502">
        <v>2</v>
      </c>
      <c r="AE1502" s="16">
        <v>0</v>
      </c>
      <c r="AF1502" t="s">
        <v>879</v>
      </c>
      <c r="AG1502" t="s">
        <v>879</v>
      </c>
      <c r="AH1502" t="s">
        <v>879</v>
      </c>
      <c r="AI1502" t="s">
        <v>879</v>
      </c>
      <c r="AJ1502" t="s">
        <v>879</v>
      </c>
      <c r="AK1502" t="s">
        <v>879</v>
      </c>
      <c r="AL1502" t="s">
        <v>878</v>
      </c>
      <c r="AM1502" t="s">
        <v>878</v>
      </c>
      <c r="AN1502" t="s">
        <v>878</v>
      </c>
      <c r="AO1502" t="s">
        <v>878</v>
      </c>
      <c r="AP1502" t="s">
        <v>878</v>
      </c>
      <c r="AQ1502" t="s">
        <v>878</v>
      </c>
      <c r="AR1502" t="s">
        <v>878</v>
      </c>
      <c r="AS1502" t="s">
        <v>879</v>
      </c>
      <c r="AT1502" t="s">
        <v>879</v>
      </c>
      <c r="AU1502" t="s">
        <v>879</v>
      </c>
      <c r="AV1502" t="s">
        <v>879</v>
      </c>
      <c r="AW1502" t="s">
        <v>879</v>
      </c>
      <c r="AX1502" t="s">
        <v>879</v>
      </c>
      <c r="AY1502" t="s">
        <v>879</v>
      </c>
      <c r="AZ1502" t="s">
        <v>878</v>
      </c>
      <c r="BA1502" t="s">
        <v>878</v>
      </c>
      <c r="BB1502" t="s">
        <v>878</v>
      </c>
      <c r="BC1502" t="s">
        <v>878</v>
      </c>
      <c r="BD1502" t="s">
        <v>878</v>
      </c>
      <c r="BE1502" t="s">
        <v>878</v>
      </c>
      <c r="BF1502" t="s">
        <v>878</v>
      </c>
      <c r="BG1502">
        <v>0</v>
      </c>
      <c r="BH1502">
        <v>0</v>
      </c>
      <c r="BI1502">
        <v>0</v>
      </c>
      <c r="BJ1502">
        <v>0</v>
      </c>
      <c r="BK1502">
        <v>0</v>
      </c>
      <c r="BL1502" s="25">
        <v>0</v>
      </c>
      <c r="BM1502">
        <v>0</v>
      </c>
      <c r="BN1502" s="1">
        <v>0</v>
      </c>
      <c r="BO1502" s="1">
        <v>0</v>
      </c>
      <c r="BP1502">
        <v>0</v>
      </c>
      <c r="BQ1502"/>
      <c r="BR1502"/>
      <c r="BS1502"/>
      <c r="BT1502"/>
      <c r="BU1502"/>
      <c r="BV1502"/>
      <c r="BW1502"/>
      <c r="BX1502"/>
      <c r="BY1502"/>
      <c r="BZ1502"/>
      <c r="CA1502"/>
      <c r="CB1502"/>
      <c r="CC1502"/>
      <c r="CD1502"/>
      <c r="CE1502"/>
      <c r="CF1502"/>
      <c r="CG1502"/>
      <c r="CH1502"/>
      <c r="CI1502"/>
      <c r="CJ1502"/>
      <c r="CK1502"/>
      <c r="CL1502"/>
      <c r="CM1502"/>
      <c r="CN1502"/>
      <c r="CO1502"/>
      <c r="CP1502"/>
      <c r="CQ1502"/>
      <c r="CR1502"/>
      <c r="CS1502"/>
      <c r="CT1502"/>
      <c r="CU1502"/>
      <c r="CV1502"/>
      <c r="CW1502"/>
      <c r="CX1502"/>
      <c r="CY1502"/>
      <c r="CZ1502"/>
      <c r="DA1502"/>
      <c r="DB1502"/>
      <c r="DC1502"/>
      <c r="DD1502"/>
      <c r="DE1502"/>
    </row>
    <row r="1503" spans="1:109" x14ac:dyDescent="0.2">
      <c r="A1503" s="2">
        <v>1502</v>
      </c>
      <c r="B1503" s="2">
        <v>18</v>
      </c>
      <c r="C1503" s="2">
        <v>2</v>
      </c>
      <c r="D1503">
        <v>17</v>
      </c>
      <c r="E1503" s="52">
        <v>44053</v>
      </c>
      <c r="F1503" s="1">
        <v>0</v>
      </c>
      <c r="G1503" s="5">
        <f t="shared" si="98"/>
        <v>0</v>
      </c>
      <c r="H1503" s="19">
        <f t="shared" si="99"/>
        <v>0</v>
      </c>
      <c r="I1503">
        <v>0</v>
      </c>
      <c r="J1503" t="s">
        <v>20</v>
      </c>
      <c r="K1503" t="s">
        <v>20</v>
      </c>
      <c r="L1503" t="s">
        <v>20</v>
      </c>
      <c r="M1503" t="s">
        <v>20</v>
      </c>
      <c r="N1503" t="s">
        <v>20</v>
      </c>
      <c r="O1503">
        <v>0</v>
      </c>
      <c r="P1503" t="s">
        <v>20</v>
      </c>
      <c r="Q1503" t="s">
        <v>20</v>
      </c>
      <c r="R1503" t="s">
        <v>20</v>
      </c>
      <c r="S1503" t="s">
        <v>20</v>
      </c>
      <c r="T1503" t="s">
        <v>20</v>
      </c>
      <c r="U1503">
        <v>0</v>
      </c>
      <c r="V1503" t="s">
        <v>20</v>
      </c>
      <c r="W1503" t="s">
        <v>20</v>
      </c>
      <c r="X1503" t="s">
        <v>20</v>
      </c>
      <c r="Y1503" t="s">
        <v>20</v>
      </c>
      <c r="Z1503" t="s">
        <v>20</v>
      </c>
      <c r="AA1503" s="2">
        <v>0</v>
      </c>
      <c r="AB1503">
        <v>1</v>
      </c>
      <c r="AC1503">
        <v>4</v>
      </c>
      <c r="AD1503">
        <v>1</v>
      </c>
      <c r="AE1503" s="16">
        <v>0</v>
      </c>
      <c r="AF1503" t="s">
        <v>879</v>
      </c>
      <c r="AG1503" t="s">
        <v>879</v>
      </c>
      <c r="AH1503" t="s">
        <v>879</v>
      </c>
      <c r="AI1503" t="s">
        <v>879</v>
      </c>
      <c r="AJ1503" t="s">
        <v>879</v>
      </c>
      <c r="AK1503" t="s">
        <v>879</v>
      </c>
      <c r="AL1503" t="s">
        <v>878</v>
      </c>
      <c r="AM1503" t="s">
        <v>878</v>
      </c>
      <c r="AN1503" t="s">
        <v>878</v>
      </c>
      <c r="AO1503" t="s">
        <v>878</v>
      </c>
      <c r="AP1503" t="s">
        <v>878</v>
      </c>
      <c r="AQ1503" t="s">
        <v>878</v>
      </c>
      <c r="AR1503" t="s">
        <v>878</v>
      </c>
      <c r="AS1503" t="s">
        <v>879</v>
      </c>
      <c r="AT1503" t="s">
        <v>879</v>
      </c>
      <c r="AU1503" t="s">
        <v>879</v>
      </c>
      <c r="AV1503" t="s">
        <v>879</v>
      </c>
      <c r="AW1503" t="s">
        <v>879</v>
      </c>
      <c r="AX1503" t="s">
        <v>879</v>
      </c>
      <c r="AY1503" t="s">
        <v>879</v>
      </c>
      <c r="AZ1503" t="s">
        <v>878</v>
      </c>
      <c r="BA1503" t="s">
        <v>878</v>
      </c>
      <c r="BB1503" t="s">
        <v>878</v>
      </c>
      <c r="BC1503" t="s">
        <v>878</v>
      </c>
      <c r="BD1503" t="s">
        <v>878</v>
      </c>
      <c r="BE1503" t="s">
        <v>878</v>
      </c>
      <c r="BF1503" t="s">
        <v>878</v>
      </c>
      <c r="BG1503">
        <v>0</v>
      </c>
      <c r="BH1503">
        <v>0</v>
      </c>
      <c r="BI1503">
        <v>0</v>
      </c>
      <c r="BJ1503">
        <v>0</v>
      </c>
      <c r="BK1503">
        <v>0</v>
      </c>
      <c r="BL1503" s="25">
        <v>0</v>
      </c>
      <c r="BM1503">
        <v>0</v>
      </c>
      <c r="BN1503" s="1">
        <v>0</v>
      </c>
      <c r="BO1503" s="1">
        <v>0</v>
      </c>
      <c r="BP1503">
        <v>0</v>
      </c>
      <c r="BQ1503"/>
      <c r="BR1503"/>
      <c r="BS1503"/>
      <c r="BT1503"/>
      <c r="BU1503"/>
      <c r="BV1503"/>
      <c r="BW1503"/>
      <c r="BX1503"/>
      <c r="BY1503"/>
      <c r="BZ1503"/>
      <c r="CA1503"/>
      <c r="CB1503"/>
      <c r="CC1503"/>
      <c r="CD1503"/>
      <c r="CE1503"/>
      <c r="CF1503"/>
      <c r="CG1503"/>
      <c r="CH1503"/>
      <c r="CI1503"/>
      <c r="CJ1503"/>
      <c r="CK1503"/>
      <c r="CL1503"/>
      <c r="CM1503"/>
      <c r="CN1503"/>
      <c r="CO1503"/>
      <c r="CP1503"/>
      <c r="CQ1503"/>
      <c r="CR1503"/>
      <c r="CS1503"/>
      <c r="CT1503"/>
      <c r="CU1503"/>
      <c r="CV1503"/>
      <c r="CW1503"/>
      <c r="CX1503"/>
      <c r="CY1503"/>
      <c r="CZ1503"/>
      <c r="DA1503"/>
      <c r="DB1503"/>
      <c r="DC1503"/>
      <c r="DD1503"/>
      <c r="DE1503"/>
    </row>
    <row r="1504" spans="1:109" x14ac:dyDescent="0.2">
      <c r="A1504" s="2">
        <v>1503</v>
      </c>
      <c r="B1504" s="5">
        <v>18</v>
      </c>
      <c r="C1504" s="5">
        <v>3</v>
      </c>
      <c r="D1504" s="1">
        <v>1</v>
      </c>
      <c r="E1504" s="7">
        <v>44057</v>
      </c>
      <c r="F1504" s="1">
        <v>0</v>
      </c>
      <c r="G1504" s="5">
        <f t="shared" si="98"/>
        <v>0</v>
      </c>
      <c r="H1504" s="19">
        <f t="shared" si="99"/>
        <v>0</v>
      </c>
      <c r="I1504" s="50">
        <v>100</v>
      </c>
      <c r="J1504" s="50">
        <v>149.83333333333334</v>
      </c>
      <c r="K1504" s="50">
        <v>24.387725252394329</v>
      </c>
      <c r="L1504" s="50">
        <v>21.875</v>
      </c>
      <c r="M1504" s="50">
        <v>78.125</v>
      </c>
      <c r="N1504" s="50">
        <v>0</v>
      </c>
      <c r="O1504" s="50">
        <v>100</v>
      </c>
      <c r="P1504" s="50">
        <v>143.85416666666666</v>
      </c>
      <c r="Q1504" s="50">
        <v>27.861562962383466</v>
      </c>
      <c r="R1504" s="50">
        <v>21.354166666666668</v>
      </c>
      <c r="S1504" s="50">
        <v>78.645833333333329</v>
      </c>
      <c r="T1504" s="50">
        <v>0</v>
      </c>
      <c r="U1504" s="50">
        <v>100</v>
      </c>
      <c r="V1504" s="50">
        <v>161.79166666666666</v>
      </c>
      <c r="W1504" s="50">
        <v>14.979272318439783</v>
      </c>
      <c r="X1504" s="50">
        <v>22.916666666666668</v>
      </c>
      <c r="Y1504" s="50">
        <v>77.083333333333329</v>
      </c>
      <c r="Z1504" s="50">
        <v>0</v>
      </c>
      <c r="AA1504" s="2">
        <v>0</v>
      </c>
      <c r="AB1504">
        <v>1</v>
      </c>
      <c r="AC1504">
        <v>6</v>
      </c>
      <c r="AD1504" s="1" t="s">
        <v>20</v>
      </c>
      <c r="AE1504" s="16">
        <v>0</v>
      </c>
      <c r="AF1504" s="12">
        <v>99</v>
      </c>
      <c r="AG1504">
        <v>99</v>
      </c>
      <c r="AH1504">
        <v>3</v>
      </c>
      <c r="AI1504">
        <v>99</v>
      </c>
      <c r="AJ1504">
        <v>99</v>
      </c>
      <c r="AK1504">
        <v>1</v>
      </c>
      <c r="AL1504">
        <v>2</v>
      </c>
      <c r="AM1504">
        <v>99</v>
      </c>
      <c r="AN1504" s="1">
        <v>99</v>
      </c>
      <c r="AO1504" s="1">
        <v>99</v>
      </c>
      <c r="AP1504" s="1">
        <v>99</v>
      </c>
      <c r="AQ1504" s="1">
        <v>99</v>
      </c>
      <c r="AR1504" s="1">
        <v>99</v>
      </c>
      <c r="AS1504" s="1">
        <v>0</v>
      </c>
      <c r="AT1504" s="1">
        <v>0</v>
      </c>
      <c r="AU1504" s="1">
        <v>1</v>
      </c>
      <c r="AV1504" s="1">
        <v>0</v>
      </c>
      <c r="AW1504" s="1">
        <v>0</v>
      </c>
      <c r="AX1504" s="1">
        <v>1</v>
      </c>
      <c r="AY1504" s="1">
        <v>1</v>
      </c>
      <c r="AZ1504" s="1">
        <v>0</v>
      </c>
      <c r="BA1504" s="1">
        <v>0</v>
      </c>
      <c r="BB1504" s="1">
        <v>0</v>
      </c>
      <c r="BC1504" s="1">
        <v>0</v>
      </c>
      <c r="BD1504" s="1">
        <v>0</v>
      </c>
      <c r="BE1504" s="1">
        <v>0</v>
      </c>
      <c r="BF1504" s="1">
        <f>SUM(AS1504:BE1504)</f>
        <v>3</v>
      </c>
      <c r="BG1504" s="25">
        <v>0</v>
      </c>
      <c r="BH1504" s="1">
        <v>0</v>
      </c>
      <c r="BI1504" s="1">
        <v>0</v>
      </c>
      <c r="BJ1504" s="1">
        <v>0</v>
      </c>
      <c r="BK1504" s="1">
        <v>0</v>
      </c>
      <c r="BL1504" s="25">
        <v>0</v>
      </c>
      <c r="BM1504" s="1">
        <v>0</v>
      </c>
      <c r="BN1504" s="1">
        <v>0</v>
      </c>
      <c r="BO1504" s="1">
        <v>0</v>
      </c>
      <c r="BP1504" s="1">
        <v>0</v>
      </c>
      <c r="BQ1504" s="12"/>
      <c r="BR1504" s="12"/>
      <c r="BS1504" s="12"/>
      <c r="BT1504" s="12"/>
      <c r="BU1504" s="12"/>
      <c r="BV1504" s="12"/>
      <c r="BW1504" s="12"/>
      <c r="BX1504" s="12"/>
      <c r="BY1504" s="12"/>
      <c r="BZ1504" s="12"/>
      <c r="CA1504" s="12"/>
      <c r="CB1504" s="15"/>
      <c r="CC1504" s="12"/>
      <c r="CD1504" s="12"/>
      <c r="CE1504" s="12"/>
      <c r="CF1504" s="12"/>
      <c r="CG1504" s="12"/>
      <c r="CH1504" s="12"/>
      <c r="CI1504" s="12"/>
      <c r="CJ1504" s="15"/>
      <c r="CK1504" s="12"/>
      <c r="CL1504" s="12"/>
      <c r="CM1504" s="12"/>
      <c r="CN1504" s="12"/>
      <c r="CO1504" s="12"/>
      <c r="CP1504" s="12"/>
      <c r="CQ1504" s="12"/>
      <c r="CR1504" s="12"/>
      <c r="CS1504" s="12"/>
      <c r="CT1504" s="12"/>
      <c r="CU1504" s="12"/>
      <c r="CV1504" s="12"/>
      <c r="CW1504" s="12"/>
      <c r="CX1504" s="12"/>
      <c r="CY1504" s="12"/>
      <c r="CZ1504" s="12"/>
      <c r="DA1504" s="12"/>
      <c r="DB1504" s="12"/>
      <c r="DC1504" s="12"/>
      <c r="DD1504"/>
      <c r="DE1504" s="35"/>
    </row>
    <row r="1505" spans="1:109" x14ac:dyDescent="0.2">
      <c r="A1505" s="2">
        <v>1504</v>
      </c>
      <c r="B1505" s="5">
        <v>18</v>
      </c>
      <c r="C1505" s="5">
        <v>3</v>
      </c>
      <c r="D1505" s="1">
        <v>2</v>
      </c>
      <c r="E1505" s="7">
        <v>44058</v>
      </c>
      <c r="F1505" s="1">
        <v>0</v>
      </c>
      <c r="G1505" s="5">
        <f t="shared" si="98"/>
        <v>0</v>
      </c>
      <c r="H1505" s="19">
        <f t="shared" si="99"/>
        <v>0</v>
      </c>
      <c r="I1505" s="50">
        <v>100</v>
      </c>
      <c r="J1505" s="50">
        <v>142.13541666666666</v>
      </c>
      <c r="K1505" s="50">
        <v>35.891673398325658</v>
      </c>
      <c r="L1505" s="50">
        <v>20.486111111111111</v>
      </c>
      <c r="M1505" s="50">
        <v>79.513888888888886</v>
      </c>
      <c r="N1505" s="50">
        <v>0</v>
      </c>
      <c r="O1505" s="50">
        <v>100</v>
      </c>
      <c r="P1505" s="50">
        <v>156.03645833333334</v>
      </c>
      <c r="Q1505" s="50">
        <v>36.734316870863388</v>
      </c>
      <c r="R1505" s="50">
        <v>30.729166666666668</v>
      </c>
      <c r="S1505" s="50">
        <v>69.270833333333329</v>
      </c>
      <c r="T1505" s="50">
        <v>0</v>
      </c>
      <c r="U1505" s="50">
        <v>100</v>
      </c>
      <c r="V1505" s="50">
        <v>114.33333333333333</v>
      </c>
      <c r="W1505" s="50">
        <v>8.0718926684417589</v>
      </c>
      <c r="X1505" s="50">
        <v>0</v>
      </c>
      <c r="Y1505" s="50">
        <v>100</v>
      </c>
      <c r="Z1505" s="50">
        <v>0</v>
      </c>
      <c r="AA1505" s="2">
        <v>0</v>
      </c>
      <c r="AB1505">
        <v>1</v>
      </c>
      <c r="AC1505">
        <v>5</v>
      </c>
      <c r="AD1505">
        <v>1</v>
      </c>
      <c r="AE1505" s="16">
        <v>0</v>
      </c>
      <c r="AF1505" s="12">
        <v>99</v>
      </c>
      <c r="AG1505">
        <v>99</v>
      </c>
      <c r="AH1505">
        <v>3</v>
      </c>
      <c r="AI1505">
        <v>99</v>
      </c>
      <c r="AJ1505">
        <v>99</v>
      </c>
      <c r="AK1505">
        <v>1</v>
      </c>
      <c r="AL1505">
        <v>2</v>
      </c>
      <c r="AM1505" s="1">
        <v>99</v>
      </c>
      <c r="AN1505" s="1">
        <v>99</v>
      </c>
      <c r="AO1505" s="1">
        <v>99</v>
      </c>
      <c r="AP1505" s="1">
        <v>99</v>
      </c>
      <c r="AQ1505" s="1">
        <v>99</v>
      </c>
      <c r="AR1505" s="1">
        <v>99</v>
      </c>
      <c r="AS1505" s="1">
        <v>0</v>
      </c>
      <c r="AT1505" s="1">
        <v>0</v>
      </c>
      <c r="AU1505" s="1">
        <v>1</v>
      </c>
      <c r="AV1505" s="1">
        <v>0</v>
      </c>
      <c r="AW1505" s="1">
        <v>0</v>
      </c>
      <c r="AX1505" s="1">
        <v>1</v>
      </c>
      <c r="AY1505" s="1">
        <v>1</v>
      </c>
      <c r="AZ1505" s="1">
        <v>0</v>
      </c>
      <c r="BA1505" s="1">
        <v>0</v>
      </c>
      <c r="BB1505" s="1">
        <v>0</v>
      </c>
      <c r="BC1505" s="1">
        <v>0</v>
      </c>
      <c r="BD1505" s="1">
        <v>0</v>
      </c>
      <c r="BE1505" s="1">
        <v>0</v>
      </c>
      <c r="BF1505" s="1">
        <f>SUM(AS1505:BE1505)</f>
        <v>3</v>
      </c>
      <c r="BG1505" s="25">
        <v>0</v>
      </c>
      <c r="BH1505" s="1">
        <v>0</v>
      </c>
      <c r="BI1505" s="1">
        <v>0</v>
      </c>
      <c r="BJ1505" s="1">
        <v>0</v>
      </c>
      <c r="BK1505" s="1">
        <v>0</v>
      </c>
      <c r="BL1505" s="25">
        <v>0</v>
      </c>
      <c r="BM1505" s="1">
        <v>0</v>
      </c>
      <c r="BN1505" s="1">
        <v>0</v>
      </c>
      <c r="BO1505" s="1">
        <v>0</v>
      </c>
      <c r="BP1505" s="1">
        <v>0</v>
      </c>
      <c r="BQ1505" s="12"/>
      <c r="BR1505" s="12"/>
      <c r="BS1505" s="12"/>
      <c r="BT1505" s="12"/>
      <c r="BU1505" s="12"/>
      <c r="BV1505" s="12"/>
      <c r="BW1505" s="12"/>
      <c r="BX1505" s="12"/>
      <c r="BY1505" s="12"/>
      <c r="BZ1505" s="12"/>
      <c r="CA1505" s="12"/>
      <c r="CB1505" s="15"/>
      <c r="CC1505" s="12"/>
      <c r="CD1505" s="12"/>
      <c r="CE1505" s="12"/>
      <c r="CF1505" s="12"/>
      <c r="CG1505" s="12"/>
      <c r="CH1505" s="12"/>
      <c r="CI1505" s="12"/>
      <c r="CJ1505" s="15"/>
      <c r="CK1505" s="12"/>
      <c r="CL1505" s="12"/>
      <c r="CM1505" s="12"/>
      <c r="CN1505" s="12"/>
      <c r="CO1505" s="12"/>
      <c r="CP1505" s="12"/>
      <c r="CQ1505" s="12"/>
      <c r="CR1505" s="12"/>
      <c r="CS1505" s="12"/>
      <c r="CT1505" s="12"/>
      <c r="CU1505" s="12"/>
      <c r="CV1505" s="12"/>
      <c r="CW1505" s="12"/>
      <c r="CX1505" s="12"/>
      <c r="CY1505" s="12"/>
      <c r="CZ1505" s="12"/>
      <c r="DA1505" s="12"/>
      <c r="DB1505" s="12"/>
      <c r="DC1505" s="12"/>
      <c r="DD1505"/>
      <c r="DE1505" s="35"/>
    </row>
    <row r="1506" spans="1:109" x14ac:dyDescent="0.2">
      <c r="A1506" s="2">
        <v>1505</v>
      </c>
      <c r="B1506" s="5">
        <v>18</v>
      </c>
      <c r="C1506" s="5">
        <v>3</v>
      </c>
      <c r="D1506" s="1">
        <v>3</v>
      </c>
      <c r="E1506" s="7">
        <v>44059</v>
      </c>
      <c r="F1506" s="1">
        <v>0</v>
      </c>
      <c r="G1506" s="5">
        <f t="shared" si="98"/>
        <v>59.999999999999943</v>
      </c>
      <c r="H1506" s="19">
        <f t="shared" si="99"/>
        <v>377.99999999999966</v>
      </c>
      <c r="I1506" s="50">
        <v>99.652777777777771</v>
      </c>
      <c r="J1506" s="50">
        <v>118.71428571428571</v>
      </c>
      <c r="K1506" s="50">
        <v>23.325231337409843</v>
      </c>
      <c r="L1506" s="50">
        <v>0</v>
      </c>
      <c r="M1506" s="50">
        <v>96.515679442508713</v>
      </c>
      <c r="N1506" s="50">
        <v>3.484320557491289</v>
      </c>
      <c r="O1506" s="50">
        <v>100</v>
      </c>
      <c r="P1506" s="50">
        <v>111.13020833333333</v>
      </c>
      <c r="Q1506" s="50">
        <v>22.165495211315427</v>
      </c>
      <c r="R1506" s="50">
        <v>0</v>
      </c>
      <c r="S1506" s="50">
        <v>94.791666666666671</v>
      </c>
      <c r="T1506" s="50">
        <v>5.208333333333333</v>
      </c>
      <c r="U1506" s="50">
        <v>98.958333333333329</v>
      </c>
      <c r="V1506" s="50">
        <v>134.04210526315791</v>
      </c>
      <c r="W1506" s="50">
        <v>20.363910458073416</v>
      </c>
      <c r="X1506" s="50">
        <v>0</v>
      </c>
      <c r="Y1506" s="50">
        <v>100</v>
      </c>
      <c r="Z1506" s="50">
        <v>0</v>
      </c>
      <c r="AA1506" s="2">
        <v>0</v>
      </c>
      <c r="AB1506">
        <v>1</v>
      </c>
      <c r="AC1506">
        <v>5</v>
      </c>
      <c r="AD1506">
        <v>2</v>
      </c>
      <c r="AE1506" s="16">
        <v>0</v>
      </c>
      <c r="AF1506" t="s">
        <v>875</v>
      </c>
      <c r="AG1506" t="s">
        <v>875</v>
      </c>
      <c r="AH1506" t="s">
        <v>875</v>
      </c>
      <c r="AI1506" t="s">
        <v>875</v>
      </c>
      <c r="AJ1506" t="s">
        <v>875</v>
      </c>
      <c r="AK1506" t="s">
        <v>875</v>
      </c>
      <c r="AL1506" t="s">
        <v>875</v>
      </c>
      <c r="AM1506" s="1" t="s">
        <v>903</v>
      </c>
      <c r="AN1506" s="1" t="s">
        <v>903</v>
      </c>
      <c r="AO1506" s="1" t="s">
        <v>903</v>
      </c>
      <c r="AP1506" s="1" t="s">
        <v>903</v>
      </c>
      <c r="AQ1506" s="1" t="s">
        <v>903</v>
      </c>
      <c r="AR1506" s="1" t="s">
        <v>903</v>
      </c>
      <c r="AS1506" s="1" t="s">
        <v>903</v>
      </c>
      <c r="AT1506" s="1" t="s">
        <v>903</v>
      </c>
      <c r="AU1506" s="1" t="s">
        <v>903</v>
      </c>
      <c r="AV1506" s="1" t="s">
        <v>903</v>
      </c>
      <c r="AW1506" s="1" t="s">
        <v>903</v>
      </c>
      <c r="AX1506" s="1" t="s">
        <v>903</v>
      </c>
      <c r="AY1506" s="1" t="s">
        <v>903</v>
      </c>
      <c r="AZ1506" s="1" t="s">
        <v>903</v>
      </c>
      <c r="BA1506" s="1" t="s">
        <v>875</v>
      </c>
      <c r="BB1506" s="1" t="s">
        <v>875</v>
      </c>
      <c r="BC1506" s="1" t="s">
        <v>875</v>
      </c>
      <c r="BD1506" s="1" t="s">
        <v>875</v>
      </c>
      <c r="BE1506" s="1" t="s">
        <v>875</v>
      </c>
      <c r="BF1506" s="1" t="s">
        <v>875</v>
      </c>
      <c r="BG1506" s="25">
        <v>59.999999999999943</v>
      </c>
      <c r="BH1506">
        <v>4</v>
      </c>
      <c r="BI1506">
        <v>6.3</v>
      </c>
      <c r="BJ1506" s="1">
        <f>BG1506*BI1506</f>
        <v>377.99999999999966</v>
      </c>
      <c r="BK1506" t="s">
        <v>784</v>
      </c>
      <c r="BL1506" s="25">
        <v>0</v>
      </c>
      <c r="BM1506">
        <v>0</v>
      </c>
      <c r="BN1506">
        <v>0</v>
      </c>
      <c r="BO1506" s="1">
        <f>BL1506*BN1506</f>
        <v>0</v>
      </c>
      <c r="BP1506">
        <v>0</v>
      </c>
      <c r="BQ1506" s="12"/>
      <c r="BR1506" s="12"/>
      <c r="BS1506" s="12"/>
      <c r="BT1506" s="12"/>
      <c r="BU1506" s="12"/>
      <c r="BV1506" s="12"/>
      <c r="BW1506" s="12"/>
      <c r="BX1506" s="12"/>
      <c r="BY1506" s="12"/>
      <c r="BZ1506" s="12"/>
      <c r="CA1506" s="12"/>
      <c r="CB1506" s="15"/>
      <c r="CC1506" s="12"/>
      <c r="CD1506" s="12"/>
      <c r="CE1506" s="12"/>
      <c r="CF1506" s="12"/>
      <c r="CG1506" s="12"/>
      <c r="CH1506" s="12"/>
      <c r="CI1506" s="12"/>
      <c r="CJ1506" s="15"/>
      <c r="CK1506" s="12"/>
      <c r="CL1506" s="12"/>
      <c r="CM1506" s="12"/>
      <c r="CN1506" s="12"/>
      <c r="CO1506" s="12"/>
      <c r="CP1506" s="12"/>
      <c r="CQ1506" s="12"/>
      <c r="CR1506" s="12"/>
      <c r="CS1506" s="12"/>
      <c r="CT1506" s="12"/>
      <c r="CU1506" s="12"/>
      <c r="CV1506" s="12"/>
      <c r="CW1506" s="12"/>
      <c r="CX1506" s="12"/>
      <c r="CY1506" s="12"/>
      <c r="CZ1506" s="12"/>
      <c r="DA1506" s="12"/>
      <c r="DB1506" s="12"/>
      <c r="DC1506" s="12"/>
      <c r="DD1506" s="17">
        <v>0.83333333333333337</v>
      </c>
      <c r="DE1506" s="35">
        <v>0.875</v>
      </c>
    </row>
    <row r="1507" spans="1:109" x14ac:dyDescent="0.2">
      <c r="A1507" s="2">
        <v>1506</v>
      </c>
      <c r="B1507" s="5">
        <v>18</v>
      </c>
      <c r="C1507" s="5">
        <v>3</v>
      </c>
      <c r="D1507" s="1">
        <v>4</v>
      </c>
      <c r="E1507" s="7">
        <v>44060</v>
      </c>
      <c r="F1507" s="1">
        <v>0</v>
      </c>
      <c r="G1507" s="5">
        <f t="shared" si="98"/>
        <v>0</v>
      </c>
      <c r="H1507" s="19">
        <f t="shared" si="99"/>
        <v>0</v>
      </c>
      <c r="I1507" s="50">
        <v>100</v>
      </c>
      <c r="J1507" s="50">
        <v>109.50347222222223</v>
      </c>
      <c r="K1507" s="50">
        <v>27.47561286173595</v>
      </c>
      <c r="L1507" s="50">
        <v>3.8194444444444446</v>
      </c>
      <c r="M1507" s="50">
        <v>95.486111111111114</v>
      </c>
      <c r="N1507" s="50">
        <v>0.69444444444444442</v>
      </c>
      <c r="O1507" s="50">
        <v>100</v>
      </c>
      <c r="P1507" s="50">
        <v>118.01041666666667</v>
      </c>
      <c r="Q1507" s="50">
        <v>27.94581261740602</v>
      </c>
      <c r="R1507" s="50">
        <v>5.729166666666667</v>
      </c>
      <c r="S1507" s="50">
        <v>93.229166666666657</v>
      </c>
      <c r="T1507" s="50">
        <v>1.0416666666666667</v>
      </c>
      <c r="U1507" s="50">
        <v>100</v>
      </c>
      <c r="V1507" s="50">
        <v>92.489583333333329</v>
      </c>
      <c r="W1507" s="50">
        <v>11.300612668772938</v>
      </c>
      <c r="X1507" s="50">
        <v>0</v>
      </c>
      <c r="Y1507" s="50">
        <v>100</v>
      </c>
      <c r="Z1507" s="50">
        <v>0</v>
      </c>
      <c r="AA1507" s="2">
        <v>0</v>
      </c>
      <c r="AB1507">
        <v>1</v>
      </c>
      <c r="AC1507">
        <v>5</v>
      </c>
      <c r="AD1507">
        <v>1</v>
      </c>
      <c r="AE1507" s="16">
        <v>0</v>
      </c>
      <c r="AF1507" s="12">
        <v>99</v>
      </c>
      <c r="AG1507">
        <v>99</v>
      </c>
      <c r="AH1507">
        <v>1</v>
      </c>
      <c r="AI1507">
        <v>3</v>
      </c>
      <c r="AJ1507">
        <v>2</v>
      </c>
      <c r="AK1507">
        <v>99</v>
      </c>
      <c r="AL1507">
        <v>99</v>
      </c>
      <c r="AM1507" s="1">
        <v>99</v>
      </c>
      <c r="AN1507" s="1">
        <v>99</v>
      </c>
      <c r="AO1507" s="1">
        <v>99</v>
      </c>
      <c r="AP1507" s="1">
        <v>99</v>
      </c>
      <c r="AQ1507" s="1">
        <v>99</v>
      </c>
      <c r="AR1507" s="1">
        <v>99</v>
      </c>
      <c r="AS1507" s="1">
        <v>0</v>
      </c>
      <c r="AT1507" s="1">
        <v>0</v>
      </c>
      <c r="AU1507" s="1">
        <v>1</v>
      </c>
      <c r="AV1507" s="1">
        <v>1</v>
      </c>
      <c r="AW1507" s="1">
        <v>1</v>
      </c>
      <c r="AX1507" s="1">
        <v>0</v>
      </c>
      <c r="AY1507" s="1">
        <v>0</v>
      </c>
      <c r="AZ1507" s="1">
        <v>0</v>
      </c>
      <c r="BA1507" s="1">
        <v>0</v>
      </c>
      <c r="BB1507" s="1">
        <v>0</v>
      </c>
      <c r="BC1507" s="1">
        <v>0</v>
      </c>
      <c r="BD1507" s="1">
        <v>0</v>
      </c>
      <c r="BE1507" s="1">
        <v>0</v>
      </c>
      <c r="BF1507" s="1">
        <f>SUM(AS1507:BE1507)</f>
        <v>3</v>
      </c>
      <c r="BG1507" s="25">
        <v>0</v>
      </c>
      <c r="BH1507" s="1">
        <v>0</v>
      </c>
      <c r="BI1507" s="1">
        <v>0</v>
      </c>
      <c r="BJ1507" s="1">
        <v>0</v>
      </c>
      <c r="BK1507" s="1">
        <v>0</v>
      </c>
      <c r="BL1507" s="25">
        <v>0</v>
      </c>
      <c r="BM1507" s="1">
        <v>0</v>
      </c>
      <c r="BN1507" s="1">
        <v>0</v>
      </c>
      <c r="BO1507" s="1">
        <v>0</v>
      </c>
      <c r="BP1507" s="1">
        <v>0</v>
      </c>
      <c r="BQ1507" s="12"/>
      <c r="BR1507" s="12"/>
      <c r="BS1507" s="12"/>
      <c r="BT1507" s="12"/>
      <c r="BU1507" s="12"/>
      <c r="BV1507" s="12"/>
      <c r="BW1507" s="12"/>
      <c r="BX1507" s="12"/>
      <c r="BY1507" s="12"/>
      <c r="BZ1507" s="12"/>
      <c r="CA1507" s="12"/>
      <c r="CB1507" s="15"/>
      <c r="CC1507" s="12"/>
      <c r="CD1507" s="12"/>
      <c r="CE1507" s="12"/>
      <c r="CF1507" s="12"/>
      <c r="CG1507" s="12"/>
      <c r="CH1507" s="12"/>
      <c r="CI1507" s="12"/>
      <c r="CJ1507" s="15"/>
      <c r="CK1507" s="12"/>
      <c r="CL1507" s="12"/>
      <c r="CM1507" s="12"/>
      <c r="CN1507" s="12"/>
      <c r="CO1507" s="12"/>
      <c r="CP1507" s="12"/>
      <c r="CQ1507" s="12"/>
      <c r="CR1507" s="12"/>
      <c r="CS1507" s="12"/>
      <c r="CT1507" s="12"/>
      <c r="CU1507" s="12"/>
      <c r="CV1507" s="12"/>
      <c r="CW1507" s="12"/>
      <c r="CX1507" s="12"/>
      <c r="CY1507" s="12"/>
      <c r="CZ1507" s="12"/>
      <c r="DA1507" s="12"/>
      <c r="DB1507" s="12"/>
      <c r="DC1507" s="12"/>
      <c r="DD1507"/>
      <c r="DE1507" s="35"/>
    </row>
    <row r="1508" spans="1:109" x14ac:dyDescent="0.2">
      <c r="A1508" s="2">
        <v>1507</v>
      </c>
      <c r="B1508" s="5">
        <v>18</v>
      </c>
      <c r="C1508" s="5">
        <v>3</v>
      </c>
      <c r="D1508" s="1">
        <v>5</v>
      </c>
      <c r="E1508" s="7">
        <v>44061</v>
      </c>
      <c r="F1508" s="1">
        <v>0</v>
      </c>
      <c r="G1508" s="5">
        <f t="shared" si="98"/>
        <v>0</v>
      </c>
      <c r="H1508" s="19">
        <f t="shared" si="99"/>
        <v>0</v>
      </c>
      <c r="I1508" s="50">
        <v>79.861111111111114</v>
      </c>
      <c r="J1508" s="50">
        <v>100.15652173913044</v>
      </c>
      <c r="K1508" s="50">
        <v>30.069184862452452</v>
      </c>
      <c r="L1508" s="50">
        <v>0.86956521739130432</v>
      </c>
      <c r="M1508" s="50">
        <v>82.173913043478265</v>
      </c>
      <c r="N1508" s="50">
        <v>16.956521739130434</v>
      </c>
      <c r="O1508" s="50">
        <v>69.791666666666671</v>
      </c>
      <c r="P1508" s="50">
        <v>102.73134328358209</v>
      </c>
      <c r="Q1508" s="50">
        <v>23.48210378161729</v>
      </c>
      <c r="R1508" s="50">
        <v>0</v>
      </c>
      <c r="S1508" s="50">
        <v>91.791044776119406</v>
      </c>
      <c r="T1508" s="50">
        <v>8.2089552238805972</v>
      </c>
      <c r="U1508" s="50">
        <v>100</v>
      </c>
      <c r="V1508" s="50">
        <v>96.5625</v>
      </c>
      <c r="W1508" s="50">
        <v>38.038994614384478</v>
      </c>
      <c r="X1508" s="50">
        <v>2.0833333333333335</v>
      </c>
      <c r="Y1508" s="50">
        <v>68.75</v>
      </c>
      <c r="Z1508" s="50">
        <v>29.166666666666668</v>
      </c>
      <c r="AA1508" s="2">
        <v>0</v>
      </c>
      <c r="AB1508">
        <v>1</v>
      </c>
      <c r="AC1508">
        <v>7</v>
      </c>
      <c r="AD1508">
        <v>1</v>
      </c>
      <c r="AE1508" s="16">
        <v>0</v>
      </c>
      <c r="AF1508" s="12">
        <v>99</v>
      </c>
      <c r="AG1508">
        <v>99</v>
      </c>
      <c r="AH1508">
        <v>99</v>
      </c>
      <c r="AI1508">
        <v>1</v>
      </c>
      <c r="AJ1508">
        <v>2</v>
      </c>
      <c r="AK1508">
        <v>99</v>
      </c>
      <c r="AL1508">
        <v>99</v>
      </c>
      <c r="AM1508" s="1">
        <v>99</v>
      </c>
      <c r="AN1508" s="1">
        <v>99</v>
      </c>
      <c r="AO1508" s="1">
        <v>99</v>
      </c>
      <c r="AP1508" s="1">
        <v>99</v>
      </c>
      <c r="AQ1508" s="1">
        <v>99</v>
      </c>
      <c r="AR1508" s="1">
        <v>99</v>
      </c>
      <c r="AS1508" s="1">
        <v>0</v>
      </c>
      <c r="AT1508" s="1">
        <v>0</v>
      </c>
      <c r="AU1508" s="1">
        <v>0</v>
      </c>
      <c r="AV1508" s="1">
        <v>1</v>
      </c>
      <c r="AW1508" s="1">
        <v>1</v>
      </c>
      <c r="AX1508" s="1">
        <v>0</v>
      </c>
      <c r="AY1508" s="1">
        <v>0</v>
      </c>
      <c r="AZ1508" s="1">
        <v>0</v>
      </c>
      <c r="BA1508" s="1">
        <v>0</v>
      </c>
      <c r="BB1508" s="1">
        <v>0</v>
      </c>
      <c r="BC1508" s="1">
        <v>0</v>
      </c>
      <c r="BD1508" s="1">
        <v>0</v>
      </c>
      <c r="BE1508" s="1">
        <v>0</v>
      </c>
      <c r="BF1508" s="1">
        <f>SUM(AS1508:BE1508)</f>
        <v>2</v>
      </c>
      <c r="BG1508" s="25">
        <v>0</v>
      </c>
      <c r="BH1508" s="1">
        <v>0</v>
      </c>
      <c r="BI1508" s="1">
        <v>0</v>
      </c>
      <c r="BJ1508" s="1">
        <v>0</v>
      </c>
      <c r="BK1508" s="1">
        <v>0</v>
      </c>
      <c r="BL1508" s="25">
        <v>0</v>
      </c>
      <c r="BM1508" s="1">
        <v>0</v>
      </c>
      <c r="BN1508" s="1">
        <v>0</v>
      </c>
      <c r="BO1508" s="1">
        <v>0</v>
      </c>
      <c r="BP1508" s="1">
        <v>0</v>
      </c>
      <c r="BQ1508" s="12"/>
      <c r="BR1508" s="12"/>
      <c r="BS1508" s="12"/>
      <c r="BT1508" s="12"/>
      <c r="BU1508" s="12"/>
      <c r="BV1508" s="12"/>
      <c r="BW1508" s="12"/>
      <c r="BX1508" s="12"/>
      <c r="BY1508" s="12"/>
      <c r="BZ1508" s="12"/>
      <c r="CA1508" s="12"/>
      <c r="CB1508" s="15"/>
      <c r="CC1508" s="12"/>
      <c r="CD1508" s="12"/>
      <c r="CE1508" s="12"/>
      <c r="CF1508" s="12"/>
      <c r="CG1508" s="12"/>
      <c r="CH1508" s="12"/>
      <c r="CI1508" s="12"/>
      <c r="CJ1508" s="15"/>
      <c r="CK1508" s="12"/>
      <c r="CL1508" s="12"/>
      <c r="CM1508" s="12"/>
      <c r="CN1508" s="12"/>
      <c r="CO1508" s="12"/>
      <c r="CP1508" s="12"/>
      <c r="CQ1508" s="12"/>
      <c r="CR1508" s="12"/>
      <c r="CS1508" s="12"/>
      <c r="CT1508" s="12"/>
      <c r="CU1508" s="12"/>
      <c r="CV1508" s="12"/>
      <c r="CW1508" s="12"/>
      <c r="CX1508" s="12"/>
      <c r="CY1508" s="12"/>
      <c r="CZ1508" s="12"/>
      <c r="DA1508" s="12"/>
      <c r="DB1508" s="12"/>
      <c r="DC1508" s="12"/>
      <c r="DD1508"/>
      <c r="DE1508" s="35"/>
    </row>
    <row r="1509" spans="1:109" x14ac:dyDescent="0.2">
      <c r="A1509" s="2">
        <v>1508</v>
      </c>
      <c r="B1509" s="5">
        <v>18</v>
      </c>
      <c r="C1509" s="5">
        <v>3</v>
      </c>
      <c r="D1509" s="1">
        <v>6</v>
      </c>
      <c r="E1509" s="7">
        <v>44062</v>
      </c>
      <c r="F1509" s="1">
        <v>0</v>
      </c>
      <c r="G1509" s="5">
        <f t="shared" si="98"/>
        <v>0</v>
      </c>
      <c r="H1509" s="19">
        <f t="shared" si="99"/>
        <v>0</v>
      </c>
      <c r="I1509" s="50">
        <v>100</v>
      </c>
      <c r="J1509" s="50">
        <v>108.75347222222223</v>
      </c>
      <c r="K1509" s="50">
        <v>21.301876760253457</v>
      </c>
      <c r="L1509" s="50">
        <v>0</v>
      </c>
      <c r="M1509" s="50">
        <v>96.180555555555557</v>
      </c>
      <c r="N1509" s="50">
        <v>3.8194444444444446</v>
      </c>
      <c r="O1509" s="50">
        <v>100</v>
      </c>
      <c r="P1509" s="50">
        <v>112.609375</v>
      </c>
      <c r="Q1509" s="50">
        <v>19.059429055737741</v>
      </c>
      <c r="R1509" s="50">
        <v>0</v>
      </c>
      <c r="S1509" s="50">
        <v>95.833333333333329</v>
      </c>
      <c r="T1509" s="50">
        <v>4.166666666666667</v>
      </c>
      <c r="U1509" s="50">
        <v>100</v>
      </c>
      <c r="V1509" s="50">
        <v>101.04166666666667</v>
      </c>
      <c r="W1509" s="50">
        <v>24.344620097964704</v>
      </c>
      <c r="X1509" s="50">
        <v>0</v>
      </c>
      <c r="Y1509" s="50">
        <v>96.875</v>
      </c>
      <c r="Z1509" s="50">
        <v>3.125</v>
      </c>
      <c r="AA1509" s="2">
        <v>0</v>
      </c>
      <c r="AB1509">
        <v>1</v>
      </c>
      <c r="AC1509">
        <v>6</v>
      </c>
      <c r="AD1509">
        <v>1</v>
      </c>
      <c r="AE1509" s="16">
        <v>0</v>
      </c>
      <c r="AF1509" s="12">
        <v>99</v>
      </c>
      <c r="AG1509">
        <v>99</v>
      </c>
      <c r="AH1509">
        <v>3</v>
      </c>
      <c r="AI1509">
        <v>1</v>
      </c>
      <c r="AJ1509">
        <v>2</v>
      </c>
      <c r="AK1509">
        <v>99</v>
      </c>
      <c r="AL1509">
        <v>99</v>
      </c>
      <c r="AM1509">
        <v>99</v>
      </c>
      <c r="AN1509" s="1">
        <v>99</v>
      </c>
      <c r="AO1509" s="1">
        <v>99</v>
      </c>
      <c r="AP1509" s="1">
        <v>99</v>
      </c>
      <c r="AQ1509" s="1">
        <v>99</v>
      </c>
      <c r="AR1509" s="1">
        <v>99</v>
      </c>
      <c r="AS1509" s="1">
        <v>0</v>
      </c>
      <c r="AT1509" s="1">
        <v>0</v>
      </c>
      <c r="AU1509" s="1">
        <v>1</v>
      </c>
      <c r="AV1509" s="1">
        <v>1</v>
      </c>
      <c r="AW1509" s="1">
        <v>1</v>
      </c>
      <c r="AX1509" s="1">
        <v>0</v>
      </c>
      <c r="AY1509" s="1">
        <v>0</v>
      </c>
      <c r="AZ1509" s="1">
        <v>0</v>
      </c>
      <c r="BA1509" s="1">
        <v>0</v>
      </c>
      <c r="BB1509" s="1">
        <v>0</v>
      </c>
      <c r="BC1509" s="1">
        <v>0</v>
      </c>
      <c r="BD1509" s="1">
        <v>0</v>
      </c>
      <c r="BE1509" s="1">
        <v>0</v>
      </c>
      <c r="BF1509" s="1">
        <f>SUM(AS1509:BE1509)</f>
        <v>3</v>
      </c>
      <c r="BG1509" s="25">
        <v>0</v>
      </c>
      <c r="BH1509" s="12">
        <v>0</v>
      </c>
      <c r="BI1509" s="1">
        <v>0</v>
      </c>
      <c r="BJ1509" s="1">
        <v>0</v>
      </c>
      <c r="BK1509" s="1">
        <v>0</v>
      </c>
      <c r="BL1509" s="25">
        <v>0</v>
      </c>
      <c r="BM1509" s="1">
        <v>0</v>
      </c>
      <c r="BN1509" s="1">
        <v>0</v>
      </c>
      <c r="BO1509" s="1">
        <v>0</v>
      </c>
      <c r="BP1509" s="1">
        <v>0</v>
      </c>
      <c r="BQ1509" s="12"/>
      <c r="BR1509" s="12"/>
      <c r="BS1509" s="12"/>
      <c r="BT1509" s="12"/>
      <c r="BU1509" s="12"/>
      <c r="BV1509" s="12"/>
      <c r="BW1509" s="12"/>
      <c r="BX1509" s="12"/>
      <c r="BY1509" s="12"/>
      <c r="BZ1509" s="12"/>
      <c r="CA1509" s="12"/>
      <c r="CB1509" s="15"/>
      <c r="CC1509" s="12"/>
      <c r="CD1509" s="12"/>
      <c r="CE1509" s="12"/>
      <c r="CF1509" s="12"/>
      <c r="CG1509" s="12"/>
      <c r="CH1509" s="12"/>
      <c r="CI1509" s="12"/>
      <c r="CJ1509" s="15"/>
      <c r="CK1509" s="12"/>
      <c r="CL1509" s="12"/>
      <c r="CM1509" s="12"/>
      <c r="CN1509" s="12"/>
      <c r="CO1509" s="12"/>
      <c r="CP1509" s="12"/>
      <c r="CQ1509" s="12"/>
      <c r="CR1509" s="12"/>
      <c r="CS1509" s="12"/>
      <c r="CT1509" s="12"/>
      <c r="CU1509" s="12"/>
      <c r="CV1509" s="12"/>
      <c r="CW1509" s="12"/>
      <c r="CX1509" s="12"/>
      <c r="CY1509" s="12"/>
      <c r="CZ1509" s="12"/>
      <c r="DA1509" s="12"/>
      <c r="DB1509" s="12"/>
      <c r="DC1509" s="12"/>
      <c r="DD1509"/>
      <c r="DE1509" s="35"/>
    </row>
    <row r="1510" spans="1:109" x14ac:dyDescent="0.2">
      <c r="A1510" s="2">
        <v>1509</v>
      </c>
      <c r="B1510" s="5">
        <v>18</v>
      </c>
      <c r="C1510" s="5">
        <v>3</v>
      </c>
      <c r="D1510" s="1">
        <v>7</v>
      </c>
      <c r="E1510" s="7">
        <v>44063</v>
      </c>
      <c r="F1510" s="1">
        <v>0</v>
      </c>
      <c r="G1510" s="5">
        <f t="shared" si="98"/>
        <v>30.000000000000053</v>
      </c>
      <c r="H1510" s="19">
        <f t="shared" si="99"/>
        <v>189.00000000000034</v>
      </c>
      <c r="I1510" s="50">
        <v>100</v>
      </c>
      <c r="J1510" s="50">
        <v>116.57986111111111</v>
      </c>
      <c r="K1510" s="50">
        <v>27.491559582524022</v>
      </c>
      <c r="L1510" s="50">
        <v>6.5972222222222223</v>
      </c>
      <c r="M1510" s="50">
        <v>91.666666666666657</v>
      </c>
      <c r="N1510" s="50">
        <v>1.7361111111111112</v>
      </c>
      <c r="O1510" s="50">
        <v>100</v>
      </c>
      <c r="P1510" s="50">
        <v>122.6875</v>
      </c>
      <c r="Q1510" s="50">
        <v>27.194189517738504</v>
      </c>
      <c r="R1510" s="50">
        <v>9.8958333333333339</v>
      </c>
      <c r="S1510" s="50">
        <v>87.5</v>
      </c>
      <c r="T1510" s="50">
        <v>2.6041666666666665</v>
      </c>
      <c r="U1510" s="50">
        <v>100</v>
      </c>
      <c r="V1510" s="50">
        <v>104.36458333333333</v>
      </c>
      <c r="W1510" s="50">
        <v>24.220740184756959</v>
      </c>
      <c r="X1510" s="50">
        <v>0</v>
      </c>
      <c r="Y1510" s="50">
        <v>100</v>
      </c>
      <c r="Z1510" s="50">
        <v>0</v>
      </c>
      <c r="AA1510" s="2">
        <v>0</v>
      </c>
      <c r="AB1510">
        <v>1</v>
      </c>
      <c r="AC1510">
        <v>5</v>
      </c>
      <c r="AD1510">
        <v>1</v>
      </c>
      <c r="AE1510" s="16">
        <v>0</v>
      </c>
      <c r="AF1510" t="s">
        <v>875</v>
      </c>
      <c r="AG1510" t="s">
        <v>875</v>
      </c>
      <c r="AH1510" t="s">
        <v>875</v>
      </c>
      <c r="AI1510" t="s">
        <v>875</v>
      </c>
      <c r="AJ1510" t="s">
        <v>875</v>
      </c>
      <c r="AK1510" t="s">
        <v>875</v>
      </c>
      <c r="AL1510" t="s">
        <v>875</v>
      </c>
      <c r="AM1510" s="1" t="s">
        <v>903</v>
      </c>
      <c r="AN1510" s="1" t="s">
        <v>903</v>
      </c>
      <c r="AO1510" s="1" t="s">
        <v>903</v>
      </c>
      <c r="AP1510" s="1" t="s">
        <v>903</v>
      </c>
      <c r="AQ1510" s="1" t="s">
        <v>903</v>
      </c>
      <c r="AR1510" s="1" t="s">
        <v>903</v>
      </c>
      <c r="AS1510" s="1" t="s">
        <v>903</v>
      </c>
      <c r="AT1510" s="1" t="s">
        <v>903</v>
      </c>
      <c r="AU1510" s="1" t="s">
        <v>903</v>
      </c>
      <c r="AV1510" s="1" t="s">
        <v>903</v>
      </c>
      <c r="AW1510" s="1" t="s">
        <v>903</v>
      </c>
      <c r="AX1510" s="1" t="s">
        <v>903</v>
      </c>
      <c r="AY1510" s="1" t="s">
        <v>903</v>
      </c>
      <c r="AZ1510" s="1" t="s">
        <v>903</v>
      </c>
      <c r="BA1510" s="1" t="s">
        <v>875</v>
      </c>
      <c r="BB1510" s="1" t="s">
        <v>875</v>
      </c>
      <c r="BC1510" s="1" t="s">
        <v>875</v>
      </c>
      <c r="BD1510" s="1" t="s">
        <v>875</v>
      </c>
      <c r="BE1510" s="1" t="s">
        <v>875</v>
      </c>
      <c r="BF1510" s="1" t="s">
        <v>875</v>
      </c>
      <c r="BG1510" s="25">
        <v>30.000000000000053</v>
      </c>
      <c r="BH1510">
        <v>4</v>
      </c>
      <c r="BI1510">
        <v>6.3</v>
      </c>
      <c r="BJ1510" s="1">
        <f>BG1510*BI1510</f>
        <v>189.00000000000034</v>
      </c>
      <c r="BK1510" t="s">
        <v>784</v>
      </c>
      <c r="BL1510" s="25">
        <v>0</v>
      </c>
      <c r="BM1510">
        <v>0</v>
      </c>
      <c r="BN1510">
        <v>0</v>
      </c>
      <c r="BO1510" s="1">
        <v>0</v>
      </c>
      <c r="BP1510">
        <v>0</v>
      </c>
      <c r="BQ1510" s="12"/>
      <c r="BR1510" s="12"/>
      <c r="BS1510" s="12"/>
      <c r="BT1510" s="12"/>
      <c r="BU1510" s="12"/>
      <c r="BV1510" s="12"/>
      <c r="BW1510" s="12"/>
      <c r="BX1510" s="12"/>
      <c r="BY1510" s="12"/>
      <c r="BZ1510" s="12"/>
      <c r="CA1510" s="12"/>
      <c r="CB1510" s="15"/>
      <c r="CC1510" s="12"/>
      <c r="CD1510" s="12"/>
      <c r="CE1510" s="12"/>
      <c r="CF1510" s="12"/>
      <c r="CG1510" s="12"/>
      <c r="CH1510" s="12"/>
      <c r="CI1510" s="12"/>
      <c r="CJ1510" s="15"/>
      <c r="CK1510" s="12"/>
      <c r="CL1510" s="12"/>
      <c r="CM1510" s="12"/>
      <c r="CN1510" s="12"/>
      <c r="CO1510" s="12"/>
      <c r="CP1510" s="12"/>
      <c r="CQ1510" s="12"/>
      <c r="CR1510" s="12"/>
      <c r="CS1510" s="12"/>
      <c r="CT1510" s="12"/>
      <c r="CU1510" s="12"/>
      <c r="CV1510" s="12"/>
      <c r="CW1510" s="12"/>
      <c r="CX1510" s="12"/>
      <c r="CY1510" s="12"/>
      <c r="CZ1510" s="12"/>
      <c r="DA1510" s="12"/>
      <c r="DB1510" s="12"/>
      <c r="DC1510" s="12"/>
      <c r="DD1510" s="17">
        <v>0.60416666666666663</v>
      </c>
      <c r="DE1510" s="35">
        <v>0.625</v>
      </c>
    </row>
    <row r="1511" spans="1:109" x14ac:dyDescent="0.2">
      <c r="A1511" s="2">
        <v>1510</v>
      </c>
      <c r="B1511" s="5">
        <v>18</v>
      </c>
      <c r="C1511" s="5">
        <v>3</v>
      </c>
      <c r="D1511" s="1">
        <v>8</v>
      </c>
      <c r="E1511" s="7">
        <v>44064</v>
      </c>
      <c r="F1511" s="1">
        <v>0</v>
      </c>
      <c r="G1511" s="5">
        <f t="shared" si="98"/>
        <v>0</v>
      </c>
      <c r="H1511" s="19">
        <f t="shared" si="99"/>
        <v>0</v>
      </c>
      <c r="I1511" s="50">
        <v>100</v>
      </c>
      <c r="J1511" s="50">
        <v>122.54861111111111</v>
      </c>
      <c r="K1511" s="50">
        <v>21.125623312979052</v>
      </c>
      <c r="L1511" s="50">
        <v>0</v>
      </c>
      <c r="M1511" s="50">
        <v>95.833333333333329</v>
      </c>
      <c r="N1511" s="50">
        <v>4.166666666666667</v>
      </c>
      <c r="O1511" s="50">
        <v>100</v>
      </c>
      <c r="P1511" s="50">
        <v>128.53125</v>
      </c>
      <c r="Q1511" s="50">
        <v>22.486545100284847</v>
      </c>
      <c r="R1511" s="50">
        <v>0</v>
      </c>
      <c r="S1511" s="50">
        <v>93.75</v>
      </c>
      <c r="T1511" s="50">
        <v>6.25</v>
      </c>
      <c r="U1511" s="50">
        <v>100</v>
      </c>
      <c r="V1511" s="50">
        <v>110.58333333333333</v>
      </c>
      <c r="W1511" s="50">
        <v>10.245787828727261</v>
      </c>
      <c r="X1511" s="50">
        <v>0</v>
      </c>
      <c r="Y1511" s="50">
        <v>100</v>
      </c>
      <c r="Z1511" s="50">
        <v>0</v>
      </c>
      <c r="AA1511" s="2">
        <v>0</v>
      </c>
      <c r="AB1511">
        <v>1</v>
      </c>
      <c r="AC1511">
        <v>6</v>
      </c>
      <c r="AD1511">
        <v>1</v>
      </c>
      <c r="AE1511" s="16">
        <v>0</v>
      </c>
      <c r="AF1511" s="12">
        <v>99</v>
      </c>
      <c r="AG1511">
        <v>99</v>
      </c>
      <c r="AH1511">
        <v>99</v>
      </c>
      <c r="AI1511">
        <v>99</v>
      </c>
      <c r="AJ1511">
        <v>99</v>
      </c>
      <c r="AK1511">
        <v>1</v>
      </c>
      <c r="AL1511">
        <v>2</v>
      </c>
      <c r="AM1511">
        <v>99</v>
      </c>
      <c r="AN1511" s="1">
        <v>99</v>
      </c>
      <c r="AO1511" s="1">
        <v>99</v>
      </c>
      <c r="AP1511" s="1">
        <v>99</v>
      </c>
      <c r="AQ1511" s="1">
        <v>99</v>
      </c>
      <c r="AR1511" s="1">
        <v>99</v>
      </c>
      <c r="AS1511" s="1">
        <v>0</v>
      </c>
      <c r="AT1511" s="1">
        <v>0</v>
      </c>
      <c r="AU1511">
        <v>0</v>
      </c>
      <c r="AV1511" s="1">
        <v>0</v>
      </c>
      <c r="AW1511" s="1">
        <v>0</v>
      </c>
      <c r="AX1511" s="1">
        <v>1</v>
      </c>
      <c r="AY1511" s="1">
        <v>1</v>
      </c>
      <c r="AZ1511" s="1">
        <v>0</v>
      </c>
      <c r="BA1511" s="1">
        <v>0</v>
      </c>
      <c r="BB1511" s="1">
        <v>0</v>
      </c>
      <c r="BC1511" s="1">
        <v>0</v>
      </c>
      <c r="BD1511" s="1">
        <v>0</v>
      </c>
      <c r="BE1511" s="1">
        <v>0</v>
      </c>
      <c r="BF1511" s="1">
        <f>SUM(AS1511:BE1511)</f>
        <v>2</v>
      </c>
      <c r="BG1511" s="25">
        <v>0</v>
      </c>
      <c r="BH1511" s="1">
        <v>0</v>
      </c>
      <c r="BI1511" s="1">
        <v>0</v>
      </c>
      <c r="BJ1511" s="1">
        <v>0</v>
      </c>
      <c r="BK1511" s="1">
        <v>0</v>
      </c>
      <c r="BL1511" s="25">
        <v>0</v>
      </c>
      <c r="BM1511" s="1">
        <v>0</v>
      </c>
      <c r="BN1511" s="1">
        <v>0</v>
      </c>
      <c r="BO1511" s="1">
        <v>0</v>
      </c>
      <c r="BP1511" s="1">
        <v>0</v>
      </c>
      <c r="BQ1511" s="12"/>
      <c r="BR1511" s="12"/>
      <c r="BS1511" s="12"/>
      <c r="BT1511" s="12"/>
      <c r="BU1511" s="12"/>
      <c r="BV1511" s="12"/>
      <c r="BW1511" s="12"/>
      <c r="BX1511" s="12"/>
      <c r="BY1511" s="12"/>
      <c r="BZ1511" s="12"/>
      <c r="CA1511" s="12"/>
      <c r="CB1511" s="15"/>
      <c r="CC1511" s="12"/>
      <c r="CD1511" s="12"/>
      <c r="CE1511" s="12"/>
      <c r="CF1511" s="12"/>
      <c r="CG1511" s="12"/>
      <c r="CH1511" s="12"/>
      <c r="CI1511" s="12"/>
      <c r="CJ1511" s="15"/>
      <c r="CK1511" s="12"/>
      <c r="CL1511" s="12"/>
      <c r="CM1511" s="12"/>
      <c r="CN1511" s="12"/>
      <c r="CO1511" s="12"/>
      <c r="CP1511" s="12"/>
      <c r="CQ1511" s="12"/>
      <c r="CR1511" s="12"/>
      <c r="CS1511" s="12"/>
      <c r="CT1511" s="12"/>
      <c r="CU1511" s="12"/>
      <c r="CV1511" s="12"/>
      <c r="CW1511" s="12"/>
      <c r="CX1511" s="12"/>
      <c r="CY1511" s="12"/>
      <c r="CZ1511" s="12"/>
      <c r="DA1511" s="12"/>
      <c r="DB1511" s="12"/>
      <c r="DC1511" s="12"/>
      <c r="DD1511"/>
      <c r="DE1511" s="35"/>
    </row>
    <row r="1512" spans="1:109" x14ac:dyDescent="0.2">
      <c r="A1512" s="2">
        <v>1511</v>
      </c>
      <c r="B1512" s="5">
        <v>18</v>
      </c>
      <c r="C1512" s="5">
        <v>3</v>
      </c>
      <c r="D1512" s="1">
        <v>9</v>
      </c>
      <c r="E1512" s="7">
        <v>44065</v>
      </c>
      <c r="F1512" s="1">
        <v>0</v>
      </c>
      <c r="G1512" s="5">
        <f t="shared" ref="G1512:G1575" si="100">SUM(BG1512,BL1512)</f>
        <v>0</v>
      </c>
      <c r="H1512" s="19">
        <f t="shared" ref="H1512:H1575" si="101">SUM(BJ1512,BO1512)</f>
        <v>0</v>
      </c>
      <c r="I1512" s="50">
        <v>85.763888888888886</v>
      </c>
      <c r="J1512" s="50">
        <v>135.19433198380565</v>
      </c>
      <c r="K1512" s="50">
        <v>31.290402634766913</v>
      </c>
      <c r="L1512" s="50">
        <v>17.004048582995953</v>
      </c>
      <c r="M1512" s="50">
        <v>79.757085020242911</v>
      </c>
      <c r="N1512" s="50">
        <v>3.2388663967611335</v>
      </c>
      <c r="O1512" s="50">
        <v>100</v>
      </c>
      <c r="P1512" s="50">
        <v>118.05729166666667</v>
      </c>
      <c r="Q1512" s="50">
        <v>20.788501499645488</v>
      </c>
      <c r="R1512" s="50">
        <v>0</v>
      </c>
      <c r="S1512" s="50">
        <v>95.833333333333329</v>
      </c>
      <c r="T1512" s="50">
        <v>4.166666666666667</v>
      </c>
      <c r="U1512" s="50">
        <v>57.291666666666664</v>
      </c>
      <c r="V1512" s="50">
        <v>195.01818181818183</v>
      </c>
      <c r="W1512" s="50">
        <v>18.717957241043123</v>
      </c>
      <c r="X1512" s="50">
        <v>76.36363636363636</v>
      </c>
      <c r="Y1512" s="50">
        <v>23.63636363636364</v>
      </c>
      <c r="Z1512" s="50">
        <v>0</v>
      </c>
      <c r="AA1512" s="2">
        <v>0</v>
      </c>
      <c r="AB1512">
        <v>1</v>
      </c>
      <c r="AC1512">
        <v>6</v>
      </c>
      <c r="AD1512">
        <v>1</v>
      </c>
      <c r="AE1512" s="16">
        <v>0</v>
      </c>
      <c r="AF1512" t="s">
        <v>20</v>
      </c>
      <c r="AG1512" t="s">
        <v>20</v>
      </c>
      <c r="AH1512" t="s">
        <v>20</v>
      </c>
      <c r="AI1512" t="s">
        <v>20</v>
      </c>
      <c r="AJ1512" t="s">
        <v>20</v>
      </c>
      <c r="AK1512" t="s">
        <v>20</v>
      </c>
      <c r="AL1512" t="s">
        <v>20</v>
      </c>
      <c r="AM1512" s="16" t="s">
        <v>20</v>
      </c>
      <c r="AN1512" s="16" t="s">
        <v>20</v>
      </c>
      <c r="AO1512" s="16" t="s">
        <v>20</v>
      </c>
      <c r="AP1512" s="16" t="s">
        <v>20</v>
      </c>
      <c r="AQ1512" s="16" t="s">
        <v>20</v>
      </c>
      <c r="AR1512" s="16" t="s">
        <v>20</v>
      </c>
      <c r="AS1512" t="s">
        <v>20</v>
      </c>
      <c r="AT1512" t="s">
        <v>20</v>
      </c>
      <c r="AU1512" t="s">
        <v>20</v>
      </c>
      <c r="AV1512" t="s">
        <v>20</v>
      </c>
      <c r="AW1512" t="s">
        <v>20</v>
      </c>
      <c r="AX1512" t="s">
        <v>20</v>
      </c>
      <c r="AY1512" t="s">
        <v>20</v>
      </c>
      <c r="AZ1512" s="1" t="s">
        <v>20</v>
      </c>
      <c r="BA1512" t="s">
        <v>20</v>
      </c>
      <c r="BB1512" t="s">
        <v>20</v>
      </c>
      <c r="BC1512" t="s">
        <v>20</v>
      </c>
      <c r="BD1512" t="s">
        <v>20</v>
      </c>
      <c r="BE1512" t="s">
        <v>20</v>
      </c>
      <c r="BF1512" s="1" t="s">
        <v>20</v>
      </c>
      <c r="BG1512" s="25">
        <v>0</v>
      </c>
      <c r="BH1512" s="1">
        <v>0</v>
      </c>
      <c r="BI1512" s="1">
        <v>0</v>
      </c>
      <c r="BJ1512" s="1">
        <v>0</v>
      </c>
      <c r="BK1512" s="1">
        <v>0</v>
      </c>
      <c r="BL1512" s="25">
        <v>0</v>
      </c>
      <c r="BM1512" s="1">
        <v>0</v>
      </c>
      <c r="BN1512" s="1">
        <v>0</v>
      </c>
      <c r="BO1512" s="1">
        <v>0</v>
      </c>
      <c r="BP1512" s="1">
        <v>0</v>
      </c>
      <c r="BQ1512" s="12"/>
      <c r="BR1512" s="12"/>
      <c r="BS1512" s="12"/>
      <c r="BT1512" s="12"/>
      <c r="BU1512" s="12"/>
      <c r="BV1512" s="12"/>
      <c r="BW1512" s="12"/>
      <c r="BX1512" s="12"/>
      <c r="BY1512" s="12"/>
      <c r="BZ1512" s="12"/>
      <c r="CA1512" s="12"/>
      <c r="CB1512" s="15"/>
      <c r="CC1512" s="12"/>
      <c r="CD1512" s="12"/>
      <c r="CE1512" s="12"/>
      <c r="CF1512" s="12"/>
      <c r="CG1512" s="12"/>
      <c r="CH1512" s="12"/>
      <c r="CI1512" s="12"/>
      <c r="CJ1512" s="15"/>
      <c r="CK1512" s="12"/>
      <c r="CL1512" s="12"/>
      <c r="CM1512" s="12"/>
      <c r="CN1512" s="12"/>
      <c r="CO1512" s="12"/>
      <c r="CP1512" s="12"/>
      <c r="CQ1512" s="12"/>
      <c r="CR1512" s="12"/>
      <c r="CS1512" s="12"/>
      <c r="CT1512" s="12"/>
      <c r="CU1512" s="12"/>
      <c r="CV1512" s="12"/>
      <c r="CW1512" s="12"/>
      <c r="CX1512" s="12"/>
      <c r="CY1512" s="12"/>
      <c r="CZ1512" s="12"/>
      <c r="DA1512" s="12"/>
      <c r="DB1512" s="12"/>
      <c r="DC1512" s="12"/>
      <c r="DD1512"/>
      <c r="DE1512" s="35"/>
    </row>
    <row r="1513" spans="1:109" customFormat="1" x14ac:dyDescent="0.2">
      <c r="A1513" s="2">
        <v>1512</v>
      </c>
      <c r="B1513" s="5">
        <v>18</v>
      </c>
      <c r="C1513" s="5">
        <v>3</v>
      </c>
      <c r="D1513" s="1">
        <v>10</v>
      </c>
      <c r="E1513" s="7">
        <v>44066</v>
      </c>
      <c r="F1513" s="1">
        <v>0</v>
      </c>
      <c r="G1513" s="5">
        <f t="shared" si="100"/>
        <v>60.000000000000028</v>
      </c>
      <c r="H1513" s="19">
        <f t="shared" si="101"/>
        <v>378.00000000000017</v>
      </c>
      <c r="I1513" s="50">
        <v>76.041666666666671</v>
      </c>
      <c r="J1513" s="50">
        <v>130.54794520547946</v>
      </c>
      <c r="K1513" s="50">
        <v>32.075072491919485</v>
      </c>
      <c r="L1513" s="50">
        <v>13.242009132420092</v>
      </c>
      <c r="M1513" s="50">
        <v>84.93150684931507</v>
      </c>
      <c r="N1513" s="50">
        <v>1.8264840182648401</v>
      </c>
      <c r="O1513" s="50">
        <v>64.0625</v>
      </c>
      <c r="P1513" s="50">
        <v>123.10569105691057</v>
      </c>
      <c r="Q1513" s="50">
        <v>32.544932057372328</v>
      </c>
      <c r="R1513" s="50">
        <v>8.9430894308943092</v>
      </c>
      <c r="S1513" s="50">
        <v>87.804878048780495</v>
      </c>
      <c r="T1513" s="50">
        <v>3.2520325203252032</v>
      </c>
      <c r="U1513" s="50">
        <v>100</v>
      </c>
      <c r="V1513" s="50">
        <v>140.08333333333334</v>
      </c>
      <c r="W1513" s="50">
        <v>30.274443398048735</v>
      </c>
      <c r="X1513" s="50">
        <v>18.75</v>
      </c>
      <c r="Y1513" s="50">
        <v>81.25</v>
      </c>
      <c r="Z1513" s="50">
        <v>0</v>
      </c>
      <c r="AA1513" s="2">
        <v>0</v>
      </c>
      <c r="AB1513">
        <v>1</v>
      </c>
      <c r="AC1513">
        <v>7</v>
      </c>
      <c r="AD1513">
        <v>1</v>
      </c>
      <c r="AE1513" s="16">
        <v>0</v>
      </c>
      <c r="AF1513" t="s">
        <v>875</v>
      </c>
      <c r="AG1513" t="s">
        <v>875</v>
      </c>
      <c r="AH1513" t="s">
        <v>875</v>
      </c>
      <c r="AI1513" t="s">
        <v>875</v>
      </c>
      <c r="AJ1513" t="s">
        <v>875</v>
      </c>
      <c r="AK1513" t="s">
        <v>875</v>
      </c>
      <c r="AL1513" t="s">
        <v>875</v>
      </c>
      <c r="AM1513" s="1" t="s">
        <v>903</v>
      </c>
      <c r="AN1513" s="1" t="s">
        <v>903</v>
      </c>
      <c r="AO1513" s="1" t="s">
        <v>903</v>
      </c>
      <c r="AP1513" s="1" t="s">
        <v>903</v>
      </c>
      <c r="AQ1513" s="1" t="s">
        <v>903</v>
      </c>
      <c r="AR1513" s="1" t="s">
        <v>903</v>
      </c>
      <c r="AS1513" s="1" t="s">
        <v>903</v>
      </c>
      <c r="AT1513" s="1" t="s">
        <v>903</v>
      </c>
      <c r="AU1513" s="1" t="s">
        <v>903</v>
      </c>
      <c r="AV1513" s="1" t="s">
        <v>903</v>
      </c>
      <c r="AW1513" s="1" t="s">
        <v>903</v>
      </c>
      <c r="AX1513" s="1" t="s">
        <v>903</v>
      </c>
      <c r="AY1513" s="1" t="s">
        <v>903</v>
      </c>
      <c r="AZ1513" s="1" t="s">
        <v>903</v>
      </c>
      <c r="BA1513" s="1" t="s">
        <v>875</v>
      </c>
      <c r="BB1513" s="1" t="s">
        <v>875</v>
      </c>
      <c r="BC1513" s="1" t="s">
        <v>875</v>
      </c>
      <c r="BD1513" s="1" t="s">
        <v>875</v>
      </c>
      <c r="BE1513" s="1" t="s">
        <v>875</v>
      </c>
      <c r="BF1513" s="1" t="s">
        <v>875</v>
      </c>
      <c r="BG1513" s="25">
        <v>60.000000000000028</v>
      </c>
      <c r="BH1513">
        <v>4</v>
      </c>
      <c r="BI1513">
        <v>6.3</v>
      </c>
      <c r="BJ1513" s="1">
        <f>BG1513*BI1513</f>
        <v>378.00000000000017</v>
      </c>
      <c r="BK1513" t="s">
        <v>784</v>
      </c>
      <c r="BL1513" s="25">
        <v>0</v>
      </c>
      <c r="BM1513">
        <v>0</v>
      </c>
      <c r="BN1513">
        <v>0</v>
      </c>
      <c r="BO1513" s="1">
        <f>BL1513*BN1513</f>
        <v>0</v>
      </c>
      <c r="BP1513">
        <v>0</v>
      </c>
      <c r="BQ1513" s="12"/>
      <c r="BR1513" s="12"/>
      <c r="BS1513" s="12"/>
      <c r="BT1513" s="12"/>
      <c r="BU1513" s="12"/>
      <c r="BV1513" s="12"/>
      <c r="BW1513" s="12"/>
      <c r="BX1513" s="12"/>
      <c r="BY1513" s="12"/>
      <c r="BZ1513" s="12"/>
      <c r="CA1513" s="12"/>
      <c r="CB1513" s="15"/>
      <c r="CC1513" s="12"/>
      <c r="CD1513" s="12"/>
      <c r="CE1513" s="12"/>
      <c r="CF1513" s="12"/>
      <c r="CG1513" s="12"/>
      <c r="CH1513" s="12"/>
      <c r="CI1513" s="12"/>
      <c r="CJ1513" s="15"/>
      <c r="CK1513" s="12"/>
      <c r="CL1513" s="12"/>
      <c r="CM1513" s="12"/>
      <c r="CN1513" s="12"/>
      <c r="CO1513" s="12"/>
      <c r="CP1513" s="12"/>
      <c r="CQ1513" s="12"/>
      <c r="CR1513" s="12"/>
      <c r="CS1513" s="12"/>
      <c r="CT1513" s="12"/>
      <c r="CU1513" s="12"/>
      <c r="CV1513" s="12"/>
      <c r="CW1513" s="12"/>
      <c r="CX1513" s="12"/>
      <c r="CY1513" s="12"/>
      <c r="CZ1513" s="12"/>
      <c r="DA1513" s="12"/>
      <c r="DB1513" s="12"/>
      <c r="DC1513" s="12"/>
      <c r="DD1513" s="17">
        <v>0.45833333333333331</v>
      </c>
      <c r="DE1513" s="35">
        <v>0.5</v>
      </c>
    </row>
    <row r="1514" spans="1:109" customFormat="1" x14ac:dyDescent="0.2">
      <c r="A1514" s="2">
        <v>1513</v>
      </c>
      <c r="B1514" s="5">
        <v>18</v>
      </c>
      <c r="C1514" s="5">
        <v>3</v>
      </c>
      <c r="D1514" s="1">
        <v>11</v>
      </c>
      <c r="E1514" s="7">
        <v>44067</v>
      </c>
      <c r="F1514" s="1">
        <v>0</v>
      </c>
      <c r="G1514" s="5">
        <f t="shared" si="100"/>
        <v>0</v>
      </c>
      <c r="H1514" s="19">
        <f t="shared" si="101"/>
        <v>0</v>
      </c>
      <c r="I1514" s="50">
        <v>98.958333333333329</v>
      </c>
      <c r="J1514" s="50">
        <v>141.23508771929824</v>
      </c>
      <c r="K1514" s="50">
        <v>28.889517549263072</v>
      </c>
      <c r="L1514" s="50">
        <v>12.631578947368421</v>
      </c>
      <c r="M1514" s="50">
        <v>87.017543859649123</v>
      </c>
      <c r="N1514" s="50">
        <v>0.35087719298245612</v>
      </c>
      <c r="O1514" s="50">
        <v>100</v>
      </c>
      <c r="P1514" s="50">
        <v>131.29166666666666</v>
      </c>
      <c r="Q1514" s="50">
        <v>29.464240314750377</v>
      </c>
      <c r="R1514" s="50">
        <v>8.3333333333333339</v>
      </c>
      <c r="S1514" s="50">
        <v>91.145833333333343</v>
      </c>
      <c r="T1514" s="50">
        <v>0.52083333333333337</v>
      </c>
      <c r="U1514" s="50">
        <v>96.875</v>
      </c>
      <c r="V1514" s="50">
        <v>161.76344086021504</v>
      </c>
      <c r="W1514" s="50">
        <v>23.131216316960192</v>
      </c>
      <c r="X1514" s="50">
        <v>21.50537634408602</v>
      </c>
      <c r="Y1514" s="50">
        <v>78.494623655913983</v>
      </c>
      <c r="Z1514" s="50">
        <v>0</v>
      </c>
      <c r="AA1514" s="2">
        <v>0</v>
      </c>
      <c r="AB1514">
        <v>1</v>
      </c>
      <c r="AC1514">
        <v>5</v>
      </c>
      <c r="AD1514">
        <v>1</v>
      </c>
      <c r="AE1514" s="16">
        <v>0</v>
      </c>
      <c r="AF1514" s="12">
        <v>99</v>
      </c>
      <c r="AG1514">
        <v>99</v>
      </c>
      <c r="AH1514">
        <v>1</v>
      </c>
      <c r="AI1514">
        <v>99</v>
      </c>
      <c r="AJ1514">
        <v>99</v>
      </c>
      <c r="AK1514">
        <v>2</v>
      </c>
      <c r="AL1514">
        <v>99</v>
      </c>
      <c r="AM1514" s="1">
        <v>99</v>
      </c>
      <c r="AN1514" s="1">
        <v>99</v>
      </c>
      <c r="AO1514" s="1">
        <v>99</v>
      </c>
      <c r="AP1514" s="1">
        <v>99</v>
      </c>
      <c r="AQ1514" s="1">
        <v>99</v>
      </c>
      <c r="AR1514" s="1">
        <v>99</v>
      </c>
      <c r="AS1514" s="1">
        <v>0</v>
      </c>
      <c r="AT1514" s="1">
        <v>0</v>
      </c>
      <c r="AU1514" s="1">
        <v>1</v>
      </c>
      <c r="AV1514" s="1">
        <v>0</v>
      </c>
      <c r="AW1514" s="1">
        <v>0</v>
      </c>
      <c r="AX1514" s="1">
        <v>1</v>
      </c>
      <c r="AY1514" s="1">
        <v>0</v>
      </c>
      <c r="AZ1514" s="1">
        <v>0</v>
      </c>
      <c r="BA1514" s="1">
        <v>0</v>
      </c>
      <c r="BB1514" s="1">
        <v>0</v>
      </c>
      <c r="BC1514" s="1">
        <v>0</v>
      </c>
      <c r="BD1514" s="1">
        <v>0</v>
      </c>
      <c r="BE1514" s="1">
        <v>0</v>
      </c>
      <c r="BF1514" s="1">
        <f>SUM(AS1514:BE1514)</f>
        <v>2</v>
      </c>
      <c r="BG1514" s="25">
        <v>0</v>
      </c>
      <c r="BH1514" s="1">
        <v>0</v>
      </c>
      <c r="BI1514" s="1">
        <v>0</v>
      </c>
      <c r="BJ1514" s="1">
        <v>0</v>
      </c>
      <c r="BK1514" s="1">
        <v>0</v>
      </c>
      <c r="BL1514" s="25">
        <v>0</v>
      </c>
      <c r="BM1514" s="1">
        <v>0</v>
      </c>
      <c r="BN1514" s="1">
        <v>0</v>
      </c>
      <c r="BO1514" s="1">
        <v>0</v>
      </c>
      <c r="BP1514" s="1">
        <v>0</v>
      </c>
      <c r="BQ1514" s="12"/>
      <c r="BR1514" s="12"/>
      <c r="BS1514" s="12"/>
      <c r="BT1514" s="12"/>
      <c r="BU1514" s="12"/>
      <c r="BV1514" s="12"/>
      <c r="BW1514" s="12"/>
      <c r="BX1514" s="12"/>
      <c r="BY1514" s="12"/>
      <c r="BZ1514" s="12"/>
      <c r="CA1514" s="12"/>
      <c r="CB1514" s="15"/>
      <c r="CC1514" s="12"/>
      <c r="CD1514" s="12"/>
      <c r="CE1514" s="12"/>
      <c r="CF1514" s="12"/>
      <c r="CG1514" s="12"/>
      <c r="CH1514" s="12"/>
      <c r="CI1514" s="12"/>
      <c r="CJ1514" s="15"/>
      <c r="CK1514" s="12"/>
      <c r="CL1514" s="12"/>
      <c r="CM1514" s="12"/>
      <c r="CN1514" s="12"/>
      <c r="CO1514" s="12"/>
      <c r="CP1514" s="12"/>
      <c r="CQ1514" s="12"/>
      <c r="CR1514" s="12"/>
      <c r="CS1514" s="12"/>
      <c r="CT1514" s="12"/>
      <c r="CU1514" s="12"/>
      <c r="CV1514" s="12"/>
      <c r="CW1514" s="12"/>
      <c r="CX1514" s="12"/>
      <c r="CY1514" s="12"/>
      <c r="CZ1514" s="12"/>
      <c r="DA1514" s="12"/>
      <c r="DB1514" s="12"/>
      <c r="DC1514" s="12"/>
      <c r="DE1514" s="35"/>
    </row>
    <row r="1515" spans="1:109" x14ac:dyDescent="0.2">
      <c r="A1515" s="2">
        <v>1514</v>
      </c>
      <c r="B1515" s="5">
        <v>18</v>
      </c>
      <c r="C1515" s="5">
        <v>3</v>
      </c>
      <c r="D1515" s="1">
        <v>12</v>
      </c>
      <c r="E1515" s="7">
        <v>44068</v>
      </c>
      <c r="F1515" s="1">
        <v>0</v>
      </c>
      <c r="G1515" s="5">
        <f t="shared" si="100"/>
        <v>0</v>
      </c>
      <c r="H1515" s="19">
        <f t="shared" si="101"/>
        <v>0</v>
      </c>
      <c r="I1515" s="50">
        <v>100</v>
      </c>
      <c r="J1515" s="50">
        <v>142.29513888888889</v>
      </c>
      <c r="K1515" s="50">
        <v>25.246688744762007</v>
      </c>
      <c r="L1515" s="50">
        <v>13.541666666666666</v>
      </c>
      <c r="M1515" s="50">
        <v>86.458333333333329</v>
      </c>
      <c r="N1515" s="50">
        <v>0</v>
      </c>
      <c r="O1515" s="50">
        <v>100</v>
      </c>
      <c r="P1515" s="50">
        <v>147.11458333333334</v>
      </c>
      <c r="Q1515" s="50">
        <v>27.911607236781727</v>
      </c>
      <c r="R1515" s="50">
        <v>19.270833333333332</v>
      </c>
      <c r="S1515" s="50">
        <v>80.729166666666671</v>
      </c>
      <c r="T1515" s="50">
        <v>0</v>
      </c>
      <c r="U1515" s="50">
        <v>100</v>
      </c>
      <c r="V1515" s="50">
        <v>132.65625</v>
      </c>
      <c r="W1515" s="50">
        <v>14.464580198398835</v>
      </c>
      <c r="X1515" s="50">
        <v>2.0833333333333335</v>
      </c>
      <c r="Y1515" s="50">
        <v>97.916666666666671</v>
      </c>
      <c r="Z1515" s="50">
        <v>0</v>
      </c>
      <c r="AA1515" s="2">
        <v>0</v>
      </c>
      <c r="AB1515">
        <v>1</v>
      </c>
      <c r="AC1515">
        <v>5</v>
      </c>
      <c r="AD1515">
        <v>1</v>
      </c>
      <c r="AE1515" s="16">
        <v>0</v>
      </c>
      <c r="AF1515" t="s">
        <v>20</v>
      </c>
      <c r="AG1515" t="s">
        <v>20</v>
      </c>
      <c r="AH1515" t="s">
        <v>20</v>
      </c>
      <c r="AI1515" t="s">
        <v>20</v>
      </c>
      <c r="AJ1515" t="s">
        <v>20</v>
      </c>
      <c r="AK1515" t="s">
        <v>20</v>
      </c>
      <c r="AL1515" t="s">
        <v>20</v>
      </c>
      <c r="AM1515" s="1" t="s">
        <v>20</v>
      </c>
      <c r="AN1515" s="1" t="s">
        <v>20</v>
      </c>
      <c r="AO1515" s="1" t="s">
        <v>20</v>
      </c>
      <c r="AP1515" s="1" t="s">
        <v>20</v>
      </c>
      <c r="AQ1515" s="1" t="s">
        <v>20</v>
      </c>
      <c r="AR1515" s="1" t="s">
        <v>20</v>
      </c>
      <c r="AS1515" t="s">
        <v>20</v>
      </c>
      <c r="AT1515" t="s">
        <v>20</v>
      </c>
      <c r="AU1515" t="s">
        <v>20</v>
      </c>
      <c r="AV1515" t="s">
        <v>20</v>
      </c>
      <c r="AW1515" t="s">
        <v>20</v>
      </c>
      <c r="AX1515" t="s">
        <v>20</v>
      </c>
      <c r="AY1515" t="s">
        <v>20</v>
      </c>
      <c r="AZ1515" s="1" t="s">
        <v>20</v>
      </c>
      <c r="BA1515" s="1" t="s">
        <v>20</v>
      </c>
      <c r="BB1515" s="1" t="s">
        <v>20</v>
      </c>
      <c r="BC1515" t="s">
        <v>20</v>
      </c>
      <c r="BD1515" t="s">
        <v>20</v>
      </c>
      <c r="BE1515" s="1" t="s">
        <v>20</v>
      </c>
      <c r="BF1515" t="s">
        <v>20</v>
      </c>
      <c r="BG1515" s="25">
        <v>0</v>
      </c>
      <c r="BH1515" s="1">
        <v>0</v>
      </c>
      <c r="BI1515" s="1">
        <v>0</v>
      </c>
      <c r="BJ1515" s="1">
        <v>0</v>
      </c>
      <c r="BK1515" s="1">
        <v>0</v>
      </c>
      <c r="BL1515" s="25">
        <v>0</v>
      </c>
      <c r="BM1515" s="1">
        <v>0</v>
      </c>
      <c r="BN1515" s="1">
        <v>0</v>
      </c>
      <c r="BO1515" s="1">
        <v>0</v>
      </c>
      <c r="BP1515" s="1">
        <v>0</v>
      </c>
      <c r="BQ1515" s="12"/>
      <c r="BR1515" s="12"/>
      <c r="BS1515" s="12"/>
      <c r="BT1515" s="12"/>
      <c r="BU1515" s="12"/>
      <c r="BV1515" s="12"/>
      <c r="BW1515" s="12"/>
      <c r="BX1515" s="12"/>
      <c r="BY1515" s="12"/>
      <c r="BZ1515" s="12"/>
      <c r="CA1515" s="12"/>
      <c r="CB1515" s="15"/>
      <c r="CC1515" s="12"/>
      <c r="CD1515" s="12"/>
      <c r="CE1515" s="12"/>
      <c r="CF1515" s="12"/>
      <c r="CG1515" s="12"/>
      <c r="CH1515" s="12"/>
      <c r="CI1515" s="12"/>
      <c r="CJ1515" s="15"/>
      <c r="CK1515" s="12"/>
      <c r="CL1515" s="12"/>
      <c r="CM1515" s="12"/>
      <c r="CN1515" s="12"/>
      <c r="CO1515" s="12"/>
      <c r="CP1515" s="12"/>
      <c r="CQ1515" s="12"/>
      <c r="CR1515" s="12"/>
      <c r="CS1515" s="12"/>
      <c r="CT1515" s="12"/>
      <c r="CU1515" s="12"/>
      <c r="CV1515" s="12"/>
      <c r="CW1515" s="12"/>
      <c r="CX1515" s="12"/>
      <c r="CY1515" s="12"/>
      <c r="CZ1515" s="12"/>
      <c r="DA1515" s="12"/>
      <c r="DB1515" s="12"/>
      <c r="DC1515" s="12"/>
      <c r="DD1515"/>
      <c r="DE1515" s="35"/>
    </row>
    <row r="1516" spans="1:109" x14ac:dyDescent="0.2">
      <c r="A1516" s="2">
        <v>1515</v>
      </c>
      <c r="B1516" s="5">
        <v>18</v>
      </c>
      <c r="C1516" s="5">
        <v>3</v>
      </c>
      <c r="D1516" s="1">
        <v>13</v>
      </c>
      <c r="E1516" s="7">
        <v>44069</v>
      </c>
      <c r="F1516" s="1">
        <v>0</v>
      </c>
      <c r="G1516" s="5">
        <f t="shared" si="100"/>
        <v>0</v>
      </c>
      <c r="H1516" s="19">
        <f t="shared" si="101"/>
        <v>0</v>
      </c>
      <c r="I1516" s="50">
        <v>100</v>
      </c>
      <c r="J1516" s="50">
        <v>143.30208333333334</v>
      </c>
      <c r="K1516" s="50">
        <v>23.193966618260312</v>
      </c>
      <c r="L1516" s="50">
        <v>17.708333333333332</v>
      </c>
      <c r="M1516" s="50">
        <v>80.555555555555557</v>
      </c>
      <c r="N1516" s="50">
        <v>1.7361111111111112</v>
      </c>
      <c r="O1516" s="50">
        <v>100</v>
      </c>
      <c r="P1516" s="50">
        <v>147.47395833333334</v>
      </c>
      <c r="Q1516" s="50">
        <v>19.113774225058229</v>
      </c>
      <c r="R1516" s="50">
        <v>15.625</v>
      </c>
      <c r="S1516" s="50">
        <v>84.375</v>
      </c>
      <c r="T1516" s="50">
        <v>0</v>
      </c>
      <c r="U1516" s="50">
        <v>100</v>
      </c>
      <c r="V1516" s="50">
        <v>134.95833333333334</v>
      </c>
      <c r="W1516" s="50">
        <v>29.956069636538754</v>
      </c>
      <c r="X1516" s="50">
        <v>21.875</v>
      </c>
      <c r="Y1516" s="50">
        <v>72.916666666666671</v>
      </c>
      <c r="Z1516" s="50">
        <v>5.208333333333333</v>
      </c>
      <c r="AA1516" s="2">
        <v>0</v>
      </c>
      <c r="AB1516">
        <v>1</v>
      </c>
      <c r="AC1516">
        <v>5</v>
      </c>
      <c r="AD1516">
        <v>1</v>
      </c>
      <c r="AE1516" s="16">
        <v>0</v>
      </c>
      <c r="AF1516" s="12">
        <v>99</v>
      </c>
      <c r="AG1516">
        <v>99</v>
      </c>
      <c r="AH1516">
        <v>99</v>
      </c>
      <c r="AI1516">
        <v>99</v>
      </c>
      <c r="AJ1516">
        <v>99</v>
      </c>
      <c r="AK1516">
        <v>1</v>
      </c>
      <c r="AL1516">
        <v>99</v>
      </c>
      <c r="AM1516" s="1">
        <v>99</v>
      </c>
      <c r="AN1516" s="1">
        <v>99</v>
      </c>
      <c r="AO1516" s="1">
        <v>99</v>
      </c>
      <c r="AP1516" s="1">
        <v>99</v>
      </c>
      <c r="AQ1516" s="1">
        <v>99</v>
      </c>
      <c r="AR1516" s="1">
        <v>99</v>
      </c>
      <c r="AS1516" s="1">
        <v>0</v>
      </c>
      <c r="AT1516" s="1">
        <v>0</v>
      </c>
      <c r="AU1516">
        <v>0</v>
      </c>
      <c r="AV1516" s="1">
        <v>0</v>
      </c>
      <c r="AW1516" s="1">
        <v>0</v>
      </c>
      <c r="AX1516" s="1">
        <v>1</v>
      </c>
      <c r="AY1516" s="1">
        <v>0</v>
      </c>
      <c r="AZ1516" s="1">
        <v>0</v>
      </c>
      <c r="BA1516" s="1">
        <v>0</v>
      </c>
      <c r="BB1516" s="1">
        <v>0</v>
      </c>
      <c r="BC1516" s="1">
        <v>0</v>
      </c>
      <c r="BD1516" s="1">
        <v>0</v>
      </c>
      <c r="BE1516" s="1">
        <v>0</v>
      </c>
      <c r="BF1516" s="1">
        <f>SUM(AS1516:BE1516)</f>
        <v>1</v>
      </c>
      <c r="BG1516" s="25">
        <v>0</v>
      </c>
      <c r="BH1516" s="1">
        <v>0</v>
      </c>
      <c r="BI1516" s="1">
        <v>0</v>
      </c>
      <c r="BJ1516" s="1">
        <v>0</v>
      </c>
      <c r="BK1516" s="1">
        <v>0</v>
      </c>
      <c r="BL1516" s="25">
        <v>0</v>
      </c>
      <c r="BM1516" s="1">
        <v>0</v>
      </c>
      <c r="BN1516" s="1">
        <v>0</v>
      </c>
      <c r="BO1516" s="1">
        <v>0</v>
      </c>
      <c r="BP1516" s="1">
        <v>0</v>
      </c>
      <c r="BQ1516" s="12"/>
      <c r="BR1516" s="12"/>
      <c r="BS1516" s="12"/>
      <c r="BT1516" s="12"/>
      <c r="BU1516" s="12"/>
      <c r="BV1516" s="12"/>
      <c r="BW1516" s="12"/>
      <c r="BX1516" s="12"/>
      <c r="BY1516" s="12"/>
      <c r="BZ1516" s="12"/>
      <c r="CA1516" s="12"/>
      <c r="CB1516" s="15"/>
      <c r="CC1516" s="12"/>
      <c r="CD1516" s="12"/>
      <c r="CE1516" s="12"/>
      <c r="CF1516" s="12"/>
      <c r="CG1516" s="12"/>
      <c r="CH1516" s="12"/>
      <c r="CI1516" s="12"/>
      <c r="CJ1516" s="15"/>
      <c r="CK1516" s="12"/>
      <c r="CL1516" s="12"/>
      <c r="CM1516" s="12"/>
      <c r="CN1516" s="12"/>
      <c r="CO1516" s="12"/>
      <c r="CP1516" s="12"/>
      <c r="CQ1516" s="12"/>
      <c r="CR1516" s="12"/>
      <c r="CS1516" s="12"/>
      <c r="CT1516" s="12"/>
      <c r="CU1516" s="12"/>
      <c r="CV1516" s="12"/>
      <c r="CW1516" s="12"/>
      <c r="CX1516" s="12"/>
      <c r="CY1516" s="12"/>
      <c r="CZ1516" s="12"/>
      <c r="DA1516" s="12"/>
      <c r="DB1516" s="12"/>
      <c r="DC1516" s="12"/>
      <c r="DD1516"/>
      <c r="DE1516" s="35"/>
    </row>
    <row r="1517" spans="1:109" x14ac:dyDescent="0.2">
      <c r="A1517" s="2">
        <v>1516</v>
      </c>
      <c r="B1517" s="5">
        <v>18</v>
      </c>
      <c r="C1517" s="5">
        <v>3</v>
      </c>
      <c r="D1517" s="1">
        <v>14</v>
      </c>
      <c r="E1517" s="7">
        <v>44070</v>
      </c>
      <c r="F1517" s="1">
        <v>0</v>
      </c>
      <c r="G1517" s="5">
        <f t="shared" si="100"/>
        <v>0</v>
      </c>
      <c r="H1517" s="19">
        <f t="shared" si="101"/>
        <v>0</v>
      </c>
      <c r="I1517" s="50">
        <v>69.791666666666671</v>
      </c>
      <c r="J1517" s="50">
        <v>162.97014925373134</v>
      </c>
      <c r="K1517" s="50">
        <v>25.810198121819759</v>
      </c>
      <c r="L1517" s="50">
        <v>24.875621890547265</v>
      </c>
      <c r="M1517" s="50">
        <v>75.124378109452735</v>
      </c>
      <c r="N1517" s="50">
        <v>0</v>
      </c>
      <c r="O1517" s="50">
        <v>55.729166666666664</v>
      </c>
      <c r="P1517" s="50">
        <v>182.02803738317758</v>
      </c>
      <c r="Q1517" s="50">
        <v>26.886699514622308</v>
      </c>
      <c r="R1517" s="50">
        <v>46.728971962616825</v>
      </c>
      <c r="S1517" s="50">
        <v>53.271028037383175</v>
      </c>
      <c r="T1517" s="50">
        <v>0</v>
      </c>
      <c r="U1517" s="50">
        <v>97.916666666666671</v>
      </c>
      <c r="V1517" s="50">
        <v>141.27659574468086</v>
      </c>
      <c r="W1517" s="50">
        <v>9.5307593174813956</v>
      </c>
      <c r="X1517" s="50">
        <v>0</v>
      </c>
      <c r="Y1517" s="50">
        <v>100</v>
      </c>
      <c r="Z1517" s="50">
        <v>0</v>
      </c>
      <c r="AA1517" s="2">
        <v>0</v>
      </c>
      <c r="AB1517">
        <v>1</v>
      </c>
      <c r="AC1517">
        <v>4</v>
      </c>
      <c r="AD1517">
        <v>1</v>
      </c>
      <c r="AE1517" s="16">
        <v>0</v>
      </c>
      <c r="AF1517" s="12">
        <v>99</v>
      </c>
      <c r="AG1517">
        <v>99</v>
      </c>
      <c r="AH1517">
        <v>1</v>
      </c>
      <c r="AI1517">
        <v>99</v>
      </c>
      <c r="AJ1517">
        <v>99</v>
      </c>
      <c r="AK1517">
        <v>99</v>
      </c>
      <c r="AL1517">
        <v>99</v>
      </c>
      <c r="AM1517" s="1">
        <v>99</v>
      </c>
      <c r="AN1517">
        <v>99</v>
      </c>
      <c r="AO1517" s="1">
        <v>99</v>
      </c>
      <c r="AP1517">
        <v>99</v>
      </c>
      <c r="AQ1517" s="1">
        <v>99</v>
      </c>
      <c r="AR1517" s="1">
        <v>99</v>
      </c>
      <c r="AS1517" s="1">
        <v>0</v>
      </c>
      <c r="AT1517" s="1">
        <v>0</v>
      </c>
      <c r="AU1517" s="1">
        <v>1</v>
      </c>
      <c r="AV1517" s="1">
        <v>0</v>
      </c>
      <c r="AW1517" s="1">
        <v>0</v>
      </c>
      <c r="AX1517" s="1">
        <v>0</v>
      </c>
      <c r="AY1517" s="1">
        <v>0</v>
      </c>
      <c r="AZ1517" s="1">
        <v>0</v>
      </c>
      <c r="BA1517" s="1">
        <v>0</v>
      </c>
      <c r="BB1517" s="1">
        <v>0</v>
      </c>
      <c r="BC1517" s="1">
        <v>0</v>
      </c>
      <c r="BD1517" s="1">
        <v>0</v>
      </c>
      <c r="BE1517" s="1">
        <v>0</v>
      </c>
      <c r="BF1517" s="1">
        <f>SUM(AS1517:BE1517)</f>
        <v>1</v>
      </c>
      <c r="BG1517" s="25">
        <v>0</v>
      </c>
      <c r="BH1517" s="1">
        <v>0</v>
      </c>
      <c r="BI1517" s="1">
        <v>0</v>
      </c>
      <c r="BJ1517" s="1">
        <v>0</v>
      </c>
      <c r="BK1517" s="1">
        <v>0</v>
      </c>
      <c r="BL1517" s="25">
        <v>0</v>
      </c>
      <c r="BM1517" s="1">
        <v>0</v>
      </c>
      <c r="BN1517" s="1">
        <v>0</v>
      </c>
      <c r="BO1517" s="1">
        <v>0</v>
      </c>
      <c r="BP1517" s="1">
        <v>0</v>
      </c>
      <c r="BQ1517" s="12"/>
      <c r="BR1517" s="12"/>
      <c r="BS1517" s="12"/>
      <c r="BT1517" s="12"/>
      <c r="BU1517" s="12"/>
      <c r="BV1517" s="12"/>
      <c r="BW1517" s="12"/>
      <c r="BX1517" s="12"/>
      <c r="BY1517" s="12"/>
      <c r="BZ1517" s="12"/>
      <c r="CA1517" s="12"/>
      <c r="CB1517" s="15"/>
      <c r="CC1517" s="12"/>
      <c r="CD1517" s="12"/>
      <c r="CE1517" s="12"/>
      <c r="CF1517" s="12"/>
      <c r="CG1517" s="12"/>
      <c r="CH1517" s="12"/>
      <c r="CI1517" s="12"/>
      <c r="CJ1517" s="15"/>
      <c r="CK1517" s="12"/>
      <c r="CL1517" s="12"/>
      <c r="CM1517" s="12"/>
      <c r="CN1517" s="12"/>
      <c r="CO1517" s="12"/>
      <c r="CP1517" s="12"/>
      <c r="CQ1517" s="12"/>
      <c r="CR1517" s="12"/>
      <c r="CS1517" s="12"/>
      <c r="CT1517" s="12"/>
      <c r="CU1517" s="12"/>
      <c r="CV1517" s="12"/>
      <c r="CW1517" s="12"/>
      <c r="CX1517" s="12"/>
      <c r="CY1517" s="12"/>
      <c r="CZ1517" s="12"/>
      <c r="DA1517" s="12"/>
      <c r="DB1517" s="12"/>
      <c r="DC1517" s="12"/>
      <c r="DD1517"/>
      <c r="DE1517" s="35"/>
    </row>
    <row r="1518" spans="1:109" customFormat="1" x14ac:dyDescent="0.2">
      <c r="A1518" s="2">
        <v>1517</v>
      </c>
      <c r="B1518" s="5">
        <v>18</v>
      </c>
      <c r="C1518" s="5">
        <v>3</v>
      </c>
      <c r="D1518" s="1">
        <v>15</v>
      </c>
      <c r="E1518" s="7">
        <v>44071</v>
      </c>
      <c r="F1518" s="1">
        <v>0</v>
      </c>
      <c r="G1518" s="5">
        <f t="shared" si="100"/>
        <v>0</v>
      </c>
      <c r="H1518" s="19">
        <f t="shared" si="101"/>
        <v>0</v>
      </c>
      <c r="I1518" s="50">
        <v>95.138888888888886</v>
      </c>
      <c r="J1518" s="50">
        <v>148.31751824817519</v>
      </c>
      <c r="K1518" s="50">
        <v>29.486751862195771</v>
      </c>
      <c r="L1518" s="50">
        <v>33.211678832116789</v>
      </c>
      <c r="M1518" s="50">
        <v>66.788321167883211</v>
      </c>
      <c r="N1518" s="50">
        <v>0</v>
      </c>
      <c r="O1518" s="50">
        <v>93.75</v>
      </c>
      <c r="P1518" s="50">
        <v>163.86666666666667</v>
      </c>
      <c r="Q1518" s="50">
        <v>25.334012085966563</v>
      </c>
      <c r="R1518" s="50">
        <v>46.666666666666664</v>
      </c>
      <c r="S1518" s="50">
        <v>53.333333333333336</v>
      </c>
      <c r="T1518" s="50">
        <v>0</v>
      </c>
      <c r="U1518" s="50">
        <v>97.916666666666671</v>
      </c>
      <c r="V1518" s="50">
        <v>118.54255319148936</v>
      </c>
      <c r="W1518" s="50">
        <v>25.77344386970049</v>
      </c>
      <c r="X1518" s="50">
        <v>7.4468085106382977</v>
      </c>
      <c r="Y1518" s="50">
        <v>92.553191489361708</v>
      </c>
      <c r="Z1518" s="50">
        <v>0</v>
      </c>
      <c r="AA1518" s="2">
        <v>0</v>
      </c>
      <c r="AB1518">
        <v>1</v>
      </c>
      <c r="AC1518">
        <v>6</v>
      </c>
      <c r="AD1518">
        <v>1</v>
      </c>
      <c r="AE1518" s="16">
        <v>0</v>
      </c>
      <c r="AF1518" t="s">
        <v>20</v>
      </c>
      <c r="AG1518" t="s">
        <v>20</v>
      </c>
      <c r="AH1518" t="s">
        <v>20</v>
      </c>
      <c r="AI1518" t="s">
        <v>20</v>
      </c>
      <c r="AJ1518" t="s">
        <v>20</v>
      </c>
      <c r="AK1518" t="s">
        <v>20</v>
      </c>
      <c r="AL1518" t="s">
        <v>20</v>
      </c>
      <c r="AM1518" s="16" t="s">
        <v>20</v>
      </c>
      <c r="AN1518" s="16" t="s">
        <v>20</v>
      </c>
      <c r="AO1518" s="16" t="s">
        <v>20</v>
      </c>
      <c r="AP1518" s="16" t="s">
        <v>20</v>
      </c>
      <c r="AQ1518" s="16" t="s">
        <v>20</v>
      </c>
      <c r="AR1518" s="16" t="s">
        <v>20</v>
      </c>
      <c r="AS1518" t="s">
        <v>20</v>
      </c>
      <c r="AT1518" t="s">
        <v>20</v>
      </c>
      <c r="AU1518" t="s">
        <v>20</v>
      </c>
      <c r="AV1518" t="s">
        <v>20</v>
      </c>
      <c r="AW1518" t="s">
        <v>20</v>
      </c>
      <c r="AX1518" t="s">
        <v>20</v>
      </c>
      <c r="AY1518" t="s">
        <v>20</v>
      </c>
      <c r="AZ1518" s="1" t="s">
        <v>20</v>
      </c>
      <c r="BA1518" s="1" t="s">
        <v>20</v>
      </c>
      <c r="BB1518" s="1" t="s">
        <v>20</v>
      </c>
      <c r="BC1518" t="s">
        <v>20</v>
      </c>
      <c r="BD1518" t="s">
        <v>20</v>
      </c>
      <c r="BE1518" s="1" t="s">
        <v>20</v>
      </c>
      <c r="BF1518" s="1" t="s">
        <v>20</v>
      </c>
      <c r="BG1518" s="25">
        <v>0</v>
      </c>
      <c r="BH1518" s="1">
        <v>0</v>
      </c>
      <c r="BI1518" s="1">
        <v>0</v>
      </c>
      <c r="BJ1518" s="1">
        <v>0</v>
      </c>
      <c r="BK1518" s="1">
        <v>0</v>
      </c>
      <c r="BL1518" s="25">
        <v>0</v>
      </c>
      <c r="BM1518" s="1">
        <v>0</v>
      </c>
      <c r="BN1518" s="1">
        <v>0</v>
      </c>
      <c r="BO1518" s="1">
        <v>0</v>
      </c>
      <c r="BP1518" s="1">
        <v>0</v>
      </c>
      <c r="BQ1518" s="12"/>
      <c r="BR1518" s="12"/>
      <c r="BS1518" s="12"/>
      <c r="BT1518" s="12"/>
      <c r="BU1518" s="12"/>
      <c r="BV1518" s="12"/>
      <c r="BW1518" s="12"/>
      <c r="BX1518" s="12"/>
      <c r="BY1518" s="12"/>
      <c r="BZ1518" s="12"/>
      <c r="CA1518" s="12"/>
      <c r="CB1518" s="15"/>
      <c r="CC1518" s="12"/>
      <c r="CD1518" s="12"/>
      <c r="CE1518" s="12"/>
      <c r="CF1518" s="12"/>
      <c r="CG1518" s="12"/>
      <c r="CH1518" s="12"/>
      <c r="CI1518" s="12"/>
      <c r="CJ1518" s="15"/>
      <c r="CK1518" s="12"/>
      <c r="CL1518" s="12"/>
      <c r="CM1518" s="12"/>
      <c r="CN1518" s="12"/>
      <c r="CO1518" s="12"/>
      <c r="CP1518" s="12"/>
      <c r="CQ1518" s="12"/>
      <c r="CR1518" s="12"/>
      <c r="CS1518" s="12"/>
      <c r="CT1518" s="12"/>
      <c r="CU1518" s="12"/>
      <c r="CV1518" s="12"/>
      <c r="CW1518" s="12"/>
      <c r="CX1518" s="12"/>
      <c r="CY1518" s="12"/>
      <c r="CZ1518" s="12"/>
      <c r="DA1518" s="12"/>
      <c r="DB1518" s="12"/>
      <c r="DC1518" s="12"/>
      <c r="DE1518" s="35"/>
    </row>
    <row r="1519" spans="1:109" customFormat="1" x14ac:dyDescent="0.2">
      <c r="A1519" s="2">
        <v>1518</v>
      </c>
      <c r="B1519" s="5">
        <v>18</v>
      </c>
      <c r="C1519" s="5">
        <v>3</v>
      </c>
      <c r="D1519" s="1">
        <v>16</v>
      </c>
      <c r="E1519" s="7">
        <v>44072</v>
      </c>
      <c r="F1519" s="1">
        <v>0</v>
      </c>
      <c r="G1519" s="5">
        <f t="shared" si="100"/>
        <v>0</v>
      </c>
      <c r="H1519" s="19">
        <f t="shared" si="101"/>
        <v>0</v>
      </c>
      <c r="I1519" s="50">
        <v>100</v>
      </c>
      <c r="J1519" s="50">
        <v>153.88541666666666</v>
      </c>
      <c r="K1519" s="50">
        <v>26.5061163795643</v>
      </c>
      <c r="L1519" s="50">
        <v>29.861111111111111</v>
      </c>
      <c r="M1519" s="50">
        <v>69.791666666666657</v>
      </c>
      <c r="N1519" s="50">
        <v>0.34722222222222221</v>
      </c>
      <c r="O1519" s="50">
        <v>100</v>
      </c>
      <c r="P1519" s="50">
        <v>172.77604166666666</v>
      </c>
      <c r="Q1519" s="50">
        <v>16.974381316981173</v>
      </c>
      <c r="R1519" s="50">
        <v>42.708333333333336</v>
      </c>
      <c r="S1519" s="50">
        <v>57.291666666666664</v>
      </c>
      <c r="T1519" s="50">
        <v>0</v>
      </c>
      <c r="U1519" s="50">
        <v>100</v>
      </c>
      <c r="V1519" s="50">
        <v>116.10416666666667</v>
      </c>
      <c r="W1519" s="50">
        <v>28.995298228638951</v>
      </c>
      <c r="X1519" s="50">
        <v>4.166666666666667</v>
      </c>
      <c r="Y1519" s="50">
        <v>94.791666666666657</v>
      </c>
      <c r="Z1519" s="50">
        <v>1.0416666666666667</v>
      </c>
      <c r="AA1519" s="2">
        <v>0</v>
      </c>
      <c r="AB1519">
        <v>1</v>
      </c>
      <c r="AC1519">
        <v>6</v>
      </c>
      <c r="AD1519">
        <v>1</v>
      </c>
      <c r="AE1519" s="16">
        <v>0</v>
      </c>
      <c r="AF1519" s="12">
        <v>99</v>
      </c>
      <c r="AG1519">
        <v>99</v>
      </c>
      <c r="AH1519">
        <v>1</v>
      </c>
      <c r="AI1519">
        <v>99</v>
      </c>
      <c r="AJ1519">
        <v>99</v>
      </c>
      <c r="AK1519">
        <v>99</v>
      </c>
      <c r="AL1519">
        <v>99</v>
      </c>
      <c r="AM1519">
        <v>99</v>
      </c>
      <c r="AN1519" s="1">
        <v>99</v>
      </c>
      <c r="AO1519" s="1">
        <v>99</v>
      </c>
      <c r="AP1519">
        <v>99</v>
      </c>
      <c r="AQ1519">
        <v>99</v>
      </c>
      <c r="AR1519">
        <v>99</v>
      </c>
      <c r="AS1519" s="1">
        <v>0</v>
      </c>
      <c r="AT1519" s="1">
        <v>0</v>
      </c>
      <c r="AU1519" s="1">
        <v>1</v>
      </c>
      <c r="AV1519" s="1">
        <v>0</v>
      </c>
      <c r="AW1519" s="1">
        <v>0</v>
      </c>
      <c r="AX1519" s="1">
        <v>0</v>
      </c>
      <c r="AY1519" s="1">
        <v>0</v>
      </c>
      <c r="AZ1519" s="1">
        <v>0</v>
      </c>
      <c r="BA1519" s="1">
        <v>0</v>
      </c>
      <c r="BB1519" s="1">
        <v>0</v>
      </c>
      <c r="BC1519" s="1">
        <v>0</v>
      </c>
      <c r="BD1519" s="1">
        <v>0</v>
      </c>
      <c r="BE1519" s="1">
        <v>0</v>
      </c>
      <c r="BF1519" s="1">
        <f>SUM(AS1519:BE1519)</f>
        <v>1</v>
      </c>
      <c r="BG1519" s="25">
        <v>0</v>
      </c>
      <c r="BH1519" s="1">
        <v>0</v>
      </c>
      <c r="BI1519" s="1">
        <v>0</v>
      </c>
      <c r="BJ1519" s="1">
        <v>0</v>
      </c>
      <c r="BK1519" s="1">
        <v>0</v>
      </c>
      <c r="BL1519" s="25">
        <v>0</v>
      </c>
      <c r="BM1519" s="1">
        <v>0</v>
      </c>
      <c r="BN1519" s="1">
        <v>0</v>
      </c>
      <c r="BO1519" s="1">
        <v>0</v>
      </c>
      <c r="BP1519" s="1">
        <v>0</v>
      </c>
      <c r="BQ1519" s="12"/>
      <c r="BR1519" s="12"/>
      <c r="BS1519" s="12"/>
      <c r="BT1519" s="12"/>
      <c r="BU1519" s="12"/>
      <c r="BV1519" s="12"/>
      <c r="BW1519" s="12"/>
      <c r="BX1519" s="12"/>
      <c r="BY1519" s="12"/>
      <c r="BZ1519" s="12"/>
      <c r="CA1519" s="12"/>
      <c r="CB1519" s="15"/>
      <c r="CC1519" s="12"/>
      <c r="CD1519" s="12"/>
      <c r="CE1519" s="12"/>
      <c r="CF1519" s="12"/>
      <c r="CG1519" s="12"/>
      <c r="CH1519" s="12"/>
      <c r="CI1519" s="12"/>
      <c r="CJ1519" s="15"/>
      <c r="CK1519" s="12"/>
      <c r="CL1519" s="12"/>
      <c r="CM1519" s="12"/>
      <c r="CN1519" s="12"/>
      <c r="CO1519" s="12"/>
      <c r="CP1519" s="12"/>
      <c r="CQ1519" s="12"/>
      <c r="CR1519" s="12"/>
      <c r="CS1519" s="12"/>
      <c r="CT1519" s="12"/>
      <c r="CU1519" s="12"/>
      <c r="CV1519" s="12"/>
      <c r="CW1519" s="12"/>
      <c r="CX1519" s="12"/>
      <c r="CY1519" s="12"/>
      <c r="CZ1519" s="12"/>
      <c r="DA1519" s="12"/>
      <c r="DB1519" s="12"/>
      <c r="DC1519" s="12"/>
      <c r="DE1519" s="35"/>
    </row>
    <row r="1520" spans="1:109" customFormat="1" x14ac:dyDescent="0.2">
      <c r="A1520" s="2">
        <v>1519</v>
      </c>
      <c r="B1520" s="5">
        <v>18</v>
      </c>
      <c r="C1520" s="5">
        <v>3</v>
      </c>
      <c r="D1520" s="1">
        <v>17</v>
      </c>
      <c r="E1520" s="7">
        <v>44073</v>
      </c>
      <c r="F1520" s="1">
        <v>0</v>
      </c>
      <c r="G1520" s="5">
        <f t="shared" si="100"/>
        <v>0</v>
      </c>
      <c r="H1520" s="19">
        <f t="shared" si="101"/>
        <v>0</v>
      </c>
      <c r="I1520" s="50">
        <v>70.833333333333329</v>
      </c>
      <c r="J1520" s="50">
        <v>163.73039215686273</v>
      </c>
      <c r="K1520" s="50">
        <v>20.590342923383762</v>
      </c>
      <c r="L1520" s="50">
        <v>31.862745098039216</v>
      </c>
      <c r="M1520" s="50">
        <v>68.137254901960787</v>
      </c>
      <c r="N1520" s="50">
        <v>0</v>
      </c>
      <c r="O1520" s="50">
        <v>100</v>
      </c>
      <c r="P1520" s="50">
        <v>163.78645833333334</v>
      </c>
      <c r="Q1520" s="50">
        <v>21.149198524906076</v>
      </c>
      <c r="R1520" s="50">
        <v>33.333333333333336</v>
      </c>
      <c r="S1520" s="50">
        <v>66.666666666666657</v>
      </c>
      <c r="T1520" s="50">
        <v>0</v>
      </c>
      <c r="U1520" s="50">
        <v>12.5</v>
      </c>
      <c r="V1520" s="50">
        <v>162.83333333333334</v>
      </c>
      <c r="W1520" s="50">
        <v>7.2372678377191457</v>
      </c>
      <c r="X1520" s="50">
        <v>8.3333333333333339</v>
      </c>
      <c r="Y1520" s="50">
        <v>91.666666666666671</v>
      </c>
      <c r="Z1520" s="50">
        <v>0</v>
      </c>
      <c r="AA1520" s="25" t="s">
        <v>20</v>
      </c>
      <c r="AB1520" t="s">
        <v>20</v>
      </c>
      <c r="AC1520" t="s">
        <v>20</v>
      </c>
      <c r="AD1520">
        <v>1</v>
      </c>
      <c r="AE1520" s="16" t="s">
        <v>20</v>
      </c>
      <c r="AF1520" s="16" t="s">
        <v>20</v>
      </c>
      <c r="AG1520" s="16" t="s">
        <v>20</v>
      </c>
      <c r="AH1520" s="16" t="s">
        <v>20</v>
      </c>
      <c r="AI1520" s="16" t="s">
        <v>20</v>
      </c>
      <c r="AJ1520" s="16" t="s">
        <v>20</v>
      </c>
      <c r="AK1520" s="16" t="s">
        <v>20</v>
      </c>
      <c r="AL1520" s="16" t="s">
        <v>20</v>
      </c>
      <c r="AM1520" s="1" t="s">
        <v>20</v>
      </c>
      <c r="AN1520" s="1" t="s">
        <v>20</v>
      </c>
      <c r="AO1520" s="1" t="s">
        <v>20</v>
      </c>
      <c r="AP1520" s="1" t="s">
        <v>20</v>
      </c>
      <c r="AQ1520" s="1" t="s">
        <v>20</v>
      </c>
      <c r="AR1520" s="1" t="s">
        <v>20</v>
      </c>
      <c r="AS1520" t="s">
        <v>20</v>
      </c>
      <c r="AT1520" t="s">
        <v>20</v>
      </c>
      <c r="AU1520" t="s">
        <v>20</v>
      </c>
      <c r="AV1520" t="s">
        <v>20</v>
      </c>
      <c r="AW1520" t="s">
        <v>20</v>
      </c>
      <c r="AX1520" t="s">
        <v>20</v>
      </c>
      <c r="AY1520" t="s">
        <v>20</v>
      </c>
      <c r="AZ1520" s="1" t="s">
        <v>20</v>
      </c>
      <c r="BA1520" t="s">
        <v>20</v>
      </c>
      <c r="BB1520" t="s">
        <v>20</v>
      </c>
      <c r="BC1520" t="s">
        <v>20</v>
      </c>
      <c r="BD1520" t="s">
        <v>20</v>
      </c>
      <c r="BE1520" t="s">
        <v>20</v>
      </c>
      <c r="BF1520" s="1" t="s">
        <v>20</v>
      </c>
      <c r="BG1520" s="12" t="s">
        <v>20</v>
      </c>
      <c r="BH1520" s="1" t="s">
        <v>20</v>
      </c>
      <c r="BI1520" s="1" t="s">
        <v>20</v>
      </c>
      <c r="BJ1520" s="12" t="s">
        <v>20</v>
      </c>
      <c r="BK1520" s="12" t="s">
        <v>20</v>
      </c>
      <c r="BL1520" s="25" t="s">
        <v>20</v>
      </c>
      <c r="BM1520" s="1" t="s">
        <v>20</v>
      </c>
      <c r="BN1520" s="1" t="s">
        <v>20</v>
      </c>
      <c r="BO1520" s="1" t="s">
        <v>20</v>
      </c>
      <c r="BP1520" s="1" t="s">
        <v>20</v>
      </c>
      <c r="BQ1520" s="12"/>
      <c r="BR1520" s="12"/>
      <c r="BS1520" s="12"/>
      <c r="BT1520" s="12"/>
      <c r="BU1520" s="12"/>
      <c r="BV1520" s="12"/>
      <c r="BW1520" s="12"/>
      <c r="BX1520" s="12"/>
      <c r="BY1520" s="12"/>
      <c r="BZ1520" s="12"/>
      <c r="CA1520" s="12"/>
      <c r="CB1520" s="15"/>
      <c r="CC1520" s="12"/>
      <c r="CD1520" s="12"/>
      <c r="CE1520" s="12"/>
      <c r="CF1520" s="12"/>
      <c r="CG1520" s="12"/>
      <c r="CH1520" s="12"/>
      <c r="CI1520" s="12"/>
      <c r="CJ1520" s="15"/>
      <c r="CK1520" s="12"/>
      <c r="CL1520" s="12"/>
      <c r="CM1520" s="12"/>
      <c r="CN1520" s="12"/>
      <c r="CO1520" s="12"/>
      <c r="CP1520" s="12"/>
      <c r="CQ1520" s="12"/>
      <c r="CR1520" s="12"/>
      <c r="CS1520" s="12"/>
      <c r="CT1520" s="12"/>
      <c r="CU1520" s="12"/>
      <c r="CV1520" s="12"/>
      <c r="CW1520" s="12"/>
      <c r="CX1520" s="12"/>
      <c r="CY1520" s="12"/>
      <c r="CZ1520" s="12"/>
      <c r="DA1520" s="12"/>
      <c r="DB1520" s="12"/>
      <c r="DC1520" s="12"/>
      <c r="DE1520" s="35"/>
    </row>
    <row r="1521" spans="1:109" customFormat="1" x14ac:dyDescent="0.2">
      <c r="A1521" s="2">
        <v>1520</v>
      </c>
      <c r="B1521" s="5">
        <v>18</v>
      </c>
      <c r="C1521" s="5">
        <v>3</v>
      </c>
      <c r="D1521" s="1">
        <v>18</v>
      </c>
      <c r="E1521" s="7">
        <v>44074</v>
      </c>
      <c r="F1521" s="1">
        <v>0</v>
      </c>
      <c r="G1521" s="5">
        <f t="shared" si="100"/>
        <v>0</v>
      </c>
      <c r="H1521" s="19">
        <f t="shared" si="101"/>
        <v>0</v>
      </c>
      <c r="I1521" s="50">
        <v>9.7222222222222214</v>
      </c>
      <c r="J1521" s="50">
        <v>198.92857142857142</v>
      </c>
      <c r="K1521" s="50">
        <v>43.069342339036744</v>
      </c>
      <c r="L1521" s="50">
        <v>46.428571428571431</v>
      </c>
      <c r="M1521" s="50">
        <v>53.571428571428569</v>
      </c>
      <c r="N1521" s="50">
        <v>0</v>
      </c>
      <c r="O1521" s="50">
        <v>0</v>
      </c>
      <c r="P1521" t="s">
        <v>20</v>
      </c>
      <c r="Q1521" t="s">
        <v>20</v>
      </c>
      <c r="R1521" t="s">
        <v>20</v>
      </c>
      <c r="S1521" t="s">
        <v>20</v>
      </c>
      <c r="T1521" t="s">
        <v>20</v>
      </c>
      <c r="U1521" s="50">
        <v>29.166666666666668</v>
      </c>
      <c r="V1521" s="50">
        <v>198.92857142857142</v>
      </c>
      <c r="W1521" s="50">
        <v>43.069342339036744</v>
      </c>
      <c r="X1521" s="50">
        <v>46.428571428571431</v>
      </c>
      <c r="Y1521" s="50">
        <v>53.571428571428569</v>
      </c>
      <c r="Z1521" s="50">
        <v>0</v>
      </c>
      <c r="AA1521" s="25" t="s">
        <v>20</v>
      </c>
      <c r="AB1521" t="s">
        <v>20</v>
      </c>
      <c r="AC1521" t="s">
        <v>20</v>
      </c>
      <c r="AD1521" s="1" t="s">
        <v>20</v>
      </c>
      <c r="AE1521" s="16" t="s">
        <v>20</v>
      </c>
      <c r="AF1521" s="16" t="s">
        <v>20</v>
      </c>
      <c r="AG1521" s="16" t="s">
        <v>20</v>
      </c>
      <c r="AH1521" s="16" t="s">
        <v>20</v>
      </c>
      <c r="AI1521" s="16" t="s">
        <v>20</v>
      </c>
      <c r="AJ1521" s="16" t="s">
        <v>20</v>
      </c>
      <c r="AK1521" s="16" t="s">
        <v>20</v>
      </c>
      <c r="AL1521" s="16" t="s">
        <v>20</v>
      </c>
      <c r="AM1521" s="16" t="s">
        <v>20</v>
      </c>
      <c r="AN1521" s="16" t="s">
        <v>20</v>
      </c>
      <c r="AO1521" s="16" t="s">
        <v>20</v>
      </c>
      <c r="AP1521" s="16" t="s">
        <v>20</v>
      </c>
      <c r="AQ1521" s="16" t="s">
        <v>20</v>
      </c>
      <c r="AR1521" s="16" t="s">
        <v>20</v>
      </c>
      <c r="AS1521" t="s">
        <v>20</v>
      </c>
      <c r="AT1521" t="s">
        <v>20</v>
      </c>
      <c r="AU1521" t="s">
        <v>20</v>
      </c>
      <c r="AV1521" t="s">
        <v>20</v>
      </c>
      <c r="AW1521" t="s">
        <v>20</v>
      </c>
      <c r="AX1521" t="s">
        <v>20</v>
      </c>
      <c r="AY1521" t="s">
        <v>20</v>
      </c>
      <c r="AZ1521" s="1" t="s">
        <v>20</v>
      </c>
      <c r="BA1521" s="1" t="s">
        <v>20</v>
      </c>
      <c r="BB1521" s="1" t="s">
        <v>20</v>
      </c>
      <c r="BC1521" t="s">
        <v>20</v>
      </c>
      <c r="BD1521" t="s">
        <v>20</v>
      </c>
      <c r="BE1521" s="1" t="s">
        <v>20</v>
      </c>
      <c r="BF1521" s="1" t="s">
        <v>20</v>
      </c>
      <c r="BG1521" s="12" t="s">
        <v>20</v>
      </c>
      <c r="BH1521" s="1" t="s">
        <v>20</v>
      </c>
      <c r="BI1521" s="1" t="s">
        <v>20</v>
      </c>
      <c r="BJ1521" s="12" t="s">
        <v>20</v>
      </c>
      <c r="BK1521" s="12" t="s">
        <v>20</v>
      </c>
      <c r="BL1521" s="25" t="s">
        <v>20</v>
      </c>
      <c r="BM1521" s="1" t="s">
        <v>20</v>
      </c>
      <c r="BN1521" s="1" t="s">
        <v>20</v>
      </c>
      <c r="BO1521" s="1" t="s">
        <v>20</v>
      </c>
      <c r="BP1521" s="1" t="s">
        <v>20</v>
      </c>
      <c r="BQ1521" s="12"/>
      <c r="BR1521" s="12"/>
      <c r="BS1521" s="12"/>
      <c r="BT1521" s="12"/>
      <c r="BU1521" s="12"/>
      <c r="BV1521" s="12"/>
      <c r="BW1521" s="12"/>
      <c r="BX1521" s="12"/>
      <c r="BY1521" s="12"/>
      <c r="BZ1521" s="12"/>
      <c r="CA1521" s="12"/>
      <c r="CB1521" s="15"/>
      <c r="CC1521" s="12"/>
      <c r="CD1521" s="12"/>
      <c r="CE1521" s="12"/>
      <c r="CF1521" s="12"/>
      <c r="CG1521" s="12"/>
      <c r="CH1521" s="12"/>
      <c r="CI1521" s="12"/>
      <c r="CJ1521" s="15"/>
      <c r="CK1521" s="12"/>
      <c r="CL1521" s="12"/>
      <c r="CM1521" s="12"/>
      <c r="CN1521" s="12"/>
      <c r="CO1521" s="12"/>
      <c r="CP1521" s="12"/>
      <c r="CQ1521" s="12"/>
      <c r="CR1521" s="12"/>
      <c r="CS1521" s="12"/>
      <c r="CT1521" s="12"/>
      <c r="CU1521" s="12"/>
      <c r="CV1521" s="12"/>
      <c r="CW1521" s="12"/>
      <c r="CX1521" s="12"/>
      <c r="CY1521" s="12"/>
      <c r="CZ1521" s="12"/>
      <c r="DA1521" s="12"/>
      <c r="DB1521" s="12"/>
      <c r="DC1521" s="12"/>
      <c r="DE1521" s="35"/>
    </row>
    <row r="1522" spans="1:109" customFormat="1" x14ac:dyDescent="0.2">
      <c r="A1522" s="2">
        <v>1521</v>
      </c>
      <c r="B1522" s="5">
        <v>18</v>
      </c>
      <c r="C1522" s="5">
        <v>3</v>
      </c>
      <c r="D1522" s="1">
        <v>19</v>
      </c>
      <c r="E1522" s="7">
        <v>44075</v>
      </c>
      <c r="F1522" s="1">
        <v>0</v>
      </c>
      <c r="G1522" s="5">
        <f t="shared" si="100"/>
        <v>0</v>
      </c>
      <c r="H1522" s="19">
        <f t="shared" si="101"/>
        <v>0</v>
      </c>
      <c r="I1522" s="50">
        <v>61.458333333333336</v>
      </c>
      <c r="J1522" s="50">
        <v>192.35028248587571</v>
      </c>
      <c r="K1522" s="50">
        <v>24.798236738749438</v>
      </c>
      <c r="L1522" s="50">
        <v>50.847457627118644</v>
      </c>
      <c r="M1522" s="50">
        <v>49.152542372881356</v>
      </c>
      <c r="N1522" s="50">
        <v>0</v>
      </c>
      <c r="O1522" s="50">
        <v>91.145833333333329</v>
      </c>
      <c r="P1522" s="50">
        <v>192.94857142857143</v>
      </c>
      <c r="Q1522" s="50">
        <v>24.69006150460724</v>
      </c>
      <c r="R1522" s="50">
        <v>51.428571428571431</v>
      </c>
      <c r="S1522" s="50">
        <v>48.571428571428569</v>
      </c>
      <c r="T1522" s="50">
        <v>0</v>
      </c>
      <c r="U1522" s="50">
        <v>2.0833333333333335</v>
      </c>
      <c r="V1522" s="50">
        <v>140</v>
      </c>
      <c r="W1522" s="50">
        <v>2.0203050891044216</v>
      </c>
      <c r="X1522" s="50">
        <v>0</v>
      </c>
      <c r="Y1522" s="50">
        <v>100</v>
      </c>
      <c r="Z1522" s="50">
        <v>0</v>
      </c>
      <c r="AA1522" s="2">
        <v>0</v>
      </c>
      <c r="AB1522">
        <v>1</v>
      </c>
      <c r="AC1522">
        <v>5</v>
      </c>
      <c r="AD1522" s="1" t="s">
        <v>20</v>
      </c>
      <c r="AE1522" s="16">
        <v>0</v>
      </c>
      <c r="AF1522" s="12">
        <v>99</v>
      </c>
      <c r="AG1522">
        <v>99</v>
      </c>
      <c r="AH1522">
        <v>1</v>
      </c>
      <c r="AI1522">
        <v>3</v>
      </c>
      <c r="AJ1522">
        <v>99</v>
      </c>
      <c r="AK1522">
        <v>2</v>
      </c>
      <c r="AL1522">
        <v>99</v>
      </c>
      <c r="AM1522">
        <v>99</v>
      </c>
      <c r="AN1522" s="1">
        <v>99</v>
      </c>
      <c r="AO1522" s="1">
        <v>99</v>
      </c>
      <c r="AP1522" s="1">
        <v>99</v>
      </c>
      <c r="AQ1522" s="1">
        <v>99</v>
      </c>
      <c r="AR1522">
        <v>99</v>
      </c>
      <c r="AS1522" s="1">
        <v>0</v>
      </c>
      <c r="AT1522" s="1">
        <v>0</v>
      </c>
      <c r="AU1522" s="1">
        <v>1</v>
      </c>
      <c r="AV1522" s="1">
        <v>1</v>
      </c>
      <c r="AW1522" s="1">
        <v>0</v>
      </c>
      <c r="AX1522" s="1">
        <v>1</v>
      </c>
      <c r="AY1522" s="1">
        <v>0</v>
      </c>
      <c r="AZ1522" s="1">
        <v>0</v>
      </c>
      <c r="BA1522" s="1">
        <v>0</v>
      </c>
      <c r="BB1522" s="1">
        <v>0</v>
      </c>
      <c r="BC1522" s="1">
        <v>0</v>
      </c>
      <c r="BD1522" s="1">
        <v>0</v>
      </c>
      <c r="BE1522" s="1">
        <v>0</v>
      </c>
      <c r="BF1522" s="1">
        <f>SUM(AS1522:BE1522)</f>
        <v>3</v>
      </c>
      <c r="BG1522" s="25">
        <v>0</v>
      </c>
      <c r="BH1522" s="1">
        <v>0</v>
      </c>
      <c r="BI1522" s="1">
        <v>0</v>
      </c>
      <c r="BJ1522" s="1">
        <v>0</v>
      </c>
      <c r="BK1522" s="1">
        <v>0</v>
      </c>
      <c r="BL1522" s="25">
        <v>0</v>
      </c>
      <c r="BM1522" s="1">
        <v>0</v>
      </c>
      <c r="BN1522" s="1">
        <v>0</v>
      </c>
      <c r="BO1522" s="1">
        <v>0</v>
      </c>
      <c r="BP1522" s="1">
        <v>0</v>
      </c>
      <c r="BQ1522" s="12"/>
      <c r="BR1522" s="12"/>
      <c r="BS1522" s="12"/>
      <c r="BT1522" s="12"/>
      <c r="BU1522" s="12"/>
      <c r="BV1522" s="12"/>
      <c r="BW1522" s="12"/>
      <c r="BX1522" s="12"/>
      <c r="BY1522" s="12"/>
      <c r="BZ1522" s="12"/>
      <c r="CA1522" s="12"/>
      <c r="CB1522" s="15"/>
      <c r="CC1522" s="12"/>
      <c r="CD1522" s="12"/>
      <c r="CE1522" s="12"/>
      <c r="CF1522" s="12"/>
      <c r="CG1522" s="12"/>
      <c r="CH1522" s="12"/>
      <c r="CI1522" s="12"/>
      <c r="CJ1522" s="15"/>
      <c r="CK1522" s="12"/>
      <c r="CL1522" s="12"/>
      <c r="CM1522" s="12"/>
      <c r="CN1522" s="12"/>
      <c r="CO1522" s="12"/>
      <c r="CP1522" s="12"/>
      <c r="CQ1522" s="12"/>
      <c r="CR1522" s="12"/>
      <c r="CS1522" s="12"/>
      <c r="CT1522" s="12"/>
      <c r="CU1522" s="12"/>
      <c r="CV1522" s="12"/>
      <c r="CW1522" s="12"/>
      <c r="CX1522" s="12"/>
      <c r="CY1522" s="12"/>
      <c r="CZ1522" s="12"/>
      <c r="DA1522" s="12"/>
      <c r="DB1522" s="12"/>
      <c r="DC1522" s="12"/>
      <c r="DE1522" s="35"/>
    </row>
    <row r="1523" spans="1:109" customFormat="1" x14ac:dyDescent="0.2">
      <c r="A1523" s="2">
        <v>1522</v>
      </c>
      <c r="B1523" s="5">
        <v>18</v>
      </c>
      <c r="C1523" s="5">
        <v>3</v>
      </c>
      <c r="D1523" s="1">
        <v>20</v>
      </c>
      <c r="E1523" s="7">
        <v>44076</v>
      </c>
      <c r="F1523" s="1">
        <v>0</v>
      </c>
      <c r="G1523" s="5">
        <f t="shared" si="100"/>
        <v>0</v>
      </c>
      <c r="H1523" s="19">
        <f t="shared" si="101"/>
        <v>0</v>
      </c>
      <c r="I1523" s="50">
        <v>0</v>
      </c>
      <c r="J1523" t="s">
        <v>20</v>
      </c>
      <c r="K1523" t="s">
        <v>20</v>
      </c>
      <c r="L1523" t="s">
        <v>20</v>
      </c>
      <c r="M1523" t="s">
        <v>20</v>
      </c>
      <c r="N1523" t="s">
        <v>20</v>
      </c>
      <c r="O1523" s="50">
        <v>0</v>
      </c>
      <c r="P1523" t="s">
        <v>20</v>
      </c>
      <c r="Q1523" t="s">
        <v>20</v>
      </c>
      <c r="R1523" t="s">
        <v>20</v>
      </c>
      <c r="S1523" t="s">
        <v>20</v>
      </c>
      <c r="T1523" t="s">
        <v>20</v>
      </c>
      <c r="U1523" s="50">
        <v>0</v>
      </c>
      <c r="V1523" t="s">
        <v>20</v>
      </c>
      <c r="W1523" t="s">
        <v>20</v>
      </c>
      <c r="X1523" t="s">
        <v>20</v>
      </c>
      <c r="Y1523" t="s">
        <v>20</v>
      </c>
      <c r="Z1523" t="s">
        <v>20</v>
      </c>
      <c r="AA1523" s="2">
        <v>0</v>
      </c>
      <c r="AB1523">
        <v>1</v>
      </c>
      <c r="AC1523">
        <v>6</v>
      </c>
      <c r="AD1523">
        <v>1</v>
      </c>
      <c r="AE1523" s="16">
        <v>0</v>
      </c>
      <c r="AF1523" s="12">
        <v>99</v>
      </c>
      <c r="AG1523">
        <v>99</v>
      </c>
      <c r="AH1523">
        <v>1</v>
      </c>
      <c r="AI1523">
        <v>99</v>
      </c>
      <c r="AJ1523">
        <v>99</v>
      </c>
      <c r="AK1523">
        <v>99</v>
      </c>
      <c r="AL1523">
        <v>99</v>
      </c>
      <c r="AM1523" s="1">
        <v>99</v>
      </c>
      <c r="AN1523" s="1">
        <v>99</v>
      </c>
      <c r="AO1523" s="1">
        <v>99</v>
      </c>
      <c r="AP1523" s="1">
        <v>99</v>
      </c>
      <c r="AQ1523" s="1">
        <v>99</v>
      </c>
      <c r="AR1523" s="1">
        <v>99</v>
      </c>
      <c r="AS1523" s="1">
        <v>0</v>
      </c>
      <c r="AT1523" s="1">
        <v>0</v>
      </c>
      <c r="AU1523" s="1">
        <v>1</v>
      </c>
      <c r="AV1523" s="1">
        <v>0</v>
      </c>
      <c r="AW1523" s="1">
        <v>0</v>
      </c>
      <c r="AX1523" s="1">
        <v>0</v>
      </c>
      <c r="AY1523" s="1">
        <v>0</v>
      </c>
      <c r="AZ1523" s="1">
        <v>0</v>
      </c>
      <c r="BA1523" s="1">
        <v>0</v>
      </c>
      <c r="BB1523" s="1">
        <v>0</v>
      </c>
      <c r="BC1523" s="1">
        <v>0</v>
      </c>
      <c r="BD1523" s="1">
        <v>0</v>
      </c>
      <c r="BE1523" s="1">
        <v>0</v>
      </c>
      <c r="BF1523" s="1">
        <f>SUM(AS1523:BE1523)</f>
        <v>1</v>
      </c>
      <c r="BG1523" s="25">
        <v>0</v>
      </c>
      <c r="BH1523" s="12">
        <v>0</v>
      </c>
      <c r="BI1523" s="1">
        <v>0</v>
      </c>
      <c r="BJ1523" s="1">
        <v>0</v>
      </c>
      <c r="BK1523" s="1">
        <v>0</v>
      </c>
      <c r="BL1523" s="25">
        <v>0</v>
      </c>
      <c r="BM1523" s="1">
        <v>0</v>
      </c>
      <c r="BN1523" s="1">
        <v>0</v>
      </c>
      <c r="BO1523" s="1">
        <v>0</v>
      </c>
      <c r="BP1523" s="1">
        <v>0</v>
      </c>
      <c r="BQ1523" s="12"/>
      <c r="BR1523" s="12"/>
      <c r="BS1523" s="12"/>
      <c r="BT1523" s="12"/>
      <c r="BU1523" s="12"/>
      <c r="BV1523" s="12"/>
      <c r="BW1523" s="12"/>
      <c r="BX1523" s="12"/>
      <c r="BY1523" s="12"/>
      <c r="BZ1523" s="12"/>
      <c r="CA1523" s="12"/>
      <c r="CB1523" s="15"/>
      <c r="CC1523" s="12"/>
      <c r="CD1523" s="12"/>
      <c r="CE1523" s="12"/>
      <c r="CF1523" s="12"/>
      <c r="CG1523" s="12"/>
      <c r="CH1523" s="12"/>
      <c r="CI1523" s="12"/>
      <c r="CJ1523" s="15"/>
      <c r="CK1523" s="12"/>
      <c r="CL1523" s="12"/>
      <c r="CM1523" s="12"/>
      <c r="CN1523" s="12"/>
      <c r="CO1523" s="12"/>
      <c r="CP1523" s="12"/>
      <c r="CQ1523" s="12"/>
      <c r="CR1523" s="12"/>
      <c r="CS1523" s="12"/>
      <c r="CT1523" s="12"/>
      <c r="CU1523" s="12"/>
      <c r="CV1523" s="12"/>
      <c r="CW1523" s="12"/>
      <c r="CX1523" s="12"/>
      <c r="CY1523" s="12"/>
      <c r="CZ1523" s="12"/>
      <c r="DA1523" s="12"/>
      <c r="DB1523" s="12"/>
      <c r="DC1523" s="12"/>
      <c r="DE1523" s="35"/>
    </row>
    <row r="1524" spans="1:109" customFormat="1" x14ac:dyDescent="0.2">
      <c r="A1524" s="2">
        <v>1523</v>
      </c>
      <c r="B1524" s="5">
        <v>18</v>
      </c>
      <c r="C1524" s="5">
        <v>3</v>
      </c>
      <c r="D1524" s="1">
        <v>21</v>
      </c>
      <c r="E1524" s="7">
        <v>44077</v>
      </c>
      <c r="F1524" s="1">
        <v>0</v>
      </c>
      <c r="G1524" s="5">
        <f t="shared" si="100"/>
        <v>0</v>
      </c>
      <c r="H1524" s="19">
        <f t="shared" si="101"/>
        <v>0</v>
      </c>
      <c r="I1524" s="50">
        <v>29.166666666666668</v>
      </c>
      <c r="J1524" s="50">
        <v>155.27380952380952</v>
      </c>
      <c r="K1524" s="50">
        <v>12.444127183145032</v>
      </c>
      <c r="L1524" s="50">
        <v>8.3333333333333339</v>
      </c>
      <c r="M1524" s="50">
        <v>91.666666666666671</v>
      </c>
      <c r="N1524" s="50">
        <v>0</v>
      </c>
      <c r="O1524" s="50">
        <v>0</v>
      </c>
      <c r="P1524" t="s">
        <v>20</v>
      </c>
      <c r="Q1524" t="s">
        <v>20</v>
      </c>
      <c r="R1524" t="s">
        <v>20</v>
      </c>
      <c r="S1524" t="s">
        <v>20</v>
      </c>
      <c r="T1524" t="s">
        <v>20</v>
      </c>
      <c r="U1524" s="50">
        <v>87.5</v>
      </c>
      <c r="V1524" s="50">
        <v>155.27380952380952</v>
      </c>
      <c r="W1524" s="50">
        <v>12.444127183145032</v>
      </c>
      <c r="X1524" s="50">
        <v>8.3333333333333339</v>
      </c>
      <c r="Y1524" s="50">
        <v>91.666666666666671</v>
      </c>
      <c r="Z1524" s="50">
        <v>0</v>
      </c>
      <c r="AA1524" s="2">
        <v>0</v>
      </c>
      <c r="AB1524">
        <v>1</v>
      </c>
      <c r="AC1524">
        <v>5</v>
      </c>
      <c r="AD1524">
        <v>1</v>
      </c>
      <c r="AE1524" s="16">
        <v>0</v>
      </c>
      <c r="AF1524" s="12">
        <v>99</v>
      </c>
      <c r="AG1524">
        <v>99</v>
      </c>
      <c r="AH1524">
        <v>1</v>
      </c>
      <c r="AI1524">
        <v>99</v>
      </c>
      <c r="AJ1524">
        <v>99</v>
      </c>
      <c r="AK1524">
        <v>99</v>
      </c>
      <c r="AL1524">
        <v>99</v>
      </c>
      <c r="AM1524" s="1">
        <v>99</v>
      </c>
      <c r="AN1524" s="1">
        <v>99</v>
      </c>
      <c r="AO1524" s="1">
        <v>99</v>
      </c>
      <c r="AP1524" s="1">
        <v>99</v>
      </c>
      <c r="AQ1524">
        <v>99</v>
      </c>
      <c r="AR1524">
        <v>99</v>
      </c>
      <c r="AS1524" s="1">
        <v>0</v>
      </c>
      <c r="AT1524" s="1">
        <v>0</v>
      </c>
      <c r="AU1524" s="1">
        <v>1</v>
      </c>
      <c r="AV1524" s="1">
        <v>0</v>
      </c>
      <c r="AW1524" s="1">
        <v>0</v>
      </c>
      <c r="AX1524" s="1">
        <v>0</v>
      </c>
      <c r="AY1524" s="1">
        <v>0</v>
      </c>
      <c r="AZ1524" s="1">
        <v>0</v>
      </c>
      <c r="BA1524" s="1">
        <v>0</v>
      </c>
      <c r="BB1524" s="1">
        <v>0</v>
      </c>
      <c r="BC1524" s="1">
        <v>0</v>
      </c>
      <c r="BD1524" s="1">
        <v>0</v>
      </c>
      <c r="BE1524" s="1">
        <v>0</v>
      </c>
      <c r="BF1524" s="1">
        <f>SUM(AS1524:BE1524)</f>
        <v>1</v>
      </c>
      <c r="BG1524" s="25">
        <v>0</v>
      </c>
      <c r="BH1524" s="12">
        <v>0</v>
      </c>
      <c r="BI1524" s="1">
        <v>0</v>
      </c>
      <c r="BJ1524" s="1">
        <v>0</v>
      </c>
      <c r="BK1524" s="1">
        <v>0</v>
      </c>
      <c r="BL1524" s="25">
        <v>0</v>
      </c>
      <c r="BM1524" s="1">
        <v>0</v>
      </c>
      <c r="BN1524" s="1">
        <v>0</v>
      </c>
      <c r="BO1524" s="1">
        <v>0</v>
      </c>
      <c r="BP1524" s="1">
        <v>0</v>
      </c>
      <c r="BQ1524" s="12"/>
      <c r="BR1524" s="12"/>
      <c r="BS1524" s="12"/>
      <c r="BT1524" s="12"/>
      <c r="BU1524" s="12"/>
      <c r="BV1524" s="12"/>
      <c r="BW1524" s="12"/>
      <c r="BX1524" s="12"/>
      <c r="BY1524" s="12"/>
      <c r="BZ1524" s="12"/>
      <c r="CA1524" s="12"/>
      <c r="CB1524" s="15"/>
      <c r="CC1524" s="12"/>
      <c r="CD1524" s="12"/>
      <c r="CE1524" s="12"/>
      <c r="CF1524" s="12"/>
      <c r="CG1524" s="12"/>
      <c r="CH1524" s="12"/>
      <c r="CI1524" s="12"/>
      <c r="CJ1524" s="15"/>
      <c r="CK1524" s="12"/>
      <c r="CL1524" s="12"/>
      <c r="CM1524" s="12"/>
      <c r="CN1524" s="12"/>
      <c r="CO1524" s="12"/>
      <c r="CP1524" s="12"/>
      <c r="CQ1524" s="12"/>
      <c r="CR1524" s="12"/>
      <c r="CS1524" s="12"/>
      <c r="CT1524" s="12"/>
      <c r="CU1524" s="12"/>
      <c r="CV1524" s="12"/>
      <c r="CW1524" s="12"/>
      <c r="CX1524" s="12"/>
      <c r="CY1524" s="12"/>
      <c r="CZ1524" s="12"/>
      <c r="DA1524" s="12"/>
      <c r="DB1524" s="12"/>
      <c r="DC1524" s="12"/>
      <c r="DE1524" s="35"/>
    </row>
    <row r="1525" spans="1:109" customFormat="1" x14ac:dyDescent="0.2">
      <c r="A1525" s="2">
        <v>1524</v>
      </c>
      <c r="B1525" s="5">
        <v>18</v>
      </c>
      <c r="C1525" s="5">
        <v>3</v>
      </c>
      <c r="D1525" s="1">
        <v>22</v>
      </c>
      <c r="E1525" s="7">
        <v>44078</v>
      </c>
      <c r="F1525" s="1">
        <v>0</v>
      </c>
      <c r="G1525" s="5">
        <f t="shared" si="100"/>
        <v>0</v>
      </c>
      <c r="H1525" s="19">
        <f t="shared" si="101"/>
        <v>0</v>
      </c>
      <c r="I1525" s="50">
        <v>75.347222222222229</v>
      </c>
      <c r="J1525" s="50">
        <v>189.13364055299539</v>
      </c>
      <c r="K1525" s="50">
        <v>52.321449363348599</v>
      </c>
      <c r="L1525" s="50">
        <v>34.10138248847926</v>
      </c>
      <c r="M1525" s="50">
        <v>57.603686635944705</v>
      </c>
      <c r="N1525" s="50">
        <v>8.2949308755760374</v>
      </c>
      <c r="O1525" s="50">
        <v>63.020833333333336</v>
      </c>
      <c r="P1525" s="50">
        <v>247.05785123966942</v>
      </c>
      <c r="Q1525" s="50">
        <v>37.29236514652893</v>
      </c>
      <c r="R1525" s="50">
        <v>57.02479338842975</v>
      </c>
      <c r="S1525" s="50">
        <v>42.97520661157025</v>
      </c>
      <c r="T1525" s="50">
        <v>0</v>
      </c>
      <c r="U1525" s="50">
        <v>100</v>
      </c>
      <c r="V1525" s="50">
        <v>116.125</v>
      </c>
      <c r="W1525" s="50">
        <v>37.367075943307455</v>
      </c>
      <c r="X1525" s="50">
        <v>5.208333333333333</v>
      </c>
      <c r="Y1525" s="50">
        <v>76.041666666666671</v>
      </c>
      <c r="Z1525" s="50">
        <v>18.75</v>
      </c>
      <c r="AA1525" s="2">
        <v>0</v>
      </c>
      <c r="AB1525">
        <v>1</v>
      </c>
      <c r="AC1525">
        <v>6</v>
      </c>
      <c r="AD1525">
        <v>2</v>
      </c>
      <c r="AE1525" s="16">
        <v>0</v>
      </c>
      <c r="AF1525" s="12">
        <v>99</v>
      </c>
      <c r="AG1525">
        <v>99</v>
      </c>
      <c r="AH1525">
        <v>99</v>
      </c>
      <c r="AI1525">
        <v>99</v>
      </c>
      <c r="AJ1525">
        <v>99</v>
      </c>
      <c r="AK1525">
        <v>99</v>
      </c>
      <c r="AL1525">
        <v>99</v>
      </c>
      <c r="AM1525">
        <v>1</v>
      </c>
      <c r="AN1525" s="1">
        <v>99</v>
      </c>
      <c r="AO1525" s="1">
        <v>99</v>
      </c>
      <c r="AP1525" s="1">
        <v>99</v>
      </c>
      <c r="AQ1525">
        <v>99</v>
      </c>
      <c r="AR1525">
        <v>99</v>
      </c>
      <c r="AS1525" s="1">
        <v>0</v>
      </c>
      <c r="AT1525" s="1">
        <v>0</v>
      </c>
      <c r="AU1525" s="1">
        <v>0</v>
      </c>
      <c r="AV1525" s="1">
        <v>0</v>
      </c>
      <c r="AW1525" s="1">
        <v>0</v>
      </c>
      <c r="AX1525" s="1">
        <v>0</v>
      </c>
      <c r="AY1525" s="1">
        <v>0</v>
      </c>
      <c r="AZ1525" s="1">
        <v>1</v>
      </c>
      <c r="BA1525" s="1">
        <v>0</v>
      </c>
      <c r="BB1525" s="1">
        <v>0</v>
      </c>
      <c r="BC1525" s="1">
        <v>0</v>
      </c>
      <c r="BD1525" s="1">
        <v>0</v>
      </c>
      <c r="BE1525" s="1">
        <v>0</v>
      </c>
      <c r="BF1525" s="1">
        <f>SUM(AS1525:BE1525)</f>
        <v>1</v>
      </c>
      <c r="BG1525" s="25">
        <v>0</v>
      </c>
      <c r="BH1525" s="1">
        <v>0</v>
      </c>
      <c r="BI1525" s="1">
        <v>0</v>
      </c>
      <c r="BJ1525" s="1">
        <v>0</v>
      </c>
      <c r="BK1525" s="1">
        <v>0</v>
      </c>
      <c r="BL1525" s="25">
        <v>0</v>
      </c>
      <c r="BM1525" s="1">
        <v>0</v>
      </c>
      <c r="BN1525" s="1">
        <v>0</v>
      </c>
      <c r="BO1525" s="1">
        <v>0</v>
      </c>
      <c r="BP1525" s="1">
        <v>0</v>
      </c>
      <c r="BQ1525" s="12"/>
      <c r="BR1525" s="12"/>
      <c r="BS1525" s="12"/>
      <c r="BT1525" s="12"/>
      <c r="BU1525" s="12"/>
      <c r="BV1525" s="12"/>
      <c r="BW1525" s="12"/>
      <c r="BX1525" s="12"/>
      <c r="BY1525" s="12"/>
      <c r="BZ1525" s="12"/>
      <c r="CA1525" s="12"/>
      <c r="CB1525" s="15"/>
      <c r="CC1525" s="12"/>
      <c r="CD1525" s="12"/>
      <c r="CE1525" s="12"/>
      <c r="CF1525" s="12"/>
      <c r="CG1525" s="12"/>
      <c r="CH1525" s="12"/>
      <c r="CI1525" s="12"/>
      <c r="CJ1525" s="15"/>
      <c r="CK1525" s="12"/>
      <c r="CL1525" s="12"/>
      <c r="CM1525" s="12"/>
      <c r="CN1525" s="12"/>
      <c r="CO1525" s="12"/>
      <c r="CP1525" s="12"/>
      <c r="CQ1525" s="12"/>
      <c r="CR1525" s="12"/>
      <c r="CS1525" s="12"/>
      <c r="CT1525" s="12"/>
      <c r="CU1525" s="12"/>
      <c r="CV1525" s="12"/>
      <c r="CW1525" s="12"/>
      <c r="CX1525" s="12"/>
      <c r="CY1525" s="12"/>
      <c r="CZ1525" s="12"/>
      <c r="DA1525" s="12"/>
      <c r="DB1525" s="12"/>
      <c r="DC1525" s="12"/>
      <c r="DE1525" s="35"/>
    </row>
    <row r="1526" spans="1:109" customFormat="1" x14ac:dyDescent="0.2">
      <c r="A1526" s="2">
        <v>1525</v>
      </c>
      <c r="B1526" s="5">
        <v>18</v>
      </c>
      <c r="C1526" s="5">
        <v>3</v>
      </c>
      <c r="D1526" s="1">
        <v>23</v>
      </c>
      <c r="E1526" s="7">
        <v>44079</v>
      </c>
      <c r="F1526" s="1">
        <v>0</v>
      </c>
      <c r="G1526" s="5">
        <f t="shared" si="100"/>
        <v>60.000000000000107</v>
      </c>
      <c r="H1526" s="19">
        <f t="shared" si="101"/>
        <v>378.00000000000068</v>
      </c>
      <c r="I1526" s="50">
        <v>92.013888888888886</v>
      </c>
      <c r="J1526" s="50">
        <v>142.99622641509433</v>
      </c>
      <c r="K1526" s="50">
        <v>35.021620394382047</v>
      </c>
      <c r="L1526" s="50">
        <v>27.547169811320753</v>
      </c>
      <c r="M1526" s="50">
        <v>68.679245283018872</v>
      </c>
      <c r="N1526" s="50">
        <v>3.7735849056603774</v>
      </c>
      <c r="O1526" s="50">
        <v>88.020833333333329</v>
      </c>
      <c r="P1526" s="50">
        <v>163.97041420118344</v>
      </c>
      <c r="Q1526" s="50">
        <v>26.711760196076106</v>
      </c>
      <c r="R1526" s="50">
        <v>39.644970414201183</v>
      </c>
      <c r="S1526" s="50">
        <v>60.355029585798817</v>
      </c>
      <c r="T1526" s="50">
        <v>0</v>
      </c>
      <c r="U1526" s="50">
        <v>100</v>
      </c>
      <c r="V1526" s="50">
        <v>106.07291666666667</v>
      </c>
      <c r="W1526" s="50">
        <v>35.484414712124341</v>
      </c>
      <c r="X1526" s="50">
        <v>6.25</v>
      </c>
      <c r="Y1526" s="50">
        <v>83.333333333333329</v>
      </c>
      <c r="Z1526" s="50">
        <v>10.416666666666666</v>
      </c>
      <c r="AA1526" s="2">
        <v>0</v>
      </c>
      <c r="AB1526">
        <v>1</v>
      </c>
      <c r="AC1526">
        <v>4</v>
      </c>
      <c r="AD1526">
        <v>1</v>
      </c>
      <c r="AE1526" s="16">
        <v>0</v>
      </c>
      <c r="AF1526" t="s">
        <v>875</v>
      </c>
      <c r="AG1526" t="s">
        <v>875</v>
      </c>
      <c r="AH1526" t="s">
        <v>875</v>
      </c>
      <c r="AI1526" t="s">
        <v>875</v>
      </c>
      <c r="AJ1526" t="s">
        <v>875</v>
      </c>
      <c r="AK1526" t="s">
        <v>875</v>
      </c>
      <c r="AL1526" t="s">
        <v>875</v>
      </c>
      <c r="AM1526" s="1" t="s">
        <v>903</v>
      </c>
      <c r="AN1526" s="1" t="s">
        <v>903</v>
      </c>
      <c r="AO1526" s="1" t="s">
        <v>903</v>
      </c>
      <c r="AP1526" s="1" t="s">
        <v>903</v>
      </c>
      <c r="AQ1526" s="1" t="s">
        <v>903</v>
      </c>
      <c r="AR1526" s="1" t="s">
        <v>903</v>
      </c>
      <c r="AS1526" s="1" t="s">
        <v>903</v>
      </c>
      <c r="AT1526" s="1" t="s">
        <v>903</v>
      </c>
      <c r="AU1526" s="1" t="s">
        <v>903</v>
      </c>
      <c r="AV1526" s="1" t="s">
        <v>903</v>
      </c>
      <c r="AW1526" s="1" t="s">
        <v>903</v>
      </c>
      <c r="AX1526" s="1" t="s">
        <v>903</v>
      </c>
      <c r="AY1526" s="1" t="s">
        <v>903</v>
      </c>
      <c r="AZ1526" s="1" t="s">
        <v>903</v>
      </c>
      <c r="BA1526" s="1" t="s">
        <v>875</v>
      </c>
      <c r="BB1526" s="1" t="s">
        <v>875</v>
      </c>
      <c r="BC1526" s="1" t="s">
        <v>875</v>
      </c>
      <c r="BD1526" s="1" t="s">
        <v>875</v>
      </c>
      <c r="BE1526" s="1" t="s">
        <v>875</v>
      </c>
      <c r="BF1526" s="1" t="s">
        <v>875</v>
      </c>
      <c r="BG1526" s="25">
        <v>60.000000000000107</v>
      </c>
      <c r="BH1526">
        <v>4</v>
      </c>
      <c r="BI1526">
        <v>6.3</v>
      </c>
      <c r="BJ1526" s="1">
        <f>BG1526*BI1526</f>
        <v>378.00000000000068</v>
      </c>
      <c r="BK1526" t="s">
        <v>784</v>
      </c>
      <c r="BL1526" s="25">
        <v>0</v>
      </c>
      <c r="BM1526">
        <v>0</v>
      </c>
      <c r="BN1526">
        <v>0</v>
      </c>
      <c r="BO1526" s="1">
        <v>0</v>
      </c>
      <c r="BP1526">
        <v>0</v>
      </c>
      <c r="BQ1526" s="12"/>
      <c r="BR1526" s="12"/>
      <c r="BS1526" s="12"/>
      <c r="BT1526" s="12"/>
      <c r="BU1526" s="12"/>
      <c r="BV1526" s="12"/>
      <c r="BW1526" s="12"/>
      <c r="BX1526" s="12"/>
      <c r="BY1526" s="12"/>
      <c r="BZ1526" s="12"/>
      <c r="CA1526" s="12"/>
      <c r="CB1526" s="15"/>
      <c r="CC1526" s="12"/>
      <c r="CD1526" s="12"/>
      <c r="CE1526" s="12"/>
      <c r="CF1526" s="12"/>
      <c r="CG1526" s="12"/>
      <c r="CH1526" s="12"/>
      <c r="CI1526" s="12"/>
      <c r="CJ1526" s="15"/>
      <c r="CK1526" s="12"/>
      <c r="CL1526" s="12"/>
      <c r="CM1526" s="12"/>
      <c r="CN1526" s="12"/>
      <c r="CO1526" s="12"/>
      <c r="CP1526" s="12"/>
      <c r="CQ1526" s="12"/>
      <c r="CR1526" s="12"/>
      <c r="CS1526" s="12"/>
      <c r="CT1526" s="12"/>
      <c r="CU1526" s="12"/>
      <c r="CV1526" s="12"/>
      <c r="CW1526" s="12"/>
      <c r="CX1526" s="12"/>
      <c r="CY1526" s="12"/>
      <c r="CZ1526" s="12"/>
      <c r="DA1526" s="12"/>
      <c r="DB1526" s="12"/>
      <c r="DC1526" s="12"/>
      <c r="DD1526" s="17">
        <v>0.60416666666666663</v>
      </c>
      <c r="DE1526" s="35">
        <v>0.64583333333333337</v>
      </c>
    </row>
    <row r="1527" spans="1:109" customFormat="1" x14ac:dyDescent="0.2">
      <c r="A1527" s="2">
        <v>1526</v>
      </c>
      <c r="B1527" s="5">
        <v>18</v>
      </c>
      <c r="C1527" s="5">
        <v>3</v>
      </c>
      <c r="D1527" s="1">
        <v>24</v>
      </c>
      <c r="E1527" s="7">
        <v>44080</v>
      </c>
      <c r="F1527" s="1">
        <v>0</v>
      </c>
      <c r="G1527" s="5">
        <f t="shared" si="100"/>
        <v>0</v>
      </c>
      <c r="H1527" s="19">
        <f t="shared" si="101"/>
        <v>0</v>
      </c>
      <c r="I1527" s="50">
        <v>97.916666666666671</v>
      </c>
      <c r="J1527" s="50">
        <v>135.10992907801418</v>
      </c>
      <c r="K1527" s="50">
        <v>32.939083296357005</v>
      </c>
      <c r="L1527" s="50">
        <v>11.702127659574469</v>
      </c>
      <c r="M1527" s="50">
        <v>74.468085106382972</v>
      </c>
      <c r="N1527" s="50">
        <v>13.829787234042554</v>
      </c>
      <c r="O1527" s="50">
        <v>100</v>
      </c>
      <c r="P1527" s="50">
        <v>127.63541666666667</v>
      </c>
      <c r="Q1527" s="50">
        <v>38.503591791419154</v>
      </c>
      <c r="R1527" s="50">
        <v>10.416666666666666</v>
      </c>
      <c r="S1527" s="50">
        <v>69.270833333333329</v>
      </c>
      <c r="T1527" s="50">
        <v>20.3125</v>
      </c>
      <c r="U1527" s="50">
        <v>93.75</v>
      </c>
      <c r="V1527" s="50">
        <v>151.05555555555554</v>
      </c>
      <c r="W1527" s="50">
        <v>17.422731514463408</v>
      </c>
      <c r="X1527" s="50">
        <v>14.444444444444445</v>
      </c>
      <c r="Y1527" s="50">
        <v>85.555555555555557</v>
      </c>
      <c r="Z1527" s="50">
        <v>0</v>
      </c>
      <c r="AA1527" s="25" t="s">
        <v>20</v>
      </c>
      <c r="AB1527" t="s">
        <v>20</v>
      </c>
      <c r="AC1527" t="s">
        <v>20</v>
      </c>
      <c r="AD1527">
        <v>2</v>
      </c>
      <c r="AE1527" s="16" t="s">
        <v>20</v>
      </c>
      <c r="AF1527" s="16" t="s">
        <v>20</v>
      </c>
      <c r="AG1527" s="16" t="s">
        <v>20</v>
      </c>
      <c r="AH1527" s="16" t="s">
        <v>20</v>
      </c>
      <c r="AI1527" s="16" t="s">
        <v>20</v>
      </c>
      <c r="AJ1527" s="16" t="s">
        <v>20</v>
      </c>
      <c r="AK1527" s="16" t="s">
        <v>20</v>
      </c>
      <c r="AL1527" s="16" t="s">
        <v>20</v>
      </c>
      <c r="AM1527" s="1" t="s">
        <v>20</v>
      </c>
      <c r="AN1527" s="1" t="s">
        <v>20</v>
      </c>
      <c r="AO1527" s="1" t="s">
        <v>20</v>
      </c>
      <c r="AP1527" s="1" t="s">
        <v>20</v>
      </c>
      <c r="AQ1527" s="1" t="s">
        <v>20</v>
      </c>
      <c r="AR1527" s="1" t="s">
        <v>20</v>
      </c>
      <c r="AS1527" t="s">
        <v>20</v>
      </c>
      <c r="AT1527" t="s">
        <v>20</v>
      </c>
      <c r="AU1527" t="s">
        <v>20</v>
      </c>
      <c r="AV1527" t="s">
        <v>20</v>
      </c>
      <c r="AW1527" t="s">
        <v>20</v>
      </c>
      <c r="AX1527" t="s">
        <v>20</v>
      </c>
      <c r="AY1527" t="s">
        <v>20</v>
      </c>
      <c r="AZ1527" s="1" t="s">
        <v>20</v>
      </c>
      <c r="BA1527" s="1" t="s">
        <v>20</v>
      </c>
      <c r="BB1527" s="1" t="s">
        <v>20</v>
      </c>
      <c r="BC1527" t="s">
        <v>20</v>
      </c>
      <c r="BD1527" t="s">
        <v>20</v>
      </c>
      <c r="BE1527" s="1" t="s">
        <v>20</v>
      </c>
      <c r="BF1527" t="s">
        <v>20</v>
      </c>
      <c r="BG1527" s="25">
        <v>0</v>
      </c>
      <c r="BH1527" s="1">
        <v>0</v>
      </c>
      <c r="BI1527" s="1">
        <v>0</v>
      </c>
      <c r="BJ1527" s="1">
        <v>0</v>
      </c>
      <c r="BK1527" s="1">
        <v>0</v>
      </c>
      <c r="BL1527" s="25">
        <v>0</v>
      </c>
      <c r="BM1527" s="1">
        <v>0</v>
      </c>
      <c r="BN1527" s="1">
        <v>0</v>
      </c>
      <c r="BO1527" s="1">
        <v>0</v>
      </c>
      <c r="BP1527" s="1">
        <v>0</v>
      </c>
      <c r="BQ1527" s="12"/>
      <c r="BR1527" s="12"/>
      <c r="BS1527" s="12"/>
      <c r="BT1527" s="12"/>
      <c r="BU1527" s="12"/>
      <c r="BV1527" s="12"/>
      <c r="BW1527" s="12"/>
      <c r="BX1527" s="12"/>
      <c r="BY1527" s="12"/>
      <c r="BZ1527" s="12"/>
      <c r="CA1527" s="12"/>
      <c r="CB1527" s="15"/>
      <c r="CC1527" s="12"/>
      <c r="CD1527" s="12"/>
      <c r="CE1527" s="12"/>
      <c r="CF1527" s="12"/>
      <c r="CG1527" s="12"/>
      <c r="CH1527" s="12"/>
      <c r="CI1527" s="12"/>
      <c r="CJ1527" s="15"/>
      <c r="CK1527" s="12"/>
      <c r="CL1527" s="12"/>
      <c r="CM1527" s="12"/>
      <c r="CN1527" s="12"/>
      <c r="CO1527" s="12"/>
      <c r="CP1527" s="12"/>
      <c r="CQ1527" s="12"/>
      <c r="CR1527" s="12"/>
      <c r="CS1527" s="12"/>
      <c r="CT1527" s="12"/>
      <c r="CU1527" s="12"/>
      <c r="CV1527" s="12"/>
      <c r="CW1527" s="12"/>
      <c r="CX1527" s="12"/>
      <c r="CY1527" s="12"/>
      <c r="CZ1527" s="12"/>
      <c r="DA1527" s="12"/>
      <c r="DB1527" s="12"/>
      <c r="DC1527" s="12"/>
      <c r="DE1527" s="35"/>
    </row>
    <row r="1528" spans="1:109" customFormat="1" x14ac:dyDescent="0.2">
      <c r="A1528" s="2">
        <v>1527</v>
      </c>
      <c r="B1528" s="5">
        <v>18</v>
      </c>
      <c r="C1528" s="5">
        <v>3</v>
      </c>
      <c r="D1528" s="1">
        <v>25</v>
      </c>
      <c r="E1528" s="7">
        <v>44081</v>
      </c>
      <c r="F1528" s="1">
        <v>0</v>
      </c>
      <c r="G1528" s="5">
        <f t="shared" si="100"/>
        <v>45</v>
      </c>
      <c r="H1528" s="19">
        <f t="shared" si="101"/>
        <v>283.5</v>
      </c>
      <c r="I1528" s="50">
        <v>100</v>
      </c>
      <c r="J1528" s="50">
        <v>139.26388888888889</v>
      </c>
      <c r="K1528" s="50">
        <v>29.20939131900877</v>
      </c>
      <c r="L1528" s="50">
        <v>12.847222222222221</v>
      </c>
      <c r="M1528" s="50">
        <v>84.722222222222214</v>
      </c>
      <c r="N1528" s="50">
        <v>2.4305555555555554</v>
      </c>
      <c r="O1528" s="50">
        <v>100</v>
      </c>
      <c r="P1528" s="50">
        <v>124.86979166666667</v>
      </c>
      <c r="Q1528" s="50">
        <v>33.830322794561866</v>
      </c>
      <c r="R1528" s="50">
        <v>10.416666666666666</v>
      </c>
      <c r="S1528" s="50">
        <v>85.9375</v>
      </c>
      <c r="T1528" s="50">
        <v>3.6458333333333335</v>
      </c>
      <c r="U1528" s="50">
        <v>100</v>
      </c>
      <c r="V1528" s="50">
        <v>168.05208333333334</v>
      </c>
      <c r="W1528" s="50">
        <v>7.4052729470884477</v>
      </c>
      <c r="X1528" s="50">
        <v>17.708333333333332</v>
      </c>
      <c r="Y1528" s="50">
        <v>82.291666666666671</v>
      </c>
      <c r="Z1528" s="50">
        <v>0</v>
      </c>
      <c r="AA1528" s="2">
        <v>0</v>
      </c>
      <c r="AB1528">
        <v>1</v>
      </c>
      <c r="AC1528">
        <v>6</v>
      </c>
      <c r="AD1528" s="1" t="s">
        <v>20</v>
      </c>
      <c r="AE1528" s="16">
        <v>0</v>
      </c>
      <c r="AF1528" t="s">
        <v>875</v>
      </c>
      <c r="AG1528" t="s">
        <v>875</v>
      </c>
      <c r="AH1528" t="s">
        <v>875</v>
      </c>
      <c r="AI1528" t="s">
        <v>875</v>
      </c>
      <c r="AJ1528" t="s">
        <v>875</v>
      </c>
      <c r="AK1528" t="s">
        <v>875</v>
      </c>
      <c r="AL1528" t="s">
        <v>875</v>
      </c>
      <c r="AM1528" s="1" t="s">
        <v>903</v>
      </c>
      <c r="AN1528" s="1" t="s">
        <v>903</v>
      </c>
      <c r="AO1528" s="1" t="s">
        <v>903</v>
      </c>
      <c r="AP1528" s="1" t="s">
        <v>903</v>
      </c>
      <c r="AQ1528" s="1" t="s">
        <v>903</v>
      </c>
      <c r="AR1528" s="1" t="s">
        <v>903</v>
      </c>
      <c r="AS1528" s="1" t="s">
        <v>903</v>
      </c>
      <c r="AT1528" s="1" t="s">
        <v>903</v>
      </c>
      <c r="AU1528" s="1" t="s">
        <v>903</v>
      </c>
      <c r="AV1528" s="1" t="s">
        <v>903</v>
      </c>
      <c r="AW1528" s="1" t="s">
        <v>903</v>
      </c>
      <c r="AX1528" s="1" t="s">
        <v>903</v>
      </c>
      <c r="AY1528" s="1" t="s">
        <v>903</v>
      </c>
      <c r="AZ1528" s="1" t="s">
        <v>903</v>
      </c>
      <c r="BA1528" s="1" t="s">
        <v>875</v>
      </c>
      <c r="BB1528" s="1" t="s">
        <v>875</v>
      </c>
      <c r="BC1528" s="1" t="s">
        <v>875</v>
      </c>
      <c r="BD1528" s="1" t="s">
        <v>875</v>
      </c>
      <c r="BE1528" s="1" t="s">
        <v>875</v>
      </c>
      <c r="BF1528" s="1" t="s">
        <v>875</v>
      </c>
      <c r="BG1528" s="25">
        <v>45</v>
      </c>
      <c r="BH1528">
        <v>4</v>
      </c>
      <c r="BI1528">
        <v>6.3</v>
      </c>
      <c r="BJ1528" s="1">
        <f>BG1528*BI1528</f>
        <v>283.5</v>
      </c>
      <c r="BK1528" t="s">
        <v>784</v>
      </c>
      <c r="BL1528" s="25">
        <v>0</v>
      </c>
      <c r="BM1528">
        <v>0</v>
      </c>
      <c r="BN1528">
        <v>0</v>
      </c>
      <c r="BO1528" s="1">
        <v>0</v>
      </c>
      <c r="BP1528">
        <v>0</v>
      </c>
      <c r="BQ1528" s="12"/>
      <c r="BR1528" s="12"/>
      <c r="BS1528" s="12"/>
      <c r="BT1528" s="12"/>
      <c r="BU1528" s="12"/>
      <c r="BV1528" s="12"/>
      <c r="BW1528" s="12"/>
      <c r="BX1528" s="12"/>
      <c r="BY1528" s="12"/>
      <c r="BZ1528" s="12"/>
      <c r="CA1528" s="12"/>
      <c r="CB1528" s="15"/>
      <c r="CC1528" s="12"/>
      <c r="CD1528" s="12"/>
      <c r="CE1528" s="12"/>
      <c r="CF1528" s="12"/>
      <c r="CG1528" s="12"/>
      <c r="CH1528" s="12"/>
      <c r="CI1528" s="12"/>
      <c r="CJ1528" s="15"/>
      <c r="CK1528" s="12"/>
      <c r="CL1528" s="12"/>
      <c r="CM1528" s="12"/>
      <c r="CN1528" s="12"/>
      <c r="CO1528" s="12"/>
      <c r="CP1528" s="12"/>
      <c r="CQ1528" s="12"/>
      <c r="CR1528" s="12"/>
      <c r="CS1528" s="12"/>
      <c r="CT1528" s="12"/>
      <c r="CU1528" s="12"/>
      <c r="CV1528" s="12"/>
      <c r="CW1528" s="12"/>
      <c r="CX1528" s="12"/>
      <c r="CY1528" s="12"/>
      <c r="CZ1528" s="12"/>
      <c r="DA1528" s="12"/>
      <c r="DB1528" s="12"/>
      <c r="DC1528" s="12"/>
      <c r="DD1528" s="17">
        <v>0.45833333333333331</v>
      </c>
      <c r="DE1528" s="35">
        <v>0.48958333333333331</v>
      </c>
    </row>
    <row r="1529" spans="1:109" customFormat="1" x14ac:dyDescent="0.2">
      <c r="A1529" s="2">
        <v>1528</v>
      </c>
      <c r="B1529" s="5">
        <v>18</v>
      </c>
      <c r="C1529" s="5">
        <v>3</v>
      </c>
      <c r="D1529" s="1">
        <v>26</v>
      </c>
      <c r="E1529" s="7">
        <v>44082</v>
      </c>
      <c r="F1529" s="1">
        <v>0</v>
      </c>
      <c r="G1529" s="5">
        <f t="shared" si="100"/>
        <v>0</v>
      </c>
      <c r="H1529" s="19">
        <f t="shared" si="101"/>
        <v>0</v>
      </c>
      <c r="I1529" s="50">
        <v>70.833333333333329</v>
      </c>
      <c r="J1529" s="50">
        <v>147.2892156862745</v>
      </c>
      <c r="K1529" s="50">
        <v>20.044781568994225</v>
      </c>
      <c r="L1529" s="50">
        <v>18.137254901960784</v>
      </c>
      <c r="M1529" s="50">
        <v>81.862745098039213</v>
      </c>
      <c r="N1529" s="50">
        <v>0</v>
      </c>
      <c r="O1529" s="50">
        <v>100</v>
      </c>
      <c r="P1529" s="50">
        <v>148.19791666666666</v>
      </c>
      <c r="Q1529" s="50">
        <v>20.374693555227612</v>
      </c>
      <c r="R1529" s="50">
        <v>19.270833333333332</v>
      </c>
      <c r="S1529" s="50">
        <v>80.729166666666671</v>
      </c>
      <c r="T1529" s="50">
        <v>0</v>
      </c>
      <c r="U1529" s="50">
        <v>12.5</v>
      </c>
      <c r="V1529" s="50">
        <v>132.75</v>
      </c>
      <c r="W1529" s="50">
        <v>2.3848354938354186</v>
      </c>
      <c r="X1529" s="50">
        <v>0</v>
      </c>
      <c r="Y1529" s="50">
        <v>100</v>
      </c>
      <c r="Z1529" s="50">
        <v>0</v>
      </c>
      <c r="AA1529" s="2">
        <v>0</v>
      </c>
      <c r="AB1529">
        <v>1</v>
      </c>
      <c r="AC1529">
        <v>5</v>
      </c>
      <c r="AD1529">
        <v>1</v>
      </c>
      <c r="AE1529" s="16">
        <v>0</v>
      </c>
      <c r="AF1529" s="12">
        <v>99</v>
      </c>
      <c r="AG1529">
        <v>99</v>
      </c>
      <c r="AH1529">
        <v>1</v>
      </c>
      <c r="AI1529">
        <v>99</v>
      </c>
      <c r="AJ1529">
        <v>99</v>
      </c>
      <c r="AK1529">
        <v>99</v>
      </c>
      <c r="AL1529">
        <v>99</v>
      </c>
      <c r="AM1529">
        <v>99</v>
      </c>
      <c r="AN1529" s="1">
        <v>99</v>
      </c>
      <c r="AO1529" s="1">
        <v>99</v>
      </c>
      <c r="AP1529" s="1">
        <v>99</v>
      </c>
      <c r="AQ1529" s="1">
        <v>99</v>
      </c>
      <c r="AR1529" s="1">
        <v>99</v>
      </c>
      <c r="AS1529" s="1">
        <v>0</v>
      </c>
      <c r="AT1529" s="1">
        <v>0</v>
      </c>
      <c r="AU1529" s="1">
        <v>1</v>
      </c>
      <c r="AV1529" s="1">
        <v>0</v>
      </c>
      <c r="AW1529" s="1">
        <v>0</v>
      </c>
      <c r="AX1529" s="1">
        <v>0</v>
      </c>
      <c r="AY1529" s="1">
        <v>0</v>
      </c>
      <c r="AZ1529" s="1">
        <v>0</v>
      </c>
      <c r="BA1529" s="1">
        <v>0</v>
      </c>
      <c r="BB1529" s="1">
        <v>0</v>
      </c>
      <c r="BC1529" s="1">
        <v>0</v>
      </c>
      <c r="BD1529" s="1">
        <v>0</v>
      </c>
      <c r="BE1529" s="1">
        <v>0</v>
      </c>
      <c r="BF1529" s="1">
        <f>SUM(AS1529:BE1529)</f>
        <v>1</v>
      </c>
      <c r="BG1529" s="25">
        <v>0</v>
      </c>
      <c r="BH1529" s="1">
        <v>0</v>
      </c>
      <c r="BI1529" s="1">
        <v>0</v>
      </c>
      <c r="BJ1529" s="1">
        <v>0</v>
      </c>
      <c r="BK1529" s="1">
        <v>0</v>
      </c>
      <c r="BL1529" s="25">
        <v>0</v>
      </c>
      <c r="BM1529" s="1">
        <v>0</v>
      </c>
      <c r="BN1529" s="1">
        <v>0</v>
      </c>
      <c r="BO1529" s="1">
        <v>0</v>
      </c>
      <c r="BP1529" s="1">
        <v>0</v>
      </c>
      <c r="BQ1529" s="12"/>
      <c r="BR1529" s="12"/>
      <c r="BS1529" s="12"/>
      <c r="BT1529" s="12"/>
      <c r="BU1529" s="12"/>
      <c r="BV1529" s="12"/>
      <c r="BW1529" s="12"/>
      <c r="BX1529" s="12"/>
      <c r="BY1529" s="12"/>
      <c r="BZ1529" s="12"/>
      <c r="CA1529" s="12"/>
      <c r="CB1529" s="15"/>
      <c r="CC1529" s="12"/>
      <c r="CD1529" s="12"/>
      <c r="CE1529" s="12"/>
      <c r="CF1529" s="12"/>
      <c r="CG1529" s="12"/>
      <c r="CH1529" s="12"/>
      <c r="CI1529" s="12"/>
      <c r="CJ1529" s="15"/>
      <c r="CK1529" s="12"/>
      <c r="CL1529" s="12"/>
      <c r="CM1529" s="12"/>
      <c r="CN1529" s="12"/>
      <c r="CO1529" s="12"/>
      <c r="CP1529" s="12"/>
      <c r="CQ1529" s="12"/>
      <c r="CR1529" s="12"/>
      <c r="CS1529" s="12"/>
      <c r="CT1529" s="12"/>
      <c r="CU1529" s="12"/>
      <c r="CV1529" s="12"/>
      <c r="CW1529" s="12"/>
      <c r="CX1529" s="12"/>
      <c r="CY1529" s="12"/>
      <c r="CZ1529" s="12"/>
      <c r="DA1529" s="12"/>
      <c r="DB1529" s="12"/>
      <c r="DC1529" s="12"/>
      <c r="DE1529" s="35"/>
    </row>
    <row r="1530" spans="1:109" customFormat="1" x14ac:dyDescent="0.2">
      <c r="A1530" s="2">
        <v>1529</v>
      </c>
      <c r="B1530" s="5">
        <v>18</v>
      </c>
      <c r="C1530" s="5">
        <v>3</v>
      </c>
      <c r="D1530" s="1">
        <v>27</v>
      </c>
      <c r="E1530" s="7">
        <v>44083</v>
      </c>
      <c r="F1530" s="1">
        <v>0</v>
      </c>
      <c r="G1530" s="5">
        <f t="shared" si="100"/>
        <v>0</v>
      </c>
      <c r="H1530" s="19">
        <f t="shared" si="101"/>
        <v>0</v>
      </c>
      <c r="I1530" s="50">
        <v>100</v>
      </c>
      <c r="J1530" s="50">
        <v>131.09722222222223</v>
      </c>
      <c r="K1530" s="50">
        <v>26.352204203595264</v>
      </c>
      <c r="L1530" s="50">
        <v>7.9861111111111107</v>
      </c>
      <c r="M1530" s="50">
        <v>90.625</v>
      </c>
      <c r="N1530" s="50">
        <v>1.3888888888888888</v>
      </c>
      <c r="O1530" s="50">
        <v>100</v>
      </c>
      <c r="P1530" s="50">
        <v>124.203125</v>
      </c>
      <c r="Q1530" s="50">
        <v>25.610791018582169</v>
      </c>
      <c r="R1530" s="50">
        <v>5.729166666666667</v>
      </c>
      <c r="S1530" s="50">
        <v>92.1875</v>
      </c>
      <c r="T1530" s="50">
        <v>2.0833333333333335</v>
      </c>
      <c r="U1530" s="50">
        <v>100</v>
      </c>
      <c r="V1530" s="50">
        <v>144.88541666666666</v>
      </c>
      <c r="W1530" s="50">
        <v>24.723376731465034</v>
      </c>
      <c r="X1530" s="50">
        <v>12.5</v>
      </c>
      <c r="Y1530" s="50">
        <v>87.5</v>
      </c>
      <c r="Z1530" s="50">
        <v>0</v>
      </c>
      <c r="AA1530" s="25" t="s">
        <v>20</v>
      </c>
      <c r="AB1530" t="s">
        <v>20</v>
      </c>
      <c r="AC1530" t="s">
        <v>20</v>
      </c>
      <c r="AD1530">
        <v>1</v>
      </c>
      <c r="AE1530" s="16" t="s">
        <v>20</v>
      </c>
      <c r="AF1530" s="16" t="s">
        <v>20</v>
      </c>
      <c r="AG1530" s="16" t="s">
        <v>20</v>
      </c>
      <c r="AH1530" s="16" t="s">
        <v>20</v>
      </c>
      <c r="AI1530" s="16" t="s">
        <v>20</v>
      </c>
      <c r="AJ1530" s="16" t="s">
        <v>20</v>
      </c>
      <c r="AK1530" s="16" t="s">
        <v>20</v>
      </c>
      <c r="AL1530" s="16" t="s">
        <v>20</v>
      </c>
      <c r="AM1530" s="16" t="s">
        <v>20</v>
      </c>
      <c r="AN1530" s="16" t="s">
        <v>20</v>
      </c>
      <c r="AO1530" s="16" t="s">
        <v>20</v>
      </c>
      <c r="AP1530" s="16" t="s">
        <v>20</v>
      </c>
      <c r="AQ1530" s="16" t="s">
        <v>20</v>
      </c>
      <c r="AR1530" s="16" t="s">
        <v>20</v>
      </c>
      <c r="AS1530" t="s">
        <v>20</v>
      </c>
      <c r="AT1530" t="s">
        <v>20</v>
      </c>
      <c r="AU1530" t="s">
        <v>20</v>
      </c>
      <c r="AV1530" t="s">
        <v>20</v>
      </c>
      <c r="AW1530" t="s">
        <v>20</v>
      </c>
      <c r="AX1530" t="s">
        <v>20</v>
      </c>
      <c r="AY1530" t="s">
        <v>20</v>
      </c>
      <c r="AZ1530" s="1" t="s">
        <v>20</v>
      </c>
      <c r="BA1530" t="s">
        <v>20</v>
      </c>
      <c r="BB1530" t="s">
        <v>20</v>
      </c>
      <c r="BC1530" t="s">
        <v>20</v>
      </c>
      <c r="BD1530" t="s">
        <v>20</v>
      </c>
      <c r="BE1530" t="s">
        <v>20</v>
      </c>
      <c r="BF1530" s="1" t="s">
        <v>20</v>
      </c>
      <c r="BG1530" s="12" t="s">
        <v>20</v>
      </c>
      <c r="BH1530" s="1" t="s">
        <v>20</v>
      </c>
      <c r="BI1530" s="1" t="s">
        <v>20</v>
      </c>
      <c r="BJ1530" s="12" t="s">
        <v>20</v>
      </c>
      <c r="BK1530" s="12" t="s">
        <v>20</v>
      </c>
      <c r="BL1530" s="25" t="s">
        <v>20</v>
      </c>
      <c r="BM1530" s="1" t="s">
        <v>20</v>
      </c>
      <c r="BN1530" s="1" t="s">
        <v>20</v>
      </c>
      <c r="BO1530" s="1" t="s">
        <v>20</v>
      </c>
      <c r="BP1530" s="1" t="s">
        <v>20</v>
      </c>
      <c r="BQ1530" s="12"/>
      <c r="BR1530" s="12"/>
      <c r="BS1530" s="12"/>
      <c r="BT1530" s="12"/>
      <c r="BU1530" s="12"/>
      <c r="BV1530" s="12"/>
      <c r="BW1530" s="12"/>
      <c r="BX1530" s="12"/>
      <c r="BY1530" s="12"/>
      <c r="BZ1530" s="12"/>
      <c r="CA1530" s="12"/>
      <c r="CB1530" s="15"/>
      <c r="CC1530" s="12"/>
      <c r="CD1530" s="12"/>
      <c r="CE1530" s="12"/>
      <c r="CF1530" s="12"/>
      <c r="CG1530" s="12"/>
      <c r="CH1530" s="12"/>
      <c r="CI1530" s="12"/>
      <c r="CJ1530" s="15"/>
      <c r="CK1530" s="12"/>
      <c r="CL1530" s="12"/>
      <c r="CM1530" s="12"/>
      <c r="CN1530" s="12"/>
      <c r="CO1530" s="12"/>
      <c r="CP1530" s="12"/>
      <c r="CQ1530" s="12"/>
      <c r="CR1530" s="12"/>
      <c r="CS1530" s="12"/>
      <c r="CT1530" s="12"/>
      <c r="CU1530" s="12"/>
      <c r="CV1530" s="12"/>
      <c r="CW1530" s="12"/>
      <c r="CX1530" s="12"/>
      <c r="CY1530" s="12"/>
      <c r="CZ1530" s="12"/>
      <c r="DA1530" s="12"/>
      <c r="DB1530" s="12"/>
      <c r="DC1530" s="12"/>
      <c r="DE1530" s="35"/>
    </row>
    <row r="1531" spans="1:109" customFormat="1" x14ac:dyDescent="0.2">
      <c r="A1531" s="2">
        <v>1530</v>
      </c>
      <c r="B1531" s="5">
        <v>18</v>
      </c>
      <c r="C1531" s="5">
        <v>3</v>
      </c>
      <c r="D1531" s="1">
        <v>28</v>
      </c>
      <c r="E1531" s="7">
        <v>44084</v>
      </c>
      <c r="F1531" s="1">
        <v>0</v>
      </c>
      <c r="G1531" s="5">
        <f t="shared" si="100"/>
        <v>0</v>
      </c>
      <c r="H1531" s="19">
        <f t="shared" si="101"/>
        <v>0</v>
      </c>
      <c r="I1531" s="50">
        <v>99.652777777777771</v>
      </c>
      <c r="J1531" s="50">
        <v>148.38675958188153</v>
      </c>
      <c r="K1531" s="50">
        <v>25.938689183646051</v>
      </c>
      <c r="L1531" s="50">
        <v>8.7108013937282234</v>
      </c>
      <c r="M1531" s="50">
        <v>82.229965156794435</v>
      </c>
      <c r="N1531" s="50">
        <v>9.0592334494773521</v>
      </c>
      <c r="O1531" s="50">
        <v>100</v>
      </c>
      <c r="P1531" s="50">
        <v>148.47916666666666</v>
      </c>
      <c r="Q1531" s="50">
        <v>30.941962136973341</v>
      </c>
      <c r="R1531" s="50">
        <v>13.020833333333334</v>
      </c>
      <c r="S1531" s="50">
        <v>73.4375</v>
      </c>
      <c r="T1531" s="50">
        <v>13.541666666666666</v>
      </c>
      <c r="U1531" s="50">
        <v>98.958333333333329</v>
      </c>
      <c r="V1531" s="50">
        <v>148.19999999999999</v>
      </c>
      <c r="W1531" s="50">
        <v>9.9756925605062499</v>
      </c>
      <c r="X1531" s="50">
        <v>0</v>
      </c>
      <c r="Y1531" s="50">
        <v>100</v>
      </c>
      <c r="Z1531" s="50">
        <v>0</v>
      </c>
      <c r="AA1531" s="2">
        <v>0</v>
      </c>
      <c r="AB1531">
        <v>1</v>
      </c>
      <c r="AC1531">
        <v>3</v>
      </c>
      <c r="AD1531" s="1" t="s">
        <v>20</v>
      </c>
      <c r="AE1531" s="16">
        <v>0</v>
      </c>
      <c r="AF1531" s="12">
        <v>99</v>
      </c>
      <c r="AG1531">
        <v>99</v>
      </c>
      <c r="AH1531">
        <v>1</v>
      </c>
      <c r="AI1531">
        <v>99</v>
      </c>
      <c r="AJ1531">
        <v>99</v>
      </c>
      <c r="AK1531">
        <v>99</v>
      </c>
      <c r="AL1531">
        <v>99</v>
      </c>
      <c r="AM1531" s="1">
        <v>99</v>
      </c>
      <c r="AN1531" s="1">
        <v>99</v>
      </c>
      <c r="AO1531" s="1">
        <v>99</v>
      </c>
      <c r="AP1531" s="1">
        <v>99</v>
      </c>
      <c r="AQ1531" s="1">
        <v>99</v>
      </c>
      <c r="AR1531" s="1">
        <v>99</v>
      </c>
      <c r="AS1531" s="1">
        <v>0</v>
      </c>
      <c r="AT1531" s="1">
        <v>0</v>
      </c>
      <c r="AU1531" s="1">
        <v>1</v>
      </c>
      <c r="AV1531" s="1">
        <v>0</v>
      </c>
      <c r="AW1531" s="1">
        <v>0</v>
      </c>
      <c r="AX1531" s="1">
        <v>0</v>
      </c>
      <c r="AY1531" s="1">
        <v>0</v>
      </c>
      <c r="AZ1531" s="1">
        <v>0</v>
      </c>
      <c r="BA1531" s="1">
        <v>0</v>
      </c>
      <c r="BB1531" s="1">
        <v>0</v>
      </c>
      <c r="BC1531" s="1">
        <v>0</v>
      </c>
      <c r="BD1531" s="1">
        <v>0</v>
      </c>
      <c r="BE1531" s="1">
        <v>0</v>
      </c>
      <c r="BF1531" s="1">
        <f t="shared" ref="BF1531:BF1537" si="102">SUM(AS1531:BE1531)</f>
        <v>1</v>
      </c>
      <c r="BG1531" s="25">
        <v>0</v>
      </c>
      <c r="BH1531" s="1">
        <v>0</v>
      </c>
      <c r="BI1531" s="1">
        <v>0</v>
      </c>
      <c r="BJ1531" s="1">
        <v>0</v>
      </c>
      <c r="BK1531" s="1">
        <v>0</v>
      </c>
      <c r="BL1531" s="25">
        <v>0</v>
      </c>
      <c r="BM1531" s="1">
        <v>0</v>
      </c>
      <c r="BN1531" s="1">
        <v>0</v>
      </c>
      <c r="BO1531" s="1">
        <v>0</v>
      </c>
      <c r="BP1531" s="1">
        <v>0</v>
      </c>
      <c r="BQ1531" s="12"/>
      <c r="BR1531" s="12"/>
      <c r="BS1531" s="12"/>
      <c r="BT1531" s="12"/>
      <c r="BU1531" s="12"/>
      <c r="BV1531" s="12"/>
      <c r="BW1531" s="12"/>
      <c r="BX1531" s="12"/>
      <c r="BY1531" s="12"/>
      <c r="BZ1531" s="12"/>
      <c r="CA1531" s="12"/>
      <c r="CB1531" s="15"/>
      <c r="CC1531" s="12"/>
      <c r="CD1531" s="12"/>
      <c r="CE1531" s="12"/>
      <c r="CF1531" s="12"/>
      <c r="CG1531" s="12"/>
      <c r="CH1531" s="12"/>
      <c r="CI1531" s="12"/>
      <c r="CJ1531" s="15"/>
      <c r="CK1531" s="12"/>
      <c r="CL1531" s="12"/>
      <c r="CM1531" s="12"/>
      <c r="CN1531" s="12"/>
      <c r="CO1531" s="12"/>
      <c r="CP1531" s="12"/>
      <c r="CQ1531" s="12"/>
      <c r="CR1531" s="12"/>
      <c r="CS1531" s="12"/>
      <c r="CT1531" s="12"/>
      <c r="CU1531" s="12"/>
      <c r="CV1531" s="12"/>
      <c r="CW1531" s="12"/>
      <c r="CX1531" s="12"/>
      <c r="CY1531" s="12"/>
      <c r="CZ1531" s="12"/>
      <c r="DA1531" s="12"/>
      <c r="DB1531" s="12"/>
      <c r="DC1531" s="12"/>
      <c r="DE1531" s="35"/>
    </row>
    <row r="1532" spans="1:109" customFormat="1" x14ac:dyDescent="0.2">
      <c r="A1532" s="2">
        <v>1531</v>
      </c>
      <c r="B1532" s="5">
        <v>18</v>
      </c>
      <c r="C1532" s="5">
        <v>3</v>
      </c>
      <c r="D1532" s="1">
        <v>29</v>
      </c>
      <c r="E1532" s="7">
        <v>44085</v>
      </c>
      <c r="F1532" s="1">
        <v>1</v>
      </c>
      <c r="G1532" s="5">
        <f t="shared" si="100"/>
        <v>0</v>
      </c>
      <c r="H1532" s="19">
        <f t="shared" si="101"/>
        <v>0</v>
      </c>
      <c r="I1532" s="50">
        <v>85.069444444444443</v>
      </c>
      <c r="J1532" s="50">
        <v>162.69387755102042</v>
      </c>
      <c r="K1532" s="50">
        <v>28.594419630050954</v>
      </c>
      <c r="L1532" s="50">
        <v>36.326530612244895</v>
      </c>
      <c r="M1532" s="50">
        <v>63.673469387755105</v>
      </c>
      <c r="N1532" s="50">
        <v>0</v>
      </c>
      <c r="O1532" s="50">
        <v>77.604166666666671</v>
      </c>
      <c r="P1532" s="50">
        <v>153.61744966442953</v>
      </c>
      <c r="Q1532" s="50">
        <v>34.812390327016473</v>
      </c>
      <c r="R1532" s="50">
        <v>36.241610738255034</v>
      </c>
      <c r="S1532" s="50">
        <v>63.758389261744966</v>
      </c>
      <c r="T1532" s="50">
        <v>0</v>
      </c>
      <c r="U1532" s="50">
        <v>100</v>
      </c>
      <c r="V1532" s="50">
        <v>176.78125</v>
      </c>
      <c r="W1532" s="50">
        <v>15.732567062117095</v>
      </c>
      <c r="X1532" s="50">
        <v>36.458333333333336</v>
      </c>
      <c r="Y1532" s="50">
        <v>63.541666666666664</v>
      </c>
      <c r="Z1532" s="50">
        <v>0</v>
      </c>
      <c r="AA1532" s="2">
        <v>0</v>
      </c>
      <c r="AB1532">
        <v>1</v>
      </c>
      <c r="AC1532">
        <v>5</v>
      </c>
      <c r="AD1532">
        <v>1</v>
      </c>
      <c r="AE1532" s="16">
        <v>0</v>
      </c>
      <c r="AF1532" s="12">
        <v>99</v>
      </c>
      <c r="AG1532">
        <v>99</v>
      </c>
      <c r="AH1532">
        <v>1</v>
      </c>
      <c r="AI1532">
        <v>99</v>
      </c>
      <c r="AJ1532">
        <v>99</v>
      </c>
      <c r="AK1532">
        <v>99</v>
      </c>
      <c r="AL1532">
        <v>99</v>
      </c>
      <c r="AM1532">
        <v>99</v>
      </c>
      <c r="AN1532" s="1">
        <v>99</v>
      </c>
      <c r="AO1532" s="1">
        <v>99</v>
      </c>
      <c r="AP1532" s="1">
        <v>99</v>
      </c>
      <c r="AQ1532" s="1">
        <v>99</v>
      </c>
      <c r="AR1532" s="1">
        <v>99</v>
      </c>
      <c r="AS1532" s="1">
        <v>0</v>
      </c>
      <c r="AT1532" s="1">
        <v>0</v>
      </c>
      <c r="AU1532" s="1">
        <v>1</v>
      </c>
      <c r="AV1532" s="1">
        <v>0</v>
      </c>
      <c r="AW1532" s="1">
        <v>0</v>
      </c>
      <c r="AX1532" s="1">
        <v>0</v>
      </c>
      <c r="AY1532" s="1">
        <v>0</v>
      </c>
      <c r="AZ1532" s="1">
        <v>0</v>
      </c>
      <c r="BA1532" s="1">
        <v>0</v>
      </c>
      <c r="BB1532" s="1">
        <v>0</v>
      </c>
      <c r="BC1532" s="1">
        <v>0</v>
      </c>
      <c r="BD1532" s="1">
        <v>0</v>
      </c>
      <c r="BE1532" s="1">
        <v>0</v>
      </c>
      <c r="BF1532" s="1">
        <f t="shared" si="102"/>
        <v>1</v>
      </c>
      <c r="BG1532" s="25">
        <v>0</v>
      </c>
      <c r="BH1532" s="12">
        <v>0</v>
      </c>
      <c r="BI1532" s="1">
        <v>0</v>
      </c>
      <c r="BJ1532" s="1">
        <v>0</v>
      </c>
      <c r="BK1532" s="1">
        <v>0</v>
      </c>
      <c r="BL1532" s="25">
        <v>0</v>
      </c>
      <c r="BM1532" s="1">
        <v>0</v>
      </c>
      <c r="BN1532" s="1">
        <v>0</v>
      </c>
      <c r="BO1532" s="1">
        <v>0</v>
      </c>
      <c r="BP1532" s="1">
        <v>0</v>
      </c>
      <c r="BQ1532" s="12"/>
      <c r="BR1532" s="12"/>
      <c r="BS1532" s="12"/>
      <c r="BT1532" s="12"/>
      <c r="BU1532" s="12"/>
      <c r="BV1532" s="12"/>
      <c r="BW1532" s="12"/>
      <c r="BX1532" s="12"/>
      <c r="BY1532" s="12"/>
      <c r="BZ1532" s="12"/>
      <c r="CA1532" s="12"/>
      <c r="CB1532" s="15"/>
      <c r="CC1532" s="12"/>
      <c r="CD1532" s="12"/>
      <c r="CE1532" s="12"/>
      <c r="CF1532" s="12"/>
      <c r="CG1532" s="12"/>
      <c r="CH1532" s="12"/>
      <c r="CI1532" s="12"/>
      <c r="CJ1532" s="15"/>
      <c r="CK1532" s="12"/>
      <c r="CL1532" s="12"/>
      <c r="CM1532" s="12"/>
      <c r="CN1532" s="12"/>
      <c r="CO1532" s="12"/>
      <c r="CP1532" s="12"/>
      <c r="CQ1532" s="12"/>
      <c r="CR1532" s="12"/>
      <c r="CS1532" s="12"/>
      <c r="CT1532" s="12"/>
      <c r="CU1532" s="12"/>
      <c r="CV1532" s="12"/>
      <c r="CW1532" s="12"/>
      <c r="CX1532" s="12"/>
      <c r="CY1532" s="12"/>
      <c r="CZ1532" s="12"/>
      <c r="DA1532" s="12"/>
      <c r="DB1532" s="12"/>
      <c r="DC1532" s="12"/>
      <c r="DE1532" s="35"/>
    </row>
    <row r="1533" spans="1:109" customFormat="1" x14ac:dyDescent="0.2">
      <c r="A1533" s="2">
        <v>1532</v>
      </c>
      <c r="B1533" s="5">
        <v>18</v>
      </c>
      <c r="C1533" s="5">
        <v>3</v>
      </c>
      <c r="D1533" s="1">
        <v>30</v>
      </c>
      <c r="E1533" s="7">
        <v>44086</v>
      </c>
      <c r="F1533" s="1">
        <v>0</v>
      </c>
      <c r="G1533" s="5">
        <f t="shared" si="100"/>
        <v>0</v>
      </c>
      <c r="H1533" s="19">
        <f t="shared" si="101"/>
        <v>0</v>
      </c>
      <c r="I1533" s="50">
        <v>84.027777777777771</v>
      </c>
      <c r="J1533" s="50">
        <v>148.12809917355372</v>
      </c>
      <c r="K1533" s="50">
        <v>28.976962848694882</v>
      </c>
      <c r="L1533" s="50">
        <v>24.793388429752067</v>
      </c>
      <c r="M1533" s="50">
        <v>72.314049586776861</v>
      </c>
      <c r="N1533" s="50">
        <v>2.8925619834710745</v>
      </c>
      <c r="O1533" s="50">
        <v>91.666666666666671</v>
      </c>
      <c r="P1533" s="50">
        <v>162.99431818181819</v>
      </c>
      <c r="Q1533" s="50">
        <v>20.196643613103731</v>
      </c>
      <c r="R1533" s="50">
        <v>29.545454545454547</v>
      </c>
      <c r="S1533" s="50">
        <v>70.454545454545453</v>
      </c>
      <c r="T1533" s="50">
        <v>0</v>
      </c>
      <c r="U1533" s="50">
        <v>68.75</v>
      </c>
      <c r="V1533" s="50">
        <v>108.48484848484848</v>
      </c>
      <c r="W1533" s="50">
        <v>38.220384926658191</v>
      </c>
      <c r="X1533" s="50">
        <v>12.121212121212121</v>
      </c>
      <c r="Y1533" s="50">
        <v>77.272727272727266</v>
      </c>
      <c r="Z1533" s="50">
        <v>10.606060606060606</v>
      </c>
      <c r="AA1533" s="2">
        <v>0</v>
      </c>
      <c r="AB1533">
        <v>1</v>
      </c>
      <c r="AC1533">
        <v>0</v>
      </c>
      <c r="AD1533">
        <v>1</v>
      </c>
      <c r="AE1533" s="16">
        <v>0</v>
      </c>
      <c r="AF1533" s="12">
        <v>99</v>
      </c>
      <c r="AG1533">
        <v>99</v>
      </c>
      <c r="AH1533">
        <v>99</v>
      </c>
      <c r="AI1533">
        <v>3</v>
      </c>
      <c r="AJ1533">
        <v>99</v>
      </c>
      <c r="AK1533">
        <v>1</v>
      </c>
      <c r="AL1533">
        <v>2</v>
      </c>
      <c r="AM1533" s="1">
        <v>99</v>
      </c>
      <c r="AN1533" s="1">
        <v>99</v>
      </c>
      <c r="AO1533" s="1">
        <v>99</v>
      </c>
      <c r="AP1533" s="1">
        <v>99</v>
      </c>
      <c r="AQ1533" s="1">
        <v>99</v>
      </c>
      <c r="AR1533" s="1">
        <v>99</v>
      </c>
      <c r="AS1533" s="1">
        <v>0</v>
      </c>
      <c r="AT1533" s="1">
        <v>0</v>
      </c>
      <c r="AU1533">
        <v>0</v>
      </c>
      <c r="AV1533" s="1">
        <v>1</v>
      </c>
      <c r="AW1533" s="1">
        <v>0</v>
      </c>
      <c r="AX1533" s="1">
        <v>1</v>
      </c>
      <c r="AY1533" s="1">
        <v>1</v>
      </c>
      <c r="AZ1533" s="1">
        <v>0</v>
      </c>
      <c r="BA1533" s="1">
        <v>0</v>
      </c>
      <c r="BB1533" s="1">
        <v>0</v>
      </c>
      <c r="BC1533" s="1">
        <v>0</v>
      </c>
      <c r="BD1533" s="1">
        <v>0</v>
      </c>
      <c r="BE1533" s="1">
        <v>0</v>
      </c>
      <c r="BF1533" s="1">
        <f t="shared" si="102"/>
        <v>3</v>
      </c>
      <c r="BG1533" s="25">
        <v>0</v>
      </c>
      <c r="BH1533" s="12">
        <v>0</v>
      </c>
      <c r="BI1533" s="1">
        <v>0</v>
      </c>
      <c r="BJ1533" s="1">
        <v>0</v>
      </c>
      <c r="BK1533" s="1">
        <v>0</v>
      </c>
      <c r="BL1533" s="25">
        <v>0</v>
      </c>
      <c r="BM1533" s="1">
        <v>0</v>
      </c>
      <c r="BN1533" s="1">
        <v>0</v>
      </c>
      <c r="BO1533" s="1">
        <v>0</v>
      </c>
      <c r="BP1533" s="1">
        <v>0</v>
      </c>
      <c r="BQ1533" s="12"/>
      <c r="BR1533" s="12"/>
      <c r="BS1533" s="12"/>
      <c r="BT1533" s="12"/>
      <c r="BU1533" s="12"/>
      <c r="BV1533" s="12"/>
      <c r="BW1533" s="12"/>
      <c r="BX1533" s="12"/>
      <c r="BY1533" s="12"/>
      <c r="BZ1533" s="12"/>
      <c r="CA1533" s="12"/>
      <c r="CB1533" s="15"/>
      <c r="CC1533" s="12"/>
      <c r="CD1533" s="12"/>
      <c r="CE1533" s="12"/>
      <c r="CF1533" s="12"/>
      <c r="CG1533" s="12"/>
      <c r="CH1533" s="12"/>
      <c r="CI1533" s="12"/>
      <c r="CJ1533" s="15"/>
      <c r="CK1533" s="12"/>
      <c r="CL1533" s="12"/>
      <c r="CM1533" s="12"/>
      <c r="CN1533" s="12"/>
      <c r="CO1533" s="12"/>
      <c r="CP1533" s="12"/>
      <c r="CQ1533" s="12"/>
      <c r="CR1533" s="12"/>
      <c r="CS1533" s="12"/>
      <c r="CT1533" s="12"/>
      <c r="CU1533" s="12"/>
      <c r="CV1533" s="12"/>
      <c r="CW1533" s="12"/>
      <c r="CX1533" s="12"/>
      <c r="CY1533" s="12"/>
      <c r="CZ1533" s="12"/>
      <c r="DA1533" s="12"/>
      <c r="DB1533" s="12"/>
      <c r="DC1533" s="12"/>
      <c r="DE1533" s="35"/>
    </row>
    <row r="1534" spans="1:109" customFormat="1" x14ac:dyDescent="0.2">
      <c r="A1534" s="2">
        <v>1533</v>
      </c>
      <c r="B1534" s="5">
        <v>18</v>
      </c>
      <c r="C1534" s="5">
        <v>3</v>
      </c>
      <c r="D1534" s="1">
        <v>31</v>
      </c>
      <c r="E1534" s="7">
        <v>44087</v>
      </c>
      <c r="F1534" s="1">
        <v>0</v>
      </c>
      <c r="G1534" s="5">
        <f t="shared" si="100"/>
        <v>0</v>
      </c>
      <c r="H1534" s="19">
        <f t="shared" si="101"/>
        <v>0</v>
      </c>
      <c r="I1534" s="50">
        <v>79.861111111111114</v>
      </c>
      <c r="J1534" s="50">
        <v>144.46956521739131</v>
      </c>
      <c r="K1534" s="50">
        <v>33.839063409188348</v>
      </c>
      <c r="L1534" s="50">
        <v>22.173913043478262</v>
      </c>
      <c r="M1534" s="50">
        <v>73.91304347826086</v>
      </c>
      <c r="N1534" s="50">
        <v>3.9130434782608696</v>
      </c>
      <c r="O1534" s="50">
        <v>100</v>
      </c>
      <c r="P1534" s="50">
        <v>153.86979166666666</v>
      </c>
      <c r="Q1534" s="50">
        <v>30.796672465689241</v>
      </c>
      <c r="R1534" s="50">
        <v>26.5625</v>
      </c>
      <c r="S1534" s="50">
        <v>71.354166666666671</v>
      </c>
      <c r="T1534" s="50">
        <v>2.0833333333333335</v>
      </c>
      <c r="U1534" s="50">
        <v>39.583333333333336</v>
      </c>
      <c r="V1534" s="50">
        <v>96.973684210526315</v>
      </c>
      <c r="W1534" s="50">
        <v>21.254815321466523</v>
      </c>
      <c r="X1534" s="50">
        <v>0</v>
      </c>
      <c r="Y1534" s="50">
        <v>86.84210526315789</v>
      </c>
      <c r="Z1534" s="50">
        <v>13.157894736842104</v>
      </c>
      <c r="AA1534" s="2">
        <v>0</v>
      </c>
      <c r="AB1534">
        <v>1</v>
      </c>
      <c r="AC1534">
        <v>7</v>
      </c>
      <c r="AD1534">
        <v>1</v>
      </c>
      <c r="AE1534" s="16">
        <v>0</v>
      </c>
      <c r="AF1534" s="12">
        <v>99</v>
      </c>
      <c r="AG1534">
        <v>99</v>
      </c>
      <c r="AH1534">
        <v>1</v>
      </c>
      <c r="AI1534">
        <v>99</v>
      </c>
      <c r="AJ1534">
        <v>99</v>
      </c>
      <c r="AK1534">
        <v>99</v>
      </c>
      <c r="AL1534">
        <v>99</v>
      </c>
      <c r="AM1534" s="1">
        <v>99</v>
      </c>
      <c r="AN1534" s="1">
        <v>99</v>
      </c>
      <c r="AO1534" s="1">
        <v>99</v>
      </c>
      <c r="AP1534" s="1">
        <v>99</v>
      </c>
      <c r="AQ1534" s="1">
        <v>99</v>
      </c>
      <c r="AR1534" s="1">
        <v>99</v>
      </c>
      <c r="AS1534" s="1">
        <v>0</v>
      </c>
      <c r="AT1534" s="1">
        <v>0</v>
      </c>
      <c r="AU1534" s="1">
        <v>1</v>
      </c>
      <c r="AV1534" s="1">
        <v>0</v>
      </c>
      <c r="AW1534" s="1">
        <v>0</v>
      </c>
      <c r="AX1534" s="1">
        <v>0</v>
      </c>
      <c r="AY1534" s="1">
        <v>0</v>
      </c>
      <c r="AZ1534" s="1">
        <v>0</v>
      </c>
      <c r="BA1534" s="1">
        <v>0</v>
      </c>
      <c r="BB1534" s="1">
        <v>0</v>
      </c>
      <c r="BC1534" s="1">
        <v>0</v>
      </c>
      <c r="BD1534" s="1">
        <v>0</v>
      </c>
      <c r="BE1534" s="1">
        <v>0</v>
      </c>
      <c r="BF1534" s="1">
        <f t="shared" si="102"/>
        <v>1</v>
      </c>
      <c r="BG1534" s="25">
        <v>0</v>
      </c>
      <c r="BH1534" s="1">
        <v>0</v>
      </c>
      <c r="BI1534" s="1">
        <v>0</v>
      </c>
      <c r="BJ1534" s="1">
        <v>0</v>
      </c>
      <c r="BK1534" s="1">
        <v>0</v>
      </c>
      <c r="BL1534" s="25">
        <v>0</v>
      </c>
      <c r="BM1534" s="1">
        <v>0</v>
      </c>
      <c r="BN1534" s="1">
        <v>0</v>
      </c>
      <c r="BO1534" s="1">
        <v>0</v>
      </c>
      <c r="BP1534" s="1">
        <v>0</v>
      </c>
      <c r="BQ1534" s="12"/>
      <c r="BR1534" s="12"/>
      <c r="BS1534" s="12"/>
      <c r="BT1534" s="12"/>
      <c r="BU1534" s="12"/>
      <c r="BV1534" s="12"/>
      <c r="BW1534" s="12"/>
      <c r="BX1534" s="12"/>
      <c r="BY1534" s="12"/>
      <c r="BZ1534" s="12"/>
      <c r="CA1534" s="12"/>
      <c r="CB1534" s="15"/>
      <c r="CC1534" s="12"/>
      <c r="CD1534" s="12"/>
      <c r="CE1534" s="12"/>
      <c r="CF1534" s="12"/>
      <c r="CG1534" s="12"/>
      <c r="CH1534" s="12"/>
      <c r="CI1534" s="12"/>
      <c r="CJ1534" s="15"/>
      <c r="CK1534" s="12"/>
      <c r="CL1534" s="12"/>
      <c r="CM1534" s="12"/>
      <c r="CN1534" s="12"/>
      <c r="CO1534" s="12"/>
      <c r="CP1534" s="12"/>
      <c r="CQ1534" s="12"/>
      <c r="CR1534" s="12"/>
      <c r="CS1534" s="12"/>
      <c r="CT1534" s="12"/>
      <c r="CU1534" s="12"/>
      <c r="CV1534" s="12"/>
      <c r="CW1534" s="12"/>
      <c r="CX1534" s="12"/>
      <c r="CY1534" s="12"/>
      <c r="CZ1534" s="12"/>
      <c r="DA1534" s="12"/>
      <c r="DB1534" s="12"/>
      <c r="DC1534" s="12"/>
      <c r="DE1534" s="35"/>
    </row>
    <row r="1535" spans="1:109" customFormat="1" x14ac:dyDescent="0.2">
      <c r="A1535" s="2">
        <v>1534</v>
      </c>
      <c r="B1535" s="5">
        <v>18</v>
      </c>
      <c r="C1535" s="5">
        <v>3</v>
      </c>
      <c r="D1535" s="1">
        <v>32</v>
      </c>
      <c r="E1535" s="7">
        <v>44088</v>
      </c>
      <c r="F1535" s="1">
        <v>0</v>
      </c>
      <c r="G1535" s="5">
        <f t="shared" si="100"/>
        <v>0</v>
      </c>
      <c r="H1535" s="19">
        <f t="shared" si="101"/>
        <v>0</v>
      </c>
      <c r="I1535" s="50">
        <v>64.930555555555557</v>
      </c>
      <c r="J1535" s="50">
        <v>155.25133689839572</v>
      </c>
      <c r="K1535" s="50">
        <v>38.131721030713223</v>
      </c>
      <c r="L1535" s="50">
        <v>42.245989304812831</v>
      </c>
      <c r="M1535" s="50">
        <v>56.149732620320862</v>
      </c>
      <c r="N1535" s="50">
        <v>1.6042780748663101</v>
      </c>
      <c r="O1535" s="50">
        <v>73.958333333333329</v>
      </c>
      <c r="P1535" s="50">
        <v>147.02112676056339</v>
      </c>
      <c r="Q1535" s="50">
        <v>39.803955324583846</v>
      </c>
      <c r="R1535" s="50">
        <v>38.732394366197184</v>
      </c>
      <c r="S1535" s="50">
        <v>59.154929577464785</v>
      </c>
      <c r="T1535" s="50">
        <v>2.112676056338028</v>
      </c>
      <c r="U1535" s="50">
        <v>46.875</v>
      </c>
      <c r="V1535" s="50">
        <v>181.22222222222223</v>
      </c>
      <c r="W1535" s="50">
        <v>29.880903226846957</v>
      </c>
      <c r="X1535" s="50">
        <v>53.333333333333336</v>
      </c>
      <c r="Y1535" s="50">
        <v>46.666666666666664</v>
      </c>
      <c r="Z1535" s="50">
        <v>0</v>
      </c>
      <c r="AA1535" s="2">
        <v>0</v>
      </c>
      <c r="AB1535">
        <v>1</v>
      </c>
      <c r="AC1535">
        <v>8</v>
      </c>
      <c r="AD1535">
        <v>1</v>
      </c>
      <c r="AE1535" s="16">
        <v>0</v>
      </c>
      <c r="AF1535" s="12">
        <v>99</v>
      </c>
      <c r="AG1535">
        <v>99</v>
      </c>
      <c r="AH1535">
        <v>1</v>
      </c>
      <c r="AI1535">
        <v>99</v>
      </c>
      <c r="AJ1535">
        <v>99</v>
      </c>
      <c r="AK1535">
        <v>99</v>
      </c>
      <c r="AL1535">
        <v>99</v>
      </c>
      <c r="AM1535">
        <v>99</v>
      </c>
      <c r="AN1535" s="1">
        <v>99</v>
      </c>
      <c r="AO1535" s="1">
        <v>99</v>
      </c>
      <c r="AP1535" s="1">
        <v>99</v>
      </c>
      <c r="AQ1535" s="1">
        <v>99</v>
      </c>
      <c r="AR1535" s="1">
        <v>99</v>
      </c>
      <c r="AS1535" s="1">
        <v>0</v>
      </c>
      <c r="AT1535" s="1">
        <v>0</v>
      </c>
      <c r="AU1535" s="1">
        <v>1</v>
      </c>
      <c r="AV1535" s="1">
        <v>0</v>
      </c>
      <c r="AW1535" s="1">
        <v>0</v>
      </c>
      <c r="AX1535" s="1">
        <v>0</v>
      </c>
      <c r="AY1535" s="1">
        <v>0</v>
      </c>
      <c r="AZ1535" s="1">
        <v>0</v>
      </c>
      <c r="BA1535" s="1">
        <v>0</v>
      </c>
      <c r="BB1535" s="1">
        <v>0</v>
      </c>
      <c r="BC1535" s="1">
        <v>0</v>
      </c>
      <c r="BD1535" s="1">
        <v>0</v>
      </c>
      <c r="BE1535" s="1">
        <v>0</v>
      </c>
      <c r="BF1535" s="1">
        <f t="shared" si="102"/>
        <v>1</v>
      </c>
      <c r="BG1535" s="25">
        <v>0</v>
      </c>
      <c r="BH1535" s="1">
        <v>0</v>
      </c>
      <c r="BI1535" s="1">
        <v>0</v>
      </c>
      <c r="BJ1535" s="1">
        <v>0</v>
      </c>
      <c r="BK1535" s="1">
        <v>0</v>
      </c>
      <c r="BL1535" s="25">
        <v>0</v>
      </c>
      <c r="BM1535" s="1">
        <v>0</v>
      </c>
      <c r="BN1535" s="1">
        <v>0</v>
      </c>
      <c r="BO1535" s="1">
        <v>0</v>
      </c>
      <c r="BP1535" s="1">
        <v>0</v>
      </c>
      <c r="BQ1535" s="12"/>
      <c r="BR1535" s="12"/>
      <c r="BS1535" s="12"/>
      <c r="BT1535" s="12"/>
      <c r="BU1535" s="12"/>
      <c r="BV1535" s="12"/>
      <c r="BW1535" s="12"/>
      <c r="BX1535" s="12"/>
      <c r="BY1535" s="12"/>
      <c r="BZ1535" s="12"/>
      <c r="CA1535" s="12"/>
      <c r="CB1535" s="15"/>
      <c r="CC1535" s="12"/>
      <c r="CD1535" s="12"/>
      <c r="CE1535" s="12"/>
      <c r="CF1535" s="12"/>
      <c r="CG1535" s="12"/>
      <c r="CH1535" s="12"/>
      <c r="CI1535" s="12"/>
      <c r="CJ1535" s="15"/>
      <c r="CK1535" s="12"/>
      <c r="CL1535" s="12"/>
      <c r="CM1535" s="12"/>
      <c r="CN1535" s="12"/>
      <c r="CO1535" s="12"/>
      <c r="CP1535" s="12"/>
      <c r="CQ1535" s="12"/>
      <c r="CR1535" s="12"/>
      <c r="CS1535" s="12"/>
      <c r="CT1535" s="12"/>
      <c r="CU1535" s="12"/>
      <c r="CV1535" s="12"/>
      <c r="CW1535" s="12"/>
      <c r="CX1535" s="12"/>
      <c r="CY1535" s="12"/>
      <c r="CZ1535" s="12"/>
      <c r="DA1535" s="12"/>
      <c r="DB1535" s="12"/>
      <c r="DC1535" s="12"/>
      <c r="DE1535" s="35"/>
    </row>
    <row r="1536" spans="1:109" customFormat="1" x14ac:dyDescent="0.2">
      <c r="A1536" s="2">
        <v>1535</v>
      </c>
      <c r="B1536" s="5">
        <v>18</v>
      </c>
      <c r="C1536" s="5">
        <v>3</v>
      </c>
      <c r="D1536" s="1">
        <v>33</v>
      </c>
      <c r="E1536" s="7">
        <v>44089</v>
      </c>
      <c r="F1536" s="1">
        <v>0</v>
      </c>
      <c r="G1536" s="5">
        <f t="shared" si="100"/>
        <v>0</v>
      </c>
      <c r="H1536" s="19">
        <f t="shared" si="101"/>
        <v>0</v>
      </c>
      <c r="I1536" s="50">
        <v>96.180555555555557</v>
      </c>
      <c r="J1536" s="50">
        <v>128.54151624548737</v>
      </c>
      <c r="K1536" s="50">
        <v>29.862465206853013</v>
      </c>
      <c r="L1536" s="50">
        <v>11.191335740072201</v>
      </c>
      <c r="M1536" s="50">
        <v>88.808664259927795</v>
      </c>
      <c r="N1536" s="50">
        <v>0</v>
      </c>
      <c r="O1536" s="50">
        <v>100</v>
      </c>
      <c r="P1536" s="50">
        <v>135.38020833333334</v>
      </c>
      <c r="Q1536" s="50">
        <v>30.077426997115342</v>
      </c>
      <c r="R1536" s="50">
        <v>14.583333333333334</v>
      </c>
      <c r="S1536" s="50">
        <v>85.416666666666671</v>
      </c>
      <c r="T1536" s="50">
        <v>0</v>
      </c>
      <c r="U1536" s="50">
        <v>88.541666666666671</v>
      </c>
      <c r="V1536" s="50">
        <v>113.09411764705882</v>
      </c>
      <c r="W1536" s="50">
        <v>23.774932286026552</v>
      </c>
      <c r="X1536" s="50">
        <v>3.5294117647058822</v>
      </c>
      <c r="Y1536" s="50">
        <v>96.470588235294116</v>
      </c>
      <c r="Z1536" s="50">
        <v>0</v>
      </c>
      <c r="AA1536" s="2">
        <v>0</v>
      </c>
      <c r="AB1536">
        <v>1</v>
      </c>
      <c r="AC1536">
        <v>6</v>
      </c>
      <c r="AD1536">
        <v>1</v>
      </c>
      <c r="AE1536" s="16">
        <v>0</v>
      </c>
      <c r="AF1536" s="12">
        <v>99</v>
      </c>
      <c r="AG1536">
        <v>99</v>
      </c>
      <c r="AH1536">
        <v>1</v>
      </c>
      <c r="AI1536">
        <v>99</v>
      </c>
      <c r="AJ1536">
        <v>99</v>
      </c>
      <c r="AK1536">
        <v>99</v>
      </c>
      <c r="AL1536">
        <v>99</v>
      </c>
      <c r="AM1536" s="1">
        <v>99</v>
      </c>
      <c r="AN1536" s="1">
        <v>99</v>
      </c>
      <c r="AO1536" s="1">
        <v>99</v>
      </c>
      <c r="AP1536" s="1">
        <v>99</v>
      </c>
      <c r="AQ1536" s="1">
        <v>99</v>
      </c>
      <c r="AR1536" s="1">
        <v>99</v>
      </c>
      <c r="AS1536" s="1">
        <v>0</v>
      </c>
      <c r="AT1536" s="1">
        <v>0</v>
      </c>
      <c r="AU1536" s="1">
        <v>1</v>
      </c>
      <c r="AV1536" s="1">
        <v>0</v>
      </c>
      <c r="AW1536" s="1">
        <v>0</v>
      </c>
      <c r="AX1536" s="1">
        <v>0</v>
      </c>
      <c r="AY1536" s="1">
        <v>0</v>
      </c>
      <c r="AZ1536" s="1">
        <v>0</v>
      </c>
      <c r="BA1536" s="1">
        <v>0</v>
      </c>
      <c r="BB1536" s="1">
        <v>0</v>
      </c>
      <c r="BC1536" s="1">
        <v>0</v>
      </c>
      <c r="BD1536" s="1">
        <v>0</v>
      </c>
      <c r="BE1536" s="1">
        <v>0</v>
      </c>
      <c r="BF1536" s="1">
        <f t="shared" si="102"/>
        <v>1</v>
      </c>
      <c r="BG1536" s="25">
        <v>0</v>
      </c>
      <c r="BH1536" s="12">
        <v>0</v>
      </c>
      <c r="BI1536" s="1">
        <v>0</v>
      </c>
      <c r="BJ1536" s="1">
        <v>0</v>
      </c>
      <c r="BK1536" s="1">
        <v>0</v>
      </c>
      <c r="BL1536" s="25">
        <v>0</v>
      </c>
      <c r="BM1536" s="1">
        <v>0</v>
      </c>
      <c r="BN1536" s="1">
        <v>0</v>
      </c>
      <c r="BO1536" s="1">
        <v>0</v>
      </c>
      <c r="BP1536" s="1">
        <v>0</v>
      </c>
      <c r="BQ1536" s="12"/>
      <c r="BR1536" s="12"/>
      <c r="BS1536" s="12"/>
      <c r="BT1536" s="12"/>
      <c r="BU1536" s="12"/>
      <c r="BV1536" s="12"/>
      <c r="BW1536" s="12"/>
      <c r="BX1536" s="12"/>
      <c r="BY1536" s="12"/>
      <c r="BZ1536" s="12"/>
      <c r="CA1536" s="12"/>
      <c r="CB1536" s="15"/>
      <c r="CC1536" s="12"/>
      <c r="CD1536" s="12"/>
      <c r="CE1536" s="12"/>
      <c r="CF1536" s="12"/>
      <c r="CG1536" s="12"/>
      <c r="CH1536" s="12"/>
      <c r="CI1536" s="12"/>
      <c r="CJ1536" s="15"/>
      <c r="CK1536" s="12"/>
      <c r="CL1536" s="12"/>
      <c r="CM1536" s="12"/>
      <c r="CN1536" s="12"/>
      <c r="CO1536" s="12"/>
      <c r="CP1536" s="12"/>
      <c r="CQ1536" s="12"/>
      <c r="CR1536" s="12"/>
      <c r="CS1536" s="12"/>
      <c r="CT1536" s="12"/>
      <c r="CU1536" s="12"/>
      <c r="CV1536" s="12"/>
      <c r="CW1536" s="12"/>
      <c r="CX1536" s="12"/>
      <c r="CY1536" s="12"/>
      <c r="CZ1536" s="12"/>
      <c r="DA1536" s="12"/>
      <c r="DB1536" s="12"/>
      <c r="DC1536" s="12"/>
      <c r="DE1536" s="35"/>
    </row>
    <row r="1537" spans="1:109" customFormat="1" x14ac:dyDescent="0.2">
      <c r="A1537" s="2">
        <v>1536</v>
      </c>
      <c r="B1537" s="5">
        <v>18</v>
      </c>
      <c r="C1537" s="5">
        <v>3</v>
      </c>
      <c r="D1537" s="1">
        <v>34</v>
      </c>
      <c r="E1537" s="7">
        <v>44090</v>
      </c>
      <c r="F1537" s="1">
        <v>0</v>
      </c>
      <c r="G1537" s="5">
        <f t="shared" si="100"/>
        <v>0</v>
      </c>
      <c r="H1537" s="19">
        <f t="shared" si="101"/>
        <v>0</v>
      </c>
      <c r="I1537" s="50">
        <v>62.152777777777779</v>
      </c>
      <c r="J1537" s="50">
        <v>129.7094972067039</v>
      </c>
      <c r="K1537" s="50">
        <v>28.721204416845872</v>
      </c>
      <c r="L1537" s="50">
        <v>13.407821229050279</v>
      </c>
      <c r="M1537" s="50">
        <v>82.681564245810051</v>
      </c>
      <c r="N1537" s="50">
        <v>3.9106145251396649</v>
      </c>
      <c r="O1537" s="50">
        <v>43.229166666666664</v>
      </c>
      <c r="P1537" s="50">
        <v>138.66265060240963</v>
      </c>
      <c r="Q1537" s="50">
        <v>25.902680352489543</v>
      </c>
      <c r="R1537" s="50">
        <v>15.662650602409638</v>
      </c>
      <c r="S1537" s="50">
        <v>84.337349397590359</v>
      </c>
      <c r="T1537" s="50">
        <v>0</v>
      </c>
      <c r="U1537" s="50">
        <v>100</v>
      </c>
      <c r="V1537" s="50">
        <v>121.96875</v>
      </c>
      <c r="W1537" s="50">
        <v>30.194883832842631</v>
      </c>
      <c r="X1537" s="50">
        <v>11.458333333333334</v>
      </c>
      <c r="Y1537" s="50">
        <v>81.25</v>
      </c>
      <c r="Z1537" s="50">
        <v>7.291666666666667</v>
      </c>
      <c r="AA1537" s="2">
        <v>0</v>
      </c>
      <c r="AB1537">
        <v>1</v>
      </c>
      <c r="AC1537">
        <v>5</v>
      </c>
      <c r="AD1537">
        <v>1</v>
      </c>
      <c r="AE1537" s="16">
        <v>0</v>
      </c>
      <c r="AF1537" s="12">
        <v>99</v>
      </c>
      <c r="AG1537">
        <v>99</v>
      </c>
      <c r="AH1537">
        <v>1</v>
      </c>
      <c r="AI1537">
        <v>99</v>
      </c>
      <c r="AJ1537">
        <v>99</v>
      </c>
      <c r="AK1537">
        <v>99</v>
      </c>
      <c r="AL1537">
        <v>99</v>
      </c>
      <c r="AM1537">
        <v>99</v>
      </c>
      <c r="AN1537" s="1">
        <v>99</v>
      </c>
      <c r="AO1537" s="1">
        <v>99</v>
      </c>
      <c r="AP1537" s="1">
        <v>99</v>
      </c>
      <c r="AQ1537" s="1">
        <v>99</v>
      </c>
      <c r="AR1537" s="1">
        <v>99</v>
      </c>
      <c r="AS1537" s="1">
        <v>0</v>
      </c>
      <c r="AT1537" s="1">
        <v>0</v>
      </c>
      <c r="AU1537" s="1">
        <v>1</v>
      </c>
      <c r="AV1537" s="1">
        <v>0</v>
      </c>
      <c r="AW1537" s="1">
        <v>0</v>
      </c>
      <c r="AX1537" s="1">
        <v>0</v>
      </c>
      <c r="AY1537" s="1">
        <v>0</v>
      </c>
      <c r="AZ1537" s="1">
        <v>0</v>
      </c>
      <c r="BA1537" s="1">
        <v>0</v>
      </c>
      <c r="BB1537" s="1">
        <v>0</v>
      </c>
      <c r="BC1537" s="1">
        <v>0</v>
      </c>
      <c r="BD1537" s="1">
        <v>0</v>
      </c>
      <c r="BE1537" s="1">
        <v>0</v>
      </c>
      <c r="BF1537" s="1">
        <f t="shared" si="102"/>
        <v>1</v>
      </c>
      <c r="BG1537" s="25">
        <v>0</v>
      </c>
      <c r="BH1537" s="1">
        <v>0</v>
      </c>
      <c r="BI1537" s="1">
        <v>0</v>
      </c>
      <c r="BJ1537" s="1">
        <v>0</v>
      </c>
      <c r="BK1537" s="1">
        <v>0</v>
      </c>
      <c r="BL1537" s="25">
        <v>0</v>
      </c>
      <c r="BM1537" s="1">
        <v>0</v>
      </c>
      <c r="BN1537" s="1">
        <v>0</v>
      </c>
      <c r="BO1537" s="1">
        <v>0</v>
      </c>
      <c r="BP1537" s="1">
        <v>0</v>
      </c>
      <c r="BQ1537" s="12"/>
      <c r="BR1537" s="12"/>
      <c r="BS1537" s="12"/>
      <c r="BT1537" s="12"/>
      <c r="BU1537" s="12"/>
      <c r="BV1537" s="12"/>
      <c r="BW1537" s="12"/>
      <c r="BX1537" s="12"/>
      <c r="BY1537" s="12"/>
      <c r="BZ1537" s="12"/>
      <c r="CA1537" s="12"/>
      <c r="CB1537" s="15"/>
      <c r="CC1537" s="12"/>
      <c r="CD1537" s="12"/>
      <c r="CE1537" s="12"/>
      <c r="CF1537" s="12"/>
      <c r="CG1537" s="12"/>
      <c r="CH1537" s="12"/>
      <c r="CI1537" s="12"/>
      <c r="CJ1537" s="15"/>
      <c r="CK1537" s="12"/>
      <c r="CL1537" s="12"/>
      <c r="CM1537" s="12"/>
      <c r="CN1537" s="12"/>
      <c r="CO1537" s="12"/>
      <c r="CP1537" s="12"/>
      <c r="CQ1537" s="12"/>
      <c r="CR1537" s="12"/>
      <c r="CS1537" s="12"/>
      <c r="CT1537" s="12"/>
      <c r="CU1537" s="12"/>
      <c r="CV1537" s="12"/>
      <c r="CW1537" s="12"/>
      <c r="CX1537" s="12"/>
      <c r="CY1537" s="12"/>
      <c r="CZ1537" s="12"/>
      <c r="DA1537" s="12"/>
      <c r="DB1537" s="12"/>
      <c r="DC1537" s="12"/>
      <c r="DE1537" s="35"/>
    </row>
    <row r="1538" spans="1:109" customFormat="1" x14ac:dyDescent="0.2">
      <c r="A1538" s="2">
        <v>1537</v>
      </c>
      <c r="B1538" s="5">
        <v>18</v>
      </c>
      <c r="C1538" s="5">
        <v>3</v>
      </c>
      <c r="D1538" s="1">
        <v>35</v>
      </c>
      <c r="E1538" s="7">
        <v>44091</v>
      </c>
      <c r="F1538" s="1">
        <v>0</v>
      </c>
      <c r="G1538" s="5">
        <f t="shared" si="100"/>
        <v>45</v>
      </c>
      <c r="H1538" s="19">
        <f t="shared" si="101"/>
        <v>270</v>
      </c>
      <c r="I1538" s="50">
        <v>68.75</v>
      </c>
      <c r="J1538" s="50">
        <v>114.65151515151516</v>
      </c>
      <c r="K1538" s="50">
        <v>29.871946764068454</v>
      </c>
      <c r="L1538" s="50">
        <v>8.0808080808080813</v>
      </c>
      <c r="M1538" s="50">
        <v>91.919191919191917</v>
      </c>
      <c r="N1538" s="50">
        <v>0</v>
      </c>
      <c r="O1538" s="50">
        <v>53.125</v>
      </c>
      <c r="P1538" s="50">
        <v>118.93137254901961</v>
      </c>
      <c r="Q1538" s="50">
        <v>38.682881750546528</v>
      </c>
      <c r="R1538" s="50">
        <v>15.686274509803921</v>
      </c>
      <c r="S1538" s="50">
        <v>84.313725490196077</v>
      </c>
      <c r="T1538" s="50">
        <v>0</v>
      </c>
      <c r="U1538" s="50">
        <v>100</v>
      </c>
      <c r="V1538" s="50">
        <v>110.10416666666667</v>
      </c>
      <c r="W1538" s="50">
        <v>10.806343471110264</v>
      </c>
      <c r="X1538" s="50">
        <v>0</v>
      </c>
      <c r="Y1538" s="50">
        <v>100</v>
      </c>
      <c r="Z1538" s="50">
        <v>0</v>
      </c>
      <c r="AA1538" s="2">
        <v>0</v>
      </c>
      <c r="AB1538">
        <v>1</v>
      </c>
      <c r="AC1538">
        <v>3</v>
      </c>
      <c r="AD1538">
        <v>1</v>
      </c>
      <c r="AE1538" s="16">
        <v>0</v>
      </c>
      <c r="AF1538" t="s">
        <v>875</v>
      </c>
      <c r="AG1538" t="s">
        <v>875</v>
      </c>
      <c r="AH1538" t="s">
        <v>875</v>
      </c>
      <c r="AI1538" t="s">
        <v>875</v>
      </c>
      <c r="AJ1538" t="s">
        <v>875</v>
      </c>
      <c r="AK1538" t="s">
        <v>875</v>
      </c>
      <c r="AL1538" t="s">
        <v>875</v>
      </c>
      <c r="AM1538" s="1" t="s">
        <v>903</v>
      </c>
      <c r="AN1538" s="1" t="s">
        <v>903</v>
      </c>
      <c r="AO1538" s="1" t="s">
        <v>903</v>
      </c>
      <c r="AP1538" s="1" t="s">
        <v>903</v>
      </c>
      <c r="AQ1538" s="1" t="s">
        <v>903</v>
      </c>
      <c r="AR1538" s="1" t="s">
        <v>903</v>
      </c>
      <c r="AS1538" s="1" t="s">
        <v>903</v>
      </c>
      <c r="AT1538" s="1" t="s">
        <v>903</v>
      </c>
      <c r="AU1538" s="1" t="s">
        <v>903</v>
      </c>
      <c r="AV1538" s="1" t="s">
        <v>903</v>
      </c>
      <c r="AW1538" s="1" t="s">
        <v>903</v>
      </c>
      <c r="AX1538" s="1" t="s">
        <v>903</v>
      </c>
      <c r="AY1538" s="1" t="s">
        <v>903</v>
      </c>
      <c r="AZ1538" s="1" t="s">
        <v>903</v>
      </c>
      <c r="BA1538" s="1" t="s">
        <v>875</v>
      </c>
      <c r="BB1538" s="1" t="s">
        <v>875</v>
      </c>
      <c r="BC1538" s="1" t="s">
        <v>875</v>
      </c>
      <c r="BD1538" s="1" t="s">
        <v>875</v>
      </c>
      <c r="BE1538" s="1" t="s">
        <v>875</v>
      </c>
      <c r="BF1538" s="1" t="s">
        <v>875</v>
      </c>
      <c r="BG1538" s="25">
        <v>45</v>
      </c>
      <c r="BH1538">
        <v>3</v>
      </c>
      <c r="BI1538" s="1">
        <v>6</v>
      </c>
      <c r="BJ1538" s="1">
        <f>BG1538*BI1538</f>
        <v>270</v>
      </c>
      <c r="BK1538" t="s">
        <v>798</v>
      </c>
      <c r="BL1538" s="25">
        <v>0</v>
      </c>
      <c r="BM1538">
        <v>0</v>
      </c>
      <c r="BN1538" s="1">
        <v>0</v>
      </c>
      <c r="BO1538" s="1">
        <v>0</v>
      </c>
      <c r="BP1538">
        <v>0</v>
      </c>
      <c r="BQ1538" s="12"/>
      <c r="BR1538" s="12"/>
      <c r="BS1538" s="12"/>
      <c r="BT1538" s="12"/>
      <c r="BU1538" s="12"/>
      <c r="BV1538" s="12"/>
      <c r="BW1538" s="12"/>
      <c r="BX1538" s="12"/>
      <c r="BY1538" s="12"/>
      <c r="BZ1538" s="12"/>
      <c r="CA1538" s="12"/>
      <c r="CB1538" s="15"/>
      <c r="CC1538" s="12"/>
      <c r="CD1538" s="12"/>
      <c r="CE1538" s="12"/>
      <c r="CF1538" s="12"/>
      <c r="CG1538" s="12"/>
      <c r="CH1538" s="12"/>
      <c r="CI1538" s="12"/>
      <c r="CJ1538" s="15"/>
      <c r="CK1538" s="12"/>
      <c r="CL1538" s="12"/>
      <c r="CM1538" s="12"/>
      <c r="CN1538" s="12"/>
      <c r="CO1538" s="12"/>
      <c r="CP1538" s="12"/>
      <c r="CQ1538" s="12"/>
      <c r="CR1538" s="12"/>
      <c r="CS1538" s="12"/>
      <c r="CT1538" s="12"/>
      <c r="CU1538" s="12"/>
      <c r="CV1538" s="12"/>
      <c r="CW1538" s="12"/>
      <c r="CX1538" s="12"/>
      <c r="CY1538" s="12"/>
      <c r="CZ1538" s="12"/>
      <c r="DA1538" s="12"/>
      <c r="DB1538" s="12"/>
      <c r="DC1538" s="12"/>
      <c r="DD1538" s="17">
        <v>0.75</v>
      </c>
      <c r="DE1538" s="35">
        <v>0.78125</v>
      </c>
    </row>
    <row r="1539" spans="1:109" customFormat="1" x14ac:dyDescent="0.2">
      <c r="A1539" s="2">
        <v>1538</v>
      </c>
      <c r="B1539" s="5">
        <v>18</v>
      </c>
      <c r="C1539" s="5">
        <v>3</v>
      </c>
      <c r="D1539" s="1">
        <v>36</v>
      </c>
      <c r="E1539" s="7">
        <v>44092</v>
      </c>
      <c r="F1539" s="1">
        <v>0</v>
      </c>
      <c r="G1539" s="5">
        <f t="shared" si="100"/>
        <v>0</v>
      </c>
      <c r="H1539" s="19">
        <f t="shared" si="101"/>
        <v>0</v>
      </c>
      <c r="I1539" s="50">
        <v>100</v>
      </c>
      <c r="J1539" s="50">
        <v>107.69097222222223</v>
      </c>
      <c r="K1539" s="50">
        <v>37.993003286364036</v>
      </c>
      <c r="L1539" s="50">
        <v>7.6388888888888893</v>
      </c>
      <c r="M1539" s="50">
        <v>84.027777777777786</v>
      </c>
      <c r="N1539" s="50">
        <v>8.3333333333333339</v>
      </c>
      <c r="O1539" s="50">
        <v>100</v>
      </c>
      <c r="P1539" s="50">
        <v>111.25</v>
      </c>
      <c r="Q1539" s="50">
        <v>44.34764302457323</v>
      </c>
      <c r="R1539" s="50">
        <v>11.458333333333334</v>
      </c>
      <c r="S1539" s="50">
        <v>76.041666666666671</v>
      </c>
      <c r="T1539" s="50">
        <v>12.5</v>
      </c>
      <c r="U1539" s="50">
        <v>100</v>
      </c>
      <c r="V1539" s="50">
        <v>100.57291666666667</v>
      </c>
      <c r="W1539" s="50">
        <v>9.2587976232580971</v>
      </c>
      <c r="X1539" s="50">
        <v>0</v>
      </c>
      <c r="Y1539" s="50">
        <v>100</v>
      </c>
      <c r="Z1539" s="50">
        <v>0</v>
      </c>
      <c r="AA1539" s="2">
        <v>0</v>
      </c>
      <c r="AB1539">
        <v>1</v>
      </c>
      <c r="AC1539">
        <v>4</v>
      </c>
      <c r="AD1539">
        <v>1</v>
      </c>
      <c r="AE1539" s="16">
        <v>0</v>
      </c>
      <c r="AF1539" s="12">
        <v>99</v>
      </c>
      <c r="AG1539">
        <v>99</v>
      </c>
      <c r="AH1539">
        <v>1</v>
      </c>
      <c r="AI1539">
        <v>99</v>
      </c>
      <c r="AJ1539">
        <v>99</v>
      </c>
      <c r="AK1539">
        <v>99</v>
      </c>
      <c r="AL1539">
        <v>99</v>
      </c>
      <c r="AM1539" s="1">
        <v>99</v>
      </c>
      <c r="AN1539" s="1">
        <v>99</v>
      </c>
      <c r="AO1539" s="1">
        <v>99</v>
      </c>
      <c r="AP1539" s="1">
        <v>99</v>
      </c>
      <c r="AQ1539" s="1">
        <v>99</v>
      </c>
      <c r="AR1539" s="1">
        <v>99</v>
      </c>
      <c r="AS1539" s="1">
        <v>0</v>
      </c>
      <c r="AT1539" s="1">
        <v>0</v>
      </c>
      <c r="AU1539" s="1">
        <v>1</v>
      </c>
      <c r="AV1539" s="1">
        <v>0</v>
      </c>
      <c r="AW1539" s="1">
        <v>0</v>
      </c>
      <c r="AX1539" s="1">
        <v>0</v>
      </c>
      <c r="AY1539" s="1">
        <v>0</v>
      </c>
      <c r="AZ1539" s="1">
        <v>0</v>
      </c>
      <c r="BA1539" s="1">
        <v>0</v>
      </c>
      <c r="BB1539" s="1">
        <v>0</v>
      </c>
      <c r="BC1539" s="1">
        <v>0</v>
      </c>
      <c r="BD1539" s="1">
        <v>0</v>
      </c>
      <c r="BE1539" s="1">
        <v>0</v>
      </c>
      <c r="BF1539" s="1">
        <f t="shared" ref="BF1539:BF1554" si="103">SUM(AS1539:BE1539)</f>
        <v>1</v>
      </c>
      <c r="BG1539" s="25">
        <v>0</v>
      </c>
      <c r="BH1539" s="1">
        <v>0</v>
      </c>
      <c r="BI1539" s="1">
        <v>0</v>
      </c>
      <c r="BJ1539" s="1">
        <v>0</v>
      </c>
      <c r="BK1539" s="1">
        <v>0</v>
      </c>
      <c r="BL1539" s="25">
        <v>0</v>
      </c>
      <c r="BM1539" s="1">
        <v>0</v>
      </c>
      <c r="BN1539" s="1">
        <v>0</v>
      </c>
      <c r="BO1539" s="1">
        <v>0</v>
      </c>
      <c r="BP1539" s="1">
        <v>0</v>
      </c>
      <c r="BQ1539" s="12"/>
      <c r="BR1539" s="12"/>
      <c r="BS1539" s="12"/>
      <c r="BT1539" s="12"/>
      <c r="BU1539" s="12"/>
      <c r="BV1539" s="12"/>
      <c r="BW1539" s="12"/>
      <c r="BX1539" s="12"/>
      <c r="BY1539" s="12"/>
      <c r="BZ1539" s="12"/>
      <c r="CA1539" s="12"/>
      <c r="CB1539" s="15"/>
      <c r="CC1539" s="12"/>
      <c r="CD1539" s="12"/>
      <c r="CE1539" s="12"/>
      <c r="CF1539" s="12"/>
      <c r="CG1539" s="12"/>
      <c r="CH1539" s="12"/>
      <c r="CI1539" s="12"/>
      <c r="CJ1539" s="15"/>
      <c r="CK1539" s="12"/>
      <c r="CL1539" s="12"/>
      <c r="CM1539" s="12"/>
      <c r="CN1539" s="12"/>
      <c r="CO1539" s="12"/>
      <c r="CP1539" s="12"/>
      <c r="CQ1539" s="12"/>
      <c r="CR1539" s="12"/>
      <c r="CS1539" s="12"/>
      <c r="CT1539" s="12"/>
      <c r="CU1539" s="12"/>
      <c r="CV1539" s="12"/>
      <c r="CW1539" s="12"/>
      <c r="CX1539" s="12"/>
      <c r="CY1539" s="12"/>
      <c r="CZ1539" s="12"/>
      <c r="DA1539" s="12"/>
      <c r="DB1539" s="12"/>
      <c r="DC1539" s="12"/>
      <c r="DE1539" s="35"/>
    </row>
    <row r="1540" spans="1:109" customFormat="1" x14ac:dyDescent="0.2">
      <c r="A1540" s="2">
        <v>1539</v>
      </c>
      <c r="B1540" s="5">
        <v>18</v>
      </c>
      <c r="C1540" s="5">
        <v>3</v>
      </c>
      <c r="D1540" s="1">
        <v>37</v>
      </c>
      <c r="E1540" s="7">
        <v>44093</v>
      </c>
      <c r="F1540" s="1">
        <v>0</v>
      </c>
      <c r="G1540" s="5">
        <f t="shared" si="100"/>
        <v>0</v>
      </c>
      <c r="H1540" s="19">
        <f t="shared" si="101"/>
        <v>0</v>
      </c>
      <c r="I1540" s="50">
        <v>97.222222222222229</v>
      </c>
      <c r="J1540" s="50">
        <v>112.125</v>
      </c>
      <c r="K1540" s="50">
        <v>28.405132047609516</v>
      </c>
      <c r="L1540" s="50">
        <v>0</v>
      </c>
      <c r="M1540" s="50">
        <v>90</v>
      </c>
      <c r="N1540" s="50">
        <v>10</v>
      </c>
      <c r="O1540" s="50">
        <v>100</v>
      </c>
      <c r="P1540" s="50">
        <v>125.328125</v>
      </c>
      <c r="Q1540" s="50">
        <v>20.286425140610117</v>
      </c>
      <c r="R1540" s="50">
        <v>0</v>
      </c>
      <c r="S1540" s="50">
        <v>100</v>
      </c>
      <c r="T1540" s="50">
        <v>0</v>
      </c>
      <c r="U1540" s="50">
        <v>91.666666666666671</v>
      </c>
      <c r="V1540" s="50">
        <v>83.318181818181813</v>
      </c>
      <c r="W1540" s="50">
        <v>29.637921880916622</v>
      </c>
      <c r="X1540" s="50">
        <v>0</v>
      </c>
      <c r="Y1540" s="50">
        <v>68.181818181818187</v>
      </c>
      <c r="Z1540" s="50">
        <v>31.818181818181817</v>
      </c>
      <c r="AA1540" s="2"/>
      <c r="AB1540" t="s">
        <v>20</v>
      </c>
      <c r="AC1540" t="s">
        <v>20</v>
      </c>
      <c r="AD1540">
        <v>1</v>
      </c>
      <c r="AE1540" s="16" t="s">
        <v>20</v>
      </c>
      <c r="AF1540" s="12">
        <v>99</v>
      </c>
      <c r="AG1540">
        <v>99</v>
      </c>
      <c r="AH1540">
        <v>1</v>
      </c>
      <c r="AI1540">
        <v>99</v>
      </c>
      <c r="AJ1540">
        <v>99</v>
      </c>
      <c r="AK1540">
        <v>99</v>
      </c>
      <c r="AL1540">
        <v>99</v>
      </c>
      <c r="AM1540">
        <v>99</v>
      </c>
      <c r="AN1540" s="1">
        <v>99</v>
      </c>
      <c r="AO1540" s="1">
        <v>99</v>
      </c>
      <c r="AP1540" s="1">
        <v>99</v>
      </c>
      <c r="AQ1540" s="1">
        <v>99</v>
      </c>
      <c r="AR1540" s="1">
        <v>99</v>
      </c>
      <c r="AS1540" s="1">
        <v>0</v>
      </c>
      <c r="AT1540" s="1">
        <v>0</v>
      </c>
      <c r="AU1540" s="1">
        <v>1</v>
      </c>
      <c r="AV1540" s="1">
        <v>0</v>
      </c>
      <c r="AW1540" s="1">
        <v>0</v>
      </c>
      <c r="AX1540" s="1">
        <v>0</v>
      </c>
      <c r="AY1540" s="1">
        <v>0</v>
      </c>
      <c r="AZ1540" s="1">
        <v>0</v>
      </c>
      <c r="BA1540" s="1">
        <v>0</v>
      </c>
      <c r="BB1540" s="1">
        <v>0</v>
      </c>
      <c r="BC1540" s="1">
        <v>0</v>
      </c>
      <c r="BD1540" s="1">
        <v>0</v>
      </c>
      <c r="BE1540" s="1">
        <v>0</v>
      </c>
      <c r="BF1540" s="1">
        <f t="shared" si="103"/>
        <v>1</v>
      </c>
      <c r="BG1540" s="25">
        <v>0</v>
      </c>
      <c r="BH1540" s="1">
        <v>0</v>
      </c>
      <c r="BI1540" s="1">
        <v>0</v>
      </c>
      <c r="BJ1540" s="1">
        <v>0</v>
      </c>
      <c r="BK1540" s="1">
        <v>0</v>
      </c>
      <c r="BL1540" s="25"/>
      <c r="BM1540" s="1"/>
      <c r="BN1540" s="1"/>
      <c r="BO1540" s="1"/>
      <c r="BP1540" s="1"/>
      <c r="BQ1540" s="12"/>
      <c r="BR1540" s="12"/>
      <c r="BS1540" s="12"/>
      <c r="BT1540" s="12"/>
      <c r="BU1540" s="12"/>
      <c r="BV1540" s="12"/>
      <c r="BW1540" s="12"/>
      <c r="BX1540" s="12"/>
      <c r="BY1540" s="12"/>
      <c r="BZ1540" s="12"/>
      <c r="CA1540" s="12"/>
      <c r="CB1540" s="15"/>
      <c r="CC1540" s="12"/>
      <c r="CD1540" s="12"/>
      <c r="CE1540" s="12"/>
      <c r="CF1540" s="12"/>
      <c r="CG1540" s="12"/>
      <c r="CH1540" s="12"/>
      <c r="CI1540" s="12"/>
      <c r="CJ1540" s="15"/>
      <c r="CK1540" s="12"/>
      <c r="CL1540" s="12"/>
      <c r="CM1540" s="12"/>
      <c r="CN1540" s="12"/>
      <c r="CO1540" s="12"/>
      <c r="CP1540" s="12"/>
      <c r="CQ1540" s="12"/>
      <c r="CR1540" s="12"/>
      <c r="CS1540" s="12"/>
      <c r="CT1540" s="12"/>
      <c r="CU1540" s="12"/>
      <c r="CV1540" s="12"/>
      <c r="CW1540" s="12"/>
      <c r="CX1540" s="12"/>
      <c r="CY1540" s="12"/>
      <c r="CZ1540" s="12"/>
      <c r="DA1540" s="12"/>
      <c r="DB1540" s="12"/>
      <c r="DC1540" s="12"/>
      <c r="DE1540" s="35"/>
    </row>
    <row r="1541" spans="1:109" customFormat="1" x14ac:dyDescent="0.2">
      <c r="A1541" s="2">
        <v>1540</v>
      </c>
      <c r="B1541" s="5">
        <v>18</v>
      </c>
      <c r="C1541" s="5">
        <v>3</v>
      </c>
      <c r="D1541" s="1">
        <v>38</v>
      </c>
      <c r="E1541" s="7">
        <v>44094</v>
      </c>
      <c r="F1541" s="1">
        <v>0</v>
      </c>
      <c r="G1541" s="5">
        <f t="shared" si="100"/>
        <v>0</v>
      </c>
      <c r="H1541" s="19">
        <f t="shared" si="101"/>
        <v>0</v>
      </c>
      <c r="I1541" s="50">
        <v>100</v>
      </c>
      <c r="J1541" s="50">
        <v>119.44791666666667</v>
      </c>
      <c r="K1541" s="50">
        <v>36.981940260199728</v>
      </c>
      <c r="L1541" s="50">
        <v>13.541666666666666</v>
      </c>
      <c r="M1541" s="50">
        <v>84.027777777777771</v>
      </c>
      <c r="N1541" s="50">
        <v>2.4305555555555554</v>
      </c>
      <c r="O1541" s="50">
        <v>100</v>
      </c>
      <c r="P1541" s="50">
        <v>130.06770833333334</v>
      </c>
      <c r="Q1541" s="50">
        <v>37.783879981748107</v>
      </c>
      <c r="R1541" s="50">
        <v>20.3125</v>
      </c>
      <c r="S1541" s="50">
        <v>77.083333333333329</v>
      </c>
      <c r="T1541" s="50">
        <v>2.6041666666666665</v>
      </c>
      <c r="U1541" s="50">
        <v>100</v>
      </c>
      <c r="V1541" s="50">
        <v>98.208333333333329</v>
      </c>
      <c r="W1541" s="50">
        <v>19.1996314858165</v>
      </c>
      <c r="X1541" s="50">
        <v>0</v>
      </c>
      <c r="Y1541" s="50">
        <v>97.916666666666671</v>
      </c>
      <c r="Z1541" s="50">
        <v>2.0833333333333335</v>
      </c>
      <c r="AA1541" s="2">
        <v>0</v>
      </c>
      <c r="AB1541">
        <v>1</v>
      </c>
      <c r="AC1541">
        <v>5</v>
      </c>
      <c r="AD1541" s="1" t="s">
        <v>20</v>
      </c>
      <c r="AE1541" s="16">
        <v>0</v>
      </c>
      <c r="AF1541" s="12">
        <v>99</v>
      </c>
      <c r="AG1541">
        <v>99</v>
      </c>
      <c r="AH1541">
        <v>2</v>
      </c>
      <c r="AI1541">
        <v>99</v>
      </c>
      <c r="AJ1541">
        <v>99</v>
      </c>
      <c r="AK1541">
        <v>99</v>
      </c>
      <c r="AL1541">
        <v>1</v>
      </c>
      <c r="AM1541" s="1">
        <v>99</v>
      </c>
      <c r="AN1541" s="1">
        <v>99</v>
      </c>
      <c r="AO1541" s="1">
        <v>99</v>
      </c>
      <c r="AP1541" s="1">
        <v>99</v>
      </c>
      <c r="AQ1541" s="1">
        <v>99</v>
      </c>
      <c r="AR1541" s="1">
        <v>99</v>
      </c>
      <c r="AS1541" s="1">
        <v>0</v>
      </c>
      <c r="AT1541" s="1">
        <v>0</v>
      </c>
      <c r="AU1541" s="1">
        <v>1</v>
      </c>
      <c r="AV1541" s="1">
        <v>0</v>
      </c>
      <c r="AW1541" s="1">
        <v>0</v>
      </c>
      <c r="AX1541" s="1">
        <v>0</v>
      </c>
      <c r="AY1541" s="1">
        <v>1</v>
      </c>
      <c r="AZ1541" s="1">
        <v>0</v>
      </c>
      <c r="BA1541" s="1">
        <v>0</v>
      </c>
      <c r="BB1541" s="1">
        <v>0</v>
      </c>
      <c r="BC1541" s="1">
        <v>0</v>
      </c>
      <c r="BD1541" s="1">
        <v>0</v>
      </c>
      <c r="BE1541" s="1">
        <v>0</v>
      </c>
      <c r="BF1541" s="1">
        <f t="shared" si="103"/>
        <v>2</v>
      </c>
      <c r="BG1541" s="25">
        <v>0</v>
      </c>
      <c r="BH1541" s="1">
        <v>0</v>
      </c>
      <c r="BI1541" s="1">
        <v>0</v>
      </c>
      <c r="BJ1541" s="1">
        <v>0</v>
      </c>
      <c r="BK1541" s="1">
        <v>0</v>
      </c>
      <c r="BL1541" s="25">
        <v>0</v>
      </c>
      <c r="BM1541" s="1">
        <v>0</v>
      </c>
      <c r="BN1541" s="1">
        <v>0</v>
      </c>
      <c r="BO1541" s="1">
        <v>0</v>
      </c>
      <c r="BP1541" s="1">
        <v>0</v>
      </c>
      <c r="BQ1541" s="12"/>
      <c r="BR1541" s="12"/>
      <c r="BS1541" s="12"/>
      <c r="BT1541" s="12"/>
      <c r="BU1541" s="12"/>
      <c r="BV1541" s="12"/>
      <c r="BW1541" s="12"/>
      <c r="BX1541" s="12"/>
      <c r="BY1541" s="12"/>
      <c r="BZ1541" s="12"/>
      <c r="CA1541" s="12"/>
      <c r="CB1541" s="15"/>
      <c r="CC1541" s="12"/>
      <c r="CD1541" s="12"/>
      <c r="CE1541" s="12"/>
      <c r="CF1541" s="12"/>
      <c r="CG1541" s="12"/>
      <c r="CH1541" s="12"/>
      <c r="CI1541" s="12"/>
      <c r="CJ1541" s="15"/>
      <c r="CK1541" s="12"/>
      <c r="CL1541" s="12"/>
      <c r="CM1541" s="12"/>
      <c r="CN1541" s="12"/>
      <c r="CO1541" s="12"/>
      <c r="CP1541" s="12"/>
      <c r="CQ1541" s="12"/>
      <c r="CR1541" s="12"/>
      <c r="CS1541" s="12"/>
      <c r="CT1541" s="12"/>
      <c r="CU1541" s="12"/>
      <c r="CV1541" s="12"/>
      <c r="CW1541" s="12"/>
      <c r="CX1541" s="12"/>
      <c r="CY1541" s="12"/>
      <c r="CZ1541" s="12"/>
      <c r="DA1541" s="12"/>
      <c r="DB1541" s="12"/>
      <c r="DC1541" s="12"/>
      <c r="DE1541" s="35"/>
    </row>
    <row r="1542" spans="1:109" customFormat="1" x14ac:dyDescent="0.2">
      <c r="A1542" s="2">
        <v>1541</v>
      </c>
      <c r="B1542" s="5">
        <v>18</v>
      </c>
      <c r="C1542" s="5">
        <v>3</v>
      </c>
      <c r="D1542" s="1">
        <v>39</v>
      </c>
      <c r="E1542" s="7">
        <v>44095</v>
      </c>
      <c r="F1542" s="1">
        <v>0</v>
      </c>
      <c r="G1542" s="5">
        <f t="shared" si="100"/>
        <v>0</v>
      </c>
      <c r="H1542" s="19">
        <f t="shared" si="101"/>
        <v>0</v>
      </c>
      <c r="I1542" s="50">
        <v>99.305555555555557</v>
      </c>
      <c r="J1542" s="50">
        <v>117.49650349650349</v>
      </c>
      <c r="K1542" s="50">
        <v>30.248649281730298</v>
      </c>
      <c r="L1542" s="50">
        <v>5.244755244755245</v>
      </c>
      <c r="M1542" s="50">
        <v>90.209790209790214</v>
      </c>
      <c r="N1542" s="50">
        <v>4.5454545454545459</v>
      </c>
      <c r="O1542" s="50">
        <v>100</v>
      </c>
      <c r="P1542" s="50">
        <v>117.09375</v>
      </c>
      <c r="Q1542" s="50">
        <v>30.099698862544567</v>
      </c>
      <c r="R1542" s="50">
        <v>3.6458333333333335</v>
      </c>
      <c r="S1542" s="50">
        <v>91.145833333333343</v>
      </c>
      <c r="T1542" s="50">
        <v>5.208333333333333</v>
      </c>
      <c r="U1542" s="50">
        <v>97.916666666666671</v>
      </c>
      <c r="V1542" s="50">
        <v>118.31914893617021</v>
      </c>
      <c r="W1542" s="50">
        <v>30.692656382439903</v>
      </c>
      <c r="X1542" s="50">
        <v>8.5106382978723403</v>
      </c>
      <c r="Y1542" s="50">
        <v>88.297872340425542</v>
      </c>
      <c r="Z1542" s="50">
        <v>3.1914893617021276</v>
      </c>
      <c r="AA1542" s="2">
        <v>1</v>
      </c>
      <c r="AB1542">
        <v>1</v>
      </c>
      <c r="AC1542">
        <v>3</v>
      </c>
      <c r="AD1542">
        <v>1</v>
      </c>
      <c r="AE1542" s="16">
        <v>0</v>
      </c>
      <c r="AF1542" s="12">
        <v>99</v>
      </c>
      <c r="AG1542">
        <v>99</v>
      </c>
      <c r="AH1542">
        <v>1</v>
      </c>
      <c r="AI1542">
        <v>99</v>
      </c>
      <c r="AJ1542">
        <v>99</v>
      </c>
      <c r="AK1542">
        <v>2</v>
      </c>
      <c r="AL1542">
        <v>99</v>
      </c>
      <c r="AM1542">
        <v>99</v>
      </c>
      <c r="AN1542" s="1">
        <v>99</v>
      </c>
      <c r="AO1542" s="1">
        <v>99</v>
      </c>
      <c r="AP1542" s="1">
        <v>99</v>
      </c>
      <c r="AQ1542" s="1">
        <v>99</v>
      </c>
      <c r="AR1542" s="1">
        <v>99</v>
      </c>
      <c r="AS1542" s="1">
        <v>0</v>
      </c>
      <c r="AT1542" s="1">
        <v>0</v>
      </c>
      <c r="AU1542" s="1">
        <v>1</v>
      </c>
      <c r="AV1542" s="1">
        <v>0</v>
      </c>
      <c r="AW1542" s="1">
        <v>0</v>
      </c>
      <c r="AX1542" s="1">
        <v>1</v>
      </c>
      <c r="AY1542" s="1">
        <v>0</v>
      </c>
      <c r="AZ1542" s="1">
        <v>0</v>
      </c>
      <c r="BA1542" s="1">
        <v>0</v>
      </c>
      <c r="BB1542" s="1">
        <v>0</v>
      </c>
      <c r="BC1542" s="1">
        <v>0</v>
      </c>
      <c r="BD1542" s="1">
        <v>0</v>
      </c>
      <c r="BE1542" s="1">
        <v>0</v>
      </c>
      <c r="BF1542" s="1">
        <f t="shared" si="103"/>
        <v>2</v>
      </c>
      <c r="BG1542" s="25">
        <v>0</v>
      </c>
      <c r="BH1542" s="1">
        <v>0</v>
      </c>
      <c r="BI1542" s="1">
        <v>0</v>
      </c>
      <c r="BJ1542" s="1">
        <v>0</v>
      </c>
      <c r="BK1542" s="1">
        <v>0</v>
      </c>
      <c r="BL1542" s="25">
        <v>0</v>
      </c>
      <c r="BM1542" s="1">
        <v>0</v>
      </c>
      <c r="BN1542" s="1">
        <v>0</v>
      </c>
      <c r="BO1542" s="1">
        <v>0</v>
      </c>
      <c r="BP1542" s="1">
        <v>0</v>
      </c>
      <c r="BQ1542" s="12"/>
      <c r="BR1542" s="12"/>
      <c r="BS1542" s="12"/>
      <c r="BT1542" s="12"/>
      <c r="BU1542" s="12"/>
      <c r="BV1542" s="12"/>
      <c r="BW1542" s="12"/>
      <c r="BX1542" s="12"/>
      <c r="BY1542" s="12"/>
      <c r="BZ1542" s="12"/>
      <c r="CA1542" s="12"/>
      <c r="CB1542" s="15"/>
      <c r="CC1542" s="12"/>
      <c r="CD1542" s="12"/>
      <c r="CE1542" s="12"/>
      <c r="CF1542" s="12"/>
      <c r="CG1542" s="12"/>
      <c r="CH1542" s="12"/>
      <c r="CI1542" s="12"/>
      <c r="CJ1542" s="15"/>
      <c r="CK1542" s="12"/>
      <c r="CL1542" s="12"/>
      <c r="CM1542" s="12"/>
      <c r="CN1542" s="12"/>
      <c r="CO1542" s="12"/>
      <c r="CP1542" s="12"/>
      <c r="CQ1542" s="12"/>
      <c r="CR1542" s="12"/>
      <c r="CS1542" s="12"/>
      <c r="CT1542" s="12"/>
      <c r="CU1542" s="12"/>
      <c r="CV1542" s="12"/>
      <c r="CW1542" s="12"/>
      <c r="CX1542" s="12"/>
      <c r="CY1542" s="12"/>
      <c r="CZ1542" s="12"/>
      <c r="DA1542" s="12"/>
      <c r="DB1542" s="12"/>
      <c r="DC1542" s="12"/>
      <c r="DE1542" s="35"/>
    </row>
    <row r="1543" spans="1:109" customFormat="1" x14ac:dyDescent="0.2">
      <c r="A1543" s="2">
        <v>1542</v>
      </c>
      <c r="B1543" s="5">
        <v>18</v>
      </c>
      <c r="C1543" s="5">
        <v>3</v>
      </c>
      <c r="D1543" s="1">
        <v>40</v>
      </c>
      <c r="E1543" s="7">
        <v>44096</v>
      </c>
      <c r="F1543" s="1">
        <v>0</v>
      </c>
      <c r="G1543" s="5">
        <f t="shared" si="100"/>
        <v>0</v>
      </c>
      <c r="H1543" s="19">
        <f t="shared" si="101"/>
        <v>0</v>
      </c>
      <c r="I1543" s="50">
        <v>100</v>
      </c>
      <c r="J1543" s="50">
        <v>115.55208333333333</v>
      </c>
      <c r="K1543" s="50">
        <v>29.727357824142253</v>
      </c>
      <c r="L1543" s="50">
        <v>3.4722222222222223</v>
      </c>
      <c r="M1543" s="50">
        <v>89.2361111111111</v>
      </c>
      <c r="N1543" s="50">
        <v>7.291666666666667</v>
      </c>
      <c r="O1543" s="50">
        <v>100</v>
      </c>
      <c r="P1543" s="50">
        <v>120.078125</v>
      </c>
      <c r="Q1543" s="50">
        <v>25.236063979386802</v>
      </c>
      <c r="R1543" s="50">
        <v>3.125</v>
      </c>
      <c r="S1543" s="50">
        <v>91.145833333333329</v>
      </c>
      <c r="T1543" s="50">
        <v>5.729166666666667</v>
      </c>
      <c r="U1543" s="50">
        <v>100</v>
      </c>
      <c r="V1543" s="50">
        <v>106.5</v>
      </c>
      <c r="W1543" s="50">
        <v>37.491910000112441</v>
      </c>
      <c r="X1543" s="50">
        <v>4.166666666666667</v>
      </c>
      <c r="Y1543" s="50">
        <v>85.416666666666657</v>
      </c>
      <c r="Z1543" s="50">
        <v>10.416666666666666</v>
      </c>
      <c r="AA1543" s="2">
        <v>0</v>
      </c>
      <c r="AB1543">
        <v>1</v>
      </c>
      <c r="AC1543">
        <v>4</v>
      </c>
      <c r="AD1543">
        <v>1</v>
      </c>
      <c r="AE1543" s="16">
        <v>0</v>
      </c>
      <c r="AF1543" s="12">
        <v>99</v>
      </c>
      <c r="AG1543">
        <v>99</v>
      </c>
      <c r="AH1543">
        <v>99</v>
      </c>
      <c r="AI1543">
        <v>99</v>
      </c>
      <c r="AJ1543">
        <v>99</v>
      </c>
      <c r="AK1543">
        <v>1</v>
      </c>
      <c r="AL1543">
        <v>2</v>
      </c>
      <c r="AM1543" s="1">
        <v>99</v>
      </c>
      <c r="AN1543" s="1">
        <v>99</v>
      </c>
      <c r="AO1543" s="1">
        <v>99</v>
      </c>
      <c r="AP1543" s="1">
        <v>99</v>
      </c>
      <c r="AQ1543" s="1">
        <v>99</v>
      </c>
      <c r="AR1543" s="1">
        <v>99</v>
      </c>
      <c r="AS1543" s="1">
        <v>0</v>
      </c>
      <c r="AT1543" s="1">
        <v>0</v>
      </c>
      <c r="AU1543">
        <v>0</v>
      </c>
      <c r="AV1543" s="1">
        <v>0</v>
      </c>
      <c r="AW1543" s="1">
        <v>0</v>
      </c>
      <c r="AX1543" s="1">
        <v>1</v>
      </c>
      <c r="AY1543" s="1">
        <v>1</v>
      </c>
      <c r="AZ1543" s="1">
        <v>0</v>
      </c>
      <c r="BA1543" s="1">
        <v>0</v>
      </c>
      <c r="BB1543" s="1">
        <v>0</v>
      </c>
      <c r="BC1543" s="1">
        <v>0</v>
      </c>
      <c r="BD1543" s="1">
        <v>0</v>
      </c>
      <c r="BE1543" s="1">
        <v>0</v>
      </c>
      <c r="BF1543" s="1">
        <f t="shared" si="103"/>
        <v>2</v>
      </c>
      <c r="BG1543" s="25">
        <v>0</v>
      </c>
      <c r="BH1543" s="1">
        <v>0</v>
      </c>
      <c r="BI1543" s="1">
        <v>0</v>
      </c>
      <c r="BJ1543" s="1">
        <v>0</v>
      </c>
      <c r="BK1543" s="1">
        <v>0</v>
      </c>
      <c r="BL1543" s="25">
        <v>0</v>
      </c>
      <c r="BM1543" s="1">
        <v>0</v>
      </c>
      <c r="BN1543" s="1">
        <v>0</v>
      </c>
      <c r="BO1543" s="1">
        <v>0</v>
      </c>
      <c r="BP1543" s="1">
        <v>0</v>
      </c>
      <c r="BQ1543" s="12"/>
      <c r="BR1543" s="12"/>
      <c r="BS1543" s="12"/>
      <c r="BT1543" s="12"/>
      <c r="BU1543" s="12"/>
      <c r="BV1543" s="12"/>
      <c r="BW1543" s="12"/>
      <c r="BX1543" s="12"/>
      <c r="BY1543" s="12"/>
      <c r="BZ1543" s="12"/>
      <c r="CA1543" s="12"/>
      <c r="CB1543" s="15"/>
      <c r="CC1543" s="12"/>
      <c r="CD1543" s="12"/>
      <c r="CE1543" s="12"/>
      <c r="CF1543" s="12"/>
      <c r="CG1543" s="12"/>
      <c r="CH1543" s="12"/>
      <c r="CI1543" s="12"/>
      <c r="CJ1543" s="15"/>
      <c r="CK1543" s="12"/>
      <c r="CL1543" s="12"/>
      <c r="CM1543" s="12"/>
      <c r="CN1543" s="12"/>
      <c r="CO1543" s="12"/>
      <c r="CP1543" s="12"/>
      <c r="CQ1543" s="12"/>
      <c r="CR1543" s="12"/>
      <c r="CS1543" s="12"/>
      <c r="CT1543" s="12"/>
      <c r="CU1543" s="12"/>
      <c r="CV1543" s="12"/>
      <c r="CW1543" s="12"/>
      <c r="CX1543" s="12"/>
      <c r="CY1543" s="12"/>
      <c r="CZ1543" s="12"/>
      <c r="DA1543" s="12"/>
      <c r="DB1543" s="12"/>
      <c r="DC1543" s="12"/>
      <c r="DE1543" s="35"/>
    </row>
    <row r="1544" spans="1:109" customFormat="1" x14ac:dyDescent="0.2">
      <c r="A1544" s="2">
        <v>1543</v>
      </c>
      <c r="B1544" s="5">
        <v>18</v>
      </c>
      <c r="C1544" s="5">
        <v>3</v>
      </c>
      <c r="D1544" s="1">
        <v>41</v>
      </c>
      <c r="E1544" s="7">
        <v>44097</v>
      </c>
      <c r="F1544" s="1">
        <v>0</v>
      </c>
      <c r="G1544" s="5">
        <f t="shared" si="100"/>
        <v>0</v>
      </c>
      <c r="H1544" s="19">
        <f t="shared" si="101"/>
        <v>0</v>
      </c>
      <c r="I1544" s="50">
        <v>95.833333333333329</v>
      </c>
      <c r="J1544" s="50">
        <v>162.92753623188406</v>
      </c>
      <c r="K1544" s="50">
        <v>38.986572687049843</v>
      </c>
      <c r="L1544" s="50">
        <v>37.318840579710148</v>
      </c>
      <c r="M1544" s="50">
        <v>61.231884057971008</v>
      </c>
      <c r="N1544" s="50">
        <v>1.4492753623188406</v>
      </c>
      <c r="O1544" s="50">
        <v>100</v>
      </c>
      <c r="P1544" s="50">
        <v>131.625</v>
      </c>
      <c r="Q1544" s="50">
        <v>29.125584378259607</v>
      </c>
      <c r="R1544" s="50">
        <v>14.583333333333334</v>
      </c>
      <c r="S1544" s="50">
        <v>83.333333333333343</v>
      </c>
      <c r="T1544" s="50">
        <v>2.0833333333333335</v>
      </c>
      <c r="U1544" s="50">
        <v>87.5</v>
      </c>
      <c r="V1544" s="50">
        <v>234.47619047619048</v>
      </c>
      <c r="W1544" s="50">
        <v>21.488279144806032</v>
      </c>
      <c r="X1544" s="50">
        <v>89.285714285714292</v>
      </c>
      <c r="Y1544" s="50">
        <v>10.714285714285708</v>
      </c>
      <c r="Z1544" s="50">
        <v>0</v>
      </c>
      <c r="AA1544" s="2">
        <v>0</v>
      </c>
      <c r="AB1544">
        <v>1</v>
      </c>
      <c r="AC1544">
        <v>4</v>
      </c>
      <c r="AD1544">
        <v>1</v>
      </c>
      <c r="AE1544" s="16">
        <v>0</v>
      </c>
      <c r="AF1544" s="12">
        <v>99</v>
      </c>
      <c r="AG1544">
        <v>99</v>
      </c>
      <c r="AH1544">
        <v>1</v>
      </c>
      <c r="AI1544">
        <v>99</v>
      </c>
      <c r="AJ1544">
        <v>99</v>
      </c>
      <c r="AK1544">
        <v>2</v>
      </c>
      <c r="AL1544">
        <v>99</v>
      </c>
      <c r="AM1544" s="1">
        <v>99</v>
      </c>
      <c r="AN1544" s="1">
        <v>99</v>
      </c>
      <c r="AO1544" s="1">
        <v>99</v>
      </c>
      <c r="AP1544" s="1">
        <v>99</v>
      </c>
      <c r="AQ1544" s="1">
        <v>99</v>
      </c>
      <c r="AR1544" s="1">
        <v>99</v>
      </c>
      <c r="AS1544" s="1">
        <v>0</v>
      </c>
      <c r="AT1544" s="1">
        <v>0</v>
      </c>
      <c r="AU1544" s="1">
        <v>1</v>
      </c>
      <c r="AV1544" s="1">
        <v>0</v>
      </c>
      <c r="AW1544" s="1">
        <v>0</v>
      </c>
      <c r="AX1544" s="1">
        <v>1</v>
      </c>
      <c r="AY1544" s="1">
        <v>0</v>
      </c>
      <c r="AZ1544" s="1">
        <v>0</v>
      </c>
      <c r="BA1544" s="1">
        <v>0</v>
      </c>
      <c r="BB1544" s="1">
        <v>0</v>
      </c>
      <c r="BC1544" s="1">
        <v>0</v>
      </c>
      <c r="BD1544" s="1">
        <v>0</v>
      </c>
      <c r="BE1544" s="1">
        <v>0</v>
      </c>
      <c r="BF1544" s="1">
        <f t="shared" si="103"/>
        <v>2</v>
      </c>
      <c r="BG1544" s="25">
        <v>0</v>
      </c>
      <c r="BH1544" s="1">
        <v>0</v>
      </c>
      <c r="BI1544" s="1">
        <v>0</v>
      </c>
      <c r="BJ1544" s="1">
        <v>0</v>
      </c>
      <c r="BK1544" s="1">
        <v>0</v>
      </c>
      <c r="BL1544" s="25">
        <v>0</v>
      </c>
      <c r="BM1544" s="1">
        <v>0</v>
      </c>
      <c r="BN1544" s="1">
        <v>0</v>
      </c>
      <c r="BO1544" s="1">
        <v>0</v>
      </c>
      <c r="BP1544" s="1">
        <v>0</v>
      </c>
      <c r="BQ1544" s="12"/>
      <c r="BR1544" s="12"/>
      <c r="BS1544" s="12"/>
      <c r="BT1544" s="12"/>
      <c r="BU1544" s="12"/>
      <c r="BV1544" s="12"/>
      <c r="BW1544" s="12"/>
      <c r="BX1544" s="12"/>
      <c r="BY1544" s="12"/>
      <c r="BZ1544" s="12"/>
      <c r="CA1544" s="12"/>
      <c r="CB1544" s="15"/>
      <c r="CC1544" s="12"/>
      <c r="CD1544" s="12"/>
      <c r="CE1544" s="12"/>
      <c r="CF1544" s="12"/>
      <c r="CG1544" s="12"/>
      <c r="CH1544" s="12"/>
      <c r="CI1544" s="12"/>
      <c r="CJ1544" s="15"/>
      <c r="CK1544" s="12"/>
      <c r="CL1544" s="12"/>
      <c r="CM1544" s="12"/>
      <c r="CN1544" s="12"/>
      <c r="CO1544" s="12"/>
      <c r="CP1544" s="12"/>
      <c r="CQ1544" s="12"/>
      <c r="CR1544" s="12"/>
      <c r="CS1544" s="12"/>
      <c r="CT1544" s="12"/>
      <c r="CU1544" s="12"/>
      <c r="CV1544" s="12"/>
      <c r="CW1544" s="12"/>
      <c r="CX1544" s="12"/>
      <c r="CY1544" s="12"/>
      <c r="CZ1544" s="12"/>
      <c r="DA1544" s="12"/>
      <c r="DB1544" s="12"/>
      <c r="DC1544" s="12"/>
      <c r="DE1544" s="35"/>
    </row>
    <row r="1545" spans="1:109" customFormat="1" x14ac:dyDescent="0.2">
      <c r="A1545" s="2">
        <v>1544</v>
      </c>
      <c r="B1545" s="5">
        <v>18</v>
      </c>
      <c r="C1545" s="5">
        <v>3</v>
      </c>
      <c r="D1545" s="1">
        <v>42</v>
      </c>
      <c r="E1545" s="7">
        <v>44098</v>
      </c>
      <c r="F1545" s="1">
        <v>0</v>
      </c>
      <c r="G1545" s="5">
        <f t="shared" si="100"/>
        <v>0</v>
      </c>
      <c r="H1545" s="19">
        <f t="shared" si="101"/>
        <v>0</v>
      </c>
      <c r="I1545" s="50">
        <v>90.277777777777771</v>
      </c>
      <c r="J1545" s="50">
        <v>110.8923076923077</v>
      </c>
      <c r="K1545" s="50">
        <v>29.824259715397648</v>
      </c>
      <c r="L1545" s="50">
        <v>5</v>
      </c>
      <c r="M1545" s="50">
        <v>95</v>
      </c>
      <c r="N1545" s="50">
        <v>0</v>
      </c>
      <c r="O1545" s="50">
        <v>85.416666666666671</v>
      </c>
      <c r="P1545" s="50">
        <v>108.0609756097561</v>
      </c>
      <c r="Q1545" s="50">
        <v>20.690541587068306</v>
      </c>
      <c r="R1545" s="50">
        <v>0.6097560975609756</v>
      </c>
      <c r="S1545" s="50">
        <v>99.390243902439025</v>
      </c>
      <c r="T1545" s="50">
        <v>0</v>
      </c>
      <c r="U1545" s="50">
        <v>100</v>
      </c>
      <c r="V1545" s="50">
        <v>115.72916666666667</v>
      </c>
      <c r="W1545" s="50">
        <v>39.473461282302992</v>
      </c>
      <c r="X1545" s="50">
        <v>12.5</v>
      </c>
      <c r="Y1545" s="50">
        <v>87.5</v>
      </c>
      <c r="Z1545" s="50">
        <v>0</v>
      </c>
      <c r="AA1545" s="2">
        <v>1</v>
      </c>
      <c r="AB1545">
        <v>1</v>
      </c>
      <c r="AC1545">
        <v>7</v>
      </c>
      <c r="AD1545">
        <v>1</v>
      </c>
      <c r="AE1545" s="16">
        <v>0</v>
      </c>
      <c r="AF1545" s="12">
        <v>99</v>
      </c>
      <c r="AG1545">
        <v>99</v>
      </c>
      <c r="AH1545">
        <v>1</v>
      </c>
      <c r="AI1545">
        <v>99</v>
      </c>
      <c r="AJ1545">
        <v>99</v>
      </c>
      <c r="AK1545">
        <v>2</v>
      </c>
      <c r="AL1545">
        <v>99</v>
      </c>
      <c r="AM1545">
        <v>99</v>
      </c>
      <c r="AN1545" s="1">
        <v>99</v>
      </c>
      <c r="AO1545" s="1">
        <v>99</v>
      </c>
      <c r="AP1545" s="1">
        <v>99</v>
      </c>
      <c r="AQ1545" s="1">
        <v>99</v>
      </c>
      <c r="AR1545" s="1">
        <v>99</v>
      </c>
      <c r="AS1545" s="1">
        <v>0</v>
      </c>
      <c r="AT1545" s="1">
        <v>0</v>
      </c>
      <c r="AU1545" s="1">
        <v>1</v>
      </c>
      <c r="AV1545" s="1">
        <v>0</v>
      </c>
      <c r="AW1545" s="1">
        <v>0</v>
      </c>
      <c r="AX1545" s="1">
        <v>1</v>
      </c>
      <c r="AY1545" s="1">
        <v>0</v>
      </c>
      <c r="AZ1545" s="1">
        <v>0</v>
      </c>
      <c r="BA1545" s="1">
        <v>0</v>
      </c>
      <c r="BB1545" s="1">
        <v>0</v>
      </c>
      <c r="BC1545" s="1">
        <v>0</v>
      </c>
      <c r="BD1545" s="1">
        <v>0</v>
      </c>
      <c r="BE1545" s="1">
        <v>0</v>
      </c>
      <c r="BF1545" s="1">
        <f t="shared" si="103"/>
        <v>2</v>
      </c>
      <c r="BG1545" s="25">
        <v>0</v>
      </c>
      <c r="BH1545" s="1">
        <v>0</v>
      </c>
      <c r="BI1545" s="1">
        <v>0</v>
      </c>
      <c r="BJ1545" s="1">
        <v>0</v>
      </c>
      <c r="BK1545" s="1">
        <v>0</v>
      </c>
      <c r="BL1545" s="25">
        <v>0</v>
      </c>
      <c r="BM1545" s="1">
        <v>0</v>
      </c>
      <c r="BN1545" s="1">
        <v>0</v>
      </c>
      <c r="BO1545" s="1">
        <v>0</v>
      </c>
      <c r="BP1545" s="1">
        <v>0</v>
      </c>
      <c r="BQ1545" s="12"/>
      <c r="BR1545" s="12"/>
      <c r="BS1545" s="12"/>
      <c r="BT1545" s="12"/>
      <c r="BU1545" s="12"/>
      <c r="BV1545" s="12"/>
      <c r="BW1545" s="12"/>
      <c r="BX1545" s="12"/>
      <c r="BY1545" s="12"/>
      <c r="BZ1545" s="12"/>
      <c r="CA1545" s="12"/>
      <c r="CB1545" s="15"/>
      <c r="CC1545" s="12"/>
      <c r="CD1545" s="12"/>
      <c r="CE1545" s="12"/>
      <c r="CF1545" s="12"/>
      <c r="CG1545" s="12"/>
      <c r="CH1545" s="12"/>
      <c r="CI1545" s="12"/>
      <c r="CJ1545" s="15"/>
      <c r="CK1545" s="12"/>
      <c r="CL1545" s="12"/>
      <c r="CM1545" s="12"/>
      <c r="CN1545" s="12"/>
      <c r="CO1545" s="12"/>
      <c r="CP1545" s="12"/>
      <c r="CQ1545" s="12"/>
      <c r="CR1545" s="12"/>
      <c r="CS1545" s="12"/>
      <c r="CT1545" s="12"/>
      <c r="CU1545" s="12"/>
      <c r="CV1545" s="12"/>
      <c r="CW1545" s="12"/>
      <c r="CX1545" s="12"/>
      <c r="CY1545" s="12"/>
      <c r="CZ1545" s="12"/>
      <c r="DA1545" s="12"/>
      <c r="DB1545" s="12"/>
      <c r="DC1545" s="12"/>
      <c r="DE1545" s="35"/>
    </row>
    <row r="1546" spans="1:109" customFormat="1" x14ac:dyDescent="0.2">
      <c r="A1546" s="2">
        <v>1545</v>
      </c>
      <c r="B1546" s="5">
        <v>18</v>
      </c>
      <c r="C1546" s="5">
        <v>3</v>
      </c>
      <c r="D1546" s="1">
        <v>43</v>
      </c>
      <c r="E1546" s="7">
        <v>44099</v>
      </c>
      <c r="F1546" s="1">
        <v>0</v>
      </c>
      <c r="G1546" s="5">
        <f t="shared" si="100"/>
        <v>0</v>
      </c>
      <c r="H1546" s="19">
        <f t="shared" si="101"/>
        <v>0</v>
      </c>
      <c r="I1546" s="50">
        <v>100</v>
      </c>
      <c r="J1546" s="50">
        <v>141.79513888888889</v>
      </c>
      <c r="K1546" s="50">
        <v>25.565152158558952</v>
      </c>
      <c r="L1546" s="50">
        <v>14.236111111111111</v>
      </c>
      <c r="M1546" s="50">
        <v>85.763888888888886</v>
      </c>
      <c r="N1546" s="50">
        <v>0</v>
      </c>
      <c r="O1546" s="50">
        <v>100</v>
      </c>
      <c r="P1546" s="50">
        <v>144.98958333333334</v>
      </c>
      <c r="Q1546" s="50">
        <v>26.325969533737506</v>
      </c>
      <c r="R1546" s="50">
        <v>13.541666666666666</v>
      </c>
      <c r="S1546" s="50">
        <v>86.458333333333329</v>
      </c>
      <c r="T1546" s="50">
        <v>0</v>
      </c>
      <c r="U1546" s="50">
        <v>100</v>
      </c>
      <c r="V1546" s="50">
        <v>135.40625</v>
      </c>
      <c r="W1546" s="50">
        <v>23.105017363784746</v>
      </c>
      <c r="X1546" s="50">
        <v>15.625</v>
      </c>
      <c r="Y1546" s="50">
        <v>84.375</v>
      </c>
      <c r="Z1546" s="50">
        <v>0</v>
      </c>
      <c r="AA1546" s="2">
        <v>0</v>
      </c>
      <c r="AB1546">
        <v>1</v>
      </c>
      <c r="AC1546">
        <v>4</v>
      </c>
      <c r="AD1546">
        <v>1</v>
      </c>
      <c r="AE1546" s="16">
        <v>0</v>
      </c>
      <c r="AF1546" s="12">
        <v>99</v>
      </c>
      <c r="AG1546">
        <v>99</v>
      </c>
      <c r="AH1546">
        <v>1</v>
      </c>
      <c r="AI1546">
        <v>99</v>
      </c>
      <c r="AJ1546">
        <v>99</v>
      </c>
      <c r="AK1546">
        <v>2</v>
      </c>
      <c r="AL1546">
        <v>99</v>
      </c>
      <c r="AM1546" s="1">
        <v>99</v>
      </c>
      <c r="AN1546" s="1">
        <v>99</v>
      </c>
      <c r="AO1546" s="1">
        <v>99</v>
      </c>
      <c r="AP1546" s="1">
        <v>99</v>
      </c>
      <c r="AQ1546" s="1">
        <v>99</v>
      </c>
      <c r="AR1546" s="1">
        <v>99</v>
      </c>
      <c r="AS1546" s="1">
        <v>0</v>
      </c>
      <c r="AT1546" s="1">
        <v>0</v>
      </c>
      <c r="AU1546" s="1">
        <v>1</v>
      </c>
      <c r="AV1546" s="1">
        <v>0</v>
      </c>
      <c r="AW1546" s="1">
        <v>0</v>
      </c>
      <c r="AX1546" s="1">
        <v>1</v>
      </c>
      <c r="AY1546" s="1">
        <v>0</v>
      </c>
      <c r="AZ1546" s="1">
        <v>0</v>
      </c>
      <c r="BA1546" s="1">
        <v>0</v>
      </c>
      <c r="BB1546" s="1">
        <v>0</v>
      </c>
      <c r="BC1546" s="1">
        <v>0</v>
      </c>
      <c r="BD1546" s="1">
        <v>0</v>
      </c>
      <c r="BE1546" s="1">
        <v>0</v>
      </c>
      <c r="BF1546" s="1">
        <f t="shared" si="103"/>
        <v>2</v>
      </c>
      <c r="BG1546" s="25">
        <v>0</v>
      </c>
      <c r="BH1546" s="1">
        <v>0</v>
      </c>
      <c r="BI1546" s="1">
        <v>0</v>
      </c>
      <c r="BJ1546" s="1">
        <v>0</v>
      </c>
      <c r="BK1546" s="1">
        <v>0</v>
      </c>
      <c r="BL1546" s="25">
        <v>0</v>
      </c>
      <c r="BM1546" s="1">
        <v>0</v>
      </c>
      <c r="BN1546" s="1">
        <v>0</v>
      </c>
      <c r="BO1546" s="1">
        <v>0</v>
      </c>
      <c r="BP1546" s="1">
        <v>0</v>
      </c>
      <c r="BQ1546" s="12"/>
      <c r="BR1546" s="12"/>
      <c r="BS1546" s="12"/>
      <c r="BT1546" s="12"/>
      <c r="BU1546" s="12"/>
      <c r="BV1546" s="12"/>
      <c r="BW1546" s="12"/>
      <c r="BX1546" s="12"/>
      <c r="BY1546" s="12"/>
      <c r="BZ1546" s="12"/>
      <c r="CA1546" s="12"/>
      <c r="CB1546" s="15"/>
      <c r="CC1546" s="12"/>
      <c r="CD1546" s="12"/>
      <c r="CE1546" s="12"/>
      <c r="CF1546" s="12"/>
      <c r="CG1546" s="12"/>
      <c r="CH1546" s="12"/>
      <c r="CI1546" s="12"/>
      <c r="CJ1546" s="15"/>
      <c r="CK1546" s="12"/>
      <c r="CL1546" s="12"/>
      <c r="CM1546" s="12"/>
      <c r="CN1546" s="12"/>
      <c r="CO1546" s="12"/>
      <c r="CP1546" s="12"/>
      <c r="CQ1546" s="12"/>
      <c r="CR1546" s="12"/>
      <c r="CS1546" s="12"/>
      <c r="CT1546" s="12"/>
      <c r="CU1546" s="12"/>
      <c r="CV1546" s="12"/>
      <c r="CW1546" s="12"/>
      <c r="CX1546" s="12"/>
      <c r="CY1546" s="12"/>
      <c r="CZ1546" s="12"/>
      <c r="DA1546" s="12"/>
      <c r="DB1546" s="12"/>
      <c r="DC1546" s="12"/>
      <c r="DE1546" s="35"/>
    </row>
    <row r="1547" spans="1:109" customFormat="1" x14ac:dyDescent="0.2">
      <c r="A1547" s="2">
        <v>1546</v>
      </c>
      <c r="B1547" s="5">
        <v>18</v>
      </c>
      <c r="C1547" s="5">
        <v>3</v>
      </c>
      <c r="D1547" s="1">
        <v>44</v>
      </c>
      <c r="E1547" s="7">
        <v>44100</v>
      </c>
      <c r="F1547" s="1">
        <v>0</v>
      </c>
      <c r="G1547" s="5">
        <f t="shared" si="100"/>
        <v>0</v>
      </c>
      <c r="H1547" s="19">
        <f t="shared" si="101"/>
        <v>0</v>
      </c>
      <c r="I1547" s="50">
        <v>100</v>
      </c>
      <c r="J1547" s="50">
        <v>107.72222222222223</v>
      </c>
      <c r="K1547" s="50">
        <v>46.199553254445576</v>
      </c>
      <c r="L1547" s="50">
        <v>12.152777777777779</v>
      </c>
      <c r="M1547" s="50">
        <v>72.222222222222229</v>
      </c>
      <c r="N1547" s="50">
        <v>15.625</v>
      </c>
      <c r="O1547" s="50">
        <v>100</v>
      </c>
      <c r="P1547" s="50">
        <v>104.94270833333333</v>
      </c>
      <c r="Q1547" s="50">
        <v>43.109057990148976</v>
      </c>
      <c r="R1547" s="50">
        <v>11.979166666666666</v>
      </c>
      <c r="S1547" s="50">
        <v>69.791666666666657</v>
      </c>
      <c r="T1547" s="50">
        <v>18.229166666666668</v>
      </c>
      <c r="U1547" s="50">
        <v>100</v>
      </c>
      <c r="V1547" s="50">
        <v>113.28125</v>
      </c>
      <c r="W1547" s="50">
        <v>50.870138366313178</v>
      </c>
      <c r="X1547" s="50">
        <v>12.5</v>
      </c>
      <c r="Y1547" s="50">
        <v>77.083333333333329</v>
      </c>
      <c r="Z1547" s="50">
        <v>10.416666666666666</v>
      </c>
      <c r="AA1547" s="2">
        <v>0</v>
      </c>
      <c r="AB1547">
        <v>1</v>
      </c>
      <c r="AC1547">
        <v>6</v>
      </c>
      <c r="AD1547">
        <v>1</v>
      </c>
      <c r="AE1547" s="16">
        <v>1</v>
      </c>
      <c r="AF1547" s="12">
        <v>99</v>
      </c>
      <c r="AG1547">
        <v>99</v>
      </c>
      <c r="AH1547">
        <v>99</v>
      </c>
      <c r="AI1547">
        <v>99</v>
      </c>
      <c r="AJ1547">
        <v>99</v>
      </c>
      <c r="AK1547">
        <v>2</v>
      </c>
      <c r="AL1547">
        <v>1</v>
      </c>
      <c r="AM1547" s="1">
        <v>99</v>
      </c>
      <c r="AN1547" s="1">
        <v>99</v>
      </c>
      <c r="AO1547" s="1">
        <v>99</v>
      </c>
      <c r="AP1547" s="1">
        <v>99</v>
      </c>
      <c r="AQ1547" s="1">
        <v>99</v>
      </c>
      <c r="AR1547" s="1">
        <v>99</v>
      </c>
      <c r="AS1547" s="1">
        <v>0</v>
      </c>
      <c r="AT1547" s="1">
        <v>0</v>
      </c>
      <c r="AU1547" s="1">
        <v>0</v>
      </c>
      <c r="AV1547" s="1">
        <v>0</v>
      </c>
      <c r="AW1547" s="1">
        <v>0</v>
      </c>
      <c r="AX1547" s="1">
        <v>1</v>
      </c>
      <c r="AY1547" s="1">
        <v>1</v>
      </c>
      <c r="AZ1547" s="1">
        <v>0</v>
      </c>
      <c r="BA1547" s="1">
        <v>0</v>
      </c>
      <c r="BB1547" s="1">
        <v>0</v>
      </c>
      <c r="BC1547" s="1">
        <v>0</v>
      </c>
      <c r="BD1547" s="1">
        <v>0</v>
      </c>
      <c r="BE1547" s="1">
        <v>0</v>
      </c>
      <c r="BF1547" s="1">
        <f t="shared" si="103"/>
        <v>2</v>
      </c>
      <c r="BG1547" s="25">
        <v>0</v>
      </c>
      <c r="BH1547" s="1">
        <v>0</v>
      </c>
      <c r="BI1547" s="1">
        <v>0</v>
      </c>
      <c r="BJ1547" s="1">
        <v>0</v>
      </c>
      <c r="BK1547" s="1">
        <v>0</v>
      </c>
      <c r="BL1547" s="25">
        <v>0</v>
      </c>
      <c r="BM1547" s="1">
        <v>0</v>
      </c>
      <c r="BN1547" s="1">
        <v>0</v>
      </c>
      <c r="BO1547" s="1">
        <v>0</v>
      </c>
      <c r="BP1547" s="1">
        <v>0</v>
      </c>
      <c r="BQ1547" s="12"/>
      <c r="BR1547" s="12"/>
      <c r="BS1547" s="12"/>
      <c r="BT1547" s="12"/>
      <c r="BU1547" s="12"/>
      <c r="BV1547" s="12"/>
      <c r="BW1547" s="12"/>
      <c r="BX1547" s="12"/>
      <c r="BY1547" s="12"/>
      <c r="BZ1547" s="12"/>
      <c r="CA1547" s="12"/>
      <c r="CB1547" s="15"/>
      <c r="CC1547" s="12"/>
      <c r="CD1547" s="12"/>
      <c r="CE1547" s="12"/>
      <c r="CF1547" s="12"/>
      <c r="CG1547" s="12"/>
      <c r="CH1547" s="12"/>
      <c r="CI1547" s="12"/>
      <c r="CJ1547" s="15"/>
      <c r="CK1547" s="12"/>
      <c r="CL1547" s="12"/>
      <c r="CM1547" s="12"/>
      <c r="CN1547" s="12"/>
      <c r="CO1547" s="12"/>
      <c r="CP1547" s="12"/>
      <c r="CQ1547" s="12"/>
      <c r="CR1547" s="12"/>
      <c r="CS1547" s="12"/>
      <c r="CT1547" s="12"/>
      <c r="CU1547" s="12"/>
      <c r="CV1547" s="12"/>
      <c r="CW1547" s="12"/>
      <c r="CX1547" s="12"/>
      <c r="CY1547" s="12"/>
      <c r="CZ1547" s="12"/>
      <c r="DA1547" s="12"/>
      <c r="DB1547" s="12"/>
      <c r="DC1547" s="12"/>
      <c r="DE1547" s="35"/>
    </row>
    <row r="1548" spans="1:109" customFormat="1" x14ac:dyDescent="0.2">
      <c r="A1548" s="2">
        <v>1547</v>
      </c>
      <c r="B1548" s="5">
        <v>18</v>
      </c>
      <c r="C1548" s="5">
        <v>3</v>
      </c>
      <c r="D1548" s="1">
        <v>45</v>
      </c>
      <c r="E1548" s="7">
        <v>44101</v>
      </c>
      <c r="F1548" s="1">
        <v>0</v>
      </c>
      <c r="G1548" s="5">
        <f t="shared" si="100"/>
        <v>0</v>
      </c>
      <c r="H1548" s="19">
        <f t="shared" si="101"/>
        <v>0</v>
      </c>
      <c r="I1548" s="50">
        <v>98.611111111111114</v>
      </c>
      <c r="J1548" s="50">
        <v>112.9894366197183</v>
      </c>
      <c r="K1548" s="50">
        <v>23.18337943841609</v>
      </c>
      <c r="L1548" s="50">
        <v>0</v>
      </c>
      <c r="M1548" s="50">
        <v>94.014084507042256</v>
      </c>
      <c r="N1548" s="50">
        <v>5.9859154929577461</v>
      </c>
      <c r="O1548" s="50">
        <v>100</v>
      </c>
      <c r="P1548" s="50">
        <v>121.34895833333333</v>
      </c>
      <c r="Q1548" s="50">
        <v>20.197971354597623</v>
      </c>
      <c r="R1548" s="50">
        <v>0</v>
      </c>
      <c r="S1548" s="50">
        <v>96.875</v>
      </c>
      <c r="T1548" s="50">
        <v>3.125</v>
      </c>
      <c r="U1548" s="50">
        <v>95.833333333333329</v>
      </c>
      <c r="V1548" s="50">
        <v>95.543478260869563</v>
      </c>
      <c r="W1548" s="50">
        <v>21.394979481438728</v>
      </c>
      <c r="X1548" s="50">
        <v>0</v>
      </c>
      <c r="Y1548" s="50">
        <v>88.043478260869563</v>
      </c>
      <c r="Z1548" s="50">
        <v>11.956521739130435</v>
      </c>
      <c r="AA1548" s="2">
        <v>0</v>
      </c>
      <c r="AB1548">
        <v>1</v>
      </c>
      <c r="AC1548">
        <v>5</v>
      </c>
      <c r="AD1548">
        <v>1</v>
      </c>
      <c r="AE1548" s="16">
        <v>1</v>
      </c>
      <c r="AF1548" s="12">
        <v>99</v>
      </c>
      <c r="AG1548">
        <v>99</v>
      </c>
      <c r="AH1548">
        <v>1</v>
      </c>
      <c r="AI1548">
        <v>99</v>
      </c>
      <c r="AJ1548">
        <v>99</v>
      </c>
      <c r="AK1548">
        <v>2</v>
      </c>
      <c r="AL1548">
        <v>99</v>
      </c>
      <c r="AM1548">
        <v>99</v>
      </c>
      <c r="AN1548" s="1">
        <v>99</v>
      </c>
      <c r="AO1548" s="1">
        <v>99</v>
      </c>
      <c r="AP1548" s="1">
        <v>99</v>
      </c>
      <c r="AQ1548" s="1">
        <v>99</v>
      </c>
      <c r="AR1548" s="1">
        <v>99</v>
      </c>
      <c r="AS1548" s="1">
        <v>0</v>
      </c>
      <c r="AT1548" s="1">
        <v>0</v>
      </c>
      <c r="AU1548" s="1">
        <v>1</v>
      </c>
      <c r="AV1548" s="1">
        <v>0</v>
      </c>
      <c r="AW1548" s="1">
        <v>0</v>
      </c>
      <c r="AX1548" s="1">
        <v>1</v>
      </c>
      <c r="AY1548" s="1">
        <v>0</v>
      </c>
      <c r="AZ1548" s="1">
        <v>0</v>
      </c>
      <c r="BA1548" s="1">
        <v>0</v>
      </c>
      <c r="BB1548" s="1">
        <v>0</v>
      </c>
      <c r="BC1548" s="1">
        <v>0</v>
      </c>
      <c r="BD1548" s="1">
        <v>0</v>
      </c>
      <c r="BE1548" s="1">
        <v>0</v>
      </c>
      <c r="BF1548" s="1">
        <f t="shared" si="103"/>
        <v>2</v>
      </c>
      <c r="BG1548" s="25">
        <v>0</v>
      </c>
      <c r="BH1548" s="1">
        <v>0</v>
      </c>
      <c r="BI1548" s="1">
        <v>0</v>
      </c>
      <c r="BJ1548" s="1">
        <v>0</v>
      </c>
      <c r="BK1548" s="1">
        <v>0</v>
      </c>
      <c r="BL1548" s="25">
        <v>0</v>
      </c>
      <c r="BM1548" s="1">
        <v>0</v>
      </c>
      <c r="BN1548" s="1">
        <v>0</v>
      </c>
      <c r="BO1548" s="1">
        <v>0</v>
      </c>
      <c r="BP1548" s="1">
        <v>0</v>
      </c>
      <c r="BQ1548" s="12"/>
      <c r="BR1548" s="12"/>
      <c r="BS1548" s="12"/>
      <c r="BT1548" s="12"/>
      <c r="BU1548" s="12"/>
      <c r="BV1548" s="12"/>
      <c r="BW1548" s="12"/>
      <c r="BX1548" s="12"/>
      <c r="BY1548" s="12"/>
      <c r="BZ1548" s="12"/>
      <c r="CA1548" s="12"/>
      <c r="CB1548" s="15"/>
      <c r="CC1548" s="12"/>
      <c r="CD1548" s="12"/>
      <c r="CE1548" s="12"/>
      <c r="CF1548" s="12"/>
      <c r="CG1548" s="12"/>
      <c r="CH1548" s="12"/>
      <c r="CI1548" s="12"/>
      <c r="CJ1548" s="15"/>
      <c r="CK1548" s="12"/>
      <c r="CL1548" s="12"/>
      <c r="CM1548" s="12"/>
      <c r="CN1548" s="12"/>
      <c r="CO1548" s="12"/>
      <c r="CP1548" s="12"/>
      <c r="CQ1548" s="12"/>
      <c r="CR1548" s="12"/>
      <c r="CS1548" s="12"/>
      <c r="CT1548" s="12"/>
      <c r="CU1548" s="12"/>
      <c r="CV1548" s="12"/>
      <c r="CW1548" s="12"/>
      <c r="CX1548" s="12"/>
      <c r="CY1548" s="12"/>
      <c r="CZ1548" s="12"/>
      <c r="DA1548" s="12"/>
      <c r="DB1548" s="12"/>
      <c r="DC1548" s="12"/>
      <c r="DE1548" s="35"/>
    </row>
    <row r="1549" spans="1:109" x14ac:dyDescent="0.2">
      <c r="A1549" s="2">
        <v>1548</v>
      </c>
      <c r="B1549" s="5">
        <v>18</v>
      </c>
      <c r="C1549" s="5">
        <v>3</v>
      </c>
      <c r="D1549" s="1">
        <v>46</v>
      </c>
      <c r="E1549" s="7">
        <v>44102</v>
      </c>
      <c r="F1549" s="1">
        <v>0</v>
      </c>
      <c r="G1549" s="5">
        <f t="shared" si="100"/>
        <v>0</v>
      </c>
      <c r="H1549" s="19">
        <f t="shared" si="101"/>
        <v>0</v>
      </c>
      <c r="I1549" s="50">
        <v>97.569444444444443</v>
      </c>
      <c r="J1549" s="50">
        <v>121.33096085409252</v>
      </c>
      <c r="K1549" s="50">
        <v>25.105996461602906</v>
      </c>
      <c r="L1549" s="50">
        <v>1.7793594306049823</v>
      </c>
      <c r="M1549" s="50">
        <v>98.220640569395016</v>
      </c>
      <c r="N1549" s="50">
        <v>0</v>
      </c>
      <c r="O1549" s="50">
        <v>100</v>
      </c>
      <c r="P1549" s="50">
        <v>134.46354166666666</v>
      </c>
      <c r="Q1549" s="50">
        <v>18.93001361430105</v>
      </c>
      <c r="R1549" s="50">
        <v>2.6041666666666665</v>
      </c>
      <c r="S1549" s="50">
        <v>97.395833333333329</v>
      </c>
      <c r="T1549" s="50">
        <v>0</v>
      </c>
      <c r="U1549" s="50">
        <v>92.708333333333329</v>
      </c>
      <c r="V1549" s="50">
        <v>93</v>
      </c>
      <c r="W1549" s="50">
        <v>20.347623788503878</v>
      </c>
      <c r="X1549" s="50">
        <v>0</v>
      </c>
      <c r="Y1549" s="50">
        <v>100</v>
      </c>
      <c r="Z1549" s="50">
        <v>0</v>
      </c>
      <c r="AA1549" s="2">
        <v>0</v>
      </c>
      <c r="AB1549">
        <v>1</v>
      </c>
      <c r="AC1549">
        <v>5</v>
      </c>
      <c r="AD1549">
        <v>1</v>
      </c>
      <c r="AE1549" s="16">
        <v>1</v>
      </c>
      <c r="AF1549" s="12">
        <v>99</v>
      </c>
      <c r="AG1549">
        <v>99</v>
      </c>
      <c r="AH1549">
        <v>1</v>
      </c>
      <c r="AI1549">
        <v>99</v>
      </c>
      <c r="AJ1549">
        <v>99</v>
      </c>
      <c r="AK1549">
        <v>3</v>
      </c>
      <c r="AL1549">
        <v>2</v>
      </c>
      <c r="AM1549" s="1">
        <v>99</v>
      </c>
      <c r="AN1549" s="1">
        <v>99</v>
      </c>
      <c r="AO1549" s="1">
        <v>99</v>
      </c>
      <c r="AP1549" s="1">
        <v>99</v>
      </c>
      <c r="AQ1549" s="1">
        <v>99</v>
      </c>
      <c r="AR1549" s="1">
        <v>99</v>
      </c>
      <c r="AS1549" s="1">
        <v>0</v>
      </c>
      <c r="AT1549" s="1">
        <v>0</v>
      </c>
      <c r="AU1549" s="1">
        <v>1</v>
      </c>
      <c r="AV1549" s="1">
        <v>0</v>
      </c>
      <c r="AW1549" s="1">
        <v>0</v>
      </c>
      <c r="AX1549" s="1">
        <v>1</v>
      </c>
      <c r="AY1549" s="1">
        <v>1</v>
      </c>
      <c r="AZ1549" s="1">
        <v>0</v>
      </c>
      <c r="BA1549" s="1">
        <v>0</v>
      </c>
      <c r="BB1549" s="1">
        <v>0</v>
      </c>
      <c r="BC1549" s="1">
        <v>0</v>
      </c>
      <c r="BD1549" s="1">
        <v>0</v>
      </c>
      <c r="BE1549" s="1">
        <v>0</v>
      </c>
      <c r="BF1549" s="1">
        <f t="shared" si="103"/>
        <v>3</v>
      </c>
      <c r="BG1549" s="25">
        <v>0</v>
      </c>
      <c r="BH1549" s="1">
        <v>0</v>
      </c>
      <c r="BI1549" s="1">
        <v>0</v>
      </c>
      <c r="BJ1549" s="1">
        <v>0</v>
      </c>
      <c r="BK1549" s="1">
        <v>0</v>
      </c>
      <c r="BL1549" s="25">
        <v>0</v>
      </c>
      <c r="BM1549" s="1">
        <v>0</v>
      </c>
      <c r="BN1549" s="1">
        <v>0</v>
      </c>
      <c r="BO1549" s="1">
        <v>0</v>
      </c>
      <c r="BP1549" s="1">
        <v>0</v>
      </c>
      <c r="BQ1549" s="12"/>
      <c r="BR1549" s="12"/>
      <c r="BS1549" s="12"/>
      <c r="BT1549" s="12"/>
      <c r="BU1549" s="12"/>
      <c r="BV1549" s="12"/>
      <c r="BW1549" s="12"/>
      <c r="BX1549" s="12"/>
      <c r="BY1549" s="12"/>
      <c r="BZ1549" s="12"/>
      <c r="CA1549" s="12"/>
      <c r="CB1549" s="15"/>
      <c r="CC1549" s="12"/>
      <c r="CD1549" s="12"/>
      <c r="CE1549" s="12"/>
      <c r="CF1549" s="12"/>
      <c r="CG1549" s="12"/>
      <c r="CH1549" s="12"/>
      <c r="CI1549" s="12"/>
      <c r="CJ1549" s="15"/>
      <c r="CK1549" s="12"/>
      <c r="CL1549" s="12"/>
      <c r="CM1549" s="12"/>
      <c r="CN1549" s="12"/>
      <c r="CO1549" s="12"/>
      <c r="CP1549" s="12"/>
      <c r="CQ1549" s="12"/>
      <c r="CR1549" s="12"/>
      <c r="CS1549" s="12"/>
      <c r="CT1549" s="12"/>
      <c r="CU1549" s="12"/>
      <c r="CV1549" s="12"/>
      <c r="CW1549" s="12"/>
      <c r="CX1549" s="12"/>
      <c r="CY1549" s="12"/>
      <c r="CZ1549" s="12"/>
      <c r="DA1549" s="12"/>
      <c r="DB1549" s="12"/>
      <c r="DC1549" s="12"/>
      <c r="DD1549"/>
      <c r="DE1549" s="35"/>
    </row>
    <row r="1550" spans="1:109" x14ac:dyDescent="0.2">
      <c r="A1550" s="2">
        <v>1549</v>
      </c>
      <c r="B1550" s="5">
        <v>18</v>
      </c>
      <c r="C1550" s="5">
        <v>3</v>
      </c>
      <c r="D1550" s="1">
        <v>47</v>
      </c>
      <c r="E1550" s="7">
        <v>44103</v>
      </c>
      <c r="F1550" s="1">
        <v>0</v>
      </c>
      <c r="G1550" s="5">
        <f t="shared" si="100"/>
        <v>0</v>
      </c>
      <c r="H1550" s="19">
        <f t="shared" si="101"/>
        <v>0</v>
      </c>
      <c r="I1550" s="50">
        <v>93.055555555555557</v>
      </c>
      <c r="J1550" s="50">
        <v>108.70895522388059</v>
      </c>
      <c r="K1550" s="50">
        <v>28.457673925075529</v>
      </c>
      <c r="L1550" s="50">
        <v>2.9850746268656718</v>
      </c>
      <c r="M1550" s="50">
        <v>93.28358208955224</v>
      </c>
      <c r="N1550" s="50">
        <v>3.7313432835820897</v>
      </c>
      <c r="O1550" s="50">
        <v>100</v>
      </c>
      <c r="P1550" s="50">
        <v>108.77604166666667</v>
      </c>
      <c r="Q1550" s="50">
        <v>29.819911940603944</v>
      </c>
      <c r="R1550" s="50">
        <v>4.166666666666667</v>
      </c>
      <c r="S1550" s="50">
        <v>92.708333333333329</v>
      </c>
      <c r="T1550" s="50">
        <v>3.125</v>
      </c>
      <c r="U1550" s="50">
        <v>79.166666666666671</v>
      </c>
      <c r="V1550" s="50">
        <v>108.53947368421052</v>
      </c>
      <c r="W1550" s="50">
        <v>24.850679339645943</v>
      </c>
      <c r="X1550" s="50">
        <v>0</v>
      </c>
      <c r="Y1550" s="50">
        <v>94.73684210526315</v>
      </c>
      <c r="Z1550" s="50">
        <v>5.2631578947368425</v>
      </c>
      <c r="AA1550" s="2">
        <v>0</v>
      </c>
      <c r="AB1550">
        <v>1</v>
      </c>
      <c r="AC1550">
        <v>5</v>
      </c>
      <c r="AD1550">
        <v>1</v>
      </c>
      <c r="AE1550" s="16">
        <v>1</v>
      </c>
      <c r="AF1550" s="12">
        <v>99</v>
      </c>
      <c r="AG1550">
        <v>99</v>
      </c>
      <c r="AH1550">
        <v>1</v>
      </c>
      <c r="AI1550">
        <v>99</v>
      </c>
      <c r="AJ1550">
        <v>99</v>
      </c>
      <c r="AK1550">
        <v>99</v>
      </c>
      <c r="AL1550">
        <v>99</v>
      </c>
      <c r="AM1550" s="1">
        <v>99</v>
      </c>
      <c r="AN1550" s="1">
        <v>99</v>
      </c>
      <c r="AO1550" s="1">
        <v>99</v>
      </c>
      <c r="AP1550" s="1">
        <v>99</v>
      </c>
      <c r="AQ1550" s="1">
        <v>99</v>
      </c>
      <c r="AR1550" s="1">
        <v>99</v>
      </c>
      <c r="AS1550" s="1">
        <v>0</v>
      </c>
      <c r="AT1550" s="1">
        <v>0</v>
      </c>
      <c r="AU1550" s="1">
        <v>1</v>
      </c>
      <c r="AV1550" s="1">
        <v>0</v>
      </c>
      <c r="AW1550" s="1">
        <v>0</v>
      </c>
      <c r="AX1550" s="1">
        <v>0</v>
      </c>
      <c r="AY1550" s="1">
        <v>0</v>
      </c>
      <c r="AZ1550" s="1">
        <v>0</v>
      </c>
      <c r="BA1550" s="1">
        <v>0</v>
      </c>
      <c r="BB1550" s="1">
        <v>0</v>
      </c>
      <c r="BC1550" s="1">
        <v>0</v>
      </c>
      <c r="BD1550" s="1">
        <v>0</v>
      </c>
      <c r="BE1550" s="1">
        <v>0</v>
      </c>
      <c r="BF1550" s="1">
        <f t="shared" si="103"/>
        <v>1</v>
      </c>
      <c r="BG1550" s="25">
        <v>0</v>
      </c>
      <c r="BH1550" s="1">
        <v>0</v>
      </c>
      <c r="BI1550" s="1">
        <v>0</v>
      </c>
      <c r="BJ1550" s="1">
        <v>0</v>
      </c>
      <c r="BK1550" s="1">
        <v>0</v>
      </c>
      <c r="BL1550" s="25">
        <v>0</v>
      </c>
      <c r="BM1550" s="1">
        <v>0</v>
      </c>
      <c r="BN1550" s="1">
        <v>0</v>
      </c>
      <c r="BO1550" s="1">
        <v>0</v>
      </c>
      <c r="BP1550" s="1">
        <v>0</v>
      </c>
      <c r="BQ1550" s="12"/>
      <c r="BR1550" s="12"/>
      <c r="BS1550" s="12"/>
      <c r="BT1550" s="12"/>
      <c r="BU1550" s="12"/>
      <c r="BV1550" s="12"/>
      <c r="BW1550" s="12"/>
      <c r="BX1550" s="12"/>
      <c r="BY1550" s="12"/>
      <c r="BZ1550" s="12"/>
      <c r="CA1550" s="12"/>
      <c r="CB1550" s="15"/>
      <c r="CC1550" s="12"/>
      <c r="CD1550" s="12"/>
      <c r="CE1550" s="12"/>
      <c r="CF1550" s="12"/>
      <c r="CG1550" s="12"/>
      <c r="CH1550" s="12"/>
      <c r="CI1550" s="12"/>
      <c r="CJ1550" s="15"/>
      <c r="CK1550" s="12"/>
      <c r="CL1550" s="12"/>
      <c r="CM1550" s="12"/>
      <c r="CN1550" s="12"/>
      <c r="CO1550" s="12"/>
      <c r="CP1550" s="12"/>
      <c r="CQ1550" s="12"/>
      <c r="CR1550" s="12"/>
      <c r="CS1550" s="12"/>
      <c r="CT1550" s="12"/>
      <c r="CU1550" s="12"/>
      <c r="CV1550" s="12"/>
      <c r="CW1550" s="12"/>
      <c r="CX1550" s="12"/>
      <c r="CY1550" s="12"/>
      <c r="CZ1550" s="12"/>
      <c r="DA1550" s="12"/>
      <c r="DB1550" s="12"/>
      <c r="DC1550" s="12"/>
      <c r="DD1550"/>
      <c r="DE1550" s="35"/>
    </row>
    <row r="1551" spans="1:109" x14ac:dyDescent="0.2">
      <c r="A1551" s="2">
        <v>1550</v>
      </c>
      <c r="B1551" s="5">
        <v>18</v>
      </c>
      <c r="C1551" s="5">
        <v>3</v>
      </c>
      <c r="D1551" s="1">
        <v>48</v>
      </c>
      <c r="E1551" s="7">
        <v>44104</v>
      </c>
      <c r="F1551" s="1">
        <v>0</v>
      </c>
      <c r="G1551" s="5">
        <f t="shared" si="100"/>
        <v>0</v>
      </c>
      <c r="H1551" s="19">
        <f t="shared" si="101"/>
        <v>0</v>
      </c>
      <c r="I1551" s="50">
        <v>96.875</v>
      </c>
      <c r="J1551" s="50">
        <v>111.4910394265233</v>
      </c>
      <c r="K1551" s="50">
        <v>22.832678065202312</v>
      </c>
      <c r="L1551" s="50">
        <v>0</v>
      </c>
      <c r="M1551" s="50">
        <v>98.566308243727605</v>
      </c>
      <c r="N1551" s="50">
        <v>1.4336917562724014</v>
      </c>
      <c r="O1551" s="50">
        <v>100</v>
      </c>
      <c r="P1551" s="50">
        <v>106.90104166666667</v>
      </c>
      <c r="Q1551" s="50">
        <v>24.74519779782813</v>
      </c>
      <c r="R1551" s="50">
        <v>0</v>
      </c>
      <c r="S1551" s="50">
        <v>97.916666666666671</v>
      </c>
      <c r="T1551" s="50">
        <v>2.0833333333333335</v>
      </c>
      <c r="U1551" s="50">
        <v>90.625</v>
      </c>
      <c r="V1551" s="50">
        <v>121.62068965517241</v>
      </c>
      <c r="W1551" s="50">
        <v>16.23443989997654</v>
      </c>
      <c r="X1551" s="50">
        <v>0</v>
      </c>
      <c r="Y1551" s="50">
        <v>100</v>
      </c>
      <c r="Z1551" s="50">
        <v>0</v>
      </c>
      <c r="AA1551" s="2">
        <v>0</v>
      </c>
      <c r="AB1551">
        <v>1</v>
      </c>
      <c r="AC1551">
        <v>6</v>
      </c>
      <c r="AD1551">
        <v>1</v>
      </c>
      <c r="AE1551" s="16">
        <v>1</v>
      </c>
      <c r="AF1551" s="12">
        <v>99</v>
      </c>
      <c r="AG1551">
        <v>99</v>
      </c>
      <c r="AH1551">
        <v>1</v>
      </c>
      <c r="AI1551">
        <v>99</v>
      </c>
      <c r="AJ1551">
        <v>99</v>
      </c>
      <c r="AK1551">
        <v>99</v>
      </c>
      <c r="AL1551">
        <v>99</v>
      </c>
      <c r="AM1551">
        <v>99</v>
      </c>
      <c r="AN1551" s="1">
        <v>99</v>
      </c>
      <c r="AO1551" s="1">
        <v>99</v>
      </c>
      <c r="AP1551" s="1">
        <v>99</v>
      </c>
      <c r="AQ1551" s="1">
        <v>99</v>
      </c>
      <c r="AR1551" s="1">
        <v>99</v>
      </c>
      <c r="AS1551" s="1">
        <v>0</v>
      </c>
      <c r="AT1551" s="1">
        <v>0</v>
      </c>
      <c r="AU1551" s="1">
        <v>1</v>
      </c>
      <c r="AV1551" s="1">
        <v>0</v>
      </c>
      <c r="AW1551" s="1">
        <v>0</v>
      </c>
      <c r="AX1551" s="1">
        <v>0</v>
      </c>
      <c r="AY1551" s="1">
        <v>0</v>
      </c>
      <c r="AZ1551" s="1">
        <v>0</v>
      </c>
      <c r="BA1551" s="1">
        <v>0</v>
      </c>
      <c r="BB1551" s="1">
        <v>0</v>
      </c>
      <c r="BC1551" s="1">
        <v>0</v>
      </c>
      <c r="BD1551" s="1">
        <v>0</v>
      </c>
      <c r="BE1551" s="1">
        <v>0</v>
      </c>
      <c r="BF1551" s="1">
        <f t="shared" si="103"/>
        <v>1</v>
      </c>
      <c r="BG1551" s="25">
        <v>0</v>
      </c>
      <c r="BH1551" s="1">
        <v>0</v>
      </c>
      <c r="BI1551" s="1">
        <v>0</v>
      </c>
      <c r="BJ1551" s="1">
        <v>0</v>
      </c>
      <c r="BK1551" s="1">
        <v>0</v>
      </c>
      <c r="BL1551" s="25">
        <v>0</v>
      </c>
      <c r="BM1551" s="1">
        <v>0</v>
      </c>
      <c r="BN1551" s="1">
        <v>0</v>
      </c>
      <c r="BO1551" s="1">
        <v>0</v>
      </c>
      <c r="BP1551" s="1">
        <v>0</v>
      </c>
      <c r="BQ1551" s="12"/>
      <c r="BR1551" s="12"/>
      <c r="BS1551" s="12"/>
      <c r="BT1551" s="12"/>
      <c r="BU1551" s="12"/>
      <c r="BV1551" s="12"/>
      <c r="BW1551" s="12"/>
      <c r="BX1551" s="12"/>
      <c r="BY1551" s="12"/>
      <c r="BZ1551" s="12"/>
      <c r="CA1551" s="12"/>
      <c r="CB1551" s="15"/>
      <c r="CC1551" s="12"/>
      <c r="CD1551" s="12"/>
      <c r="CE1551" s="12"/>
      <c r="CF1551" s="12"/>
      <c r="CG1551" s="12"/>
      <c r="CH1551" s="12"/>
      <c r="CI1551" s="12"/>
      <c r="CJ1551" s="15"/>
      <c r="CK1551" s="12"/>
      <c r="CL1551" s="12"/>
      <c r="CM1551" s="12"/>
      <c r="CN1551" s="12"/>
      <c r="CO1551" s="12"/>
      <c r="CP1551" s="12"/>
      <c r="CQ1551" s="12"/>
      <c r="CR1551" s="12"/>
      <c r="CS1551" s="12"/>
      <c r="CT1551" s="12"/>
      <c r="CU1551" s="12"/>
      <c r="CV1551" s="12"/>
      <c r="CW1551" s="12"/>
      <c r="CX1551" s="12"/>
      <c r="CY1551" s="12"/>
      <c r="CZ1551" s="12"/>
      <c r="DA1551" s="12"/>
      <c r="DB1551" s="12"/>
      <c r="DC1551" s="12"/>
      <c r="DD1551"/>
      <c r="DE1551" s="35"/>
    </row>
    <row r="1552" spans="1:109" x14ac:dyDescent="0.2">
      <c r="A1552" s="2">
        <v>1551</v>
      </c>
      <c r="B1552" s="5">
        <v>18</v>
      </c>
      <c r="C1552" s="5">
        <v>3</v>
      </c>
      <c r="D1552" s="1">
        <v>49</v>
      </c>
      <c r="E1552" s="7">
        <v>44105</v>
      </c>
      <c r="F1552" s="1">
        <v>0</v>
      </c>
      <c r="G1552" s="5">
        <f t="shared" si="100"/>
        <v>0</v>
      </c>
      <c r="H1552" s="19">
        <f t="shared" si="101"/>
        <v>0</v>
      </c>
      <c r="I1552" s="50">
        <v>80.902777777777771</v>
      </c>
      <c r="J1552" s="50">
        <v>118.03004291845494</v>
      </c>
      <c r="K1552" s="50">
        <v>33.024863067445906</v>
      </c>
      <c r="L1552" s="50">
        <v>4.7210300429184553</v>
      </c>
      <c r="M1552" s="50">
        <v>83.261802575107296</v>
      </c>
      <c r="N1552" s="50">
        <v>12.017167381974248</v>
      </c>
      <c r="O1552" s="50">
        <v>81.770833333333329</v>
      </c>
      <c r="P1552" s="50">
        <v>124.8407643312102</v>
      </c>
      <c r="Q1552" s="50">
        <v>32.863184023287886</v>
      </c>
      <c r="R1552" s="50">
        <v>7.0063694267515926</v>
      </c>
      <c r="S1552" s="50">
        <v>80.891719745222929</v>
      </c>
      <c r="T1552" s="50">
        <v>12.101910828025478</v>
      </c>
      <c r="U1552" s="50">
        <v>79.166666666666671</v>
      </c>
      <c r="V1552" s="50">
        <v>103.96052631578948</v>
      </c>
      <c r="W1552" s="50">
        <v>28.876953897065103</v>
      </c>
      <c r="X1552" s="50">
        <v>0</v>
      </c>
      <c r="Y1552" s="50">
        <v>88.15789473684211</v>
      </c>
      <c r="Z1552" s="50">
        <v>11.842105263157896</v>
      </c>
      <c r="AA1552" s="2">
        <v>0</v>
      </c>
      <c r="AB1552">
        <v>1</v>
      </c>
      <c r="AC1552">
        <v>6</v>
      </c>
      <c r="AD1552">
        <v>1</v>
      </c>
      <c r="AE1552" s="16">
        <v>1</v>
      </c>
      <c r="AF1552" s="12">
        <v>99</v>
      </c>
      <c r="AG1552">
        <v>99</v>
      </c>
      <c r="AH1552">
        <v>1</v>
      </c>
      <c r="AI1552">
        <v>99</v>
      </c>
      <c r="AJ1552">
        <v>99</v>
      </c>
      <c r="AK1552">
        <v>99</v>
      </c>
      <c r="AL1552">
        <v>99</v>
      </c>
      <c r="AM1552" s="1">
        <v>99</v>
      </c>
      <c r="AN1552" s="1">
        <v>99</v>
      </c>
      <c r="AO1552" s="1">
        <v>99</v>
      </c>
      <c r="AP1552" s="1">
        <v>99</v>
      </c>
      <c r="AQ1552" s="1">
        <v>99</v>
      </c>
      <c r="AR1552" s="1">
        <v>99</v>
      </c>
      <c r="AS1552" s="1">
        <v>0</v>
      </c>
      <c r="AT1552" s="1">
        <v>0</v>
      </c>
      <c r="AU1552" s="1">
        <v>1</v>
      </c>
      <c r="AV1552" s="1">
        <v>0</v>
      </c>
      <c r="AW1552" s="1">
        <v>0</v>
      </c>
      <c r="AX1552" s="1">
        <v>0</v>
      </c>
      <c r="AY1552" s="1">
        <v>0</v>
      </c>
      <c r="AZ1552" s="1">
        <v>0</v>
      </c>
      <c r="BA1552" s="1">
        <v>0</v>
      </c>
      <c r="BB1552" s="1">
        <v>0</v>
      </c>
      <c r="BC1552" s="1">
        <v>0</v>
      </c>
      <c r="BD1552" s="1">
        <v>0</v>
      </c>
      <c r="BE1552" s="1">
        <v>0</v>
      </c>
      <c r="BF1552" s="1">
        <f t="shared" si="103"/>
        <v>1</v>
      </c>
      <c r="BG1552" s="25">
        <v>0</v>
      </c>
      <c r="BH1552" s="1">
        <v>0</v>
      </c>
      <c r="BI1552" s="1">
        <v>0</v>
      </c>
      <c r="BJ1552" s="1">
        <v>0</v>
      </c>
      <c r="BK1552" s="1">
        <v>0</v>
      </c>
      <c r="BL1552" s="25">
        <v>0</v>
      </c>
      <c r="BM1552" s="1">
        <v>0</v>
      </c>
      <c r="BN1552" s="1">
        <v>0</v>
      </c>
      <c r="BO1552" s="1">
        <v>0</v>
      </c>
      <c r="BP1552" s="1">
        <v>0</v>
      </c>
      <c r="BQ1552" s="12"/>
      <c r="BR1552" s="12"/>
      <c r="BS1552" s="12"/>
      <c r="BT1552" s="12"/>
      <c r="BU1552" s="12"/>
      <c r="BV1552" s="12"/>
      <c r="BW1552" s="12"/>
      <c r="BX1552" s="12"/>
      <c r="BY1552" s="12"/>
      <c r="BZ1552" s="12"/>
      <c r="CA1552" s="12"/>
      <c r="CB1552" s="15"/>
      <c r="CC1552" s="12"/>
      <c r="CD1552" s="12"/>
      <c r="CE1552" s="12"/>
      <c r="CF1552" s="12"/>
      <c r="CG1552" s="12"/>
      <c r="CH1552" s="12"/>
      <c r="CI1552" s="12"/>
      <c r="CJ1552" s="15"/>
      <c r="CK1552" s="12"/>
      <c r="CL1552" s="12"/>
      <c r="CM1552" s="12"/>
      <c r="CN1552" s="12"/>
      <c r="CO1552" s="12"/>
      <c r="CP1552" s="12"/>
      <c r="CQ1552" s="12"/>
      <c r="CR1552" s="12"/>
      <c r="CS1552" s="12"/>
      <c r="CT1552" s="12"/>
      <c r="CU1552" s="12"/>
      <c r="CV1552" s="12"/>
      <c r="CW1552" s="12"/>
      <c r="CX1552" s="12"/>
      <c r="CY1552" s="12"/>
      <c r="CZ1552" s="12"/>
      <c r="DA1552" s="12"/>
      <c r="DB1552" s="12"/>
      <c r="DC1552" s="12"/>
      <c r="DD1552"/>
      <c r="DE1552" s="35"/>
    </row>
    <row r="1553" spans="1:109" x14ac:dyDescent="0.2">
      <c r="A1553" s="2">
        <v>1552</v>
      </c>
      <c r="B1553" s="5">
        <v>18</v>
      </c>
      <c r="C1553" s="5">
        <v>3</v>
      </c>
      <c r="D1553" s="1">
        <v>50</v>
      </c>
      <c r="E1553" s="7">
        <v>44106</v>
      </c>
      <c r="F1553" s="1">
        <v>0</v>
      </c>
      <c r="G1553" s="5">
        <f t="shared" si="100"/>
        <v>0</v>
      </c>
      <c r="H1553" s="19">
        <f t="shared" si="101"/>
        <v>0</v>
      </c>
      <c r="I1553" s="50">
        <v>92.013888888888886</v>
      </c>
      <c r="J1553" s="50">
        <v>113.27547169811321</v>
      </c>
      <c r="K1553" s="50">
        <v>30.858590847903073</v>
      </c>
      <c r="L1553" s="50">
        <v>4.5283018867924527</v>
      </c>
      <c r="M1553" s="50">
        <v>86.79245283018868</v>
      </c>
      <c r="N1553" s="50">
        <v>8.6792452830188687</v>
      </c>
      <c r="O1553" s="50">
        <v>88.020833333333329</v>
      </c>
      <c r="P1553" s="50">
        <v>112.89349112426035</v>
      </c>
      <c r="Q1553" s="50">
        <v>25.114462233145659</v>
      </c>
      <c r="R1553" s="50">
        <v>0.59171597633136097</v>
      </c>
      <c r="S1553" s="50">
        <v>92.899408284023679</v>
      </c>
      <c r="T1553" s="50">
        <v>6.5088757396449708</v>
      </c>
      <c r="U1553" s="50">
        <v>100</v>
      </c>
      <c r="V1553" s="50">
        <v>113.94791666666667</v>
      </c>
      <c r="W1553" s="50">
        <v>38.983427531064429</v>
      </c>
      <c r="X1553" s="50">
        <v>11.458333333333334</v>
      </c>
      <c r="Y1553" s="50">
        <v>76.041666666666671</v>
      </c>
      <c r="Z1553" s="50">
        <v>12.5</v>
      </c>
      <c r="AA1553" s="2">
        <v>1</v>
      </c>
      <c r="AB1553">
        <v>1</v>
      </c>
      <c r="AC1553">
        <v>6</v>
      </c>
      <c r="AD1553">
        <v>1</v>
      </c>
      <c r="AE1553" s="16">
        <v>1</v>
      </c>
      <c r="AF1553" s="12">
        <v>99</v>
      </c>
      <c r="AG1553">
        <v>99</v>
      </c>
      <c r="AH1553">
        <v>1</v>
      </c>
      <c r="AI1553">
        <v>99</v>
      </c>
      <c r="AJ1553">
        <v>99</v>
      </c>
      <c r="AK1553">
        <v>2</v>
      </c>
      <c r="AL1553">
        <v>99</v>
      </c>
      <c r="AM1553" s="1">
        <v>99</v>
      </c>
      <c r="AN1553" s="1">
        <v>99</v>
      </c>
      <c r="AO1553" s="1">
        <v>99</v>
      </c>
      <c r="AP1553" s="1">
        <v>99</v>
      </c>
      <c r="AQ1553" s="1">
        <v>99</v>
      </c>
      <c r="AR1553" s="1">
        <v>99</v>
      </c>
      <c r="AS1553" s="1">
        <v>0</v>
      </c>
      <c r="AT1553" s="1">
        <v>0</v>
      </c>
      <c r="AU1553" s="1">
        <v>1</v>
      </c>
      <c r="AV1553" s="1">
        <v>0</v>
      </c>
      <c r="AW1553" s="1">
        <v>0</v>
      </c>
      <c r="AX1553" s="1">
        <v>1</v>
      </c>
      <c r="AY1553" s="1">
        <v>0</v>
      </c>
      <c r="AZ1553" s="1">
        <v>0</v>
      </c>
      <c r="BA1553" s="1">
        <v>0</v>
      </c>
      <c r="BB1553" s="1">
        <v>0</v>
      </c>
      <c r="BC1553" s="1">
        <v>0</v>
      </c>
      <c r="BD1553" s="1">
        <v>0</v>
      </c>
      <c r="BE1553" s="1">
        <v>0</v>
      </c>
      <c r="BF1553" s="1">
        <f t="shared" si="103"/>
        <v>2</v>
      </c>
      <c r="BG1553" s="25">
        <v>0</v>
      </c>
      <c r="BH1553" s="1">
        <v>0</v>
      </c>
      <c r="BI1553" s="1">
        <v>0</v>
      </c>
      <c r="BJ1553" s="1">
        <v>0</v>
      </c>
      <c r="BK1553" s="1">
        <v>0</v>
      </c>
      <c r="BL1553" s="25">
        <v>0</v>
      </c>
      <c r="BM1553" s="1">
        <v>0</v>
      </c>
      <c r="BN1553" s="1">
        <v>0</v>
      </c>
      <c r="BO1553" s="1">
        <v>0</v>
      </c>
      <c r="BP1553" s="1">
        <v>0</v>
      </c>
      <c r="BQ1553" s="12"/>
      <c r="BR1553" s="12"/>
      <c r="BS1553" s="12"/>
      <c r="BT1553" s="12"/>
      <c r="BU1553" s="12"/>
      <c r="BV1553" s="12"/>
      <c r="BW1553" s="12"/>
      <c r="BX1553" s="12"/>
      <c r="BY1553" s="12"/>
      <c r="BZ1553" s="12"/>
      <c r="CA1553" s="12"/>
      <c r="CB1553" s="15"/>
      <c r="CC1553" s="12"/>
      <c r="CD1553" s="12"/>
      <c r="CE1553" s="12"/>
      <c r="CF1553" s="12"/>
      <c r="CG1553" s="12"/>
      <c r="CH1553" s="12"/>
      <c r="CI1553" s="12"/>
      <c r="CJ1553" s="15"/>
      <c r="CK1553" s="12"/>
      <c r="CL1553" s="12"/>
      <c r="CM1553" s="12"/>
      <c r="CN1553" s="12"/>
      <c r="CO1553" s="12"/>
      <c r="CP1553" s="12"/>
      <c r="CQ1553" s="12"/>
      <c r="CR1553" s="12"/>
      <c r="CS1553" s="12"/>
      <c r="CT1553" s="12"/>
      <c r="CU1553" s="12"/>
      <c r="CV1553" s="12"/>
      <c r="CW1553" s="12"/>
      <c r="CX1553" s="12"/>
      <c r="CY1553" s="12"/>
      <c r="CZ1553" s="12"/>
      <c r="DA1553" s="12"/>
      <c r="DB1553" s="12"/>
      <c r="DC1553" s="12"/>
      <c r="DD1553"/>
      <c r="DE1553" s="35"/>
    </row>
    <row r="1554" spans="1:109" x14ac:dyDescent="0.2">
      <c r="A1554" s="2">
        <v>1553</v>
      </c>
      <c r="B1554" s="5">
        <v>18</v>
      </c>
      <c r="C1554" s="5">
        <v>3</v>
      </c>
      <c r="D1554" s="1">
        <v>51</v>
      </c>
      <c r="E1554" s="7">
        <v>44107</v>
      </c>
      <c r="F1554" s="1">
        <v>0</v>
      </c>
      <c r="G1554" s="5">
        <f t="shared" si="100"/>
        <v>0</v>
      </c>
      <c r="H1554" s="19">
        <f t="shared" si="101"/>
        <v>0</v>
      </c>
      <c r="I1554" s="50">
        <v>74.652777777777771</v>
      </c>
      <c r="J1554" s="50">
        <v>137.8093023255814</v>
      </c>
      <c r="K1554" s="50">
        <v>36.399870993373639</v>
      </c>
      <c r="L1554" s="50">
        <v>19.534883720930232</v>
      </c>
      <c r="M1554" s="50">
        <v>75.813953488372107</v>
      </c>
      <c r="N1554" s="50">
        <v>4.6511627906976747</v>
      </c>
      <c r="O1554" s="50">
        <v>61.979166666666664</v>
      </c>
      <c r="P1554" s="50">
        <v>141.56302521008402</v>
      </c>
      <c r="Q1554" s="50">
        <v>43.706242767020619</v>
      </c>
      <c r="R1554" s="50">
        <v>26.890756302521009</v>
      </c>
      <c r="S1554" s="50">
        <v>64.705882352941174</v>
      </c>
      <c r="T1554" s="50">
        <v>8.4033613445378155</v>
      </c>
      <c r="U1554" s="50">
        <v>100</v>
      </c>
      <c r="V1554" s="50">
        <v>133.15625</v>
      </c>
      <c r="W1554" s="50">
        <v>22.198984157515799</v>
      </c>
      <c r="X1554" s="50">
        <v>10.416666666666666</v>
      </c>
      <c r="Y1554" s="50">
        <v>89.583333333333329</v>
      </c>
      <c r="Z1554" s="50">
        <v>0</v>
      </c>
      <c r="AA1554" s="2">
        <v>1</v>
      </c>
      <c r="AB1554">
        <v>1</v>
      </c>
      <c r="AC1554">
        <v>5</v>
      </c>
      <c r="AD1554">
        <v>1</v>
      </c>
      <c r="AE1554" s="16">
        <v>0</v>
      </c>
      <c r="AF1554" s="12">
        <v>99</v>
      </c>
      <c r="AG1554">
        <v>99</v>
      </c>
      <c r="AH1554">
        <v>1</v>
      </c>
      <c r="AI1554">
        <v>99</v>
      </c>
      <c r="AJ1554">
        <v>99</v>
      </c>
      <c r="AK1554">
        <v>99</v>
      </c>
      <c r="AL1554">
        <v>99</v>
      </c>
      <c r="AM1554">
        <v>99</v>
      </c>
      <c r="AN1554" s="1">
        <v>99</v>
      </c>
      <c r="AO1554" s="1">
        <v>99</v>
      </c>
      <c r="AP1554" s="1">
        <v>99</v>
      </c>
      <c r="AQ1554" s="1">
        <v>99</v>
      </c>
      <c r="AR1554" s="1">
        <v>99</v>
      </c>
      <c r="AS1554" s="1">
        <v>0</v>
      </c>
      <c r="AT1554" s="1">
        <v>0</v>
      </c>
      <c r="AU1554" s="1">
        <v>1</v>
      </c>
      <c r="AV1554" s="1">
        <v>0</v>
      </c>
      <c r="AW1554" s="1">
        <v>0</v>
      </c>
      <c r="AX1554" s="1">
        <v>0</v>
      </c>
      <c r="AY1554" s="1">
        <v>0</v>
      </c>
      <c r="AZ1554" s="1">
        <v>0</v>
      </c>
      <c r="BA1554" s="1">
        <v>0</v>
      </c>
      <c r="BB1554" s="1">
        <v>0</v>
      </c>
      <c r="BC1554" s="1">
        <v>0</v>
      </c>
      <c r="BD1554" s="1">
        <v>0</v>
      </c>
      <c r="BE1554" s="1">
        <v>0</v>
      </c>
      <c r="BF1554" s="1">
        <f t="shared" si="103"/>
        <v>1</v>
      </c>
      <c r="BG1554" s="25">
        <v>0</v>
      </c>
      <c r="BH1554" s="1">
        <v>0</v>
      </c>
      <c r="BI1554" s="1">
        <v>0</v>
      </c>
      <c r="BJ1554" s="1">
        <v>0</v>
      </c>
      <c r="BK1554" s="1">
        <v>0</v>
      </c>
      <c r="BL1554" s="25">
        <v>0</v>
      </c>
      <c r="BM1554" s="1">
        <v>0</v>
      </c>
      <c r="BN1554" s="1">
        <v>0</v>
      </c>
      <c r="BO1554" s="1">
        <v>0</v>
      </c>
      <c r="BP1554" s="1">
        <v>0</v>
      </c>
      <c r="BQ1554" s="12"/>
      <c r="BR1554" s="12"/>
      <c r="BS1554" s="12"/>
      <c r="BT1554" s="12"/>
      <c r="BU1554" s="12"/>
      <c r="BV1554" s="12"/>
      <c r="BW1554" s="12"/>
      <c r="BX1554" s="12"/>
      <c r="BY1554" s="12"/>
      <c r="BZ1554" s="12"/>
      <c r="CA1554" s="12"/>
      <c r="CB1554" s="15"/>
      <c r="CC1554" s="12"/>
      <c r="CD1554" s="12"/>
      <c r="CE1554" s="12"/>
      <c r="CF1554" s="12"/>
      <c r="CG1554" s="12"/>
      <c r="CH1554" s="12"/>
      <c r="CI1554" s="12"/>
      <c r="CJ1554" s="15"/>
      <c r="CK1554" s="12"/>
      <c r="CL1554" s="12"/>
      <c r="CM1554" s="12"/>
      <c r="CN1554" s="12"/>
      <c r="CO1554" s="12"/>
      <c r="CP1554" s="12"/>
      <c r="CQ1554" s="12"/>
      <c r="CR1554" s="12"/>
      <c r="CS1554" s="12"/>
      <c r="CT1554" s="12"/>
      <c r="CU1554" s="12"/>
      <c r="CV1554" s="12"/>
      <c r="CW1554" s="12"/>
      <c r="CX1554" s="12"/>
      <c r="CY1554" s="12"/>
      <c r="CZ1554" s="12"/>
      <c r="DA1554" s="12"/>
      <c r="DB1554" s="12"/>
      <c r="DC1554" s="12"/>
      <c r="DD1554"/>
      <c r="DE1554" s="35"/>
    </row>
    <row r="1555" spans="1:109" x14ac:dyDescent="0.2">
      <c r="A1555" s="2">
        <v>1554</v>
      </c>
      <c r="B1555" s="5">
        <v>18</v>
      </c>
      <c r="C1555" s="5">
        <v>3</v>
      </c>
      <c r="D1555" s="1">
        <v>52</v>
      </c>
      <c r="E1555" s="7">
        <v>44108</v>
      </c>
      <c r="F1555" s="1">
        <v>0</v>
      </c>
      <c r="G1555" s="5">
        <f t="shared" si="100"/>
        <v>0</v>
      </c>
      <c r="H1555" s="19">
        <f t="shared" si="101"/>
        <v>0</v>
      </c>
      <c r="I1555" s="50">
        <v>100</v>
      </c>
      <c r="J1555" s="50">
        <v>132.54513888888889</v>
      </c>
      <c r="K1555" s="50">
        <v>26.935280231144748</v>
      </c>
      <c r="L1555" s="50">
        <v>11.805555555555555</v>
      </c>
      <c r="M1555" s="50">
        <v>88.194444444444443</v>
      </c>
      <c r="N1555" s="50">
        <v>0</v>
      </c>
      <c r="O1555" s="50">
        <v>100</v>
      </c>
      <c r="P1555" s="50">
        <v>134.44270833333334</v>
      </c>
      <c r="Q1555" s="50">
        <v>27.255149918770659</v>
      </c>
      <c r="R1555" s="50">
        <v>13.020833333333334</v>
      </c>
      <c r="S1555" s="50">
        <v>86.979166666666671</v>
      </c>
      <c r="T1555" s="50">
        <v>0</v>
      </c>
      <c r="U1555" s="50">
        <v>100</v>
      </c>
      <c r="V1555" s="50">
        <v>128.75</v>
      </c>
      <c r="W1555" s="50">
        <v>26.100834341808426</v>
      </c>
      <c r="X1555" s="50">
        <v>9.375</v>
      </c>
      <c r="Y1555" s="50">
        <v>90.625</v>
      </c>
      <c r="Z1555" s="50">
        <v>0</v>
      </c>
      <c r="AA1555" s="25" t="s">
        <v>20</v>
      </c>
      <c r="AB1555" t="s">
        <v>20</v>
      </c>
      <c r="AC1555" t="s">
        <v>20</v>
      </c>
      <c r="AD1555">
        <v>1</v>
      </c>
      <c r="AE1555" s="16" t="s">
        <v>20</v>
      </c>
      <c r="AF1555" s="16" t="s">
        <v>20</v>
      </c>
      <c r="AG1555" s="16" t="s">
        <v>20</v>
      </c>
      <c r="AH1555" s="16" t="s">
        <v>20</v>
      </c>
      <c r="AI1555" s="16" t="s">
        <v>20</v>
      </c>
      <c r="AJ1555" s="16" t="s">
        <v>20</v>
      </c>
      <c r="AK1555" s="16" t="s">
        <v>20</v>
      </c>
      <c r="AL1555" s="16" t="s">
        <v>20</v>
      </c>
      <c r="AM1555" s="1" t="s">
        <v>20</v>
      </c>
      <c r="AN1555" s="1" t="s">
        <v>20</v>
      </c>
      <c r="AO1555" s="1" t="s">
        <v>20</v>
      </c>
      <c r="AP1555" s="1" t="s">
        <v>20</v>
      </c>
      <c r="AQ1555" s="1" t="s">
        <v>20</v>
      </c>
      <c r="AR1555" s="1" t="s">
        <v>20</v>
      </c>
      <c r="AS1555" t="s">
        <v>20</v>
      </c>
      <c r="AT1555" t="s">
        <v>20</v>
      </c>
      <c r="AU1555" t="s">
        <v>20</v>
      </c>
      <c r="AV1555" t="s">
        <v>20</v>
      </c>
      <c r="AW1555" t="s">
        <v>20</v>
      </c>
      <c r="AX1555" t="s">
        <v>20</v>
      </c>
      <c r="AY1555" t="s">
        <v>20</v>
      </c>
      <c r="AZ1555" s="1" t="s">
        <v>20</v>
      </c>
      <c r="BA1555" s="1" t="s">
        <v>20</v>
      </c>
      <c r="BB1555" s="1" t="s">
        <v>20</v>
      </c>
      <c r="BC1555" t="s">
        <v>20</v>
      </c>
      <c r="BD1555" t="s">
        <v>20</v>
      </c>
      <c r="BE1555" s="1" t="s">
        <v>20</v>
      </c>
      <c r="BF1555" s="1" t="s">
        <v>20</v>
      </c>
      <c r="BG1555" s="12" t="s">
        <v>20</v>
      </c>
      <c r="BH1555" s="1" t="s">
        <v>20</v>
      </c>
      <c r="BI1555" s="1" t="s">
        <v>20</v>
      </c>
      <c r="BJ1555" s="12" t="s">
        <v>20</v>
      </c>
      <c r="BK1555" s="12" t="s">
        <v>20</v>
      </c>
      <c r="BL1555" s="25" t="s">
        <v>20</v>
      </c>
      <c r="BM1555" s="1" t="s">
        <v>20</v>
      </c>
      <c r="BN1555" s="1" t="s">
        <v>20</v>
      </c>
      <c r="BO1555" s="1" t="s">
        <v>20</v>
      </c>
      <c r="BP1555" s="1" t="s">
        <v>20</v>
      </c>
      <c r="BQ1555" s="12"/>
      <c r="BR1555" s="12"/>
      <c r="BS1555" s="12"/>
      <c r="BT1555" s="12"/>
      <c r="BU1555" s="12"/>
      <c r="BV1555" s="12"/>
      <c r="BW1555" s="12"/>
      <c r="BX1555" s="12"/>
      <c r="BY1555" s="12"/>
      <c r="BZ1555" s="12"/>
      <c r="CA1555" s="12"/>
      <c r="CB1555" s="15"/>
      <c r="CC1555" s="12"/>
      <c r="CD1555" s="12"/>
      <c r="CE1555" s="12"/>
      <c r="CF1555" s="12"/>
      <c r="CG1555" s="12"/>
      <c r="CH1555" s="12"/>
      <c r="CI1555" s="12"/>
      <c r="CJ1555" s="15"/>
      <c r="CK1555" s="12"/>
      <c r="CL1555" s="12"/>
      <c r="CM1555" s="12"/>
      <c r="CN1555" s="12"/>
      <c r="CO1555" s="12"/>
      <c r="CP1555" s="12"/>
      <c r="CQ1555" s="12"/>
      <c r="CR1555" s="12"/>
      <c r="CS1555" s="12"/>
      <c r="CT1555" s="12"/>
      <c r="CU1555" s="12"/>
      <c r="CV1555" s="12"/>
      <c r="CW1555" s="12"/>
      <c r="CX1555" s="12"/>
      <c r="CY1555" s="12"/>
      <c r="CZ1555" s="12"/>
      <c r="DA1555" s="12"/>
      <c r="DB1555" s="12"/>
      <c r="DC1555" s="12"/>
      <c r="DD1555"/>
      <c r="DE1555" s="35"/>
    </row>
    <row r="1556" spans="1:109" x14ac:dyDescent="0.2">
      <c r="A1556" s="2">
        <v>1555</v>
      </c>
      <c r="B1556" s="5">
        <v>18</v>
      </c>
      <c r="C1556" s="5">
        <v>3</v>
      </c>
      <c r="D1556" s="1">
        <v>53</v>
      </c>
      <c r="E1556" s="7">
        <v>44109</v>
      </c>
      <c r="F1556" s="1">
        <v>0</v>
      </c>
      <c r="G1556" s="5">
        <f t="shared" si="100"/>
        <v>59.999999999999943</v>
      </c>
      <c r="H1556" s="19">
        <f t="shared" si="101"/>
        <v>359.99999999999966</v>
      </c>
      <c r="I1556" s="50">
        <v>65.625</v>
      </c>
      <c r="J1556" s="50">
        <v>140.03703703703704</v>
      </c>
      <c r="K1556" s="50">
        <v>26.249309296300844</v>
      </c>
      <c r="L1556" s="50">
        <v>21.164021164021165</v>
      </c>
      <c r="M1556" s="50">
        <v>78.835978835978835</v>
      </c>
      <c r="N1556" s="50">
        <v>0</v>
      </c>
      <c r="O1556" s="50">
        <v>92.1875</v>
      </c>
      <c r="P1556" s="50">
        <v>136.72881355932202</v>
      </c>
      <c r="Q1556" s="50">
        <v>26.031665300353431</v>
      </c>
      <c r="R1556" s="50">
        <v>16.949152542372882</v>
      </c>
      <c r="S1556" s="50">
        <v>83.050847457627114</v>
      </c>
      <c r="T1556" s="50">
        <v>0</v>
      </c>
      <c r="U1556" s="50">
        <v>12.5</v>
      </c>
      <c r="V1556" s="50">
        <v>188.83333333333334</v>
      </c>
      <c r="W1556" s="50">
        <v>3.7502772004129445</v>
      </c>
      <c r="X1556" s="50">
        <v>83.333333333333329</v>
      </c>
      <c r="Y1556" s="50">
        <v>16.666666666666671</v>
      </c>
      <c r="Z1556" s="50">
        <v>0</v>
      </c>
      <c r="AA1556" s="2">
        <v>0</v>
      </c>
      <c r="AB1556">
        <v>1</v>
      </c>
      <c r="AC1556">
        <v>5</v>
      </c>
      <c r="AD1556" s="1" t="s">
        <v>20</v>
      </c>
      <c r="AE1556" s="16">
        <v>0</v>
      </c>
      <c r="AF1556" t="s">
        <v>875</v>
      </c>
      <c r="AG1556" t="s">
        <v>875</v>
      </c>
      <c r="AH1556" t="s">
        <v>875</v>
      </c>
      <c r="AI1556" t="s">
        <v>875</v>
      </c>
      <c r="AJ1556" t="s">
        <v>875</v>
      </c>
      <c r="AK1556" t="s">
        <v>875</v>
      </c>
      <c r="AL1556" t="s">
        <v>875</v>
      </c>
      <c r="AM1556" s="1" t="s">
        <v>903</v>
      </c>
      <c r="AN1556" s="1" t="s">
        <v>903</v>
      </c>
      <c r="AO1556" s="1" t="s">
        <v>903</v>
      </c>
      <c r="AP1556" s="1" t="s">
        <v>903</v>
      </c>
      <c r="AQ1556" s="1" t="s">
        <v>903</v>
      </c>
      <c r="AR1556" s="1" t="s">
        <v>903</v>
      </c>
      <c r="AS1556" s="1" t="s">
        <v>903</v>
      </c>
      <c r="AT1556" s="1" t="s">
        <v>903</v>
      </c>
      <c r="AU1556" s="1" t="s">
        <v>903</v>
      </c>
      <c r="AV1556" s="1" t="s">
        <v>903</v>
      </c>
      <c r="AW1556" s="1" t="s">
        <v>903</v>
      </c>
      <c r="AX1556" s="1" t="s">
        <v>903</v>
      </c>
      <c r="AY1556" s="1" t="s">
        <v>903</v>
      </c>
      <c r="AZ1556" s="1" t="s">
        <v>903</v>
      </c>
      <c r="BA1556" s="1" t="s">
        <v>875</v>
      </c>
      <c r="BB1556" s="1" t="s">
        <v>875</v>
      </c>
      <c r="BC1556" s="1" t="s">
        <v>875</v>
      </c>
      <c r="BD1556" s="1" t="s">
        <v>875</v>
      </c>
      <c r="BE1556" s="1" t="s">
        <v>875</v>
      </c>
      <c r="BF1556" s="1" t="s">
        <v>875</v>
      </c>
      <c r="BG1556" s="25">
        <v>59.999999999999943</v>
      </c>
      <c r="BH1556">
        <v>3</v>
      </c>
      <c r="BI1556" s="1">
        <v>6</v>
      </c>
      <c r="BJ1556" s="1">
        <f>BG1556*BI1556</f>
        <v>359.99999999999966</v>
      </c>
      <c r="BK1556" t="s">
        <v>798</v>
      </c>
      <c r="BL1556" s="25">
        <v>0</v>
      </c>
      <c r="BM1556">
        <v>0</v>
      </c>
      <c r="BN1556" s="1">
        <v>0</v>
      </c>
      <c r="BO1556" s="1">
        <v>0</v>
      </c>
      <c r="BP1556">
        <v>0</v>
      </c>
      <c r="BQ1556" s="12"/>
      <c r="BR1556" s="12"/>
      <c r="BS1556" s="12"/>
      <c r="BT1556" s="12"/>
      <c r="BU1556" s="12"/>
      <c r="BV1556" s="12"/>
      <c r="BW1556" s="12"/>
      <c r="BX1556" s="12"/>
      <c r="BY1556" s="12"/>
      <c r="BZ1556" s="12"/>
      <c r="CA1556" s="12"/>
      <c r="CB1556" s="15"/>
      <c r="CC1556" s="12"/>
      <c r="CD1556" s="12"/>
      <c r="CE1556" s="12"/>
      <c r="CF1556" s="12"/>
      <c r="CG1556" s="12"/>
      <c r="CH1556" s="12"/>
      <c r="CI1556" s="12"/>
      <c r="CJ1556" s="15"/>
      <c r="CK1556" s="12"/>
      <c r="CL1556" s="12"/>
      <c r="CM1556" s="12"/>
      <c r="CN1556" s="12"/>
      <c r="CO1556" s="12"/>
      <c r="CP1556" s="12"/>
      <c r="CQ1556" s="12"/>
      <c r="CR1556" s="12"/>
      <c r="CS1556" s="12"/>
      <c r="CT1556" s="12"/>
      <c r="CU1556" s="12"/>
      <c r="CV1556" s="12"/>
      <c r="CW1556" s="12"/>
      <c r="CX1556" s="12"/>
      <c r="CY1556" s="12"/>
      <c r="CZ1556" s="12"/>
      <c r="DA1556" s="12"/>
      <c r="DB1556" s="12"/>
      <c r="DC1556" s="12"/>
      <c r="DD1556" s="17">
        <v>0.78125</v>
      </c>
      <c r="DE1556" s="35">
        <v>0.82291666666666663</v>
      </c>
    </row>
    <row r="1557" spans="1:109" x14ac:dyDescent="0.2">
      <c r="A1557" s="2">
        <v>1556</v>
      </c>
      <c r="B1557" s="5">
        <v>18</v>
      </c>
      <c r="C1557" s="5">
        <v>3</v>
      </c>
      <c r="D1557" s="1">
        <v>54</v>
      </c>
      <c r="E1557" s="7">
        <v>44110</v>
      </c>
      <c r="F1557" s="1">
        <v>0</v>
      </c>
      <c r="G1557" s="5">
        <f t="shared" si="100"/>
        <v>0</v>
      </c>
      <c r="H1557" s="19">
        <f t="shared" si="101"/>
        <v>0</v>
      </c>
      <c r="I1557" s="50">
        <v>100</v>
      </c>
      <c r="J1557" s="50">
        <v>189.125</v>
      </c>
      <c r="K1557" s="50">
        <v>35.108555148075517</v>
      </c>
      <c r="L1557" s="50">
        <v>51.388888888888886</v>
      </c>
      <c r="M1557" s="50">
        <v>48.611111111111114</v>
      </c>
      <c r="N1557" s="50">
        <v>0</v>
      </c>
      <c r="O1557" s="50">
        <v>100</v>
      </c>
      <c r="P1557" s="50">
        <v>204.51041666666666</v>
      </c>
      <c r="Q1557" s="50">
        <v>27.900955434640505</v>
      </c>
      <c r="R1557" s="50">
        <v>61.979166666666664</v>
      </c>
      <c r="S1557" s="50">
        <v>38.020833333333336</v>
      </c>
      <c r="T1557" s="50">
        <v>0</v>
      </c>
      <c r="U1557" s="50">
        <v>100</v>
      </c>
      <c r="V1557" s="50">
        <v>158.35416666666666</v>
      </c>
      <c r="W1557" s="50">
        <v>46.138379929656111</v>
      </c>
      <c r="X1557" s="50">
        <v>30.208333333333332</v>
      </c>
      <c r="Y1557" s="50">
        <v>69.791666666666671</v>
      </c>
      <c r="Z1557" s="50">
        <v>0</v>
      </c>
      <c r="AA1557" s="2">
        <v>0</v>
      </c>
      <c r="AB1557">
        <v>1</v>
      </c>
      <c r="AC1557">
        <v>5</v>
      </c>
      <c r="AD1557">
        <v>1</v>
      </c>
      <c r="AE1557" s="16">
        <v>0</v>
      </c>
      <c r="AF1557" s="12">
        <v>99</v>
      </c>
      <c r="AG1557">
        <v>99</v>
      </c>
      <c r="AH1557">
        <v>1</v>
      </c>
      <c r="AI1557">
        <v>99</v>
      </c>
      <c r="AJ1557">
        <v>99</v>
      </c>
      <c r="AK1557">
        <v>2</v>
      </c>
      <c r="AL1557">
        <v>99</v>
      </c>
      <c r="AM1557">
        <v>99</v>
      </c>
      <c r="AN1557" s="1">
        <v>99</v>
      </c>
      <c r="AO1557" s="1">
        <v>99</v>
      </c>
      <c r="AP1557" s="1">
        <v>99</v>
      </c>
      <c r="AQ1557" s="1">
        <v>99</v>
      </c>
      <c r="AR1557" s="1">
        <v>99</v>
      </c>
      <c r="AS1557" s="1">
        <v>0</v>
      </c>
      <c r="AT1557" s="1">
        <v>0</v>
      </c>
      <c r="AU1557" s="1">
        <v>1</v>
      </c>
      <c r="AV1557" s="1">
        <v>0</v>
      </c>
      <c r="AW1557" s="1">
        <v>0</v>
      </c>
      <c r="AX1557" s="1">
        <v>1</v>
      </c>
      <c r="AY1557" s="1">
        <v>0</v>
      </c>
      <c r="AZ1557" s="1">
        <v>0</v>
      </c>
      <c r="BA1557" s="1">
        <v>0</v>
      </c>
      <c r="BB1557" s="1">
        <v>0</v>
      </c>
      <c r="BC1557" s="1">
        <v>0</v>
      </c>
      <c r="BD1557" s="1">
        <v>0</v>
      </c>
      <c r="BE1557" s="1">
        <v>0</v>
      </c>
      <c r="BF1557" s="1">
        <f>SUM(AS1557:BE1557)</f>
        <v>2</v>
      </c>
      <c r="BG1557" s="25">
        <v>0</v>
      </c>
      <c r="BH1557" s="1">
        <v>0</v>
      </c>
      <c r="BI1557" s="1">
        <v>0</v>
      </c>
      <c r="BJ1557" s="1">
        <v>0</v>
      </c>
      <c r="BK1557" s="1">
        <v>0</v>
      </c>
      <c r="BL1557" s="25">
        <v>0</v>
      </c>
      <c r="BM1557" s="1">
        <v>0</v>
      </c>
      <c r="BN1557" s="1">
        <v>0</v>
      </c>
      <c r="BO1557" s="1">
        <v>0</v>
      </c>
      <c r="BP1557" s="1">
        <v>0</v>
      </c>
      <c r="BQ1557" s="12"/>
      <c r="BR1557" s="12"/>
      <c r="BS1557" s="12"/>
      <c r="BT1557" s="12"/>
      <c r="BU1557" s="12"/>
      <c r="BV1557" s="12"/>
      <c r="BW1557" s="12"/>
      <c r="BX1557" s="12"/>
      <c r="BY1557" s="12"/>
      <c r="BZ1557" s="12"/>
      <c r="CA1557" s="12"/>
      <c r="CB1557" s="15"/>
      <c r="CC1557" s="12"/>
      <c r="CD1557" s="12"/>
      <c r="CE1557" s="12"/>
      <c r="CF1557" s="12"/>
      <c r="CG1557" s="12"/>
      <c r="CH1557" s="12"/>
      <c r="CI1557" s="12"/>
      <c r="CJ1557" s="15"/>
      <c r="CK1557" s="12"/>
      <c r="CL1557" s="12"/>
      <c r="CM1557" s="12"/>
      <c r="CN1557" s="12"/>
      <c r="CO1557" s="12"/>
      <c r="CP1557" s="12"/>
      <c r="CQ1557" s="12"/>
      <c r="CR1557" s="12"/>
      <c r="CS1557" s="12"/>
      <c r="CT1557" s="12"/>
      <c r="CU1557" s="12"/>
      <c r="CV1557" s="12"/>
      <c r="CW1557" s="12"/>
      <c r="CX1557" s="12"/>
      <c r="CY1557" s="12"/>
      <c r="CZ1557" s="12"/>
      <c r="DA1557" s="12"/>
      <c r="DB1557" s="12"/>
      <c r="DC1557" s="12"/>
      <c r="DD1557"/>
      <c r="DE1557" s="35"/>
    </row>
    <row r="1558" spans="1:109" x14ac:dyDescent="0.2">
      <c r="A1558" s="2">
        <v>1557</v>
      </c>
      <c r="B1558" s="5">
        <v>18</v>
      </c>
      <c r="C1558" s="5">
        <v>3</v>
      </c>
      <c r="D1558" s="1">
        <v>55</v>
      </c>
      <c r="E1558" s="7">
        <v>44111</v>
      </c>
      <c r="F1558" s="1">
        <v>0</v>
      </c>
      <c r="G1558" s="5">
        <f t="shared" si="100"/>
        <v>0</v>
      </c>
      <c r="H1558" s="19">
        <f t="shared" si="101"/>
        <v>0</v>
      </c>
      <c r="I1558" s="50">
        <v>100</v>
      </c>
      <c r="J1558" s="50">
        <v>180.55902777777777</v>
      </c>
      <c r="K1558" s="50">
        <v>42.371887446859418</v>
      </c>
      <c r="L1558" s="50">
        <v>35.069444444444443</v>
      </c>
      <c r="M1558" s="50">
        <v>63.541666666666671</v>
      </c>
      <c r="N1558" s="50">
        <v>1.3888888888888888</v>
      </c>
      <c r="O1558" s="50">
        <v>100</v>
      </c>
      <c r="P1558" s="50">
        <v>195.21875</v>
      </c>
      <c r="Q1558" s="50">
        <v>42.631152320161924</v>
      </c>
      <c r="R1558" s="50">
        <v>46.354166666666664</v>
      </c>
      <c r="S1558" s="50">
        <v>51.5625</v>
      </c>
      <c r="T1558" s="50">
        <v>2.0833333333333335</v>
      </c>
      <c r="U1558" s="50">
        <v>100</v>
      </c>
      <c r="V1558" s="50">
        <v>151.23958333333334</v>
      </c>
      <c r="W1558" s="50">
        <v>32.757617784962491</v>
      </c>
      <c r="X1558" s="50">
        <v>12.5</v>
      </c>
      <c r="Y1558" s="50">
        <v>87.5</v>
      </c>
      <c r="Z1558" s="50">
        <v>0</v>
      </c>
      <c r="AA1558" s="25" t="s">
        <v>20</v>
      </c>
      <c r="AB1558" t="s">
        <v>20</v>
      </c>
      <c r="AC1558" t="s">
        <v>20</v>
      </c>
      <c r="AD1558">
        <v>1</v>
      </c>
      <c r="AE1558" s="16" t="s">
        <v>20</v>
      </c>
      <c r="AF1558" s="16" t="s">
        <v>20</v>
      </c>
      <c r="AG1558" s="16" t="s">
        <v>20</v>
      </c>
      <c r="AH1558" s="16" t="s">
        <v>20</v>
      </c>
      <c r="AI1558" s="16" t="s">
        <v>20</v>
      </c>
      <c r="AJ1558" s="16" t="s">
        <v>20</v>
      </c>
      <c r="AK1558" s="16" t="s">
        <v>20</v>
      </c>
      <c r="AL1558" s="16" t="s">
        <v>20</v>
      </c>
      <c r="AM1558" s="16" t="s">
        <v>20</v>
      </c>
      <c r="AN1558" s="16" t="s">
        <v>20</v>
      </c>
      <c r="AO1558" s="16" t="s">
        <v>20</v>
      </c>
      <c r="AP1558" s="16" t="s">
        <v>20</v>
      </c>
      <c r="AQ1558" s="16" t="s">
        <v>20</v>
      </c>
      <c r="AR1558" s="16" t="s">
        <v>20</v>
      </c>
      <c r="AS1558" t="s">
        <v>20</v>
      </c>
      <c r="AT1558" t="s">
        <v>20</v>
      </c>
      <c r="AU1558" t="s">
        <v>20</v>
      </c>
      <c r="AV1558" t="s">
        <v>20</v>
      </c>
      <c r="AW1558" t="s">
        <v>20</v>
      </c>
      <c r="AX1558" t="s">
        <v>20</v>
      </c>
      <c r="AY1558" t="s">
        <v>20</v>
      </c>
      <c r="AZ1558" s="1" t="s">
        <v>20</v>
      </c>
      <c r="BA1558" s="1" t="s">
        <v>20</v>
      </c>
      <c r="BB1558" s="1" t="s">
        <v>20</v>
      </c>
      <c r="BC1558" t="s">
        <v>20</v>
      </c>
      <c r="BD1558" t="s">
        <v>20</v>
      </c>
      <c r="BE1558" s="1" t="s">
        <v>20</v>
      </c>
      <c r="BF1558" s="1" t="s">
        <v>20</v>
      </c>
      <c r="BG1558" s="12" t="s">
        <v>20</v>
      </c>
      <c r="BH1558" s="1" t="s">
        <v>20</v>
      </c>
      <c r="BI1558" s="1" t="s">
        <v>20</v>
      </c>
      <c r="BJ1558" s="12" t="s">
        <v>20</v>
      </c>
      <c r="BK1558" s="12" t="s">
        <v>20</v>
      </c>
      <c r="BL1558" s="25" t="s">
        <v>20</v>
      </c>
      <c r="BM1558" s="1" t="s">
        <v>20</v>
      </c>
      <c r="BN1558" s="1" t="s">
        <v>20</v>
      </c>
      <c r="BO1558" s="1" t="s">
        <v>20</v>
      </c>
      <c r="BP1558" s="1" t="s">
        <v>20</v>
      </c>
      <c r="BQ1558" s="12"/>
      <c r="BR1558" s="12"/>
      <c r="BS1558" s="12"/>
      <c r="BT1558" s="12"/>
      <c r="BU1558" s="12"/>
      <c r="BV1558" s="12"/>
      <c r="BW1558" s="12"/>
      <c r="BX1558" s="12"/>
      <c r="BY1558" s="12"/>
      <c r="BZ1558" s="12"/>
      <c r="CA1558" s="12"/>
      <c r="CB1558" s="15"/>
      <c r="CC1558" s="12"/>
      <c r="CD1558" s="12"/>
      <c r="CE1558" s="12"/>
      <c r="CF1558" s="12"/>
      <c r="CG1558" s="12"/>
      <c r="CH1558" s="12"/>
      <c r="CI1558" s="12"/>
      <c r="CJ1558" s="15"/>
      <c r="CK1558" s="12"/>
      <c r="CL1558" s="12"/>
      <c r="CM1558" s="12"/>
      <c r="CN1558" s="12"/>
      <c r="CO1558" s="12"/>
      <c r="CP1558" s="12"/>
      <c r="CQ1558" s="12"/>
      <c r="CR1558" s="12"/>
      <c r="CS1558" s="12"/>
      <c r="CT1558" s="12"/>
      <c r="CU1558" s="12"/>
      <c r="CV1558" s="12"/>
      <c r="CW1558" s="12"/>
      <c r="CX1558" s="12"/>
      <c r="CY1558" s="12"/>
      <c r="CZ1558" s="12"/>
      <c r="DA1558" s="12"/>
      <c r="DB1558" s="12"/>
      <c r="DC1558" s="12"/>
      <c r="DD1558"/>
      <c r="DE1558" s="35"/>
    </row>
    <row r="1559" spans="1:109" x14ac:dyDescent="0.2">
      <c r="A1559" s="2">
        <v>1558</v>
      </c>
      <c r="B1559" s="5">
        <v>18</v>
      </c>
      <c r="C1559" s="5">
        <v>3</v>
      </c>
      <c r="D1559" s="1">
        <v>56</v>
      </c>
      <c r="E1559" s="7">
        <v>44112</v>
      </c>
      <c r="F1559" s="1">
        <v>0</v>
      </c>
      <c r="G1559" s="5">
        <f t="shared" si="100"/>
        <v>0</v>
      </c>
      <c r="H1559" s="19">
        <f t="shared" si="101"/>
        <v>0</v>
      </c>
      <c r="I1559" s="50">
        <v>97.916666666666671</v>
      </c>
      <c r="J1559" s="50">
        <v>187.59574468085106</v>
      </c>
      <c r="K1559" s="50">
        <v>35.786670610256081</v>
      </c>
      <c r="L1559" s="50">
        <v>51.773049645390074</v>
      </c>
      <c r="M1559" s="50">
        <v>46.808510638297868</v>
      </c>
      <c r="N1559" s="50">
        <v>1.4184397163120568</v>
      </c>
      <c r="O1559" s="50">
        <v>96.875</v>
      </c>
      <c r="P1559" s="50">
        <v>191.19892473118279</v>
      </c>
      <c r="Q1559" s="50">
        <v>24.836312721269824</v>
      </c>
      <c r="R1559" s="50">
        <v>60.215053763440864</v>
      </c>
      <c r="S1559" s="50">
        <v>39.784946236559136</v>
      </c>
      <c r="T1559" s="50">
        <v>0</v>
      </c>
      <c r="U1559" s="50">
        <v>100</v>
      </c>
      <c r="V1559" s="50">
        <v>180.61458333333334</v>
      </c>
      <c r="W1559" s="50">
        <v>52.130718258757419</v>
      </c>
      <c r="X1559" s="50">
        <v>35.416666666666664</v>
      </c>
      <c r="Y1559" s="50">
        <v>60.416666666666679</v>
      </c>
      <c r="Z1559" s="50">
        <v>4.166666666666667</v>
      </c>
      <c r="AA1559" s="2">
        <v>0</v>
      </c>
      <c r="AB1559">
        <v>1</v>
      </c>
      <c r="AC1559">
        <v>5</v>
      </c>
      <c r="AD1559" s="1" t="s">
        <v>20</v>
      </c>
      <c r="AE1559" s="16">
        <v>0</v>
      </c>
      <c r="AF1559" s="12">
        <v>99</v>
      </c>
      <c r="AG1559">
        <v>99</v>
      </c>
      <c r="AH1559">
        <v>1</v>
      </c>
      <c r="AI1559">
        <v>99</v>
      </c>
      <c r="AJ1559">
        <v>99</v>
      </c>
      <c r="AK1559">
        <v>99</v>
      </c>
      <c r="AL1559">
        <v>99</v>
      </c>
      <c r="AM1559" s="1">
        <v>99</v>
      </c>
      <c r="AN1559" s="1">
        <v>99</v>
      </c>
      <c r="AO1559" s="1">
        <v>99</v>
      </c>
      <c r="AP1559" s="1">
        <v>99</v>
      </c>
      <c r="AQ1559" s="1">
        <v>99</v>
      </c>
      <c r="AR1559" s="1">
        <v>99</v>
      </c>
      <c r="AS1559" s="1">
        <v>0</v>
      </c>
      <c r="AT1559" s="1">
        <v>0</v>
      </c>
      <c r="AU1559" s="1">
        <v>1</v>
      </c>
      <c r="AV1559" s="1">
        <v>0</v>
      </c>
      <c r="AW1559" s="1">
        <v>0</v>
      </c>
      <c r="AX1559" s="1">
        <v>0</v>
      </c>
      <c r="AY1559" s="1">
        <v>0</v>
      </c>
      <c r="AZ1559" s="1">
        <v>0</v>
      </c>
      <c r="BA1559" s="1">
        <v>0</v>
      </c>
      <c r="BB1559" s="1">
        <v>0</v>
      </c>
      <c r="BC1559" s="1">
        <v>0</v>
      </c>
      <c r="BD1559" s="1">
        <v>0</v>
      </c>
      <c r="BE1559" s="1">
        <v>0</v>
      </c>
      <c r="BF1559" s="1">
        <f>SUM(AS1559:BE1559)</f>
        <v>1</v>
      </c>
      <c r="BG1559" s="25">
        <v>0</v>
      </c>
      <c r="BH1559" s="1">
        <v>0</v>
      </c>
      <c r="BI1559" s="1">
        <v>0</v>
      </c>
      <c r="BJ1559" s="1">
        <v>0</v>
      </c>
      <c r="BK1559" s="1">
        <v>0</v>
      </c>
      <c r="BL1559" s="25">
        <v>0</v>
      </c>
      <c r="BM1559" s="1">
        <v>0</v>
      </c>
      <c r="BN1559" s="1">
        <v>0</v>
      </c>
      <c r="BO1559" s="1">
        <v>0</v>
      </c>
      <c r="BP1559" s="1">
        <v>0</v>
      </c>
      <c r="BQ1559" s="12"/>
      <c r="BR1559" s="12"/>
      <c r="BS1559" s="12"/>
      <c r="BT1559" s="12"/>
      <c r="BU1559" s="12"/>
      <c r="BV1559" s="12"/>
      <c r="BW1559" s="12"/>
      <c r="BX1559" s="12"/>
      <c r="BY1559" s="12"/>
      <c r="BZ1559" s="12"/>
      <c r="CA1559" s="12"/>
      <c r="CB1559" s="15"/>
      <c r="CC1559" s="12"/>
      <c r="CD1559" s="12"/>
      <c r="CE1559" s="12"/>
      <c r="CF1559" s="12"/>
      <c r="CG1559" s="12"/>
      <c r="CH1559" s="12"/>
      <c r="CI1559" s="12"/>
      <c r="CJ1559" s="15"/>
      <c r="CK1559" s="12"/>
      <c r="CL1559" s="12"/>
      <c r="CM1559" s="12"/>
      <c r="CN1559" s="12"/>
      <c r="CO1559" s="12"/>
      <c r="CP1559" s="12"/>
      <c r="CQ1559" s="12"/>
      <c r="CR1559" s="12"/>
      <c r="CS1559" s="12"/>
      <c r="CT1559" s="12"/>
      <c r="CU1559" s="12"/>
      <c r="CV1559" s="12"/>
      <c r="CW1559" s="12"/>
      <c r="CX1559" s="12"/>
      <c r="CY1559" s="12"/>
      <c r="CZ1559" s="12"/>
      <c r="DA1559" s="12"/>
      <c r="DB1559" s="12"/>
      <c r="DC1559" s="12"/>
      <c r="DD1559"/>
      <c r="DE1559" s="35"/>
    </row>
    <row r="1560" spans="1:109" x14ac:dyDescent="0.2">
      <c r="A1560" s="2">
        <v>1559</v>
      </c>
      <c r="B1560" s="5">
        <v>18</v>
      </c>
      <c r="C1560" s="5">
        <v>3</v>
      </c>
      <c r="D1560" s="1">
        <v>57</v>
      </c>
      <c r="E1560" s="7">
        <v>44113</v>
      </c>
      <c r="F1560" s="1">
        <v>0</v>
      </c>
      <c r="G1560" s="5">
        <f t="shared" si="100"/>
        <v>0</v>
      </c>
      <c r="H1560" s="19">
        <f t="shared" si="101"/>
        <v>0</v>
      </c>
      <c r="I1560" s="50">
        <v>70.833333333333329</v>
      </c>
      <c r="J1560" s="50">
        <v>183.18627450980392</v>
      </c>
      <c r="K1560" s="50">
        <v>22.183684351556273</v>
      </c>
      <c r="L1560" s="50">
        <v>48.03921568627451</v>
      </c>
      <c r="M1560" s="50">
        <v>51.96078431372549</v>
      </c>
      <c r="N1560" s="50">
        <v>0</v>
      </c>
      <c r="O1560" s="50">
        <v>100</v>
      </c>
      <c r="P1560" s="50">
        <v>175.93229166666666</v>
      </c>
      <c r="Q1560" s="50">
        <v>16.530910527902861</v>
      </c>
      <c r="R1560" s="50">
        <v>44.791666666666664</v>
      </c>
      <c r="S1560" s="50">
        <v>55.208333333333336</v>
      </c>
      <c r="T1560" s="50">
        <v>0</v>
      </c>
      <c r="U1560" s="50">
        <v>12.5</v>
      </c>
      <c r="V1560" s="50">
        <v>299.25</v>
      </c>
      <c r="W1560" s="50">
        <v>4.4243672441285735</v>
      </c>
      <c r="X1560" s="50">
        <v>100</v>
      </c>
      <c r="Y1560" s="50">
        <v>0</v>
      </c>
      <c r="Z1560" s="50">
        <v>0</v>
      </c>
      <c r="AA1560" s="2">
        <v>0</v>
      </c>
      <c r="AB1560">
        <v>1</v>
      </c>
      <c r="AC1560">
        <v>5</v>
      </c>
      <c r="AD1560">
        <v>1</v>
      </c>
      <c r="AE1560" s="16">
        <v>0</v>
      </c>
      <c r="AF1560" s="12">
        <v>99</v>
      </c>
      <c r="AG1560">
        <v>99</v>
      </c>
      <c r="AH1560">
        <v>2</v>
      </c>
      <c r="AI1560">
        <v>99</v>
      </c>
      <c r="AJ1560">
        <v>99</v>
      </c>
      <c r="AK1560">
        <v>1</v>
      </c>
      <c r="AL1560">
        <v>99</v>
      </c>
      <c r="AM1560">
        <v>99</v>
      </c>
      <c r="AN1560" s="1">
        <v>99</v>
      </c>
      <c r="AO1560" s="1">
        <v>99</v>
      </c>
      <c r="AP1560" s="1">
        <v>99</v>
      </c>
      <c r="AQ1560" s="1">
        <v>99</v>
      </c>
      <c r="AR1560" s="1">
        <v>99</v>
      </c>
      <c r="AS1560" s="1">
        <v>0</v>
      </c>
      <c r="AT1560" s="1">
        <v>0</v>
      </c>
      <c r="AU1560" s="1">
        <v>1</v>
      </c>
      <c r="AV1560" s="1">
        <v>0</v>
      </c>
      <c r="AW1560" s="1">
        <v>0</v>
      </c>
      <c r="AX1560" s="1">
        <v>1</v>
      </c>
      <c r="AY1560" s="1">
        <v>0</v>
      </c>
      <c r="AZ1560" s="1">
        <v>0</v>
      </c>
      <c r="BA1560" s="1">
        <v>0</v>
      </c>
      <c r="BB1560" s="1">
        <v>0</v>
      </c>
      <c r="BC1560" s="1">
        <v>0</v>
      </c>
      <c r="BD1560" s="1">
        <v>0</v>
      </c>
      <c r="BE1560" s="1">
        <v>0</v>
      </c>
      <c r="BF1560" s="1">
        <f>SUM(AS1560:BE1560)</f>
        <v>2</v>
      </c>
      <c r="BG1560" s="25">
        <v>0</v>
      </c>
      <c r="BH1560" s="1">
        <v>0</v>
      </c>
      <c r="BI1560" s="1">
        <v>0</v>
      </c>
      <c r="BJ1560" s="1">
        <v>0</v>
      </c>
      <c r="BK1560" s="1">
        <v>0</v>
      </c>
      <c r="BL1560" s="25">
        <v>0</v>
      </c>
      <c r="BM1560" s="1">
        <v>0</v>
      </c>
      <c r="BN1560" s="1">
        <v>0</v>
      </c>
      <c r="BO1560" s="1">
        <v>0</v>
      </c>
      <c r="BP1560" s="1">
        <v>0</v>
      </c>
      <c r="BQ1560" s="12"/>
      <c r="BR1560" s="12"/>
      <c r="BS1560" s="12"/>
      <c r="BT1560" s="12"/>
      <c r="BU1560" s="12"/>
      <c r="BV1560" s="12"/>
      <c r="BW1560" s="12"/>
      <c r="BX1560" s="12"/>
      <c r="BY1560" s="12"/>
      <c r="BZ1560" s="12"/>
      <c r="CA1560" s="12"/>
      <c r="CB1560" s="15"/>
      <c r="CC1560" s="12"/>
      <c r="CD1560" s="12"/>
      <c r="CE1560" s="12"/>
      <c r="CF1560" s="12"/>
      <c r="CG1560" s="12"/>
      <c r="CH1560" s="12"/>
      <c r="CI1560" s="12"/>
      <c r="CJ1560" s="15"/>
      <c r="CK1560" s="12"/>
      <c r="CL1560" s="12"/>
      <c r="CM1560" s="12"/>
      <c r="CN1560" s="12"/>
      <c r="CO1560" s="12"/>
      <c r="CP1560" s="12"/>
      <c r="CQ1560" s="12"/>
      <c r="CR1560" s="12"/>
      <c r="CS1560" s="12"/>
      <c r="CT1560" s="12"/>
      <c r="CU1560" s="12"/>
      <c r="CV1560" s="12"/>
      <c r="CW1560" s="12"/>
      <c r="CX1560" s="12"/>
      <c r="CY1560" s="12"/>
      <c r="CZ1560" s="12"/>
      <c r="DA1560" s="12"/>
      <c r="DB1560" s="12"/>
      <c r="DC1560" s="12"/>
      <c r="DD1560"/>
      <c r="DE1560" s="35"/>
    </row>
    <row r="1561" spans="1:109" x14ac:dyDescent="0.2">
      <c r="A1561" s="2">
        <v>1560</v>
      </c>
      <c r="B1561" s="5">
        <v>18</v>
      </c>
      <c r="C1561" s="5">
        <v>3</v>
      </c>
      <c r="D1561" s="1">
        <v>58</v>
      </c>
      <c r="E1561" s="7">
        <v>44114</v>
      </c>
      <c r="F1561" s="1">
        <v>0</v>
      </c>
      <c r="G1561" s="5">
        <f t="shared" si="100"/>
        <v>0</v>
      </c>
      <c r="H1561" s="19">
        <f t="shared" si="101"/>
        <v>0</v>
      </c>
      <c r="I1561" s="50">
        <v>80.208333333333329</v>
      </c>
      <c r="J1561" s="50">
        <v>124.83549783549783</v>
      </c>
      <c r="K1561" s="50">
        <v>22.458838255825164</v>
      </c>
      <c r="L1561" s="50">
        <v>3.8961038961038961</v>
      </c>
      <c r="M1561" s="50">
        <v>95.670995670995666</v>
      </c>
      <c r="N1561" s="50">
        <v>0.4329004329004329</v>
      </c>
      <c r="O1561" s="50">
        <v>76.5625</v>
      </c>
      <c r="P1561" s="50">
        <v>136.48979591836735</v>
      </c>
      <c r="Q1561" s="50">
        <v>16.560875661469481</v>
      </c>
      <c r="R1561" s="50">
        <v>6.1224489795918364</v>
      </c>
      <c r="S1561" s="50">
        <v>93.877551020408163</v>
      </c>
      <c r="T1561" s="50">
        <v>0</v>
      </c>
      <c r="U1561" s="50">
        <v>87.5</v>
      </c>
      <c r="V1561" s="50">
        <v>104.44047619047619</v>
      </c>
      <c r="W1561" s="50">
        <v>23.801425385029276</v>
      </c>
      <c r="X1561" s="50">
        <v>0</v>
      </c>
      <c r="Y1561" s="50">
        <v>98.80952380952381</v>
      </c>
      <c r="Z1561" s="50">
        <v>1.1904761904761905</v>
      </c>
      <c r="AA1561" s="2">
        <v>0</v>
      </c>
      <c r="AB1561">
        <v>1</v>
      </c>
      <c r="AC1561">
        <v>5</v>
      </c>
      <c r="AD1561">
        <v>1</v>
      </c>
      <c r="AE1561" s="16">
        <v>0</v>
      </c>
      <c r="AF1561" s="12">
        <v>99</v>
      </c>
      <c r="AG1561">
        <v>99</v>
      </c>
      <c r="AH1561">
        <v>1</v>
      </c>
      <c r="AI1561">
        <v>99</v>
      </c>
      <c r="AJ1561">
        <v>99</v>
      </c>
      <c r="AK1561">
        <v>2</v>
      </c>
      <c r="AL1561">
        <v>99</v>
      </c>
      <c r="AM1561" s="1">
        <v>99</v>
      </c>
      <c r="AN1561" s="1">
        <v>99</v>
      </c>
      <c r="AO1561" s="1">
        <v>99</v>
      </c>
      <c r="AP1561" s="1">
        <v>99</v>
      </c>
      <c r="AQ1561" s="1">
        <v>99</v>
      </c>
      <c r="AR1561" s="1">
        <v>99</v>
      </c>
      <c r="AS1561" s="1">
        <v>0</v>
      </c>
      <c r="AT1561" s="1">
        <v>0</v>
      </c>
      <c r="AU1561" s="1">
        <v>1</v>
      </c>
      <c r="AV1561" s="1">
        <v>0</v>
      </c>
      <c r="AW1561" s="1">
        <v>0</v>
      </c>
      <c r="AX1561" s="1">
        <v>1</v>
      </c>
      <c r="AY1561" s="1">
        <v>0</v>
      </c>
      <c r="AZ1561" s="1">
        <v>0</v>
      </c>
      <c r="BA1561" s="1">
        <v>0</v>
      </c>
      <c r="BB1561" s="1">
        <v>0</v>
      </c>
      <c r="BC1561" s="1">
        <v>0</v>
      </c>
      <c r="BD1561" s="1">
        <v>0</v>
      </c>
      <c r="BE1561" s="1">
        <v>0</v>
      </c>
      <c r="BF1561" s="1">
        <f>SUM(AS1561:BE1561)</f>
        <v>2</v>
      </c>
      <c r="BG1561" s="25">
        <v>0</v>
      </c>
      <c r="BH1561" s="1">
        <v>0</v>
      </c>
      <c r="BI1561" s="1">
        <v>0</v>
      </c>
      <c r="BJ1561" s="1">
        <v>0</v>
      </c>
      <c r="BK1561" s="1">
        <v>0</v>
      </c>
      <c r="BL1561" s="25">
        <v>0</v>
      </c>
      <c r="BM1561" s="1">
        <v>0</v>
      </c>
      <c r="BN1561" s="1">
        <v>0</v>
      </c>
      <c r="BO1561" s="1">
        <v>0</v>
      </c>
      <c r="BP1561" s="1">
        <v>0</v>
      </c>
      <c r="BQ1561" s="12"/>
      <c r="BR1561" s="12"/>
      <c r="BS1561" s="12"/>
      <c r="BT1561" s="12"/>
      <c r="BU1561" s="12"/>
      <c r="BV1561" s="12"/>
      <c r="BW1561" s="12"/>
      <c r="BX1561" s="12"/>
      <c r="BY1561" s="12"/>
      <c r="BZ1561" s="12"/>
      <c r="CA1561" s="12"/>
      <c r="CB1561" s="15"/>
      <c r="CC1561" s="12"/>
      <c r="CD1561" s="12"/>
      <c r="CE1561" s="12"/>
      <c r="CF1561" s="12"/>
      <c r="CG1561" s="12"/>
      <c r="CH1561" s="12"/>
      <c r="CI1561" s="12"/>
      <c r="CJ1561" s="15"/>
      <c r="CK1561" s="12"/>
      <c r="CL1561" s="12"/>
      <c r="CM1561" s="12"/>
      <c r="CN1561" s="12"/>
      <c r="CO1561" s="12"/>
      <c r="CP1561" s="12"/>
      <c r="CQ1561" s="12"/>
      <c r="CR1561" s="12"/>
      <c r="CS1561" s="12"/>
      <c r="CT1561" s="12"/>
      <c r="CU1561" s="12"/>
      <c r="CV1561" s="12"/>
      <c r="CW1561" s="12"/>
      <c r="CX1561" s="12"/>
      <c r="CY1561" s="12"/>
      <c r="CZ1561" s="12"/>
      <c r="DA1561" s="12"/>
      <c r="DB1561" s="12"/>
      <c r="DC1561" s="12"/>
      <c r="DD1561"/>
      <c r="DE1561" s="35"/>
    </row>
    <row r="1562" spans="1:109" x14ac:dyDescent="0.2">
      <c r="A1562" s="2">
        <v>1561</v>
      </c>
      <c r="B1562" s="5">
        <v>18</v>
      </c>
      <c r="C1562" s="5">
        <v>3</v>
      </c>
      <c r="D1562" s="1">
        <v>59</v>
      </c>
      <c r="E1562" s="7">
        <v>44115</v>
      </c>
      <c r="F1562" s="1">
        <v>0</v>
      </c>
      <c r="G1562" s="5">
        <f t="shared" si="100"/>
        <v>0</v>
      </c>
      <c r="H1562" s="19">
        <f t="shared" si="101"/>
        <v>0</v>
      </c>
      <c r="I1562" s="50">
        <v>99.652777777777771</v>
      </c>
      <c r="J1562" s="50">
        <v>133.39721254355402</v>
      </c>
      <c r="K1562" s="50">
        <v>24.049318738357488</v>
      </c>
      <c r="L1562" s="50">
        <v>8.7108013937282234</v>
      </c>
      <c r="M1562" s="50">
        <v>91.289198606271782</v>
      </c>
      <c r="N1562" s="50">
        <v>0</v>
      </c>
      <c r="O1562" s="50">
        <v>100</v>
      </c>
      <c r="P1562" s="50">
        <v>136.65104166666666</v>
      </c>
      <c r="Q1562" s="50">
        <v>26.476625102097412</v>
      </c>
      <c r="R1562" s="50">
        <v>13.020833333333334</v>
      </c>
      <c r="S1562" s="50">
        <v>86.979166666666671</v>
      </c>
      <c r="T1562" s="50">
        <v>0</v>
      </c>
      <c r="U1562" s="50">
        <v>98.958333333333329</v>
      </c>
      <c r="V1562" s="50">
        <v>126.82105263157895</v>
      </c>
      <c r="W1562" s="50">
        <v>15.892242775312594</v>
      </c>
      <c r="X1562" s="50">
        <v>0</v>
      </c>
      <c r="Y1562" s="50">
        <v>100</v>
      </c>
      <c r="Z1562" s="50">
        <v>0</v>
      </c>
      <c r="AA1562" s="25" t="s">
        <v>20</v>
      </c>
      <c r="AB1562" t="s">
        <v>20</v>
      </c>
      <c r="AC1562" t="s">
        <v>20</v>
      </c>
      <c r="AD1562">
        <v>1</v>
      </c>
      <c r="AE1562" s="16" t="s">
        <v>20</v>
      </c>
      <c r="AF1562" s="16" t="s">
        <v>20</v>
      </c>
      <c r="AG1562" s="16" t="s">
        <v>20</v>
      </c>
      <c r="AH1562" s="16" t="s">
        <v>20</v>
      </c>
      <c r="AI1562" s="16" t="s">
        <v>20</v>
      </c>
      <c r="AJ1562" s="16" t="s">
        <v>20</v>
      </c>
      <c r="AK1562" s="16" t="s">
        <v>20</v>
      </c>
      <c r="AL1562" s="16" t="s">
        <v>20</v>
      </c>
      <c r="AM1562" s="1" t="s">
        <v>20</v>
      </c>
      <c r="AN1562" s="1" t="s">
        <v>20</v>
      </c>
      <c r="AO1562" s="1" t="s">
        <v>20</v>
      </c>
      <c r="AP1562" s="1" t="s">
        <v>20</v>
      </c>
      <c r="AQ1562" s="1" t="s">
        <v>20</v>
      </c>
      <c r="AR1562" s="1" t="s">
        <v>20</v>
      </c>
      <c r="AS1562" t="s">
        <v>20</v>
      </c>
      <c r="AT1562" t="s">
        <v>20</v>
      </c>
      <c r="AU1562" t="s">
        <v>20</v>
      </c>
      <c r="AV1562" t="s">
        <v>20</v>
      </c>
      <c r="AW1562" t="s">
        <v>20</v>
      </c>
      <c r="AX1562" t="s">
        <v>20</v>
      </c>
      <c r="AY1562" t="s">
        <v>20</v>
      </c>
      <c r="AZ1562" s="1" t="s">
        <v>20</v>
      </c>
      <c r="BA1562" t="s">
        <v>20</v>
      </c>
      <c r="BB1562" t="s">
        <v>20</v>
      </c>
      <c r="BC1562" t="s">
        <v>20</v>
      </c>
      <c r="BD1562" t="s">
        <v>20</v>
      </c>
      <c r="BE1562" t="s">
        <v>20</v>
      </c>
      <c r="BF1562" t="s">
        <v>20</v>
      </c>
      <c r="BG1562" s="12" t="s">
        <v>20</v>
      </c>
      <c r="BH1562" s="1" t="s">
        <v>20</v>
      </c>
      <c r="BI1562" s="1" t="s">
        <v>20</v>
      </c>
      <c r="BJ1562" s="12" t="s">
        <v>20</v>
      </c>
      <c r="BK1562" s="12" t="s">
        <v>20</v>
      </c>
      <c r="BL1562" s="25" t="s">
        <v>20</v>
      </c>
      <c r="BM1562" s="1" t="s">
        <v>20</v>
      </c>
      <c r="BN1562" s="1" t="s">
        <v>20</v>
      </c>
      <c r="BO1562" s="1" t="s">
        <v>20</v>
      </c>
      <c r="BP1562" s="1" t="s">
        <v>20</v>
      </c>
      <c r="BQ1562" s="12"/>
      <c r="BR1562" s="12"/>
      <c r="BS1562" s="12"/>
      <c r="BT1562" s="12"/>
      <c r="BU1562" s="12"/>
      <c r="BV1562" s="12"/>
      <c r="BW1562" s="12"/>
      <c r="BX1562" s="12"/>
      <c r="BY1562" s="12"/>
      <c r="BZ1562" s="12"/>
      <c r="CA1562" s="12"/>
      <c r="CB1562" s="15"/>
      <c r="CC1562" s="12"/>
      <c r="CD1562" s="12"/>
      <c r="CE1562" s="12"/>
      <c r="CF1562" s="12"/>
      <c r="CG1562" s="12"/>
      <c r="CH1562" s="12"/>
      <c r="CI1562" s="12"/>
      <c r="CJ1562" s="15"/>
      <c r="CK1562" s="12"/>
      <c r="CL1562" s="12"/>
      <c r="CM1562" s="12"/>
      <c r="CN1562" s="12"/>
      <c r="CO1562" s="12"/>
      <c r="CP1562" s="12"/>
      <c r="CQ1562" s="12"/>
      <c r="CR1562" s="12"/>
      <c r="CS1562" s="12"/>
      <c r="CT1562" s="12"/>
      <c r="CU1562" s="12"/>
      <c r="CV1562" s="12"/>
      <c r="CW1562" s="12"/>
      <c r="CX1562" s="12"/>
      <c r="CY1562" s="12"/>
      <c r="CZ1562" s="12"/>
      <c r="DA1562" s="12"/>
      <c r="DB1562" s="12"/>
      <c r="DC1562" s="12"/>
      <c r="DD1562"/>
      <c r="DE1562" s="35"/>
    </row>
    <row r="1563" spans="1:109" x14ac:dyDescent="0.2">
      <c r="A1563" s="2">
        <v>1562</v>
      </c>
      <c r="B1563" s="5">
        <v>18</v>
      </c>
      <c r="C1563" s="5">
        <v>3</v>
      </c>
      <c r="D1563" s="1">
        <v>60</v>
      </c>
      <c r="E1563" s="7">
        <v>44116</v>
      </c>
      <c r="F1563" s="1">
        <v>0</v>
      </c>
      <c r="G1563" s="5">
        <f t="shared" si="100"/>
        <v>0</v>
      </c>
      <c r="H1563" s="19">
        <f t="shared" si="101"/>
        <v>0</v>
      </c>
      <c r="I1563" s="50">
        <v>100</v>
      </c>
      <c r="J1563" s="50">
        <v>131.30555555555554</v>
      </c>
      <c r="K1563" s="50">
        <v>22.734730425277</v>
      </c>
      <c r="L1563" s="50">
        <v>4.8611111111111107</v>
      </c>
      <c r="M1563" s="50">
        <v>93.055555555555557</v>
      </c>
      <c r="N1563" s="50">
        <v>2.0833333333333335</v>
      </c>
      <c r="O1563" s="50">
        <v>100</v>
      </c>
      <c r="P1563" s="50">
        <v>126.72395833333333</v>
      </c>
      <c r="Q1563" s="50">
        <v>17.074105488699228</v>
      </c>
      <c r="R1563" s="50">
        <v>0</v>
      </c>
      <c r="S1563" s="50">
        <v>100</v>
      </c>
      <c r="T1563" s="50">
        <v>0</v>
      </c>
      <c r="U1563" s="50">
        <v>100</v>
      </c>
      <c r="V1563" s="50">
        <v>140.46875</v>
      </c>
      <c r="W1563" s="50">
        <v>28.685876110470772</v>
      </c>
      <c r="X1563" s="50">
        <v>14.583333333333334</v>
      </c>
      <c r="Y1563" s="50">
        <v>79.166666666666671</v>
      </c>
      <c r="Z1563" s="50">
        <v>6.25</v>
      </c>
      <c r="AA1563" s="25" t="s">
        <v>20</v>
      </c>
      <c r="AB1563" t="s">
        <v>20</v>
      </c>
      <c r="AC1563" t="s">
        <v>20</v>
      </c>
      <c r="AD1563" s="1" t="s">
        <v>20</v>
      </c>
      <c r="AE1563" s="16" t="s">
        <v>20</v>
      </c>
      <c r="AF1563" s="16" t="s">
        <v>20</v>
      </c>
      <c r="AG1563" s="16" t="s">
        <v>20</v>
      </c>
      <c r="AH1563" s="16" t="s">
        <v>20</v>
      </c>
      <c r="AI1563" s="16" t="s">
        <v>20</v>
      </c>
      <c r="AJ1563" s="16" t="s">
        <v>20</v>
      </c>
      <c r="AK1563" s="16" t="s">
        <v>20</v>
      </c>
      <c r="AL1563" s="16" t="s">
        <v>20</v>
      </c>
      <c r="AM1563" s="16" t="s">
        <v>20</v>
      </c>
      <c r="AN1563" s="16" t="s">
        <v>20</v>
      </c>
      <c r="AO1563" s="16" t="s">
        <v>20</v>
      </c>
      <c r="AP1563" s="16" t="s">
        <v>20</v>
      </c>
      <c r="AQ1563" s="16" t="s">
        <v>20</v>
      </c>
      <c r="AR1563" s="16" t="s">
        <v>20</v>
      </c>
      <c r="AS1563" t="s">
        <v>20</v>
      </c>
      <c r="AT1563" t="s">
        <v>20</v>
      </c>
      <c r="AU1563" t="s">
        <v>20</v>
      </c>
      <c r="AV1563" t="s">
        <v>20</v>
      </c>
      <c r="AW1563" t="s">
        <v>20</v>
      </c>
      <c r="AX1563" t="s">
        <v>20</v>
      </c>
      <c r="AY1563" t="s">
        <v>20</v>
      </c>
      <c r="AZ1563" s="1" t="s">
        <v>20</v>
      </c>
      <c r="BA1563" s="1" t="s">
        <v>20</v>
      </c>
      <c r="BB1563" s="1" t="s">
        <v>20</v>
      </c>
      <c r="BC1563" t="s">
        <v>20</v>
      </c>
      <c r="BD1563" t="s">
        <v>20</v>
      </c>
      <c r="BE1563" s="1" t="s">
        <v>20</v>
      </c>
      <c r="BF1563" s="1" t="s">
        <v>20</v>
      </c>
      <c r="BG1563" s="12" t="s">
        <v>20</v>
      </c>
      <c r="BH1563" s="1" t="s">
        <v>20</v>
      </c>
      <c r="BI1563" s="1" t="s">
        <v>20</v>
      </c>
      <c r="BJ1563" s="12" t="s">
        <v>20</v>
      </c>
      <c r="BK1563" s="12" t="s">
        <v>20</v>
      </c>
      <c r="BL1563" s="25" t="s">
        <v>20</v>
      </c>
      <c r="BM1563" s="1" t="s">
        <v>20</v>
      </c>
      <c r="BN1563" s="1" t="s">
        <v>20</v>
      </c>
      <c r="BO1563" s="1" t="s">
        <v>20</v>
      </c>
      <c r="BP1563" s="1" t="s">
        <v>20</v>
      </c>
      <c r="BQ1563" s="12"/>
      <c r="BR1563" s="12"/>
      <c r="BS1563" s="12"/>
      <c r="BT1563" s="12"/>
      <c r="BU1563" s="12"/>
      <c r="BV1563" s="12"/>
      <c r="BW1563" s="12"/>
      <c r="BX1563" s="12"/>
      <c r="BY1563" s="12"/>
      <c r="BZ1563" s="12"/>
      <c r="CA1563" s="12"/>
      <c r="CB1563" s="15"/>
      <c r="CC1563" s="12"/>
      <c r="CD1563" s="12"/>
      <c r="CE1563" s="12"/>
      <c r="CF1563" s="12"/>
      <c r="CG1563" s="12"/>
      <c r="CH1563" s="12"/>
      <c r="CI1563" s="12"/>
      <c r="CJ1563" s="15"/>
      <c r="CK1563" s="12"/>
      <c r="CL1563" s="12"/>
      <c r="CM1563" s="12"/>
      <c r="CN1563" s="12"/>
      <c r="CO1563" s="12"/>
      <c r="CP1563" s="12"/>
      <c r="CQ1563" s="12"/>
      <c r="CR1563" s="12"/>
      <c r="CS1563" s="12"/>
      <c r="CT1563" s="12"/>
      <c r="CU1563" s="12"/>
      <c r="CV1563" s="12"/>
      <c r="CW1563" s="12"/>
      <c r="CX1563" s="12"/>
      <c r="CY1563" s="12"/>
      <c r="CZ1563" s="12"/>
      <c r="DA1563" s="12"/>
      <c r="DB1563" s="12"/>
      <c r="DC1563" s="12"/>
      <c r="DD1563"/>
      <c r="DE1563" s="35"/>
    </row>
    <row r="1564" spans="1:109" x14ac:dyDescent="0.2">
      <c r="A1564" s="2">
        <v>1563</v>
      </c>
      <c r="B1564" s="5">
        <v>18</v>
      </c>
      <c r="C1564" s="5">
        <v>3</v>
      </c>
      <c r="D1564" s="1">
        <v>61</v>
      </c>
      <c r="E1564" s="7">
        <v>44117</v>
      </c>
      <c r="F1564" s="1">
        <v>0</v>
      </c>
      <c r="G1564" s="5">
        <f t="shared" si="100"/>
        <v>0</v>
      </c>
      <c r="H1564" s="19">
        <f t="shared" si="101"/>
        <v>0</v>
      </c>
      <c r="I1564" s="50">
        <v>100</v>
      </c>
      <c r="J1564" s="50">
        <v>135.51041666666666</v>
      </c>
      <c r="K1564" s="50">
        <v>29.944599687333856</v>
      </c>
      <c r="L1564" s="50">
        <v>14.583333333333334</v>
      </c>
      <c r="M1564" s="50">
        <v>84.375</v>
      </c>
      <c r="N1564" s="50">
        <v>1.0416666666666667</v>
      </c>
      <c r="O1564" s="50">
        <v>100</v>
      </c>
      <c r="P1564" s="50">
        <v>143.30729166666666</v>
      </c>
      <c r="Q1564" s="50">
        <v>28.325784001802486</v>
      </c>
      <c r="R1564" s="50">
        <v>21.875</v>
      </c>
      <c r="S1564" s="50">
        <v>78.125</v>
      </c>
      <c r="T1564" s="50">
        <v>0</v>
      </c>
      <c r="U1564" s="50">
        <v>100</v>
      </c>
      <c r="V1564" s="50">
        <v>119.91666666666667</v>
      </c>
      <c r="W1564" s="50">
        <v>29.98490140734491</v>
      </c>
      <c r="X1564" s="50">
        <v>0</v>
      </c>
      <c r="Y1564" s="50">
        <v>96.875</v>
      </c>
      <c r="Z1564" s="50">
        <v>3.125</v>
      </c>
      <c r="AA1564" s="25" t="s">
        <v>20</v>
      </c>
      <c r="AB1564" t="s">
        <v>20</v>
      </c>
      <c r="AC1564" t="s">
        <v>20</v>
      </c>
      <c r="AD1564" s="1" t="s">
        <v>20</v>
      </c>
      <c r="AE1564" s="16" t="s">
        <v>20</v>
      </c>
      <c r="AF1564" s="16" t="s">
        <v>20</v>
      </c>
      <c r="AG1564" s="16" t="s">
        <v>20</v>
      </c>
      <c r="AH1564" s="16" t="s">
        <v>20</v>
      </c>
      <c r="AI1564" s="16" t="s">
        <v>20</v>
      </c>
      <c r="AJ1564" s="16" t="s">
        <v>20</v>
      </c>
      <c r="AK1564" s="16" t="s">
        <v>20</v>
      </c>
      <c r="AL1564" s="16" t="s">
        <v>20</v>
      </c>
      <c r="AM1564" s="1" t="s">
        <v>20</v>
      </c>
      <c r="AN1564" s="1" t="s">
        <v>20</v>
      </c>
      <c r="AO1564" s="1" t="s">
        <v>20</v>
      </c>
      <c r="AP1564" s="1" t="s">
        <v>20</v>
      </c>
      <c r="AQ1564" s="1" t="s">
        <v>20</v>
      </c>
      <c r="AR1564" s="1" t="s">
        <v>20</v>
      </c>
      <c r="AS1564" t="s">
        <v>20</v>
      </c>
      <c r="AT1564" t="s">
        <v>20</v>
      </c>
      <c r="AU1564" t="s">
        <v>20</v>
      </c>
      <c r="AV1564" t="s">
        <v>20</v>
      </c>
      <c r="AW1564" t="s">
        <v>20</v>
      </c>
      <c r="AX1564" t="s">
        <v>20</v>
      </c>
      <c r="AY1564" t="s">
        <v>20</v>
      </c>
      <c r="AZ1564" s="1" t="s">
        <v>20</v>
      </c>
      <c r="BA1564" s="1" t="s">
        <v>20</v>
      </c>
      <c r="BB1564" s="1" t="s">
        <v>20</v>
      </c>
      <c r="BC1564" t="s">
        <v>20</v>
      </c>
      <c r="BD1564" t="s">
        <v>20</v>
      </c>
      <c r="BE1564" s="1" t="s">
        <v>20</v>
      </c>
      <c r="BF1564" s="1" t="s">
        <v>20</v>
      </c>
      <c r="BG1564" s="12" t="s">
        <v>20</v>
      </c>
      <c r="BH1564" s="1" t="s">
        <v>20</v>
      </c>
      <c r="BI1564" s="1" t="s">
        <v>20</v>
      </c>
      <c r="BJ1564" s="12" t="s">
        <v>20</v>
      </c>
      <c r="BK1564" s="12" t="s">
        <v>20</v>
      </c>
      <c r="BL1564" s="25" t="s">
        <v>20</v>
      </c>
      <c r="BM1564" s="1" t="s">
        <v>20</v>
      </c>
      <c r="BN1564" s="1" t="s">
        <v>20</v>
      </c>
      <c r="BO1564" s="1" t="s">
        <v>20</v>
      </c>
      <c r="BP1564" s="1" t="s">
        <v>20</v>
      </c>
      <c r="BQ1564" s="12"/>
      <c r="BR1564" s="12"/>
      <c r="BS1564" s="12"/>
      <c r="BT1564" s="12"/>
      <c r="BU1564" s="12"/>
      <c r="BV1564" s="12"/>
      <c r="BW1564" s="12"/>
      <c r="BX1564" s="12"/>
      <c r="BY1564" s="12"/>
      <c r="BZ1564" s="12"/>
      <c r="CA1564" s="12"/>
      <c r="CB1564" s="15"/>
      <c r="CC1564" s="12"/>
      <c r="CD1564" s="12"/>
      <c r="CE1564" s="12"/>
      <c r="CF1564" s="12"/>
      <c r="CG1564" s="12"/>
      <c r="CH1564" s="12"/>
      <c r="CI1564" s="12"/>
      <c r="CJ1564" s="15"/>
      <c r="CK1564" s="12"/>
      <c r="CL1564" s="12"/>
      <c r="CM1564" s="12"/>
      <c r="CN1564" s="12"/>
      <c r="CO1564" s="12"/>
      <c r="CP1564" s="12"/>
      <c r="CQ1564" s="12"/>
      <c r="CR1564" s="12"/>
      <c r="CS1564" s="12"/>
      <c r="CT1564" s="12"/>
      <c r="CU1564" s="12"/>
      <c r="CV1564" s="12"/>
      <c r="CW1564" s="12"/>
      <c r="CX1564" s="12"/>
      <c r="CY1564" s="12"/>
      <c r="CZ1564" s="12"/>
      <c r="DA1564" s="12"/>
      <c r="DB1564" s="12"/>
      <c r="DC1564" s="12"/>
      <c r="DD1564"/>
      <c r="DE1564" s="35"/>
    </row>
    <row r="1565" spans="1:109" x14ac:dyDescent="0.2">
      <c r="A1565" s="2">
        <v>1564</v>
      </c>
      <c r="B1565" s="5">
        <v>18</v>
      </c>
      <c r="C1565" s="5">
        <v>3</v>
      </c>
      <c r="D1565" s="1">
        <v>62</v>
      </c>
      <c r="E1565" s="7">
        <v>44118</v>
      </c>
      <c r="F1565" s="1">
        <v>0</v>
      </c>
      <c r="G1565" s="5">
        <f t="shared" si="100"/>
        <v>0</v>
      </c>
      <c r="H1565" s="19">
        <f t="shared" si="101"/>
        <v>0</v>
      </c>
      <c r="I1565" s="50">
        <v>100</v>
      </c>
      <c r="J1565" s="50">
        <v>144.49652777777777</v>
      </c>
      <c r="K1565" s="50">
        <v>26.737218914560732</v>
      </c>
      <c r="L1565" s="50">
        <v>20.833333333333332</v>
      </c>
      <c r="M1565" s="50">
        <v>77.083333333333343</v>
      </c>
      <c r="N1565" s="50">
        <v>2.0833333333333335</v>
      </c>
      <c r="O1565" s="50">
        <v>100</v>
      </c>
      <c r="P1565" s="50">
        <v>151.08333333333334</v>
      </c>
      <c r="Q1565" s="50">
        <v>23.608031029405236</v>
      </c>
      <c r="R1565" s="50">
        <v>24.479166666666668</v>
      </c>
      <c r="S1565" s="50">
        <v>75.520833333333329</v>
      </c>
      <c r="T1565" s="50">
        <v>0</v>
      </c>
      <c r="U1565" s="50">
        <v>100</v>
      </c>
      <c r="V1565" s="50">
        <v>131.32291666666666</v>
      </c>
      <c r="W1565" s="50">
        <v>31.289685589566542</v>
      </c>
      <c r="X1565" s="50">
        <v>13.541666666666666</v>
      </c>
      <c r="Y1565" s="50">
        <v>80.208333333333329</v>
      </c>
      <c r="Z1565" s="50">
        <v>6.25</v>
      </c>
      <c r="AA1565" s="2">
        <v>0</v>
      </c>
      <c r="AB1565">
        <v>1</v>
      </c>
      <c r="AC1565">
        <v>5</v>
      </c>
      <c r="AD1565" s="1" t="s">
        <v>20</v>
      </c>
      <c r="AE1565" s="16">
        <v>0</v>
      </c>
      <c r="AF1565" s="12">
        <v>99</v>
      </c>
      <c r="AG1565">
        <v>99</v>
      </c>
      <c r="AH1565">
        <v>1</v>
      </c>
      <c r="AI1565">
        <v>99</v>
      </c>
      <c r="AJ1565">
        <v>99</v>
      </c>
      <c r="AK1565">
        <v>2</v>
      </c>
      <c r="AL1565">
        <v>99</v>
      </c>
      <c r="AM1565">
        <v>99</v>
      </c>
      <c r="AN1565" s="1">
        <v>99</v>
      </c>
      <c r="AO1565" s="1">
        <v>99</v>
      </c>
      <c r="AP1565" s="1">
        <v>99</v>
      </c>
      <c r="AQ1565" s="1">
        <v>99</v>
      </c>
      <c r="AR1565" s="1">
        <v>99</v>
      </c>
      <c r="AS1565" s="1">
        <v>0</v>
      </c>
      <c r="AT1565" s="1">
        <v>0</v>
      </c>
      <c r="AU1565" s="1">
        <v>1</v>
      </c>
      <c r="AV1565" s="1">
        <v>0</v>
      </c>
      <c r="AW1565" s="1">
        <v>0</v>
      </c>
      <c r="AX1565" s="1">
        <v>1</v>
      </c>
      <c r="AY1565" s="1">
        <v>0</v>
      </c>
      <c r="AZ1565" s="1">
        <v>0</v>
      </c>
      <c r="BA1565" s="1">
        <v>0</v>
      </c>
      <c r="BB1565" s="1">
        <v>0</v>
      </c>
      <c r="BC1565" s="1">
        <v>0</v>
      </c>
      <c r="BD1565" s="1">
        <v>0</v>
      </c>
      <c r="BE1565" s="1">
        <v>0</v>
      </c>
      <c r="BF1565" s="1">
        <f t="shared" ref="BF1565:BF1571" si="104">SUM(AS1565:BE1565)</f>
        <v>2</v>
      </c>
      <c r="BG1565" s="25">
        <v>0</v>
      </c>
      <c r="BH1565" s="1">
        <v>0</v>
      </c>
      <c r="BI1565" s="1">
        <v>0</v>
      </c>
      <c r="BJ1565" s="1">
        <v>0</v>
      </c>
      <c r="BK1565" s="1">
        <v>0</v>
      </c>
      <c r="BL1565" s="25">
        <v>0</v>
      </c>
      <c r="BM1565" s="1">
        <v>0</v>
      </c>
      <c r="BN1565" s="1">
        <v>0</v>
      </c>
      <c r="BO1565" s="1">
        <v>0</v>
      </c>
      <c r="BP1565" s="1">
        <v>0</v>
      </c>
      <c r="BQ1565" s="12"/>
      <c r="BR1565" s="12"/>
      <c r="BS1565" s="12"/>
      <c r="BT1565" s="12"/>
      <c r="BU1565" s="12"/>
      <c r="BV1565" s="12"/>
      <c r="BW1565" s="12"/>
      <c r="BX1565" s="12"/>
      <c r="BY1565" s="12"/>
      <c r="BZ1565" s="12"/>
      <c r="CA1565" s="12"/>
      <c r="CB1565" s="15"/>
      <c r="CC1565" s="12"/>
      <c r="CD1565" s="12"/>
      <c r="CE1565" s="12"/>
      <c r="CF1565" s="12"/>
      <c r="CG1565" s="12"/>
      <c r="CH1565" s="12"/>
      <c r="CI1565" s="12"/>
      <c r="CJ1565" s="15"/>
      <c r="CK1565" s="12"/>
      <c r="CL1565" s="12"/>
      <c r="CM1565" s="12"/>
      <c r="CN1565" s="12"/>
      <c r="CO1565" s="12"/>
      <c r="CP1565" s="12"/>
      <c r="CQ1565" s="12"/>
      <c r="CR1565" s="12"/>
      <c r="CS1565" s="12"/>
      <c r="CT1565" s="12"/>
      <c r="CU1565" s="12"/>
      <c r="CV1565" s="12"/>
      <c r="CW1565" s="12"/>
      <c r="CX1565" s="12"/>
      <c r="CY1565" s="12"/>
      <c r="CZ1565" s="12"/>
      <c r="DA1565" s="12"/>
      <c r="DB1565" s="12"/>
      <c r="DC1565" s="12"/>
      <c r="DD1565"/>
      <c r="DE1565" s="35"/>
    </row>
    <row r="1566" spans="1:109" x14ac:dyDescent="0.2">
      <c r="A1566" s="2">
        <v>1565</v>
      </c>
      <c r="B1566" s="5">
        <v>18</v>
      </c>
      <c r="C1566" s="5">
        <v>3</v>
      </c>
      <c r="D1566" s="1">
        <v>63</v>
      </c>
      <c r="E1566" s="7">
        <v>44119</v>
      </c>
      <c r="F1566" s="1">
        <v>0</v>
      </c>
      <c r="G1566" s="5">
        <f t="shared" si="100"/>
        <v>0</v>
      </c>
      <c r="H1566" s="19">
        <f t="shared" si="101"/>
        <v>0</v>
      </c>
      <c r="I1566" s="50">
        <v>100</v>
      </c>
      <c r="J1566" s="50">
        <v>132.44444444444446</v>
      </c>
      <c r="K1566" s="50">
        <v>33.210685906605029</v>
      </c>
      <c r="L1566" s="50">
        <v>13.888888888888889</v>
      </c>
      <c r="M1566" s="50">
        <v>85.069444444444443</v>
      </c>
      <c r="N1566" s="50">
        <v>1.0416666666666667</v>
      </c>
      <c r="O1566" s="50">
        <v>100</v>
      </c>
      <c r="P1566" s="50">
        <v>137.22395833333334</v>
      </c>
      <c r="Q1566" s="50">
        <v>33.156453026068228</v>
      </c>
      <c r="R1566" s="50">
        <v>19.270833333333332</v>
      </c>
      <c r="S1566" s="50">
        <v>80.729166666666671</v>
      </c>
      <c r="T1566" s="50">
        <v>0</v>
      </c>
      <c r="U1566" s="50">
        <v>100</v>
      </c>
      <c r="V1566" s="50">
        <v>122.88541666666667</v>
      </c>
      <c r="W1566" s="50">
        <v>31.980269902456705</v>
      </c>
      <c r="X1566" s="50">
        <v>3.125</v>
      </c>
      <c r="Y1566" s="50">
        <v>93.75</v>
      </c>
      <c r="Z1566" s="50">
        <v>3.125</v>
      </c>
      <c r="AA1566" s="2">
        <v>0</v>
      </c>
      <c r="AB1566">
        <v>1</v>
      </c>
      <c r="AC1566">
        <v>4</v>
      </c>
      <c r="AD1566">
        <v>1</v>
      </c>
      <c r="AE1566" s="16">
        <v>0</v>
      </c>
      <c r="AF1566" s="12">
        <v>99</v>
      </c>
      <c r="AG1566">
        <v>99</v>
      </c>
      <c r="AH1566">
        <v>1</v>
      </c>
      <c r="AI1566">
        <v>99</v>
      </c>
      <c r="AJ1566">
        <v>99</v>
      </c>
      <c r="AK1566">
        <v>99</v>
      </c>
      <c r="AL1566">
        <v>99</v>
      </c>
      <c r="AM1566">
        <v>99</v>
      </c>
      <c r="AN1566" s="1">
        <v>99</v>
      </c>
      <c r="AO1566" s="1">
        <v>99</v>
      </c>
      <c r="AP1566" s="1">
        <v>99</v>
      </c>
      <c r="AQ1566" s="1">
        <v>99</v>
      </c>
      <c r="AR1566" s="1">
        <v>99</v>
      </c>
      <c r="AS1566" s="1">
        <v>0</v>
      </c>
      <c r="AT1566" s="1">
        <v>0</v>
      </c>
      <c r="AU1566" s="1">
        <v>1</v>
      </c>
      <c r="AV1566" s="1">
        <v>0</v>
      </c>
      <c r="AW1566" s="1">
        <v>0</v>
      </c>
      <c r="AX1566" s="1">
        <v>0</v>
      </c>
      <c r="AY1566" s="1">
        <v>0</v>
      </c>
      <c r="AZ1566" s="1">
        <v>0</v>
      </c>
      <c r="BA1566" s="1">
        <v>0</v>
      </c>
      <c r="BB1566" s="1">
        <v>0</v>
      </c>
      <c r="BC1566" s="1">
        <v>0</v>
      </c>
      <c r="BD1566" s="1">
        <v>0</v>
      </c>
      <c r="BE1566" s="1">
        <v>0</v>
      </c>
      <c r="BF1566" s="1">
        <f t="shared" si="104"/>
        <v>1</v>
      </c>
      <c r="BG1566" s="25">
        <v>0</v>
      </c>
      <c r="BH1566" s="1">
        <v>0</v>
      </c>
      <c r="BI1566" s="1">
        <v>0</v>
      </c>
      <c r="BJ1566" s="1">
        <v>0</v>
      </c>
      <c r="BK1566" s="1">
        <v>0</v>
      </c>
      <c r="BL1566" s="25">
        <v>0</v>
      </c>
      <c r="BM1566" s="1">
        <v>0</v>
      </c>
      <c r="BN1566" s="1">
        <v>0</v>
      </c>
      <c r="BO1566" s="1">
        <v>0</v>
      </c>
      <c r="BP1566" s="1">
        <v>0</v>
      </c>
      <c r="BQ1566" s="12"/>
      <c r="BR1566" s="12"/>
      <c r="BS1566" s="12"/>
      <c r="BT1566" s="12"/>
      <c r="BU1566" s="12"/>
      <c r="BV1566" s="12"/>
      <c r="BW1566" s="12"/>
      <c r="BX1566" s="12"/>
      <c r="BY1566" s="12"/>
      <c r="BZ1566" s="12"/>
      <c r="CA1566" s="12"/>
      <c r="CB1566" s="15"/>
      <c r="CC1566" s="12"/>
      <c r="CD1566" s="12"/>
      <c r="CE1566" s="12"/>
      <c r="CF1566" s="12"/>
      <c r="CG1566" s="12"/>
      <c r="CH1566" s="12"/>
      <c r="CI1566" s="12"/>
      <c r="CJ1566" s="15"/>
      <c r="CK1566" s="12"/>
      <c r="CL1566" s="12"/>
      <c r="CM1566" s="12"/>
      <c r="CN1566" s="12"/>
      <c r="CO1566" s="12"/>
      <c r="CP1566" s="12"/>
      <c r="CQ1566" s="12"/>
      <c r="CR1566" s="12"/>
      <c r="CS1566" s="12"/>
      <c r="CT1566" s="12"/>
      <c r="CU1566" s="12"/>
      <c r="CV1566" s="12"/>
      <c r="CW1566" s="12"/>
      <c r="CX1566" s="12"/>
      <c r="CY1566" s="12"/>
      <c r="CZ1566" s="12"/>
      <c r="DA1566" s="12"/>
      <c r="DB1566" s="12"/>
      <c r="DC1566" s="12"/>
      <c r="DD1566"/>
      <c r="DE1566" s="35"/>
    </row>
    <row r="1567" spans="1:109" x14ac:dyDescent="0.2">
      <c r="A1567" s="2">
        <v>1566</v>
      </c>
      <c r="B1567" s="5">
        <v>18</v>
      </c>
      <c r="C1567" s="5">
        <v>3</v>
      </c>
      <c r="D1567" s="1">
        <v>64</v>
      </c>
      <c r="E1567" s="7">
        <v>44120</v>
      </c>
      <c r="F1567" s="1">
        <v>0</v>
      </c>
      <c r="G1567" s="5">
        <f t="shared" si="100"/>
        <v>0</v>
      </c>
      <c r="H1567" s="19">
        <f t="shared" si="101"/>
        <v>0</v>
      </c>
      <c r="I1567" s="50">
        <v>96.875</v>
      </c>
      <c r="J1567" s="50">
        <v>149.82078853046596</v>
      </c>
      <c r="K1567" s="50">
        <v>22.036973408459129</v>
      </c>
      <c r="L1567" s="50">
        <v>20.788530465949822</v>
      </c>
      <c r="M1567" s="50">
        <v>79.211469534050181</v>
      </c>
      <c r="N1567" s="50">
        <v>0</v>
      </c>
      <c r="O1567" s="50">
        <v>100</v>
      </c>
      <c r="P1567" s="50">
        <v>151.08333333333334</v>
      </c>
      <c r="Q1567" s="50">
        <v>23.608031029405236</v>
      </c>
      <c r="R1567" s="50">
        <v>24.479166666666668</v>
      </c>
      <c r="S1567" s="50">
        <v>75.520833333333329</v>
      </c>
      <c r="T1567" s="50">
        <v>0</v>
      </c>
      <c r="U1567" s="50">
        <v>90.625</v>
      </c>
      <c r="V1567" s="50">
        <v>147.0344827586207</v>
      </c>
      <c r="W1567" s="50">
        <v>17.823635827892289</v>
      </c>
      <c r="X1567" s="50">
        <v>12.64367816091954</v>
      </c>
      <c r="Y1567" s="50">
        <v>87.356321839080465</v>
      </c>
      <c r="Z1567" s="50">
        <v>0</v>
      </c>
      <c r="AA1567" s="2">
        <v>0</v>
      </c>
      <c r="AB1567">
        <v>1</v>
      </c>
      <c r="AC1567">
        <v>7</v>
      </c>
      <c r="AD1567">
        <v>1</v>
      </c>
      <c r="AE1567" s="16">
        <v>0</v>
      </c>
      <c r="AF1567" s="12">
        <v>99</v>
      </c>
      <c r="AG1567">
        <v>99</v>
      </c>
      <c r="AH1567">
        <v>1</v>
      </c>
      <c r="AI1567">
        <v>99</v>
      </c>
      <c r="AJ1567">
        <v>99</v>
      </c>
      <c r="AK1567">
        <v>99</v>
      </c>
      <c r="AL1567">
        <v>99</v>
      </c>
      <c r="AM1567" s="1">
        <v>99</v>
      </c>
      <c r="AN1567" s="1">
        <v>99</v>
      </c>
      <c r="AO1567" s="1">
        <v>99</v>
      </c>
      <c r="AP1567" s="1">
        <v>99</v>
      </c>
      <c r="AQ1567" s="1">
        <v>99</v>
      </c>
      <c r="AR1567" s="1">
        <v>99</v>
      </c>
      <c r="AS1567" s="1">
        <v>0</v>
      </c>
      <c r="AT1567" s="1">
        <v>0</v>
      </c>
      <c r="AU1567" s="1">
        <v>1</v>
      </c>
      <c r="AV1567" s="1">
        <v>0</v>
      </c>
      <c r="AW1567" s="1">
        <v>0</v>
      </c>
      <c r="AX1567" s="1">
        <v>0</v>
      </c>
      <c r="AY1567" s="1">
        <v>0</v>
      </c>
      <c r="AZ1567" s="1">
        <v>0</v>
      </c>
      <c r="BA1567" s="1">
        <v>0</v>
      </c>
      <c r="BB1567" s="1">
        <v>0</v>
      </c>
      <c r="BC1567" s="1">
        <v>0</v>
      </c>
      <c r="BD1567" s="1">
        <v>0</v>
      </c>
      <c r="BE1567" s="1">
        <v>0</v>
      </c>
      <c r="BF1567" s="1">
        <f t="shared" si="104"/>
        <v>1</v>
      </c>
      <c r="BG1567" s="25">
        <v>0</v>
      </c>
      <c r="BH1567" s="1">
        <v>0</v>
      </c>
      <c r="BI1567" s="1">
        <v>0</v>
      </c>
      <c r="BJ1567" s="1">
        <v>0</v>
      </c>
      <c r="BK1567" s="1">
        <v>0</v>
      </c>
      <c r="BL1567" s="25">
        <v>0</v>
      </c>
      <c r="BM1567" s="1">
        <v>0</v>
      </c>
      <c r="BN1567" s="1">
        <v>0</v>
      </c>
      <c r="BO1567" s="1">
        <v>0</v>
      </c>
      <c r="BP1567" s="1">
        <v>0</v>
      </c>
      <c r="BQ1567" s="12"/>
      <c r="BR1567" s="12"/>
      <c r="BS1567" s="12"/>
      <c r="BT1567" s="12"/>
      <c r="BU1567" s="12"/>
      <c r="BV1567" s="12"/>
      <c r="BW1567" s="12"/>
      <c r="BX1567" s="12"/>
      <c r="BY1567" s="12"/>
      <c r="BZ1567" s="12"/>
      <c r="CA1567" s="12"/>
      <c r="CB1567" s="15"/>
      <c r="CC1567" s="12"/>
      <c r="CD1567" s="12"/>
      <c r="CE1567" s="12"/>
      <c r="CF1567" s="12"/>
      <c r="CG1567" s="12"/>
      <c r="CH1567" s="12"/>
      <c r="CI1567" s="12"/>
      <c r="CJ1567" s="15"/>
      <c r="CK1567" s="12"/>
      <c r="CL1567" s="12"/>
      <c r="CM1567" s="12"/>
      <c r="CN1567" s="12"/>
      <c r="CO1567" s="12"/>
      <c r="CP1567" s="12"/>
      <c r="CQ1567" s="12"/>
      <c r="CR1567" s="12"/>
      <c r="CS1567" s="12"/>
      <c r="CT1567" s="12"/>
      <c r="CU1567" s="12"/>
      <c r="CV1567" s="12"/>
      <c r="CW1567" s="12"/>
      <c r="CX1567" s="12"/>
      <c r="CY1567" s="12"/>
      <c r="CZ1567" s="12"/>
      <c r="DA1567" s="12"/>
      <c r="DB1567" s="12"/>
      <c r="DC1567" s="12"/>
      <c r="DD1567"/>
      <c r="DE1567" s="35"/>
    </row>
    <row r="1568" spans="1:109" x14ac:dyDescent="0.2">
      <c r="A1568" s="2">
        <v>1567</v>
      </c>
      <c r="B1568" s="5">
        <v>18</v>
      </c>
      <c r="C1568" s="5">
        <v>3</v>
      </c>
      <c r="D1568" s="1">
        <v>65</v>
      </c>
      <c r="E1568" s="7">
        <v>44121</v>
      </c>
      <c r="F1568" s="1">
        <v>0</v>
      </c>
      <c r="G1568" s="5">
        <f t="shared" si="100"/>
        <v>0</v>
      </c>
      <c r="H1568" s="19">
        <f t="shared" si="101"/>
        <v>0</v>
      </c>
      <c r="I1568" s="50">
        <v>100</v>
      </c>
      <c r="J1568" s="50">
        <v>134.46875</v>
      </c>
      <c r="K1568" s="50">
        <v>36.517417479696803</v>
      </c>
      <c r="L1568" s="50">
        <v>19.097222222222221</v>
      </c>
      <c r="M1568" s="50">
        <v>80.902777777777771</v>
      </c>
      <c r="N1568" s="50">
        <v>0</v>
      </c>
      <c r="O1568" s="50">
        <v>100</v>
      </c>
      <c r="P1568" s="50">
        <v>137.22395833333334</v>
      </c>
      <c r="Q1568" s="50">
        <v>33.156453026068228</v>
      </c>
      <c r="R1568" s="50">
        <v>19.270833333333332</v>
      </c>
      <c r="S1568" s="50">
        <v>80.729166666666671</v>
      </c>
      <c r="T1568" s="50">
        <v>0</v>
      </c>
      <c r="U1568" s="50">
        <v>100</v>
      </c>
      <c r="V1568" s="50">
        <v>128.95833333333334</v>
      </c>
      <c r="W1568" s="50">
        <v>43.010681485098047</v>
      </c>
      <c r="X1568" s="50">
        <v>18.75</v>
      </c>
      <c r="Y1568" s="50">
        <v>81.25</v>
      </c>
      <c r="Z1568" s="50">
        <v>0</v>
      </c>
      <c r="AA1568" s="2">
        <v>0</v>
      </c>
      <c r="AB1568">
        <v>1</v>
      </c>
      <c r="AC1568">
        <v>5</v>
      </c>
      <c r="AD1568">
        <v>2</v>
      </c>
      <c r="AE1568" s="16">
        <v>0</v>
      </c>
      <c r="AF1568" s="12">
        <v>99</v>
      </c>
      <c r="AG1568">
        <v>99</v>
      </c>
      <c r="AH1568">
        <v>1</v>
      </c>
      <c r="AI1568">
        <v>99</v>
      </c>
      <c r="AJ1568">
        <v>99</v>
      </c>
      <c r="AK1568">
        <v>99</v>
      </c>
      <c r="AL1568">
        <v>99</v>
      </c>
      <c r="AM1568">
        <v>99</v>
      </c>
      <c r="AN1568" s="1">
        <v>99</v>
      </c>
      <c r="AO1568" s="1">
        <v>99</v>
      </c>
      <c r="AP1568" s="1">
        <v>99</v>
      </c>
      <c r="AQ1568" s="1">
        <v>99</v>
      </c>
      <c r="AR1568" s="1">
        <v>99</v>
      </c>
      <c r="AS1568" s="1">
        <v>0</v>
      </c>
      <c r="AT1568" s="1">
        <v>0</v>
      </c>
      <c r="AU1568" s="1">
        <v>1</v>
      </c>
      <c r="AV1568" s="1">
        <v>0</v>
      </c>
      <c r="AW1568" s="1">
        <v>0</v>
      </c>
      <c r="AX1568" s="1">
        <v>0</v>
      </c>
      <c r="AY1568" s="1">
        <v>0</v>
      </c>
      <c r="AZ1568" s="1">
        <v>0</v>
      </c>
      <c r="BA1568" s="1">
        <v>0</v>
      </c>
      <c r="BB1568" s="1">
        <v>0</v>
      </c>
      <c r="BC1568" s="1">
        <v>0</v>
      </c>
      <c r="BD1568" s="1">
        <v>0</v>
      </c>
      <c r="BE1568" s="1">
        <v>0</v>
      </c>
      <c r="BF1568" s="1">
        <f t="shared" si="104"/>
        <v>1</v>
      </c>
      <c r="BG1568" s="25">
        <v>0</v>
      </c>
      <c r="BH1568" s="1">
        <v>0</v>
      </c>
      <c r="BI1568" s="1">
        <v>0</v>
      </c>
      <c r="BJ1568" s="1">
        <v>0</v>
      </c>
      <c r="BK1568" s="1">
        <v>0</v>
      </c>
      <c r="BL1568" s="25">
        <v>0</v>
      </c>
      <c r="BM1568" s="1">
        <v>0</v>
      </c>
      <c r="BN1568" s="1">
        <v>0</v>
      </c>
      <c r="BO1568" s="1">
        <v>0</v>
      </c>
      <c r="BP1568" s="1">
        <v>0</v>
      </c>
      <c r="BQ1568" s="12"/>
      <c r="BR1568" s="12"/>
      <c r="BS1568" s="12"/>
      <c r="BT1568" s="12"/>
      <c r="BU1568" s="12"/>
      <c r="BV1568" s="12"/>
      <c r="BW1568" s="12"/>
      <c r="BX1568" s="12"/>
      <c r="BY1568" s="12"/>
      <c r="BZ1568" s="12"/>
      <c r="CA1568" s="12"/>
      <c r="CB1568" s="15"/>
      <c r="CC1568" s="12"/>
      <c r="CD1568" s="12"/>
      <c r="CE1568" s="12"/>
      <c r="CF1568" s="12"/>
      <c r="CG1568" s="12"/>
      <c r="CH1568" s="12"/>
      <c r="CI1568" s="12"/>
      <c r="CJ1568" s="15"/>
      <c r="CK1568" s="12"/>
      <c r="CL1568" s="12"/>
      <c r="CM1568" s="12"/>
      <c r="CN1568" s="12"/>
      <c r="CO1568" s="12"/>
      <c r="CP1568" s="12"/>
      <c r="CQ1568" s="12"/>
      <c r="CR1568" s="12"/>
      <c r="CS1568" s="12"/>
      <c r="CT1568" s="12"/>
      <c r="CU1568" s="12"/>
      <c r="CV1568" s="12"/>
      <c r="CW1568" s="12"/>
      <c r="CX1568" s="12"/>
      <c r="CY1568" s="12"/>
      <c r="CZ1568" s="12"/>
      <c r="DA1568" s="12"/>
      <c r="DB1568" s="12"/>
      <c r="DC1568" s="12"/>
      <c r="DD1568"/>
      <c r="DE1568" s="35"/>
    </row>
    <row r="1569" spans="1:109" x14ac:dyDescent="0.2">
      <c r="A1569" s="2">
        <v>1568</v>
      </c>
      <c r="B1569" s="5">
        <v>18</v>
      </c>
      <c r="C1569" s="5">
        <v>3</v>
      </c>
      <c r="D1569" s="1">
        <v>66</v>
      </c>
      <c r="E1569" s="7">
        <v>44122</v>
      </c>
      <c r="F1569" s="1">
        <v>0</v>
      </c>
      <c r="G1569" s="5">
        <f t="shared" si="100"/>
        <v>0</v>
      </c>
      <c r="H1569" s="19">
        <f t="shared" si="101"/>
        <v>0</v>
      </c>
      <c r="I1569" s="50">
        <v>100</v>
      </c>
      <c r="J1569" s="50">
        <v>130.43402777777777</v>
      </c>
      <c r="K1569" s="50">
        <v>27.359909518673227</v>
      </c>
      <c r="L1569" s="50">
        <v>9.7222222222222214</v>
      </c>
      <c r="M1569" s="50">
        <v>87.152777777777771</v>
      </c>
      <c r="N1569" s="50">
        <v>3.125</v>
      </c>
      <c r="O1569" s="50">
        <v>100</v>
      </c>
      <c r="P1569" s="50">
        <v>131.27604166666666</v>
      </c>
      <c r="Q1569" s="50">
        <v>23.037075899467119</v>
      </c>
      <c r="R1569" s="50">
        <v>8.8541666666666661</v>
      </c>
      <c r="S1569" s="50">
        <v>91.145833333333329</v>
      </c>
      <c r="T1569" s="50">
        <v>0</v>
      </c>
      <c r="U1569" s="50">
        <v>100</v>
      </c>
      <c r="V1569" s="50">
        <v>128.75</v>
      </c>
      <c r="W1569" s="50">
        <v>34.772493623737347</v>
      </c>
      <c r="X1569" s="50">
        <v>11.458333333333334</v>
      </c>
      <c r="Y1569" s="50">
        <v>79.166666666666671</v>
      </c>
      <c r="Z1569" s="50">
        <v>9.375</v>
      </c>
      <c r="AA1569" s="2">
        <v>0</v>
      </c>
      <c r="AB1569">
        <v>1</v>
      </c>
      <c r="AC1569">
        <v>7</v>
      </c>
      <c r="AD1569">
        <v>1</v>
      </c>
      <c r="AE1569" s="16">
        <v>1</v>
      </c>
      <c r="AF1569" s="12">
        <v>99</v>
      </c>
      <c r="AG1569">
        <v>99</v>
      </c>
      <c r="AH1569">
        <v>1</v>
      </c>
      <c r="AI1569">
        <v>99</v>
      </c>
      <c r="AJ1569">
        <v>99</v>
      </c>
      <c r="AK1569">
        <v>2</v>
      </c>
      <c r="AL1569">
        <v>99</v>
      </c>
      <c r="AM1569" s="1">
        <v>99</v>
      </c>
      <c r="AN1569" s="1">
        <v>99</v>
      </c>
      <c r="AO1569" s="1">
        <v>99</v>
      </c>
      <c r="AP1569" s="1">
        <v>99</v>
      </c>
      <c r="AQ1569" s="1">
        <v>99</v>
      </c>
      <c r="AR1569" s="1">
        <v>99</v>
      </c>
      <c r="AS1569" s="1">
        <v>0</v>
      </c>
      <c r="AT1569" s="1">
        <v>0</v>
      </c>
      <c r="AU1569" s="1">
        <v>1</v>
      </c>
      <c r="AV1569" s="1">
        <v>0</v>
      </c>
      <c r="AW1569" s="1">
        <v>0</v>
      </c>
      <c r="AX1569" s="1">
        <v>1</v>
      </c>
      <c r="AY1569" s="1">
        <v>0</v>
      </c>
      <c r="AZ1569" s="1">
        <v>0</v>
      </c>
      <c r="BA1569" s="1">
        <v>0</v>
      </c>
      <c r="BB1569" s="1">
        <v>0</v>
      </c>
      <c r="BC1569" s="1">
        <v>0</v>
      </c>
      <c r="BD1569" s="1">
        <v>0</v>
      </c>
      <c r="BE1569" s="1">
        <v>0</v>
      </c>
      <c r="BF1569" s="1">
        <f t="shared" si="104"/>
        <v>2</v>
      </c>
      <c r="BG1569" s="25">
        <v>0</v>
      </c>
      <c r="BH1569" s="1">
        <v>0</v>
      </c>
      <c r="BI1569" s="1">
        <v>0</v>
      </c>
      <c r="BJ1569" s="1">
        <v>0</v>
      </c>
      <c r="BK1569" s="1">
        <v>0</v>
      </c>
      <c r="BL1569" s="25">
        <v>0</v>
      </c>
      <c r="BM1569" s="1">
        <v>0</v>
      </c>
      <c r="BN1569" s="1">
        <v>0</v>
      </c>
      <c r="BO1569" s="1">
        <v>0</v>
      </c>
      <c r="BP1569" s="1">
        <v>0</v>
      </c>
      <c r="BQ1569" s="12"/>
      <c r="BR1569" s="12"/>
      <c r="BS1569" s="12"/>
      <c r="BT1569" s="12"/>
      <c r="BU1569" s="12"/>
      <c r="BV1569" s="12"/>
      <c r="BW1569" s="12"/>
      <c r="BX1569" s="12"/>
      <c r="BY1569" s="12"/>
      <c r="BZ1569" s="12"/>
      <c r="CA1569" s="12"/>
      <c r="CB1569" s="15"/>
      <c r="CC1569" s="12"/>
      <c r="CD1569" s="12"/>
      <c r="CE1569" s="12"/>
      <c r="CF1569" s="12"/>
      <c r="CG1569" s="12"/>
      <c r="CH1569" s="12"/>
      <c r="CI1569" s="12"/>
      <c r="CJ1569" s="15"/>
      <c r="CK1569" s="12"/>
      <c r="CL1569" s="12"/>
      <c r="CM1569" s="12"/>
      <c r="CN1569" s="12"/>
      <c r="CO1569" s="12"/>
      <c r="CP1569" s="12"/>
      <c r="CQ1569" s="12"/>
      <c r="CR1569" s="12"/>
      <c r="CS1569" s="12"/>
      <c r="CT1569" s="12"/>
      <c r="CU1569" s="12"/>
      <c r="CV1569" s="12"/>
      <c r="CW1569" s="12"/>
      <c r="CX1569" s="12"/>
      <c r="CY1569" s="12"/>
      <c r="CZ1569" s="12"/>
      <c r="DA1569" s="12"/>
      <c r="DB1569" s="12"/>
      <c r="DC1569" s="12"/>
      <c r="DD1569"/>
      <c r="DE1569" s="35"/>
    </row>
    <row r="1570" spans="1:109" x14ac:dyDescent="0.2">
      <c r="A1570" s="2">
        <v>1569</v>
      </c>
      <c r="B1570" s="5">
        <v>18</v>
      </c>
      <c r="C1570" s="5">
        <v>3</v>
      </c>
      <c r="D1570" s="1">
        <v>67</v>
      </c>
      <c r="E1570" s="7">
        <v>44123</v>
      </c>
      <c r="F1570" s="1">
        <v>0</v>
      </c>
      <c r="G1570" s="5">
        <f t="shared" si="100"/>
        <v>0</v>
      </c>
      <c r="H1570" s="19">
        <f t="shared" si="101"/>
        <v>0</v>
      </c>
      <c r="I1570" s="50">
        <v>75</v>
      </c>
      <c r="J1570" s="50">
        <v>158.21296296296296</v>
      </c>
      <c r="K1570" s="50">
        <v>31.499622635207931</v>
      </c>
      <c r="L1570" s="50">
        <v>27.777777777777779</v>
      </c>
      <c r="M1570" s="50">
        <v>71.296296296296305</v>
      </c>
      <c r="N1570" s="50">
        <v>0.92592592592592593</v>
      </c>
      <c r="O1570" s="50">
        <v>94.791666666666671</v>
      </c>
      <c r="P1570" s="50">
        <v>151.65384615384616</v>
      </c>
      <c r="Q1570" s="50">
        <v>33.207482403213021</v>
      </c>
      <c r="R1570" s="50">
        <v>21.978021978021978</v>
      </c>
      <c r="S1570" s="50">
        <v>76.92307692307692</v>
      </c>
      <c r="T1570" s="50">
        <v>1.098901098901099</v>
      </c>
      <c r="U1570" s="50">
        <v>35.416666666666664</v>
      </c>
      <c r="V1570" s="50">
        <v>193.3235294117647</v>
      </c>
      <c r="W1570" s="50">
        <v>14.293999737962764</v>
      </c>
      <c r="X1570" s="50">
        <v>58.823529411764703</v>
      </c>
      <c r="Y1570" s="50">
        <v>41.176470588235297</v>
      </c>
      <c r="Z1570" s="50">
        <v>0</v>
      </c>
      <c r="AA1570" s="2">
        <v>0</v>
      </c>
      <c r="AB1570">
        <v>1</v>
      </c>
      <c r="AC1570">
        <v>5</v>
      </c>
      <c r="AD1570">
        <v>1</v>
      </c>
      <c r="AE1570" s="16">
        <v>0</v>
      </c>
      <c r="AF1570" s="12">
        <v>99</v>
      </c>
      <c r="AG1570">
        <v>99</v>
      </c>
      <c r="AH1570">
        <v>1</v>
      </c>
      <c r="AI1570">
        <v>99</v>
      </c>
      <c r="AJ1570">
        <v>99</v>
      </c>
      <c r="AK1570">
        <v>99</v>
      </c>
      <c r="AL1570">
        <v>99</v>
      </c>
      <c r="AM1570" s="1">
        <v>99</v>
      </c>
      <c r="AN1570" s="1">
        <v>99</v>
      </c>
      <c r="AO1570" s="1">
        <v>99</v>
      </c>
      <c r="AP1570" s="1">
        <v>99</v>
      </c>
      <c r="AQ1570" s="1">
        <v>99</v>
      </c>
      <c r="AR1570" s="1">
        <v>99</v>
      </c>
      <c r="AS1570" s="1">
        <v>0</v>
      </c>
      <c r="AT1570" s="1">
        <v>0</v>
      </c>
      <c r="AU1570" s="1">
        <v>1</v>
      </c>
      <c r="AV1570" s="1">
        <v>0</v>
      </c>
      <c r="AW1570" s="1">
        <v>0</v>
      </c>
      <c r="AX1570" s="1">
        <v>0</v>
      </c>
      <c r="AY1570" s="1">
        <v>0</v>
      </c>
      <c r="AZ1570" s="1">
        <v>0</v>
      </c>
      <c r="BA1570" s="1">
        <v>0</v>
      </c>
      <c r="BB1570" s="1">
        <v>0</v>
      </c>
      <c r="BC1570" s="1">
        <v>0</v>
      </c>
      <c r="BD1570" s="1">
        <v>0</v>
      </c>
      <c r="BE1570" s="1">
        <v>0</v>
      </c>
      <c r="BF1570" s="1">
        <f t="shared" si="104"/>
        <v>1</v>
      </c>
      <c r="BG1570" s="25">
        <v>0</v>
      </c>
      <c r="BH1570" s="12">
        <v>0</v>
      </c>
      <c r="BI1570" s="1">
        <v>0</v>
      </c>
      <c r="BJ1570" s="1">
        <v>0</v>
      </c>
      <c r="BK1570" s="1">
        <v>0</v>
      </c>
      <c r="BL1570" s="25">
        <v>0</v>
      </c>
      <c r="BM1570" s="1">
        <v>0</v>
      </c>
      <c r="BN1570" s="1">
        <v>0</v>
      </c>
      <c r="BO1570" s="1">
        <v>0</v>
      </c>
      <c r="BP1570" s="1">
        <v>0</v>
      </c>
      <c r="BQ1570" s="12"/>
      <c r="BR1570" s="12"/>
      <c r="BS1570" s="12"/>
      <c r="BT1570" s="12"/>
      <c r="BU1570" s="12"/>
      <c r="BV1570" s="12"/>
      <c r="BW1570" s="12"/>
      <c r="BX1570" s="12"/>
      <c r="BY1570" s="12"/>
      <c r="BZ1570" s="12"/>
      <c r="CA1570" s="12"/>
      <c r="CB1570" s="15"/>
      <c r="CC1570" s="12"/>
      <c r="CD1570" s="12"/>
      <c r="CE1570" s="12"/>
      <c r="CF1570" s="12"/>
      <c r="CG1570" s="12"/>
      <c r="CH1570" s="12"/>
      <c r="CI1570" s="12"/>
      <c r="CJ1570" s="15"/>
      <c r="CK1570" s="12"/>
      <c r="CL1570" s="12"/>
      <c r="CM1570" s="12"/>
      <c r="CN1570" s="12"/>
      <c r="CO1570" s="12"/>
      <c r="CP1570" s="12"/>
      <c r="CQ1570" s="12"/>
      <c r="CR1570" s="12"/>
      <c r="CS1570" s="12"/>
      <c r="CT1570" s="12"/>
      <c r="CU1570" s="12"/>
      <c r="CV1570" s="12"/>
      <c r="CW1570" s="12"/>
      <c r="CX1570" s="12"/>
      <c r="CY1570" s="12"/>
      <c r="CZ1570" s="12"/>
      <c r="DA1570" s="12"/>
      <c r="DB1570" s="12"/>
      <c r="DC1570" s="12"/>
      <c r="DD1570"/>
      <c r="DE1570" s="35"/>
    </row>
    <row r="1571" spans="1:109" x14ac:dyDescent="0.2">
      <c r="A1571" s="2">
        <v>1570</v>
      </c>
      <c r="B1571" s="5">
        <v>18</v>
      </c>
      <c r="C1571" s="5">
        <v>3</v>
      </c>
      <c r="D1571" s="1">
        <v>68</v>
      </c>
      <c r="E1571" s="7">
        <v>44124</v>
      </c>
      <c r="F1571" s="1">
        <v>0</v>
      </c>
      <c r="G1571" s="5">
        <f t="shared" si="100"/>
        <v>0</v>
      </c>
      <c r="H1571" s="19">
        <f t="shared" si="101"/>
        <v>0</v>
      </c>
      <c r="I1571" s="50">
        <v>67.708333333333329</v>
      </c>
      <c r="J1571" s="50">
        <v>128.1948717948718</v>
      </c>
      <c r="K1571" s="50">
        <v>42.375731912960894</v>
      </c>
      <c r="L1571" s="50">
        <v>27.179487179487179</v>
      </c>
      <c r="M1571" s="50">
        <v>65.128205128205124</v>
      </c>
      <c r="N1571" s="50">
        <v>7.6923076923076925</v>
      </c>
      <c r="O1571" s="50">
        <v>95.3125</v>
      </c>
      <c r="P1571" s="50">
        <v>123.12021857923497</v>
      </c>
      <c r="Q1571" s="50">
        <v>42.359630139731401</v>
      </c>
      <c r="R1571" s="50">
        <v>22.404371584699454</v>
      </c>
      <c r="S1571" s="50">
        <v>69.398907103825138</v>
      </c>
      <c r="T1571" s="50">
        <v>8.1967213114754092</v>
      </c>
      <c r="U1571" s="50">
        <v>12.5</v>
      </c>
      <c r="V1571" s="50">
        <v>205.58333333333334</v>
      </c>
      <c r="W1571" s="50">
        <v>4.3726657268182869</v>
      </c>
      <c r="X1571" s="50">
        <v>100</v>
      </c>
      <c r="Y1571" s="50">
        <v>0</v>
      </c>
      <c r="Z1571" s="50">
        <v>0</v>
      </c>
      <c r="AA1571" s="2">
        <v>0</v>
      </c>
      <c r="AB1571">
        <v>3</v>
      </c>
      <c r="AC1571">
        <v>5</v>
      </c>
      <c r="AD1571">
        <v>1</v>
      </c>
      <c r="AE1571" s="16">
        <v>0</v>
      </c>
      <c r="AF1571" s="12">
        <v>99</v>
      </c>
      <c r="AG1571">
        <v>99</v>
      </c>
      <c r="AH1571">
        <v>1</v>
      </c>
      <c r="AI1571">
        <v>99</v>
      </c>
      <c r="AJ1571">
        <v>99</v>
      </c>
      <c r="AK1571">
        <v>99</v>
      </c>
      <c r="AL1571">
        <v>99</v>
      </c>
      <c r="AM1571">
        <v>99</v>
      </c>
      <c r="AN1571" s="1">
        <v>99</v>
      </c>
      <c r="AO1571" s="1">
        <v>99</v>
      </c>
      <c r="AP1571" s="1">
        <v>99</v>
      </c>
      <c r="AQ1571" s="1">
        <v>99</v>
      </c>
      <c r="AR1571" s="1">
        <v>99</v>
      </c>
      <c r="AS1571" s="1">
        <v>0</v>
      </c>
      <c r="AT1571" s="1">
        <v>0</v>
      </c>
      <c r="AU1571" s="1">
        <v>1</v>
      </c>
      <c r="AV1571" s="1">
        <v>0</v>
      </c>
      <c r="AW1571" s="1">
        <v>0</v>
      </c>
      <c r="AX1571" s="1">
        <v>0</v>
      </c>
      <c r="AY1571" s="1">
        <v>0</v>
      </c>
      <c r="AZ1571" s="1">
        <v>0</v>
      </c>
      <c r="BA1571" s="1">
        <v>0</v>
      </c>
      <c r="BB1571" s="1">
        <v>0</v>
      </c>
      <c r="BC1571" s="1">
        <v>0</v>
      </c>
      <c r="BD1571" s="1">
        <v>0</v>
      </c>
      <c r="BE1571" s="1">
        <v>0</v>
      </c>
      <c r="BF1571" s="1">
        <f t="shared" si="104"/>
        <v>1</v>
      </c>
      <c r="BG1571" s="25">
        <v>0</v>
      </c>
      <c r="BH1571" s="1">
        <v>0</v>
      </c>
      <c r="BI1571" s="1">
        <v>0</v>
      </c>
      <c r="BJ1571" s="1">
        <v>0</v>
      </c>
      <c r="BK1571" s="1">
        <v>0</v>
      </c>
      <c r="BL1571" s="25">
        <v>0</v>
      </c>
      <c r="BM1571" s="1">
        <v>0</v>
      </c>
      <c r="BN1571" s="1">
        <v>0</v>
      </c>
      <c r="BO1571" s="1">
        <v>0</v>
      </c>
      <c r="BP1571" s="1">
        <v>0</v>
      </c>
      <c r="BQ1571" s="12"/>
      <c r="BR1571" s="12"/>
      <c r="BS1571" s="12"/>
      <c r="BT1571" s="12"/>
      <c r="BU1571" s="12"/>
      <c r="BV1571" s="12"/>
      <c r="BW1571" s="12"/>
      <c r="BX1571" s="12"/>
      <c r="BY1571" s="12"/>
      <c r="BZ1571" s="12"/>
      <c r="CA1571" s="12"/>
      <c r="CB1571" s="15"/>
      <c r="CC1571" s="12"/>
      <c r="CD1571" s="12"/>
      <c r="CE1571" s="12"/>
      <c r="CF1571" s="12"/>
      <c r="CG1571" s="12"/>
      <c r="CH1571" s="12"/>
      <c r="CI1571" s="12"/>
      <c r="CJ1571" s="15"/>
      <c r="CK1571" s="12"/>
      <c r="CL1571" s="12"/>
      <c r="CM1571" s="12"/>
      <c r="CN1571" s="12"/>
      <c r="CO1571" s="12"/>
      <c r="CP1571" s="12"/>
      <c r="CQ1571" s="12"/>
      <c r="CR1571" s="12"/>
      <c r="CS1571" s="12"/>
      <c r="CT1571" s="12"/>
      <c r="CU1571" s="12"/>
      <c r="CV1571" s="12"/>
      <c r="CW1571" s="12"/>
      <c r="CX1571" s="12"/>
      <c r="CY1571" s="12"/>
      <c r="CZ1571" s="12"/>
      <c r="DA1571" s="12"/>
      <c r="DB1571" s="12"/>
      <c r="DC1571" s="12"/>
      <c r="DD1571"/>
      <c r="DE1571" s="35"/>
    </row>
    <row r="1572" spans="1:109" x14ac:dyDescent="0.2">
      <c r="A1572" s="2">
        <v>1571</v>
      </c>
      <c r="B1572" s="5">
        <v>18</v>
      </c>
      <c r="C1572" s="5">
        <v>3</v>
      </c>
      <c r="D1572" s="1">
        <v>69</v>
      </c>
      <c r="E1572" s="7">
        <v>44125</v>
      </c>
      <c r="F1572" s="1">
        <v>0</v>
      </c>
      <c r="G1572" s="5">
        <f t="shared" si="100"/>
        <v>0</v>
      </c>
      <c r="H1572" s="19">
        <f t="shared" si="101"/>
        <v>0</v>
      </c>
      <c r="I1572" s="50">
        <v>0</v>
      </c>
      <c r="J1572" t="s">
        <v>20</v>
      </c>
      <c r="K1572" t="s">
        <v>20</v>
      </c>
      <c r="L1572" t="s">
        <v>20</v>
      </c>
      <c r="M1572" t="s">
        <v>20</v>
      </c>
      <c r="N1572" t="s">
        <v>20</v>
      </c>
      <c r="O1572" s="50">
        <v>0</v>
      </c>
      <c r="P1572" t="s">
        <v>20</v>
      </c>
      <c r="Q1572" t="s">
        <v>20</v>
      </c>
      <c r="R1572" t="s">
        <v>20</v>
      </c>
      <c r="S1572" t="s">
        <v>20</v>
      </c>
      <c r="T1572" t="s">
        <v>20</v>
      </c>
      <c r="U1572" s="50">
        <v>0</v>
      </c>
      <c r="V1572" t="s">
        <v>20</v>
      </c>
      <c r="W1572" t="s">
        <v>20</v>
      </c>
      <c r="X1572" t="s">
        <v>20</v>
      </c>
      <c r="Y1572" t="s">
        <v>20</v>
      </c>
      <c r="Z1572" t="s">
        <v>20</v>
      </c>
      <c r="AA1572" s="25" t="s">
        <v>20</v>
      </c>
      <c r="AB1572" t="s">
        <v>20</v>
      </c>
      <c r="AC1572" t="s">
        <v>20</v>
      </c>
      <c r="AD1572">
        <v>3</v>
      </c>
      <c r="AE1572" s="16" t="s">
        <v>20</v>
      </c>
      <c r="AF1572" s="16" t="s">
        <v>20</v>
      </c>
      <c r="AG1572" s="16" t="s">
        <v>20</v>
      </c>
      <c r="AH1572" s="16" t="s">
        <v>20</v>
      </c>
      <c r="AI1572" s="16" t="s">
        <v>20</v>
      </c>
      <c r="AJ1572" s="16" t="s">
        <v>20</v>
      </c>
      <c r="AK1572" s="16" t="s">
        <v>20</v>
      </c>
      <c r="AL1572" s="16" t="s">
        <v>20</v>
      </c>
      <c r="AM1572" s="16" t="s">
        <v>20</v>
      </c>
      <c r="AN1572" s="16" t="s">
        <v>20</v>
      </c>
      <c r="AO1572" s="16" t="s">
        <v>20</v>
      </c>
      <c r="AP1572" s="16" t="s">
        <v>20</v>
      </c>
      <c r="AQ1572" s="16" t="s">
        <v>20</v>
      </c>
      <c r="AR1572" s="16" t="s">
        <v>20</v>
      </c>
      <c r="AS1572" t="s">
        <v>20</v>
      </c>
      <c r="AT1572" t="s">
        <v>20</v>
      </c>
      <c r="AU1572" t="s">
        <v>20</v>
      </c>
      <c r="AV1572" t="s">
        <v>20</v>
      </c>
      <c r="AW1572" t="s">
        <v>20</v>
      </c>
      <c r="AX1572" t="s">
        <v>20</v>
      </c>
      <c r="AY1572" t="s">
        <v>20</v>
      </c>
      <c r="AZ1572" s="1" t="s">
        <v>20</v>
      </c>
      <c r="BA1572" t="s">
        <v>20</v>
      </c>
      <c r="BB1572" t="s">
        <v>20</v>
      </c>
      <c r="BC1572" t="s">
        <v>20</v>
      </c>
      <c r="BD1572" t="s">
        <v>20</v>
      </c>
      <c r="BE1572" t="s">
        <v>20</v>
      </c>
      <c r="BF1572" s="1" t="s">
        <v>20</v>
      </c>
      <c r="BG1572" s="12" t="s">
        <v>20</v>
      </c>
      <c r="BH1572" s="1" t="s">
        <v>20</v>
      </c>
      <c r="BI1572" s="1" t="s">
        <v>20</v>
      </c>
      <c r="BJ1572" s="12" t="s">
        <v>20</v>
      </c>
      <c r="BK1572" s="12" t="s">
        <v>20</v>
      </c>
      <c r="BL1572" s="25" t="s">
        <v>20</v>
      </c>
      <c r="BM1572" s="1" t="s">
        <v>20</v>
      </c>
      <c r="BN1572" s="1" t="s">
        <v>20</v>
      </c>
      <c r="BO1572" s="1" t="s">
        <v>20</v>
      </c>
      <c r="BP1572" s="1" t="s">
        <v>20</v>
      </c>
      <c r="BQ1572" s="12"/>
      <c r="BR1572" s="12"/>
      <c r="BS1572" s="12"/>
      <c r="BT1572" s="12"/>
      <c r="BU1572" s="12"/>
      <c r="BV1572" s="12"/>
      <c r="BW1572" s="12"/>
      <c r="BX1572" s="12"/>
      <c r="BY1572" s="12"/>
      <c r="BZ1572" s="12"/>
      <c r="CA1572" s="12"/>
      <c r="CB1572" s="15"/>
      <c r="CC1572" s="12"/>
      <c r="CD1572" s="12"/>
      <c r="CE1572" s="12"/>
      <c r="CF1572" s="12"/>
      <c r="CG1572" s="12"/>
      <c r="CH1572" s="12"/>
      <c r="CI1572" s="12"/>
      <c r="CJ1572" s="15"/>
      <c r="CK1572" s="12"/>
      <c r="CL1572" s="12"/>
      <c r="CM1572" s="12"/>
      <c r="CN1572" s="12"/>
      <c r="CO1572" s="12"/>
      <c r="CP1572" s="12"/>
      <c r="CQ1572" s="12"/>
      <c r="CR1572" s="12"/>
      <c r="CS1572" s="12"/>
      <c r="CT1572" s="12"/>
      <c r="CU1572" s="12"/>
      <c r="CV1572" s="12"/>
      <c r="CW1572" s="12"/>
      <c r="CX1572" s="12"/>
      <c r="CY1572" s="12"/>
      <c r="CZ1572" s="12"/>
      <c r="DA1572" s="12"/>
      <c r="DB1572" s="12"/>
      <c r="DC1572" s="12"/>
      <c r="DD1572"/>
      <c r="DE1572" s="35"/>
    </row>
    <row r="1573" spans="1:109" x14ac:dyDescent="0.2">
      <c r="A1573" s="2">
        <v>1572</v>
      </c>
      <c r="B1573" s="5">
        <v>18</v>
      </c>
      <c r="C1573" s="5">
        <v>3</v>
      </c>
      <c r="D1573" s="1">
        <v>70</v>
      </c>
      <c r="E1573" s="7">
        <v>44126</v>
      </c>
      <c r="F1573" s="1">
        <v>0</v>
      </c>
      <c r="G1573" s="5">
        <f t="shared" si="100"/>
        <v>0</v>
      </c>
      <c r="H1573" s="19">
        <f t="shared" si="101"/>
        <v>0</v>
      </c>
      <c r="I1573" s="50">
        <v>0</v>
      </c>
      <c r="J1573" t="s">
        <v>20</v>
      </c>
      <c r="K1573" t="s">
        <v>20</v>
      </c>
      <c r="L1573" t="s">
        <v>20</v>
      </c>
      <c r="M1573" t="s">
        <v>20</v>
      </c>
      <c r="N1573" t="s">
        <v>20</v>
      </c>
      <c r="O1573" s="50">
        <v>0</v>
      </c>
      <c r="P1573" t="s">
        <v>20</v>
      </c>
      <c r="Q1573" t="s">
        <v>20</v>
      </c>
      <c r="R1573" t="s">
        <v>20</v>
      </c>
      <c r="S1573" t="s">
        <v>20</v>
      </c>
      <c r="T1573" t="s">
        <v>20</v>
      </c>
      <c r="U1573" s="50">
        <v>0</v>
      </c>
      <c r="V1573" t="s">
        <v>20</v>
      </c>
      <c r="W1573" t="s">
        <v>20</v>
      </c>
      <c r="X1573" t="s">
        <v>20</v>
      </c>
      <c r="Y1573" t="s">
        <v>20</v>
      </c>
      <c r="Z1573" t="s">
        <v>20</v>
      </c>
      <c r="AA1573" s="25" t="s">
        <v>20</v>
      </c>
      <c r="AB1573" t="s">
        <v>20</v>
      </c>
      <c r="AC1573" t="s">
        <v>20</v>
      </c>
      <c r="AD1573" s="1" t="s">
        <v>20</v>
      </c>
      <c r="AE1573" s="16" t="s">
        <v>20</v>
      </c>
      <c r="AF1573" s="16" t="s">
        <v>20</v>
      </c>
      <c r="AG1573" s="16" t="s">
        <v>20</v>
      </c>
      <c r="AH1573" s="16" t="s">
        <v>20</v>
      </c>
      <c r="AI1573" s="16" t="s">
        <v>20</v>
      </c>
      <c r="AJ1573" s="16" t="s">
        <v>20</v>
      </c>
      <c r="AK1573" s="16" t="s">
        <v>20</v>
      </c>
      <c r="AL1573" s="16" t="s">
        <v>20</v>
      </c>
      <c r="AM1573" s="1" t="s">
        <v>20</v>
      </c>
      <c r="AN1573" s="1" t="s">
        <v>20</v>
      </c>
      <c r="AO1573" s="1" t="s">
        <v>20</v>
      </c>
      <c r="AP1573" s="1" t="s">
        <v>20</v>
      </c>
      <c r="AQ1573" s="1" t="s">
        <v>20</v>
      </c>
      <c r="AR1573" s="1" t="s">
        <v>20</v>
      </c>
      <c r="AS1573" t="s">
        <v>20</v>
      </c>
      <c r="AT1573" t="s">
        <v>20</v>
      </c>
      <c r="AU1573" t="s">
        <v>20</v>
      </c>
      <c r="AV1573" t="s">
        <v>20</v>
      </c>
      <c r="AW1573" t="s">
        <v>20</v>
      </c>
      <c r="AX1573" t="s">
        <v>20</v>
      </c>
      <c r="AY1573" t="s">
        <v>20</v>
      </c>
      <c r="AZ1573" s="1" t="s">
        <v>20</v>
      </c>
      <c r="BA1573" s="1" t="s">
        <v>20</v>
      </c>
      <c r="BB1573" s="1" t="s">
        <v>20</v>
      </c>
      <c r="BC1573" t="s">
        <v>20</v>
      </c>
      <c r="BD1573" t="s">
        <v>20</v>
      </c>
      <c r="BE1573" s="1" t="s">
        <v>20</v>
      </c>
      <c r="BF1573" t="s">
        <v>20</v>
      </c>
      <c r="BG1573" s="12" t="s">
        <v>20</v>
      </c>
      <c r="BH1573" s="1" t="s">
        <v>20</v>
      </c>
      <c r="BI1573" s="1" t="s">
        <v>20</v>
      </c>
      <c r="BJ1573" s="12" t="s">
        <v>20</v>
      </c>
      <c r="BK1573" s="12" t="s">
        <v>20</v>
      </c>
      <c r="BL1573" s="25" t="s">
        <v>20</v>
      </c>
      <c r="BM1573" s="1" t="s">
        <v>20</v>
      </c>
      <c r="BN1573" s="1" t="s">
        <v>20</v>
      </c>
      <c r="BO1573" s="1" t="s">
        <v>20</v>
      </c>
      <c r="BP1573" s="1" t="s">
        <v>20</v>
      </c>
      <c r="BQ1573" s="12"/>
      <c r="BR1573" s="12"/>
      <c r="BS1573" s="12"/>
      <c r="BT1573" s="12"/>
      <c r="BU1573" s="12"/>
      <c r="BV1573" s="12"/>
      <c r="BW1573" s="12"/>
      <c r="BX1573" s="12"/>
      <c r="BY1573" s="12"/>
      <c r="BZ1573" s="12"/>
      <c r="CA1573" s="12"/>
      <c r="CB1573" s="15"/>
      <c r="CC1573" s="12"/>
      <c r="CD1573" s="12"/>
      <c r="CE1573" s="12"/>
      <c r="CF1573" s="12"/>
      <c r="CG1573" s="12"/>
      <c r="CH1573" s="12"/>
      <c r="CI1573" s="12"/>
      <c r="CJ1573" s="15"/>
      <c r="CK1573" s="12"/>
      <c r="CL1573" s="12"/>
      <c r="CM1573" s="12"/>
      <c r="CN1573" s="12"/>
      <c r="CO1573" s="12"/>
      <c r="CP1573" s="12"/>
      <c r="CQ1573" s="12"/>
      <c r="CR1573" s="12"/>
      <c r="CS1573" s="12"/>
      <c r="CT1573" s="12"/>
      <c r="CU1573" s="12"/>
      <c r="CV1573" s="12"/>
      <c r="CW1573" s="12"/>
      <c r="CX1573" s="12"/>
      <c r="CY1573" s="12"/>
      <c r="CZ1573" s="12"/>
      <c r="DA1573" s="12"/>
      <c r="DB1573" s="12"/>
      <c r="DC1573" s="12"/>
      <c r="DD1573"/>
      <c r="DE1573" s="35"/>
    </row>
    <row r="1574" spans="1:109" x14ac:dyDescent="0.2">
      <c r="A1574" s="2">
        <v>1573</v>
      </c>
      <c r="B1574" s="2">
        <v>19</v>
      </c>
      <c r="C1574" s="2">
        <v>1</v>
      </c>
      <c r="D1574">
        <v>1</v>
      </c>
      <c r="E1574" s="52">
        <v>43979</v>
      </c>
      <c r="F1574" s="1">
        <v>0</v>
      </c>
      <c r="G1574" s="5">
        <f t="shared" si="100"/>
        <v>0</v>
      </c>
      <c r="H1574" s="19">
        <f t="shared" si="101"/>
        <v>0</v>
      </c>
      <c r="I1574">
        <v>90.972222222222229</v>
      </c>
      <c r="J1574">
        <v>145.03816793893131</v>
      </c>
      <c r="K1574">
        <v>20.747057845646239</v>
      </c>
      <c r="L1574">
        <v>10.687022900763358</v>
      </c>
      <c r="M1574">
        <v>89.312977099236647</v>
      </c>
      <c r="N1574">
        <v>0</v>
      </c>
      <c r="O1574">
        <v>90.104166666666671</v>
      </c>
      <c r="P1574">
        <v>142.1907514450867</v>
      </c>
      <c r="Q1574">
        <v>22.536818702008386</v>
      </c>
      <c r="R1574">
        <v>12.138728323699421</v>
      </c>
      <c r="S1574">
        <v>87.861271676300575</v>
      </c>
      <c r="T1574">
        <v>0</v>
      </c>
      <c r="U1574">
        <v>92.708333333333329</v>
      </c>
      <c r="V1574">
        <v>150.57303370786516</v>
      </c>
      <c r="W1574">
        <v>16.689618662333213</v>
      </c>
      <c r="X1574">
        <v>7.8651685393258424</v>
      </c>
      <c r="Y1574">
        <v>92.134831460674164</v>
      </c>
      <c r="Z1574">
        <v>0</v>
      </c>
      <c r="AA1574" s="2" t="s">
        <v>878</v>
      </c>
      <c r="AB1574" t="s">
        <v>878</v>
      </c>
      <c r="AC1574" t="s">
        <v>878</v>
      </c>
      <c r="AD1574" t="s">
        <v>878</v>
      </c>
      <c r="AE1574" t="s">
        <v>878</v>
      </c>
      <c r="AF1574" t="s">
        <v>878</v>
      </c>
      <c r="AG1574" t="s">
        <v>878</v>
      </c>
      <c r="AH1574" t="s">
        <v>878</v>
      </c>
      <c r="AI1574" t="s">
        <v>878</v>
      </c>
      <c r="AJ1574" t="s">
        <v>878</v>
      </c>
      <c r="AK1574" t="s">
        <v>878</v>
      </c>
      <c r="AL1574" t="s">
        <v>878</v>
      </c>
      <c r="AM1574" t="s">
        <v>878</v>
      </c>
      <c r="AN1574" t="s">
        <v>878</v>
      </c>
      <c r="AO1574" t="s">
        <v>878</v>
      </c>
      <c r="AP1574" t="s">
        <v>878</v>
      </c>
      <c r="AQ1574" t="s">
        <v>878</v>
      </c>
      <c r="AR1574" t="s">
        <v>878</v>
      </c>
      <c r="AS1574" t="s">
        <v>878</v>
      </c>
      <c r="AT1574" t="s">
        <v>878</v>
      </c>
      <c r="AU1574" t="s">
        <v>878</v>
      </c>
      <c r="AV1574" t="s">
        <v>878</v>
      </c>
      <c r="AW1574" t="s">
        <v>878</v>
      </c>
      <c r="AX1574" t="s">
        <v>878</v>
      </c>
      <c r="AY1574" t="s">
        <v>878</v>
      </c>
      <c r="AZ1574" t="s">
        <v>878</v>
      </c>
      <c r="BA1574" t="s">
        <v>878</v>
      </c>
      <c r="BB1574" t="s">
        <v>878</v>
      </c>
      <c r="BC1574" t="s">
        <v>878</v>
      </c>
      <c r="BD1574" t="s">
        <v>878</v>
      </c>
      <c r="BE1574" t="s">
        <v>878</v>
      </c>
      <c r="BF1574" t="s">
        <v>878</v>
      </c>
      <c r="BG1574" s="25">
        <v>0</v>
      </c>
      <c r="BH1574" s="1">
        <v>0</v>
      </c>
      <c r="BI1574" s="1">
        <v>0</v>
      </c>
      <c r="BJ1574" s="1">
        <v>0</v>
      </c>
      <c r="BK1574" s="1">
        <v>0</v>
      </c>
      <c r="BL1574" s="25">
        <v>0</v>
      </c>
      <c r="BM1574" s="1">
        <v>0</v>
      </c>
      <c r="BN1574" s="1">
        <v>0</v>
      </c>
      <c r="BO1574" s="1">
        <v>0</v>
      </c>
      <c r="BP1574" s="1">
        <v>0</v>
      </c>
      <c r="BQ1574"/>
      <c r="BR1574"/>
      <c r="BS1574"/>
      <c r="BT1574"/>
      <c r="BU1574"/>
      <c r="BV1574"/>
      <c r="BW1574"/>
      <c r="BX1574"/>
      <c r="BY1574"/>
      <c r="BZ1574"/>
      <c r="CA1574"/>
      <c r="CB1574"/>
      <c r="CC1574"/>
      <c r="CD1574"/>
      <c r="CE1574"/>
      <c r="CF1574"/>
      <c r="CG1574"/>
      <c r="CH1574"/>
      <c r="CI1574"/>
      <c r="CJ1574"/>
      <c r="CK1574"/>
      <c r="CL1574"/>
      <c r="CM1574"/>
      <c r="CN1574"/>
      <c r="CO1574"/>
      <c r="CP1574"/>
      <c r="CQ1574"/>
      <c r="CR1574"/>
      <c r="CS1574"/>
      <c r="CT1574"/>
      <c r="CU1574"/>
      <c r="CV1574"/>
      <c r="CW1574"/>
      <c r="CX1574"/>
      <c r="CY1574"/>
      <c r="CZ1574"/>
      <c r="DA1574"/>
      <c r="DB1574"/>
      <c r="DC1574"/>
      <c r="DD1574"/>
      <c r="DE1574"/>
    </row>
    <row r="1575" spans="1:109" x14ac:dyDescent="0.2">
      <c r="A1575" s="2">
        <v>1574</v>
      </c>
      <c r="B1575" s="2">
        <v>19</v>
      </c>
      <c r="C1575" s="2">
        <v>1</v>
      </c>
      <c r="D1575">
        <v>2</v>
      </c>
      <c r="E1575" s="52">
        <v>43980</v>
      </c>
      <c r="F1575" s="1">
        <v>0</v>
      </c>
      <c r="G1575" s="5">
        <f t="shared" si="100"/>
        <v>0</v>
      </c>
      <c r="H1575" s="19">
        <f t="shared" si="101"/>
        <v>0</v>
      </c>
      <c r="I1575">
        <v>84.375</v>
      </c>
      <c r="J1575">
        <v>162.50617283950618</v>
      </c>
      <c r="K1575">
        <v>33.501107797663813</v>
      </c>
      <c r="L1575">
        <v>27.983539094650205</v>
      </c>
      <c r="M1575">
        <v>72.016460905349788</v>
      </c>
      <c r="N1575">
        <v>0</v>
      </c>
      <c r="O1575">
        <v>76.5625</v>
      </c>
      <c r="P1575">
        <v>130.18367346938774</v>
      </c>
      <c r="Q1575">
        <v>15.551686940989256</v>
      </c>
      <c r="R1575">
        <v>2.7210884353741496</v>
      </c>
      <c r="S1575">
        <v>97.278911564625844</v>
      </c>
      <c r="T1575">
        <v>0</v>
      </c>
      <c r="U1575">
        <v>100</v>
      </c>
      <c r="V1575">
        <v>212</v>
      </c>
      <c r="W1575">
        <v>25.084780641999362</v>
      </c>
      <c r="X1575">
        <v>66.666666666666671</v>
      </c>
      <c r="Y1575">
        <v>33.333333333333329</v>
      </c>
      <c r="Z1575">
        <v>0</v>
      </c>
      <c r="AA1575" s="2" t="s">
        <v>878</v>
      </c>
      <c r="AB1575" t="s">
        <v>878</v>
      </c>
      <c r="AC1575" t="s">
        <v>878</v>
      </c>
      <c r="AD1575" t="s">
        <v>878</v>
      </c>
      <c r="AE1575" t="s">
        <v>878</v>
      </c>
      <c r="AF1575" t="s">
        <v>878</v>
      </c>
      <c r="AG1575" t="s">
        <v>878</v>
      </c>
      <c r="AH1575" t="s">
        <v>878</v>
      </c>
      <c r="AI1575" t="s">
        <v>878</v>
      </c>
      <c r="AJ1575" t="s">
        <v>878</v>
      </c>
      <c r="AK1575" t="s">
        <v>878</v>
      </c>
      <c r="AL1575" t="s">
        <v>878</v>
      </c>
      <c r="AM1575" t="s">
        <v>878</v>
      </c>
      <c r="AN1575" t="s">
        <v>878</v>
      </c>
      <c r="AO1575" t="s">
        <v>878</v>
      </c>
      <c r="AP1575" t="s">
        <v>878</v>
      </c>
      <c r="AQ1575" t="s">
        <v>878</v>
      </c>
      <c r="AR1575" t="s">
        <v>878</v>
      </c>
      <c r="AS1575" t="s">
        <v>878</v>
      </c>
      <c r="AT1575" t="s">
        <v>878</v>
      </c>
      <c r="AU1575" t="s">
        <v>878</v>
      </c>
      <c r="AV1575" t="s">
        <v>878</v>
      </c>
      <c r="AW1575" t="s">
        <v>878</v>
      </c>
      <c r="AX1575" t="s">
        <v>878</v>
      </c>
      <c r="AY1575" t="s">
        <v>878</v>
      </c>
      <c r="AZ1575" t="s">
        <v>878</v>
      </c>
      <c r="BA1575" t="s">
        <v>878</v>
      </c>
      <c r="BB1575" t="s">
        <v>878</v>
      </c>
      <c r="BC1575" t="s">
        <v>878</v>
      </c>
      <c r="BD1575" t="s">
        <v>878</v>
      </c>
      <c r="BE1575" t="s">
        <v>878</v>
      </c>
      <c r="BF1575" t="s">
        <v>878</v>
      </c>
      <c r="BG1575" s="25">
        <v>0</v>
      </c>
      <c r="BH1575" s="1">
        <v>0</v>
      </c>
      <c r="BI1575" s="1">
        <v>0</v>
      </c>
      <c r="BJ1575" s="1">
        <v>0</v>
      </c>
      <c r="BK1575" s="1">
        <v>0</v>
      </c>
      <c r="BL1575" s="25">
        <v>0</v>
      </c>
      <c r="BM1575" s="1">
        <v>0</v>
      </c>
      <c r="BN1575" s="1">
        <v>0</v>
      </c>
      <c r="BO1575" s="1">
        <v>0</v>
      </c>
      <c r="BP1575" s="1">
        <v>0</v>
      </c>
      <c r="BQ1575"/>
      <c r="BR1575"/>
      <c r="BS1575"/>
      <c r="BT1575"/>
      <c r="BU1575"/>
      <c r="BV1575"/>
      <c r="BW1575"/>
      <c r="BX1575"/>
      <c r="BY1575"/>
      <c r="BZ1575"/>
      <c r="CA1575"/>
      <c r="CB1575"/>
      <c r="CC1575"/>
      <c r="CD1575"/>
      <c r="CE1575"/>
      <c r="CF1575"/>
      <c r="CG1575"/>
      <c r="CH1575"/>
      <c r="CI1575"/>
      <c r="CJ1575"/>
      <c r="CK1575"/>
      <c r="CL1575"/>
      <c r="CM1575"/>
      <c r="CN1575"/>
      <c r="CO1575"/>
      <c r="CP1575"/>
      <c r="CQ1575"/>
      <c r="CR1575"/>
      <c r="CS1575"/>
      <c r="CT1575"/>
      <c r="CU1575"/>
      <c r="CV1575"/>
      <c r="CW1575"/>
      <c r="CX1575"/>
      <c r="CY1575"/>
      <c r="CZ1575"/>
      <c r="DA1575"/>
      <c r="DB1575"/>
      <c r="DC1575"/>
      <c r="DD1575"/>
      <c r="DE1575"/>
    </row>
    <row r="1576" spans="1:109" x14ac:dyDescent="0.2">
      <c r="A1576" s="2">
        <v>1575</v>
      </c>
      <c r="B1576" s="2">
        <v>19</v>
      </c>
      <c r="C1576" s="2">
        <v>1</v>
      </c>
      <c r="D1576">
        <v>3</v>
      </c>
      <c r="E1576" s="52">
        <v>43981</v>
      </c>
      <c r="F1576" s="1">
        <v>0</v>
      </c>
      <c r="G1576" s="5">
        <f t="shared" ref="G1576:G1639" si="105">SUM(BG1576,BL1576)</f>
        <v>0</v>
      </c>
      <c r="H1576" s="19">
        <f t="shared" ref="H1576:H1639" si="106">SUM(BJ1576,BO1576)</f>
        <v>0</v>
      </c>
      <c r="I1576">
        <v>94.791666666666671</v>
      </c>
      <c r="J1576">
        <v>147.94871794871796</v>
      </c>
      <c r="K1576">
        <v>27.096752194563766</v>
      </c>
      <c r="L1576">
        <v>14.285714285714286</v>
      </c>
      <c r="M1576">
        <v>85.714285714285708</v>
      </c>
      <c r="N1576">
        <v>0</v>
      </c>
      <c r="O1576">
        <v>92.1875</v>
      </c>
      <c r="P1576">
        <v>154.79661016949152</v>
      </c>
      <c r="Q1576">
        <v>29.839466389785382</v>
      </c>
      <c r="R1576">
        <v>20.338983050847457</v>
      </c>
      <c r="S1576">
        <v>79.66101694915254</v>
      </c>
      <c r="T1576">
        <v>0</v>
      </c>
      <c r="U1576">
        <v>100</v>
      </c>
      <c r="V1576">
        <v>135.32291666666666</v>
      </c>
      <c r="W1576">
        <v>14.786265445170583</v>
      </c>
      <c r="X1576">
        <v>3.125</v>
      </c>
      <c r="Y1576">
        <v>96.875</v>
      </c>
      <c r="Z1576">
        <v>0</v>
      </c>
      <c r="AA1576" s="2" t="s">
        <v>878</v>
      </c>
      <c r="AB1576" t="s">
        <v>878</v>
      </c>
      <c r="AC1576" t="s">
        <v>878</v>
      </c>
      <c r="AD1576" t="s">
        <v>878</v>
      </c>
      <c r="AE1576" t="s">
        <v>878</v>
      </c>
      <c r="AF1576" t="s">
        <v>878</v>
      </c>
      <c r="AG1576" t="s">
        <v>878</v>
      </c>
      <c r="AH1576" t="s">
        <v>878</v>
      </c>
      <c r="AI1576" t="s">
        <v>878</v>
      </c>
      <c r="AJ1576" t="s">
        <v>878</v>
      </c>
      <c r="AK1576" t="s">
        <v>878</v>
      </c>
      <c r="AL1576" t="s">
        <v>878</v>
      </c>
      <c r="AM1576" t="s">
        <v>878</v>
      </c>
      <c r="AN1576" t="s">
        <v>878</v>
      </c>
      <c r="AO1576" t="s">
        <v>878</v>
      </c>
      <c r="AP1576" t="s">
        <v>878</v>
      </c>
      <c r="AQ1576" t="s">
        <v>878</v>
      </c>
      <c r="AR1576" t="s">
        <v>878</v>
      </c>
      <c r="AS1576" t="s">
        <v>878</v>
      </c>
      <c r="AT1576" t="s">
        <v>878</v>
      </c>
      <c r="AU1576" t="s">
        <v>878</v>
      </c>
      <c r="AV1576" t="s">
        <v>878</v>
      </c>
      <c r="AW1576" t="s">
        <v>878</v>
      </c>
      <c r="AX1576" t="s">
        <v>878</v>
      </c>
      <c r="AY1576" t="s">
        <v>878</v>
      </c>
      <c r="AZ1576" t="s">
        <v>878</v>
      </c>
      <c r="BA1576" t="s">
        <v>878</v>
      </c>
      <c r="BB1576" t="s">
        <v>878</v>
      </c>
      <c r="BC1576" t="s">
        <v>878</v>
      </c>
      <c r="BD1576" t="s">
        <v>878</v>
      </c>
      <c r="BE1576" t="s">
        <v>878</v>
      </c>
      <c r="BF1576" t="s">
        <v>878</v>
      </c>
      <c r="BG1576" s="25">
        <v>0</v>
      </c>
      <c r="BH1576" s="1">
        <v>0</v>
      </c>
      <c r="BI1576" s="1">
        <v>0</v>
      </c>
      <c r="BJ1576" s="1">
        <v>0</v>
      </c>
      <c r="BK1576" s="1">
        <v>0</v>
      </c>
      <c r="BL1576" s="25">
        <v>0</v>
      </c>
      <c r="BM1576" s="1">
        <v>0</v>
      </c>
      <c r="BN1576" s="1">
        <v>0</v>
      </c>
      <c r="BO1576" s="1">
        <v>0</v>
      </c>
      <c r="BP1576" s="1">
        <v>0</v>
      </c>
      <c r="BQ1576"/>
      <c r="BR1576"/>
      <c r="BS1576"/>
      <c r="BT1576"/>
      <c r="BU1576"/>
      <c r="BV1576"/>
      <c r="BW1576"/>
      <c r="BX1576"/>
      <c r="BY1576"/>
      <c r="BZ1576"/>
      <c r="CA1576"/>
      <c r="CB1576"/>
      <c r="CC1576"/>
      <c r="CD1576"/>
      <c r="CE1576"/>
      <c r="CF1576"/>
      <c r="CG1576"/>
      <c r="CH1576"/>
      <c r="CI1576"/>
      <c r="CJ1576"/>
      <c r="CK1576"/>
      <c r="CL1576"/>
      <c r="CM1576"/>
      <c r="CN1576"/>
      <c r="CO1576"/>
      <c r="CP1576"/>
      <c r="CQ1576"/>
      <c r="CR1576"/>
      <c r="CS1576"/>
      <c r="CT1576"/>
      <c r="CU1576"/>
      <c r="CV1576"/>
      <c r="CW1576"/>
      <c r="CX1576"/>
      <c r="CY1576"/>
      <c r="CZ1576"/>
      <c r="DA1576"/>
      <c r="DB1576"/>
      <c r="DC1576"/>
      <c r="DD1576"/>
      <c r="DE1576"/>
    </row>
    <row r="1577" spans="1:109" x14ac:dyDescent="0.2">
      <c r="A1577" s="2">
        <v>1576</v>
      </c>
      <c r="B1577" s="2">
        <v>19</v>
      </c>
      <c r="C1577" s="2">
        <v>1</v>
      </c>
      <c r="D1577">
        <v>4</v>
      </c>
      <c r="E1577" s="52">
        <v>43982</v>
      </c>
      <c r="F1577" s="1">
        <v>0</v>
      </c>
      <c r="G1577" s="5">
        <f t="shared" si="105"/>
        <v>0</v>
      </c>
      <c r="H1577" s="19">
        <f t="shared" si="106"/>
        <v>0</v>
      </c>
      <c r="I1577">
        <v>99.305555555555557</v>
      </c>
      <c r="J1577">
        <v>136.08391608391608</v>
      </c>
      <c r="K1577">
        <v>19.639277718626658</v>
      </c>
      <c r="L1577">
        <v>7.6923076923076925</v>
      </c>
      <c r="M1577">
        <v>92.307692307692307</v>
      </c>
      <c r="N1577">
        <v>0</v>
      </c>
      <c r="O1577">
        <v>98.958333333333329</v>
      </c>
      <c r="P1577">
        <v>140.33157894736843</v>
      </c>
      <c r="Q1577">
        <v>22.496505979238528</v>
      </c>
      <c r="R1577">
        <v>11.578947368421053</v>
      </c>
      <c r="S1577">
        <v>88.421052631578945</v>
      </c>
      <c r="T1577">
        <v>0</v>
      </c>
      <c r="U1577">
        <v>100</v>
      </c>
      <c r="V1577">
        <v>127.67708333333333</v>
      </c>
      <c r="W1577">
        <v>5.6758582776273636</v>
      </c>
      <c r="X1577">
        <v>0</v>
      </c>
      <c r="Y1577">
        <v>100</v>
      </c>
      <c r="Z1577">
        <v>0</v>
      </c>
      <c r="AA1577" s="2" t="s">
        <v>878</v>
      </c>
      <c r="AB1577" t="s">
        <v>878</v>
      </c>
      <c r="AC1577" t="s">
        <v>878</v>
      </c>
      <c r="AD1577" t="s">
        <v>878</v>
      </c>
      <c r="AE1577" t="s">
        <v>878</v>
      </c>
      <c r="AF1577" t="s">
        <v>878</v>
      </c>
      <c r="AG1577" t="s">
        <v>878</v>
      </c>
      <c r="AH1577" t="s">
        <v>878</v>
      </c>
      <c r="AI1577" t="s">
        <v>878</v>
      </c>
      <c r="AJ1577" t="s">
        <v>878</v>
      </c>
      <c r="AK1577" t="s">
        <v>878</v>
      </c>
      <c r="AL1577" t="s">
        <v>878</v>
      </c>
      <c r="AM1577" t="s">
        <v>878</v>
      </c>
      <c r="AN1577" t="s">
        <v>878</v>
      </c>
      <c r="AO1577" t="s">
        <v>878</v>
      </c>
      <c r="AP1577" t="s">
        <v>878</v>
      </c>
      <c r="AQ1577" t="s">
        <v>878</v>
      </c>
      <c r="AR1577" t="s">
        <v>878</v>
      </c>
      <c r="AS1577" t="s">
        <v>878</v>
      </c>
      <c r="AT1577" t="s">
        <v>878</v>
      </c>
      <c r="AU1577" t="s">
        <v>878</v>
      </c>
      <c r="AV1577" t="s">
        <v>878</v>
      </c>
      <c r="AW1577" t="s">
        <v>878</v>
      </c>
      <c r="AX1577" t="s">
        <v>878</v>
      </c>
      <c r="AY1577" t="s">
        <v>878</v>
      </c>
      <c r="AZ1577" t="s">
        <v>878</v>
      </c>
      <c r="BA1577" t="s">
        <v>878</v>
      </c>
      <c r="BB1577" t="s">
        <v>878</v>
      </c>
      <c r="BC1577" t="s">
        <v>878</v>
      </c>
      <c r="BD1577" t="s">
        <v>878</v>
      </c>
      <c r="BE1577" t="s">
        <v>878</v>
      </c>
      <c r="BF1577" t="s">
        <v>878</v>
      </c>
      <c r="BG1577" s="25">
        <v>0</v>
      </c>
      <c r="BH1577" s="1">
        <v>0</v>
      </c>
      <c r="BI1577" s="1">
        <v>0</v>
      </c>
      <c r="BJ1577" s="1">
        <v>0</v>
      </c>
      <c r="BK1577" s="1">
        <v>0</v>
      </c>
      <c r="BL1577" s="25">
        <v>0</v>
      </c>
      <c r="BM1577" s="1">
        <v>0</v>
      </c>
      <c r="BN1577" s="1">
        <v>0</v>
      </c>
      <c r="BO1577" s="1">
        <v>0</v>
      </c>
      <c r="BP1577" s="1">
        <v>0</v>
      </c>
      <c r="BQ1577"/>
      <c r="BR1577"/>
      <c r="BS1577"/>
      <c r="BT1577"/>
      <c r="BU1577"/>
      <c r="BV1577"/>
      <c r="BW1577"/>
      <c r="BX1577"/>
      <c r="BY1577"/>
      <c r="BZ1577"/>
      <c r="CA1577"/>
      <c r="CB1577"/>
      <c r="CC1577"/>
      <c r="CD1577"/>
      <c r="CE1577"/>
      <c r="CF1577"/>
      <c r="CG1577"/>
      <c r="CH1577"/>
      <c r="CI1577"/>
      <c r="CJ1577"/>
      <c r="CK1577"/>
      <c r="CL1577"/>
      <c r="CM1577"/>
      <c r="CN1577"/>
      <c r="CO1577"/>
      <c r="CP1577"/>
      <c r="CQ1577"/>
      <c r="CR1577"/>
      <c r="CS1577"/>
      <c r="CT1577"/>
      <c r="CU1577"/>
      <c r="CV1577"/>
      <c r="CW1577"/>
      <c r="CX1577"/>
      <c r="CY1577"/>
      <c r="CZ1577"/>
      <c r="DA1577"/>
      <c r="DB1577"/>
      <c r="DC1577"/>
      <c r="DD1577"/>
      <c r="DE1577"/>
    </row>
    <row r="1578" spans="1:109" x14ac:dyDescent="0.2">
      <c r="A1578" s="2">
        <v>1577</v>
      </c>
      <c r="B1578" s="2">
        <v>19</v>
      </c>
      <c r="C1578" s="2">
        <v>1</v>
      </c>
      <c r="D1578">
        <v>5</v>
      </c>
      <c r="E1578" s="52">
        <v>43983</v>
      </c>
      <c r="F1578" s="1">
        <v>0</v>
      </c>
      <c r="G1578" s="5">
        <f t="shared" si="105"/>
        <v>180</v>
      </c>
      <c r="H1578" s="19">
        <f t="shared" si="106"/>
        <v>1080</v>
      </c>
      <c r="I1578">
        <v>99.652777777777771</v>
      </c>
      <c r="J1578">
        <v>131.85017421602788</v>
      </c>
      <c r="K1578">
        <v>12.2733015567543</v>
      </c>
      <c r="L1578">
        <v>0</v>
      </c>
      <c r="M1578">
        <v>100</v>
      </c>
      <c r="N1578">
        <v>0</v>
      </c>
      <c r="O1578">
        <v>99.479166666666671</v>
      </c>
      <c r="P1578">
        <v>135.31937172774869</v>
      </c>
      <c r="Q1578">
        <v>12.22562974249904</v>
      </c>
      <c r="R1578">
        <v>0</v>
      </c>
      <c r="S1578">
        <v>100</v>
      </c>
      <c r="T1578">
        <v>0</v>
      </c>
      <c r="U1578">
        <v>100</v>
      </c>
      <c r="V1578">
        <v>124.94791666666667</v>
      </c>
      <c r="W1578">
        <v>10.393228094339833</v>
      </c>
      <c r="X1578">
        <v>0</v>
      </c>
      <c r="Y1578">
        <v>100</v>
      </c>
      <c r="Z1578">
        <v>0</v>
      </c>
      <c r="AA1578" s="2" t="s">
        <v>878</v>
      </c>
      <c r="AB1578" t="s">
        <v>878</v>
      </c>
      <c r="AC1578" t="s">
        <v>878</v>
      </c>
      <c r="AD1578" t="s">
        <v>878</v>
      </c>
      <c r="AE1578" t="s">
        <v>878</v>
      </c>
      <c r="AF1578" t="s">
        <v>878</v>
      </c>
      <c r="AG1578" t="s">
        <v>878</v>
      </c>
      <c r="AH1578" t="s">
        <v>878</v>
      </c>
      <c r="AI1578" t="s">
        <v>878</v>
      </c>
      <c r="AJ1578" t="s">
        <v>878</v>
      </c>
      <c r="AK1578" t="s">
        <v>878</v>
      </c>
      <c r="AL1578" t="s">
        <v>878</v>
      </c>
      <c r="AM1578" t="s">
        <v>878</v>
      </c>
      <c r="AN1578" t="s">
        <v>878</v>
      </c>
      <c r="AO1578" t="s">
        <v>878</v>
      </c>
      <c r="AP1578" t="s">
        <v>878</v>
      </c>
      <c r="AQ1578" t="s">
        <v>878</v>
      </c>
      <c r="AR1578" t="s">
        <v>878</v>
      </c>
      <c r="AS1578" t="s">
        <v>878</v>
      </c>
      <c r="AT1578" t="s">
        <v>878</v>
      </c>
      <c r="AU1578" t="s">
        <v>878</v>
      </c>
      <c r="AV1578" t="s">
        <v>878</v>
      </c>
      <c r="AW1578" t="s">
        <v>878</v>
      </c>
      <c r="AX1578" t="s">
        <v>878</v>
      </c>
      <c r="AY1578" t="s">
        <v>878</v>
      </c>
      <c r="AZ1578" t="s">
        <v>878</v>
      </c>
      <c r="BA1578" t="s">
        <v>878</v>
      </c>
      <c r="BB1578" t="s">
        <v>878</v>
      </c>
      <c r="BC1578" t="s">
        <v>878</v>
      </c>
      <c r="BD1578" t="s">
        <v>878</v>
      </c>
      <c r="BE1578" t="s">
        <v>878</v>
      </c>
      <c r="BF1578" t="s">
        <v>878</v>
      </c>
      <c r="BG1578">
        <v>180</v>
      </c>
      <c r="BH1578">
        <v>3</v>
      </c>
      <c r="BI1578">
        <v>6</v>
      </c>
      <c r="BJ1578">
        <v>1080</v>
      </c>
      <c r="BK1578" t="s">
        <v>885</v>
      </c>
      <c r="BL1578" s="25">
        <v>0</v>
      </c>
      <c r="BM1578" s="1">
        <v>0</v>
      </c>
      <c r="BN1578" s="1">
        <v>0</v>
      </c>
      <c r="BO1578" s="1">
        <v>0</v>
      </c>
      <c r="BP1578" s="1">
        <v>0</v>
      </c>
      <c r="BQ1578"/>
      <c r="BR1578"/>
      <c r="BS1578"/>
      <c r="BT1578"/>
      <c r="BU1578"/>
      <c r="BV1578"/>
      <c r="BW1578"/>
      <c r="BX1578"/>
      <c r="BY1578"/>
      <c r="BZ1578"/>
      <c r="CA1578"/>
      <c r="CB1578"/>
      <c r="CC1578"/>
      <c r="CD1578"/>
      <c r="CE1578"/>
      <c r="CF1578"/>
      <c r="CG1578"/>
      <c r="CH1578"/>
      <c r="CI1578"/>
      <c r="CJ1578"/>
      <c r="CK1578"/>
      <c r="CL1578"/>
      <c r="CM1578"/>
      <c r="CN1578"/>
      <c r="CO1578"/>
      <c r="CP1578"/>
      <c r="CQ1578"/>
      <c r="CR1578"/>
      <c r="CS1578"/>
      <c r="CT1578"/>
      <c r="CU1578"/>
      <c r="CV1578"/>
      <c r="CW1578"/>
      <c r="CX1578"/>
      <c r="CY1578"/>
      <c r="CZ1578"/>
      <c r="DA1578"/>
      <c r="DB1578"/>
      <c r="DC1578"/>
      <c r="DD1578"/>
      <c r="DE1578"/>
    </row>
    <row r="1579" spans="1:109" x14ac:dyDescent="0.2">
      <c r="A1579" s="2">
        <v>1578</v>
      </c>
      <c r="B1579" s="2">
        <v>19</v>
      </c>
      <c r="C1579" s="2">
        <v>1</v>
      </c>
      <c r="D1579">
        <v>6</v>
      </c>
      <c r="E1579" s="52">
        <v>43984</v>
      </c>
      <c r="F1579" s="1">
        <v>0</v>
      </c>
      <c r="G1579" s="5">
        <f t="shared" si="105"/>
        <v>0</v>
      </c>
      <c r="H1579" s="19">
        <f t="shared" si="106"/>
        <v>0</v>
      </c>
      <c r="I1579">
        <v>100</v>
      </c>
      <c r="J1579">
        <v>131.84027777777777</v>
      </c>
      <c r="K1579">
        <v>14.302446248373544</v>
      </c>
      <c r="L1579">
        <v>0</v>
      </c>
      <c r="M1579">
        <v>100</v>
      </c>
      <c r="N1579">
        <v>0</v>
      </c>
      <c r="O1579">
        <v>100</v>
      </c>
      <c r="P1579">
        <v>138.83854166666666</v>
      </c>
      <c r="Q1579">
        <v>12.555585085982141</v>
      </c>
      <c r="R1579">
        <v>0</v>
      </c>
      <c r="S1579">
        <v>100</v>
      </c>
      <c r="T1579">
        <v>0</v>
      </c>
      <c r="U1579">
        <v>100</v>
      </c>
      <c r="V1579">
        <v>117.84375</v>
      </c>
      <c r="W1579">
        <v>10.942441338312255</v>
      </c>
      <c r="X1579">
        <v>0</v>
      </c>
      <c r="Y1579">
        <v>100</v>
      </c>
      <c r="Z1579">
        <v>0</v>
      </c>
      <c r="AA1579" s="2" t="s">
        <v>878</v>
      </c>
      <c r="AB1579" t="s">
        <v>878</v>
      </c>
      <c r="AC1579" t="s">
        <v>878</v>
      </c>
      <c r="AD1579" t="s">
        <v>878</v>
      </c>
      <c r="AE1579" t="s">
        <v>878</v>
      </c>
      <c r="AF1579" t="s">
        <v>878</v>
      </c>
      <c r="AG1579" t="s">
        <v>878</v>
      </c>
      <c r="AH1579" t="s">
        <v>878</v>
      </c>
      <c r="AI1579" t="s">
        <v>878</v>
      </c>
      <c r="AJ1579" t="s">
        <v>878</v>
      </c>
      <c r="AK1579" t="s">
        <v>878</v>
      </c>
      <c r="AL1579" t="s">
        <v>878</v>
      </c>
      <c r="AM1579" t="s">
        <v>878</v>
      </c>
      <c r="AN1579" t="s">
        <v>878</v>
      </c>
      <c r="AO1579" t="s">
        <v>878</v>
      </c>
      <c r="AP1579" t="s">
        <v>878</v>
      </c>
      <c r="AQ1579" t="s">
        <v>878</v>
      </c>
      <c r="AR1579" t="s">
        <v>878</v>
      </c>
      <c r="AS1579" t="s">
        <v>878</v>
      </c>
      <c r="AT1579" t="s">
        <v>878</v>
      </c>
      <c r="AU1579" t="s">
        <v>878</v>
      </c>
      <c r="AV1579" t="s">
        <v>878</v>
      </c>
      <c r="AW1579" t="s">
        <v>878</v>
      </c>
      <c r="AX1579" t="s">
        <v>878</v>
      </c>
      <c r="AY1579" t="s">
        <v>878</v>
      </c>
      <c r="AZ1579" t="s">
        <v>878</v>
      </c>
      <c r="BA1579" t="s">
        <v>878</v>
      </c>
      <c r="BB1579" t="s">
        <v>878</v>
      </c>
      <c r="BC1579" t="s">
        <v>878</v>
      </c>
      <c r="BD1579" t="s">
        <v>878</v>
      </c>
      <c r="BE1579" t="s">
        <v>878</v>
      </c>
      <c r="BF1579" t="s">
        <v>878</v>
      </c>
      <c r="BG1579" s="25">
        <v>0</v>
      </c>
      <c r="BH1579" s="1">
        <v>0</v>
      </c>
      <c r="BI1579" s="1">
        <v>0</v>
      </c>
      <c r="BJ1579" s="1">
        <v>0</v>
      </c>
      <c r="BK1579" s="1">
        <v>0</v>
      </c>
      <c r="BL1579" s="25">
        <v>0</v>
      </c>
      <c r="BM1579" s="1">
        <v>0</v>
      </c>
      <c r="BN1579" s="1">
        <v>0</v>
      </c>
      <c r="BO1579" s="1">
        <v>0</v>
      </c>
      <c r="BP1579" s="1">
        <v>0</v>
      </c>
      <c r="BQ1579"/>
      <c r="BR1579"/>
      <c r="BS1579"/>
      <c r="BT1579"/>
      <c r="BU1579"/>
      <c r="BV1579"/>
      <c r="BW1579"/>
      <c r="BX1579"/>
      <c r="BY1579"/>
      <c r="BZ1579"/>
      <c r="CA1579"/>
      <c r="CB1579"/>
      <c r="CC1579"/>
      <c r="CD1579"/>
      <c r="CE1579"/>
      <c r="CF1579"/>
      <c r="CG1579"/>
      <c r="CH1579"/>
      <c r="CI1579"/>
      <c r="CJ1579"/>
      <c r="CK1579"/>
      <c r="CL1579"/>
      <c r="CM1579"/>
      <c r="CN1579"/>
      <c r="CO1579"/>
      <c r="CP1579"/>
      <c r="CQ1579"/>
      <c r="CR1579"/>
      <c r="CS1579"/>
      <c r="CT1579"/>
      <c r="CU1579"/>
      <c r="CV1579"/>
      <c r="CW1579"/>
      <c r="CX1579"/>
      <c r="CY1579"/>
      <c r="CZ1579"/>
      <c r="DA1579"/>
      <c r="DB1579"/>
      <c r="DC1579"/>
      <c r="DD1579"/>
      <c r="DE1579"/>
    </row>
    <row r="1580" spans="1:109" x14ac:dyDescent="0.2">
      <c r="A1580" s="2">
        <v>1579</v>
      </c>
      <c r="B1580" s="2">
        <v>19</v>
      </c>
      <c r="C1580" s="2">
        <v>1</v>
      </c>
      <c r="D1580">
        <v>7</v>
      </c>
      <c r="E1580" s="52">
        <v>43985</v>
      </c>
      <c r="F1580" s="1">
        <v>0</v>
      </c>
      <c r="G1580" s="5">
        <f t="shared" si="105"/>
        <v>0</v>
      </c>
      <c r="H1580" s="19">
        <f t="shared" si="106"/>
        <v>0</v>
      </c>
      <c r="I1580">
        <v>93.055555555555557</v>
      </c>
      <c r="J1580">
        <v>131.6044776119403</v>
      </c>
      <c r="K1580">
        <v>37.337377131122622</v>
      </c>
      <c r="L1580">
        <v>20.522388059701491</v>
      </c>
      <c r="M1580">
        <v>79.477611940298516</v>
      </c>
      <c r="N1580">
        <v>0</v>
      </c>
      <c r="O1580">
        <v>94.270833333333329</v>
      </c>
      <c r="P1580">
        <v>150.58563535911603</v>
      </c>
      <c r="Q1580">
        <v>32.659416071127261</v>
      </c>
      <c r="R1580">
        <v>30.386740331491712</v>
      </c>
      <c r="S1580">
        <v>69.613259668508292</v>
      </c>
      <c r="T1580">
        <v>0</v>
      </c>
      <c r="U1580">
        <v>90.625</v>
      </c>
      <c r="V1580">
        <v>92.114942528735625</v>
      </c>
      <c r="W1580">
        <v>10.744885510350779</v>
      </c>
      <c r="X1580">
        <v>0</v>
      </c>
      <c r="Y1580">
        <v>100</v>
      </c>
      <c r="Z1580">
        <v>0</v>
      </c>
      <c r="AA1580" s="2" t="s">
        <v>878</v>
      </c>
      <c r="AB1580" t="s">
        <v>878</v>
      </c>
      <c r="AC1580" t="s">
        <v>878</v>
      </c>
      <c r="AD1580" t="s">
        <v>878</v>
      </c>
      <c r="AE1580" t="s">
        <v>878</v>
      </c>
      <c r="AF1580" t="s">
        <v>878</v>
      </c>
      <c r="AG1580" t="s">
        <v>878</v>
      </c>
      <c r="AH1580" t="s">
        <v>878</v>
      </c>
      <c r="AI1580" t="s">
        <v>878</v>
      </c>
      <c r="AJ1580" t="s">
        <v>878</v>
      </c>
      <c r="AK1580" t="s">
        <v>878</v>
      </c>
      <c r="AL1580" t="s">
        <v>878</v>
      </c>
      <c r="AM1580" t="s">
        <v>878</v>
      </c>
      <c r="AN1580" t="s">
        <v>878</v>
      </c>
      <c r="AO1580" t="s">
        <v>878</v>
      </c>
      <c r="AP1580" t="s">
        <v>878</v>
      </c>
      <c r="AQ1580" t="s">
        <v>878</v>
      </c>
      <c r="AR1580" t="s">
        <v>878</v>
      </c>
      <c r="AS1580" t="s">
        <v>878</v>
      </c>
      <c r="AT1580" t="s">
        <v>878</v>
      </c>
      <c r="AU1580" t="s">
        <v>878</v>
      </c>
      <c r="AV1580" t="s">
        <v>878</v>
      </c>
      <c r="AW1580" t="s">
        <v>878</v>
      </c>
      <c r="AX1580" t="s">
        <v>878</v>
      </c>
      <c r="AY1580" t="s">
        <v>878</v>
      </c>
      <c r="AZ1580" t="s">
        <v>878</v>
      </c>
      <c r="BA1580" t="s">
        <v>878</v>
      </c>
      <c r="BB1580" t="s">
        <v>878</v>
      </c>
      <c r="BC1580" t="s">
        <v>878</v>
      </c>
      <c r="BD1580" t="s">
        <v>878</v>
      </c>
      <c r="BE1580" t="s">
        <v>878</v>
      </c>
      <c r="BF1580" t="s">
        <v>878</v>
      </c>
      <c r="BG1580" s="25">
        <v>0</v>
      </c>
      <c r="BH1580" s="1">
        <v>0</v>
      </c>
      <c r="BI1580" s="1">
        <v>0</v>
      </c>
      <c r="BJ1580" s="1">
        <v>0</v>
      </c>
      <c r="BK1580" s="1">
        <v>0</v>
      </c>
      <c r="BL1580" s="25">
        <v>0</v>
      </c>
      <c r="BM1580" s="1">
        <v>0</v>
      </c>
      <c r="BN1580" s="1">
        <v>0</v>
      </c>
      <c r="BO1580" s="1">
        <v>0</v>
      </c>
      <c r="BP1580" s="1">
        <v>0</v>
      </c>
      <c r="BQ1580"/>
      <c r="BR1580"/>
      <c r="BS1580"/>
      <c r="BT1580"/>
      <c r="BU1580"/>
      <c r="BV1580"/>
      <c r="BW1580"/>
      <c r="BX1580"/>
      <c r="BY1580"/>
      <c r="BZ1580"/>
      <c r="CA1580"/>
      <c r="CB1580"/>
      <c r="CC1580"/>
      <c r="CD1580"/>
      <c r="CE1580"/>
      <c r="CF1580"/>
      <c r="CG1580"/>
      <c r="CH1580"/>
      <c r="CI1580"/>
      <c r="CJ1580"/>
      <c r="CK1580"/>
      <c r="CL1580"/>
      <c r="CM1580"/>
      <c r="CN1580"/>
      <c r="CO1580"/>
      <c r="CP1580"/>
      <c r="CQ1580"/>
      <c r="CR1580"/>
      <c r="CS1580"/>
      <c r="CT1580"/>
      <c r="CU1580"/>
      <c r="CV1580"/>
      <c r="CW1580"/>
      <c r="CX1580"/>
      <c r="CY1580"/>
      <c r="CZ1580"/>
      <c r="DA1580"/>
      <c r="DB1580"/>
      <c r="DC1580"/>
      <c r="DD1580"/>
      <c r="DE1580"/>
    </row>
    <row r="1581" spans="1:109" x14ac:dyDescent="0.2">
      <c r="A1581" s="2">
        <v>1580</v>
      </c>
      <c r="B1581" s="2">
        <v>19</v>
      </c>
      <c r="C1581" s="2">
        <v>1</v>
      </c>
      <c r="D1581">
        <v>8</v>
      </c>
      <c r="E1581" s="52">
        <v>43986</v>
      </c>
      <c r="F1581" s="1">
        <v>0</v>
      </c>
      <c r="G1581" s="5">
        <f t="shared" si="105"/>
        <v>0</v>
      </c>
      <c r="H1581" s="19">
        <f t="shared" si="106"/>
        <v>0</v>
      </c>
      <c r="I1581">
        <v>100</v>
      </c>
      <c r="J1581">
        <v>134.23611111111111</v>
      </c>
      <c r="K1581">
        <v>27.851978354930363</v>
      </c>
      <c r="L1581">
        <v>13.194444444444445</v>
      </c>
      <c r="M1581">
        <v>86.805555555555557</v>
      </c>
      <c r="N1581">
        <v>0</v>
      </c>
      <c r="O1581">
        <v>100</v>
      </c>
      <c r="P1581">
        <v>132.078125</v>
      </c>
      <c r="Q1581">
        <v>30.433582318151629</v>
      </c>
      <c r="R1581">
        <v>15.625</v>
      </c>
      <c r="S1581">
        <v>84.375</v>
      </c>
      <c r="T1581">
        <v>0</v>
      </c>
      <c r="U1581">
        <v>100</v>
      </c>
      <c r="V1581">
        <v>138.55208333333334</v>
      </c>
      <c r="W1581">
        <v>22.201144657337512</v>
      </c>
      <c r="X1581">
        <v>8.3333333333333339</v>
      </c>
      <c r="Y1581">
        <v>91.666666666666671</v>
      </c>
      <c r="Z1581">
        <v>0</v>
      </c>
      <c r="AA1581" s="2" t="s">
        <v>878</v>
      </c>
      <c r="AB1581" t="s">
        <v>878</v>
      </c>
      <c r="AC1581" t="s">
        <v>878</v>
      </c>
      <c r="AD1581" t="s">
        <v>878</v>
      </c>
      <c r="AE1581" t="s">
        <v>878</v>
      </c>
      <c r="AF1581" t="s">
        <v>878</v>
      </c>
      <c r="AG1581" t="s">
        <v>878</v>
      </c>
      <c r="AH1581" t="s">
        <v>878</v>
      </c>
      <c r="AI1581" t="s">
        <v>878</v>
      </c>
      <c r="AJ1581" t="s">
        <v>878</v>
      </c>
      <c r="AK1581" t="s">
        <v>878</v>
      </c>
      <c r="AL1581" t="s">
        <v>878</v>
      </c>
      <c r="AM1581" t="s">
        <v>878</v>
      </c>
      <c r="AN1581" t="s">
        <v>878</v>
      </c>
      <c r="AO1581" t="s">
        <v>878</v>
      </c>
      <c r="AP1581" t="s">
        <v>878</v>
      </c>
      <c r="AQ1581" t="s">
        <v>878</v>
      </c>
      <c r="AR1581" t="s">
        <v>878</v>
      </c>
      <c r="AS1581" t="s">
        <v>878</v>
      </c>
      <c r="AT1581" t="s">
        <v>878</v>
      </c>
      <c r="AU1581" t="s">
        <v>878</v>
      </c>
      <c r="AV1581" t="s">
        <v>878</v>
      </c>
      <c r="AW1581" t="s">
        <v>878</v>
      </c>
      <c r="AX1581" t="s">
        <v>878</v>
      </c>
      <c r="AY1581" t="s">
        <v>878</v>
      </c>
      <c r="AZ1581" t="s">
        <v>878</v>
      </c>
      <c r="BA1581" t="s">
        <v>878</v>
      </c>
      <c r="BB1581" t="s">
        <v>878</v>
      </c>
      <c r="BC1581" t="s">
        <v>878</v>
      </c>
      <c r="BD1581" t="s">
        <v>878</v>
      </c>
      <c r="BE1581" t="s">
        <v>878</v>
      </c>
      <c r="BF1581" t="s">
        <v>878</v>
      </c>
      <c r="BG1581" s="25">
        <v>0</v>
      </c>
      <c r="BH1581" s="1">
        <v>0</v>
      </c>
      <c r="BI1581" s="1">
        <v>0</v>
      </c>
      <c r="BJ1581" s="1">
        <v>0</v>
      </c>
      <c r="BK1581" s="1">
        <v>0</v>
      </c>
      <c r="BL1581" s="25">
        <v>0</v>
      </c>
      <c r="BM1581" s="1">
        <v>0</v>
      </c>
      <c r="BN1581" s="1">
        <v>0</v>
      </c>
      <c r="BO1581" s="1">
        <v>0</v>
      </c>
      <c r="BP1581" s="1">
        <v>0</v>
      </c>
      <c r="BQ1581"/>
      <c r="BR1581"/>
      <c r="BS1581"/>
      <c r="BT1581"/>
      <c r="BU1581"/>
      <c r="BV1581"/>
      <c r="BW1581"/>
      <c r="BX1581"/>
      <c r="BY1581"/>
      <c r="BZ1581"/>
      <c r="CA1581"/>
      <c r="CB1581"/>
      <c r="CC1581"/>
      <c r="CD1581"/>
      <c r="CE1581"/>
      <c r="CF1581"/>
      <c r="CG1581"/>
      <c r="CH1581"/>
      <c r="CI1581"/>
      <c r="CJ1581"/>
      <c r="CK1581"/>
      <c r="CL1581"/>
      <c r="CM1581"/>
      <c r="CN1581"/>
      <c r="CO1581"/>
      <c r="CP1581"/>
      <c r="CQ1581"/>
      <c r="CR1581"/>
      <c r="CS1581"/>
      <c r="CT1581"/>
      <c r="CU1581"/>
      <c r="CV1581"/>
      <c r="CW1581"/>
      <c r="CX1581"/>
      <c r="CY1581"/>
      <c r="CZ1581"/>
      <c r="DA1581"/>
      <c r="DB1581"/>
      <c r="DC1581"/>
      <c r="DD1581"/>
      <c r="DE1581"/>
    </row>
    <row r="1582" spans="1:109" x14ac:dyDescent="0.2">
      <c r="A1582" s="2">
        <v>1581</v>
      </c>
      <c r="B1582" s="2">
        <v>19</v>
      </c>
      <c r="C1582" s="2">
        <v>1</v>
      </c>
      <c r="D1582">
        <v>9</v>
      </c>
      <c r="E1582" s="52">
        <v>43987</v>
      </c>
      <c r="F1582" s="1">
        <v>0</v>
      </c>
      <c r="G1582" s="5">
        <f t="shared" si="105"/>
        <v>0</v>
      </c>
      <c r="H1582" s="19">
        <f t="shared" si="106"/>
        <v>0</v>
      </c>
      <c r="I1582">
        <v>100</v>
      </c>
      <c r="J1582">
        <v>100.47222222222223</v>
      </c>
      <c r="K1582">
        <v>19.993526737717005</v>
      </c>
      <c r="L1582">
        <v>0</v>
      </c>
      <c r="M1582">
        <v>92.708333333333329</v>
      </c>
      <c r="N1582">
        <v>7.291666666666667</v>
      </c>
      <c r="O1582">
        <v>100</v>
      </c>
      <c r="P1582">
        <v>100.3125</v>
      </c>
      <c r="Q1582">
        <v>19.527578889541896</v>
      </c>
      <c r="R1582">
        <v>0</v>
      </c>
      <c r="S1582">
        <v>95.3125</v>
      </c>
      <c r="T1582">
        <v>4.6875</v>
      </c>
      <c r="U1582">
        <v>100</v>
      </c>
      <c r="V1582">
        <v>100.79166666666667</v>
      </c>
      <c r="W1582">
        <v>20.986888503450611</v>
      </c>
      <c r="X1582">
        <v>0</v>
      </c>
      <c r="Y1582">
        <v>87.5</v>
      </c>
      <c r="Z1582">
        <v>12.5</v>
      </c>
      <c r="AA1582" s="2" t="s">
        <v>878</v>
      </c>
      <c r="AB1582" t="s">
        <v>878</v>
      </c>
      <c r="AC1582" t="s">
        <v>878</v>
      </c>
      <c r="AD1582" t="s">
        <v>878</v>
      </c>
      <c r="AE1582" t="s">
        <v>878</v>
      </c>
      <c r="AF1582" t="s">
        <v>878</v>
      </c>
      <c r="AG1582" t="s">
        <v>878</v>
      </c>
      <c r="AH1582" t="s">
        <v>878</v>
      </c>
      <c r="AI1582" t="s">
        <v>878</v>
      </c>
      <c r="AJ1582" t="s">
        <v>878</v>
      </c>
      <c r="AK1582" t="s">
        <v>878</v>
      </c>
      <c r="AL1582" t="s">
        <v>878</v>
      </c>
      <c r="AM1582" t="s">
        <v>878</v>
      </c>
      <c r="AN1582" t="s">
        <v>878</v>
      </c>
      <c r="AO1582" t="s">
        <v>878</v>
      </c>
      <c r="AP1582" t="s">
        <v>878</v>
      </c>
      <c r="AQ1582" t="s">
        <v>878</v>
      </c>
      <c r="AR1582" t="s">
        <v>878</v>
      </c>
      <c r="AS1582" t="s">
        <v>878</v>
      </c>
      <c r="AT1582" t="s">
        <v>878</v>
      </c>
      <c r="AU1582" t="s">
        <v>878</v>
      </c>
      <c r="AV1582" t="s">
        <v>878</v>
      </c>
      <c r="AW1582" t="s">
        <v>878</v>
      </c>
      <c r="AX1582" t="s">
        <v>878</v>
      </c>
      <c r="AY1582" t="s">
        <v>878</v>
      </c>
      <c r="AZ1582" t="s">
        <v>878</v>
      </c>
      <c r="BA1582" t="s">
        <v>878</v>
      </c>
      <c r="BB1582" t="s">
        <v>878</v>
      </c>
      <c r="BC1582" t="s">
        <v>878</v>
      </c>
      <c r="BD1582" t="s">
        <v>878</v>
      </c>
      <c r="BE1582" t="s">
        <v>878</v>
      </c>
      <c r="BF1582" t="s">
        <v>878</v>
      </c>
      <c r="BG1582" s="25">
        <v>0</v>
      </c>
      <c r="BH1582" s="1">
        <v>0</v>
      </c>
      <c r="BI1582" s="1">
        <v>0</v>
      </c>
      <c r="BJ1582" s="1">
        <v>0</v>
      </c>
      <c r="BK1582" s="1">
        <v>0</v>
      </c>
      <c r="BL1582" s="25">
        <v>0</v>
      </c>
      <c r="BM1582" s="1">
        <v>0</v>
      </c>
      <c r="BN1582" s="1">
        <v>0</v>
      </c>
      <c r="BO1582" s="1">
        <v>0</v>
      </c>
      <c r="BP1582" s="1">
        <v>0</v>
      </c>
      <c r="BQ1582"/>
      <c r="BR1582"/>
      <c r="BS1582"/>
      <c r="BT1582"/>
      <c r="BU1582"/>
      <c r="BV1582"/>
      <c r="BW1582"/>
      <c r="BX1582"/>
      <c r="BY1582"/>
      <c r="BZ1582"/>
      <c r="CA1582"/>
      <c r="CB1582"/>
      <c r="CC1582"/>
      <c r="CD1582"/>
      <c r="CE1582"/>
      <c r="CF1582"/>
      <c r="CG1582"/>
      <c r="CH1582"/>
      <c r="CI1582"/>
      <c r="CJ1582"/>
      <c r="CK1582"/>
      <c r="CL1582"/>
      <c r="CM1582"/>
      <c r="CN1582"/>
      <c r="CO1582"/>
      <c r="CP1582"/>
      <c r="CQ1582"/>
      <c r="CR1582"/>
      <c r="CS1582"/>
      <c r="CT1582"/>
      <c r="CU1582"/>
      <c r="CV1582"/>
      <c r="CW1582"/>
      <c r="CX1582"/>
      <c r="CY1582"/>
      <c r="CZ1582"/>
      <c r="DA1582"/>
      <c r="DB1582"/>
      <c r="DC1582"/>
      <c r="DD1582"/>
      <c r="DE1582"/>
    </row>
    <row r="1583" spans="1:109" x14ac:dyDescent="0.2">
      <c r="A1583" s="2">
        <v>1582</v>
      </c>
      <c r="B1583" s="2">
        <v>19</v>
      </c>
      <c r="C1583" s="2">
        <v>1</v>
      </c>
      <c r="D1583">
        <v>10</v>
      </c>
      <c r="E1583" s="52">
        <v>43988</v>
      </c>
      <c r="F1583" s="1">
        <v>0</v>
      </c>
      <c r="G1583" s="5">
        <f t="shared" si="105"/>
        <v>0</v>
      </c>
      <c r="H1583" s="19">
        <f t="shared" si="106"/>
        <v>0</v>
      </c>
      <c r="I1583">
        <v>25</v>
      </c>
      <c r="J1583">
        <v>106.79166666666667</v>
      </c>
      <c r="K1583">
        <v>20.999226663098426</v>
      </c>
      <c r="L1583">
        <v>0</v>
      </c>
      <c r="M1583">
        <v>90.277777777777771</v>
      </c>
      <c r="N1583">
        <v>9.7222222222222214</v>
      </c>
      <c r="O1583">
        <v>34.895833333333336</v>
      </c>
      <c r="P1583">
        <v>106.01492537313433</v>
      </c>
      <c r="Q1583">
        <v>21.752456033925057</v>
      </c>
      <c r="R1583">
        <v>0</v>
      </c>
      <c r="S1583">
        <v>89.552238805970148</v>
      </c>
      <c r="T1583">
        <v>10.447761194029852</v>
      </c>
      <c r="U1583">
        <v>5.208333333333333</v>
      </c>
      <c r="V1583">
        <v>117.2</v>
      </c>
      <c r="W1583">
        <v>2.1245562453905684</v>
      </c>
      <c r="X1583">
        <v>0</v>
      </c>
      <c r="Y1583">
        <v>100</v>
      </c>
      <c r="Z1583">
        <v>0</v>
      </c>
      <c r="AA1583" s="2" t="s">
        <v>878</v>
      </c>
      <c r="AB1583" t="s">
        <v>878</v>
      </c>
      <c r="AC1583" t="s">
        <v>878</v>
      </c>
      <c r="AD1583" t="s">
        <v>878</v>
      </c>
      <c r="AE1583" t="s">
        <v>878</v>
      </c>
      <c r="AF1583" t="s">
        <v>878</v>
      </c>
      <c r="AG1583" t="s">
        <v>878</v>
      </c>
      <c r="AH1583" t="s">
        <v>878</v>
      </c>
      <c r="AI1583" t="s">
        <v>878</v>
      </c>
      <c r="AJ1583" t="s">
        <v>878</v>
      </c>
      <c r="AK1583" t="s">
        <v>878</v>
      </c>
      <c r="AL1583" t="s">
        <v>878</v>
      </c>
      <c r="AM1583" t="s">
        <v>878</v>
      </c>
      <c r="AN1583" t="s">
        <v>878</v>
      </c>
      <c r="AO1583" t="s">
        <v>878</v>
      </c>
      <c r="AP1583" t="s">
        <v>878</v>
      </c>
      <c r="AQ1583" t="s">
        <v>878</v>
      </c>
      <c r="AR1583" t="s">
        <v>878</v>
      </c>
      <c r="AS1583" t="s">
        <v>878</v>
      </c>
      <c r="AT1583" t="s">
        <v>878</v>
      </c>
      <c r="AU1583" t="s">
        <v>878</v>
      </c>
      <c r="AV1583" t="s">
        <v>878</v>
      </c>
      <c r="AW1583" t="s">
        <v>878</v>
      </c>
      <c r="AX1583" t="s">
        <v>878</v>
      </c>
      <c r="AY1583" t="s">
        <v>878</v>
      </c>
      <c r="AZ1583" t="s">
        <v>878</v>
      </c>
      <c r="BA1583" t="s">
        <v>878</v>
      </c>
      <c r="BB1583" t="s">
        <v>878</v>
      </c>
      <c r="BC1583" t="s">
        <v>878</v>
      </c>
      <c r="BD1583" t="s">
        <v>878</v>
      </c>
      <c r="BE1583" t="s">
        <v>878</v>
      </c>
      <c r="BF1583" t="s">
        <v>878</v>
      </c>
      <c r="BG1583" s="25">
        <v>0</v>
      </c>
      <c r="BH1583" s="1">
        <v>0</v>
      </c>
      <c r="BI1583" s="1">
        <v>0</v>
      </c>
      <c r="BJ1583" s="1">
        <v>0</v>
      </c>
      <c r="BK1583" s="1">
        <v>0</v>
      </c>
      <c r="BL1583" s="25">
        <v>0</v>
      </c>
      <c r="BM1583" s="1">
        <v>0</v>
      </c>
      <c r="BN1583" s="1">
        <v>0</v>
      </c>
      <c r="BO1583" s="1">
        <v>0</v>
      </c>
      <c r="BP1583" s="1">
        <v>0</v>
      </c>
      <c r="BQ1583"/>
      <c r="BR1583"/>
      <c r="BS1583"/>
      <c r="BT1583"/>
      <c r="BU1583"/>
      <c r="BV1583"/>
      <c r="BW1583"/>
      <c r="BX1583"/>
      <c r="BY1583"/>
      <c r="BZ1583"/>
      <c r="CA1583"/>
      <c r="CB1583"/>
      <c r="CC1583"/>
      <c r="CD1583"/>
      <c r="CE1583"/>
      <c r="CF1583"/>
      <c r="CG1583"/>
      <c r="CH1583"/>
      <c r="CI1583"/>
      <c r="CJ1583"/>
      <c r="CK1583"/>
      <c r="CL1583"/>
      <c r="CM1583"/>
      <c r="CN1583"/>
      <c r="CO1583"/>
      <c r="CP1583"/>
      <c r="CQ1583"/>
      <c r="CR1583"/>
      <c r="CS1583"/>
      <c r="CT1583"/>
      <c r="CU1583"/>
      <c r="CV1583"/>
      <c r="CW1583"/>
      <c r="CX1583"/>
      <c r="CY1583"/>
      <c r="CZ1583"/>
      <c r="DA1583"/>
      <c r="DB1583"/>
      <c r="DC1583"/>
      <c r="DD1583"/>
      <c r="DE1583"/>
    </row>
    <row r="1584" spans="1:109" x14ac:dyDescent="0.2">
      <c r="A1584" s="2">
        <v>1583</v>
      </c>
      <c r="B1584" s="2">
        <v>19</v>
      </c>
      <c r="C1584" s="2">
        <v>1</v>
      </c>
      <c r="D1584">
        <v>11</v>
      </c>
      <c r="E1584" s="52">
        <v>43989</v>
      </c>
      <c r="F1584" s="1">
        <v>0</v>
      </c>
      <c r="G1584" s="5">
        <f t="shared" si="105"/>
        <v>0</v>
      </c>
      <c r="H1584" s="19">
        <f t="shared" si="106"/>
        <v>0</v>
      </c>
      <c r="I1584">
        <v>100</v>
      </c>
      <c r="J1584">
        <v>162.13194444444446</v>
      </c>
      <c r="K1584">
        <v>22.215148389059696</v>
      </c>
      <c r="L1584">
        <v>27.777777777777779</v>
      </c>
      <c r="M1584">
        <v>72.222222222222229</v>
      </c>
      <c r="N1584">
        <v>0</v>
      </c>
      <c r="O1584">
        <v>100</v>
      </c>
      <c r="P1584">
        <v>165.72395833333334</v>
      </c>
      <c r="Q1584">
        <v>25.069588040244028</v>
      </c>
      <c r="R1584">
        <v>36.458333333333336</v>
      </c>
      <c r="S1584">
        <v>63.541666666666664</v>
      </c>
      <c r="T1584">
        <v>0</v>
      </c>
      <c r="U1584">
        <v>100</v>
      </c>
      <c r="V1584">
        <v>154.94791666666666</v>
      </c>
      <c r="W1584">
        <v>12.423759166614806</v>
      </c>
      <c r="X1584">
        <v>10.416666666666666</v>
      </c>
      <c r="Y1584">
        <v>89.583333333333329</v>
      </c>
      <c r="Z1584">
        <v>0</v>
      </c>
      <c r="AA1584" s="2" t="s">
        <v>878</v>
      </c>
      <c r="AB1584" t="s">
        <v>878</v>
      </c>
      <c r="AC1584" t="s">
        <v>878</v>
      </c>
      <c r="AD1584" t="s">
        <v>878</v>
      </c>
      <c r="AE1584" t="s">
        <v>878</v>
      </c>
      <c r="AF1584" t="s">
        <v>878</v>
      </c>
      <c r="AG1584" t="s">
        <v>878</v>
      </c>
      <c r="AH1584" t="s">
        <v>878</v>
      </c>
      <c r="AI1584" t="s">
        <v>878</v>
      </c>
      <c r="AJ1584" t="s">
        <v>878</v>
      </c>
      <c r="AK1584" t="s">
        <v>878</v>
      </c>
      <c r="AL1584" t="s">
        <v>878</v>
      </c>
      <c r="AM1584" t="s">
        <v>878</v>
      </c>
      <c r="AN1584" t="s">
        <v>878</v>
      </c>
      <c r="AO1584" t="s">
        <v>878</v>
      </c>
      <c r="AP1584" t="s">
        <v>878</v>
      </c>
      <c r="AQ1584" t="s">
        <v>878</v>
      </c>
      <c r="AR1584" t="s">
        <v>878</v>
      </c>
      <c r="AS1584" t="s">
        <v>878</v>
      </c>
      <c r="AT1584" t="s">
        <v>878</v>
      </c>
      <c r="AU1584" t="s">
        <v>878</v>
      </c>
      <c r="AV1584" t="s">
        <v>878</v>
      </c>
      <c r="AW1584" t="s">
        <v>878</v>
      </c>
      <c r="AX1584" t="s">
        <v>878</v>
      </c>
      <c r="AY1584" t="s">
        <v>878</v>
      </c>
      <c r="AZ1584" t="s">
        <v>878</v>
      </c>
      <c r="BA1584" t="s">
        <v>878</v>
      </c>
      <c r="BB1584" t="s">
        <v>878</v>
      </c>
      <c r="BC1584" t="s">
        <v>878</v>
      </c>
      <c r="BD1584" t="s">
        <v>878</v>
      </c>
      <c r="BE1584" t="s">
        <v>878</v>
      </c>
      <c r="BF1584" t="s">
        <v>878</v>
      </c>
      <c r="BG1584" s="25">
        <v>0</v>
      </c>
      <c r="BH1584" s="1">
        <v>0</v>
      </c>
      <c r="BI1584" s="1">
        <v>0</v>
      </c>
      <c r="BJ1584" s="1">
        <v>0</v>
      </c>
      <c r="BK1584" s="1">
        <v>0</v>
      </c>
      <c r="BL1584" s="25">
        <v>0</v>
      </c>
      <c r="BM1584" s="1">
        <v>0</v>
      </c>
      <c r="BN1584" s="1">
        <v>0</v>
      </c>
      <c r="BO1584" s="1">
        <v>0</v>
      </c>
      <c r="BP1584" s="1">
        <v>0</v>
      </c>
      <c r="BQ1584"/>
      <c r="BR1584"/>
      <c r="BS1584"/>
      <c r="BT1584"/>
      <c r="BU1584"/>
      <c r="BV1584"/>
      <c r="BW1584"/>
      <c r="BX1584"/>
      <c r="BY1584"/>
      <c r="BZ1584"/>
      <c r="CA1584"/>
      <c r="CB1584"/>
      <c r="CC1584"/>
      <c r="CD1584"/>
      <c r="CE1584"/>
      <c r="CF1584"/>
      <c r="CG1584"/>
      <c r="CH1584"/>
      <c r="CI1584"/>
      <c r="CJ1584"/>
      <c r="CK1584"/>
      <c r="CL1584"/>
      <c r="CM1584"/>
      <c r="CN1584"/>
      <c r="CO1584"/>
      <c r="CP1584"/>
      <c r="CQ1584"/>
      <c r="CR1584"/>
      <c r="CS1584"/>
      <c r="CT1584"/>
      <c r="CU1584"/>
      <c r="CV1584"/>
      <c r="CW1584"/>
      <c r="CX1584"/>
      <c r="CY1584"/>
      <c r="CZ1584"/>
      <c r="DA1584"/>
      <c r="DB1584"/>
      <c r="DC1584"/>
      <c r="DD1584"/>
      <c r="DE1584"/>
    </row>
    <row r="1585" spans="1:109" x14ac:dyDescent="0.2">
      <c r="A1585" s="2">
        <v>1584</v>
      </c>
      <c r="B1585" s="2">
        <v>19</v>
      </c>
      <c r="C1585" s="2">
        <v>1</v>
      </c>
      <c r="D1585">
        <v>12</v>
      </c>
      <c r="E1585" s="52">
        <v>43990</v>
      </c>
      <c r="F1585" s="1">
        <v>0</v>
      </c>
      <c r="G1585" s="5">
        <f t="shared" si="105"/>
        <v>0</v>
      </c>
      <c r="H1585" s="19">
        <f t="shared" si="106"/>
        <v>0</v>
      </c>
      <c r="I1585">
        <v>100</v>
      </c>
      <c r="J1585">
        <v>182.02430555555554</v>
      </c>
      <c r="K1585">
        <v>35.865373413170325</v>
      </c>
      <c r="L1585">
        <v>45.833333333333336</v>
      </c>
      <c r="M1585">
        <v>50</v>
      </c>
      <c r="N1585">
        <v>4.166666666666667</v>
      </c>
      <c r="O1585">
        <v>100</v>
      </c>
      <c r="P1585">
        <v>152.52083333333334</v>
      </c>
      <c r="Q1585">
        <v>28.441045013536304</v>
      </c>
      <c r="R1585">
        <v>28.125</v>
      </c>
      <c r="S1585">
        <v>65.625</v>
      </c>
      <c r="T1585">
        <v>6.25</v>
      </c>
      <c r="U1585">
        <v>100</v>
      </c>
      <c r="V1585">
        <v>241.03125</v>
      </c>
      <c r="W1585">
        <v>25.624599426298378</v>
      </c>
      <c r="X1585">
        <v>81.25</v>
      </c>
      <c r="Y1585">
        <v>18.75</v>
      </c>
      <c r="Z1585">
        <v>0</v>
      </c>
      <c r="AA1585" s="2" t="s">
        <v>878</v>
      </c>
      <c r="AB1585" t="s">
        <v>878</v>
      </c>
      <c r="AC1585" t="s">
        <v>878</v>
      </c>
      <c r="AD1585" t="s">
        <v>878</v>
      </c>
      <c r="AE1585" t="s">
        <v>878</v>
      </c>
      <c r="AF1585" t="s">
        <v>878</v>
      </c>
      <c r="AG1585" t="s">
        <v>878</v>
      </c>
      <c r="AH1585" t="s">
        <v>878</v>
      </c>
      <c r="AI1585" t="s">
        <v>878</v>
      </c>
      <c r="AJ1585" t="s">
        <v>878</v>
      </c>
      <c r="AK1585" t="s">
        <v>878</v>
      </c>
      <c r="AL1585" t="s">
        <v>878</v>
      </c>
      <c r="AM1585" t="s">
        <v>878</v>
      </c>
      <c r="AN1585" t="s">
        <v>878</v>
      </c>
      <c r="AO1585" t="s">
        <v>878</v>
      </c>
      <c r="AP1585" t="s">
        <v>878</v>
      </c>
      <c r="AQ1585" t="s">
        <v>878</v>
      </c>
      <c r="AR1585" t="s">
        <v>878</v>
      </c>
      <c r="AS1585" t="s">
        <v>878</v>
      </c>
      <c r="AT1585" t="s">
        <v>878</v>
      </c>
      <c r="AU1585" t="s">
        <v>878</v>
      </c>
      <c r="AV1585" t="s">
        <v>878</v>
      </c>
      <c r="AW1585" t="s">
        <v>878</v>
      </c>
      <c r="AX1585" t="s">
        <v>878</v>
      </c>
      <c r="AY1585" t="s">
        <v>878</v>
      </c>
      <c r="AZ1585" t="s">
        <v>878</v>
      </c>
      <c r="BA1585" t="s">
        <v>878</v>
      </c>
      <c r="BB1585" t="s">
        <v>878</v>
      </c>
      <c r="BC1585" t="s">
        <v>878</v>
      </c>
      <c r="BD1585" t="s">
        <v>878</v>
      </c>
      <c r="BE1585" t="s">
        <v>878</v>
      </c>
      <c r="BF1585" t="s">
        <v>878</v>
      </c>
      <c r="BG1585" s="25">
        <v>0</v>
      </c>
      <c r="BH1585" s="1">
        <v>0</v>
      </c>
      <c r="BI1585" s="1">
        <v>0</v>
      </c>
      <c r="BJ1585" s="1">
        <v>0</v>
      </c>
      <c r="BK1585" s="1">
        <v>0</v>
      </c>
      <c r="BL1585" s="25">
        <v>0</v>
      </c>
      <c r="BM1585" s="1">
        <v>0</v>
      </c>
      <c r="BN1585" s="1">
        <v>0</v>
      </c>
      <c r="BO1585" s="1">
        <v>0</v>
      </c>
      <c r="BP1585" s="1">
        <v>0</v>
      </c>
      <c r="BQ1585"/>
      <c r="BR1585"/>
      <c r="BS1585"/>
      <c r="BT1585"/>
      <c r="BU1585"/>
      <c r="BV1585"/>
      <c r="BW1585"/>
      <c r="BX1585"/>
      <c r="BY1585"/>
      <c r="BZ1585"/>
      <c r="CA1585"/>
      <c r="CB1585"/>
      <c r="CC1585"/>
      <c r="CD1585"/>
      <c r="CE1585"/>
      <c r="CF1585"/>
      <c r="CG1585"/>
      <c r="CH1585"/>
      <c r="CI1585"/>
      <c r="CJ1585"/>
      <c r="CK1585"/>
      <c r="CL1585"/>
      <c r="CM1585"/>
      <c r="CN1585"/>
      <c r="CO1585"/>
      <c r="CP1585"/>
      <c r="CQ1585"/>
      <c r="CR1585"/>
      <c r="CS1585"/>
      <c r="CT1585"/>
      <c r="CU1585"/>
      <c r="CV1585"/>
      <c r="CW1585"/>
      <c r="CX1585"/>
      <c r="CY1585"/>
      <c r="CZ1585"/>
      <c r="DA1585"/>
      <c r="DB1585"/>
      <c r="DC1585"/>
      <c r="DD1585"/>
      <c r="DE1585"/>
    </row>
    <row r="1586" spans="1:109" x14ac:dyDescent="0.2">
      <c r="A1586" s="2">
        <v>1585</v>
      </c>
      <c r="B1586" s="2">
        <v>19</v>
      </c>
      <c r="C1586" s="2">
        <v>1</v>
      </c>
      <c r="D1586">
        <v>13</v>
      </c>
      <c r="E1586" s="52">
        <v>43991</v>
      </c>
      <c r="F1586" s="1">
        <v>0</v>
      </c>
      <c r="G1586" s="5">
        <f t="shared" si="105"/>
        <v>0</v>
      </c>
      <c r="H1586" s="19">
        <f t="shared" si="106"/>
        <v>0</v>
      </c>
      <c r="I1586">
        <v>97.916666666666671</v>
      </c>
      <c r="J1586">
        <v>159.08865248226951</v>
      </c>
      <c r="K1586">
        <v>28.057214845531689</v>
      </c>
      <c r="L1586">
        <v>34.042553191489361</v>
      </c>
      <c r="M1586">
        <v>65.957446808510639</v>
      </c>
      <c r="N1586">
        <v>0</v>
      </c>
      <c r="O1586">
        <v>100</v>
      </c>
      <c r="P1586">
        <v>158.796875</v>
      </c>
      <c r="Q1586">
        <v>29.816044574414434</v>
      </c>
      <c r="R1586">
        <v>31.770833333333332</v>
      </c>
      <c r="S1586">
        <v>68.229166666666671</v>
      </c>
      <c r="T1586">
        <v>0</v>
      </c>
      <c r="U1586">
        <v>93.75</v>
      </c>
      <c r="V1586">
        <v>159.71111111111111</v>
      </c>
      <c r="W1586">
        <v>24.079535928614728</v>
      </c>
      <c r="X1586">
        <v>38.888888888888886</v>
      </c>
      <c r="Y1586">
        <v>61.111111111111114</v>
      </c>
      <c r="Z1586">
        <v>0</v>
      </c>
      <c r="AA1586" s="2" t="s">
        <v>878</v>
      </c>
      <c r="AB1586" t="s">
        <v>878</v>
      </c>
      <c r="AC1586" t="s">
        <v>878</v>
      </c>
      <c r="AD1586" t="s">
        <v>878</v>
      </c>
      <c r="AE1586" t="s">
        <v>878</v>
      </c>
      <c r="AF1586" t="s">
        <v>878</v>
      </c>
      <c r="AG1586" t="s">
        <v>878</v>
      </c>
      <c r="AH1586" t="s">
        <v>878</v>
      </c>
      <c r="AI1586" t="s">
        <v>878</v>
      </c>
      <c r="AJ1586" t="s">
        <v>878</v>
      </c>
      <c r="AK1586" t="s">
        <v>878</v>
      </c>
      <c r="AL1586" t="s">
        <v>878</v>
      </c>
      <c r="AM1586" t="s">
        <v>878</v>
      </c>
      <c r="AN1586" t="s">
        <v>878</v>
      </c>
      <c r="AO1586" t="s">
        <v>878</v>
      </c>
      <c r="AP1586" t="s">
        <v>878</v>
      </c>
      <c r="AQ1586" t="s">
        <v>878</v>
      </c>
      <c r="AR1586" t="s">
        <v>878</v>
      </c>
      <c r="AS1586" t="s">
        <v>878</v>
      </c>
      <c r="AT1586" t="s">
        <v>878</v>
      </c>
      <c r="AU1586" t="s">
        <v>878</v>
      </c>
      <c r="AV1586" t="s">
        <v>878</v>
      </c>
      <c r="AW1586" t="s">
        <v>878</v>
      </c>
      <c r="AX1586" t="s">
        <v>878</v>
      </c>
      <c r="AY1586" t="s">
        <v>878</v>
      </c>
      <c r="AZ1586" t="s">
        <v>878</v>
      </c>
      <c r="BA1586" t="s">
        <v>878</v>
      </c>
      <c r="BB1586" t="s">
        <v>878</v>
      </c>
      <c r="BC1586" t="s">
        <v>878</v>
      </c>
      <c r="BD1586" t="s">
        <v>878</v>
      </c>
      <c r="BE1586" t="s">
        <v>878</v>
      </c>
      <c r="BF1586" t="s">
        <v>878</v>
      </c>
      <c r="BG1586" s="25">
        <v>0</v>
      </c>
      <c r="BH1586" s="1">
        <v>0</v>
      </c>
      <c r="BI1586" s="1">
        <v>0</v>
      </c>
      <c r="BJ1586" s="1">
        <v>0</v>
      </c>
      <c r="BK1586" s="1">
        <v>0</v>
      </c>
      <c r="BL1586" s="25">
        <v>0</v>
      </c>
      <c r="BM1586" s="1">
        <v>0</v>
      </c>
      <c r="BN1586" s="1">
        <v>0</v>
      </c>
      <c r="BO1586" s="1">
        <v>0</v>
      </c>
      <c r="BP1586" s="1">
        <v>0</v>
      </c>
      <c r="BQ1586"/>
      <c r="BR1586"/>
      <c r="BS1586"/>
      <c r="BT1586"/>
      <c r="BU1586"/>
      <c r="BV1586"/>
      <c r="BW1586"/>
      <c r="BX1586"/>
      <c r="BY1586"/>
      <c r="BZ1586"/>
      <c r="CA1586"/>
      <c r="CB1586"/>
      <c r="CC1586"/>
      <c r="CD1586"/>
      <c r="CE1586"/>
      <c r="CF1586"/>
      <c r="CG1586"/>
      <c r="CH1586"/>
      <c r="CI1586"/>
      <c r="CJ1586"/>
      <c r="CK1586"/>
      <c r="CL1586"/>
      <c r="CM1586"/>
      <c r="CN1586"/>
      <c r="CO1586"/>
      <c r="CP1586"/>
      <c r="CQ1586"/>
      <c r="CR1586"/>
      <c r="CS1586"/>
      <c r="CT1586"/>
      <c r="CU1586"/>
      <c r="CV1586"/>
      <c r="CW1586"/>
      <c r="CX1586"/>
      <c r="CY1586"/>
      <c r="CZ1586"/>
      <c r="DA1586"/>
      <c r="DB1586"/>
      <c r="DC1586"/>
      <c r="DD1586"/>
      <c r="DE1586"/>
    </row>
    <row r="1587" spans="1:109" x14ac:dyDescent="0.2">
      <c r="A1587" s="2">
        <v>1586</v>
      </c>
      <c r="B1587" s="2">
        <v>19</v>
      </c>
      <c r="C1587" s="2">
        <v>1</v>
      </c>
      <c r="D1587">
        <v>14</v>
      </c>
      <c r="E1587" s="52">
        <v>43992</v>
      </c>
      <c r="F1587" s="1">
        <v>0</v>
      </c>
      <c r="G1587" s="5">
        <f t="shared" si="105"/>
        <v>0</v>
      </c>
      <c r="H1587" s="19">
        <f t="shared" si="106"/>
        <v>0</v>
      </c>
      <c r="I1587">
        <v>100</v>
      </c>
      <c r="J1587">
        <v>166.40277777777777</v>
      </c>
      <c r="K1587">
        <v>36.455614463329596</v>
      </c>
      <c r="L1587">
        <v>42.013888888888886</v>
      </c>
      <c r="M1587">
        <v>56.94444444444445</v>
      </c>
      <c r="N1587">
        <v>1.0416666666666667</v>
      </c>
      <c r="O1587">
        <v>100</v>
      </c>
      <c r="P1587">
        <v>139.30729166666666</v>
      </c>
      <c r="Q1587">
        <v>39.908152991731576</v>
      </c>
      <c r="R1587">
        <v>16.145833333333332</v>
      </c>
      <c r="S1587">
        <v>82.291666666666671</v>
      </c>
      <c r="T1587">
        <v>1.5625</v>
      </c>
      <c r="U1587">
        <v>100</v>
      </c>
      <c r="V1587">
        <v>220.59375</v>
      </c>
      <c r="W1587">
        <v>9.6381121253155317</v>
      </c>
      <c r="X1587">
        <v>93.75</v>
      </c>
      <c r="Y1587">
        <v>6.25</v>
      </c>
      <c r="Z1587">
        <v>0</v>
      </c>
      <c r="AA1587" s="2" t="s">
        <v>878</v>
      </c>
      <c r="AB1587" t="s">
        <v>878</v>
      </c>
      <c r="AC1587" t="s">
        <v>878</v>
      </c>
      <c r="AD1587" t="s">
        <v>878</v>
      </c>
      <c r="AE1587" t="s">
        <v>878</v>
      </c>
      <c r="AF1587" t="s">
        <v>878</v>
      </c>
      <c r="AG1587" t="s">
        <v>878</v>
      </c>
      <c r="AH1587" t="s">
        <v>878</v>
      </c>
      <c r="AI1587" t="s">
        <v>878</v>
      </c>
      <c r="AJ1587" t="s">
        <v>878</v>
      </c>
      <c r="AK1587" t="s">
        <v>878</v>
      </c>
      <c r="AL1587" t="s">
        <v>878</v>
      </c>
      <c r="AM1587" t="s">
        <v>878</v>
      </c>
      <c r="AN1587" t="s">
        <v>878</v>
      </c>
      <c r="AO1587" t="s">
        <v>878</v>
      </c>
      <c r="AP1587" t="s">
        <v>878</v>
      </c>
      <c r="AQ1587" t="s">
        <v>878</v>
      </c>
      <c r="AR1587" t="s">
        <v>878</v>
      </c>
      <c r="AS1587" t="s">
        <v>878</v>
      </c>
      <c r="AT1587" t="s">
        <v>878</v>
      </c>
      <c r="AU1587" t="s">
        <v>878</v>
      </c>
      <c r="AV1587" t="s">
        <v>878</v>
      </c>
      <c r="AW1587" t="s">
        <v>878</v>
      </c>
      <c r="AX1587" t="s">
        <v>878</v>
      </c>
      <c r="AY1587" t="s">
        <v>878</v>
      </c>
      <c r="AZ1587" t="s">
        <v>878</v>
      </c>
      <c r="BA1587" t="s">
        <v>878</v>
      </c>
      <c r="BB1587" t="s">
        <v>878</v>
      </c>
      <c r="BC1587" t="s">
        <v>878</v>
      </c>
      <c r="BD1587" t="s">
        <v>878</v>
      </c>
      <c r="BE1587" t="s">
        <v>878</v>
      </c>
      <c r="BF1587" t="s">
        <v>878</v>
      </c>
      <c r="BG1587" s="25">
        <v>0</v>
      </c>
      <c r="BH1587" s="1">
        <v>0</v>
      </c>
      <c r="BI1587" s="1">
        <v>0</v>
      </c>
      <c r="BJ1587" s="1">
        <v>0</v>
      </c>
      <c r="BK1587" s="1">
        <v>0</v>
      </c>
      <c r="BL1587" s="25">
        <v>0</v>
      </c>
      <c r="BM1587" s="1">
        <v>0</v>
      </c>
      <c r="BN1587" s="1">
        <v>0</v>
      </c>
      <c r="BO1587" s="1">
        <v>0</v>
      </c>
      <c r="BP1587" s="1">
        <v>0</v>
      </c>
      <c r="BQ1587"/>
      <c r="BR1587"/>
      <c r="BS1587"/>
      <c r="BT1587"/>
      <c r="BU1587"/>
      <c r="BV1587"/>
      <c r="BW1587"/>
      <c r="BX1587"/>
      <c r="BY1587"/>
      <c r="BZ1587"/>
      <c r="CA1587"/>
      <c r="CB1587"/>
      <c r="CC1587"/>
      <c r="CD1587"/>
      <c r="CE1587"/>
      <c r="CF1587"/>
      <c r="CG1587"/>
      <c r="CH1587"/>
      <c r="CI1587"/>
      <c r="CJ1587"/>
      <c r="CK1587"/>
      <c r="CL1587"/>
      <c r="CM1587"/>
      <c r="CN1587"/>
      <c r="CO1587"/>
      <c r="CP1587"/>
      <c r="CQ1587"/>
      <c r="CR1587"/>
      <c r="CS1587"/>
      <c r="CT1587"/>
      <c r="CU1587"/>
      <c r="CV1587"/>
      <c r="CW1587"/>
      <c r="CX1587"/>
      <c r="CY1587"/>
      <c r="CZ1587"/>
      <c r="DA1587"/>
      <c r="DB1587"/>
      <c r="DC1587"/>
      <c r="DD1587"/>
      <c r="DE1587"/>
    </row>
    <row r="1588" spans="1:109" x14ac:dyDescent="0.2">
      <c r="A1588" s="2">
        <v>1587</v>
      </c>
      <c r="B1588" s="2">
        <v>19</v>
      </c>
      <c r="C1588" s="2">
        <v>2</v>
      </c>
      <c r="D1588">
        <v>1</v>
      </c>
      <c r="E1588" s="52">
        <v>43993</v>
      </c>
      <c r="F1588" s="1">
        <v>0</v>
      </c>
      <c r="G1588" s="5">
        <f t="shared" si="105"/>
        <v>0</v>
      </c>
      <c r="H1588" s="19">
        <f t="shared" si="106"/>
        <v>0</v>
      </c>
      <c r="I1588">
        <v>39.583333333333336</v>
      </c>
      <c r="J1588">
        <v>175.60526315789474</v>
      </c>
      <c r="K1588">
        <v>44.727658215156644</v>
      </c>
      <c r="L1588">
        <v>46.491228070175438</v>
      </c>
      <c r="M1588">
        <v>38.596491228070178</v>
      </c>
      <c r="N1588">
        <v>14.912280701754385</v>
      </c>
      <c r="O1588">
        <v>59.375</v>
      </c>
      <c r="P1588">
        <v>175.60526315789474</v>
      </c>
      <c r="Q1588">
        <v>44.727658215156644</v>
      </c>
      <c r="R1588">
        <v>46.491228070175438</v>
      </c>
      <c r="S1588">
        <v>38.596491228070178</v>
      </c>
      <c r="T1588">
        <v>14.912280701754385</v>
      </c>
      <c r="U1588">
        <v>0</v>
      </c>
      <c r="V1588" t="s">
        <v>20</v>
      </c>
      <c r="W1588" t="s">
        <v>20</v>
      </c>
      <c r="X1588" t="s">
        <v>20</v>
      </c>
      <c r="Y1588" t="s">
        <v>20</v>
      </c>
      <c r="Z1588" t="s">
        <v>20</v>
      </c>
      <c r="AA1588" s="2">
        <v>0</v>
      </c>
      <c r="AB1588">
        <v>2</v>
      </c>
      <c r="AC1588">
        <v>3</v>
      </c>
      <c r="AD1588">
        <v>2</v>
      </c>
      <c r="AE1588" s="16">
        <v>0</v>
      </c>
      <c r="AF1588" t="s">
        <v>879</v>
      </c>
      <c r="AG1588" t="s">
        <v>879</v>
      </c>
      <c r="AH1588" t="s">
        <v>879</v>
      </c>
      <c r="AI1588" t="s">
        <v>879</v>
      </c>
      <c r="AJ1588" t="s">
        <v>879</v>
      </c>
      <c r="AK1588" t="s">
        <v>879</v>
      </c>
      <c r="AL1588" t="s">
        <v>878</v>
      </c>
      <c r="AM1588" t="s">
        <v>878</v>
      </c>
      <c r="AN1588" t="s">
        <v>878</v>
      </c>
      <c r="AO1588" t="s">
        <v>878</v>
      </c>
      <c r="AP1588" t="s">
        <v>878</v>
      </c>
      <c r="AQ1588" t="s">
        <v>878</v>
      </c>
      <c r="AR1588" t="s">
        <v>878</v>
      </c>
      <c r="AS1588" t="s">
        <v>879</v>
      </c>
      <c r="AT1588" t="s">
        <v>879</v>
      </c>
      <c r="AU1588" t="s">
        <v>879</v>
      </c>
      <c r="AV1588" t="s">
        <v>879</v>
      </c>
      <c r="AW1588" t="s">
        <v>879</v>
      </c>
      <c r="AX1588" t="s">
        <v>879</v>
      </c>
      <c r="AY1588" t="s">
        <v>879</v>
      </c>
      <c r="AZ1588" t="s">
        <v>878</v>
      </c>
      <c r="BA1588" t="s">
        <v>878</v>
      </c>
      <c r="BB1588" t="s">
        <v>878</v>
      </c>
      <c r="BC1588" t="s">
        <v>878</v>
      </c>
      <c r="BD1588" t="s">
        <v>878</v>
      </c>
      <c r="BE1588" t="s">
        <v>878</v>
      </c>
      <c r="BF1588" t="s">
        <v>878</v>
      </c>
      <c r="BG1588">
        <v>0</v>
      </c>
      <c r="BH1588">
        <v>0</v>
      </c>
      <c r="BI1588">
        <v>0</v>
      </c>
      <c r="BJ1588">
        <v>0</v>
      </c>
      <c r="BK1588">
        <v>0</v>
      </c>
      <c r="BL1588" s="25">
        <v>0</v>
      </c>
      <c r="BM1588" s="1">
        <v>0</v>
      </c>
      <c r="BN1588" s="1">
        <v>0</v>
      </c>
      <c r="BO1588" s="1">
        <v>0</v>
      </c>
      <c r="BP1588" s="1">
        <v>0</v>
      </c>
      <c r="BQ1588"/>
      <c r="BR1588"/>
      <c r="BS1588"/>
      <c r="BT1588"/>
      <c r="BU1588"/>
      <c r="BV1588"/>
      <c r="BW1588"/>
      <c r="BX1588"/>
      <c r="BY1588"/>
      <c r="BZ1588"/>
      <c r="CA1588"/>
      <c r="CB1588"/>
      <c r="CC1588"/>
      <c r="CD1588"/>
      <c r="CE1588"/>
      <c r="CF1588"/>
      <c r="CG1588"/>
      <c r="CH1588"/>
      <c r="CI1588"/>
      <c r="CJ1588"/>
      <c r="CK1588"/>
      <c r="CL1588"/>
      <c r="CM1588"/>
      <c r="CN1588"/>
      <c r="CO1588"/>
      <c r="CP1588"/>
      <c r="CQ1588"/>
      <c r="CR1588"/>
      <c r="CS1588"/>
      <c r="CT1588"/>
      <c r="CU1588"/>
      <c r="CV1588"/>
      <c r="CW1588"/>
      <c r="CX1588"/>
      <c r="CY1588"/>
      <c r="CZ1588"/>
      <c r="DA1588"/>
      <c r="DB1588"/>
      <c r="DC1588"/>
      <c r="DD1588"/>
      <c r="DE1588"/>
    </row>
    <row r="1589" spans="1:109" x14ac:dyDescent="0.2">
      <c r="A1589" s="2">
        <v>1588</v>
      </c>
      <c r="B1589" s="2">
        <v>19</v>
      </c>
      <c r="C1589" s="2">
        <v>2</v>
      </c>
      <c r="D1589">
        <v>2</v>
      </c>
      <c r="E1589" s="52">
        <v>43994</v>
      </c>
      <c r="F1589" s="1">
        <v>0</v>
      </c>
      <c r="G1589" s="5">
        <f t="shared" si="105"/>
        <v>0</v>
      </c>
      <c r="H1589" s="19">
        <f t="shared" si="106"/>
        <v>0</v>
      </c>
      <c r="I1589">
        <v>96.527777777777771</v>
      </c>
      <c r="J1589">
        <v>169.98561151079136</v>
      </c>
      <c r="K1589">
        <v>25.921440762746091</v>
      </c>
      <c r="L1589">
        <v>47.841726618705039</v>
      </c>
      <c r="M1589">
        <v>50.359712230215827</v>
      </c>
      <c r="N1589">
        <v>1.7985611510791366</v>
      </c>
      <c r="O1589">
        <v>94.791666666666671</v>
      </c>
      <c r="P1589">
        <v>157.7967032967033</v>
      </c>
      <c r="Q1589">
        <v>29.832369709765032</v>
      </c>
      <c r="R1589">
        <v>30.76923076923077</v>
      </c>
      <c r="S1589">
        <v>66.483516483516482</v>
      </c>
      <c r="T1589">
        <v>2.7472527472527473</v>
      </c>
      <c r="U1589">
        <v>100</v>
      </c>
      <c r="V1589">
        <v>193.09375</v>
      </c>
      <c r="W1589">
        <v>12.840573508539659</v>
      </c>
      <c r="X1589">
        <v>80.208333333333329</v>
      </c>
      <c r="Y1589">
        <v>19.791666666666671</v>
      </c>
      <c r="Z1589">
        <v>0</v>
      </c>
      <c r="AA1589" s="2">
        <v>0</v>
      </c>
      <c r="AB1589">
        <v>3</v>
      </c>
      <c r="AC1589">
        <v>9</v>
      </c>
      <c r="AD1589">
        <v>2</v>
      </c>
      <c r="AE1589" s="16">
        <v>0</v>
      </c>
      <c r="AF1589" t="s">
        <v>879</v>
      </c>
      <c r="AG1589" t="s">
        <v>879</v>
      </c>
      <c r="AH1589" t="s">
        <v>879</v>
      </c>
      <c r="AI1589" t="s">
        <v>879</v>
      </c>
      <c r="AJ1589" t="s">
        <v>879</v>
      </c>
      <c r="AK1589" t="s">
        <v>879</v>
      </c>
      <c r="AL1589" t="s">
        <v>878</v>
      </c>
      <c r="AM1589" t="s">
        <v>878</v>
      </c>
      <c r="AN1589" t="s">
        <v>878</v>
      </c>
      <c r="AO1589" t="s">
        <v>878</v>
      </c>
      <c r="AP1589" t="s">
        <v>878</v>
      </c>
      <c r="AQ1589" t="s">
        <v>878</v>
      </c>
      <c r="AR1589" t="s">
        <v>878</v>
      </c>
      <c r="AS1589" t="s">
        <v>879</v>
      </c>
      <c r="AT1589" t="s">
        <v>879</v>
      </c>
      <c r="AU1589" t="s">
        <v>879</v>
      </c>
      <c r="AV1589" t="s">
        <v>879</v>
      </c>
      <c r="AW1589" t="s">
        <v>879</v>
      </c>
      <c r="AX1589" t="s">
        <v>879</v>
      </c>
      <c r="AY1589" t="s">
        <v>879</v>
      </c>
      <c r="AZ1589" t="s">
        <v>878</v>
      </c>
      <c r="BA1589" t="s">
        <v>878</v>
      </c>
      <c r="BB1589" t="s">
        <v>878</v>
      </c>
      <c r="BC1589" t="s">
        <v>878</v>
      </c>
      <c r="BD1589" t="s">
        <v>878</v>
      </c>
      <c r="BE1589" t="s">
        <v>878</v>
      </c>
      <c r="BF1589" t="s">
        <v>878</v>
      </c>
      <c r="BG1589">
        <v>0</v>
      </c>
      <c r="BH1589">
        <v>0</v>
      </c>
      <c r="BI1589">
        <v>0</v>
      </c>
      <c r="BJ1589">
        <v>0</v>
      </c>
      <c r="BK1589">
        <v>0</v>
      </c>
      <c r="BL1589" s="25">
        <v>0</v>
      </c>
      <c r="BM1589" s="1">
        <v>0</v>
      </c>
      <c r="BN1589" s="1">
        <v>0</v>
      </c>
      <c r="BO1589" s="1">
        <v>0</v>
      </c>
      <c r="BP1589" s="1">
        <v>0</v>
      </c>
      <c r="BQ1589"/>
      <c r="BR1589"/>
      <c r="BS1589"/>
      <c r="BT1589"/>
      <c r="BU1589"/>
      <c r="BV1589"/>
      <c r="BW1589"/>
      <c r="BX1589"/>
      <c r="BY1589"/>
      <c r="BZ1589"/>
      <c r="CA1589"/>
      <c r="CB1589"/>
      <c r="CC1589"/>
      <c r="CD1589"/>
      <c r="CE1589"/>
      <c r="CF1589"/>
      <c r="CG1589"/>
      <c r="CH1589"/>
      <c r="CI1589"/>
      <c r="CJ1589"/>
      <c r="CK1589"/>
      <c r="CL1589"/>
      <c r="CM1589"/>
      <c r="CN1589"/>
      <c r="CO1589"/>
      <c r="CP1589"/>
      <c r="CQ1589"/>
      <c r="CR1589"/>
      <c r="CS1589"/>
      <c r="CT1589"/>
      <c r="CU1589"/>
      <c r="CV1589"/>
      <c r="CW1589"/>
      <c r="CX1589"/>
      <c r="CY1589"/>
      <c r="CZ1589"/>
      <c r="DA1589"/>
      <c r="DB1589"/>
      <c r="DC1589"/>
      <c r="DD1589"/>
      <c r="DE1589"/>
    </row>
    <row r="1590" spans="1:109" x14ac:dyDescent="0.2">
      <c r="A1590" s="2">
        <v>1589</v>
      </c>
      <c r="B1590" s="2">
        <v>19</v>
      </c>
      <c r="C1590" s="2">
        <v>2</v>
      </c>
      <c r="D1590">
        <v>3</v>
      </c>
      <c r="E1590" s="52">
        <v>43995</v>
      </c>
      <c r="F1590" s="1">
        <v>0</v>
      </c>
      <c r="G1590" s="5">
        <f t="shared" si="105"/>
        <v>0</v>
      </c>
      <c r="H1590" s="19">
        <f t="shared" si="106"/>
        <v>0</v>
      </c>
      <c r="I1590">
        <v>100</v>
      </c>
      <c r="J1590">
        <v>166.86111111111111</v>
      </c>
      <c r="K1590">
        <v>25.224184352932337</v>
      </c>
      <c r="L1590">
        <v>38.888888888888886</v>
      </c>
      <c r="M1590">
        <v>61.111111111111114</v>
      </c>
      <c r="N1590">
        <v>0</v>
      </c>
      <c r="O1590">
        <v>100</v>
      </c>
      <c r="P1590">
        <v>169.53125</v>
      </c>
      <c r="Q1590">
        <v>28.112615786664136</v>
      </c>
      <c r="R1590">
        <v>41.145833333333336</v>
      </c>
      <c r="S1590">
        <v>58.854166666666664</v>
      </c>
      <c r="T1590">
        <v>0</v>
      </c>
      <c r="U1590">
        <v>100</v>
      </c>
      <c r="V1590">
        <v>161.52083333333334</v>
      </c>
      <c r="W1590">
        <v>16.86233918499163</v>
      </c>
      <c r="X1590">
        <v>34.375</v>
      </c>
      <c r="Y1590">
        <v>65.625</v>
      </c>
      <c r="Z1590">
        <v>0</v>
      </c>
      <c r="AA1590" s="2">
        <v>1</v>
      </c>
      <c r="AB1590">
        <v>1</v>
      </c>
      <c r="AC1590">
        <v>8</v>
      </c>
      <c r="AD1590">
        <v>2</v>
      </c>
      <c r="AE1590" s="16">
        <v>0</v>
      </c>
      <c r="AF1590" t="s">
        <v>879</v>
      </c>
      <c r="AG1590" t="s">
        <v>879</v>
      </c>
      <c r="AH1590" t="s">
        <v>879</v>
      </c>
      <c r="AI1590" t="s">
        <v>879</v>
      </c>
      <c r="AJ1590" t="s">
        <v>879</v>
      </c>
      <c r="AK1590" t="s">
        <v>879</v>
      </c>
      <c r="AL1590" t="s">
        <v>878</v>
      </c>
      <c r="AM1590" t="s">
        <v>878</v>
      </c>
      <c r="AN1590" t="s">
        <v>878</v>
      </c>
      <c r="AO1590" t="s">
        <v>878</v>
      </c>
      <c r="AP1590" t="s">
        <v>878</v>
      </c>
      <c r="AQ1590" t="s">
        <v>878</v>
      </c>
      <c r="AR1590" t="s">
        <v>878</v>
      </c>
      <c r="AS1590" t="s">
        <v>879</v>
      </c>
      <c r="AT1590" t="s">
        <v>879</v>
      </c>
      <c r="AU1590" t="s">
        <v>879</v>
      </c>
      <c r="AV1590" t="s">
        <v>879</v>
      </c>
      <c r="AW1590" t="s">
        <v>879</v>
      </c>
      <c r="AX1590" t="s">
        <v>879</v>
      </c>
      <c r="AY1590" t="s">
        <v>879</v>
      </c>
      <c r="AZ1590" t="s">
        <v>878</v>
      </c>
      <c r="BA1590" t="s">
        <v>878</v>
      </c>
      <c r="BB1590" t="s">
        <v>878</v>
      </c>
      <c r="BC1590" t="s">
        <v>878</v>
      </c>
      <c r="BD1590" t="s">
        <v>878</v>
      </c>
      <c r="BE1590" t="s">
        <v>878</v>
      </c>
      <c r="BF1590" t="s">
        <v>878</v>
      </c>
      <c r="BG1590">
        <v>0</v>
      </c>
      <c r="BH1590">
        <v>0</v>
      </c>
      <c r="BI1590">
        <v>0</v>
      </c>
      <c r="BJ1590">
        <v>0</v>
      </c>
      <c r="BK1590">
        <v>0</v>
      </c>
      <c r="BL1590" s="25">
        <v>0</v>
      </c>
      <c r="BM1590" s="1">
        <v>0</v>
      </c>
      <c r="BN1590" s="1">
        <v>0</v>
      </c>
      <c r="BO1590" s="1">
        <v>0</v>
      </c>
      <c r="BP1590" s="1">
        <v>0</v>
      </c>
      <c r="BQ1590"/>
      <c r="BR1590"/>
      <c r="BS1590"/>
      <c r="BT1590"/>
      <c r="BU1590"/>
      <c r="BV1590"/>
      <c r="BW1590"/>
      <c r="BX1590"/>
      <c r="BY1590"/>
      <c r="BZ1590"/>
      <c r="CA1590"/>
      <c r="CB1590"/>
      <c r="CC1590"/>
      <c r="CD1590"/>
      <c r="CE1590"/>
      <c r="CF1590"/>
      <c r="CG1590"/>
      <c r="CH1590"/>
      <c r="CI1590"/>
      <c r="CJ1590"/>
      <c r="CK1590"/>
      <c r="CL1590"/>
      <c r="CM1590"/>
      <c r="CN1590"/>
      <c r="CO1590"/>
      <c r="CP1590"/>
      <c r="CQ1590"/>
      <c r="CR1590"/>
      <c r="CS1590"/>
      <c r="CT1590"/>
      <c r="CU1590"/>
      <c r="CV1590"/>
      <c r="CW1590"/>
      <c r="CX1590"/>
      <c r="CY1590"/>
      <c r="CZ1590"/>
      <c r="DA1590"/>
      <c r="DB1590"/>
      <c r="DC1590"/>
      <c r="DD1590"/>
      <c r="DE1590"/>
    </row>
    <row r="1591" spans="1:109" x14ac:dyDescent="0.2">
      <c r="A1591" s="2">
        <v>1590</v>
      </c>
      <c r="B1591" s="2">
        <v>19</v>
      </c>
      <c r="C1591" s="2">
        <v>2</v>
      </c>
      <c r="D1591">
        <v>4</v>
      </c>
      <c r="E1591" s="52">
        <v>43996</v>
      </c>
      <c r="F1591" s="1">
        <v>0</v>
      </c>
      <c r="G1591" s="5">
        <f t="shared" si="105"/>
        <v>0</v>
      </c>
      <c r="H1591" s="19">
        <f t="shared" si="106"/>
        <v>0</v>
      </c>
      <c r="I1591">
        <v>100</v>
      </c>
      <c r="J1591">
        <v>148.21527777777777</v>
      </c>
      <c r="K1591">
        <v>35.414215074195667</v>
      </c>
      <c r="L1591">
        <v>25.347222222222221</v>
      </c>
      <c r="M1591">
        <v>74.652777777777771</v>
      </c>
      <c r="N1591">
        <v>0</v>
      </c>
      <c r="O1591">
        <v>100</v>
      </c>
      <c r="P1591">
        <v>163.078125</v>
      </c>
      <c r="Q1591">
        <v>35.848773045995692</v>
      </c>
      <c r="R1591">
        <v>38.020833333333336</v>
      </c>
      <c r="S1591">
        <v>61.979166666666664</v>
      </c>
      <c r="T1591">
        <v>0</v>
      </c>
      <c r="U1591">
        <v>100</v>
      </c>
      <c r="V1591">
        <v>118.48958333333333</v>
      </c>
      <c r="W1591">
        <v>8.9525481622509826</v>
      </c>
      <c r="X1591">
        <v>0</v>
      </c>
      <c r="Y1591">
        <v>100</v>
      </c>
      <c r="Z1591">
        <v>0</v>
      </c>
      <c r="AA1591" s="2">
        <v>2</v>
      </c>
      <c r="AB1591">
        <v>3</v>
      </c>
      <c r="AC1591">
        <v>3</v>
      </c>
      <c r="AD1591">
        <v>2</v>
      </c>
      <c r="AE1591" s="16">
        <v>0</v>
      </c>
      <c r="AF1591" t="s">
        <v>879</v>
      </c>
      <c r="AG1591" t="s">
        <v>879</v>
      </c>
      <c r="AH1591" t="s">
        <v>879</v>
      </c>
      <c r="AI1591" t="s">
        <v>879</v>
      </c>
      <c r="AJ1591" t="s">
        <v>879</v>
      </c>
      <c r="AK1591" t="s">
        <v>879</v>
      </c>
      <c r="AL1591" t="s">
        <v>878</v>
      </c>
      <c r="AM1591" t="s">
        <v>878</v>
      </c>
      <c r="AN1591" t="s">
        <v>878</v>
      </c>
      <c r="AO1591" t="s">
        <v>878</v>
      </c>
      <c r="AP1591" t="s">
        <v>878</v>
      </c>
      <c r="AQ1591" t="s">
        <v>878</v>
      </c>
      <c r="AR1591" t="s">
        <v>878</v>
      </c>
      <c r="AS1591" t="s">
        <v>879</v>
      </c>
      <c r="AT1591" t="s">
        <v>879</v>
      </c>
      <c r="AU1591" t="s">
        <v>879</v>
      </c>
      <c r="AV1591" t="s">
        <v>879</v>
      </c>
      <c r="AW1591" t="s">
        <v>879</v>
      </c>
      <c r="AX1591" t="s">
        <v>879</v>
      </c>
      <c r="AY1591" t="s">
        <v>879</v>
      </c>
      <c r="AZ1591" t="s">
        <v>878</v>
      </c>
      <c r="BA1591" t="s">
        <v>878</v>
      </c>
      <c r="BB1591" t="s">
        <v>878</v>
      </c>
      <c r="BC1591" t="s">
        <v>878</v>
      </c>
      <c r="BD1591" t="s">
        <v>878</v>
      </c>
      <c r="BE1591" t="s">
        <v>878</v>
      </c>
      <c r="BF1591" t="s">
        <v>878</v>
      </c>
      <c r="BG1591">
        <v>0</v>
      </c>
      <c r="BH1591">
        <v>0</v>
      </c>
      <c r="BI1591">
        <v>0</v>
      </c>
      <c r="BJ1591">
        <v>0</v>
      </c>
      <c r="BK1591">
        <v>0</v>
      </c>
      <c r="BL1591" s="25">
        <v>0</v>
      </c>
      <c r="BM1591" s="1">
        <v>0</v>
      </c>
      <c r="BN1591" s="1">
        <v>0</v>
      </c>
      <c r="BO1591" s="1">
        <v>0</v>
      </c>
      <c r="BP1591" s="1">
        <v>0</v>
      </c>
      <c r="BQ1591"/>
      <c r="BR1591"/>
      <c r="BS1591"/>
      <c r="BT1591"/>
      <c r="BU1591"/>
      <c r="BV1591"/>
      <c r="BW1591"/>
      <c r="BX1591"/>
      <c r="BY1591"/>
      <c r="BZ1591"/>
      <c r="CA1591"/>
      <c r="CB1591"/>
      <c r="CC1591"/>
      <c r="CD1591"/>
      <c r="CE1591"/>
      <c r="CF1591"/>
      <c r="CG1591"/>
      <c r="CH1591"/>
      <c r="CI1591"/>
      <c r="CJ1591"/>
      <c r="CK1591"/>
      <c r="CL1591"/>
      <c r="CM1591"/>
      <c r="CN1591"/>
      <c r="CO1591"/>
      <c r="CP1591"/>
      <c r="CQ1591"/>
      <c r="CR1591"/>
      <c r="CS1591"/>
      <c r="CT1591"/>
      <c r="CU1591"/>
      <c r="CV1591"/>
      <c r="CW1591"/>
      <c r="CX1591"/>
      <c r="CY1591"/>
      <c r="CZ1591"/>
      <c r="DA1591"/>
      <c r="DB1591"/>
      <c r="DC1591"/>
      <c r="DD1591"/>
      <c r="DE1591"/>
    </row>
    <row r="1592" spans="1:109" x14ac:dyDescent="0.2">
      <c r="A1592" s="2">
        <v>1591</v>
      </c>
      <c r="B1592" s="2">
        <v>19</v>
      </c>
      <c r="C1592" s="2">
        <v>2</v>
      </c>
      <c r="D1592">
        <v>5</v>
      </c>
      <c r="E1592" s="52">
        <v>43997</v>
      </c>
      <c r="F1592" s="1">
        <v>0</v>
      </c>
      <c r="G1592" s="5">
        <f t="shared" si="105"/>
        <v>0</v>
      </c>
      <c r="H1592" s="19">
        <f t="shared" si="106"/>
        <v>0</v>
      </c>
      <c r="I1592">
        <v>100</v>
      </c>
      <c r="J1592">
        <v>141.85069444444446</v>
      </c>
      <c r="K1592">
        <v>27.246562108125481</v>
      </c>
      <c r="L1592">
        <v>18.402777777777779</v>
      </c>
      <c r="M1592">
        <v>81.597222222222229</v>
      </c>
      <c r="N1592">
        <v>0</v>
      </c>
      <c r="O1592">
        <v>100</v>
      </c>
      <c r="P1592">
        <v>142.07291666666666</v>
      </c>
      <c r="Q1592">
        <v>28.583782562231679</v>
      </c>
      <c r="R1592">
        <v>19.791666666666668</v>
      </c>
      <c r="S1592">
        <v>80.208333333333329</v>
      </c>
      <c r="T1592">
        <v>0</v>
      </c>
      <c r="U1592">
        <v>100</v>
      </c>
      <c r="V1592">
        <v>141.40625</v>
      </c>
      <c r="W1592">
        <v>24.464953426719518</v>
      </c>
      <c r="X1592">
        <v>15.625</v>
      </c>
      <c r="Y1592">
        <v>84.375</v>
      </c>
      <c r="Z1592">
        <v>0</v>
      </c>
      <c r="AA1592" s="2">
        <v>0</v>
      </c>
      <c r="AB1592">
        <v>1</v>
      </c>
      <c r="AC1592">
        <v>7</v>
      </c>
      <c r="AD1592">
        <v>1</v>
      </c>
      <c r="AE1592" s="16">
        <v>0</v>
      </c>
      <c r="AF1592" t="s">
        <v>879</v>
      </c>
      <c r="AG1592" t="s">
        <v>879</v>
      </c>
      <c r="AH1592" t="s">
        <v>879</v>
      </c>
      <c r="AI1592" t="s">
        <v>879</v>
      </c>
      <c r="AJ1592" t="s">
        <v>879</v>
      </c>
      <c r="AK1592" t="s">
        <v>879</v>
      </c>
      <c r="AL1592" t="s">
        <v>878</v>
      </c>
      <c r="AM1592" t="s">
        <v>878</v>
      </c>
      <c r="AN1592" t="s">
        <v>878</v>
      </c>
      <c r="AO1592" t="s">
        <v>878</v>
      </c>
      <c r="AP1592" t="s">
        <v>878</v>
      </c>
      <c r="AQ1592" t="s">
        <v>878</v>
      </c>
      <c r="AR1592" t="s">
        <v>878</v>
      </c>
      <c r="AS1592" t="s">
        <v>879</v>
      </c>
      <c r="AT1592" t="s">
        <v>879</v>
      </c>
      <c r="AU1592" t="s">
        <v>879</v>
      </c>
      <c r="AV1592" t="s">
        <v>879</v>
      </c>
      <c r="AW1592" t="s">
        <v>879</v>
      </c>
      <c r="AX1592" t="s">
        <v>879</v>
      </c>
      <c r="AY1592" t="s">
        <v>879</v>
      </c>
      <c r="AZ1592" t="s">
        <v>878</v>
      </c>
      <c r="BA1592" t="s">
        <v>878</v>
      </c>
      <c r="BB1592" t="s">
        <v>878</v>
      </c>
      <c r="BC1592" t="s">
        <v>878</v>
      </c>
      <c r="BD1592" t="s">
        <v>878</v>
      </c>
      <c r="BE1592" t="s">
        <v>878</v>
      </c>
      <c r="BF1592" t="s">
        <v>878</v>
      </c>
      <c r="BG1592">
        <v>0</v>
      </c>
      <c r="BH1592">
        <v>0</v>
      </c>
      <c r="BI1592">
        <v>0</v>
      </c>
      <c r="BJ1592">
        <v>0</v>
      </c>
      <c r="BK1592">
        <v>0</v>
      </c>
      <c r="BL1592" s="25">
        <v>0</v>
      </c>
      <c r="BM1592" s="1">
        <v>0</v>
      </c>
      <c r="BN1592" s="1">
        <v>0</v>
      </c>
      <c r="BO1592" s="1">
        <v>0</v>
      </c>
      <c r="BP1592" s="1">
        <v>0</v>
      </c>
      <c r="BQ1592"/>
      <c r="BR1592"/>
      <c r="BS1592"/>
      <c r="BT1592"/>
      <c r="BU1592"/>
      <c r="BV1592"/>
      <c r="BW1592"/>
      <c r="BX1592"/>
      <c r="BY1592"/>
      <c r="BZ1592"/>
      <c r="CA1592"/>
      <c r="CB1592"/>
      <c r="CC1592"/>
      <c r="CD1592"/>
      <c r="CE1592"/>
      <c r="CF1592"/>
      <c r="CG1592"/>
      <c r="CH1592"/>
      <c r="CI1592"/>
      <c r="CJ1592"/>
      <c r="CK1592"/>
      <c r="CL1592"/>
      <c r="CM1592"/>
      <c r="CN1592"/>
      <c r="CO1592"/>
      <c r="CP1592"/>
      <c r="CQ1592"/>
      <c r="CR1592"/>
      <c r="CS1592"/>
      <c r="CT1592"/>
      <c r="CU1592"/>
      <c r="CV1592"/>
      <c r="CW1592"/>
      <c r="CX1592"/>
      <c r="CY1592"/>
      <c r="CZ1592"/>
      <c r="DA1592"/>
      <c r="DB1592"/>
      <c r="DC1592"/>
      <c r="DD1592"/>
      <c r="DE1592"/>
    </row>
    <row r="1593" spans="1:109" x14ac:dyDescent="0.2">
      <c r="A1593" s="2">
        <v>1592</v>
      </c>
      <c r="B1593" s="2">
        <v>19</v>
      </c>
      <c r="C1593" s="2">
        <v>2</v>
      </c>
      <c r="D1593">
        <v>6</v>
      </c>
      <c r="E1593" s="52">
        <v>43998</v>
      </c>
      <c r="F1593" s="1">
        <v>0</v>
      </c>
      <c r="G1593" s="5">
        <f t="shared" si="105"/>
        <v>0</v>
      </c>
      <c r="H1593" s="19">
        <f t="shared" si="106"/>
        <v>0</v>
      </c>
      <c r="I1593">
        <v>100</v>
      </c>
      <c r="J1593">
        <v>139.71875</v>
      </c>
      <c r="K1593">
        <v>30.497376939520667</v>
      </c>
      <c r="L1593">
        <v>16.666666666666668</v>
      </c>
      <c r="M1593">
        <v>83.333333333333329</v>
      </c>
      <c r="N1593">
        <v>0</v>
      </c>
      <c r="O1593">
        <v>100</v>
      </c>
      <c r="P1593">
        <v>130.46875</v>
      </c>
      <c r="Q1593">
        <v>33.435375800873317</v>
      </c>
      <c r="R1593">
        <v>17.708333333333332</v>
      </c>
      <c r="S1593">
        <v>82.291666666666671</v>
      </c>
      <c r="T1593">
        <v>0</v>
      </c>
      <c r="U1593">
        <v>100</v>
      </c>
      <c r="V1593">
        <v>158.21875</v>
      </c>
      <c r="W1593">
        <v>21.344771601143986</v>
      </c>
      <c r="X1593">
        <v>14.583333333333334</v>
      </c>
      <c r="Y1593">
        <v>85.416666666666671</v>
      </c>
      <c r="Z1593">
        <v>0</v>
      </c>
      <c r="AA1593" s="2">
        <v>0</v>
      </c>
      <c r="AB1593">
        <v>1</v>
      </c>
      <c r="AC1593">
        <v>2</v>
      </c>
      <c r="AD1593">
        <v>1</v>
      </c>
      <c r="AE1593" s="16">
        <v>0</v>
      </c>
      <c r="AF1593" t="s">
        <v>879</v>
      </c>
      <c r="AG1593" t="s">
        <v>879</v>
      </c>
      <c r="AH1593" t="s">
        <v>879</v>
      </c>
      <c r="AI1593" t="s">
        <v>879</v>
      </c>
      <c r="AJ1593" t="s">
        <v>879</v>
      </c>
      <c r="AK1593" t="s">
        <v>879</v>
      </c>
      <c r="AL1593" t="s">
        <v>878</v>
      </c>
      <c r="AM1593" t="s">
        <v>878</v>
      </c>
      <c r="AN1593" t="s">
        <v>878</v>
      </c>
      <c r="AO1593" t="s">
        <v>878</v>
      </c>
      <c r="AP1593" t="s">
        <v>878</v>
      </c>
      <c r="AQ1593" t="s">
        <v>878</v>
      </c>
      <c r="AR1593" t="s">
        <v>878</v>
      </c>
      <c r="AS1593" t="s">
        <v>879</v>
      </c>
      <c r="AT1593" t="s">
        <v>879</v>
      </c>
      <c r="AU1593" t="s">
        <v>879</v>
      </c>
      <c r="AV1593" t="s">
        <v>879</v>
      </c>
      <c r="AW1593" t="s">
        <v>879</v>
      </c>
      <c r="AX1593" t="s">
        <v>879</v>
      </c>
      <c r="AY1593" t="s">
        <v>879</v>
      </c>
      <c r="AZ1593" t="s">
        <v>878</v>
      </c>
      <c r="BA1593" t="s">
        <v>878</v>
      </c>
      <c r="BB1593" t="s">
        <v>878</v>
      </c>
      <c r="BC1593" t="s">
        <v>878</v>
      </c>
      <c r="BD1593" t="s">
        <v>878</v>
      </c>
      <c r="BE1593" t="s">
        <v>878</v>
      </c>
      <c r="BF1593" t="s">
        <v>878</v>
      </c>
      <c r="BG1593">
        <v>0</v>
      </c>
      <c r="BH1593">
        <v>0</v>
      </c>
      <c r="BI1593">
        <v>0</v>
      </c>
      <c r="BJ1593">
        <v>0</v>
      </c>
      <c r="BK1593">
        <v>0</v>
      </c>
      <c r="BL1593" s="25">
        <v>0</v>
      </c>
      <c r="BM1593" s="1">
        <v>0</v>
      </c>
      <c r="BN1593" s="1">
        <v>0</v>
      </c>
      <c r="BO1593" s="1">
        <v>0</v>
      </c>
      <c r="BP1593" s="1">
        <v>0</v>
      </c>
      <c r="BQ1593"/>
      <c r="BR1593"/>
      <c r="BS1593"/>
      <c r="BT1593"/>
      <c r="BU1593"/>
      <c r="BV1593"/>
      <c r="BW1593"/>
      <c r="BX1593"/>
      <c r="BY1593"/>
      <c r="BZ1593"/>
      <c r="CA1593"/>
      <c r="CB1593"/>
      <c r="CC1593"/>
      <c r="CD1593"/>
      <c r="CE1593"/>
      <c r="CF1593"/>
      <c r="CG1593"/>
      <c r="CH1593"/>
      <c r="CI1593"/>
      <c r="CJ1593"/>
      <c r="CK1593"/>
      <c r="CL1593"/>
      <c r="CM1593"/>
      <c r="CN1593"/>
      <c r="CO1593"/>
      <c r="CP1593"/>
      <c r="CQ1593"/>
      <c r="CR1593"/>
      <c r="CS1593"/>
      <c r="CT1593"/>
      <c r="CU1593"/>
      <c r="CV1593"/>
      <c r="CW1593"/>
      <c r="CX1593"/>
      <c r="CY1593"/>
      <c r="CZ1593"/>
      <c r="DA1593"/>
      <c r="DB1593"/>
      <c r="DC1593"/>
      <c r="DD1593"/>
      <c r="DE1593"/>
    </row>
    <row r="1594" spans="1:109" x14ac:dyDescent="0.2">
      <c r="A1594" s="2">
        <v>1593</v>
      </c>
      <c r="B1594" s="2">
        <v>19</v>
      </c>
      <c r="C1594" s="2">
        <v>2</v>
      </c>
      <c r="D1594">
        <v>7</v>
      </c>
      <c r="E1594" s="52">
        <v>43999</v>
      </c>
      <c r="F1594" s="1">
        <v>0</v>
      </c>
      <c r="G1594" s="5">
        <f t="shared" si="105"/>
        <v>0</v>
      </c>
      <c r="H1594" s="19">
        <f t="shared" si="106"/>
        <v>0</v>
      </c>
      <c r="I1594">
        <v>86.111111111111114</v>
      </c>
      <c r="J1594">
        <v>141.76612903225808</v>
      </c>
      <c r="K1594">
        <v>24.546058051107536</v>
      </c>
      <c r="L1594">
        <v>8.4677419354838701</v>
      </c>
      <c r="M1594">
        <v>90.725806451612897</v>
      </c>
      <c r="N1594">
        <v>0.80645161290322576</v>
      </c>
      <c r="O1594">
        <v>100</v>
      </c>
      <c r="P1594">
        <v>137.39583333333334</v>
      </c>
      <c r="Q1594">
        <v>27.433789585901966</v>
      </c>
      <c r="R1594">
        <v>10.9375</v>
      </c>
      <c r="S1594">
        <v>88.020833333333329</v>
      </c>
      <c r="T1594">
        <v>1.0416666666666667</v>
      </c>
      <c r="U1594">
        <v>58.333333333333336</v>
      </c>
      <c r="V1594">
        <v>156.75</v>
      </c>
      <c r="W1594">
        <v>9.2202515554502611</v>
      </c>
      <c r="X1594">
        <v>0</v>
      </c>
      <c r="Y1594">
        <v>100</v>
      </c>
      <c r="Z1594">
        <v>0</v>
      </c>
      <c r="AA1594" s="2">
        <v>0</v>
      </c>
      <c r="AB1594">
        <v>2</v>
      </c>
      <c r="AC1594">
        <v>5</v>
      </c>
      <c r="AD1594">
        <v>1</v>
      </c>
      <c r="AE1594" s="16">
        <v>0</v>
      </c>
      <c r="AF1594" t="s">
        <v>879</v>
      </c>
      <c r="AG1594" t="s">
        <v>879</v>
      </c>
      <c r="AH1594" t="s">
        <v>879</v>
      </c>
      <c r="AI1594" t="s">
        <v>879</v>
      </c>
      <c r="AJ1594" t="s">
        <v>879</v>
      </c>
      <c r="AK1594" t="s">
        <v>879</v>
      </c>
      <c r="AL1594" t="s">
        <v>878</v>
      </c>
      <c r="AM1594" t="s">
        <v>878</v>
      </c>
      <c r="AN1594" t="s">
        <v>878</v>
      </c>
      <c r="AO1594" t="s">
        <v>878</v>
      </c>
      <c r="AP1594" t="s">
        <v>878</v>
      </c>
      <c r="AQ1594" t="s">
        <v>878</v>
      </c>
      <c r="AR1594" t="s">
        <v>878</v>
      </c>
      <c r="AS1594" t="s">
        <v>879</v>
      </c>
      <c r="AT1594" t="s">
        <v>879</v>
      </c>
      <c r="AU1594" t="s">
        <v>879</v>
      </c>
      <c r="AV1594" t="s">
        <v>879</v>
      </c>
      <c r="AW1594" t="s">
        <v>879</v>
      </c>
      <c r="AX1594" t="s">
        <v>879</v>
      </c>
      <c r="AY1594" t="s">
        <v>879</v>
      </c>
      <c r="AZ1594" t="s">
        <v>878</v>
      </c>
      <c r="BA1594" t="s">
        <v>878</v>
      </c>
      <c r="BB1594" t="s">
        <v>878</v>
      </c>
      <c r="BC1594" t="s">
        <v>878</v>
      </c>
      <c r="BD1594" t="s">
        <v>878</v>
      </c>
      <c r="BE1594" t="s">
        <v>878</v>
      </c>
      <c r="BF1594" t="s">
        <v>878</v>
      </c>
      <c r="BG1594">
        <v>0</v>
      </c>
      <c r="BH1594">
        <v>0</v>
      </c>
      <c r="BI1594">
        <v>0</v>
      </c>
      <c r="BJ1594">
        <v>0</v>
      </c>
      <c r="BK1594">
        <v>0</v>
      </c>
      <c r="BL1594" s="25">
        <v>0</v>
      </c>
      <c r="BM1594" s="1">
        <v>0</v>
      </c>
      <c r="BN1594" s="1">
        <v>0</v>
      </c>
      <c r="BO1594" s="1">
        <v>0</v>
      </c>
      <c r="BP1594" s="1">
        <v>0</v>
      </c>
      <c r="BQ1594"/>
      <c r="BR1594"/>
      <c r="BS1594"/>
      <c r="BT1594"/>
      <c r="BU1594"/>
      <c r="BV1594"/>
      <c r="BW1594"/>
      <c r="BX1594"/>
      <c r="BY1594"/>
      <c r="BZ1594"/>
      <c r="CA1594"/>
      <c r="CB1594"/>
      <c r="CC1594"/>
      <c r="CD1594"/>
      <c r="CE1594"/>
      <c r="CF1594"/>
      <c r="CG1594"/>
      <c r="CH1594"/>
      <c r="CI1594"/>
      <c r="CJ1594"/>
      <c r="CK1594"/>
      <c r="CL1594"/>
      <c r="CM1594"/>
      <c r="CN1594"/>
      <c r="CO1594"/>
      <c r="CP1594"/>
      <c r="CQ1594"/>
      <c r="CR1594"/>
      <c r="CS1594"/>
      <c r="CT1594"/>
      <c r="CU1594"/>
      <c r="CV1594"/>
      <c r="CW1594"/>
      <c r="CX1594"/>
      <c r="CY1594"/>
      <c r="CZ1594"/>
      <c r="DA1594"/>
      <c r="DB1594"/>
      <c r="DC1594"/>
      <c r="DD1594"/>
      <c r="DE1594"/>
    </row>
    <row r="1595" spans="1:109" x14ac:dyDescent="0.2">
      <c r="A1595" s="2">
        <v>1594</v>
      </c>
      <c r="B1595" s="2">
        <v>19</v>
      </c>
      <c r="C1595" s="2">
        <v>2</v>
      </c>
      <c r="D1595">
        <v>8</v>
      </c>
      <c r="E1595" s="52">
        <v>44000</v>
      </c>
      <c r="F1595" s="1">
        <v>0</v>
      </c>
      <c r="G1595" s="5">
        <f t="shared" si="105"/>
        <v>0</v>
      </c>
      <c r="H1595" s="19">
        <f t="shared" si="106"/>
        <v>0</v>
      </c>
      <c r="I1595">
        <v>70.138888888888886</v>
      </c>
      <c r="J1595">
        <v>125.3069306930693</v>
      </c>
      <c r="K1595">
        <v>28.514972053533175</v>
      </c>
      <c r="L1595">
        <v>5.4455445544554459</v>
      </c>
      <c r="M1595">
        <v>91.584158415841571</v>
      </c>
      <c r="N1595">
        <v>2.9702970297029703</v>
      </c>
      <c r="O1595">
        <v>98.958333333333329</v>
      </c>
      <c r="P1595">
        <v>119.99473684210527</v>
      </c>
      <c r="Q1595">
        <v>24.518537472712659</v>
      </c>
      <c r="R1595">
        <v>0</v>
      </c>
      <c r="S1595">
        <v>96.84210526315789</v>
      </c>
      <c r="T1595">
        <v>3.1578947368421053</v>
      </c>
      <c r="U1595">
        <v>12.5</v>
      </c>
      <c r="V1595">
        <v>209.41666666666666</v>
      </c>
      <c r="W1595">
        <v>7.5761289427863616</v>
      </c>
      <c r="X1595">
        <v>91.666666666666671</v>
      </c>
      <c r="Y1595">
        <v>8.3333333333333286</v>
      </c>
      <c r="Z1595">
        <v>0</v>
      </c>
      <c r="AA1595" s="2">
        <v>0</v>
      </c>
      <c r="AB1595">
        <v>1</v>
      </c>
      <c r="AC1595">
        <v>7</v>
      </c>
      <c r="AD1595">
        <v>1</v>
      </c>
      <c r="AE1595" s="16">
        <v>0</v>
      </c>
      <c r="AF1595" t="s">
        <v>879</v>
      </c>
      <c r="AG1595" t="s">
        <v>879</v>
      </c>
      <c r="AH1595" t="s">
        <v>879</v>
      </c>
      <c r="AI1595" t="s">
        <v>879</v>
      </c>
      <c r="AJ1595" t="s">
        <v>879</v>
      </c>
      <c r="AK1595" t="s">
        <v>879</v>
      </c>
      <c r="AL1595" t="s">
        <v>878</v>
      </c>
      <c r="AM1595" t="s">
        <v>878</v>
      </c>
      <c r="AN1595" t="s">
        <v>878</v>
      </c>
      <c r="AO1595" t="s">
        <v>878</v>
      </c>
      <c r="AP1595" t="s">
        <v>878</v>
      </c>
      <c r="AQ1595" t="s">
        <v>878</v>
      </c>
      <c r="AR1595" t="s">
        <v>878</v>
      </c>
      <c r="AS1595" t="s">
        <v>879</v>
      </c>
      <c r="AT1595" t="s">
        <v>879</v>
      </c>
      <c r="AU1595" t="s">
        <v>879</v>
      </c>
      <c r="AV1595" t="s">
        <v>879</v>
      </c>
      <c r="AW1595" t="s">
        <v>879</v>
      </c>
      <c r="AX1595" t="s">
        <v>879</v>
      </c>
      <c r="AY1595" t="s">
        <v>879</v>
      </c>
      <c r="AZ1595" t="s">
        <v>878</v>
      </c>
      <c r="BA1595" t="s">
        <v>878</v>
      </c>
      <c r="BB1595" t="s">
        <v>878</v>
      </c>
      <c r="BC1595" t="s">
        <v>878</v>
      </c>
      <c r="BD1595" t="s">
        <v>878</v>
      </c>
      <c r="BE1595" t="s">
        <v>878</v>
      </c>
      <c r="BF1595" t="s">
        <v>878</v>
      </c>
      <c r="BG1595">
        <v>0</v>
      </c>
      <c r="BH1595">
        <v>0</v>
      </c>
      <c r="BI1595">
        <v>0</v>
      </c>
      <c r="BJ1595">
        <v>0</v>
      </c>
      <c r="BK1595">
        <v>0</v>
      </c>
      <c r="BL1595" s="25">
        <v>0</v>
      </c>
      <c r="BM1595" s="1">
        <v>0</v>
      </c>
      <c r="BN1595" s="1">
        <v>0</v>
      </c>
      <c r="BO1595" s="1">
        <v>0</v>
      </c>
      <c r="BP1595" s="1">
        <v>0</v>
      </c>
      <c r="BQ1595"/>
      <c r="BR1595"/>
      <c r="BS1595"/>
      <c r="BT1595"/>
      <c r="BU1595"/>
      <c r="BV1595"/>
      <c r="BW1595"/>
      <c r="BX1595"/>
      <c r="BY1595"/>
      <c r="BZ1595"/>
      <c r="CA1595"/>
      <c r="CB1595"/>
      <c r="CC1595"/>
      <c r="CD1595"/>
      <c r="CE1595"/>
      <c r="CF1595"/>
      <c r="CG1595"/>
      <c r="CH1595"/>
      <c r="CI1595"/>
      <c r="CJ1595"/>
      <c r="CK1595"/>
      <c r="CL1595"/>
      <c r="CM1595"/>
      <c r="CN1595"/>
      <c r="CO1595"/>
      <c r="CP1595"/>
      <c r="CQ1595"/>
      <c r="CR1595"/>
      <c r="CS1595"/>
      <c r="CT1595"/>
      <c r="CU1595"/>
      <c r="CV1595"/>
      <c r="CW1595"/>
      <c r="CX1595"/>
      <c r="CY1595"/>
      <c r="CZ1595"/>
      <c r="DA1595"/>
      <c r="DB1595"/>
      <c r="DC1595"/>
      <c r="DD1595"/>
      <c r="DE1595"/>
    </row>
    <row r="1596" spans="1:109" x14ac:dyDescent="0.2">
      <c r="A1596" s="2">
        <v>1595</v>
      </c>
      <c r="B1596" s="2">
        <v>19</v>
      </c>
      <c r="C1596" s="2">
        <v>2</v>
      </c>
      <c r="D1596">
        <v>9</v>
      </c>
      <c r="E1596" s="52">
        <v>44001</v>
      </c>
      <c r="F1596" s="1">
        <v>0</v>
      </c>
      <c r="G1596" s="5">
        <f t="shared" si="105"/>
        <v>0</v>
      </c>
      <c r="H1596" s="19">
        <f t="shared" si="106"/>
        <v>0</v>
      </c>
      <c r="I1596">
        <v>100</v>
      </c>
      <c r="J1596">
        <v>117.50347222222223</v>
      </c>
      <c r="K1596">
        <v>34.553728886183173</v>
      </c>
      <c r="L1596">
        <v>12.5</v>
      </c>
      <c r="M1596">
        <v>80.208333333333329</v>
      </c>
      <c r="N1596">
        <v>7.291666666666667</v>
      </c>
      <c r="O1596">
        <v>100</v>
      </c>
      <c r="P1596">
        <v>98.8125</v>
      </c>
      <c r="Q1596">
        <v>24.75672083487661</v>
      </c>
      <c r="R1596">
        <v>1.0416666666666667</v>
      </c>
      <c r="S1596">
        <v>88.020833333333329</v>
      </c>
      <c r="T1596">
        <v>10.9375</v>
      </c>
      <c r="U1596">
        <v>100</v>
      </c>
      <c r="V1596">
        <v>154.88541666666666</v>
      </c>
      <c r="W1596">
        <v>26.29661846464381</v>
      </c>
      <c r="X1596">
        <v>35.416666666666664</v>
      </c>
      <c r="Y1596">
        <v>64.583333333333343</v>
      </c>
      <c r="Z1596">
        <v>0</v>
      </c>
      <c r="AA1596" s="2">
        <v>2</v>
      </c>
      <c r="AB1596">
        <v>4</v>
      </c>
      <c r="AC1596">
        <v>1</v>
      </c>
      <c r="AD1596">
        <v>1</v>
      </c>
      <c r="AE1596" s="16">
        <v>0</v>
      </c>
      <c r="AF1596" t="s">
        <v>879</v>
      </c>
      <c r="AG1596" t="s">
        <v>879</v>
      </c>
      <c r="AH1596" t="s">
        <v>879</v>
      </c>
      <c r="AI1596" t="s">
        <v>879</v>
      </c>
      <c r="AJ1596" t="s">
        <v>879</v>
      </c>
      <c r="AK1596" t="s">
        <v>879</v>
      </c>
      <c r="AL1596" t="s">
        <v>878</v>
      </c>
      <c r="AM1596" t="s">
        <v>878</v>
      </c>
      <c r="AN1596" t="s">
        <v>878</v>
      </c>
      <c r="AO1596" t="s">
        <v>878</v>
      </c>
      <c r="AP1596" t="s">
        <v>878</v>
      </c>
      <c r="AQ1596" t="s">
        <v>878</v>
      </c>
      <c r="AR1596" t="s">
        <v>878</v>
      </c>
      <c r="AS1596" t="s">
        <v>879</v>
      </c>
      <c r="AT1596" t="s">
        <v>879</v>
      </c>
      <c r="AU1596" t="s">
        <v>879</v>
      </c>
      <c r="AV1596" t="s">
        <v>879</v>
      </c>
      <c r="AW1596" t="s">
        <v>879</v>
      </c>
      <c r="AX1596" t="s">
        <v>879</v>
      </c>
      <c r="AY1596" t="s">
        <v>879</v>
      </c>
      <c r="AZ1596" t="s">
        <v>878</v>
      </c>
      <c r="BA1596" t="s">
        <v>878</v>
      </c>
      <c r="BB1596" t="s">
        <v>878</v>
      </c>
      <c r="BC1596" t="s">
        <v>878</v>
      </c>
      <c r="BD1596" t="s">
        <v>878</v>
      </c>
      <c r="BE1596" t="s">
        <v>878</v>
      </c>
      <c r="BF1596" t="s">
        <v>878</v>
      </c>
      <c r="BG1596">
        <v>0</v>
      </c>
      <c r="BH1596">
        <v>0</v>
      </c>
      <c r="BI1596">
        <v>0</v>
      </c>
      <c r="BJ1596">
        <v>0</v>
      </c>
      <c r="BK1596">
        <v>0</v>
      </c>
      <c r="BL1596" s="25">
        <v>0</v>
      </c>
      <c r="BM1596" s="1">
        <v>0</v>
      </c>
      <c r="BN1596" s="1">
        <v>0</v>
      </c>
      <c r="BO1596" s="1">
        <v>0</v>
      </c>
      <c r="BP1596" s="1">
        <v>0</v>
      </c>
      <c r="BQ1596"/>
      <c r="BR1596"/>
      <c r="BS1596"/>
      <c r="BT1596"/>
      <c r="BU1596"/>
      <c r="BV1596"/>
      <c r="BW1596"/>
      <c r="BX1596"/>
      <c r="BY1596"/>
      <c r="BZ1596"/>
      <c r="CA1596"/>
      <c r="CB1596"/>
      <c r="CC1596"/>
      <c r="CD1596"/>
      <c r="CE1596"/>
      <c r="CF1596"/>
      <c r="CG1596"/>
      <c r="CH1596"/>
      <c r="CI1596"/>
      <c r="CJ1596"/>
      <c r="CK1596"/>
      <c r="CL1596"/>
      <c r="CM1596"/>
      <c r="CN1596"/>
      <c r="CO1596"/>
      <c r="CP1596"/>
      <c r="CQ1596"/>
      <c r="CR1596"/>
      <c r="CS1596"/>
      <c r="CT1596"/>
      <c r="CU1596"/>
      <c r="CV1596"/>
      <c r="CW1596"/>
      <c r="CX1596"/>
      <c r="CY1596"/>
      <c r="CZ1596"/>
      <c r="DA1596"/>
      <c r="DB1596"/>
      <c r="DC1596"/>
      <c r="DD1596"/>
      <c r="DE1596"/>
    </row>
    <row r="1597" spans="1:109" x14ac:dyDescent="0.2">
      <c r="A1597" s="2">
        <v>1596</v>
      </c>
      <c r="B1597" s="2">
        <v>19</v>
      </c>
      <c r="C1597" s="2">
        <v>2</v>
      </c>
      <c r="D1597">
        <v>10</v>
      </c>
      <c r="E1597" s="52">
        <v>44002</v>
      </c>
      <c r="F1597" s="1">
        <v>0</v>
      </c>
      <c r="G1597" s="5">
        <f t="shared" si="105"/>
        <v>0</v>
      </c>
      <c r="H1597" s="19">
        <f t="shared" si="106"/>
        <v>0</v>
      </c>
      <c r="I1597">
        <v>99.652777777777771</v>
      </c>
      <c r="J1597">
        <v>168.23344947735191</v>
      </c>
      <c r="K1597">
        <v>33.26991544285017</v>
      </c>
      <c r="L1597">
        <v>36.933797909407666</v>
      </c>
      <c r="M1597">
        <v>63.066202090592334</v>
      </c>
      <c r="N1597">
        <v>0</v>
      </c>
      <c r="O1597">
        <v>100</v>
      </c>
      <c r="P1597">
        <v>171.78125</v>
      </c>
      <c r="Q1597">
        <v>35.777031170355663</v>
      </c>
      <c r="R1597">
        <v>40.625</v>
      </c>
      <c r="S1597">
        <v>59.375</v>
      </c>
      <c r="T1597">
        <v>0</v>
      </c>
      <c r="U1597">
        <v>98.958333333333329</v>
      </c>
      <c r="V1597">
        <v>161.06315789473683</v>
      </c>
      <c r="W1597">
        <v>26.1885858412973</v>
      </c>
      <c r="X1597">
        <v>29.473684210526315</v>
      </c>
      <c r="Y1597">
        <v>70.526315789473685</v>
      </c>
      <c r="Z1597">
        <v>0</v>
      </c>
      <c r="AA1597" s="2">
        <v>0</v>
      </c>
      <c r="AB1597">
        <v>1</v>
      </c>
      <c r="AC1597">
        <v>8</v>
      </c>
      <c r="AD1597">
        <v>3</v>
      </c>
      <c r="AE1597" s="16">
        <v>0</v>
      </c>
      <c r="AF1597" t="s">
        <v>879</v>
      </c>
      <c r="AG1597" t="s">
        <v>879</v>
      </c>
      <c r="AH1597" t="s">
        <v>879</v>
      </c>
      <c r="AI1597" t="s">
        <v>879</v>
      </c>
      <c r="AJ1597" t="s">
        <v>879</v>
      </c>
      <c r="AK1597" t="s">
        <v>879</v>
      </c>
      <c r="AL1597" t="s">
        <v>878</v>
      </c>
      <c r="AM1597" t="s">
        <v>878</v>
      </c>
      <c r="AN1597" t="s">
        <v>878</v>
      </c>
      <c r="AO1597" t="s">
        <v>878</v>
      </c>
      <c r="AP1597" t="s">
        <v>878</v>
      </c>
      <c r="AQ1597" t="s">
        <v>878</v>
      </c>
      <c r="AR1597" t="s">
        <v>878</v>
      </c>
      <c r="AS1597" t="s">
        <v>879</v>
      </c>
      <c r="AT1597" t="s">
        <v>879</v>
      </c>
      <c r="AU1597" t="s">
        <v>879</v>
      </c>
      <c r="AV1597" t="s">
        <v>879</v>
      </c>
      <c r="AW1597" t="s">
        <v>879</v>
      </c>
      <c r="AX1597" t="s">
        <v>879</v>
      </c>
      <c r="AY1597" t="s">
        <v>879</v>
      </c>
      <c r="AZ1597" t="s">
        <v>878</v>
      </c>
      <c r="BA1597" t="s">
        <v>878</v>
      </c>
      <c r="BB1597" t="s">
        <v>878</v>
      </c>
      <c r="BC1597" t="s">
        <v>878</v>
      </c>
      <c r="BD1597" t="s">
        <v>878</v>
      </c>
      <c r="BE1597" t="s">
        <v>878</v>
      </c>
      <c r="BF1597" t="s">
        <v>878</v>
      </c>
      <c r="BG1597">
        <v>0</v>
      </c>
      <c r="BH1597">
        <v>0</v>
      </c>
      <c r="BI1597">
        <v>0</v>
      </c>
      <c r="BJ1597">
        <v>0</v>
      </c>
      <c r="BK1597">
        <v>0</v>
      </c>
      <c r="BL1597" s="25">
        <v>0</v>
      </c>
      <c r="BM1597" s="1">
        <v>0</v>
      </c>
      <c r="BN1597" s="1">
        <v>0</v>
      </c>
      <c r="BO1597" s="1">
        <v>0</v>
      </c>
      <c r="BP1597" s="1">
        <v>0</v>
      </c>
      <c r="BQ1597"/>
      <c r="BR1597"/>
      <c r="BS1597"/>
      <c r="BT1597"/>
      <c r="BU1597"/>
      <c r="BV1597"/>
      <c r="BW1597"/>
      <c r="BX1597"/>
      <c r="BY1597"/>
      <c r="BZ1597"/>
      <c r="CA1597"/>
      <c r="CB1597"/>
      <c r="CC1597"/>
      <c r="CD1597"/>
      <c r="CE1597"/>
      <c r="CF1597"/>
      <c r="CG1597"/>
      <c r="CH1597"/>
      <c r="CI1597"/>
      <c r="CJ1597"/>
      <c r="CK1597"/>
      <c r="CL1597"/>
      <c r="CM1597"/>
      <c r="CN1597"/>
      <c r="CO1597"/>
      <c r="CP1597"/>
      <c r="CQ1597"/>
      <c r="CR1597"/>
      <c r="CS1597"/>
      <c r="CT1597"/>
      <c r="CU1597"/>
      <c r="CV1597"/>
      <c r="CW1597"/>
      <c r="CX1597"/>
      <c r="CY1597"/>
      <c r="CZ1597"/>
      <c r="DA1597"/>
      <c r="DB1597"/>
      <c r="DC1597"/>
      <c r="DD1597"/>
      <c r="DE1597"/>
    </row>
    <row r="1598" spans="1:109" x14ac:dyDescent="0.2">
      <c r="A1598" s="2">
        <v>1597</v>
      </c>
      <c r="B1598" s="2">
        <v>19</v>
      </c>
      <c r="C1598" s="2">
        <v>2</v>
      </c>
      <c r="D1598">
        <v>11</v>
      </c>
      <c r="E1598" s="52">
        <v>44003</v>
      </c>
      <c r="F1598" s="1">
        <v>0</v>
      </c>
      <c r="G1598" s="5">
        <f t="shared" si="105"/>
        <v>0</v>
      </c>
      <c r="H1598" s="19">
        <f t="shared" si="106"/>
        <v>0</v>
      </c>
      <c r="I1598">
        <v>93.055555555555557</v>
      </c>
      <c r="J1598">
        <v>184.8955223880597</v>
      </c>
      <c r="K1598">
        <v>21.921968748151635</v>
      </c>
      <c r="L1598">
        <v>52.611940298507463</v>
      </c>
      <c r="M1598">
        <v>47.388059701492537</v>
      </c>
      <c r="N1598">
        <v>0</v>
      </c>
      <c r="O1598">
        <v>100</v>
      </c>
      <c r="P1598">
        <v>176.421875</v>
      </c>
      <c r="Q1598">
        <v>23.702434326456082</v>
      </c>
      <c r="R1598">
        <v>42.708333333333336</v>
      </c>
      <c r="S1598">
        <v>57.291666666666664</v>
      </c>
      <c r="T1598">
        <v>0</v>
      </c>
      <c r="U1598">
        <v>79.166666666666671</v>
      </c>
      <c r="V1598">
        <v>206.30263157894737</v>
      </c>
      <c r="W1598">
        <v>13.252064866015264</v>
      </c>
      <c r="X1598">
        <v>77.631578947368425</v>
      </c>
      <c r="Y1598">
        <v>22.368421052631575</v>
      </c>
      <c r="Z1598">
        <v>0</v>
      </c>
      <c r="AA1598" s="2">
        <v>0</v>
      </c>
      <c r="AB1598">
        <v>1</v>
      </c>
      <c r="AC1598">
        <v>8</v>
      </c>
      <c r="AD1598">
        <v>1</v>
      </c>
      <c r="AE1598" s="16">
        <v>0</v>
      </c>
      <c r="AF1598" t="s">
        <v>879</v>
      </c>
      <c r="AG1598" t="s">
        <v>879</v>
      </c>
      <c r="AH1598" t="s">
        <v>879</v>
      </c>
      <c r="AI1598" t="s">
        <v>879</v>
      </c>
      <c r="AJ1598" t="s">
        <v>879</v>
      </c>
      <c r="AK1598" t="s">
        <v>879</v>
      </c>
      <c r="AL1598" t="s">
        <v>878</v>
      </c>
      <c r="AM1598" t="s">
        <v>878</v>
      </c>
      <c r="AN1598" t="s">
        <v>878</v>
      </c>
      <c r="AO1598" t="s">
        <v>878</v>
      </c>
      <c r="AP1598" t="s">
        <v>878</v>
      </c>
      <c r="AQ1598" t="s">
        <v>878</v>
      </c>
      <c r="AR1598" t="s">
        <v>878</v>
      </c>
      <c r="AS1598" t="s">
        <v>879</v>
      </c>
      <c r="AT1598" t="s">
        <v>879</v>
      </c>
      <c r="AU1598" t="s">
        <v>879</v>
      </c>
      <c r="AV1598" t="s">
        <v>879</v>
      </c>
      <c r="AW1598" t="s">
        <v>879</v>
      </c>
      <c r="AX1598" t="s">
        <v>879</v>
      </c>
      <c r="AY1598" t="s">
        <v>879</v>
      </c>
      <c r="AZ1598" t="s">
        <v>878</v>
      </c>
      <c r="BA1598" t="s">
        <v>878</v>
      </c>
      <c r="BB1598" t="s">
        <v>878</v>
      </c>
      <c r="BC1598" t="s">
        <v>878</v>
      </c>
      <c r="BD1598" t="s">
        <v>878</v>
      </c>
      <c r="BE1598" t="s">
        <v>878</v>
      </c>
      <c r="BF1598" t="s">
        <v>878</v>
      </c>
      <c r="BG1598">
        <v>0</v>
      </c>
      <c r="BH1598">
        <v>0</v>
      </c>
      <c r="BI1598">
        <v>0</v>
      </c>
      <c r="BJ1598">
        <v>0</v>
      </c>
      <c r="BK1598">
        <v>0</v>
      </c>
      <c r="BL1598" s="25">
        <v>0</v>
      </c>
      <c r="BM1598" s="1">
        <v>0</v>
      </c>
      <c r="BN1598" s="1">
        <v>0</v>
      </c>
      <c r="BO1598" s="1">
        <v>0</v>
      </c>
      <c r="BP1598" s="1">
        <v>0</v>
      </c>
      <c r="BQ1598"/>
      <c r="BR1598"/>
      <c r="BS1598"/>
      <c r="BT1598"/>
      <c r="BU1598"/>
      <c r="BV1598"/>
      <c r="BW1598"/>
      <c r="BX1598"/>
      <c r="BY1598"/>
      <c r="BZ1598"/>
      <c r="CA1598"/>
      <c r="CB1598"/>
      <c r="CC1598"/>
      <c r="CD1598"/>
      <c r="CE1598"/>
      <c r="CF1598"/>
      <c r="CG1598"/>
      <c r="CH1598"/>
      <c r="CI1598"/>
      <c r="CJ1598"/>
      <c r="CK1598"/>
      <c r="CL1598"/>
      <c r="CM1598"/>
      <c r="CN1598"/>
      <c r="CO1598"/>
      <c r="CP1598"/>
      <c r="CQ1598"/>
      <c r="CR1598"/>
      <c r="CS1598"/>
      <c r="CT1598"/>
      <c r="CU1598"/>
      <c r="CV1598"/>
      <c r="CW1598"/>
      <c r="CX1598"/>
      <c r="CY1598"/>
      <c r="CZ1598"/>
      <c r="DA1598"/>
      <c r="DB1598"/>
      <c r="DC1598"/>
      <c r="DD1598"/>
      <c r="DE1598"/>
    </row>
    <row r="1599" spans="1:109" x14ac:dyDescent="0.2">
      <c r="A1599" s="2">
        <v>1598</v>
      </c>
      <c r="B1599" s="2">
        <v>19</v>
      </c>
      <c r="C1599" s="2">
        <v>2</v>
      </c>
      <c r="D1599">
        <v>12</v>
      </c>
      <c r="E1599" s="52">
        <v>44004</v>
      </c>
      <c r="F1599" s="1">
        <v>0</v>
      </c>
      <c r="G1599" s="5">
        <f t="shared" si="105"/>
        <v>0</v>
      </c>
      <c r="H1599" s="19">
        <f t="shared" si="106"/>
        <v>0</v>
      </c>
      <c r="I1599">
        <v>84.375</v>
      </c>
      <c r="J1599">
        <v>163.95061728395061</v>
      </c>
      <c r="K1599">
        <v>18.676354705871869</v>
      </c>
      <c r="L1599">
        <v>32.921810699588477</v>
      </c>
      <c r="M1599">
        <v>67.078189300411523</v>
      </c>
      <c r="N1599">
        <v>0</v>
      </c>
      <c r="O1599">
        <v>86.458333333333329</v>
      </c>
      <c r="P1599">
        <v>164.53012048192772</v>
      </c>
      <c r="Q1599">
        <v>20.459850977709504</v>
      </c>
      <c r="R1599">
        <v>37.349397590361448</v>
      </c>
      <c r="S1599">
        <v>62.650602409638552</v>
      </c>
      <c r="T1599">
        <v>0</v>
      </c>
      <c r="U1599">
        <v>80.208333333333329</v>
      </c>
      <c r="V1599">
        <v>162.7012987012987</v>
      </c>
      <c r="W1599">
        <v>14.055607075291748</v>
      </c>
      <c r="X1599">
        <v>23.376623376623378</v>
      </c>
      <c r="Y1599">
        <v>76.623376623376629</v>
      </c>
      <c r="Z1599">
        <v>0</v>
      </c>
      <c r="AA1599" s="2">
        <v>0</v>
      </c>
      <c r="AB1599">
        <v>1</v>
      </c>
      <c r="AC1599">
        <v>9</v>
      </c>
      <c r="AD1599">
        <v>1</v>
      </c>
      <c r="AE1599" s="16">
        <v>0</v>
      </c>
      <c r="AF1599" t="s">
        <v>879</v>
      </c>
      <c r="AG1599" t="s">
        <v>879</v>
      </c>
      <c r="AH1599" t="s">
        <v>879</v>
      </c>
      <c r="AI1599" t="s">
        <v>879</v>
      </c>
      <c r="AJ1599" t="s">
        <v>879</v>
      </c>
      <c r="AK1599" t="s">
        <v>879</v>
      </c>
      <c r="AL1599" t="s">
        <v>878</v>
      </c>
      <c r="AM1599" t="s">
        <v>878</v>
      </c>
      <c r="AN1599" t="s">
        <v>878</v>
      </c>
      <c r="AO1599" t="s">
        <v>878</v>
      </c>
      <c r="AP1599" t="s">
        <v>878</v>
      </c>
      <c r="AQ1599" t="s">
        <v>878</v>
      </c>
      <c r="AR1599" t="s">
        <v>878</v>
      </c>
      <c r="AS1599" t="s">
        <v>879</v>
      </c>
      <c r="AT1599" t="s">
        <v>879</v>
      </c>
      <c r="AU1599" t="s">
        <v>879</v>
      </c>
      <c r="AV1599" t="s">
        <v>879</v>
      </c>
      <c r="AW1599" t="s">
        <v>879</v>
      </c>
      <c r="AX1599" t="s">
        <v>879</v>
      </c>
      <c r="AY1599" t="s">
        <v>879</v>
      </c>
      <c r="AZ1599" t="s">
        <v>878</v>
      </c>
      <c r="BA1599" t="s">
        <v>878</v>
      </c>
      <c r="BB1599" t="s">
        <v>878</v>
      </c>
      <c r="BC1599" t="s">
        <v>878</v>
      </c>
      <c r="BD1599" t="s">
        <v>878</v>
      </c>
      <c r="BE1599" t="s">
        <v>878</v>
      </c>
      <c r="BF1599" t="s">
        <v>878</v>
      </c>
      <c r="BG1599">
        <v>0</v>
      </c>
      <c r="BH1599">
        <v>0</v>
      </c>
      <c r="BI1599">
        <v>0</v>
      </c>
      <c r="BJ1599">
        <v>0</v>
      </c>
      <c r="BK1599">
        <v>0</v>
      </c>
      <c r="BL1599" s="25">
        <v>0</v>
      </c>
      <c r="BM1599" s="1">
        <v>0</v>
      </c>
      <c r="BN1599" s="1">
        <v>0</v>
      </c>
      <c r="BO1599" s="1">
        <v>0</v>
      </c>
      <c r="BP1599" s="1">
        <v>0</v>
      </c>
      <c r="BQ1599"/>
      <c r="BR1599"/>
      <c r="BS1599"/>
      <c r="BT1599"/>
      <c r="BU1599"/>
      <c r="BV1599"/>
      <c r="BW1599"/>
      <c r="BX1599"/>
      <c r="BY1599"/>
      <c r="BZ1599"/>
      <c r="CA1599"/>
      <c r="CB1599"/>
      <c r="CC1599"/>
      <c r="CD1599"/>
      <c r="CE1599"/>
      <c r="CF1599"/>
      <c r="CG1599"/>
      <c r="CH1599"/>
      <c r="CI1599"/>
      <c r="CJ1599"/>
      <c r="CK1599"/>
      <c r="CL1599"/>
      <c r="CM1599"/>
      <c r="CN1599"/>
      <c r="CO1599"/>
      <c r="CP1599"/>
      <c r="CQ1599"/>
      <c r="CR1599"/>
      <c r="CS1599"/>
      <c r="CT1599"/>
      <c r="CU1599"/>
      <c r="CV1599"/>
      <c r="CW1599"/>
      <c r="CX1599"/>
      <c r="CY1599"/>
      <c r="CZ1599"/>
      <c r="DA1599"/>
      <c r="DB1599"/>
      <c r="DC1599"/>
      <c r="DD1599"/>
      <c r="DE1599"/>
    </row>
    <row r="1600" spans="1:109" x14ac:dyDescent="0.2">
      <c r="A1600" s="2">
        <v>1599</v>
      </c>
      <c r="B1600" s="2">
        <v>19</v>
      </c>
      <c r="C1600" s="2">
        <v>2</v>
      </c>
      <c r="D1600">
        <v>13</v>
      </c>
      <c r="E1600" s="52">
        <v>44005</v>
      </c>
      <c r="F1600" s="1">
        <v>0</v>
      </c>
      <c r="G1600" s="5">
        <f t="shared" si="105"/>
        <v>0</v>
      </c>
      <c r="H1600" s="19">
        <f t="shared" si="106"/>
        <v>0</v>
      </c>
      <c r="I1600">
        <v>84.027777777777771</v>
      </c>
      <c r="J1600">
        <v>172.4917355371901</v>
      </c>
      <c r="K1600">
        <v>23.273932830955303</v>
      </c>
      <c r="L1600">
        <v>41.735537190082646</v>
      </c>
      <c r="M1600">
        <v>58.264462809917354</v>
      </c>
      <c r="N1600">
        <v>0</v>
      </c>
      <c r="O1600">
        <v>84.895833333333329</v>
      </c>
      <c r="P1600">
        <v>160.1840490797546</v>
      </c>
      <c r="Q1600">
        <v>20.561471168729266</v>
      </c>
      <c r="R1600">
        <v>28.220858895705522</v>
      </c>
      <c r="S1600">
        <v>71.779141104294482</v>
      </c>
      <c r="T1600">
        <v>0</v>
      </c>
      <c r="U1600">
        <v>82.291666666666671</v>
      </c>
      <c r="V1600">
        <v>197.8860759493671</v>
      </c>
      <c r="W1600">
        <v>21.181713859413382</v>
      </c>
      <c r="X1600">
        <v>69.620253164556956</v>
      </c>
      <c r="Y1600">
        <v>30.379746835443044</v>
      </c>
      <c r="Z1600">
        <v>0</v>
      </c>
      <c r="AA1600" s="2">
        <v>0</v>
      </c>
      <c r="AB1600">
        <v>4</v>
      </c>
      <c r="AC1600">
        <v>6</v>
      </c>
      <c r="AD1600">
        <v>1</v>
      </c>
      <c r="AE1600" s="16">
        <v>0</v>
      </c>
      <c r="AF1600" t="s">
        <v>879</v>
      </c>
      <c r="AG1600" t="s">
        <v>879</v>
      </c>
      <c r="AH1600" t="s">
        <v>879</v>
      </c>
      <c r="AI1600" t="s">
        <v>879</v>
      </c>
      <c r="AJ1600" t="s">
        <v>879</v>
      </c>
      <c r="AK1600" t="s">
        <v>879</v>
      </c>
      <c r="AL1600" t="s">
        <v>878</v>
      </c>
      <c r="AM1600" t="s">
        <v>878</v>
      </c>
      <c r="AN1600" t="s">
        <v>878</v>
      </c>
      <c r="AO1600" t="s">
        <v>878</v>
      </c>
      <c r="AP1600" t="s">
        <v>878</v>
      </c>
      <c r="AQ1600" t="s">
        <v>878</v>
      </c>
      <c r="AR1600" t="s">
        <v>878</v>
      </c>
      <c r="AS1600" t="s">
        <v>879</v>
      </c>
      <c r="AT1600" t="s">
        <v>879</v>
      </c>
      <c r="AU1600" t="s">
        <v>879</v>
      </c>
      <c r="AV1600" t="s">
        <v>879</v>
      </c>
      <c r="AW1600" t="s">
        <v>879</v>
      </c>
      <c r="AX1600" t="s">
        <v>879</v>
      </c>
      <c r="AY1600" t="s">
        <v>879</v>
      </c>
      <c r="AZ1600" t="s">
        <v>878</v>
      </c>
      <c r="BA1600" t="s">
        <v>878</v>
      </c>
      <c r="BB1600" t="s">
        <v>878</v>
      </c>
      <c r="BC1600" t="s">
        <v>878</v>
      </c>
      <c r="BD1600" t="s">
        <v>878</v>
      </c>
      <c r="BE1600" t="s">
        <v>878</v>
      </c>
      <c r="BF1600" t="s">
        <v>878</v>
      </c>
      <c r="BG1600">
        <v>0</v>
      </c>
      <c r="BH1600">
        <v>0</v>
      </c>
      <c r="BI1600">
        <v>0</v>
      </c>
      <c r="BJ1600">
        <v>0</v>
      </c>
      <c r="BK1600">
        <v>0</v>
      </c>
      <c r="BL1600" s="25">
        <v>0</v>
      </c>
      <c r="BM1600" s="1">
        <v>0</v>
      </c>
      <c r="BN1600" s="1">
        <v>0</v>
      </c>
      <c r="BO1600" s="1">
        <v>0</v>
      </c>
      <c r="BP1600" s="1">
        <v>0</v>
      </c>
      <c r="BQ1600"/>
      <c r="BR1600"/>
      <c r="BS1600"/>
      <c r="BT1600"/>
      <c r="BU1600"/>
      <c r="BV1600"/>
      <c r="BW1600"/>
      <c r="BX1600"/>
      <c r="BY1600"/>
      <c r="BZ1600"/>
      <c r="CA1600"/>
      <c r="CB1600"/>
      <c r="CC1600"/>
      <c r="CD1600"/>
      <c r="CE1600"/>
      <c r="CF1600"/>
      <c r="CG1600"/>
      <c r="CH1600"/>
      <c r="CI1600"/>
      <c r="CJ1600"/>
      <c r="CK1600"/>
      <c r="CL1600"/>
      <c r="CM1600"/>
      <c r="CN1600"/>
      <c r="CO1600"/>
      <c r="CP1600"/>
      <c r="CQ1600"/>
      <c r="CR1600"/>
      <c r="CS1600"/>
      <c r="CT1600"/>
      <c r="CU1600"/>
      <c r="CV1600"/>
      <c r="CW1600"/>
      <c r="CX1600"/>
      <c r="CY1600"/>
      <c r="CZ1600"/>
      <c r="DA1600"/>
      <c r="DB1600"/>
      <c r="DC1600"/>
      <c r="DD1600"/>
      <c r="DE1600"/>
    </row>
    <row r="1601" spans="1:109" x14ac:dyDescent="0.2">
      <c r="A1601" s="2">
        <v>1600</v>
      </c>
      <c r="B1601" s="2">
        <v>19</v>
      </c>
      <c r="C1601" s="2">
        <v>2</v>
      </c>
      <c r="D1601">
        <v>14</v>
      </c>
      <c r="E1601" s="52">
        <v>44006</v>
      </c>
      <c r="F1601" s="1">
        <v>0</v>
      </c>
      <c r="G1601" s="5">
        <f t="shared" si="105"/>
        <v>0</v>
      </c>
      <c r="H1601" s="19">
        <f t="shared" si="106"/>
        <v>0</v>
      </c>
      <c r="I1601">
        <v>97.222222222222229</v>
      </c>
      <c r="J1601">
        <v>182.44642857142858</v>
      </c>
      <c r="K1601">
        <v>33.168429464852217</v>
      </c>
      <c r="L1601">
        <v>43.928571428571431</v>
      </c>
      <c r="M1601">
        <v>56.071428571428569</v>
      </c>
      <c r="N1601">
        <v>0</v>
      </c>
      <c r="O1601">
        <v>100</v>
      </c>
      <c r="P1601">
        <v>193.43229166666666</v>
      </c>
      <c r="Q1601">
        <v>34.496816451780425</v>
      </c>
      <c r="R1601">
        <v>54.6875</v>
      </c>
      <c r="S1601">
        <v>45.3125</v>
      </c>
      <c r="T1601">
        <v>0</v>
      </c>
      <c r="U1601">
        <v>91.666666666666671</v>
      </c>
      <c r="V1601">
        <v>158.47727272727272</v>
      </c>
      <c r="W1601">
        <v>21.126355494177623</v>
      </c>
      <c r="X1601">
        <v>20.454545454545453</v>
      </c>
      <c r="Y1601">
        <v>79.545454545454547</v>
      </c>
      <c r="Z1601">
        <v>0</v>
      </c>
      <c r="AA1601" s="2">
        <v>0</v>
      </c>
      <c r="AB1601">
        <v>1</v>
      </c>
      <c r="AC1601">
        <v>6</v>
      </c>
      <c r="AD1601">
        <v>2</v>
      </c>
      <c r="AE1601" s="16">
        <v>0</v>
      </c>
      <c r="AF1601" t="s">
        <v>879</v>
      </c>
      <c r="AG1601" t="s">
        <v>879</v>
      </c>
      <c r="AH1601" t="s">
        <v>879</v>
      </c>
      <c r="AI1601" t="s">
        <v>879</v>
      </c>
      <c r="AJ1601" t="s">
        <v>879</v>
      </c>
      <c r="AK1601" t="s">
        <v>879</v>
      </c>
      <c r="AL1601" t="s">
        <v>878</v>
      </c>
      <c r="AM1601" t="s">
        <v>878</v>
      </c>
      <c r="AN1601" t="s">
        <v>878</v>
      </c>
      <c r="AO1601" t="s">
        <v>878</v>
      </c>
      <c r="AP1601" t="s">
        <v>878</v>
      </c>
      <c r="AQ1601" t="s">
        <v>878</v>
      </c>
      <c r="AR1601" t="s">
        <v>878</v>
      </c>
      <c r="AS1601" t="s">
        <v>879</v>
      </c>
      <c r="AT1601" t="s">
        <v>879</v>
      </c>
      <c r="AU1601" t="s">
        <v>879</v>
      </c>
      <c r="AV1601" t="s">
        <v>879</v>
      </c>
      <c r="AW1601" t="s">
        <v>879</v>
      </c>
      <c r="AX1601" t="s">
        <v>879</v>
      </c>
      <c r="AY1601" t="s">
        <v>879</v>
      </c>
      <c r="AZ1601" t="s">
        <v>878</v>
      </c>
      <c r="BA1601" t="s">
        <v>878</v>
      </c>
      <c r="BB1601" t="s">
        <v>878</v>
      </c>
      <c r="BC1601" t="s">
        <v>878</v>
      </c>
      <c r="BD1601" t="s">
        <v>878</v>
      </c>
      <c r="BE1601" t="s">
        <v>878</v>
      </c>
      <c r="BF1601" t="s">
        <v>878</v>
      </c>
      <c r="BG1601">
        <v>0</v>
      </c>
      <c r="BH1601">
        <v>0</v>
      </c>
      <c r="BI1601">
        <v>0</v>
      </c>
      <c r="BJ1601">
        <v>0</v>
      </c>
      <c r="BK1601">
        <v>0</v>
      </c>
      <c r="BL1601" s="25">
        <v>0</v>
      </c>
      <c r="BM1601" s="1">
        <v>0</v>
      </c>
      <c r="BN1601" s="1">
        <v>0</v>
      </c>
      <c r="BO1601" s="1">
        <v>0</v>
      </c>
      <c r="BP1601" s="1">
        <v>0</v>
      </c>
      <c r="BQ1601"/>
      <c r="BR1601"/>
      <c r="BS1601"/>
      <c r="BT1601"/>
      <c r="BU1601"/>
      <c r="BV1601"/>
      <c r="BW1601"/>
      <c r="BX1601"/>
      <c r="BY1601"/>
      <c r="BZ1601"/>
      <c r="CA1601"/>
      <c r="CB1601"/>
      <c r="CC1601"/>
      <c r="CD1601"/>
      <c r="CE1601"/>
      <c r="CF1601"/>
      <c r="CG1601"/>
      <c r="CH1601"/>
      <c r="CI1601"/>
      <c r="CJ1601"/>
      <c r="CK1601"/>
      <c r="CL1601"/>
      <c r="CM1601"/>
      <c r="CN1601"/>
      <c r="CO1601"/>
      <c r="CP1601"/>
      <c r="CQ1601"/>
      <c r="CR1601"/>
      <c r="CS1601"/>
      <c r="CT1601"/>
      <c r="CU1601"/>
      <c r="CV1601"/>
      <c r="CW1601"/>
      <c r="CX1601"/>
      <c r="CY1601"/>
      <c r="CZ1601"/>
      <c r="DA1601"/>
      <c r="DB1601"/>
      <c r="DC1601"/>
      <c r="DD1601"/>
      <c r="DE1601"/>
    </row>
    <row r="1602" spans="1:109" x14ac:dyDescent="0.2">
      <c r="A1602" s="2">
        <v>1601</v>
      </c>
      <c r="B1602" s="5">
        <v>19</v>
      </c>
      <c r="C1602" s="2">
        <v>3</v>
      </c>
      <c r="D1602" s="1">
        <v>1</v>
      </c>
      <c r="E1602" s="7">
        <v>44014</v>
      </c>
      <c r="F1602" s="1">
        <v>0</v>
      </c>
      <c r="G1602" s="5">
        <f t="shared" si="105"/>
        <v>0</v>
      </c>
      <c r="H1602" s="19">
        <f t="shared" si="106"/>
        <v>0</v>
      </c>
      <c r="I1602">
        <v>99.305555555555557</v>
      </c>
      <c r="J1602">
        <v>136.54195804195805</v>
      </c>
      <c r="K1602">
        <v>23.122135854284291</v>
      </c>
      <c r="L1602">
        <v>13.636363636363637</v>
      </c>
      <c r="M1602">
        <v>86.36363636363636</v>
      </c>
      <c r="N1602">
        <v>0</v>
      </c>
      <c r="O1602">
        <v>99.479166666666671</v>
      </c>
      <c r="P1602">
        <v>147.47120418848166</v>
      </c>
      <c r="Q1602">
        <v>22.694773725552878</v>
      </c>
      <c r="R1602">
        <v>20.418848167539267</v>
      </c>
      <c r="S1602">
        <v>79.581151832460733</v>
      </c>
      <c r="T1602">
        <v>0</v>
      </c>
      <c r="U1602">
        <v>98.958333333333329</v>
      </c>
      <c r="V1602">
        <v>114.56842105263158</v>
      </c>
      <c r="W1602">
        <v>4.561523335665254</v>
      </c>
      <c r="X1602">
        <v>0</v>
      </c>
      <c r="Y1602">
        <v>100</v>
      </c>
      <c r="Z1602">
        <v>0</v>
      </c>
      <c r="AA1602" s="2">
        <v>0</v>
      </c>
      <c r="AB1602">
        <v>2</v>
      </c>
      <c r="AC1602">
        <v>9</v>
      </c>
      <c r="AD1602">
        <v>1</v>
      </c>
      <c r="AE1602" s="16">
        <v>0</v>
      </c>
      <c r="AF1602" s="12">
        <v>99</v>
      </c>
      <c r="AG1602">
        <v>1</v>
      </c>
      <c r="AH1602">
        <v>2</v>
      </c>
      <c r="AI1602">
        <v>99</v>
      </c>
      <c r="AJ1602">
        <v>99</v>
      </c>
      <c r="AK1602">
        <v>99</v>
      </c>
      <c r="AL1602">
        <v>99</v>
      </c>
      <c r="AM1602">
        <v>99</v>
      </c>
      <c r="AN1602" s="1">
        <v>99</v>
      </c>
      <c r="AO1602" s="1">
        <v>99</v>
      </c>
      <c r="AP1602" s="1">
        <v>99</v>
      </c>
      <c r="AQ1602" s="1">
        <v>99</v>
      </c>
      <c r="AR1602" s="1">
        <v>99</v>
      </c>
      <c r="AS1602" s="1">
        <v>0</v>
      </c>
      <c r="AT1602">
        <v>1</v>
      </c>
      <c r="AU1602" s="1">
        <v>1</v>
      </c>
      <c r="AV1602" s="1">
        <v>0</v>
      </c>
      <c r="AW1602" s="1">
        <v>0</v>
      </c>
      <c r="AX1602" s="1">
        <v>0</v>
      </c>
      <c r="AY1602" s="1">
        <v>0</v>
      </c>
      <c r="AZ1602" s="1">
        <v>0</v>
      </c>
      <c r="BA1602" s="1">
        <v>0</v>
      </c>
      <c r="BB1602" s="1">
        <v>0</v>
      </c>
      <c r="BC1602" s="1">
        <v>0</v>
      </c>
      <c r="BD1602" s="1">
        <v>0</v>
      </c>
      <c r="BE1602" s="1">
        <v>0</v>
      </c>
      <c r="BF1602" s="1">
        <f>SUM(AS1602:BE1602)</f>
        <v>2</v>
      </c>
      <c r="BG1602" s="25">
        <v>0</v>
      </c>
      <c r="BH1602" s="1">
        <v>0</v>
      </c>
      <c r="BI1602" s="1">
        <v>0</v>
      </c>
      <c r="BJ1602" s="1">
        <v>0</v>
      </c>
      <c r="BK1602" s="1">
        <v>0</v>
      </c>
      <c r="BL1602" s="25">
        <v>0</v>
      </c>
      <c r="BM1602" s="1">
        <v>0</v>
      </c>
      <c r="BN1602" s="1">
        <v>0</v>
      </c>
      <c r="BO1602" s="1">
        <v>0</v>
      </c>
      <c r="BP1602" s="1">
        <v>0</v>
      </c>
      <c r="BQ1602" s="12"/>
      <c r="BR1602" s="12"/>
      <c r="BS1602" s="12"/>
      <c r="BT1602" s="12"/>
      <c r="BU1602" s="12"/>
      <c r="BV1602" s="12"/>
      <c r="BW1602" s="12"/>
      <c r="BX1602" s="12"/>
      <c r="BY1602" s="12"/>
      <c r="BZ1602" s="12"/>
      <c r="CA1602" s="12"/>
      <c r="CB1602" s="15"/>
      <c r="CC1602" s="12"/>
      <c r="CD1602" s="12"/>
      <c r="CE1602" s="12"/>
      <c r="CF1602" s="12"/>
      <c r="CG1602" s="12"/>
      <c r="CH1602" s="12"/>
      <c r="CI1602" s="12"/>
      <c r="CJ1602" s="15"/>
      <c r="CK1602" s="12"/>
      <c r="CL1602" s="12"/>
      <c r="CM1602" s="12"/>
      <c r="CN1602" s="12"/>
      <c r="CO1602" s="12"/>
      <c r="CP1602" s="12"/>
      <c r="CQ1602" s="12"/>
      <c r="CR1602" s="12"/>
      <c r="CS1602" s="12"/>
      <c r="CT1602" s="12"/>
      <c r="CU1602" s="12"/>
      <c r="CV1602" s="12"/>
      <c r="CW1602" s="12"/>
      <c r="CX1602" s="12"/>
      <c r="CY1602" s="12"/>
      <c r="CZ1602" s="12"/>
      <c r="DA1602" s="12"/>
      <c r="DB1602" s="12"/>
      <c r="DC1602" s="12"/>
      <c r="DD1602"/>
      <c r="DE1602" s="35"/>
    </row>
    <row r="1603" spans="1:109" x14ac:dyDescent="0.2">
      <c r="A1603" s="2">
        <v>1602</v>
      </c>
      <c r="B1603" s="5">
        <v>19</v>
      </c>
      <c r="C1603" s="2">
        <v>3</v>
      </c>
      <c r="D1603" s="1">
        <v>2</v>
      </c>
      <c r="E1603" s="7">
        <v>44015</v>
      </c>
      <c r="F1603" s="1">
        <v>0</v>
      </c>
      <c r="G1603" s="5">
        <f t="shared" si="105"/>
        <v>23</v>
      </c>
      <c r="H1603" s="19">
        <f t="shared" si="106"/>
        <v>64.399999999999991</v>
      </c>
      <c r="I1603">
        <v>81.597222222222229</v>
      </c>
      <c r="J1603">
        <v>172.64255319148936</v>
      </c>
      <c r="K1603">
        <v>46.253689889276167</v>
      </c>
      <c r="L1603">
        <v>34.893617021276597</v>
      </c>
      <c r="M1603">
        <v>60.425531914893618</v>
      </c>
      <c r="N1603">
        <v>4.6808510638297873</v>
      </c>
      <c r="O1603">
        <v>72.916666666666671</v>
      </c>
      <c r="P1603">
        <v>169.08571428571429</v>
      </c>
      <c r="Q1603">
        <v>46.026388953183904</v>
      </c>
      <c r="R1603">
        <v>29.285714285714285</v>
      </c>
      <c r="S1603">
        <v>70.714285714285722</v>
      </c>
      <c r="T1603">
        <v>0</v>
      </c>
      <c r="U1603">
        <v>98.958333333333329</v>
      </c>
      <c r="V1603">
        <v>177.8842105263158</v>
      </c>
      <c r="W1603">
        <v>46.598630577829994</v>
      </c>
      <c r="X1603">
        <v>43.157894736842103</v>
      </c>
      <c r="Y1603">
        <v>45.263157894736842</v>
      </c>
      <c r="Z1603">
        <v>11.578947368421053</v>
      </c>
      <c r="AA1603" s="2">
        <v>1</v>
      </c>
      <c r="AB1603">
        <v>4</v>
      </c>
      <c r="AC1603">
        <v>2</v>
      </c>
      <c r="AD1603">
        <v>3</v>
      </c>
      <c r="AE1603" s="16">
        <v>0</v>
      </c>
      <c r="AF1603" t="s">
        <v>875</v>
      </c>
      <c r="AG1603" t="s">
        <v>875</v>
      </c>
      <c r="AH1603" t="s">
        <v>875</v>
      </c>
      <c r="AI1603" t="s">
        <v>875</v>
      </c>
      <c r="AJ1603" t="s">
        <v>875</v>
      </c>
      <c r="AK1603" t="s">
        <v>875</v>
      </c>
      <c r="AL1603" t="s">
        <v>875</v>
      </c>
      <c r="AM1603" s="1" t="s">
        <v>903</v>
      </c>
      <c r="AN1603" s="1" t="s">
        <v>903</v>
      </c>
      <c r="AO1603" s="1" t="s">
        <v>903</v>
      </c>
      <c r="AP1603" s="1" t="s">
        <v>903</v>
      </c>
      <c r="AQ1603" s="1" t="s">
        <v>903</v>
      </c>
      <c r="AR1603" s="1" t="s">
        <v>903</v>
      </c>
      <c r="AS1603" s="1" t="s">
        <v>903</v>
      </c>
      <c r="AT1603" s="1" t="s">
        <v>903</v>
      </c>
      <c r="AU1603" s="1" t="s">
        <v>903</v>
      </c>
      <c r="AV1603" s="1" t="s">
        <v>903</v>
      </c>
      <c r="AW1603" s="1" t="s">
        <v>903</v>
      </c>
      <c r="AX1603" s="1" t="s">
        <v>903</v>
      </c>
      <c r="AY1603" s="1" t="s">
        <v>903</v>
      </c>
      <c r="AZ1603" s="1" t="s">
        <v>903</v>
      </c>
      <c r="BA1603" s="1" t="s">
        <v>875</v>
      </c>
      <c r="BB1603" s="1" t="s">
        <v>875</v>
      </c>
      <c r="BC1603" s="1" t="s">
        <v>875</v>
      </c>
      <c r="BD1603" s="1" t="s">
        <v>875</v>
      </c>
      <c r="BE1603" s="1" t="s">
        <v>875</v>
      </c>
      <c r="BF1603" s="1" t="s">
        <v>875</v>
      </c>
      <c r="BG1603" s="12">
        <v>23</v>
      </c>
      <c r="BH1603" s="1">
        <v>3</v>
      </c>
      <c r="BI1603" s="1">
        <v>2.8</v>
      </c>
      <c r="BJ1603" s="1">
        <f>BG1603*BI1603</f>
        <v>64.399999999999991</v>
      </c>
      <c r="BK1603" s="1" t="s">
        <v>27</v>
      </c>
      <c r="BL1603" s="25">
        <v>0</v>
      </c>
      <c r="BM1603" s="1">
        <v>0</v>
      </c>
      <c r="BN1603" s="1">
        <v>0</v>
      </c>
      <c r="BO1603" s="1">
        <v>0</v>
      </c>
      <c r="BP1603" s="1">
        <v>0</v>
      </c>
      <c r="BQ1603" s="14">
        <v>44015.870925578703</v>
      </c>
      <c r="BR1603" s="14" t="s">
        <v>646</v>
      </c>
      <c r="BS1603" s="15">
        <v>21.016666666666666</v>
      </c>
      <c r="BT1603" s="12" t="s">
        <v>229</v>
      </c>
      <c r="BU1603" s="12">
        <v>1</v>
      </c>
      <c r="BV1603" s="12"/>
      <c r="BW1603" s="12" t="s">
        <v>98</v>
      </c>
      <c r="BX1603" s="12"/>
      <c r="BY1603" s="12" t="s">
        <v>98</v>
      </c>
      <c r="BZ1603" s="12">
        <v>1</v>
      </c>
      <c r="CA1603" s="12">
        <v>5</v>
      </c>
      <c r="CB1603" s="15">
        <v>0</v>
      </c>
      <c r="CC1603" s="12">
        <v>0</v>
      </c>
      <c r="CD1603" s="12">
        <v>0</v>
      </c>
      <c r="CE1603" s="12">
        <v>2</v>
      </c>
      <c r="CF1603" s="12">
        <v>3</v>
      </c>
      <c r="CG1603" s="12">
        <v>1</v>
      </c>
      <c r="CH1603" s="12">
        <v>3</v>
      </c>
      <c r="CI1603" s="12">
        <v>1</v>
      </c>
      <c r="CJ1603" s="15">
        <v>3</v>
      </c>
      <c r="CK1603" s="12">
        <v>2</v>
      </c>
      <c r="CL1603" s="12">
        <v>3</v>
      </c>
      <c r="CM1603" s="12">
        <v>1</v>
      </c>
      <c r="CN1603" s="12">
        <v>4</v>
      </c>
      <c r="CO1603" s="12">
        <v>1</v>
      </c>
      <c r="CP1603" s="12" t="s">
        <v>99</v>
      </c>
      <c r="CQ1603" s="12">
        <v>75</v>
      </c>
      <c r="CR1603" s="12">
        <v>75</v>
      </c>
      <c r="CS1603" s="12">
        <v>100</v>
      </c>
      <c r="CT1603" s="12">
        <v>87</v>
      </c>
      <c r="CU1603" s="12">
        <v>78</v>
      </c>
      <c r="CV1603" s="12">
        <v>6.9</v>
      </c>
      <c r="CW1603" s="12">
        <v>113</v>
      </c>
      <c r="CX1603" s="12" t="b">
        <v>0</v>
      </c>
      <c r="CY1603" s="12"/>
      <c r="CZ1603" s="12">
        <v>0.04</v>
      </c>
      <c r="DA1603" s="12"/>
      <c r="DB1603" s="12"/>
      <c r="DC1603" s="12"/>
      <c r="DD1603"/>
      <c r="DE1603" s="35"/>
    </row>
    <row r="1604" spans="1:109" x14ac:dyDescent="0.2">
      <c r="A1604" s="2">
        <v>1603</v>
      </c>
      <c r="B1604" s="5">
        <v>19</v>
      </c>
      <c r="C1604" s="2">
        <v>3</v>
      </c>
      <c r="D1604" s="1">
        <v>3</v>
      </c>
      <c r="E1604" s="7">
        <v>44016</v>
      </c>
      <c r="F1604" s="1">
        <v>0</v>
      </c>
      <c r="G1604" s="5">
        <f t="shared" si="105"/>
        <v>0</v>
      </c>
      <c r="H1604" s="19">
        <f t="shared" si="106"/>
        <v>0</v>
      </c>
      <c r="I1604">
        <v>95.833333333333329</v>
      </c>
      <c r="J1604">
        <v>223.80072463768116</v>
      </c>
      <c r="K1604">
        <v>30.639156706512882</v>
      </c>
      <c r="L1604">
        <v>76.449275362318843</v>
      </c>
      <c r="M1604">
        <v>21.376811594202895</v>
      </c>
      <c r="N1604">
        <v>2.1739130434782608</v>
      </c>
      <c r="O1604">
        <v>94.270833333333329</v>
      </c>
      <c r="P1604">
        <v>209.16022099447514</v>
      </c>
      <c r="Q1604">
        <v>37.066116169145921</v>
      </c>
      <c r="R1604">
        <v>64.088397790055254</v>
      </c>
      <c r="S1604">
        <v>32.596685082872924</v>
      </c>
      <c r="T1604">
        <v>3.3149171270718232</v>
      </c>
      <c r="U1604">
        <v>98.958333333333329</v>
      </c>
      <c r="V1604">
        <v>251.69473684210527</v>
      </c>
      <c r="W1604">
        <v>12.856204430614376</v>
      </c>
      <c r="X1604">
        <v>100</v>
      </c>
      <c r="Y1604">
        <v>0</v>
      </c>
      <c r="Z1604">
        <v>0</v>
      </c>
      <c r="AA1604" s="2">
        <v>1</v>
      </c>
      <c r="AB1604">
        <v>3</v>
      </c>
      <c r="AC1604">
        <v>2</v>
      </c>
      <c r="AD1604">
        <v>1</v>
      </c>
      <c r="AE1604" s="16">
        <v>0</v>
      </c>
      <c r="AF1604" s="12">
        <v>99</v>
      </c>
      <c r="AG1604">
        <v>1</v>
      </c>
      <c r="AH1604">
        <v>99</v>
      </c>
      <c r="AI1604">
        <v>99</v>
      </c>
      <c r="AJ1604">
        <v>99</v>
      </c>
      <c r="AK1604">
        <v>99</v>
      </c>
      <c r="AL1604">
        <v>99</v>
      </c>
      <c r="AM1604" s="1">
        <v>99</v>
      </c>
      <c r="AN1604" s="1">
        <v>99</v>
      </c>
      <c r="AO1604" s="1">
        <v>99</v>
      </c>
      <c r="AP1604" s="1">
        <v>99</v>
      </c>
      <c r="AQ1604" s="1">
        <v>99</v>
      </c>
      <c r="AR1604" s="1">
        <v>99</v>
      </c>
      <c r="AS1604" s="1">
        <v>0</v>
      </c>
      <c r="AT1604">
        <v>1</v>
      </c>
      <c r="AU1604">
        <v>0</v>
      </c>
      <c r="AV1604" s="1">
        <v>0</v>
      </c>
      <c r="AW1604" s="1">
        <v>0</v>
      </c>
      <c r="AX1604" s="1">
        <v>0</v>
      </c>
      <c r="AY1604" s="1">
        <v>0</v>
      </c>
      <c r="AZ1604" s="1">
        <v>0</v>
      </c>
      <c r="BA1604" s="1">
        <v>0</v>
      </c>
      <c r="BB1604" s="1">
        <v>0</v>
      </c>
      <c r="BC1604" s="1">
        <v>0</v>
      </c>
      <c r="BD1604" s="1">
        <v>0</v>
      </c>
      <c r="BE1604" s="1">
        <v>0</v>
      </c>
      <c r="BF1604" s="1">
        <f>SUM(AS1604:BE1604)</f>
        <v>1</v>
      </c>
      <c r="BG1604" s="25">
        <v>0</v>
      </c>
      <c r="BH1604" s="1">
        <v>0</v>
      </c>
      <c r="BI1604" s="1">
        <v>0</v>
      </c>
      <c r="BJ1604" s="1">
        <v>0</v>
      </c>
      <c r="BK1604" s="1">
        <v>0</v>
      </c>
      <c r="BL1604" s="25">
        <v>0</v>
      </c>
      <c r="BM1604" s="1">
        <v>0</v>
      </c>
      <c r="BN1604" s="1">
        <v>0</v>
      </c>
      <c r="BO1604" s="1">
        <v>0</v>
      </c>
      <c r="BP1604" s="1">
        <v>0</v>
      </c>
      <c r="BQ1604" s="12"/>
      <c r="BR1604" s="12"/>
      <c r="BS1604" s="12"/>
      <c r="BT1604" s="12"/>
      <c r="BU1604" s="12"/>
      <c r="BV1604" s="12"/>
      <c r="BW1604" s="12"/>
      <c r="BX1604" s="12"/>
      <c r="BY1604" s="12"/>
      <c r="BZ1604" s="12"/>
      <c r="CA1604" s="12"/>
      <c r="CB1604" s="15"/>
      <c r="CC1604" s="12"/>
      <c r="CD1604" s="12"/>
      <c r="CE1604" s="12"/>
      <c r="CF1604" s="12"/>
      <c r="CG1604" s="12"/>
      <c r="CH1604" s="12"/>
      <c r="CI1604" s="12"/>
      <c r="CJ1604" s="15"/>
      <c r="CK1604" s="12"/>
      <c r="CL1604" s="12"/>
      <c r="CM1604" s="12"/>
      <c r="CN1604" s="12"/>
      <c r="CO1604" s="12"/>
      <c r="CP1604" s="12"/>
      <c r="CQ1604" s="12"/>
      <c r="CR1604" s="12"/>
      <c r="CS1604" s="12"/>
      <c r="CT1604" s="12"/>
      <c r="CU1604" s="12"/>
      <c r="CV1604" s="12"/>
      <c r="CW1604" s="12"/>
      <c r="CX1604" s="12"/>
      <c r="CY1604" s="12"/>
      <c r="CZ1604" s="12"/>
      <c r="DA1604" s="12"/>
      <c r="DB1604" s="12"/>
      <c r="DC1604" s="12"/>
      <c r="DD1604"/>
      <c r="DE1604" s="35"/>
    </row>
    <row r="1605" spans="1:109" x14ac:dyDescent="0.2">
      <c r="A1605" s="2">
        <v>1604</v>
      </c>
      <c r="B1605" s="5">
        <v>19</v>
      </c>
      <c r="C1605" s="2">
        <v>3</v>
      </c>
      <c r="D1605" s="1">
        <v>4</v>
      </c>
      <c r="E1605" s="7">
        <v>44017</v>
      </c>
      <c r="F1605" s="1">
        <v>0</v>
      </c>
      <c r="G1605" s="5">
        <f t="shared" si="105"/>
        <v>0</v>
      </c>
      <c r="H1605" s="19">
        <f t="shared" si="106"/>
        <v>0</v>
      </c>
      <c r="I1605">
        <v>99.652777777777771</v>
      </c>
      <c r="J1605">
        <v>191.92334494773519</v>
      </c>
      <c r="K1605">
        <v>29.957831366989787</v>
      </c>
      <c r="L1605">
        <v>54.00696864111498</v>
      </c>
      <c r="M1605">
        <v>45.99303135888502</v>
      </c>
      <c r="N1605">
        <v>0</v>
      </c>
      <c r="O1605">
        <v>100</v>
      </c>
      <c r="P1605">
        <v>173.13020833333334</v>
      </c>
      <c r="Q1605">
        <v>25.199180290127515</v>
      </c>
      <c r="R1605">
        <v>46.354166666666664</v>
      </c>
      <c r="S1605">
        <v>53.645833333333336</v>
      </c>
      <c r="T1605">
        <v>0</v>
      </c>
      <c r="U1605">
        <v>98.958333333333329</v>
      </c>
      <c r="V1605">
        <v>229.90526315789472</v>
      </c>
      <c r="W1605">
        <v>27.548079289014058</v>
      </c>
      <c r="X1605">
        <v>69.473684210526315</v>
      </c>
      <c r="Y1605">
        <v>30.526315789473685</v>
      </c>
      <c r="Z1605">
        <v>0</v>
      </c>
      <c r="AA1605" s="2">
        <v>0</v>
      </c>
      <c r="AB1605">
        <v>2</v>
      </c>
      <c r="AC1605">
        <v>6</v>
      </c>
      <c r="AD1605">
        <v>1</v>
      </c>
      <c r="AE1605" s="16">
        <v>0</v>
      </c>
      <c r="AF1605" s="12">
        <v>99</v>
      </c>
      <c r="AG1605">
        <v>1</v>
      </c>
      <c r="AH1605">
        <v>99</v>
      </c>
      <c r="AI1605">
        <v>99</v>
      </c>
      <c r="AJ1605">
        <v>99</v>
      </c>
      <c r="AK1605">
        <v>99</v>
      </c>
      <c r="AL1605">
        <v>99</v>
      </c>
      <c r="AM1605">
        <v>99</v>
      </c>
      <c r="AN1605" s="1">
        <v>99</v>
      </c>
      <c r="AO1605" s="1">
        <v>99</v>
      </c>
      <c r="AP1605" s="1">
        <v>99</v>
      </c>
      <c r="AQ1605" s="1">
        <v>99</v>
      </c>
      <c r="AR1605" s="1">
        <v>99</v>
      </c>
      <c r="AS1605" s="1">
        <v>0</v>
      </c>
      <c r="AT1605" s="1">
        <v>1</v>
      </c>
      <c r="AU1605" s="1">
        <v>0</v>
      </c>
      <c r="AV1605" s="1">
        <v>0</v>
      </c>
      <c r="AW1605" s="1">
        <v>0</v>
      </c>
      <c r="AX1605" s="1">
        <v>0</v>
      </c>
      <c r="AY1605" s="1">
        <v>0</v>
      </c>
      <c r="AZ1605" s="1">
        <v>0</v>
      </c>
      <c r="BA1605" s="1">
        <v>0</v>
      </c>
      <c r="BB1605" s="1">
        <v>0</v>
      </c>
      <c r="BC1605" s="1">
        <v>0</v>
      </c>
      <c r="BD1605" s="1">
        <v>0</v>
      </c>
      <c r="BE1605" s="1">
        <v>0</v>
      </c>
      <c r="BF1605" s="1">
        <f>SUM(AS1605:BE1605)</f>
        <v>1</v>
      </c>
      <c r="BG1605" s="25">
        <v>0</v>
      </c>
      <c r="BH1605" s="1">
        <v>0</v>
      </c>
      <c r="BI1605" s="1">
        <v>0</v>
      </c>
      <c r="BJ1605" s="1">
        <v>0</v>
      </c>
      <c r="BK1605" s="1">
        <v>0</v>
      </c>
      <c r="BL1605" s="25">
        <v>0</v>
      </c>
      <c r="BM1605" s="1">
        <v>0</v>
      </c>
      <c r="BN1605" s="1">
        <v>0</v>
      </c>
      <c r="BO1605" s="1">
        <v>0</v>
      </c>
      <c r="BP1605" s="1">
        <v>0</v>
      </c>
      <c r="BQ1605" s="12"/>
      <c r="BR1605" s="12"/>
      <c r="BS1605" s="12"/>
      <c r="BT1605" s="12"/>
      <c r="BU1605" s="12"/>
      <c r="BV1605" s="12"/>
      <c r="BW1605" s="12"/>
      <c r="BX1605" s="12"/>
      <c r="BY1605" s="12"/>
      <c r="BZ1605" s="12"/>
      <c r="CA1605" s="12"/>
      <c r="CB1605" s="15"/>
      <c r="CC1605" s="12"/>
      <c r="CD1605" s="12"/>
      <c r="CE1605" s="12"/>
      <c r="CF1605" s="12"/>
      <c r="CG1605" s="12"/>
      <c r="CH1605" s="12"/>
      <c r="CI1605" s="12"/>
      <c r="CJ1605" s="15"/>
      <c r="CK1605" s="12"/>
      <c r="CL1605" s="12"/>
      <c r="CM1605" s="12"/>
      <c r="CN1605" s="12"/>
      <c r="CO1605" s="12"/>
      <c r="CP1605" s="12"/>
      <c r="CQ1605" s="12"/>
      <c r="CR1605" s="12"/>
      <c r="CS1605" s="12"/>
      <c r="CT1605" s="12"/>
      <c r="CU1605" s="12"/>
      <c r="CV1605" s="12"/>
      <c r="CW1605" s="12"/>
      <c r="CX1605" s="12"/>
      <c r="CY1605" s="12"/>
      <c r="CZ1605" s="12"/>
      <c r="DA1605" s="12"/>
      <c r="DB1605" s="12"/>
      <c r="DC1605" s="12"/>
      <c r="DD1605"/>
      <c r="DE1605" s="35"/>
    </row>
    <row r="1606" spans="1:109" x14ac:dyDescent="0.2">
      <c r="A1606" s="2">
        <v>1605</v>
      </c>
      <c r="B1606" s="5">
        <v>19</v>
      </c>
      <c r="C1606" s="2">
        <v>3</v>
      </c>
      <c r="D1606" s="1">
        <v>5</v>
      </c>
      <c r="E1606" s="7">
        <v>44018</v>
      </c>
      <c r="F1606" s="1">
        <v>0</v>
      </c>
      <c r="G1606" s="5">
        <f t="shared" si="105"/>
        <v>0</v>
      </c>
      <c r="H1606" s="19">
        <f t="shared" si="106"/>
        <v>0</v>
      </c>
      <c r="I1606">
        <v>96.180555555555557</v>
      </c>
      <c r="J1606">
        <v>137.36462093862815</v>
      </c>
      <c r="K1606">
        <v>14.116115659225933</v>
      </c>
      <c r="L1606">
        <v>1.4440433212996391</v>
      </c>
      <c r="M1606">
        <v>98.555956678700355</v>
      </c>
      <c r="N1606">
        <v>0</v>
      </c>
      <c r="O1606">
        <v>94.791666666666671</v>
      </c>
      <c r="P1606">
        <v>138.07692307692307</v>
      </c>
      <c r="Q1606">
        <v>15.847885034981909</v>
      </c>
      <c r="R1606">
        <v>2.197802197802198</v>
      </c>
      <c r="S1606">
        <v>97.802197802197796</v>
      </c>
      <c r="T1606">
        <v>0</v>
      </c>
      <c r="U1606">
        <v>98.958333333333329</v>
      </c>
      <c r="V1606">
        <v>136</v>
      </c>
      <c r="W1606">
        <v>9.8404877119874978</v>
      </c>
      <c r="X1606">
        <v>0</v>
      </c>
      <c r="Y1606">
        <v>100</v>
      </c>
      <c r="Z1606">
        <v>0</v>
      </c>
      <c r="AA1606" s="2">
        <v>0</v>
      </c>
      <c r="AB1606">
        <v>1</v>
      </c>
      <c r="AC1606">
        <v>9</v>
      </c>
      <c r="AD1606">
        <v>1</v>
      </c>
      <c r="AE1606" s="16">
        <v>0</v>
      </c>
      <c r="AF1606" s="12">
        <v>99</v>
      </c>
      <c r="AG1606">
        <v>99</v>
      </c>
      <c r="AH1606">
        <v>1</v>
      </c>
      <c r="AI1606">
        <v>99</v>
      </c>
      <c r="AJ1606">
        <v>99</v>
      </c>
      <c r="AK1606">
        <v>99</v>
      </c>
      <c r="AL1606">
        <v>99</v>
      </c>
      <c r="AM1606" s="1">
        <v>99</v>
      </c>
      <c r="AN1606" s="1">
        <v>99</v>
      </c>
      <c r="AO1606" s="1">
        <v>99</v>
      </c>
      <c r="AP1606" s="1">
        <v>99</v>
      </c>
      <c r="AQ1606" s="1">
        <v>99</v>
      </c>
      <c r="AR1606" s="1">
        <v>99</v>
      </c>
      <c r="AS1606" s="1">
        <v>0</v>
      </c>
      <c r="AT1606" s="1">
        <v>0</v>
      </c>
      <c r="AU1606" s="1">
        <v>1</v>
      </c>
      <c r="AV1606" s="1">
        <v>0</v>
      </c>
      <c r="AW1606" s="1">
        <v>0</v>
      </c>
      <c r="AX1606" s="1">
        <v>0</v>
      </c>
      <c r="AY1606" s="1">
        <v>0</v>
      </c>
      <c r="AZ1606" s="1">
        <v>0</v>
      </c>
      <c r="BA1606" s="1">
        <v>0</v>
      </c>
      <c r="BB1606" s="1">
        <v>0</v>
      </c>
      <c r="BC1606" s="1">
        <v>0</v>
      </c>
      <c r="BD1606" s="1">
        <v>0</v>
      </c>
      <c r="BE1606" s="1">
        <v>0</v>
      </c>
      <c r="BF1606" s="1">
        <f>SUM(AS1606:BE1606)</f>
        <v>1</v>
      </c>
      <c r="BG1606" s="25">
        <v>0</v>
      </c>
      <c r="BH1606" s="1">
        <v>0</v>
      </c>
      <c r="BI1606" s="1">
        <v>0</v>
      </c>
      <c r="BJ1606" s="1">
        <v>0</v>
      </c>
      <c r="BK1606" s="1">
        <v>0</v>
      </c>
      <c r="BL1606" s="25">
        <v>0</v>
      </c>
      <c r="BM1606" s="1">
        <v>0</v>
      </c>
      <c r="BN1606" s="1">
        <v>0</v>
      </c>
      <c r="BO1606" s="1">
        <v>0</v>
      </c>
      <c r="BP1606" s="1">
        <v>0</v>
      </c>
      <c r="BQ1606" s="12"/>
      <c r="BR1606" s="12"/>
      <c r="BS1606" s="12"/>
      <c r="BT1606" s="12"/>
      <c r="BU1606" s="12"/>
      <c r="BV1606" s="12"/>
      <c r="BW1606" s="12"/>
      <c r="BX1606" s="12"/>
      <c r="BY1606" s="12"/>
      <c r="BZ1606" s="12"/>
      <c r="CA1606" s="12"/>
      <c r="CB1606" s="15"/>
      <c r="CC1606" s="12"/>
      <c r="CD1606" s="12"/>
      <c r="CE1606" s="12"/>
      <c r="CF1606" s="12"/>
      <c r="CG1606" s="12"/>
      <c r="CH1606" s="12"/>
      <c r="CI1606" s="12"/>
      <c r="CJ1606" s="15"/>
      <c r="CK1606" s="12"/>
      <c r="CL1606" s="12"/>
      <c r="CM1606" s="12"/>
      <c r="CN1606" s="12"/>
      <c r="CO1606" s="12"/>
      <c r="CP1606" s="12"/>
      <c r="CQ1606" s="12"/>
      <c r="CR1606" s="12"/>
      <c r="CS1606" s="12"/>
      <c r="CT1606" s="12"/>
      <c r="CU1606" s="12"/>
      <c r="CV1606" s="12"/>
      <c r="CW1606" s="12"/>
      <c r="CX1606" s="12"/>
      <c r="CY1606" s="12"/>
      <c r="CZ1606" s="12"/>
      <c r="DA1606" s="12"/>
      <c r="DB1606" s="12"/>
      <c r="DC1606" s="12"/>
      <c r="DD1606"/>
      <c r="DE1606" s="35"/>
    </row>
    <row r="1607" spans="1:109" x14ac:dyDescent="0.2">
      <c r="A1607" s="2">
        <v>1606</v>
      </c>
      <c r="B1607" s="5">
        <v>19</v>
      </c>
      <c r="C1607" s="2">
        <v>3</v>
      </c>
      <c r="D1607" s="1">
        <v>6</v>
      </c>
      <c r="E1607" s="7">
        <v>44019</v>
      </c>
      <c r="F1607" s="1">
        <v>0</v>
      </c>
      <c r="G1607" s="5">
        <f t="shared" si="105"/>
        <v>23</v>
      </c>
      <c r="H1607" s="19">
        <f t="shared" si="106"/>
        <v>64.399999999999991</v>
      </c>
      <c r="I1607">
        <v>99.305555555555557</v>
      </c>
      <c r="J1607">
        <v>149.61888111888112</v>
      </c>
      <c r="K1607">
        <v>14.859342367611527</v>
      </c>
      <c r="L1607">
        <v>8.0419580419580416</v>
      </c>
      <c r="M1607">
        <v>91.95804195804196</v>
      </c>
      <c r="N1607">
        <v>0</v>
      </c>
      <c r="O1607">
        <v>99.479166666666671</v>
      </c>
      <c r="P1607">
        <v>145.72251308900525</v>
      </c>
      <c r="Q1607">
        <v>15.306069179473418</v>
      </c>
      <c r="R1607">
        <v>6.2827225130890056</v>
      </c>
      <c r="S1607">
        <v>93.717277486911001</v>
      </c>
      <c r="T1607">
        <v>0</v>
      </c>
      <c r="U1607">
        <v>98.958333333333329</v>
      </c>
      <c r="V1607">
        <v>157.45263157894738</v>
      </c>
      <c r="W1607">
        <v>12.705194768378885</v>
      </c>
      <c r="X1607">
        <v>11.578947368421053</v>
      </c>
      <c r="Y1607">
        <v>88.421052631578945</v>
      </c>
      <c r="Z1607">
        <v>0</v>
      </c>
      <c r="AA1607" s="2">
        <v>0</v>
      </c>
      <c r="AB1607">
        <v>1</v>
      </c>
      <c r="AC1607">
        <v>8</v>
      </c>
      <c r="AD1607">
        <v>1</v>
      </c>
      <c r="AE1607" s="16">
        <v>0</v>
      </c>
      <c r="AF1607" t="s">
        <v>875</v>
      </c>
      <c r="AG1607" t="s">
        <v>875</v>
      </c>
      <c r="AH1607" t="s">
        <v>875</v>
      </c>
      <c r="AI1607" t="s">
        <v>875</v>
      </c>
      <c r="AJ1607" t="s">
        <v>875</v>
      </c>
      <c r="AK1607" t="s">
        <v>875</v>
      </c>
      <c r="AL1607" t="s">
        <v>875</v>
      </c>
      <c r="AM1607" s="1" t="s">
        <v>903</v>
      </c>
      <c r="AN1607" s="1" t="s">
        <v>903</v>
      </c>
      <c r="AO1607" s="1" t="s">
        <v>903</v>
      </c>
      <c r="AP1607" s="1" t="s">
        <v>903</v>
      </c>
      <c r="AQ1607" s="1" t="s">
        <v>903</v>
      </c>
      <c r="AR1607" s="1" t="s">
        <v>903</v>
      </c>
      <c r="AS1607" s="1" t="s">
        <v>903</v>
      </c>
      <c r="AT1607" s="1" t="s">
        <v>903</v>
      </c>
      <c r="AU1607" s="1" t="s">
        <v>903</v>
      </c>
      <c r="AV1607" s="1" t="s">
        <v>903</v>
      </c>
      <c r="AW1607" s="1" t="s">
        <v>903</v>
      </c>
      <c r="AX1607" s="1" t="s">
        <v>903</v>
      </c>
      <c r="AY1607" s="1" t="s">
        <v>903</v>
      </c>
      <c r="AZ1607" s="1" t="s">
        <v>903</v>
      </c>
      <c r="BA1607" s="1" t="s">
        <v>875</v>
      </c>
      <c r="BB1607" s="1" t="s">
        <v>875</v>
      </c>
      <c r="BC1607" s="1" t="s">
        <v>875</v>
      </c>
      <c r="BD1607" s="1" t="s">
        <v>875</v>
      </c>
      <c r="BE1607" s="1" t="s">
        <v>875</v>
      </c>
      <c r="BF1607" s="1" t="s">
        <v>875</v>
      </c>
      <c r="BG1607" s="12">
        <v>23</v>
      </c>
      <c r="BH1607" s="1">
        <v>3</v>
      </c>
      <c r="BI1607" s="1">
        <v>2.8</v>
      </c>
      <c r="BJ1607" s="1">
        <f>BG1607*BI1607</f>
        <v>64.399999999999991</v>
      </c>
      <c r="BK1607" s="1" t="s">
        <v>27</v>
      </c>
      <c r="BL1607" s="25">
        <v>0</v>
      </c>
      <c r="BM1607" s="1">
        <v>0</v>
      </c>
      <c r="BN1607" s="1">
        <v>0</v>
      </c>
      <c r="BO1607" s="1">
        <v>0</v>
      </c>
      <c r="BP1607" s="1">
        <v>0</v>
      </c>
      <c r="BQ1607" s="14">
        <v>44019.849910833334</v>
      </c>
      <c r="BR1607" s="14" t="s">
        <v>647</v>
      </c>
      <c r="BS1607" s="15">
        <v>22.016666666666666</v>
      </c>
      <c r="BT1607" s="12" t="s">
        <v>210</v>
      </c>
      <c r="BU1607" s="12">
        <v>1</v>
      </c>
      <c r="BV1607" s="12"/>
      <c r="BW1607" s="12" t="s">
        <v>98</v>
      </c>
      <c r="BX1607" s="12"/>
      <c r="BY1607" s="12" t="s">
        <v>98</v>
      </c>
      <c r="BZ1607" s="12">
        <v>1</v>
      </c>
      <c r="CA1607" s="12">
        <v>6</v>
      </c>
      <c r="CB1607" s="15">
        <v>0</v>
      </c>
      <c r="CC1607" s="12">
        <v>0</v>
      </c>
      <c r="CD1607" s="12">
        <v>0</v>
      </c>
      <c r="CE1607" s="12">
        <v>1</v>
      </c>
      <c r="CF1607" s="12">
        <v>3</v>
      </c>
      <c r="CG1607" s="12">
        <v>1</v>
      </c>
      <c r="CH1607" s="12">
        <v>3</v>
      </c>
      <c r="CI1607" s="12">
        <v>1</v>
      </c>
      <c r="CJ1607" s="15">
        <v>3</v>
      </c>
      <c r="CK1607" s="12">
        <v>1</v>
      </c>
      <c r="CL1607" s="12">
        <v>3</v>
      </c>
      <c r="CM1607" s="12">
        <v>1</v>
      </c>
      <c r="CN1607" s="12">
        <v>3</v>
      </c>
      <c r="CO1607" s="12">
        <v>2</v>
      </c>
      <c r="CP1607" s="12" t="s">
        <v>99</v>
      </c>
      <c r="CQ1607" s="12">
        <v>78</v>
      </c>
      <c r="CR1607" s="12">
        <v>78</v>
      </c>
      <c r="CS1607" s="12">
        <v>100</v>
      </c>
      <c r="CT1607" s="12">
        <v>75</v>
      </c>
      <c r="CU1607" s="12">
        <v>80</v>
      </c>
      <c r="CV1607" s="12">
        <v>9.1999999999999993</v>
      </c>
      <c r="CW1607" s="12">
        <v>158</v>
      </c>
      <c r="CX1607" s="12" t="b">
        <v>0</v>
      </c>
      <c r="CY1607" s="12"/>
      <c r="CZ1607" s="12">
        <v>0</v>
      </c>
      <c r="DA1607" s="12"/>
      <c r="DB1607" s="12"/>
      <c r="DC1607" s="12"/>
      <c r="DD1607"/>
      <c r="DE1607" s="35"/>
    </row>
    <row r="1608" spans="1:109" x14ac:dyDescent="0.2">
      <c r="A1608" s="2">
        <v>1607</v>
      </c>
      <c r="B1608" s="5">
        <v>19</v>
      </c>
      <c r="C1608" s="2">
        <v>3</v>
      </c>
      <c r="D1608" s="1">
        <v>7</v>
      </c>
      <c r="E1608" s="7">
        <v>44020</v>
      </c>
      <c r="F1608" s="1">
        <v>0</v>
      </c>
      <c r="G1608" s="5">
        <f t="shared" si="105"/>
        <v>0</v>
      </c>
      <c r="H1608" s="19">
        <f t="shared" si="106"/>
        <v>0</v>
      </c>
      <c r="I1608">
        <v>98.958333333333329</v>
      </c>
      <c r="J1608">
        <v>148.6421052631579</v>
      </c>
      <c r="K1608">
        <v>27.291201676094357</v>
      </c>
      <c r="L1608">
        <v>21.403508771929825</v>
      </c>
      <c r="M1608">
        <v>78.596491228070178</v>
      </c>
      <c r="N1608">
        <v>0</v>
      </c>
      <c r="O1608">
        <v>98.958333333333329</v>
      </c>
      <c r="P1608">
        <v>156.41052631578947</v>
      </c>
      <c r="Q1608">
        <v>29.281621943473784</v>
      </c>
      <c r="R1608">
        <v>32.10526315789474</v>
      </c>
      <c r="S1608">
        <v>67.89473684210526</v>
      </c>
      <c r="T1608">
        <v>0</v>
      </c>
      <c r="U1608">
        <v>98.958333333333329</v>
      </c>
      <c r="V1608">
        <v>133.10526315789474</v>
      </c>
      <c r="W1608">
        <v>14.806499482619801</v>
      </c>
      <c r="X1608">
        <v>0</v>
      </c>
      <c r="Y1608">
        <v>100</v>
      </c>
      <c r="Z1608">
        <v>0</v>
      </c>
      <c r="AA1608" s="2">
        <v>0</v>
      </c>
      <c r="AB1608">
        <v>1</v>
      </c>
      <c r="AC1608">
        <v>9</v>
      </c>
      <c r="AD1608">
        <v>1</v>
      </c>
      <c r="AE1608" s="16">
        <v>0</v>
      </c>
      <c r="AF1608" s="12">
        <v>99</v>
      </c>
      <c r="AG1608">
        <v>1</v>
      </c>
      <c r="AH1608">
        <v>99</v>
      </c>
      <c r="AI1608">
        <v>99</v>
      </c>
      <c r="AJ1608">
        <v>99</v>
      </c>
      <c r="AK1608">
        <v>99</v>
      </c>
      <c r="AL1608">
        <v>99</v>
      </c>
      <c r="AM1608" s="1">
        <v>99</v>
      </c>
      <c r="AN1608" s="1">
        <v>99</v>
      </c>
      <c r="AO1608" s="1">
        <v>99</v>
      </c>
      <c r="AP1608" s="1">
        <v>99</v>
      </c>
      <c r="AQ1608" s="1">
        <v>99</v>
      </c>
      <c r="AR1608" s="1">
        <v>99</v>
      </c>
      <c r="AS1608" s="1">
        <v>0</v>
      </c>
      <c r="AT1608">
        <v>1</v>
      </c>
      <c r="AU1608">
        <v>0</v>
      </c>
      <c r="AV1608" s="1">
        <v>0</v>
      </c>
      <c r="AW1608" s="1">
        <v>0</v>
      </c>
      <c r="AX1608" s="1">
        <v>0</v>
      </c>
      <c r="AY1608" s="1">
        <v>0</v>
      </c>
      <c r="AZ1608" s="1">
        <v>0</v>
      </c>
      <c r="BA1608" s="1">
        <v>0</v>
      </c>
      <c r="BB1608" s="1">
        <v>0</v>
      </c>
      <c r="BC1608" s="1">
        <v>0</v>
      </c>
      <c r="BD1608" s="1">
        <v>0</v>
      </c>
      <c r="BE1608" s="1">
        <v>0</v>
      </c>
      <c r="BF1608" s="1">
        <f>SUM(AS1608:BE1608)</f>
        <v>1</v>
      </c>
      <c r="BG1608" s="25">
        <v>0</v>
      </c>
      <c r="BH1608" s="1">
        <v>0</v>
      </c>
      <c r="BI1608" s="1">
        <v>0</v>
      </c>
      <c r="BJ1608" s="1">
        <v>0</v>
      </c>
      <c r="BK1608" s="1">
        <v>0</v>
      </c>
      <c r="BL1608" s="25">
        <v>0</v>
      </c>
      <c r="BM1608" s="1">
        <v>0</v>
      </c>
      <c r="BN1608" s="1">
        <v>0</v>
      </c>
      <c r="BO1608" s="1">
        <v>0</v>
      </c>
      <c r="BP1608" s="1">
        <v>0</v>
      </c>
      <c r="BQ1608" s="12"/>
      <c r="BR1608" s="12"/>
      <c r="BS1608" s="12"/>
      <c r="BT1608" s="12"/>
      <c r="BU1608" s="12"/>
      <c r="BV1608" s="12"/>
      <c r="BW1608" s="12"/>
      <c r="BX1608" s="12"/>
      <c r="BY1608" s="12"/>
      <c r="BZ1608" s="12"/>
      <c r="CA1608" s="12"/>
      <c r="CB1608" s="15"/>
      <c r="CC1608" s="12"/>
      <c r="CD1608" s="12"/>
      <c r="CE1608" s="12"/>
      <c r="CF1608" s="12"/>
      <c r="CG1608" s="12"/>
      <c r="CH1608" s="12"/>
      <c r="CI1608" s="12"/>
      <c r="CJ1608" s="15"/>
      <c r="CK1608" s="12"/>
      <c r="CL1608" s="12"/>
      <c r="CM1608" s="12"/>
      <c r="CN1608" s="12"/>
      <c r="CO1608" s="12"/>
      <c r="CP1608" s="12"/>
      <c r="CQ1608" s="12"/>
      <c r="CR1608" s="12"/>
      <c r="CS1608" s="12"/>
      <c r="CT1608" s="12"/>
      <c r="CU1608" s="12"/>
      <c r="CV1608" s="12"/>
      <c r="CW1608" s="12"/>
      <c r="CX1608" s="12"/>
      <c r="CY1608" s="12"/>
      <c r="CZ1608" s="12"/>
      <c r="DA1608" s="12"/>
      <c r="DB1608" s="12"/>
      <c r="DC1608" s="12"/>
      <c r="DD1608"/>
      <c r="DE1608" s="35"/>
    </row>
    <row r="1609" spans="1:109" x14ac:dyDescent="0.2">
      <c r="A1609" s="2">
        <v>1608</v>
      </c>
      <c r="B1609" s="5">
        <v>19</v>
      </c>
      <c r="C1609" s="2">
        <v>3</v>
      </c>
      <c r="D1609" s="1">
        <v>8</v>
      </c>
      <c r="E1609" s="7">
        <v>44021</v>
      </c>
      <c r="F1609" s="1">
        <v>0</v>
      </c>
      <c r="G1609" s="5">
        <f t="shared" si="105"/>
        <v>0</v>
      </c>
      <c r="H1609" s="19">
        <f t="shared" si="106"/>
        <v>0</v>
      </c>
      <c r="I1609">
        <v>93.75</v>
      </c>
      <c r="J1609">
        <v>135.95555555555555</v>
      </c>
      <c r="K1609">
        <v>28.653381644982687</v>
      </c>
      <c r="L1609">
        <v>12.592592592592593</v>
      </c>
      <c r="M1609">
        <v>87.407407407407405</v>
      </c>
      <c r="N1609">
        <v>0</v>
      </c>
      <c r="O1609">
        <v>95.3125</v>
      </c>
      <c r="P1609">
        <v>144.37704918032787</v>
      </c>
      <c r="Q1609">
        <v>30.890391986643579</v>
      </c>
      <c r="R1609">
        <v>18.579234972677597</v>
      </c>
      <c r="S1609">
        <v>81.420765027322403</v>
      </c>
      <c r="T1609">
        <v>0</v>
      </c>
      <c r="U1609">
        <v>90.625</v>
      </c>
      <c r="V1609">
        <v>118.24137931034483</v>
      </c>
      <c r="W1609">
        <v>7.0286511464366042</v>
      </c>
      <c r="X1609">
        <v>0</v>
      </c>
      <c r="Y1609">
        <v>100</v>
      </c>
      <c r="Z1609">
        <v>0</v>
      </c>
      <c r="AA1609" s="2">
        <v>0</v>
      </c>
      <c r="AB1609">
        <v>2</v>
      </c>
      <c r="AC1609">
        <v>7</v>
      </c>
      <c r="AD1609">
        <v>4</v>
      </c>
      <c r="AE1609" s="16">
        <v>0</v>
      </c>
      <c r="AF1609" s="12">
        <v>99</v>
      </c>
      <c r="AG1609">
        <v>1</v>
      </c>
      <c r="AH1609">
        <v>99</v>
      </c>
      <c r="AI1609">
        <v>99</v>
      </c>
      <c r="AJ1609">
        <v>99</v>
      </c>
      <c r="AK1609">
        <v>99</v>
      </c>
      <c r="AL1609">
        <v>99</v>
      </c>
      <c r="AM1609">
        <v>99</v>
      </c>
      <c r="AN1609" s="1">
        <v>99</v>
      </c>
      <c r="AO1609" s="1">
        <v>99</v>
      </c>
      <c r="AP1609" s="1">
        <v>99</v>
      </c>
      <c r="AQ1609" s="1">
        <v>99</v>
      </c>
      <c r="AR1609" s="1">
        <v>99</v>
      </c>
      <c r="AS1609" s="1">
        <v>0</v>
      </c>
      <c r="AT1609">
        <v>1</v>
      </c>
      <c r="AU1609">
        <v>0</v>
      </c>
      <c r="AV1609" s="1">
        <v>0</v>
      </c>
      <c r="AW1609" s="1">
        <v>0</v>
      </c>
      <c r="AX1609" s="1">
        <v>0</v>
      </c>
      <c r="AY1609" s="1">
        <v>0</v>
      </c>
      <c r="AZ1609" s="1">
        <v>0</v>
      </c>
      <c r="BA1609" s="1">
        <v>0</v>
      </c>
      <c r="BB1609" s="1">
        <v>0</v>
      </c>
      <c r="BC1609" s="1">
        <v>0</v>
      </c>
      <c r="BD1609" s="1">
        <v>0</v>
      </c>
      <c r="BE1609" s="1">
        <v>0</v>
      </c>
      <c r="BF1609" s="1">
        <f>SUM(AS1609:BE1609)</f>
        <v>1</v>
      </c>
      <c r="BG1609" s="25">
        <v>0</v>
      </c>
      <c r="BH1609" s="1">
        <v>0</v>
      </c>
      <c r="BI1609" s="1">
        <v>0</v>
      </c>
      <c r="BJ1609" s="1">
        <v>0</v>
      </c>
      <c r="BK1609" s="1">
        <v>0</v>
      </c>
      <c r="BL1609" s="25">
        <v>0</v>
      </c>
      <c r="BM1609" s="1">
        <v>0</v>
      </c>
      <c r="BN1609" s="1">
        <v>0</v>
      </c>
      <c r="BO1609" s="1">
        <v>0</v>
      </c>
      <c r="BP1609" s="1">
        <v>0</v>
      </c>
      <c r="BQ1609" s="12"/>
      <c r="BR1609" s="12"/>
      <c r="BS1609" s="12"/>
      <c r="BT1609" s="12"/>
      <c r="BU1609" s="12"/>
      <c r="BV1609" s="12"/>
      <c r="BW1609" s="12"/>
      <c r="BX1609" s="12"/>
      <c r="BY1609" s="12"/>
      <c r="BZ1609" s="12"/>
      <c r="CA1609" s="12"/>
      <c r="CB1609" s="15"/>
      <c r="CC1609" s="12"/>
      <c r="CD1609" s="12"/>
      <c r="CE1609" s="12"/>
      <c r="CF1609" s="12"/>
      <c r="CG1609" s="12"/>
      <c r="CH1609" s="12"/>
      <c r="CI1609" s="12"/>
      <c r="CJ1609" s="15"/>
      <c r="CK1609" s="12"/>
      <c r="CL1609" s="12"/>
      <c r="CM1609" s="12"/>
      <c r="CN1609" s="12"/>
      <c r="CO1609" s="12"/>
      <c r="CP1609" s="12"/>
      <c r="CQ1609" s="12"/>
      <c r="CR1609" s="12"/>
      <c r="CS1609" s="12"/>
      <c r="CT1609" s="12"/>
      <c r="CU1609" s="12"/>
      <c r="CV1609" s="12"/>
      <c r="CW1609" s="12"/>
      <c r="CX1609" s="12"/>
      <c r="CY1609" s="12"/>
      <c r="CZ1609" s="12"/>
      <c r="DA1609" s="12"/>
      <c r="DB1609" s="12"/>
      <c r="DC1609" s="12"/>
      <c r="DD1609"/>
      <c r="DE1609" s="35"/>
    </row>
    <row r="1610" spans="1:109" x14ac:dyDescent="0.2">
      <c r="A1610" s="2">
        <v>1609</v>
      </c>
      <c r="B1610" s="5">
        <v>19</v>
      </c>
      <c r="C1610" s="2">
        <v>3</v>
      </c>
      <c r="D1610" s="1">
        <v>9</v>
      </c>
      <c r="E1610" s="7">
        <v>44022</v>
      </c>
      <c r="F1610" s="1">
        <v>0</v>
      </c>
      <c r="G1610" s="5">
        <f t="shared" si="105"/>
        <v>0</v>
      </c>
      <c r="H1610" s="19">
        <f t="shared" si="106"/>
        <v>0</v>
      </c>
      <c r="I1610">
        <v>71.180555555555557</v>
      </c>
      <c r="J1610">
        <v>155.59512195121951</v>
      </c>
      <c r="K1610">
        <v>42.840212589457281</v>
      </c>
      <c r="L1610">
        <v>32.68292682926829</v>
      </c>
      <c r="M1610">
        <v>60.975609756097555</v>
      </c>
      <c r="N1610">
        <v>6.3414634146341466</v>
      </c>
      <c r="O1610">
        <v>68.229166666666671</v>
      </c>
      <c r="P1610">
        <v>171.56488549618319</v>
      </c>
      <c r="Q1610">
        <v>35.35324758836331</v>
      </c>
      <c r="R1610">
        <v>36.641221374045799</v>
      </c>
      <c r="S1610">
        <v>63.358778625954201</v>
      </c>
      <c r="T1610">
        <v>0</v>
      </c>
      <c r="U1610">
        <v>77.083333333333329</v>
      </c>
      <c r="V1610">
        <v>127.32432432432432</v>
      </c>
      <c r="W1610">
        <v>53.25260948039859</v>
      </c>
      <c r="X1610">
        <v>25.675675675675677</v>
      </c>
      <c r="Y1610">
        <v>56.756756756756758</v>
      </c>
      <c r="Z1610">
        <v>17.567567567567568</v>
      </c>
      <c r="AA1610" s="2">
        <v>1</v>
      </c>
      <c r="AB1610">
        <v>1</v>
      </c>
      <c r="AC1610">
        <v>8</v>
      </c>
      <c r="AD1610">
        <v>1</v>
      </c>
      <c r="AE1610" s="16">
        <v>0</v>
      </c>
      <c r="AF1610" s="12">
        <v>99</v>
      </c>
      <c r="AG1610">
        <v>1</v>
      </c>
      <c r="AH1610">
        <v>99</v>
      </c>
      <c r="AI1610">
        <v>99</v>
      </c>
      <c r="AJ1610">
        <v>99</v>
      </c>
      <c r="AK1610">
        <v>99</v>
      </c>
      <c r="AL1610">
        <v>99</v>
      </c>
      <c r="AM1610" s="1">
        <v>99</v>
      </c>
      <c r="AN1610" s="1">
        <v>99</v>
      </c>
      <c r="AO1610" s="1">
        <v>99</v>
      </c>
      <c r="AP1610" s="1">
        <v>99</v>
      </c>
      <c r="AQ1610" s="1">
        <v>99</v>
      </c>
      <c r="AR1610" s="1">
        <v>99</v>
      </c>
      <c r="AS1610" s="1">
        <v>0</v>
      </c>
      <c r="AT1610" s="1">
        <v>1</v>
      </c>
      <c r="AU1610" s="1">
        <v>0</v>
      </c>
      <c r="AV1610" s="1">
        <v>0</v>
      </c>
      <c r="AW1610" s="1">
        <v>0</v>
      </c>
      <c r="AX1610" s="1">
        <v>0</v>
      </c>
      <c r="AY1610" s="1">
        <v>0</v>
      </c>
      <c r="AZ1610" s="1">
        <v>0</v>
      </c>
      <c r="BA1610" s="1">
        <v>0</v>
      </c>
      <c r="BB1610" s="1">
        <v>0</v>
      </c>
      <c r="BC1610" s="1">
        <v>0</v>
      </c>
      <c r="BD1610" s="1">
        <v>0</v>
      </c>
      <c r="BE1610" s="1">
        <v>0</v>
      </c>
      <c r="BF1610" s="1">
        <f>SUM(AS1610:BE1610)</f>
        <v>1</v>
      </c>
      <c r="BG1610" s="25">
        <v>0</v>
      </c>
      <c r="BH1610" s="1">
        <v>0</v>
      </c>
      <c r="BI1610" s="1">
        <v>0</v>
      </c>
      <c r="BJ1610" s="1">
        <v>0</v>
      </c>
      <c r="BK1610" s="1">
        <v>0</v>
      </c>
      <c r="BL1610" s="25">
        <v>0</v>
      </c>
      <c r="BM1610" s="1">
        <v>0</v>
      </c>
      <c r="BN1610" s="1">
        <v>0</v>
      </c>
      <c r="BO1610" s="1">
        <v>0</v>
      </c>
      <c r="BP1610" s="1">
        <v>0</v>
      </c>
      <c r="BQ1610" s="12"/>
      <c r="BR1610" s="12"/>
      <c r="BS1610" s="12"/>
      <c r="BT1610" s="12"/>
      <c r="BU1610" s="12"/>
      <c r="BV1610" s="12"/>
      <c r="BW1610" s="12"/>
      <c r="BX1610" s="12"/>
      <c r="BY1610" s="12"/>
      <c r="BZ1610" s="12"/>
      <c r="CA1610" s="12"/>
      <c r="CB1610" s="15"/>
      <c r="CC1610" s="12"/>
      <c r="CD1610" s="12"/>
      <c r="CE1610" s="12"/>
      <c r="CF1610" s="12"/>
      <c r="CG1610" s="12"/>
      <c r="CH1610" s="12"/>
      <c r="CI1610" s="12"/>
      <c r="CJ1610" s="15"/>
      <c r="CK1610" s="12"/>
      <c r="CL1610" s="12"/>
      <c r="CM1610" s="12"/>
      <c r="CN1610" s="12"/>
      <c r="CO1610" s="12"/>
      <c r="CP1610" s="12"/>
      <c r="CQ1610" s="12"/>
      <c r="CR1610" s="12"/>
      <c r="CS1610" s="12"/>
      <c r="CT1610" s="12"/>
      <c r="CU1610" s="12"/>
      <c r="CV1610" s="12"/>
      <c r="CW1610" s="12"/>
      <c r="CX1610" s="12"/>
      <c r="CY1610" s="12"/>
      <c r="CZ1610" s="12"/>
      <c r="DA1610" s="12"/>
      <c r="DB1610" s="12"/>
      <c r="DC1610" s="12"/>
      <c r="DD1610"/>
      <c r="DE1610" s="35"/>
    </row>
    <row r="1611" spans="1:109" x14ac:dyDescent="0.2">
      <c r="A1611" s="2">
        <v>1610</v>
      </c>
      <c r="B1611" s="5">
        <v>19</v>
      </c>
      <c r="C1611" s="2">
        <v>3</v>
      </c>
      <c r="D1611" s="1">
        <v>10</v>
      </c>
      <c r="E1611" s="7">
        <v>44023</v>
      </c>
      <c r="F1611" s="1">
        <v>0</v>
      </c>
      <c r="G1611" s="5">
        <f t="shared" si="105"/>
        <v>0</v>
      </c>
      <c r="H1611" s="19">
        <f t="shared" si="106"/>
        <v>0</v>
      </c>
      <c r="I1611">
        <v>82.986111111111114</v>
      </c>
      <c r="J1611">
        <v>155.04184100418411</v>
      </c>
      <c r="K1611">
        <v>24.309278878652201</v>
      </c>
      <c r="L1611">
        <v>28.87029288702929</v>
      </c>
      <c r="M1611">
        <v>71.129707112970706</v>
      </c>
      <c r="N1611">
        <v>0</v>
      </c>
      <c r="O1611">
        <v>75</v>
      </c>
      <c r="P1611">
        <v>178.58333333333334</v>
      </c>
      <c r="Q1611">
        <v>16.406701058619099</v>
      </c>
      <c r="R1611">
        <v>47.916666666666664</v>
      </c>
      <c r="S1611">
        <v>52.083333333333336</v>
      </c>
      <c r="T1611">
        <v>0</v>
      </c>
      <c r="U1611">
        <v>98.958333333333329</v>
      </c>
      <c r="V1611">
        <v>119.3578947368421</v>
      </c>
      <c r="W1611">
        <v>10.422075153958174</v>
      </c>
      <c r="X1611">
        <v>0</v>
      </c>
      <c r="Y1611">
        <v>100</v>
      </c>
      <c r="Z1611">
        <v>0</v>
      </c>
      <c r="AA1611" s="2">
        <v>0</v>
      </c>
      <c r="AB1611">
        <v>1</v>
      </c>
      <c r="AC1611">
        <v>9</v>
      </c>
      <c r="AD1611">
        <v>1</v>
      </c>
      <c r="AE1611" s="16">
        <v>0</v>
      </c>
      <c r="AF1611" s="12">
        <v>99</v>
      </c>
      <c r="AG1611">
        <v>99</v>
      </c>
      <c r="AH1611">
        <v>1</v>
      </c>
      <c r="AI1611">
        <v>99</v>
      </c>
      <c r="AJ1611">
        <v>99</v>
      </c>
      <c r="AK1611">
        <v>99</v>
      </c>
      <c r="AL1611">
        <v>99</v>
      </c>
      <c r="AM1611">
        <v>99</v>
      </c>
      <c r="AN1611" s="1">
        <v>99</v>
      </c>
      <c r="AO1611" s="1">
        <v>99</v>
      </c>
      <c r="AP1611" s="1">
        <v>99</v>
      </c>
      <c r="AQ1611" s="1">
        <v>99</v>
      </c>
      <c r="AR1611" s="1">
        <v>99</v>
      </c>
      <c r="AS1611" s="1">
        <v>0</v>
      </c>
      <c r="AT1611" s="1">
        <v>0</v>
      </c>
      <c r="AU1611" s="1">
        <v>1</v>
      </c>
      <c r="AV1611" s="1">
        <v>0</v>
      </c>
      <c r="AW1611" s="1">
        <v>0</v>
      </c>
      <c r="AX1611" s="1">
        <v>0</v>
      </c>
      <c r="AY1611" s="1">
        <v>0</v>
      </c>
      <c r="AZ1611" s="1">
        <v>0</v>
      </c>
      <c r="BA1611" s="1">
        <v>0</v>
      </c>
      <c r="BB1611" s="1">
        <v>0</v>
      </c>
      <c r="BC1611" s="1">
        <v>0</v>
      </c>
      <c r="BD1611" s="1">
        <v>0</v>
      </c>
      <c r="BE1611" s="1">
        <v>0</v>
      </c>
      <c r="BF1611" s="1">
        <f>SUM(AS1611:BE1611)</f>
        <v>1</v>
      </c>
      <c r="BG1611" s="25">
        <v>0</v>
      </c>
      <c r="BH1611" s="1">
        <v>0</v>
      </c>
      <c r="BI1611" s="1">
        <v>0</v>
      </c>
      <c r="BJ1611" s="1">
        <v>0</v>
      </c>
      <c r="BK1611" s="1">
        <v>0</v>
      </c>
      <c r="BL1611" s="25">
        <v>0</v>
      </c>
      <c r="BM1611" s="1">
        <v>0</v>
      </c>
      <c r="BN1611" s="1">
        <v>0</v>
      </c>
      <c r="BO1611" s="1">
        <v>0</v>
      </c>
      <c r="BP1611" s="1">
        <v>0</v>
      </c>
      <c r="BQ1611" s="12"/>
      <c r="BR1611" s="12"/>
      <c r="BS1611" s="12"/>
      <c r="BT1611" s="12"/>
      <c r="BU1611" s="12"/>
      <c r="BV1611" s="12"/>
      <c r="BW1611" s="12"/>
      <c r="BX1611" s="12"/>
      <c r="BY1611" s="12"/>
      <c r="BZ1611" s="12"/>
      <c r="CA1611" s="12"/>
      <c r="CB1611" s="15"/>
      <c r="CC1611" s="12"/>
      <c r="CD1611" s="12"/>
      <c r="CE1611" s="12"/>
      <c r="CF1611" s="12"/>
      <c r="CG1611" s="12"/>
      <c r="CH1611" s="12"/>
      <c r="CI1611" s="12"/>
      <c r="CJ1611" s="15"/>
      <c r="CK1611" s="12"/>
      <c r="CL1611" s="12"/>
      <c r="CM1611" s="12"/>
      <c r="CN1611" s="12"/>
      <c r="CO1611" s="12"/>
      <c r="CP1611" s="12"/>
      <c r="CQ1611" s="12"/>
      <c r="CR1611" s="12"/>
      <c r="CS1611" s="12"/>
      <c r="CT1611" s="12"/>
      <c r="CU1611" s="12"/>
      <c r="CV1611" s="12"/>
      <c r="CW1611" s="12"/>
      <c r="CX1611" s="12"/>
      <c r="CY1611" s="12"/>
      <c r="CZ1611" s="12"/>
      <c r="DA1611" s="12"/>
      <c r="DB1611" s="12"/>
      <c r="DC1611" s="12"/>
      <c r="DD1611"/>
      <c r="DE1611" s="35"/>
    </row>
    <row r="1612" spans="1:109" x14ac:dyDescent="0.2">
      <c r="A1612" s="2">
        <v>1611</v>
      </c>
      <c r="B1612" s="5">
        <v>19</v>
      </c>
      <c r="C1612" s="2">
        <v>3</v>
      </c>
      <c r="D1612" s="1">
        <v>11</v>
      </c>
      <c r="E1612" s="7">
        <v>44024</v>
      </c>
      <c r="F1612" s="1">
        <v>0</v>
      </c>
      <c r="G1612" s="5">
        <f t="shared" si="105"/>
        <v>0</v>
      </c>
      <c r="H1612" s="19">
        <f t="shared" si="106"/>
        <v>0</v>
      </c>
      <c r="I1612">
        <v>96.527777777777771</v>
      </c>
      <c r="J1612">
        <v>148.50719424460431</v>
      </c>
      <c r="K1612">
        <v>26.627261945583022</v>
      </c>
      <c r="L1612">
        <v>15.467625899280575</v>
      </c>
      <c r="M1612">
        <v>84.532374100719423</v>
      </c>
      <c r="N1612">
        <v>0</v>
      </c>
      <c r="O1612">
        <v>95.3125</v>
      </c>
      <c r="P1612">
        <v>160.77595628415301</v>
      </c>
      <c r="Q1612">
        <v>25.476800083560697</v>
      </c>
      <c r="R1612">
        <v>23.497267759562842</v>
      </c>
      <c r="S1612">
        <v>76.502732240437155</v>
      </c>
      <c r="T1612">
        <v>0</v>
      </c>
      <c r="U1612">
        <v>98.958333333333329</v>
      </c>
      <c r="V1612">
        <v>124.87368421052632</v>
      </c>
      <c r="W1612">
        <v>17.940607287997942</v>
      </c>
      <c r="X1612">
        <v>0</v>
      </c>
      <c r="Y1612">
        <v>100</v>
      </c>
      <c r="Z1612">
        <v>0</v>
      </c>
      <c r="AA1612" s="2">
        <v>0</v>
      </c>
      <c r="AB1612">
        <v>1</v>
      </c>
      <c r="AC1612">
        <v>6</v>
      </c>
      <c r="AD1612">
        <v>1</v>
      </c>
      <c r="AE1612" s="16">
        <v>0</v>
      </c>
      <c r="AF1612" s="12">
        <v>99</v>
      </c>
      <c r="AG1612">
        <v>99</v>
      </c>
      <c r="AH1612">
        <v>1</v>
      </c>
      <c r="AI1612">
        <v>99</v>
      </c>
      <c r="AJ1612">
        <v>99</v>
      </c>
      <c r="AK1612">
        <v>99</v>
      </c>
      <c r="AL1612">
        <v>99</v>
      </c>
      <c r="AM1612" s="1">
        <v>99</v>
      </c>
      <c r="AN1612" s="1">
        <v>99</v>
      </c>
      <c r="AO1612" s="1">
        <v>99</v>
      </c>
      <c r="AP1612" s="1">
        <v>99</v>
      </c>
      <c r="AQ1612" s="1">
        <v>99</v>
      </c>
      <c r="AR1612" s="1">
        <v>99</v>
      </c>
      <c r="AS1612" s="1">
        <v>0</v>
      </c>
      <c r="AT1612" s="1">
        <v>0</v>
      </c>
      <c r="AU1612" s="1">
        <v>1</v>
      </c>
      <c r="AV1612" s="1">
        <v>0</v>
      </c>
      <c r="AW1612" s="1">
        <v>0</v>
      </c>
      <c r="AX1612" s="1">
        <v>0</v>
      </c>
      <c r="AY1612" s="1">
        <v>0</v>
      </c>
      <c r="AZ1612" s="1">
        <v>0</v>
      </c>
      <c r="BA1612" s="1">
        <v>0</v>
      </c>
      <c r="BB1612" s="1">
        <v>0</v>
      </c>
      <c r="BC1612" s="1">
        <v>0</v>
      </c>
      <c r="BD1612" s="1">
        <v>0</v>
      </c>
      <c r="BE1612" s="1">
        <v>0</v>
      </c>
      <c r="BF1612" s="1">
        <f>SUM(AS1612:BE1612)</f>
        <v>1</v>
      </c>
      <c r="BG1612" s="25">
        <v>0</v>
      </c>
      <c r="BH1612" s="1">
        <v>0</v>
      </c>
      <c r="BI1612" s="1">
        <v>0</v>
      </c>
      <c r="BJ1612" s="1">
        <v>0</v>
      </c>
      <c r="BK1612" s="1">
        <v>0</v>
      </c>
      <c r="BL1612" s="25">
        <v>0</v>
      </c>
      <c r="BM1612" s="1">
        <v>0</v>
      </c>
      <c r="BN1612" s="1">
        <v>0</v>
      </c>
      <c r="BO1612" s="1">
        <v>0</v>
      </c>
      <c r="BP1612" s="1">
        <v>0</v>
      </c>
      <c r="BQ1612" s="12"/>
      <c r="BR1612" s="12"/>
      <c r="BS1612" s="12"/>
      <c r="BT1612" s="12"/>
      <c r="BU1612" s="12"/>
      <c r="BV1612" s="12"/>
      <c r="BW1612" s="12"/>
      <c r="BX1612" s="12"/>
      <c r="BY1612" s="12"/>
      <c r="BZ1612" s="12"/>
      <c r="CA1612" s="12"/>
      <c r="CB1612" s="15"/>
      <c r="CC1612" s="12"/>
      <c r="CD1612" s="12"/>
      <c r="CE1612" s="12"/>
      <c r="CF1612" s="12"/>
      <c r="CG1612" s="12"/>
      <c r="CH1612" s="12"/>
      <c r="CI1612" s="12"/>
      <c r="CJ1612" s="15"/>
      <c r="CK1612" s="12"/>
      <c r="CL1612" s="12"/>
      <c r="CM1612" s="12"/>
      <c r="CN1612" s="12"/>
      <c r="CO1612" s="12"/>
      <c r="CP1612" s="12"/>
      <c r="CQ1612" s="12"/>
      <c r="CR1612" s="12"/>
      <c r="CS1612" s="12"/>
      <c r="CT1612" s="12"/>
      <c r="CU1612" s="12"/>
      <c r="CV1612" s="12"/>
      <c r="CW1612" s="12"/>
      <c r="CX1612" s="12"/>
      <c r="CY1612" s="12"/>
      <c r="CZ1612" s="12"/>
      <c r="DA1612" s="12"/>
      <c r="DB1612" s="12"/>
      <c r="DC1612" s="12"/>
      <c r="DD1612"/>
      <c r="DE1612" s="35"/>
    </row>
    <row r="1613" spans="1:109" x14ac:dyDescent="0.2">
      <c r="A1613" s="2">
        <v>1612</v>
      </c>
      <c r="B1613" s="5">
        <v>19</v>
      </c>
      <c r="C1613" s="2">
        <v>3</v>
      </c>
      <c r="D1613" s="1">
        <v>12</v>
      </c>
      <c r="E1613" s="7">
        <v>44025</v>
      </c>
      <c r="F1613" s="1">
        <v>0</v>
      </c>
      <c r="G1613" s="5">
        <f t="shared" si="105"/>
        <v>22</v>
      </c>
      <c r="H1613" s="19">
        <f t="shared" si="106"/>
        <v>61.599999999999994</v>
      </c>
      <c r="I1613">
        <v>98.958333333333329</v>
      </c>
      <c r="J1613">
        <v>141.63859649122807</v>
      </c>
      <c r="K1613">
        <v>16.239256109262204</v>
      </c>
      <c r="L1613">
        <v>5.9649122807017543</v>
      </c>
      <c r="M1613">
        <v>94.035087719298247</v>
      </c>
      <c r="N1613">
        <v>0</v>
      </c>
      <c r="O1613">
        <v>98.958333333333329</v>
      </c>
      <c r="P1613">
        <v>150.2421052631579</v>
      </c>
      <c r="Q1613">
        <v>15.293754789936845</v>
      </c>
      <c r="R1613">
        <v>8.9473684210526319</v>
      </c>
      <c r="S1613">
        <v>91.05263157894737</v>
      </c>
      <c r="T1613">
        <v>0</v>
      </c>
      <c r="U1613">
        <v>98.958333333333329</v>
      </c>
      <c r="V1613">
        <v>124.43157894736842</v>
      </c>
      <c r="W1613">
        <v>7.5386309961141347</v>
      </c>
      <c r="X1613">
        <v>0</v>
      </c>
      <c r="Y1613">
        <v>100</v>
      </c>
      <c r="Z1613">
        <v>0</v>
      </c>
      <c r="AA1613" s="2">
        <v>0</v>
      </c>
      <c r="AB1613">
        <v>2</v>
      </c>
      <c r="AC1613">
        <v>9</v>
      </c>
      <c r="AD1613">
        <v>1</v>
      </c>
      <c r="AE1613" s="16">
        <v>0</v>
      </c>
      <c r="AF1613" t="s">
        <v>875</v>
      </c>
      <c r="AG1613" t="s">
        <v>875</v>
      </c>
      <c r="AH1613" t="s">
        <v>875</v>
      </c>
      <c r="AI1613" t="s">
        <v>875</v>
      </c>
      <c r="AJ1613" t="s">
        <v>875</v>
      </c>
      <c r="AK1613" t="s">
        <v>875</v>
      </c>
      <c r="AL1613" t="s">
        <v>875</v>
      </c>
      <c r="AM1613" s="1" t="s">
        <v>903</v>
      </c>
      <c r="AN1613" s="1" t="s">
        <v>903</v>
      </c>
      <c r="AO1613" s="1" t="s">
        <v>903</v>
      </c>
      <c r="AP1613" s="1" t="s">
        <v>903</v>
      </c>
      <c r="AQ1613" s="1" t="s">
        <v>903</v>
      </c>
      <c r="AR1613" s="1" t="s">
        <v>903</v>
      </c>
      <c r="AS1613" s="1" t="s">
        <v>903</v>
      </c>
      <c r="AT1613" s="1" t="s">
        <v>903</v>
      </c>
      <c r="AU1613" s="1" t="s">
        <v>903</v>
      </c>
      <c r="AV1613" s="1" t="s">
        <v>903</v>
      </c>
      <c r="AW1613" s="1" t="s">
        <v>903</v>
      </c>
      <c r="AX1613" s="1" t="s">
        <v>903</v>
      </c>
      <c r="AY1613" s="1" t="s">
        <v>903</v>
      </c>
      <c r="AZ1613" s="1" t="s">
        <v>903</v>
      </c>
      <c r="BA1613" s="1" t="s">
        <v>875</v>
      </c>
      <c r="BB1613" s="1" t="s">
        <v>875</v>
      </c>
      <c r="BC1613" s="1" t="s">
        <v>875</v>
      </c>
      <c r="BD1613" s="1" t="s">
        <v>875</v>
      </c>
      <c r="BE1613" s="1" t="s">
        <v>875</v>
      </c>
      <c r="BF1613" s="1" t="s">
        <v>875</v>
      </c>
      <c r="BG1613" s="12">
        <v>22</v>
      </c>
      <c r="BH1613" s="1">
        <v>3</v>
      </c>
      <c r="BI1613" s="1">
        <v>2.8</v>
      </c>
      <c r="BJ1613" s="1">
        <f>BG1613*BI1613</f>
        <v>61.599999999999994</v>
      </c>
      <c r="BK1613" s="1" t="s">
        <v>27</v>
      </c>
      <c r="BL1613" s="25">
        <v>0</v>
      </c>
      <c r="BM1613" s="1">
        <v>0</v>
      </c>
      <c r="BN1613" s="1">
        <v>0</v>
      </c>
      <c r="BO1613" s="1">
        <v>0</v>
      </c>
      <c r="BP1613" s="1">
        <v>0</v>
      </c>
      <c r="BQ1613" s="14">
        <v>44025.884405532408</v>
      </c>
      <c r="BR1613" s="14" t="s">
        <v>648</v>
      </c>
      <c r="BS1613" s="15">
        <v>21.516666666666666</v>
      </c>
      <c r="BT1613" s="12" t="s">
        <v>251</v>
      </c>
      <c r="BU1613" s="12">
        <v>1</v>
      </c>
      <c r="BV1613" s="12"/>
      <c r="BW1613" s="12" t="s">
        <v>98</v>
      </c>
      <c r="BX1613" s="12"/>
      <c r="BY1613" s="12" t="s">
        <v>98</v>
      </c>
      <c r="BZ1613" s="12">
        <v>1</v>
      </c>
      <c r="CA1613" s="12">
        <v>5</v>
      </c>
      <c r="CB1613" s="15">
        <v>0</v>
      </c>
      <c r="CC1613" s="12">
        <v>0</v>
      </c>
      <c r="CD1613" s="12">
        <v>0</v>
      </c>
      <c r="CE1613" s="12">
        <v>1</v>
      </c>
      <c r="CF1613" s="12">
        <v>3</v>
      </c>
      <c r="CG1613" s="12">
        <v>1</v>
      </c>
      <c r="CH1613" s="12">
        <v>3</v>
      </c>
      <c r="CI1613" s="12">
        <v>4</v>
      </c>
      <c r="CJ1613" s="15">
        <v>3</v>
      </c>
      <c r="CK1613" s="12">
        <v>2</v>
      </c>
      <c r="CL1613" s="12">
        <v>3</v>
      </c>
      <c r="CM1613" s="12">
        <v>1</v>
      </c>
      <c r="CN1613" s="12">
        <v>2</v>
      </c>
      <c r="CO1613" s="12">
        <v>2</v>
      </c>
      <c r="CP1613" s="12" t="s">
        <v>435</v>
      </c>
      <c r="CQ1613" s="12">
        <v>81</v>
      </c>
      <c r="CR1613" s="12">
        <v>81</v>
      </c>
      <c r="CS1613" s="12">
        <v>35</v>
      </c>
      <c r="CT1613" s="12">
        <v>50</v>
      </c>
      <c r="CU1613" s="12">
        <v>79</v>
      </c>
      <c r="CV1613" s="12">
        <v>6.9</v>
      </c>
      <c r="CW1613" s="12">
        <v>270</v>
      </c>
      <c r="CX1613" s="12" t="b">
        <v>0</v>
      </c>
      <c r="CY1613" s="12"/>
      <c r="CZ1613" s="12">
        <v>0</v>
      </c>
      <c r="DA1613" s="12"/>
      <c r="DB1613" s="12"/>
      <c r="DC1613" s="12"/>
      <c r="DD1613"/>
      <c r="DE1613" s="35"/>
    </row>
    <row r="1614" spans="1:109" x14ac:dyDescent="0.2">
      <c r="A1614" s="2">
        <v>1613</v>
      </c>
      <c r="B1614" s="5">
        <v>19</v>
      </c>
      <c r="C1614" s="2">
        <v>3</v>
      </c>
      <c r="D1614" s="1">
        <v>13</v>
      </c>
      <c r="E1614" s="7">
        <v>44026</v>
      </c>
      <c r="F1614" s="1">
        <v>0</v>
      </c>
      <c r="G1614" s="5">
        <f t="shared" si="105"/>
        <v>25</v>
      </c>
      <c r="H1614" s="19">
        <f t="shared" si="106"/>
        <v>70</v>
      </c>
      <c r="I1614">
        <v>97.916666666666671</v>
      </c>
      <c r="J1614">
        <v>145.0921985815603</v>
      </c>
      <c r="K1614">
        <v>26.629205091216807</v>
      </c>
      <c r="L1614">
        <v>20.567375886524822</v>
      </c>
      <c r="M1614">
        <v>79.432624113475185</v>
      </c>
      <c r="N1614">
        <v>0</v>
      </c>
      <c r="O1614">
        <v>97.395833333333329</v>
      </c>
      <c r="P1614">
        <v>141.16577540106951</v>
      </c>
      <c r="Q1614">
        <v>29.968367733185854</v>
      </c>
      <c r="R1614">
        <v>21.390374331550802</v>
      </c>
      <c r="S1614">
        <v>78.609625668449198</v>
      </c>
      <c r="T1614">
        <v>0</v>
      </c>
      <c r="U1614">
        <v>98.958333333333329</v>
      </c>
      <c r="V1614">
        <v>152.82105263157894</v>
      </c>
      <c r="W1614">
        <v>18.853618020186342</v>
      </c>
      <c r="X1614">
        <v>18.94736842105263</v>
      </c>
      <c r="Y1614">
        <v>81.05263157894737</v>
      </c>
      <c r="Z1614">
        <v>0</v>
      </c>
      <c r="AA1614" s="2">
        <v>0</v>
      </c>
      <c r="AB1614">
        <v>3</v>
      </c>
      <c r="AC1614">
        <v>10</v>
      </c>
      <c r="AD1614">
        <v>1</v>
      </c>
      <c r="AE1614" s="16">
        <v>0</v>
      </c>
      <c r="AF1614" t="s">
        <v>875</v>
      </c>
      <c r="AG1614" t="s">
        <v>875</v>
      </c>
      <c r="AH1614" t="s">
        <v>875</v>
      </c>
      <c r="AI1614" t="s">
        <v>875</v>
      </c>
      <c r="AJ1614" t="s">
        <v>875</v>
      </c>
      <c r="AK1614" t="s">
        <v>875</v>
      </c>
      <c r="AL1614" t="s">
        <v>875</v>
      </c>
      <c r="AM1614" s="1" t="s">
        <v>903</v>
      </c>
      <c r="AN1614" s="1" t="s">
        <v>903</v>
      </c>
      <c r="AO1614" s="1" t="s">
        <v>903</v>
      </c>
      <c r="AP1614" s="1" t="s">
        <v>903</v>
      </c>
      <c r="AQ1614" s="1" t="s">
        <v>903</v>
      </c>
      <c r="AR1614" s="1" t="s">
        <v>903</v>
      </c>
      <c r="AS1614" s="1" t="s">
        <v>903</v>
      </c>
      <c r="AT1614" s="1" t="s">
        <v>903</v>
      </c>
      <c r="AU1614" s="1" t="s">
        <v>903</v>
      </c>
      <c r="AV1614" s="1" t="s">
        <v>903</v>
      </c>
      <c r="AW1614" s="1" t="s">
        <v>903</v>
      </c>
      <c r="AX1614" s="1" t="s">
        <v>903</v>
      </c>
      <c r="AY1614" s="1" t="s">
        <v>903</v>
      </c>
      <c r="AZ1614" s="1" t="s">
        <v>903</v>
      </c>
      <c r="BA1614" s="1" t="s">
        <v>875</v>
      </c>
      <c r="BB1614" s="1" t="s">
        <v>875</v>
      </c>
      <c r="BC1614" s="1" t="s">
        <v>875</v>
      </c>
      <c r="BD1614" s="1" t="s">
        <v>875</v>
      </c>
      <c r="BE1614" s="1" t="s">
        <v>875</v>
      </c>
      <c r="BF1614" s="1" t="s">
        <v>875</v>
      </c>
      <c r="BG1614" s="12">
        <v>25</v>
      </c>
      <c r="BH1614" s="1">
        <v>3</v>
      </c>
      <c r="BI1614" s="1">
        <v>2.8</v>
      </c>
      <c r="BJ1614" s="1">
        <f>BG1614*BI1614</f>
        <v>70</v>
      </c>
      <c r="BK1614" s="1" t="s">
        <v>27</v>
      </c>
      <c r="BL1614" s="25">
        <v>0</v>
      </c>
      <c r="BM1614" s="1">
        <v>0</v>
      </c>
      <c r="BN1614" s="1">
        <v>0</v>
      </c>
      <c r="BO1614" s="1">
        <v>0</v>
      </c>
      <c r="BP1614" s="1">
        <v>0</v>
      </c>
      <c r="BQ1614" s="14">
        <v>44026.841629641203</v>
      </c>
      <c r="BR1614" s="14" t="s">
        <v>649</v>
      </c>
      <c r="BS1614" s="15">
        <v>23.516666666666666</v>
      </c>
      <c r="BT1614" s="12" t="s">
        <v>243</v>
      </c>
      <c r="BU1614" s="12">
        <v>1</v>
      </c>
      <c r="BV1614" s="12"/>
      <c r="BW1614" s="12" t="s">
        <v>98</v>
      </c>
      <c r="BX1614" s="12"/>
      <c r="BY1614" s="12" t="s">
        <v>98</v>
      </c>
      <c r="BZ1614" s="12">
        <v>1</v>
      </c>
      <c r="CA1614" s="12">
        <v>6</v>
      </c>
      <c r="CB1614" s="15">
        <v>0</v>
      </c>
      <c r="CC1614" s="12">
        <v>0</v>
      </c>
      <c r="CD1614" s="12">
        <v>0</v>
      </c>
      <c r="CE1614" s="12">
        <v>3</v>
      </c>
      <c r="CF1614" s="12">
        <v>3</v>
      </c>
      <c r="CG1614" s="12">
        <v>1</v>
      </c>
      <c r="CH1614" s="12">
        <v>4</v>
      </c>
      <c r="CI1614" s="12">
        <v>1</v>
      </c>
      <c r="CJ1614" s="15">
        <v>3</v>
      </c>
      <c r="CK1614" s="12">
        <v>3</v>
      </c>
      <c r="CL1614" s="12">
        <v>3</v>
      </c>
      <c r="CM1614" s="12">
        <v>1</v>
      </c>
      <c r="CN1614" s="12">
        <v>3</v>
      </c>
      <c r="CO1614" s="12">
        <v>2</v>
      </c>
      <c r="CP1614" s="12" t="s">
        <v>99</v>
      </c>
      <c r="CQ1614" s="12">
        <v>82</v>
      </c>
      <c r="CR1614" s="12">
        <v>82</v>
      </c>
      <c r="CS1614" s="12">
        <v>91</v>
      </c>
      <c r="CT1614" s="12">
        <v>45</v>
      </c>
      <c r="CU1614" s="12">
        <v>79</v>
      </c>
      <c r="CV1614" s="12">
        <v>6.9</v>
      </c>
      <c r="CW1614" s="12">
        <v>338</v>
      </c>
      <c r="CX1614" s="12" t="b">
        <v>0</v>
      </c>
      <c r="CY1614" s="12"/>
      <c r="CZ1614" s="12">
        <v>0</v>
      </c>
      <c r="DA1614" s="12"/>
      <c r="DB1614" s="12"/>
      <c r="DC1614" s="12"/>
      <c r="DD1614"/>
      <c r="DE1614" s="35"/>
    </row>
    <row r="1615" spans="1:109" x14ac:dyDescent="0.2">
      <c r="A1615" s="2">
        <v>1614</v>
      </c>
      <c r="B1615" s="5">
        <v>19</v>
      </c>
      <c r="C1615" s="2">
        <v>3</v>
      </c>
      <c r="D1615" s="1">
        <v>14</v>
      </c>
      <c r="E1615" s="7">
        <v>44027</v>
      </c>
      <c r="F1615" s="1">
        <v>0</v>
      </c>
      <c r="G1615" s="5">
        <f t="shared" si="105"/>
        <v>0</v>
      </c>
      <c r="H1615" s="19">
        <f t="shared" si="106"/>
        <v>0</v>
      </c>
      <c r="I1615">
        <v>60.416666666666664</v>
      </c>
      <c r="J1615">
        <v>141.83333333333334</v>
      </c>
      <c r="K1615">
        <v>23.291380204086664</v>
      </c>
      <c r="L1615">
        <v>18.390804597701148</v>
      </c>
      <c r="M1615">
        <v>81.609195402298852</v>
      </c>
      <c r="N1615">
        <v>0</v>
      </c>
      <c r="O1615">
        <v>90.625</v>
      </c>
      <c r="P1615">
        <v>141.83333333333334</v>
      </c>
      <c r="Q1615">
        <v>23.291380204086664</v>
      </c>
      <c r="R1615">
        <v>18.390804597701148</v>
      </c>
      <c r="S1615">
        <v>81.609195402298852</v>
      </c>
      <c r="T1615">
        <v>0</v>
      </c>
      <c r="U1615">
        <v>0</v>
      </c>
      <c r="V1615" t="s">
        <v>20</v>
      </c>
      <c r="W1615" t="s">
        <v>20</v>
      </c>
      <c r="X1615" t="s">
        <v>20</v>
      </c>
      <c r="Y1615" t="s">
        <v>20</v>
      </c>
      <c r="Z1615" t="s">
        <v>20</v>
      </c>
      <c r="AA1615" s="2">
        <v>1</v>
      </c>
      <c r="AB1615">
        <v>3</v>
      </c>
      <c r="AC1615">
        <v>8</v>
      </c>
      <c r="AD1615">
        <v>4</v>
      </c>
      <c r="AE1615" s="16">
        <v>0</v>
      </c>
      <c r="AF1615" s="12">
        <v>99</v>
      </c>
      <c r="AG1615">
        <v>1</v>
      </c>
      <c r="AH1615">
        <v>99</v>
      </c>
      <c r="AI1615">
        <v>99</v>
      </c>
      <c r="AJ1615">
        <v>99</v>
      </c>
      <c r="AK1615">
        <v>99</v>
      </c>
      <c r="AL1615">
        <v>99</v>
      </c>
      <c r="AM1615">
        <v>99</v>
      </c>
      <c r="AN1615" s="1">
        <v>99</v>
      </c>
      <c r="AO1615" s="1">
        <v>99</v>
      </c>
      <c r="AP1615" s="1">
        <v>99</v>
      </c>
      <c r="AQ1615" s="1">
        <v>99</v>
      </c>
      <c r="AR1615" s="1">
        <v>99</v>
      </c>
      <c r="AS1615" s="1">
        <v>0</v>
      </c>
      <c r="AT1615">
        <v>1</v>
      </c>
      <c r="AU1615">
        <v>0</v>
      </c>
      <c r="AV1615" s="1">
        <v>0</v>
      </c>
      <c r="AW1615" s="1">
        <v>0</v>
      </c>
      <c r="AX1615" s="1">
        <v>0</v>
      </c>
      <c r="AY1615" s="1">
        <v>0</v>
      </c>
      <c r="AZ1615" s="1">
        <v>0</v>
      </c>
      <c r="BA1615" s="1">
        <v>0</v>
      </c>
      <c r="BB1615" s="1">
        <v>0</v>
      </c>
      <c r="BC1615" s="1">
        <v>0</v>
      </c>
      <c r="BD1615" s="1">
        <v>0</v>
      </c>
      <c r="BE1615" s="1">
        <v>0</v>
      </c>
      <c r="BF1615" s="1">
        <f>SUM(AS1615:BE1615)</f>
        <v>1</v>
      </c>
      <c r="BG1615" s="25">
        <v>0</v>
      </c>
      <c r="BH1615" s="1">
        <v>0</v>
      </c>
      <c r="BI1615" s="1">
        <v>0</v>
      </c>
      <c r="BJ1615" s="1">
        <v>0</v>
      </c>
      <c r="BK1615" s="1">
        <v>0</v>
      </c>
      <c r="BL1615" s="25">
        <v>0</v>
      </c>
      <c r="BM1615" s="1">
        <v>0</v>
      </c>
      <c r="BN1615" s="1">
        <v>0</v>
      </c>
      <c r="BO1615" s="1">
        <v>0</v>
      </c>
      <c r="BP1615" s="1">
        <v>0</v>
      </c>
      <c r="BQ1615" s="12"/>
      <c r="BR1615" s="12"/>
      <c r="BS1615" s="12"/>
      <c r="BT1615" s="12"/>
      <c r="BU1615" s="12"/>
      <c r="BV1615" s="12"/>
      <c r="BW1615" s="12"/>
      <c r="BX1615" s="12"/>
      <c r="BY1615" s="12"/>
      <c r="BZ1615" s="12"/>
      <c r="CA1615" s="12"/>
      <c r="CB1615" s="15"/>
      <c r="CC1615" s="12"/>
      <c r="CD1615" s="12"/>
      <c r="CE1615" s="12"/>
      <c r="CF1615" s="12"/>
      <c r="CG1615" s="12"/>
      <c r="CH1615" s="12"/>
      <c r="CI1615" s="12"/>
      <c r="CJ1615" s="15"/>
      <c r="CK1615" s="12"/>
      <c r="CL1615" s="12"/>
      <c r="CM1615" s="12"/>
      <c r="CN1615" s="12"/>
      <c r="CO1615" s="12"/>
      <c r="CP1615" s="12"/>
      <c r="CQ1615" s="12"/>
      <c r="CR1615" s="12"/>
      <c r="CS1615" s="12"/>
      <c r="CT1615" s="12"/>
      <c r="CU1615" s="12"/>
      <c r="CV1615" s="12"/>
      <c r="CW1615" s="12"/>
      <c r="CX1615" s="12"/>
      <c r="CY1615" s="12"/>
      <c r="CZ1615" s="12"/>
      <c r="DA1615" s="12"/>
      <c r="DB1615" s="12"/>
      <c r="DC1615" s="12"/>
      <c r="DD1615"/>
      <c r="DE1615" s="35"/>
    </row>
    <row r="1616" spans="1:109" x14ac:dyDescent="0.2">
      <c r="A1616" s="2">
        <v>1615</v>
      </c>
      <c r="B1616" s="5">
        <v>19</v>
      </c>
      <c r="C1616" s="2">
        <v>3</v>
      </c>
      <c r="D1616" s="1">
        <v>15</v>
      </c>
      <c r="E1616" s="7">
        <v>44028</v>
      </c>
      <c r="F1616" s="1">
        <v>0</v>
      </c>
      <c r="G1616" s="5">
        <f t="shared" si="105"/>
        <v>0</v>
      </c>
      <c r="H1616" s="19">
        <f t="shared" si="106"/>
        <v>0</v>
      </c>
      <c r="I1616">
        <v>93.055555555555557</v>
      </c>
      <c r="J1616">
        <v>150.65298507462686</v>
      </c>
      <c r="K1616">
        <v>21.866933719398297</v>
      </c>
      <c r="L1616">
        <v>16.791044776119403</v>
      </c>
      <c r="M1616">
        <v>82.089552238805965</v>
      </c>
      <c r="N1616">
        <v>1.1194029850746268</v>
      </c>
      <c r="O1616">
        <v>90.104166666666671</v>
      </c>
      <c r="P1616">
        <v>163.10982658959537</v>
      </c>
      <c r="Q1616">
        <v>21.301697216817271</v>
      </c>
      <c r="R1616">
        <v>26.01156069364162</v>
      </c>
      <c r="S1616">
        <v>72.254335260115596</v>
      </c>
      <c r="T1616">
        <v>1.7341040462427746</v>
      </c>
      <c r="U1616">
        <v>98.958333333333329</v>
      </c>
      <c r="V1616">
        <v>127.96842105263158</v>
      </c>
      <c r="W1616">
        <v>6.44238219700713</v>
      </c>
      <c r="X1616">
        <v>0</v>
      </c>
      <c r="Y1616">
        <v>100</v>
      </c>
      <c r="Z1616">
        <v>0</v>
      </c>
      <c r="AA1616" s="2">
        <v>0</v>
      </c>
      <c r="AB1616">
        <v>2</v>
      </c>
      <c r="AC1616">
        <v>8</v>
      </c>
      <c r="AD1616">
        <v>5</v>
      </c>
      <c r="AE1616" s="16">
        <v>0</v>
      </c>
      <c r="AF1616" s="12">
        <v>99</v>
      </c>
      <c r="AG1616">
        <v>1</v>
      </c>
      <c r="AH1616">
        <v>99</v>
      </c>
      <c r="AI1616">
        <v>99</v>
      </c>
      <c r="AJ1616">
        <v>99</v>
      </c>
      <c r="AK1616">
        <v>99</v>
      </c>
      <c r="AL1616">
        <v>99</v>
      </c>
      <c r="AM1616" s="1">
        <v>99</v>
      </c>
      <c r="AN1616" s="1">
        <v>99</v>
      </c>
      <c r="AO1616" s="1">
        <v>99</v>
      </c>
      <c r="AP1616" s="1">
        <v>99</v>
      </c>
      <c r="AQ1616" s="1">
        <v>99</v>
      </c>
      <c r="AR1616" s="1">
        <v>99</v>
      </c>
      <c r="AS1616" s="1">
        <v>0</v>
      </c>
      <c r="AT1616">
        <v>1</v>
      </c>
      <c r="AU1616">
        <v>0</v>
      </c>
      <c r="AV1616" s="1">
        <v>0</v>
      </c>
      <c r="AW1616" s="1">
        <v>0</v>
      </c>
      <c r="AX1616" s="1">
        <v>0</v>
      </c>
      <c r="AY1616" s="1">
        <v>0</v>
      </c>
      <c r="AZ1616" s="1">
        <v>0</v>
      </c>
      <c r="BA1616" s="1">
        <v>0</v>
      </c>
      <c r="BB1616" s="1">
        <v>0</v>
      </c>
      <c r="BC1616" s="1">
        <v>0</v>
      </c>
      <c r="BD1616" s="1">
        <v>0</v>
      </c>
      <c r="BE1616" s="1">
        <v>0</v>
      </c>
      <c r="BF1616" s="1">
        <f>SUM(AS1616:BE1616)</f>
        <v>1</v>
      </c>
      <c r="BG1616" s="25">
        <v>0</v>
      </c>
      <c r="BH1616" s="1">
        <v>0</v>
      </c>
      <c r="BI1616" s="1">
        <v>0</v>
      </c>
      <c r="BJ1616" s="1">
        <v>0</v>
      </c>
      <c r="BK1616" s="1">
        <v>0</v>
      </c>
      <c r="BL1616" s="25">
        <v>0</v>
      </c>
      <c r="BM1616" s="1">
        <v>0</v>
      </c>
      <c r="BN1616" s="1">
        <v>0</v>
      </c>
      <c r="BO1616" s="1">
        <v>0</v>
      </c>
      <c r="BP1616" s="1">
        <v>0</v>
      </c>
      <c r="BQ1616" s="12"/>
      <c r="BR1616" s="12"/>
      <c r="BS1616" s="12"/>
      <c r="BT1616" s="12"/>
      <c r="BU1616" s="12"/>
      <c r="BV1616" s="12"/>
      <c r="BW1616" s="12"/>
      <c r="BX1616" s="12"/>
      <c r="BY1616" s="12"/>
      <c r="BZ1616" s="12"/>
      <c r="CA1616" s="12"/>
      <c r="CB1616" s="15"/>
      <c r="CC1616" s="12"/>
      <c r="CD1616" s="12"/>
      <c r="CE1616" s="12"/>
      <c r="CF1616" s="12"/>
      <c r="CG1616" s="12"/>
      <c r="CH1616" s="12"/>
      <c r="CI1616" s="12"/>
      <c r="CJ1616" s="15"/>
      <c r="CK1616" s="12"/>
      <c r="CL1616" s="12"/>
      <c r="CM1616" s="12"/>
      <c r="CN1616" s="12"/>
      <c r="CO1616" s="12"/>
      <c r="CP1616" s="12"/>
      <c r="CQ1616" s="12"/>
      <c r="CR1616" s="12"/>
      <c r="CS1616" s="12"/>
      <c r="CT1616" s="12"/>
      <c r="CU1616" s="12"/>
      <c r="CV1616" s="12"/>
      <c r="CW1616" s="12"/>
      <c r="CX1616" s="12"/>
      <c r="CY1616" s="12"/>
      <c r="CZ1616" s="12"/>
      <c r="DA1616" s="12"/>
      <c r="DB1616" s="12"/>
      <c r="DC1616" s="12"/>
      <c r="DD1616"/>
      <c r="DE1616" s="35"/>
    </row>
    <row r="1617" spans="1:109" x14ac:dyDescent="0.2">
      <c r="A1617" s="2">
        <v>1616</v>
      </c>
      <c r="B1617" s="5">
        <v>19</v>
      </c>
      <c r="C1617" s="2">
        <v>3</v>
      </c>
      <c r="D1617" s="1">
        <v>16</v>
      </c>
      <c r="E1617" s="7">
        <v>44029</v>
      </c>
      <c r="F1617" s="1">
        <v>0</v>
      </c>
      <c r="G1617" s="5">
        <f t="shared" si="105"/>
        <v>0</v>
      </c>
      <c r="H1617" s="19">
        <f t="shared" si="106"/>
        <v>0</v>
      </c>
      <c r="I1617">
        <v>82.291666666666671</v>
      </c>
      <c r="J1617">
        <v>151.32489451476792</v>
      </c>
      <c r="K1617">
        <v>29.606379608347364</v>
      </c>
      <c r="L1617">
        <v>22.784810126582279</v>
      </c>
      <c r="M1617">
        <v>76.371308016877649</v>
      </c>
      <c r="N1617">
        <v>0.84388185654008441</v>
      </c>
      <c r="O1617">
        <v>82.8125</v>
      </c>
      <c r="P1617">
        <v>155.80503144654088</v>
      </c>
      <c r="Q1617">
        <v>31.5422325281139</v>
      </c>
      <c r="R1617">
        <v>25.786163522012579</v>
      </c>
      <c r="S1617">
        <v>74.213836477987428</v>
      </c>
      <c r="T1617">
        <v>0</v>
      </c>
      <c r="U1617">
        <v>81.25</v>
      </c>
      <c r="V1617">
        <v>142.19230769230768</v>
      </c>
      <c r="W1617">
        <v>23.006907999412181</v>
      </c>
      <c r="X1617">
        <v>16.666666666666668</v>
      </c>
      <c r="Y1617">
        <v>80.769230769230759</v>
      </c>
      <c r="Z1617">
        <v>2.5641025641025643</v>
      </c>
      <c r="AA1617" s="2">
        <v>1</v>
      </c>
      <c r="AB1617">
        <v>3</v>
      </c>
      <c r="AC1617">
        <v>7</v>
      </c>
      <c r="AD1617">
        <v>3</v>
      </c>
      <c r="AE1617" s="16">
        <v>0</v>
      </c>
      <c r="AF1617" s="12">
        <v>99</v>
      </c>
      <c r="AG1617">
        <v>1</v>
      </c>
      <c r="AH1617">
        <v>99</v>
      </c>
      <c r="AI1617">
        <v>99</v>
      </c>
      <c r="AJ1617">
        <v>99</v>
      </c>
      <c r="AK1617">
        <v>99</v>
      </c>
      <c r="AL1617">
        <v>99</v>
      </c>
      <c r="AM1617">
        <v>99</v>
      </c>
      <c r="AN1617" s="1">
        <v>99</v>
      </c>
      <c r="AO1617" s="1">
        <v>99</v>
      </c>
      <c r="AP1617" s="1">
        <v>99</v>
      </c>
      <c r="AQ1617" s="1">
        <v>99</v>
      </c>
      <c r="AR1617" s="1">
        <v>99</v>
      </c>
      <c r="AS1617" s="1">
        <v>0</v>
      </c>
      <c r="AT1617" s="1">
        <v>1</v>
      </c>
      <c r="AU1617" s="1">
        <v>0</v>
      </c>
      <c r="AV1617" s="1">
        <v>0</v>
      </c>
      <c r="AW1617" s="1">
        <v>0</v>
      </c>
      <c r="AX1617" s="1">
        <v>0</v>
      </c>
      <c r="AY1617" s="1">
        <v>0</v>
      </c>
      <c r="AZ1617" s="1">
        <v>0</v>
      </c>
      <c r="BA1617" s="1">
        <v>0</v>
      </c>
      <c r="BB1617" s="1">
        <v>0</v>
      </c>
      <c r="BC1617" s="1">
        <v>0</v>
      </c>
      <c r="BD1617" s="1">
        <v>0</v>
      </c>
      <c r="BE1617" s="1">
        <v>0</v>
      </c>
      <c r="BF1617" s="1">
        <f>SUM(AS1617:BE1617)</f>
        <v>1</v>
      </c>
      <c r="BG1617" s="25">
        <v>0</v>
      </c>
      <c r="BH1617" s="1">
        <v>0</v>
      </c>
      <c r="BI1617" s="1">
        <v>0</v>
      </c>
      <c r="BJ1617" s="1">
        <v>0</v>
      </c>
      <c r="BK1617" s="1">
        <v>0</v>
      </c>
      <c r="BL1617" s="25">
        <v>0</v>
      </c>
      <c r="BM1617" s="1">
        <v>0</v>
      </c>
      <c r="BN1617" s="1">
        <v>0</v>
      </c>
      <c r="BO1617" s="1">
        <v>0</v>
      </c>
      <c r="BP1617" s="1">
        <v>0</v>
      </c>
      <c r="BQ1617" s="12"/>
      <c r="BR1617" s="12"/>
      <c r="BS1617" s="12"/>
      <c r="BT1617" s="12"/>
      <c r="BU1617" s="12"/>
      <c r="BV1617" s="12"/>
      <c r="BW1617" s="12"/>
      <c r="BX1617" s="12"/>
      <c r="BY1617" s="12"/>
      <c r="BZ1617" s="12"/>
      <c r="CA1617" s="12"/>
      <c r="CB1617" s="15"/>
      <c r="CC1617" s="12"/>
      <c r="CD1617" s="12"/>
      <c r="CE1617" s="12"/>
      <c r="CF1617" s="12"/>
      <c r="CG1617" s="12"/>
      <c r="CH1617" s="12"/>
      <c r="CI1617" s="12"/>
      <c r="CJ1617" s="15"/>
      <c r="CK1617" s="12"/>
      <c r="CL1617" s="12"/>
      <c r="CM1617" s="12"/>
      <c r="CN1617" s="12"/>
      <c r="CO1617" s="12"/>
      <c r="CP1617" s="12"/>
      <c r="CQ1617" s="12"/>
      <c r="CR1617" s="12"/>
      <c r="CS1617" s="12"/>
      <c r="CT1617" s="12"/>
      <c r="CU1617" s="12"/>
      <c r="CV1617" s="12"/>
      <c r="CW1617" s="12"/>
      <c r="CX1617" s="12"/>
      <c r="CY1617" s="12"/>
      <c r="CZ1617" s="12"/>
      <c r="DA1617" s="12"/>
      <c r="DB1617" s="12"/>
      <c r="DC1617" s="12"/>
      <c r="DD1617"/>
      <c r="DE1617" s="35"/>
    </row>
    <row r="1618" spans="1:109" customFormat="1" x14ac:dyDescent="0.2">
      <c r="A1618" s="2">
        <v>1617</v>
      </c>
      <c r="B1618" s="5">
        <v>19</v>
      </c>
      <c r="C1618" s="2">
        <v>3</v>
      </c>
      <c r="D1618" s="1">
        <v>17</v>
      </c>
      <c r="E1618" s="7">
        <v>44030</v>
      </c>
      <c r="F1618" s="1">
        <v>0</v>
      </c>
      <c r="G1618" s="5">
        <f t="shared" si="105"/>
        <v>0</v>
      </c>
      <c r="H1618" s="19">
        <f t="shared" si="106"/>
        <v>0</v>
      </c>
      <c r="I1618">
        <v>96.180555555555557</v>
      </c>
      <c r="J1618">
        <v>179.54151624548737</v>
      </c>
      <c r="K1618">
        <v>23.306048523469435</v>
      </c>
      <c r="L1618">
        <v>57.761732851985556</v>
      </c>
      <c r="M1618">
        <v>42.238267148014444</v>
      </c>
      <c r="N1618">
        <v>0</v>
      </c>
      <c r="O1618">
        <v>95.3125</v>
      </c>
      <c r="P1618">
        <v>179.12021857923497</v>
      </c>
      <c r="Q1618">
        <v>26.810402426419724</v>
      </c>
      <c r="R1618">
        <v>51.366120218579233</v>
      </c>
      <c r="S1618">
        <v>48.633879781420767</v>
      </c>
      <c r="T1618">
        <v>0</v>
      </c>
      <c r="U1618">
        <v>97.916666666666671</v>
      </c>
      <c r="V1618">
        <v>180.36170212765958</v>
      </c>
      <c r="W1618">
        <v>14.479960702206396</v>
      </c>
      <c r="X1618">
        <v>70.212765957446805</v>
      </c>
      <c r="Y1618">
        <v>29.787234042553195</v>
      </c>
      <c r="Z1618">
        <v>0</v>
      </c>
      <c r="AA1618" s="2">
        <v>0</v>
      </c>
      <c r="AB1618">
        <v>2</v>
      </c>
      <c r="AC1618">
        <v>8</v>
      </c>
      <c r="AD1618">
        <v>1</v>
      </c>
      <c r="AE1618" s="16">
        <v>0</v>
      </c>
      <c r="AF1618" s="12">
        <v>99</v>
      </c>
      <c r="AG1618">
        <v>1</v>
      </c>
      <c r="AH1618">
        <v>99</v>
      </c>
      <c r="AI1618">
        <v>99</v>
      </c>
      <c r="AJ1618">
        <v>99</v>
      </c>
      <c r="AK1618">
        <v>99</v>
      </c>
      <c r="AL1618">
        <v>99</v>
      </c>
      <c r="AM1618" s="1">
        <v>99</v>
      </c>
      <c r="AN1618" s="1">
        <v>99</v>
      </c>
      <c r="AO1618" s="1">
        <v>99</v>
      </c>
      <c r="AP1618" s="1">
        <v>99</v>
      </c>
      <c r="AQ1618" s="1">
        <v>99</v>
      </c>
      <c r="AR1618" s="1">
        <v>99</v>
      </c>
      <c r="AS1618" s="1">
        <v>0</v>
      </c>
      <c r="AT1618">
        <v>1</v>
      </c>
      <c r="AU1618">
        <v>0</v>
      </c>
      <c r="AV1618" s="1">
        <v>0</v>
      </c>
      <c r="AW1618" s="1">
        <v>0</v>
      </c>
      <c r="AX1618" s="1">
        <v>0</v>
      </c>
      <c r="AY1618" s="1">
        <v>0</v>
      </c>
      <c r="AZ1618" s="1">
        <v>0</v>
      </c>
      <c r="BA1618" s="1">
        <v>0</v>
      </c>
      <c r="BB1618" s="1">
        <v>0</v>
      </c>
      <c r="BC1618" s="1">
        <v>0</v>
      </c>
      <c r="BD1618" s="1">
        <v>0</v>
      </c>
      <c r="BE1618" s="1">
        <v>0</v>
      </c>
      <c r="BF1618" s="1">
        <f>SUM(AS1618:BE1618)</f>
        <v>1</v>
      </c>
      <c r="BG1618" s="25">
        <v>0</v>
      </c>
      <c r="BH1618" s="1">
        <v>0</v>
      </c>
      <c r="BI1618" s="1">
        <v>0</v>
      </c>
      <c r="BJ1618" s="1">
        <v>0</v>
      </c>
      <c r="BK1618" s="1">
        <v>0</v>
      </c>
      <c r="BL1618" s="25">
        <v>0</v>
      </c>
      <c r="BM1618" s="1">
        <v>0</v>
      </c>
      <c r="BN1618" s="1">
        <v>0</v>
      </c>
      <c r="BO1618" s="1">
        <v>0</v>
      </c>
      <c r="BP1618" s="1">
        <v>0</v>
      </c>
      <c r="BQ1618" s="12"/>
      <c r="BR1618" s="12"/>
      <c r="BS1618" s="12"/>
      <c r="BT1618" s="12"/>
      <c r="BU1618" s="12"/>
      <c r="BV1618" s="12"/>
      <c r="BW1618" s="12"/>
      <c r="BX1618" s="12"/>
      <c r="BY1618" s="12"/>
      <c r="BZ1618" s="12"/>
      <c r="CA1618" s="12"/>
      <c r="CB1618" s="15"/>
      <c r="CC1618" s="12"/>
      <c r="CD1618" s="12"/>
      <c r="CE1618" s="12"/>
      <c r="CF1618" s="12"/>
      <c r="CG1618" s="12"/>
      <c r="CH1618" s="12"/>
      <c r="CI1618" s="12"/>
      <c r="CJ1618" s="15"/>
      <c r="CK1618" s="12"/>
      <c r="CL1618" s="12"/>
      <c r="CM1618" s="12"/>
      <c r="CN1618" s="12"/>
      <c r="CO1618" s="12"/>
      <c r="CP1618" s="12"/>
      <c r="CQ1618" s="12"/>
      <c r="CR1618" s="12"/>
      <c r="CS1618" s="12"/>
      <c r="CT1618" s="12"/>
      <c r="CU1618" s="12"/>
      <c r="CV1618" s="12"/>
      <c r="CW1618" s="12"/>
      <c r="CX1618" s="12"/>
      <c r="CY1618" s="12"/>
      <c r="CZ1618" s="12"/>
      <c r="DA1618" s="12"/>
      <c r="DB1618" s="12"/>
      <c r="DC1618" s="12"/>
      <c r="DE1618" s="35"/>
    </row>
    <row r="1619" spans="1:109" customFormat="1" x14ac:dyDescent="0.2">
      <c r="A1619" s="2">
        <v>1618</v>
      </c>
      <c r="B1619" s="5">
        <v>19</v>
      </c>
      <c r="C1619" s="2">
        <v>3</v>
      </c>
      <c r="D1619" s="1">
        <v>18</v>
      </c>
      <c r="E1619" s="7">
        <v>44031</v>
      </c>
      <c r="F1619" s="1">
        <v>0</v>
      </c>
      <c r="G1619" s="5">
        <f t="shared" si="105"/>
        <v>0</v>
      </c>
      <c r="H1619" s="19">
        <f t="shared" si="106"/>
        <v>0</v>
      </c>
      <c r="I1619">
        <v>99.652777777777771</v>
      </c>
      <c r="J1619">
        <v>179.72822299651568</v>
      </c>
      <c r="K1619">
        <v>25.867236218445736</v>
      </c>
      <c r="L1619">
        <v>50.174216027874564</v>
      </c>
      <c r="M1619">
        <v>49.825783972125436</v>
      </c>
      <c r="N1619">
        <v>0</v>
      </c>
      <c r="O1619">
        <v>100</v>
      </c>
      <c r="P1619">
        <v>162.234375</v>
      </c>
      <c r="Q1619">
        <v>27.405680297954955</v>
      </c>
      <c r="R1619">
        <v>29.166666666666668</v>
      </c>
      <c r="S1619">
        <v>70.833333333333329</v>
      </c>
      <c r="T1619">
        <v>0</v>
      </c>
      <c r="U1619">
        <v>98.958333333333329</v>
      </c>
      <c r="V1619">
        <v>215.08421052631579</v>
      </c>
      <c r="W1619">
        <v>12.04324510906102</v>
      </c>
      <c r="X1619">
        <v>92.631578947368425</v>
      </c>
      <c r="Y1619">
        <v>7.3684210526315752</v>
      </c>
      <c r="Z1619">
        <v>0</v>
      </c>
      <c r="AA1619" s="2">
        <v>0</v>
      </c>
      <c r="AB1619">
        <v>1</v>
      </c>
      <c r="AC1619">
        <v>9</v>
      </c>
      <c r="AD1619">
        <v>1</v>
      </c>
      <c r="AE1619" s="16">
        <v>0</v>
      </c>
      <c r="AF1619" s="12">
        <v>99</v>
      </c>
      <c r="AG1619">
        <v>1</v>
      </c>
      <c r="AH1619">
        <v>99</v>
      </c>
      <c r="AI1619">
        <v>99</v>
      </c>
      <c r="AJ1619">
        <v>99</v>
      </c>
      <c r="AK1619">
        <v>99</v>
      </c>
      <c r="AL1619">
        <v>99</v>
      </c>
      <c r="AM1619">
        <v>99</v>
      </c>
      <c r="AN1619" s="1">
        <v>99</v>
      </c>
      <c r="AO1619" s="1">
        <v>99</v>
      </c>
      <c r="AP1619" s="1">
        <v>99</v>
      </c>
      <c r="AQ1619" s="1">
        <v>99</v>
      </c>
      <c r="AR1619" s="1">
        <v>99</v>
      </c>
      <c r="AS1619" s="1">
        <v>0</v>
      </c>
      <c r="AT1619">
        <v>1</v>
      </c>
      <c r="AU1619">
        <v>0</v>
      </c>
      <c r="AV1619" s="1">
        <v>0</v>
      </c>
      <c r="AW1619" s="1">
        <v>0</v>
      </c>
      <c r="AX1619" s="1">
        <v>0</v>
      </c>
      <c r="AY1619" s="1">
        <v>0</v>
      </c>
      <c r="AZ1619" s="1">
        <v>0</v>
      </c>
      <c r="BA1619" s="1">
        <v>0</v>
      </c>
      <c r="BB1619" s="1">
        <v>0</v>
      </c>
      <c r="BC1619" s="1">
        <v>0</v>
      </c>
      <c r="BD1619" s="1">
        <v>0</v>
      </c>
      <c r="BE1619" s="1">
        <v>0</v>
      </c>
      <c r="BF1619" s="1">
        <f>SUM(AS1619:BE1619)</f>
        <v>1</v>
      </c>
      <c r="BG1619" s="25">
        <v>0</v>
      </c>
      <c r="BH1619" s="1">
        <v>0</v>
      </c>
      <c r="BI1619" s="1">
        <v>0</v>
      </c>
      <c r="BJ1619" s="1">
        <v>0</v>
      </c>
      <c r="BK1619" s="1">
        <v>0</v>
      </c>
      <c r="BL1619" s="25">
        <v>0</v>
      </c>
      <c r="BM1619" s="1">
        <v>0</v>
      </c>
      <c r="BN1619" s="1">
        <v>0</v>
      </c>
      <c r="BO1619" s="1">
        <v>0</v>
      </c>
      <c r="BP1619" s="1">
        <v>0</v>
      </c>
      <c r="BQ1619" s="12"/>
      <c r="BR1619" s="12"/>
      <c r="BS1619" s="12"/>
      <c r="BT1619" s="12"/>
      <c r="BU1619" s="12"/>
      <c r="BV1619" s="12"/>
      <c r="BW1619" s="12"/>
      <c r="BX1619" s="12"/>
      <c r="BY1619" s="12"/>
      <c r="BZ1619" s="12"/>
      <c r="CA1619" s="12"/>
      <c r="CB1619" s="15"/>
      <c r="CC1619" s="12"/>
      <c r="CD1619" s="12"/>
      <c r="CE1619" s="12"/>
      <c r="CF1619" s="12"/>
      <c r="CG1619" s="12"/>
      <c r="CH1619" s="12"/>
      <c r="CI1619" s="12"/>
      <c r="CJ1619" s="15"/>
      <c r="CK1619" s="12"/>
      <c r="CL1619" s="12"/>
      <c r="CM1619" s="12"/>
      <c r="CN1619" s="12"/>
      <c r="CO1619" s="12"/>
      <c r="CP1619" s="12"/>
      <c r="CQ1619" s="12"/>
      <c r="CR1619" s="12"/>
      <c r="CS1619" s="12"/>
      <c r="CT1619" s="12"/>
      <c r="CU1619" s="12"/>
      <c r="CV1619" s="12"/>
      <c r="CW1619" s="12"/>
      <c r="CX1619" s="12"/>
      <c r="CY1619" s="12"/>
      <c r="CZ1619" s="12"/>
      <c r="DA1619" s="12"/>
      <c r="DB1619" s="12"/>
      <c r="DC1619" s="12"/>
      <c r="DE1619" s="35"/>
    </row>
    <row r="1620" spans="1:109" x14ac:dyDescent="0.2">
      <c r="A1620" s="2">
        <v>1619</v>
      </c>
      <c r="B1620" s="5">
        <v>19</v>
      </c>
      <c r="C1620" s="2">
        <v>3</v>
      </c>
      <c r="D1620" s="1">
        <v>19</v>
      </c>
      <c r="E1620" s="7">
        <v>44032</v>
      </c>
      <c r="F1620" s="1">
        <v>0</v>
      </c>
      <c r="G1620" s="5">
        <f t="shared" si="105"/>
        <v>30</v>
      </c>
      <c r="H1620" s="19">
        <f t="shared" si="106"/>
        <v>114</v>
      </c>
      <c r="I1620">
        <v>98.958333333333329</v>
      </c>
      <c r="J1620">
        <v>143.32982456140351</v>
      </c>
      <c r="K1620">
        <v>25.082169477797098</v>
      </c>
      <c r="L1620">
        <v>17.894736842105264</v>
      </c>
      <c r="M1620">
        <v>82.10526315789474</v>
      </c>
      <c r="N1620">
        <v>0</v>
      </c>
      <c r="O1620">
        <v>98.958333333333329</v>
      </c>
      <c r="P1620">
        <v>154.59473684210528</v>
      </c>
      <c r="Q1620">
        <v>25.406112186406592</v>
      </c>
      <c r="R1620">
        <v>26.842105263157894</v>
      </c>
      <c r="S1620">
        <v>73.15789473684211</v>
      </c>
      <c r="T1620">
        <v>0</v>
      </c>
      <c r="U1620">
        <v>98.958333333333329</v>
      </c>
      <c r="V1620">
        <v>120.8</v>
      </c>
      <c r="W1620">
        <v>4.7960376698084435</v>
      </c>
      <c r="X1620">
        <v>0</v>
      </c>
      <c r="Y1620">
        <v>100</v>
      </c>
      <c r="Z1620">
        <v>0</v>
      </c>
      <c r="AA1620" s="2">
        <v>0</v>
      </c>
      <c r="AB1620">
        <v>2</v>
      </c>
      <c r="AC1620">
        <v>9</v>
      </c>
      <c r="AD1620">
        <v>1</v>
      </c>
      <c r="AE1620" s="16">
        <v>0</v>
      </c>
      <c r="AF1620" t="s">
        <v>875</v>
      </c>
      <c r="AG1620" t="s">
        <v>875</v>
      </c>
      <c r="AH1620" t="s">
        <v>875</v>
      </c>
      <c r="AI1620" t="s">
        <v>875</v>
      </c>
      <c r="AJ1620" t="s">
        <v>875</v>
      </c>
      <c r="AK1620" t="s">
        <v>875</v>
      </c>
      <c r="AL1620" t="s">
        <v>875</v>
      </c>
      <c r="AM1620" s="1" t="s">
        <v>903</v>
      </c>
      <c r="AN1620" s="1" t="s">
        <v>903</v>
      </c>
      <c r="AO1620" s="1" t="s">
        <v>903</v>
      </c>
      <c r="AP1620" s="1" t="s">
        <v>903</v>
      </c>
      <c r="AQ1620" s="1" t="s">
        <v>903</v>
      </c>
      <c r="AR1620" s="1" t="s">
        <v>903</v>
      </c>
      <c r="AS1620" s="1" t="s">
        <v>903</v>
      </c>
      <c r="AT1620" s="1" t="s">
        <v>903</v>
      </c>
      <c r="AU1620" s="1" t="s">
        <v>903</v>
      </c>
      <c r="AV1620" s="1" t="s">
        <v>903</v>
      </c>
      <c r="AW1620" s="1" t="s">
        <v>903</v>
      </c>
      <c r="AX1620" s="1" t="s">
        <v>903</v>
      </c>
      <c r="AY1620" s="1" t="s">
        <v>903</v>
      </c>
      <c r="AZ1620" s="1" t="s">
        <v>903</v>
      </c>
      <c r="BA1620" s="1" t="s">
        <v>875</v>
      </c>
      <c r="BB1620" s="1" t="s">
        <v>875</v>
      </c>
      <c r="BC1620" s="1" t="s">
        <v>875</v>
      </c>
      <c r="BD1620" s="1" t="s">
        <v>875</v>
      </c>
      <c r="BE1620" s="1" t="s">
        <v>875</v>
      </c>
      <c r="BF1620" s="1" t="s">
        <v>875</v>
      </c>
      <c r="BG1620" s="12">
        <v>30</v>
      </c>
      <c r="BH1620" s="1">
        <v>3</v>
      </c>
      <c r="BI1620" s="1">
        <v>3.8</v>
      </c>
      <c r="BJ1620" s="1">
        <f>BG1620*BI1620</f>
        <v>114</v>
      </c>
      <c r="BK1620" s="1" t="s">
        <v>28</v>
      </c>
      <c r="BL1620" s="25">
        <v>0</v>
      </c>
      <c r="BM1620" s="1">
        <v>0</v>
      </c>
      <c r="BN1620" s="1">
        <v>0</v>
      </c>
      <c r="BO1620" s="1">
        <v>0</v>
      </c>
      <c r="BP1620" s="1">
        <v>0</v>
      </c>
      <c r="BQ1620" s="14">
        <v>44032.877484421297</v>
      </c>
      <c r="BR1620" s="14" t="s">
        <v>650</v>
      </c>
      <c r="BS1620" s="15">
        <v>28.7</v>
      </c>
      <c r="BT1620" s="12" t="s">
        <v>113</v>
      </c>
      <c r="BU1620" s="12">
        <v>2</v>
      </c>
      <c r="BV1620" s="12"/>
      <c r="BW1620" s="12" t="s">
        <v>98</v>
      </c>
      <c r="BX1620" s="12"/>
      <c r="BY1620" s="12" t="s">
        <v>98</v>
      </c>
      <c r="BZ1620" s="12">
        <v>1</v>
      </c>
      <c r="CA1620" s="12">
        <v>6</v>
      </c>
      <c r="CB1620" s="15">
        <v>0</v>
      </c>
      <c r="CC1620" s="12">
        <v>0</v>
      </c>
      <c r="CD1620" s="12">
        <v>0</v>
      </c>
      <c r="CE1620" s="12">
        <v>1</v>
      </c>
      <c r="CF1620" s="12">
        <v>3</v>
      </c>
      <c r="CG1620" s="12">
        <v>1</v>
      </c>
      <c r="CH1620" s="12">
        <v>4</v>
      </c>
      <c r="CI1620" s="12">
        <v>1</v>
      </c>
      <c r="CJ1620" s="15">
        <v>3</v>
      </c>
      <c r="CK1620" s="12">
        <v>2</v>
      </c>
      <c r="CL1620" s="12">
        <v>4</v>
      </c>
      <c r="CM1620" s="12">
        <v>1</v>
      </c>
      <c r="CN1620" s="12">
        <v>3</v>
      </c>
      <c r="CO1620" s="12">
        <v>2</v>
      </c>
      <c r="CP1620" s="12" t="s">
        <v>435</v>
      </c>
      <c r="CQ1620" s="12">
        <v>89</v>
      </c>
      <c r="CR1620" s="12">
        <v>89</v>
      </c>
      <c r="CS1620" s="12">
        <v>31</v>
      </c>
      <c r="CT1620" s="12">
        <v>44</v>
      </c>
      <c r="CU1620" s="12">
        <v>87</v>
      </c>
      <c r="CV1620" s="12">
        <v>11.5</v>
      </c>
      <c r="CW1620" s="12">
        <v>293</v>
      </c>
      <c r="CX1620" s="12" t="b">
        <v>0</v>
      </c>
      <c r="CY1620" s="12"/>
      <c r="CZ1620" s="12">
        <v>0</v>
      </c>
      <c r="DA1620" s="12"/>
      <c r="DB1620" s="12"/>
      <c r="DC1620" s="12"/>
      <c r="DD1620"/>
      <c r="DE1620" s="35"/>
    </row>
    <row r="1621" spans="1:109" x14ac:dyDescent="0.2">
      <c r="A1621" s="2">
        <v>1620</v>
      </c>
      <c r="B1621" s="5">
        <v>19</v>
      </c>
      <c r="C1621" s="2">
        <v>3</v>
      </c>
      <c r="D1621" s="1">
        <v>20</v>
      </c>
      <c r="E1621" s="7">
        <v>44033</v>
      </c>
      <c r="F1621" s="1">
        <v>0</v>
      </c>
      <c r="G1621" s="5">
        <f t="shared" si="105"/>
        <v>54</v>
      </c>
      <c r="H1621" s="19">
        <f t="shared" si="106"/>
        <v>432</v>
      </c>
      <c r="I1621">
        <v>91.319444444444443</v>
      </c>
      <c r="J1621">
        <v>153.28136882129277</v>
      </c>
      <c r="K1621">
        <v>26.770268174127914</v>
      </c>
      <c r="L1621">
        <v>21.29277566539924</v>
      </c>
      <c r="M1621">
        <v>78.326996197718643</v>
      </c>
      <c r="N1621">
        <v>0.38022813688212925</v>
      </c>
      <c r="O1621">
        <v>89.0625</v>
      </c>
      <c r="P1621">
        <v>165.92397660818713</v>
      </c>
      <c r="Q1621">
        <v>26.483661479357828</v>
      </c>
      <c r="R1621">
        <v>32.748538011695906</v>
      </c>
      <c r="S1621">
        <v>66.666666666666671</v>
      </c>
      <c r="T1621">
        <v>0.58479532163742687</v>
      </c>
      <c r="U1621">
        <v>95.833333333333329</v>
      </c>
      <c r="V1621">
        <v>129.78260869565219</v>
      </c>
      <c r="W1621">
        <v>15.057418902243848</v>
      </c>
      <c r="X1621">
        <v>0</v>
      </c>
      <c r="Y1621">
        <v>100</v>
      </c>
      <c r="Z1621">
        <v>0</v>
      </c>
      <c r="AA1621" s="2">
        <v>1</v>
      </c>
      <c r="AB1621">
        <v>3</v>
      </c>
      <c r="AC1621">
        <v>8</v>
      </c>
      <c r="AD1621">
        <v>1</v>
      </c>
      <c r="AE1621" s="16">
        <v>0</v>
      </c>
      <c r="AF1621" t="s">
        <v>875</v>
      </c>
      <c r="AG1621" t="s">
        <v>875</v>
      </c>
      <c r="AH1621" t="s">
        <v>875</v>
      </c>
      <c r="AI1621" t="s">
        <v>875</v>
      </c>
      <c r="AJ1621" t="s">
        <v>875</v>
      </c>
      <c r="AK1621" t="s">
        <v>875</v>
      </c>
      <c r="AL1621" t="s">
        <v>875</v>
      </c>
      <c r="AM1621" s="1" t="s">
        <v>903</v>
      </c>
      <c r="AN1621" s="1" t="s">
        <v>903</v>
      </c>
      <c r="AO1621" s="1" t="s">
        <v>903</v>
      </c>
      <c r="AP1621" s="1" t="s">
        <v>903</v>
      </c>
      <c r="AQ1621" s="1" t="s">
        <v>903</v>
      </c>
      <c r="AR1621" s="1" t="s">
        <v>903</v>
      </c>
      <c r="AS1621" s="1" t="s">
        <v>903</v>
      </c>
      <c r="AT1621" s="1" t="s">
        <v>903</v>
      </c>
      <c r="AU1621" s="1" t="s">
        <v>903</v>
      </c>
      <c r="AV1621" s="1" t="s">
        <v>903</v>
      </c>
      <c r="AW1621" s="1" t="s">
        <v>903</v>
      </c>
      <c r="AX1621" s="1" t="s">
        <v>903</v>
      </c>
      <c r="AY1621" s="1" t="s">
        <v>903</v>
      </c>
      <c r="AZ1621" s="1" t="s">
        <v>903</v>
      </c>
      <c r="BA1621" s="1" t="s">
        <v>875</v>
      </c>
      <c r="BB1621" s="1" t="s">
        <v>875</v>
      </c>
      <c r="BC1621" s="1" t="s">
        <v>875</v>
      </c>
      <c r="BD1621" s="1" t="s">
        <v>875</v>
      </c>
      <c r="BE1621" s="1" t="s">
        <v>875</v>
      </c>
      <c r="BF1621" s="1" t="s">
        <v>875</v>
      </c>
      <c r="BG1621" s="12">
        <v>54</v>
      </c>
      <c r="BH1621" s="1">
        <v>7</v>
      </c>
      <c r="BI1621" s="1">
        <v>8</v>
      </c>
      <c r="BJ1621" s="1">
        <f>BG1621*BI1621</f>
        <v>432</v>
      </c>
      <c r="BK1621" s="1" t="s">
        <v>29</v>
      </c>
      <c r="BL1621" s="25">
        <v>0</v>
      </c>
      <c r="BM1621" s="1">
        <v>0</v>
      </c>
      <c r="BN1621" s="1">
        <v>0</v>
      </c>
      <c r="BO1621" s="1">
        <v>0</v>
      </c>
      <c r="BP1621" s="1">
        <v>0</v>
      </c>
      <c r="BQ1621" s="14">
        <v>44033.801100694443</v>
      </c>
      <c r="BR1621" s="14" t="s">
        <v>651</v>
      </c>
      <c r="BS1621" s="15">
        <v>50.716666666666669</v>
      </c>
      <c r="BT1621" s="12" t="s">
        <v>652</v>
      </c>
      <c r="BU1621" s="12">
        <v>3</v>
      </c>
      <c r="BV1621" s="12"/>
      <c r="BW1621" s="12" t="s">
        <v>98</v>
      </c>
      <c r="BX1621" s="12"/>
      <c r="BY1621" s="12" t="s">
        <v>98</v>
      </c>
      <c r="BZ1621" s="12">
        <v>1</v>
      </c>
      <c r="CA1621" s="12">
        <v>1</v>
      </c>
      <c r="CB1621" s="15">
        <v>0</v>
      </c>
      <c r="CC1621" s="12">
        <v>0</v>
      </c>
      <c r="CD1621" s="12">
        <v>0</v>
      </c>
      <c r="CE1621" s="12">
        <v>2</v>
      </c>
      <c r="CF1621" s="12">
        <v>4</v>
      </c>
      <c r="CG1621" s="12">
        <v>1</v>
      </c>
      <c r="CH1621" s="12">
        <v>5</v>
      </c>
      <c r="CI1621" s="12">
        <v>1</v>
      </c>
      <c r="CJ1621" s="15">
        <v>7</v>
      </c>
      <c r="CK1621" s="12">
        <v>3</v>
      </c>
      <c r="CL1621" s="12">
        <v>4</v>
      </c>
      <c r="CM1621" s="12">
        <v>1</v>
      </c>
      <c r="CN1621" s="12">
        <v>1</v>
      </c>
      <c r="CO1621" s="12">
        <v>5</v>
      </c>
      <c r="CP1621" s="12" t="s">
        <v>141</v>
      </c>
      <c r="CQ1621" s="12">
        <v>88</v>
      </c>
      <c r="CR1621" s="12">
        <v>88</v>
      </c>
      <c r="CS1621" s="12">
        <v>11</v>
      </c>
      <c r="CT1621" s="12">
        <v>47</v>
      </c>
      <c r="CU1621" s="12">
        <v>87</v>
      </c>
      <c r="CV1621" s="12">
        <v>9.1999999999999993</v>
      </c>
      <c r="CW1621" s="12">
        <v>203</v>
      </c>
      <c r="CX1621" s="12" t="b">
        <v>0</v>
      </c>
      <c r="CY1621" s="12"/>
      <c r="CZ1621" s="12">
        <v>0</v>
      </c>
      <c r="DA1621" s="12"/>
      <c r="DB1621" s="12"/>
      <c r="DC1621" s="12"/>
      <c r="DD1621"/>
      <c r="DE1621" s="35"/>
    </row>
    <row r="1622" spans="1:109" x14ac:dyDescent="0.2">
      <c r="A1622" s="2">
        <v>1621</v>
      </c>
      <c r="B1622" s="5">
        <v>19</v>
      </c>
      <c r="C1622" s="2">
        <v>3</v>
      </c>
      <c r="D1622" s="1">
        <v>21</v>
      </c>
      <c r="E1622" s="7">
        <v>44034</v>
      </c>
      <c r="F1622" s="1">
        <v>0</v>
      </c>
      <c r="G1622" s="5">
        <f t="shared" si="105"/>
        <v>0</v>
      </c>
      <c r="H1622" s="19">
        <f t="shared" si="106"/>
        <v>0</v>
      </c>
      <c r="I1622">
        <v>94.444444444444443</v>
      </c>
      <c r="J1622">
        <v>138.57720588235293</v>
      </c>
      <c r="K1622">
        <v>29.737379972498054</v>
      </c>
      <c r="L1622">
        <v>12.867647058823529</v>
      </c>
      <c r="M1622">
        <v>87.132352941176464</v>
      </c>
      <c r="N1622">
        <v>0</v>
      </c>
      <c r="O1622">
        <v>92.1875</v>
      </c>
      <c r="P1622">
        <v>148.15254237288136</v>
      </c>
      <c r="Q1622">
        <v>32.274834141406991</v>
      </c>
      <c r="R1622">
        <v>19.774011299435028</v>
      </c>
      <c r="S1622">
        <v>80.225988700564969</v>
      </c>
      <c r="T1622">
        <v>0</v>
      </c>
      <c r="U1622">
        <v>98.958333333333329</v>
      </c>
      <c r="V1622">
        <v>120.73684210526316</v>
      </c>
      <c r="W1622">
        <v>9.0996713732633019</v>
      </c>
      <c r="X1622">
        <v>0</v>
      </c>
      <c r="Y1622">
        <v>100</v>
      </c>
      <c r="Z1622">
        <v>0</v>
      </c>
      <c r="AA1622" s="2">
        <v>0</v>
      </c>
      <c r="AB1622">
        <v>1</v>
      </c>
      <c r="AC1622">
        <v>10</v>
      </c>
      <c r="AD1622">
        <v>1</v>
      </c>
      <c r="AE1622" s="16">
        <v>0</v>
      </c>
      <c r="AF1622" s="12">
        <v>99</v>
      </c>
      <c r="AG1622">
        <v>1</v>
      </c>
      <c r="AH1622">
        <v>99</v>
      </c>
      <c r="AI1622">
        <v>99</v>
      </c>
      <c r="AJ1622">
        <v>99</v>
      </c>
      <c r="AK1622">
        <v>99</v>
      </c>
      <c r="AL1622">
        <v>99</v>
      </c>
      <c r="AM1622" s="1">
        <v>99</v>
      </c>
      <c r="AN1622" s="1">
        <v>99</v>
      </c>
      <c r="AO1622" s="1">
        <v>99</v>
      </c>
      <c r="AP1622" s="1">
        <v>99</v>
      </c>
      <c r="AQ1622" s="1">
        <v>99</v>
      </c>
      <c r="AR1622" s="1">
        <v>99</v>
      </c>
      <c r="AS1622" s="1">
        <v>0</v>
      </c>
      <c r="AT1622" s="1">
        <v>1</v>
      </c>
      <c r="AU1622" s="1">
        <v>0</v>
      </c>
      <c r="AV1622" s="1">
        <v>0</v>
      </c>
      <c r="AW1622" s="1">
        <v>0</v>
      </c>
      <c r="AX1622" s="1">
        <v>0</v>
      </c>
      <c r="AY1622" s="1">
        <v>0</v>
      </c>
      <c r="AZ1622" s="1">
        <v>0</v>
      </c>
      <c r="BA1622" s="1">
        <v>0</v>
      </c>
      <c r="BB1622" s="1">
        <v>0</v>
      </c>
      <c r="BC1622" s="1">
        <v>0</v>
      </c>
      <c r="BD1622" s="1">
        <v>0</v>
      </c>
      <c r="BE1622" s="1">
        <v>0</v>
      </c>
      <c r="BF1622" s="1">
        <f>SUM(AS1622:BE1622)</f>
        <v>1</v>
      </c>
      <c r="BG1622" s="25">
        <v>0</v>
      </c>
      <c r="BH1622" s="1">
        <v>0</v>
      </c>
      <c r="BI1622" s="1">
        <v>0</v>
      </c>
      <c r="BJ1622" s="1">
        <v>0</v>
      </c>
      <c r="BK1622" s="1">
        <v>0</v>
      </c>
      <c r="BL1622" s="25">
        <v>0</v>
      </c>
      <c r="BM1622" s="1">
        <v>0</v>
      </c>
      <c r="BN1622" s="1">
        <v>0</v>
      </c>
      <c r="BO1622" s="1">
        <v>0</v>
      </c>
      <c r="BP1622" s="1">
        <v>0</v>
      </c>
      <c r="BQ1622" s="12"/>
      <c r="BR1622" s="12"/>
      <c r="BS1622" s="12"/>
      <c r="BT1622" s="12"/>
      <c r="BU1622" s="12"/>
      <c r="BV1622" s="12"/>
      <c r="BW1622" s="12"/>
      <c r="BX1622" s="12"/>
      <c r="BY1622" s="12"/>
      <c r="BZ1622" s="12"/>
      <c r="CA1622" s="12"/>
      <c r="CB1622" s="15"/>
      <c r="CC1622" s="12"/>
      <c r="CD1622" s="12"/>
      <c r="CE1622" s="12"/>
      <c r="CF1622" s="12"/>
      <c r="CG1622" s="12"/>
      <c r="CH1622" s="12"/>
      <c r="CI1622" s="12"/>
      <c r="CJ1622" s="15"/>
      <c r="CK1622" s="12"/>
      <c r="CL1622" s="12"/>
      <c r="CM1622" s="12"/>
      <c r="CN1622" s="12"/>
      <c r="CO1622" s="12"/>
      <c r="CP1622" s="12"/>
      <c r="CQ1622" s="12"/>
      <c r="CR1622" s="12"/>
      <c r="CS1622" s="12"/>
      <c r="CT1622" s="12"/>
      <c r="CU1622" s="12"/>
      <c r="CV1622" s="12"/>
      <c r="CW1622" s="12"/>
      <c r="CX1622" s="12"/>
      <c r="CY1622" s="12"/>
      <c r="CZ1622" s="12"/>
      <c r="DA1622" s="12"/>
      <c r="DB1622" s="12"/>
      <c r="DC1622" s="12"/>
      <c r="DD1622"/>
      <c r="DE1622" s="35"/>
    </row>
    <row r="1623" spans="1:109" customFormat="1" x14ac:dyDescent="0.2">
      <c r="A1623" s="2">
        <v>1622</v>
      </c>
      <c r="B1623" s="5">
        <v>19</v>
      </c>
      <c r="C1623" s="2">
        <v>3</v>
      </c>
      <c r="D1623" s="1">
        <v>22</v>
      </c>
      <c r="E1623" s="7">
        <v>44035</v>
      </c>
      <c r="F1623" s="1">
        <v>0</v>
      </c>
      <c r="G1623" s="5">
        <f t="shared" si="105"/>
        <v>0</v>
      </c>
      <c r="H1623" s="19">
        <f t="shared" si="106"/>
        <v>0</v>
      </c>
      <c r="I1623">
        <v>99.305555555555557</v>
      </c>
      <c r="J1623">
        <v>135.12937062937064</v>
      </c>
      <c r="K1623">
        <v>24.740584132166372</v>
      </c>
      <c r="L1623">
        <v>10.13986013986014</v>
      </c>
      <c r="M1623">
        <v>89.860139860139867</v>
      </c>
      <c r="N1623">
        <v>0</v>
      </c>
      <c r="O1623">
        <v>99.479166666666671</v>
      </c>
      <c r="P1623">
        <v>138.75392670157069</v>
      </c>
      <c r="Q1623">
        <v>27.469608399858679</v>
      </c>
      <c r="R1623">
        <v>15.183246073298429</v>
      </c>
      <c r="S1623">
        <v>84.816753926701566</v>
      </c>
      <c r="T1623">
        <v>0</v>
      </c>
      <c r="U1623">
        <v>98.958333333333329</v>
      </c>
      <c r="V1623">
        <v>127.84210526315789</v>
      </c>
      <c r="W1623">
        <v>15.085225071224011</v>
      </c>
      <c r="X1623">
        <v>0</v>
      </c>
      <c r="Y1623">
        <v>100</v>
      </c>
      <c r="Z1623">
        <v>0</v>
      </c>
      <c r="AA1623" s="2">
        <v>0</v>
      </c>
      <c r="AB1623">
        <v>1</v>
      </c>
      <c r="AC1623">
        <v>7</v>
      </c>
      <c r="AD1623">
        <v>1</v>
      </c>
      <c r="AE1623" s="16">
        <v>0</v>
      </c>
      <c r="AF1623" s="12">
        <v>99</v>
      </c>
      <c r="AG1623">
        <v>1</v>
      </c>
      <c r="AH1623">
        <v>99</v>
      </c>
      <c r="AI1623">
        <v>99</v>
      </c>
      <c r="AJ1623">
        <v>99</v>
      </c>
      <c r="AK1623">
        <v>99</v>
      </c>
      <c r="AL1623">
        <v>99</v>
      </c>
      <c r="AM1623">
        <v>99</v>
      </c>
      <c r="AN1623" s="1">
        <v>99</v>
      </c>
      <c r="AO1623" s="1">
        <v>99</v>
      </c>
      <c r="AP1623" s="1">
        <v>99</v>
      </c>
      <c r="AQ1623" s="1">
        <v>99</v>
      </c>
      <c r="AR1623" s="1">
        <v>99</v>
      </c>
      <c r="AS1623" s="1">
        <v>0</v>
      </c>
      <c r="AT1623">
        <v>1</v>
      </c>
      <c r="AU1623">
        <v>0</v>
      </c>
      <c r="AV1623" s="1">
        <v>0</v>
      </c>
      <c r="AW1623" s="1">
        <v>0</v>
      </c>
      <c r="AX1623" s="1">
        <v>0</v>
      </c>
      <c r="AY1623" s="1">
        <v>0</v>
      </c>
      <c r="AZ1623" s="1">
        <v>0</v>
      </c>
      <c r="BA1623" s="1">
        <v>0</v>
      </c>
      <c r="BB1623" s="1">
        <v>0</v>
      </c>
      <c r="BC1623" s="1">
        <v>0</v>
      </c>
      <c r="BD1623" s="1">
        <v>0</v>
      </c>
      <c r="BE1623" s="1">
        <v>0</v>
      </c>
      <c r="BF1623" s="1">
        <f>SUM(AS1623:BE1623)</f>
        <v>1</v>
      </c>
      <c r="BG1623" s="25">
        <v>0</v>
      </c>
      <c r="BH1623" s="1">
        <v>0</v>
      </c>
      <c r="BI1623" s="1">
        <v>0</v>
      </c>
      <c r="BJ1623" s="1">
        <v>0</v>
      </c>
      <c r="BK1623" s="1">
        <v>0</v>
      </c>
      <c r="BL1623" s="25">
        <v>0</v>
      </c>
      <c r="BM1623" s="1">
        <v>0</v>
      </c>
      <c r="BN1623" s="1">
        <v>0</v>
      </c>
      <c r="BO1623" s="1">
        <v>0</v>
      </c>
      <c r="BP1623" s="1">
        <v>0</v>
      </c>
      <c r="BQ1623" s="12"/>
      <c r="BR1623" s="12"/>
      <c r="BS1623" s="12"/>
      <c r="BT1623" s="12"/>
      <c r="BU1623" s="12"/>
      <c r="BV1623" s="12"/>
      <c r="BW1623" s="12"/>
      <c r="BX1623" s="12"/>
      <c r="BY1623" s="12"/>
      <c r="BZ1623" s="12"/>
      <c r="CA1623" s="12"/>
      <c r="CB1623" s="15"/>
      <c r="CC1623" s="12"/>
      <c r="CD1623" s="12"/>
      <c r="CE1623" s="12"/>
      <c r="CF1623" s="12"/>
      <c r="CG1623" s="12"/>
      <c r="CH1623" s="12"/>
      <c r="CI1623" s="12"/>
      <c r="CJ1623" s="15"/>
      <c r="CK1623" s="12"/>
      <c r="CL1623" s="12"/>
      <c r="CM1623" s="12"/>
      <c r="CN1623" s="12"/>
      <c r="CO1623" s="12"/>
      <c r="CP1623" s="12"/>
      <c r="CQ1623" s="12"/>
      <c r="CR1623" s="12"/>
      <c r="CS1623" s="12"/>
      <c r="CT1623" s="12"/>
      <c r="CU1623" s="12"/>
      <c r="CV1623" s="12"/>
      <c r="CW1623" s="12"/>
      <c r="CX1623" s="12"/>
      <c r="CY1623" s="12"/>
      <c r="CZ1623" s="12"/>
      <c r="DA1623" s="12"/>
      <c r="DB1623" s="12"/>
      <c r="DC1623" s="12"/>
      <c r="DE1623" s="35"/>
    </row>
    <row r="1624" spans="1:109" customFormat="1" x14ac:dyDescent="0.2">
      <c r="A1624" s="2">
        <v>1623</v>
      </c>
      <c r="B1624" s="5">
        <v>19</v>
      </c>
      <c r="C1624" s="2">
        <v>3</v>
      </c>
      <c r="D1624" s="1">
        <v>23</v>
      </c>
      <c r="E1624" s="7">
        <v>44036</v>
      </c>
      <c r="F1624" s="1">
        <v>0</v>
      </c>
      <c r="G1624" s="5">
        <f t="shared" si="105"/>
        <v>0</v>
      </c>
      <c r="H1624" s="19">
        <f t="shared" si="106"/>
        <v>0</v>
      </c>
      <c r="I1624">
        <v>73.611111111111114</v>
      </c>
      <c r="J1624">
        <v>133.04716981132074</v>
      </c>
      <c r="K1624">
        <v>39.892937166543916</v>
      </c>
      <c r="L1624">
        <v>14.622641509433961</v>
      </c>
      <c r="M1624">
        <v>77.830188679245282</v>
      </c>
      <c r="N1624">
        <v>7.5471698113207548</v>
      </c>
      <c r="O1624">
        <v>88.020833333333329</v>
      </c>
      <c r="P1624">
        <v>144.91715976331361</v>
      </c>
      <c r="Q1624">
        <v>35.649538456651882</v>
      </c>
      <c r="R1624">
        <v>18.34319526627219</v>
      </c>
      <c r="S1624">
        <v>81.65680473372781</v>
      </c>
      <c r="T1624">
        <v>0</v>
      </c>
      <c r="U1624">
        <v>44.791666666666664</v>
      </c>
      <c r="V1624">
        <v>86.395348837209298</v>
      </c>
      <c r="W1624">
        <v>30.216008792301793</v>
      </c>
      <c r="X1624">
        <v>0</v>
      </c>
      <c r="Y1624">
        <v>62.790697674418603</v>
      </c>
      <c r="Z1624">
        <v>37.209302325581397</v>
      </c>
      <c r="AA1624" s="2">
        <v>1</v>
      </c>
      <c r="AB1624">
        <v>3</v>
      </c>
      <c r="AC1624">
        <v>7</v>
      </c>
      <c r="AD1624">
        <v>2</v>
      </c>
      <c r="AE1624" s="16">
        <v>0</v>
      </c>
      <c r="AF1624" s="12">
        <v>99</v>
      </c>
      <c r="AG1624">
        <v>99</v>
      </c>
      <c r="AH1624">
        <v>99</v>
      </c>
      <c r="AI1624">
        <v>99</v>
      </c>
      <c r="AJ1624">
        <v>99</v>
      </c>
      <c r="AK1624">
        <v>99</v>
      </c>
      <c r="AL1624">
        <v>99</v>
      </c>
      <c r="AM1624" s="1">
        <v>1</v>
      </c>
      <c r="AN1624">
        <v>99</v>
      </c>
      <c r="AO1624" s="1">
        <v>99</v>
      </c>
      <c r="AP1624" s="1">
        <v>99</v>
      </c>
      <c r="AQ1624">
        <v>99</v>
      </c>
      <c r="AR1624">
        <v>99</v>
      </c>
      <c r="AS1624" s="1">
        <v>0</v>
      </c>
      <c r="AT1624" s="1">
        <v>0</v>
      </c>
      <c r="AU1624">
        <v>0</v>
      </c>
      <c r="AV1624" s="1">
        <v>0</v>
      </c>
      <c r="AW1624" s="1">
        <v>0</v>
      </c>
      <c r="AX1624" s="1">
        <v>0</v>
      </c>
      <c r="AY1624" s="1">
        <v>0</v>
      </c>
      <c r="AZ1624" s="1">
        <v>1</v>
      </c>
      <c r="BA1624" s="1">
        <v>0</v>
      </c>
      <c r="BB1624" s="1">
        <v>0</v>
      </c>
      <c r="BC1624" s="1">
        <v>0</v>
      </c>
      <c r="BD1624" s="1">
        <v>0</v>
      </c>
      <c r="BE1624" s="1">
        <v>0</v>
      </c>
      <c r="BF1624" s="1">
        <f>SUM(AS1624:BE1624)</f>
        <v>1</v>
      </c>
      <c r="BG1624" s="25">
        <v>0</v>
      </c>
      <c r="BH1624" s="1">
        <v>0</v>
      </c>
      <c r="BI1624" s="1">
        <v>0</v>
      </c>
      <c r="BJ1624" s="1">
        <v>0</v>
      </c>
      <c r="BK1624" s="1">
        <v>0</v>
      </c>
      <c r="BL1624" s="25">
        <v>0</v>
      </c>
      <c r="BM1624" s="1">
        <v>0</v>
      </c>
      <c r="BN1624" s="1">
        <v>0</v>
      </c>
      <c r="BO1624" s="1">
        <v>0</v>
      </c>
      <c r="BP1624" s="1">
        <v>0</v>
      </c>
      <c r="BQ1624" s="12"/>
      <c r="BR1624" s="12"/>
      <c r="BS1624" s="12"/>
      <c r="BT1624" s="12"/>
      <c r="BU1624" s="12"/>
      <c r="BV1624" s="12"/>
      <c r="BW1624" s="12"/>
      <c r="BX1624" s="12"/>
      <c r="BY1624" s="12"/>
      <c r="BZ1624" s="12"/>
      <c r="CA1624" s="12"/>
      <c r="CB1624" s="15"/>
      <c r="CC1624" s="12"/>
      <c r="CD1624" s="12"/>
      <c r="CE1624" s="12"/>
      <c r="CF1624" s="12"/>
      <c r="CG1624" s="12"/>
      <c r="CH1624" s="12"/>
      <c r="CI1624" s="12"/>
      <c r="CJ1624" s="15"/>
      <c r="CK1624" s="12"/>
      <c r="CL1624" s="12"/>
      <c r="CM1624" s="12"/>
      <c r="CN1624" s="12"/>
      <c r="CO1624" s="12"/>
      <c r="CP1624" s="12"/>
      <c r="CQ1624" s="12"/>
      <c r="CR1624" s="12"/>
      <c r="CS1624" s="12"/>
      <c r="CT1624" s="12"/>
      <c r="CU1624" s="12"/>
      <c r="CV1624" s="12"/>
      <c r="CW1624" s="12"/>
      <c r="CX1624" s="12"/>
      <c r="CY1624" s="12"/>
      <c r="CZ1624" s="12"/>
      <c r="DA1624" s="12"/>
      <c r="DB1624" s="12"/>
      <c r="DC1624" s="12"/>
      <c r="DE1624" s="35"/>
    </row>
    <row r="1625" spans="1:109" customFormat="1" x14ac:dyDescent="0.2">
      <c r="A1625" s="2">
        <v>1624</v>
      </c>
      <c r="B1625" s="5">
        <v>19</v>
      </c>
      <c r="C1625" s="2">
        <v>3</v>
      </c>
      <c r="D1625" s="1">
        <v>24</v>
      </c>
      <c r="E1625" s="7">
        <v>44037</v>
      </c>
      <c r="F1625" s="1">
        <v>0</v>
      </c>
      <c r="G1625" s="5">
        <f t="shared" si="105"/>
        <v>22</v>
      </c>
      <c r="H1625" s="19">
        <f t="shared" si="106"/>
        <v>61.599999999999994</v>
      </c>
      <c r="I1625">
        <v>97.916666666666671</v>
      </c>
      <c r="J1625">
        <v>122.1063829787234</v>
      </c>
      <c r="K1625">
        <v>35.016785741005855</v>
      </c>
      <c r="L1625">
        <v>14.184397163120567</v>
      </c>
      <c r="M1625">
        <v>82.62411347517731</v>
      </c>
      <c r="N1625">
        <v>3.1914893617021276</v>
      </c>
      <c r="O1625">
        <v>97.395833333333329</v>
      </c>
      <c r="P1625">
        <v>135.91443850267379</v>
      </c>
      <c r="Q1625">
        <v>32.532073539385379</v>
      </c>
      <c r="R1625">
        <v>21.390374331550802</v>
      </c>
      <c r="S1625">
        <v>77.005347593582883</v>
      </c>
      <c r="T1625">
        <v>1.6042780748663101</v>
      </c>
      <c r="U1625">
        <v>98.958333333333329</v>
      </c>
      <c r="V1625">
        <v>94.926315789473691</v>
      </c>
      <c r="W1625">
        <v>22.858499334156882</v>
      </c>
      <c r="X1625">
        <v>0</v>
      </c>
      <c r="Y1625">
        <v>93.684210526315795</v>
      </c>
      <c r="Z1625">
        <v>6.3157894736842106</v>
      </c>
      <c r="AA1625" s="2">
        <v>1</v>
      </c>
      <c r="AB1625">
        <v>2</v>
      </c>
      <c r="AC1625">
        <v>8</v>
      </c>
      <c r="AD1625">
        <v>1</v>
      </c>
      <c r="AE1625" s="16">
        <v>0</v>
      </c>
      <c r="AF1625" t="s">
        <v>875</v>
      </c>
      <c r="AG1625" t="s">
        <v>875</v>
      </c>
      <c r="AH1625" t="s">
        <v>875</v>
      </c>
      <c r="AI1625" t="s">
        <v>875</v>
      </c>
      <c r="AJ1625" t="s">
        <v>875</v>
      </c>
      <c r="AK1625" t="s">
        <v>875</v>
      </c>
      <c r="AL1625" t="s">
        <v>875</v>
      </c>
      <c r="AM1625" s="1" t="s">
        <v>903</v>
      </c>
      <c r="AN1625" s="1" t="s">
        <v>903</v>
      </c>
      <c r="AO1625" s="1" t="s">
        <v>903</v>
      </c>
      <c r="AP1625" s="1" t="s">
        <v>903</v>
      </c>
      <c r="AQ1625" s="1" t="s">
        <v>903</v>
      </c>
      <c r="AR1625" s="1" t="s">
        <v>903</v>
      </c>
      <c r="AS1625" s="1" t="s">
        <v>903</v>
      </c>
      <c r="AT1625" s="1" t="s">
        <v>903</v>
      </c>
      <c r="AU1625" s="1" t="s">
        <v>903</v>
      </c>
      <c r="AV1625" s="1" t="s">
        <v>903</v>
      </c>
      <c r="AW1625" s="1" t="s">
        <v>903</v>
      </c>
      <c r="AX1625" s="1" t="s">
        <v>903</v>
      </c>
      <c r="AY1625" s="1" t="s">
        <v>903</v>
      </c>
      <c r="AZ1625" s="1" t="s">
        <v>903</v>
      </c>
      <c r="BA1625" s="1" t="s">
        <v>875</v>
      </c>
      <c r="BB1625" s="1" t="s">
        <v>875</v>
      </c>
      <c r="BC1625" s="1" t="s">
        <v>875</v>
      </c>
      <c r="BD1625" s="1" t="s">
        <v>875</v>
      </c>
      <c r="BE1625" s="1" t="s">
        <v>875</v>
      </c>
      <c r="BF1625" s="1" t="s">
        <v>875</v>
      </c>
      <c r="BG1625" s="12">
        <v>22</v>
      </c>
      <c r="BH1625" s="1">
        <v>3</v>
      </c>
      <c r="BI1625" s="1">
        <v>2.8</v>
      </c>
      <c r="BJ1625" s="1">
        <f>BG1625*BI1625</f>
        <v>61.599999999999994</v>
      </c>
      <c r="BK1625" s="1" t="s">
        <v>27</v>
      </c>
      <c r="BL1625" s="25">
        <v>0</v>
      </c>
      <c r="BM1625" s="1">
        <v>0</v>
      </c>
      <c r="BN1625" s="1">
        <v>0</v>
      </c>
      <c r="BO1625" s="1">
        <v>0</v>
      </c>
      <c r="BP1625" s="1">
        <v>0</v>
      </c>
      <c r="BQ1625" s="14">
        <v>44037.871212314814</v>
      </c>
      <c r="BR1625" s="14" t="s">
        <v>653</v>
      </c>
      <c r="BS1625" s="15">
        <v>21.016666666666666</v>
      </c>
      <c r="BT1625" s="12" t="s">
        <v>259</v>
      </c>
      <c r="BU1625" s="12">
        <v>1</v>
      </c>
      <c r="BV1625" s="12" t="s">
        <v>654</v>
      </c>
      <c r="BW1625" s="12" t="s">
        <v>655</v>
      </c>
      <c r="BX1625" s="12"/>
      <c r="BY1625" s="12" t="s">
        <v>98</v>
      </c>
      <c r="BZ1625" s="12">
        <v>1</v>
      </c>
      <c r="CA1625" s="12">
        <v>5</v>
      </c>
      <c r="CB1625" s="15">
        <v>0</v>
      </c>
      <c r="CC1625" s="12">
        <v>20</v>
      </c>
      <c r="CD1625" s="12">
        <v>0</v>
      </c>
      <c r="CE1625" s="12">
        <v>3</v>
      </c>
      <c r="CF1625" s="12">
        <v>4</v>
      </c>
      <c r="CG1625" s="12">
        <v>1</v>
      </c>
      <c r="CH1625" s="12">
        <v>4</v>
      </c>
      <c r="CI1625" s="12">
        <v>1</v>
      </c>
      <c r="CJ1625" s="15">
        <v>3</v>
      </c>
      <c r="CK1625" s="12">
        <v>3</v>
      </c>
      <c r="CL1625" s="12">
        <v>4</v>
      </c>
      <c r="CM1625" s="12">
        <v>1</v>
      </c>
      <c r="CN1625" s="12">
        <v>3</v>
      </c>
      <c r="CO1625" s="12">
        <v>2</v>
      </c>
      <c r="CP1625" s="12" t="s">
        <v>99</v>
      </c>
      <c r="CQ1625" s="12">
        <v>86</v>
      </c>
      <c r="CR1625" s="12">
        <v>86</v>
      </c>
      <c r="CS1625" s="12">
        <v>91</v>
      </c>
      <c r="CT1625" s="12">
        <v>50</v>
      </c>
      <c r="CU1625" s="12">
        <v>85</v>
      </c>
      <c r="CV1625" s="12">
        <v>10.4</v>
      </c>
      <c r="CW1625" s="12">
        <v>248</v>
      </c>
      <c r="CX1625" s="12" t="b">
        <v>0</v>
      </c>
      <c r="CY1625" s="12"/>
      <c r="CZ1625" s="12">
        <v>0</v>
      </c>
      <c r="DA1625" s="12"/>
      <c r="DB1625" s="12"/>
      <c r="DC1625" s="12"/>
      <c r="DE1625" s="35"/>
    </row>
    <row r="1626" spans="1:109" customFormat="1" x14ac:dyDescent="0.2">
      <c r="A1626" s="2">
        <v>1625</v>
      </c>
      <c r="B1626" s="5">
        <v>19</v>
      </c>
      <c r="C1626" s="2">
        <v>3</v>
      </c>
      <c r="D1626" s="1">
        <v>25</v>
      </c>
      <c r="E1626" s="7">
        <v>44038</v>
      </c>
      <c r="F1626" s="1">
        <v>0</v>
      </c>
      <c r="G1626" s="5">
        <f t="shared" si="105"/>
        <v>0</v>
      </c>
      <c r="H1626" s="19">
        <f t="shared" si="106"/>
        <v>0</v>
      </c>
      <c r="I1626">
        <v>97.222222222222229</v>
      </c>
      <c r="J1626">
        <v>134.70357142857142</v>
      </c>
      <c r="K1626">
        <v>25.528851007032443</v>
      </c>
      <c r="L1626">
        <v>13.214285714285714</v>
      </c>
      <c r="M1626">
        <v>83.571428571428584</v>
      </c>
      <c r="N1626">
        <v>3.2142857142857144</v>
      </c>
      <c r="O1626">
        <v>96.354166666666671</v>
      </c>
      <c r="P1626">
        <v>138.83243243243243</v>
      </c>
      <c r="Q1626">
        <v>28.966306827837546</v>
      </c>
      <c r="R1626">
        <v>20</v>
      </c>
      <c r="S1626">
        <v>75.13513513513513</v>
      </c>
      <c r="T1626">
        <v>4.8648648648648649</v>
      </c>
      <c r="U1626">
        <v>98.958333333333329</v>
      </c>
      <c r="V1626">
        <v>126.66315789473684</v>
      </c>
      <c r="W1626">
        <v>12.368078329409389</v>
      </c>
      <c r="X1626">
        <v>0</v>
      </c>
      <c r="Y1626">
        <v>100</v>
      </c>
      <c r="Z1626">
        <v>0</v>
      </c>
      <c r="AA1626" s="2">
        <v>0</v>
      </c>
      <c r="AB1626">
        <v>1</v>
      </c>
      <c r="AC1626">
        <v>9</v>
      </c>
      <c r="AD1626">
        <v>1</v>
      </c>
      <c r="AE1626" s="16">
        <v>0</v>
      </c>
      <c r="AF1626" s="12">
        <v>99</v>
      </c>
      <c r="AG1626">
        <v>1</v>
      </c>
      <c r="AH1626">
        <v>99</v>
      </c>
      <c r="AI1626">
        <v>99</v>
      </c>
      <c r="AJ1626">
        <v>99</v>
      </c>
      <c r="AK1626">
        <v>99</v>
      </c>
      <c r="AL1626">
        <v>99</v>
      </c>
      <c r="AM1626" s="1">
        <v>99</v>
      </c>
      <c r="AN1626" s="1">
        <v>99</v>
      </c>
      <c r="AO1626" s="1">
        <v>99</v>
      </c>
      <c r="AP1626" s="1">
        <v>99</v>
      </c>
      <c r="AQ1626" s="1">
        <v>99</v>
      </c>
      <c r="AR1626" s="1">
        <v>99</v>
      </c>
      <c r="AS1626" s="1">
        <v>0</v>
      </c>
      <c r="AT1626">
        <v>1</v>
      </c>
      <c r="AU1626">
        <v>0</v>
      </c>
      <c r="AV1626" s="1">
        <v>0</v>
      </c>
      <c r="AW1626" s="1">
        <v>0</v>
      </c>
      <c r="AX1626" s="1">
        <v>0</v>
      </c>
      <c r="AY1626" s="1">
        <v>0</v>
      </c>
      <c r="AZ1626" s="1">
        <v>0</v>
      </c>
      <c r="BA1626" s="1">
        <v>0</v>
      </c>
      <c r="BB1626" s="1">
        <v>0</v>
      </c>
      <c r="BC1626" s="1">
        <v>0</v>
      </c>
      <c r="BD1626" s="1">
        <v>0</v>
      </c>
      <c r="BE1626" s="1">
        <v>0</v>
      </c>
      <c r="BF1626" s="1">
        <f>SUM(AS1626:BE1626)</f>
        <v>1</v>
      </c>
      <c r="BG1626" s="25">
        <v>0</v>
      </c>
      <c r="BH1626" s="1">
        <v>0</v>
      </c>
      <c r="BI1626" s="1">
        <v>0</v>
      </c>
      <c r="BJ1626" s="1">
        <v>0</v>
      </c>
      <c r="BK1626" s="1">
        <v>0</v>
      </c>
      <c r="BL1626" s="25">
        <v>0</v>
      </c>
      <c r="BM1626" s="1">
        <v>0</v>
      </c>
      <c r="BN1626" s="1">
        <v>0</v>
      </c>
      <c r="BO1626" s="1">
        <v>0</v>
      </c>
      <c r="BP1626" s="1">
        <v>0</v>
      </c>
      <c r="BQ1626" s="12"/>
      <c r="BR1626" s="12"/>
      <c r="BS1626" s="12"/>
      <c r="BT1626" s="12"/>
      <c r="BU1626" s="12"/>
      <c r="BV1626" s="12"/>
      <c r="BW1626" s="12"/>
      <c r="BX1626" s="12"/>
      <c r="BY1626" s="12"/>
      <c r="BZ1626" s="12"/>
      <c r="CA1626" s="12"/>
      <c r="CB1626" s="15"/>
      <c r="CC1626" s="12"/>
      <c r="CD1626" s="12"/>
      <c r="CE1626" s="12"/>
      <c r="CF1626" s="12"/>
      <c r="CG1626" s="12"/>
      <c r="CH1626" s="12"/>
      <c r="CI1626" s="12"/>
      <c r="CJ1626" s="15"/>
      <c r="CK1626" s="12"/>
      <c r="CL1626" s="12"/>
      <c r="CM1626" s="12"/>
      <c r="CN1626" s="12"/>
      <c r="CO1626" s="12"/>
      <c r="CP1626" s="12"/>
      <c r="CQ1626" s="12"/>
      <c r="CR1626" s="12"/>
      <c r="CS1626" s="12"/>
      <c r="CT1626" s="12"/>
      <c r="CU1626" s="12"/>
      <c r="CV1626" s="12"/>
      <c r="CW1626" s="12"/>
      <c r="CX1626" s="12"/>
      <c r="CY1626" s="12"/>
      <c r="CZ1626" s="12"/>
      <c r="DA1626" s="12"/>
      <c r="DB1626" s="12"/>
      <c r="DC1626" s="12"/>
      <c r="DE1626" s="35"/>
    </row>
    <row r="1627" spans="1:109" customFormat="1" x14ac:dyDescent="0.2">
      <c r="A1627" s="2">
        <v>1626</v>
      </c>
      <c r="B1627" s="5">
        <v>19</v>
      </c>
      <c r="C1627" s="2">
        <v>3</v>
      </c>
      <c r="D1627" s="1">
        <v>26</v>
      </c>
      <c r="E1627" s="7">
        <v>44039</v>
      </c>
      <c r="F1627" s="1">
        <v>0</v>
      </c>
      <c r="G1627" s="5">
        <f t="shared" si="105"/>
        <v>0</v>
      </c>
      <c r="H1627" s="19">
        <f t="shared" si="106"/>
        <v>0</v>
      </c>
      <c r="I1627">
        <v>97.916666666666671</v>
      </c>
      <c r="J1627">
        <v>149.0709219858156</v>
      </c>
      <c r="K1627">
        <v>26.575856512046556</v>
      </c>
      <c r="L1627">
        <v>19.858156028368793</v>
      </c>
      <c r="M1627">
        <v>80.141843971631204</v>
      </c>
      <c r="N1627">
        <v>0</v>
      </c>
      <c r="O1627">
        <v>97.395833333333329</v>
      </c>
      <c r="P1627">
        <v>152.87700534759358</v>
      </c>
      <c r="Q1627">
        <v>30.965182283142813</v>
      </c>
      <c r="R1627">
        <v>29.946524064171122</v>
      </c>
      <c r="S1627">
        <v>70.053475935828885</v>
      </c>
      <c r="T1627">
        <v>0</v>
      </c>
      <c r="U1627">
        <v>98.958333333333329</v>
      </c>
      <c r="V1627">
        <v>141.57894736842104</v>
      </c>
      <c r="W1627">
        <v>9.2642006547798967</v>
      </c>
      <c r="X1627">
        <v>0</v>
      </c>
      <c r="Y1627">
        <v>100</v>
      </c>
      <c r="Z1627">
        <v>0</v>
      </c>
      <c r="AA1627" s="2">
        <v>0</v>
      </c>
      <c r="AB1627">
        <v>1</v>
      </c>
      <c r="AC1627">
        <v>10</v>
      </c>
      <c r="AD1627">
        <v>1</v>
      </c>
      <c r="AE1627" s="16">
        <v>0</v>
      </c>
      <c r="AF1627" s="12">
        <v>99</v>
      </c>
      <c r="AG1627">
        <v>1</v>
      </c>
      <c r="AH1627">
        <v>99</v>
      </c>
      <c r="AI1627">
        <v>99</v>
      </c>
      <c r="AJ1627">
        <v>99</v>
      </c>
      <c r="AK1627">
        <v>99</v>
      </c>
      <c r="AL1627">
        <v>99</v>
      </c>
      <c r="AM1627">
        <v>99</v>
      </c>
      <c r="AN1627" s="1">
        <v>99</v>
      </c>
      <c r="AO1627" s="1">
        <v>99</v>
      </c>
      <c r="AP1627" s="1">
        <v>99</v>
      </c>
      <c r="AQ1627" s="1">
        <v>99</v>
      </c>
      <c r="AR1627" s="1">
        <v>99</v>
      </c>
      <c r="AS1627" s="1">
        <v>0</v>
      </c>
      <c r="AT1627" s="1">
        <v>1</v>
      </c>
      <c r="AU1627" s="1">
        <v>0</v>
      </c>
      <c r="AV1627" s="1">
        <v>0</v>
      </c>
      <c r="AW1627" s="1">
        <v>0</v>
      </c>
      <c r="AX1627" s="1">
        <v>0</v>
      </c>
      <c r="AY1627" s="1">
        <v>0</v>
      </c>
      <c r="AZ1627" s="1">
        <v>0</v>
      </c>
      <c r="BA1627" s="1">
        <v>0</v>
      </c>
      <c r="BB1627" s="1">
        <v>0</v>
      </c>
      <c r="BC1627" s="1">
        <v>0</v>
      </c>
      <c r="BD1627" s="1">
        <v>0</v>
      </c>
      <c r="BE1627" s="1">
        <v>0</v>
      </c>
      <c r="BF1627" s="1">
        <f>SUM(AS1627:BE1627)</f>
        <v>1</v>
      </c>
      <c r="BG1627" s="25">
        <v>0</v>
      </c>
      <c r="BH1627" s="1">
        <v>0</v>
      </c>
      <c r="BI1627" s="1">
        <v>0</v>
      </c>
      <c r="BJ1627" s="1">
        <v>0</v>
      </c>
      <c r="BK1627" s="1">
        <v>0</v>
      </c>
      <c r="BL1627" s="25">
        <v>0</v>
      </c>
      <c r="BM1627" s="1">
        <v>0</v>
      </c>
      <c r="BN1627" s="1">
        <v>0</v>
      </c>
      <c r="BO1627" s="1">
        <v>0</v>
      </c>
      <c r="BP1627" s="1">
        <v>0</v>
      </c>
      <c r="BQ1627" s="12"/>
      <c r="BR1627" s="12"/>
      <c r="BS1627" s="12"/>
      <c r="BT1627" s="12"/>
      <c r="BU1627" s="12"/>
      <c r="BV1627" s="12"/>
      <c r="BW1627" s="12"/>
      <c r="BX1627" s="12"/>
      <c r="BY1627" s="12"/>
      <c r="BZ1627" s="12"/>
      <c r="CA1627" s="12"/>
      <c r="CB1627" s="15"/>
      <c r="CC1627" s="12"/>
      <c r="CD1627" s="12"/>
      <c r="CE1627" s="12"/>
      <c r="CF1627" s="12"/>
      <c r="CG1627" s="12"/>
      <c r="CH1627" s="12"/>
      <c r="CI1627" s="12"/>
      <c r="CJ1627" s="15"/>
      <c r="CK1627" s="12"/>
      <c r="CL1627" s="12"/>
      <c r="CM1627" s="12"/>
      <c r="CN1627" s="12"/>
      <c r="CO1627" s="12"/>
      <c r="CP1627" s="12"/>
      <c r="CQ1627" s="12"/>
      <c r="CR1627" s="12"/>
      <c r="CS1627" s="12"/>
      <c r="CT1627" s="12"/>
      <c r="CU1627" s="12"/>
      <c r="CV1627" s="12"/>
      <c r="CW1627" s="12"/>
      <c r="CX1627" s="12"/>
      <c r="CY1627" s="12"/>
      <c r="CZ1627" s="12"/>
      <c r="DA1627" s="12"/>
      <c r="DB1627" s="12"/>
      <c r="DC1627" s="12"/>
      <c r="DE1627" s="35"/>
    </row>
    <row r="1628" spans="1:109" customFormat="1" x14ac:dyDescent="0.2">
      <c r="A1628" s="2">
        <v>1627</v>
      </c>
      <c r="B1628" s="5">
        <v>19</v>
      </c>
      <c r="C1628" s="2">
        <v>3</v>
      </c>
      <c r="D1628" s="1">
        <v>27</v>
      </c>
      <c r="E1628" s="7">
        <v>44040</v>
      </c>
      <c r="F1628" s="1">
        <v>0</v>
      </c>
      <c r="G1628" s="5">
        <f t="shared" si="105"/>
        <v>0</v>
      </c>
      <c r="H1628" s="19">
        <f t="shared" si="106"/>
        <v>0</v>
      </c>
      <c r="I1628">
        <v>94.791666666666671</v>
      </c>
      <c r="J1628">
        <v>188.27838827838829</v>
      </c>
      <c r="K1628">
        <v>24.820808148736418</v>
      </c>
      <c r="L1628">
        <v>55.677655677655679</v>
      </c>
      <c r="M1628">
        <v>44.322344322344321</v>
      </c>
      <c r="N1628">
        <v>0</v>
      </c>
      <c r="O1628">
        <v>92.708333333333329</v>
      </c>
      <c r="P1628">
        <v>167.23595505617976</v>
      </c>
      <c r="Q1628">
        <v>26.033115734406117</v>
      </c>
      <c r="R1628">
        <v>32.022471910112358</v>
      </c>
      <c r="S1628">
        <v>67.977528089887642</v>
      </c>
      <c r="T1628">
        <v>0</v>
      </c>
      <c r="U1628">
        <v>98.958333333333329</v>
      </c>
      <c r="V1628">
        <v>227.70526315789473</v>
      </c>
      <c r="W1628">
        <v>8.107378227766187</v>
      </c>
      <c r="X1628">
        <v>100</v>
      </c>
      <c r="Y1628">
        <v>0</v>
      </c>
      <c r="Z1628">
        <v>0</v>
      </c>
      <c r="AA1628" s="2">
        <v>0</v>
      </c>
      <c r="AB1628">
        <v>1</v>
      </c>
      <c r="AC1628">
        <v>10</v>
      </c>
      <c r="AD1628">
        <v>1</v>
      </c>
      <c r="AE1628" s="16">
        <v>0</v>
      </c>
      <c r="AF1628" s="12">
        <v>99</v>
      </c>
      <c r="AG1628">
        <v>1</v>
      </c>
      <c r="AH1628">
        <v>99</v>
      </c>
      <c r="AI1628">
        <v>99</v>
      </c>
      <c r="AJ1628">
        <v>99</v>
      </c>
      <c r="AK1628">
        <v>99</v>
      </c>
      <c r="AL1628">
        <v>99</v>
      </c>
      <c r="AM1628" s="1">
        <v>99</v>
      </c>
      <c r="AN1628" s="1">
        <v>99</v>
      </c>
      <c r="AO1628" s="1">
        <v>99</v>
      </c>
      <c r="AP1628" s="1">
        <v>99</v>
      </c>
      <c r="AQ1628" s="1">
        <v>99</v>
      </c>
      <c r="AR1628" s="1">
        <v>99</v>
      </c>
      <c r="AS1628" s="1">
        <v>0</v>
      </c>
      <c r="AT1628">
        <v>1</v>
      </c>
      <c r="AU1628">
        <v>0</v>
      </c>
      <c r="AV1628" s="1">
        <v>0</v>
      </c>
      <c r="AW1628" s="1">
        <v>0</v>
      </c>
      <c r="AX1628" s="1">
        <v>0</v>
      </c>
      <c r="AY1628" s="1">
        <v>0</v>
      </c>
      <c r="AZ1628" s="1">
        <v>0</v>
      </c>
      <c r="BA1628" s="1">
        <v>0</v>
      </c>
      <c r="BB1628" s="1">
        <v>0</v>
      </c>
      <c r="BC1628" s="1">
        <v>0</v>
      </c>
      <c r="BD1628" s="1">
        <v>0</v>
      </c>
      <c r="BE1628" s="1">
        <v>0</v>
      </c>
      <c r="BF1628" s="1">
        <f>SUM(AS1628:BE1628)</f>
        <v>1</v>
      </c>
      <c r="BG1628" s="25">
        <v>0</v>
      </c>
      <c r="BH1628" s="1">
        <v>0</v>
      </c>
      <c r="BI1628" s="1">
        <v>0</v>
      </c>
      <c r="BJ1628" s="1">
        <v>0</v>
      </c>
      <c r="BK1628" s="1">
        <v>0</v>
      </c>
      <c r="BL1628" s="25">
        <v>0</v>
      </c>
      <c r="BM1628" s="1">
        <v>0</v>
      </c>
      <c r="BN1628" s="1">
        <v>0</v>
      </c>
      <c r="BO1628" s="1">
        <v>0</v>
      </c>
      <c r="BP1628" s="1">
        <v>0</v>
      </c>
      <c r="BQ1628" s="12"/>
      <c r="BR1628" s="12"/>
      <c r="BS1628" s="12"/>
      <c r="BT1628" s="12"/>
      <c r="BU1628" s="12"/>
      <c r="BV1628" s="12"/>
      <c r="BW1628" s="12"/>
      <c r="BX1628" s="12"/>
      <c r="BY1628" s="12"/>
      <c r="BZ1628" s="12"/>
      <c r="CA1628" s="12"/>
      <c r="CB1628" s="15"/>
      <c r="CC1628" s="12"/>
      <c r="CD1628" s="12"/>
      <c r="CE1628" s="12"/>
      <c r="CF1628" s="12"/>
      <c r="CG1628" s="12"/>
      <c r="CH1628" s="12"/>
      <c r="CI1628" s="12"/>
      <c r="CJ1628" s="15"/>
      <c r="CK1628" s="12"/>
      <c r="CL1628" s="12"/>
      <c r="CM1628" s="12"/>
      <c r="CN1628" s="12"/>
      <c r="CO1628" s="12"/>
      <c r="CP1628" s="12"/>
      <c r="CQ1628" s="12"/>
      <c r="CR1628" s="12"/>
      <c r="CS1628" s="12"/>
      <c r="CT1628" s="12"/>
      <c r="CU1628" s="12"/>
      <c r="CV1628" s="12"/>
      <c r="CW1628" s="12"/>
      <c r="CX1628" s="12"/>
      <c r="CY1628" s="12"/>
      <c r="CZ1628" s="12"/>
      <c r="DA1628" s="12"/>
      <c r="DB1628" s="12"/>
      <c r="DC1628" s="12"/>
      <c r="DE1628" s="35"/>
    </row>
    <row r="1629" spans="1:109" customFormat="1" x14ac:dyDescent="0.2">
      <c r="A1629" s="2">
        <v>1628</v>
      </c>
      <c r="B1629" s="5">
        <v>19</v>
      </c>
      <c r="C1629" s="2">
        <v>3</v>
      </c>
      <c r="D1629" s="1">
        <v>28</v>
      </c>
      <c r="E1629" s="7">
        <v>44041</v>
      </c>
      <c r="F1629" s="1">
        <v>1</v>
      </c>
      <c r="G1629" s="5">
        <f t="shared" si="105"/>
        <v>0</v>
      </c>
      <c r="H1629" s="19">
        <f t="shared" si="106"/>
        <v>0</v>
      </c>
      <c r="I1629">
        <v>98.958333333333329</v>
      </c>
      <c r="J1629">
        <v>144.45964912280701</v>
      </c>
      <c r="K1629">
        <v>20.146074824758482</v>
      </c>
      <c r="L1629">
        <v>15.789473684210526</v>
      </c>
      <c r="M1629">
        <v>84.21052631578948</v>
      </c>
      <c r="N1629">
        <v>0</v>
      </c>
      <c r="O1629">
        <v>98.958333333333329</v>
      </c>
      <c r="P1629">
        <v>154.07368421052632</v>
      </c>
      <c r="Q1629">
        <v>20.39661418028685</v>
      </c>
      <c r="R1629">
        <v>23.684210526315791</v>
      </c>
      <c r="S1629">
        <v>76.315789473684205</v>
      </c>
      <c r="T1629">
        <v>0</v>
      </c>
      <c r="U1629">
        <v>98.958333333333329</v>
      </c>
      <c r="V1629">
        <v>125.23157894736842</v>
      </c>
      <c r="W1629">
        <v>2.8588980446201804</v>
      </c>
      <c r="X1629">
        <v>0</v>
      </c>
      <c r="Y1629">
        <v>100</v>
      </c>
      <c r="Z1629">
        <v>0</v>
      </c>
      <c r="AA1629" s="2">
        <v>0</v>
      </c>
      <c r="AB1629">
        <v>1</v>
      </c>
      <c r="AC1629">
        <v>10</v>
      </c>
      <c r="AD1629">
        <v>1</v>
      </c>
      <c r="AE1629" s="16">
        <v>0</v>
      </c>
      <c r="AF1629" s="12">
        <v>99</v>
      </c>
      <c r="AG1629">
        <v>1</v>
      </c>
      <c r="AH1629">
        <v>99</v>
      </c>
      <c r="AI1629">
        <v>99</v>
      </c>
      <c r="AJ1629">
        <v>99</v>
      </c>
      <c r="AK1629">
        <v>99</v>
      </c>
      <c r="AL1629">
        <v>99</v>
      </c>
      <c r="AM1629">
        <v>99</v>
      </c>
      <c r="AN1629" s="1">
        <v>99</v>
      </c>
      <c r="AO1629" s="1">
        <v>99</v>
      </c>
      <c r="AP1629" s="1">
        <v>99</v>
      </c>
      <c r="AQ1629" s="1">
        <v>99</v>
      </c>
      <c r="AR1629" s="1">
        <v>99</v>
      </c>
      <c r="AS1629" s="1">
        <v>0</v>
      </c>
      <c r="AT1629">
        <v>1</v>
      </c>
      <c r="AU1629">
        <v>0</v>
      </c>
      <c r="AV1629" s="1">
        <v>0</v>
      </c>
      <c r="AW1629" s="1">
        <v>0</v>
      </c>
      <c r="AX1629" s="1">
        <v>0</v>
      </c>
      <c r="AY1629" s="1">
        <v>0</v>
      </c>
      <c r="AZ1629" s="1">
        <v>0</v>
      </c>
      <c r="BA1629" s="1">
        <v>0</v>
      </c>
      <c r="BB1629" s="1">
        <v>0</v>
      </c>
      <c r="BC1629" s="1">
        <v>0</v>
      </c>
      <c r="BD1629" s="1">
        <v>0</v>
      </c>
      <c r="BE1629" s="1">
        <v>0</v>
      </c>
      <c r="BF1629" s="1">
        <f>SUM(AS1629:BE1629)</f>
        <v>1</v>
      </c>
      <c r="BG1629" s="25">
        <v>0</v>
      </c>
      <c r="BH1629" s="1">
        <v>0</v>
      </c>
      <c r="BI1629" s="1">
        <v>0</v>
      </c>
      <c r="BJ1629" s="1">
        <v>0</v>
      </c>
      <c r="BK1629" s="1">
        <v>0</v>
      </c>
      <c r="BL1629" s="25">
        <v>0</v>
      </c>
      <c r="BM1629" s="1">
        <v>0</v>
      </c>
      <c r="BN1629" s="1">
        <v>0</v>
      </c>
      <c r="BO1629" s="1">
        <v>0</v>
      </c>
      <c r="BP1629" s="1">
        <v>0</v>
      </c>
      <c r="BQ1629" s="12"/>
      <c r="BR1629" s="12"/>
      <c r="BS1629" s="12"/>
      <c r="BT1629" s="12"/>
      <c r="BU1629" s="12"/>
      <c r="BV1629" s="12"/>
      <c r="BW1629" s="12"/>
      <c r="BX1629" s="12"/>
      <c r="BY1629" s="12"/>
      <c r="BZ1629" s="12"/>
      <c r="CA1629" s="12"/>
      <c r="CB1629" s="15"/>
      <c r="CC1629" s="12"/>
      <c r="CD1629" s="12"/>
      <c r="CE1629" s="12"/>
      <c r="CF1629" s="12"/>
      <c r="CG1629" s="12"/>
      <c r="CH1629" s="12"/>
      <c r="CI1629" s="12"/>
      <c r="CJ1629" s="15"/>
      <c r="CK1629" s="12"/>
      <c r="CL1629" s="12"/>
      <c r="CM1629" s="12"/>
      <c r="CN1629" s="12"/>
      <c r="CO1629" s="12"/>
      <c r="CP1629" s="12"/>
      <c r="CQ1629" s="12"/>
      <c r="CR1629" s="12"/>
      <c r="CS1629" s="12"/>
      <c r="CT1629" s="12"/>
      <c r="CU1629" s="12"/>
      <c r="CV1629" s="12"/>
      <c r="CW1629" s="12"/>
      <c r="CX1629" s="12"/>
      <c r="CY1629" s="12"/>
      <c r="CZ1629" s="12"/>
      <c r="DA1629" s="12"/>
      <c r="DB1629" s="12"/>
      <c r="DC1629" s="12"/>
      <c r="DE1629" s="35"/>
    </row>
    <row r="1630" spans="1:109" customFormat="1" x14ac:dyDescent="0.2">
      <c r="A1630" s="2">
        <v>1629</v>
      </c>
      <c r="B1630" s="5">
        <v>19</v>
      </c>
      <c r="C1630" s="2">
        <v>3</v>
      </c>
      <c r="D1630" s="1">
        <v>29</v>
      </c>
      <c r="E1630" s="7">
        <v>44042</v>
      </c>
      <c r="F1630" s="1">
        <v>0</v>
      </c>
      <c r="G1630" s="5">
        <f t="shared" si="105"/>
        <v>44</v>
      </c>
      <c r="H1630" s="19">
        <f t="shared" si="106"/>
        <v>352</v>
      </c>
      <c r="I1630">
        <v>99.305555555555557</v>
      </c>
      <c r="J1630">
        <v>137.65734265734267</v>
      </c>
      <c r="K1630">
        <v>23.993931468134122</v>
      </c>
      <c r="L1630">
        <v>9.79020979020979</v>
      </c>
      <c r="M1630">
        <v>87.76223776223776</v>
      </c>
      <c r="N1630">
        <v>2.4475524475524475</v>
      </c>
      <c r="O1630">
        <v>99.479166666666671</v>
      </c>
      <c r="P1630">
        <v>139.49214659685865</v>
      </c>
      <c r="Q1630">
        <v>28.496696008752199</v>
      </c>
      <c r="R1630">
        <v>14.659685863874346</v>
      </c>
      <c r="S1630">
        <v>81.675392670157066</v>
      </c>
      <c r="T1630">
        <v>3.6649214659685865</v>
      </c>
      <c r="U1630">
        <v>98.958333333333329</v>
      </c>
      <c r="V1630">
        <v>133.96842105263158</v>
      </c>
      <c r="W1630">
        <v>7.2062301179368795</v>
      </c>
      <c r="X1630">
        <v>0</v>
      </c>
      <c r="Y1630">
        <v>100</v>
      </c>
      <c r="Z1630">
        <v>0</v>
      </c>
      <c r="AA1630" s="2">
        <v>2</v>
      </c>
      <c r="AB1630">
        <v>1</v>
      </c>
      <c r="AC1630">
        <v>8</v>
      </c>
      <c r="AD1630">
        <v>3</v>
      </c>
      <c r="AE1630" s="16">
        <v>0</v>
      </c>
      <c r="AF1630" t="s">
        <v>875</v>
      </c>
      <c r="AG1630" t="s">
        <v>875</v>
      </c>
      <c r="AH1630" t="s">
        <v>875</v>
      </c>
      <c r="AI1630" t="s">
        <v>875</v>
      </c>
      <c r="AJ1630" t="s">
        <v>875</v>
      </c>
      <c r="AK1630" t="s">
        <v>875</v>
      </c>
      <c r="AL1630" t="s">
        <v>875</v>
      </c>
      <c r="AM1630" s="1" t="s">
        <v>903</v>
      </c>
      <c r="AN1630" s="1" t="s">
        <v>903</v>
      </c>
      <c r="AO1630" s="1" t="s">
        <v>903</v>
      </c>
      <c r="AP1630" s="1" t="s">
        <v>903</v>
      </c>
      <c r="AQ1630" s="1" t="s">
        <v>903</v>
      </c>
      <c r="AR1630" s="1" t="s">
        <v>903</v>
      </c>
      <c r="AS1630" s="1" t="s">
        <v>903</v>
      </c>
      <c r="AT1630" s="1" t="s">
        <v>903</v>
      </c>
      <c r="AU1630" s="1" t="s">
        <v>903</v>
      </c>
      <c r="AV1630" s="1" t="s">
        <v>903</v>
      </c>
      <c r="AW1630" s="1" t="s">
        <v>903</v>
      </c>
      <c r="AX1630" s="1" t="s">
        <v>903</v>
      </c>
      <c r="AY1630" s="1" t="s">
        <v>903</v>
      </c>
      <c r="AZ1630" s="1" t="s">
        <v>903</v>
      </c>
      <c r="BA1630" s="1" t="s">
        <v>875</v>
      </c>
      <c r="BB1630" s="1" t="s">
        <v>875</v>
      </c>
      <c r="BC1630" s="1" t="s">
        <v>875</v>
      </c>
      <c r="BD1630" s="1" t="s">
        <v>875</v>
      </c>
      <c r="BE1630" s="1" t="s">
        <v>875</v>
      </c>
      <c r="BF1630" s="1" t="s">
        <v>875</v>
      </c>
      <c r="BG1630" s="12">
        <v>44</v>
      </c>
      <c r="BH1630" s="1">
        <v>6</v>
      </c>
      <c r="BI1630" s="5">
        <v>8</v>
      </c>
      <c r="BJ1630" s="1">
        <f>BG1630*BI1630</f>
        <v>352</v>
      </c>
      <c r="BK1630" s="1" t="s">
        <v>29</v>
      </c>
      <c r="BL1630" s="25">
        <v>0</v>
      </c>
      <c r="BM1630" s="1">
        <v>0</v>
      </c>
      <c r="BN1630" s="1">
        <v>0</v>
      </c>
      <c r="BO1630" s="1">
        <v>0</v>
      </c>
      <c r="BP1630" s="1">
        <v>0</v>
      </c>
      <c r="BQ1630" s="14">
        <v>44042.817415925929</v>
      </c>
      <c r="BR1630" s="14" t="s">
        <v>656</v>
      </c>
      <c r="BS1630" s="15">
        <v>42.05</v>
      </c>
      <c r="BT1630" s="12" t="s">
        <v>657</v>
      </c>
      <c r="BU1630" s="12">
        <v>3</v>
      </c>
      <c r="BV1630" s="12" t="s">
        <v>658</v>
      </c>
      <c r="BW1630" s="12" t="s">
        <v>659</v>
      </c>
      <c r="BX1630" s="12" t="s">
        <v>660</v>
      </c>
      <c r="BY1630" s="12" t="s">
        <v>661</v>
      </c>
      <c r="BZ1630" s="12">
        <v>1</v>
      </c>
      <c r="CA1630" s="12">
        <v>1</v>
      </c>
      <c r="CB1630" s="15">
        <v>0</v>
      </c>
      <c r="CC1630" s="12">
        <v>56</v>
      </c>
      <c r="CD1630" s="12">
        <v>30</v>
      </c>
      <c r="CE1630" s="12">
        <v>1</v>
      </c>
      <c r="CF1630" s="12">
        <v>5</v>
      </c>
      <c r="CG1630" s="12">
        <v>1</v>
      </c>
      <c r="CH1630" s="12">
        <v>5</v>
      </c>
      <c r="CI1630" s="12">
        <v>1</v>
      </c>
      <c r="CJ1630" s="15">
        <v>6</v>
      </c>
      <c r="CK1630" s="12">
        <v>1</v>
      </c>
      <c r="CL1630" s="12">
        <v>5</v>
      </c>
      <c r="CM1630" s="12">
        <v>1</v>
      </c>
      <c r="CN1630" s="12">
        <v>1</v>
      </c>
      <c r="CO1630" s="12">
        <v>4</v>
      </c>
      <c r="CP1630" s="12" t="s">
        <v>99</v>
      </c>
      <c r="CQ1630" s="12">
        <v>88</v>
      </c>
      <c r="CR1630" s="12">
        <v>88</v>
      </c>
      <c r="CS1630" s="12">
        <v>91</v>
      </c>
      <c r="CT1630" s="12">
        <v>47</v>
      </c>
      <c r="CU1630" s="12">
        <v>88</v>
      </c>
      <c r="CV1630" s="12">
        <v>8.1</v>
      </c>
      <c r="CW1630" s="12">
        <v>23</v>
      </c>
      <c r="CX1630" s="12" t="b">
        <v>0</v>
      </c>
      <c r="CY1630" s="12"/>
      <c r="CZ1630" s="12">
        <v>0</v>
      </c>
      <c r="DA1630" s="12"/>
      <c r="DB1630" s="12"/>
      <c r="DC1630" s="12"/>
      <c r="DE1630" s="35"/>
    </row>
    <row r="1631" spans="1:109" customFormat="1" x14ac:dyDescent="0.2">
      <c r="A1631" s="2">
        <v>1630</v>
      </c>
      <c r="B1631" s="5">
        <v>19</v>
      </c>
      <c r="C1631" s="2">
        <v>3</v>
      </c>
      <c r="D1631" s="1">
        <v>30</v>
      </c>
      <c r="E1631" s="7">
        <v>44043</v>
      </c>
      <c r="F1631" s="1">
        <v>0</v>
      </c>
      <c r="G1631" s="5">
        <f t="shared" si="105"/>
        <v>0</v>
      </c>
      <c r="H1631" s="19">
        <f t="shared" si="106"/>
        <v>0</v>
      </c>
      <c r="I1631">
        <v>76.388888888888886</v>
      </c>
      <c r="J1631">
        <v>127.85454545454546</v>
      </c>
      <c r="K1631">
        <v>17.889252552042869</v>
      </c>
      <c r="L1631">
        <v>5.4545454545454541</v>
      </c>
      <c r="M1631">
        <v>94.545454545454547</v>
      </c>
      <c r="N1631">
        <v>0</v>
      </c>
      <c r="O1631">
        <v>86.458333333333329</v>
      </c>
      <c r="P1631">
        <v>131.6987951807229</v>
      </c>
      <c r="Q1631">
        <v>18.99172170429917</v>
      </c>
      <c r="R1631">
        <v>7.2289156626506026</v>
      </c>
      <c r="S1631">
        <v>92.771084337349393</v>
      </c>
      <c r="T1631">
        <v>0</v>
      </c>
      <c r="U1631">
        <v>56.25</v>
      </c>
      <c r="V1631">
        <v>116.03703703703704</v>
      </c>
      <c r="W1631">
        <v>4.3493104025552407</v>
      </c>
      <c r="X1631">
        <v>0</v>
      </c>
      <c r="Y1631">
        <v>100</v>
      </c>
      <c r="Z1631">
        <v>0</v>
      </c>
      <c r="AA1631" s="2">
        <v>0</v>
      </c>
      <c r="AB1631">
        <v>1</v>
      </c>
      <c r="AC1631">
        <v>9</v>
      </c>
      <c r="AD1631">
        <v>2</v>
      </c>
      <c r="AE1631" s="16">
        <v>0</v>
      </c>
      <c r="AF1631" s="12">
        <v>99</v>
      </c>
      <c r="AG1631">
        <v>99</v>
      </c>
      <c r="AH1631">
        <v>99</v>
      </c>
      <c r="AI1631">
        <v>99</v>
      </c>
      <c r="AJ1631">
        <v>99</v>
      </c>
      <c r="AK1631">
        <v>99</v>
      </c>
      <c r="AL1631">
        <v>99</v>
      </c>
      <c r="AM1631">
        <v>1</v>
      </c>
      <c r="AN1631" s="1">
        <v>99</v>
      </c>
      <c r="AO1631" s="1">
        <v>99</v>
      </c>
      <c r="AP1631">
        <v>99</v>
      </c>
      <c r="AQ1631" s="1">
        <v>99</v>
      </c>
      <c r="AR1631" s="1">
        <v>99</v>
      </c>
      <c r="AS1631" s="1">
        <v>0</v>
      </c>
      <c r="AT1631" s="1">
        <v>0</v>
      </c>
      <c r="AU1631">
        <v>0</v>
      </c>
      <c r="AV1631" s="1">
        <v>0</v>
      </c>
      <c r="AW1631" s="1">
        <v>0</v>
      </c>
      <c r="AX1631" s="1">
        <v>0</v>
      </c>
      <c r="AY1631" s="1">
        <v>0</v>
      </c>
      <c r="AZ1631" s="1">
        <v>1</v>
      </c>
      <c r="BA1631" s="1">
        <v>0</v>
      </c>
      <c r="BB1631" s="1">
        <v>0</v>
      </c>
      <c r="BC1631" s="1">
        <v>0</v>
      </c>
      <c r="BD1631" s="1">
        <v>0</v>
      </c>
      <c r="BE1631" s="1">
        <v>0</v>
      </c>
      <c r="BF1631" s="1">
        <f>SUM(AS1631:BE1631)</f>
        <v>1</v>
      </c>
      <c r="BG1631" s="25">
        <v>0</v>
      </c>
      <c r="BH1631" s="1">
        <v>0</v>
      </c>
      <c r="BI1631" s="1">
        <v>0</v>
      </c>
      <c r="BJ1631" s="1">
        <v>0</v>
      </c>
      <c r="BK1631" s="1">
        <v>0</v>
      </c>
      <c r="BL1631" s="25">
        <v>0</v>
      </c>
      <c r="BM1631" s="1">
        <v>0</v>
      </c>
      <c r="BN1631" s="1">
        <v>0</v>
      </c>
      <c r="BO1631" s="1">
        <v>0</v>
      </c>
      <c r="BP1631" s="1">
        <v>0</v>
      </c>
      <c r="BQ1631" s="12"/>
      <c r="BR1631" s="12"/>
      <c r="BS1631" s="12"/>
      <c r="BT1631" s="12"/>
      <c r="BU1631" s="12"/>
      <c r="BV1631" s="12"/>
      <c r="BW1631" s="12"/>
      <c r="BX1631" s="12"/>
      <c r="BY1631" s="12"/>
      <c r="BZ1631" s="12"/>
      <c r="CA1631" s="12"/>
      <c r="CB1631" s="15"/>
      <c r="CC1631" s="12"/>
      <c r="CD1631" s="12"/>
      <c r="CE1631" s="12"/>
      <c r="CF1631" s="12"/>
      <c r="CG1631" s="12"/>
      <c r="CH1631" s="12"/>
      <c r="CI1631" s="12"/>
      <c r="CJ1631" s="15"/>
      <c r="CK1631" s="12"/>
      <c r="CL1631" s="12"/>
      <c r="CM1631" s="12"/>
      <c r="CN1631" s="12"/>
      <c r="CO1631" s="12"/>
      <c r="CP1631" s="12"/>
      <c r="CQ1631" s="12"/>
      <c r="CR1631" s="12"/>
      <c r="CS1631" s="12"/>
      <c r="CT1631" s="12"/>
      <c r="CU1631" s="12"/>
      <c r="CV1631" s="12"/>
      <c r="CW1631" s="12"/>
      <c r="CX1631" s="12"/>
      <c r="CY1631" s="12"/>
      <c r="CZ1631" s="12"/>
      <c r="DA1631" s="12"/>
      <c r="DB1631" s="12"/>
      <c r="DC1631" s="12"/>
      <c r="DE1631" s="35"/>
    </row>
    <row r="1632" spans="1:109" customFormat="1" x14ac:dyDescent="0.2">
      <c r="A1632" s="2">
        <v>1631</v>
      </c>
      <c r="B1632" s="5">
        <v>19</v>
      </c>
      <c r="C1632" s="2">
        <v>3</v>
      </c>
      <c r="D1632" s="1">
        <v>31</v>
      </c>
      <c r="E1632" s="7">
        <v>44044</v>
      </c>
      <c r="F1632" s="1">
        <v>0</v>
      </c>
      <c r="G1632" s="5">
        <f t="shared" si="105"/>
        <v>0</v>
      </c>
      <c r="H1632" s="19">
        <f t="shared" si="106"/>
        <v>0</v>
      </c>
      <c r="I1632">
        <v>99.305555555555557</v>
      </c>
      <c r="J1632">
        <v>219.37412587412587</v>
      </c>
      <c r="K1632">
        <v>14.647281252921527</v>
      </c>
      <c r="L1632">
        <v>87.76223776223776</v>
      </c>
      <c r="M1632">
        <v>12.23776223776224</v>
      </c>
      <c r="N1632">
        <v>0</v>
      </c>
      <c r="O1632">
        <v>99.479166666666671</v>
      </c>
      <c r="P1632">
        <v>225.63874345549738</v>
      </c>
      <c r="Q1632">
        <v>10.63423917433664</v>
      </c>
      <c r="R1632">
        <v>95.811518324607334</v>
      </c>
      <c r="S1632">
        <v>4.1884816753926657</v>
      </c>
      <c r="T1632">
        <v>0</v>
      </c>
      <c r="U1632">
        <v>98.958333333333329</v>
      </c>
      <c r="V1632">
        <v>206.77894736842106</v>
      </c>
      <c r="W1632">
        <v>20.094944723980124</v>
      </c>
      <c r="X1632">
        <v>71.578947368421055</v>
      </c>
      <c r="Y1632">
        <v>28.421052631578945</v>
      </c>
      <c r="Z1632">
        <v>0</v>
      </c>
      <c r="AA1632" s="2">
        <v>0</v>
      </c>
      <c r="AB1632">
        <v>1</v>
      </c>
      <c r="AC1632">
        <v>9</v>
      </c>
      <c r="AD1632">
        <v>1</v>
      </c>
      <c r="AE1632" s="16">
        <v>0</v>
      </c>
      <c r="AF1632" s="12">
        <v>99</v>
      </c>
      <c r="AG1632">
        <v>1</v>
      </c>
      <c r="AH1632">
        <v>99</v>
      </c>
      <c r="AI1632">
        <v>99</v>
      </c>
      <c r="AJ1632">
        <v>99</v>
      </c>
      <c r="AK1632">
        <v>99</v>
      </c>
      <c r="AL1632">
        <v>99</v>
      </c>
      <c r="AM1632" s="1">
        <v>99</v>
      </c>
      <c r="AN1632" s="1">
        <v>99</v>
      </c>
      <c r="AO1632" s="1">
        <v>99</v>
      </c>
      <c r="AP1632" s="1">
        <v>99</v>
      </c>
      <c r="AQ1632" s="1">
        <v>99</v>
      </c>
      <c r="AR1632" s="1">
        <v>99</v>
      </c>
      <c r="AS1632" s="1">
        <v>0</v>
      </c>
      <c r="AT1632" s="1">
        <v>1</v>
      </c>
      <c r="AU1632" s="1">
        <v>0</v>
      </c>
      <c r="AV1632" s="1">
        <v>0</v>
      </c>
      <c r="AW1632" s="1">
        <v>0</v>
      </c>
      <c r="AX1632" s="1">
        <v>0</v>
      </c>
      <c r="AY1632" s="1">
        <v>0</v>
      </c>
      <c r="AZ1632" s="1">
        <v>0</v>
      </c>
      <c r="BA1632" s="1">
        <v>0</v>
      </c>
      <c r="BB1632" s="1">
        <v>0</v>
      </c>
      <c r="BC1632" s="1">
        <v>0</v>
      </c>
      <c r="BD1632" s="1">
        <v>0</v>
      </c>
      <c r="BE1632" s="1">
        <v>0</v>
      </c>
      <c r="BF1632" s="1">
        <f>SUM(AS1632:BE1632)</f>
        <v>1</v>
      </c>
      <c r="BG1632" s="25">
        <v>0</v>
      </c>
      <c r="BH1632" s="1">
        <v>0</v>
      </c>
      <c r="BI1632" s="1">
        <v>0</v>
      </c>
      <c r="BJ1632" s="1">
        <v>0</v>
      </c>
      <c r="BK1632" s="1">
        <v>0</v>
      </c>
      <c r="BL1632" s="25">
        <v>0</v>
      </c>
      <c r="BM1632" s="1">
        <v>0</v>
      </c>
      <c r="BN1632" s="1">
        <v>0</v>
      </c>
      <c r="BO1632" s="1">
        <v>0</v>
      </c>
      <c r="BP1632" s="1">
        <v>0</v>
      </c>
      <c r="BQ1632" s="12"/>
      <c r="BR1632" s="12"/>
      <c r="BS1632" s="12"/>
      <c r="BT1632" s="12"/>
      <c r="BU1632" s="12"/>
      <c r="BV1632" s="12"/>
      <c r="BW1632" s="12"/>
      <c r="BX1632" s="12"/>
      <c r="BY1632" s="12"/>
      <c r="BZ1632" s="12"/>
      <c r="CA1632" s="12"/>
      <c r="CB1632" s="15"/>
      <c r="CC1632" s="12"/>
      <c r="CD1632" s="12"/>
      <c r="CE1632" s="12"/>
      <c r="CF1632" s="12"/>
      <c r="CG1632" s="12"/>
      <c r="CH1632" s="12"/>
      <c r="CI1632" s="12"/>
      <c r="CJ1632" s="15"/>
      <c r="CK1632" s="12"/>
      <c r="CL1632" s="12"/>
      <c r="CM1632" s="12"/>
      <c r="CN1632" s="12"/>
      <c r="CO1632" s="12"/>
      <c r="CP1632" s="12"/>
      <c r="CQ1632" s="12"/>
      <c r="CR1632" s="12"/>
      <c r="CS1632" s="12"/>
      <c r="CT1632" s="12"/>
      <c r="CU1632" s="12"/>
      <c r="CV1632" s="12"/>
      <c r="CW1632" s="12"/>
      <c r="CX1632" s="12"/>
      <c r="CY1632" s="12"/>
      <c r="CZ1632" s="12"/>
      <c r="DA1632" s="12"/>
      <c r="DB1632" s="12"/>
      <c r="DC1632" s="12"/>
      <c r="DE1632" s="35"/>
    </row>
    <row r="1633" spans="1:109" customFormat="1" x14ac:dyDescent="0.2">
      <c r="A1633" s="2">
        <v>1632</v>
      </c>
      <c r="B1633" s="5">
        <v>19</v>
      </c>
      <c r="C1633" s="2">
        <v>3</v>
      </c>
      <c r="D1633" s="1">
        <v>32</v>
      </c>
      <c r="E1633" s="7">
        <v>44045</v>
      </c>
      <c r="F1633" s="1">
        <v>0</v>
      </c>
      <c r="G1633" s="5">
        <f t="shared" si="105"/>
        <v>50</v>
      </c>
      <c r="H1633" s="19">
        <f t="shared" si="106"/>
        <v>400</v>
      </c>
      <c r="I1633">
        <v>99.652777777777771</v>
      </c>
      <c r="J1633">
        <v>167.32055749128921</v>
      </c>
      <c r="K1633">
        <v>31.124661769927869</v>
      </c>
      <c r="L1633">
        <v>26.829268292682926</v>
      </c>
      <c r="M1633">
        <v>73.170731707317074</v>
      </c>
      <c r="N1633">
        <v>0</v>
      </c>
      <c r="O1633">
        <v>100</v>
      </c>
      <c r="P1633">
        <v>180.30208333333334</v>
      </c>
      <c r="Q1633">
        <v>32.709507629693924</v>
      </c>
      <c r="R1633">
        <v>40.104166666666664</v>
      </c>
      <c r="S1633">
        <v>59.895833333333336</v>
      </c>
      <c r="T1633">
        <v>0</v>
      </c>
      <c r="U1633">
        <v>98.958333333333329</v>
      </c>
      <c r="V1633">
        <v>141.08421052631579</v>
      </c>
      <c r="W1633">
        <v>8.5216690481478956</v>
      </c>
      <c r="X1633">
        <v>0</v>
      </c>
      <c r="Y1633">
        <v>100</v>
      </c>
      <c r="Z1633">
        <v>0</v>
      </c>
      <c r="AA1633" s="2">
        <v>0</v>
      </c>
      <c r="AB1633">
        <v>1</v>
      </c>
      <c r="AC1633">
        <v>10</v>
      </c>
      <c r="AD1633">
        <v>1</v>
      </c>
      <c r="AE1633" s="16">
        <v>0</v>
      </c>
      <c r="AF1633" t="s">
        <v>875</v>
      </c>
      <c r="AG1633" t="s">
        <v>875</v>
      </c>
      <c r="AH1633" t="s">
        <v>875</v>
      </c>
      <c r="AI1633" t="s">
        <v>875</v>
      </c>
      <c r="AJ1633" t="s">
        <v>875</v>
      </c>
      <c r="AK1633" t="s">
        <v>875</v>
      </c>
      <c r="AL1633" t="s">
        <v>875</v>
      </c>
      <c r="AM1633" s="1" t="s">
        <v>903</v>
      </c>
      <c r="AN1633" s="1" t="s">
        <v>903</v>
      </c>
      <c r="AO1633" s="1" t="s">
        <v>903</v>
      </c>
      <c r="AP1633" s="1" t="s">
        <v>903</v>
      </c>
      <c r="AQ1633" s="1" t="s">
        <v>903</v>
      </c>
      <c r="AR1633" s="1" t="s">
        <v>903</v>
      </c>
      <c r="AS1633" s="1" t="s">
        <v>903</v>
      </c>
      <c r="AT1633" s="1" t="s">
        <v>903</v>
      </c>
      <c r="AU1633" s="1" t="s">
        <v>903</v>
      </c>
      <c r="AV1633" s="1" t="s">
        <v>903</v>
      </c>
      <c r="AW1633" s="1" t="s">
        <v>903</v>
      </c>
      <c r="AX1633" s="1" t="s">
        <v>903</v>
      </c>
      <c r="AY1633" s="1" t="s">
        <v>903</v>
      </c>
      <c r="AZ1633" s="1" t="s">
        <v>903</v>
      </c>
      <c r="BA1633" s="1" t="s">
        <v>875</v>
      </c>
      <c r="BB1633" s="1" t="s">
        <v>875</v>
      </c>
      <c r="BC1633" s="1" t="s">
        <v>875</v>
      </c>
      <c r="BD1633" s="1" t="s">
        <v>875</v>
      </c>
      <c r="BE1633" s="1" t="s">
        <v>875</v>
      </c>
      <c r="BF1633" s="1" t="s">
        <v>875</v>
      </c>
      <c r="BG1633" s="12">
        <v>50</v>
      </c>
      <c r="BH1633" s="1">
        <v>7</v>
      </c>
      <c r="BI1633" s="1">
        <v>8</v>
      </c>
      <c r="BJ1633" s="1">
        <f>BG1633*BI1633</f>
        <v>400</v>
      </c>
      <c r="BK1633" s="1" t="s">
        <v>29</v>
      </c>
      <c r="BL1633" s="25">
        <v>0</v>
      </c>
      <c r="BM1633" s="1">
        <v>0</v>
      </c>
      <c r="BN1633" s="1">
        <v>0</v>
      </c>
      <c r="BO1633" s="1">
        <v>0</v>
      </c>
      <c r="BP1633" s="1">
        <v>0</v>
      </c>
      <c r="BQ1633" s="14">
        <v>44045.822818622684</v>
      </c>
      <c r="BR1633" s="14" t="s">
        <v>662</v>
      </c>
      <c r="BS1633" s="15">
        <v>48.866666666666667</v>
      </c>
      <c r="BT1633" s="12" t="s">
        <v>652</v>
      </c>
      <c r="BU1633" s="12">
        <v>3</v>
      </c>
      <c r="BV1633" s="12" t="s">
        <v>155</v>
      </c>
      <c r="BW1633" s="12" t="s">
        <v>663</v>
      </c>
      <c r="BX1633" s="12"/>
      <c r="BY1633" s="12" t="s">
        <v>98</v>
      </c>
      <c r="BZ1633" s="12">
        <v>1</v>
      </c>
      <c r="CA1633" s="12">
        <v>1</v>
      </c>
      <c r="CB1633" s="15">
        <v>0</v>
      </c>
      <c r="CC1633" s="12">
        <v>20</v>
      </c>
      <c r="CD1633" s="12">
        <v>0</v>
      </c>
      <c r="CE1633" s="12">
        <v>1</v>
      </c>
      <c r="CF1633" s="12">
        <v>5</v>
      </c>
      <c r="CG1633" s="12">
        <v>1</v>
      </c>
      <c r="CH1633" s="12">
        <v>5</v>
      </c>
      <c r="CI1633" s="12">
        <v>1</v>
      </c>
      <c r="CJ1633" s="15">
        <v>7</v>
      </c>
      <c r="CK1633" s="12">
        <v>1</v>
      </c>
      <c r="CL1633" s="12">
        <v>4</v>
      </c>
      <c r="CM1633" s="12">
        <v>1</v>
      </c>
      <c r="CN1633" s="12">
        <v>2</v>
      </c>
      <c r="CO1633" s="12">
        <v>2</v>
      </c>
      <c r="CP1633" s="12" t="s">
        <v>94</v>
      </c>
      <c r="CQ1633" s="12">
        <v>88</v>
      </c>
      <c r="CR1633" s="12">
        <v>88</v>
      </c>
      <c r="CS1633" s="12">
        <v>76</v>
      </c>
      <c r="CT1633" s="12">
        <v>67</v>
      </c>
      <c r="CU1633" s="12">
        <v>95</v>
      </c>
      <c r="CV1633" s="12">
        <v>12.7</v>
      </c>
      <c r="CW1633" s="12">
        <v>180</v>
      </c>
      <c r="CX1633" s="12" t="b">
        <v>0</v>
      </c>
      <c r="CY1633" s="12"/>
      <c r="CZ1633" s="12">
        <v>0</v>
      </c>
      <c r="DA1633" s="12"/>
      <c r="DB1633" s="12"/>
      <c r="DC1633" s="12"/>
      <c r="DE1633" s="35"/>
    </row>
    <row r="1634" spans="1:109" customFormat="1" x14ac:dyDescent="0.2">
      <c r="A1634" s="2">
        <v>1633</v>
      </c>
      <c r="B1634" s="5">
        <v>19</v>
      </c>
      <c r="C1634" s="2">
        <v>3</v>
      </c>
      <c r="D1634" s="1">
        <v>33</v>
      </c>
      <c r="E1634" s="7">
        <v>44046</v>
      </c>
      <c r="F1634" s="1">
        <v>0</v>
      </c>
      <c r="G1634" s="5">
        <f t="shared" si="105"/>
        <v>24</v>
      </c>
      <c r="H1634" s="19">
        <f t="shared" si="106"/>
        <v>192</v>
      </c>
      <c r="I1634">
        <v>98.958333333333329</v>
      </c>
      <c r="J1634">
        <v>191.7719298245614</v>
      </c>
      <c r="K1634">
        <v>25.609726280794888</v>
      </c>
      <c r="L1634">
        <v>51.929824561403507</v>
      </c>
      <c r="M1634">
        <v>48.070175438596493</v>
      </c>
      <c r="N1634">
        <v>0</v>
      </c>
      <c r="O1634">
        <v>98.958333333333329</v>
      </c>
      <c r="P1634">
        <v>182.09473684210528</v>
      </c>
      <c r="Q1634">
        <v>25.286460246614251</v>
      </c>
      <c r="R1634">
        <v>40.526315789473685</v>
      </c>
      <c r="S1634">
        <v>59.473684210526315</v>
      </c>
      <c r="T1634">
        <v>0</v>
      </c>
      <c r="U1634">
        <v>98.958333333333329</v>
      </c>
      <c r="V1634">
        <v>211.12631578947369</v>
      </c>
      <c r="W1634">
        <v>23.47604502221407</v>
      </c>
      <c r="X1634">
        <v>74.736842105263165</v>
      </c>
      <c r="Y1634">
        <v>25.263157894736835</v>
      </c>
      <c r="Z1634">
        <v>0</v>
      </c>
      <c r="AA1634" s="2">
        <v>0</v>
      </c>
      <c r="AB1634">
        <v>1</v>
      </c>
      <c r="AC1634">
        <v>8</v>
      </c>
      <c r="AD1634">
        <v>1</v>
      </c>
      <c r="AE1634" s="16">
        <v>0</v>
      </c>
      <c r="AF1634" t="s">
        <v>875</v>
      </c>
      <c r="AG1634" t="s">
        <v>875</v>
      </c>
      <c r="AH1634" t="s">
        <v>875</v>
      </c>
      <c r="AI1634" t="s">
        <v>875</v>
      </c>
      <c r="AJ1634" t="s">
        <v>875</v>
      </c>
      <c r="AK1634" t="s">
        <v>875</v>
      </c>
      <c r="AL1634" t="s">
        <v>875</v>
      </c>
      <c r="AM1634" s="1" t="s">
        <v>903</v>
      </c>
      <c r="AN1634" s="1" t="s">
        <v>903</v>
      </c>
      <c r="AO1634" s="1" t="s">
        <v>903</v>
      </c>
      <c r="AP1634" s="1" t="s">
        <v>903</v>
      </c>
      <c r="AQ1634" s="1" t="s">
        <v>903</v>
      </c>
      <c r="AR1634" s="1" t="s">
        <v>903</v>
      </c>
      <c r="AS1634" s="1" t="s">
        <v>903</v>
      </c>
      <c r="AT1634" s="1" t="s">
        <v>903</v>
      </c>
      <c r="AU1634" s="1" t="s">
        <v>903</v>
      </c>
      <c r="AV1634" s="1" t="s">
        <v>903</v>
      </c>
      <c r="AW1634" s="1" t="s">
        <v>903</v>
      </c>
      <c r="AX1634" s="1" t="s">
        <v>903</v>
      </c>
      <c r="AY1634" s="1" t="s">
        <v>903</v>
      </c>
      <c r="AZ1634" s="1" t="s">
        <v>903</v>
      </c>
      <c r="BA1634" s="1" t="s">
        <v>875</v>
      </c>
      <c r="BB1634" s="1" t="s">
        <v>875</v>
      </c>
      <c r="BC1634" s="1" t="s">
        <v>875</v>
      </c>
      <c r="BD1634" s="1" t="s">
        <v>875</v>
      </c>
      <c r="BE1634" s="1" t="s">
        <v>875</v>
      </c>
      <c r="BF1634" s="1" t="s">
        <v>875</v>
      </c>
      <c r="BG1634" s="12">
        <v>24</v>
      </c>
      <c r="BH1634" s="1">
        <v>5</v>
      </c>
      <c r="BI1634" s="5">
        <v>8</v>
      </c>
      <c r="BJ1634" s="1">
        <f>BG1634*BI1634</f>
        <v>192</v>
      </c>
      <c r="BK1634" s="1" t="s">
        <v>29</v>
      </c>
      <c r="BL1634" s="25">
        <v>0</v>
      </c>
      <c r="BM1634" s="1">
        <v>0</v>
      </c>
      <c r="BN1634" s="1">
        <v>0</v>
      </c>
      <c r="BO1634" s="1">
        <v>0</v>
      </c>
      <c r="BP1634" s="1">
        <v>0</v>
      </c>
      <c r="BQ1634" s="14">
        <v>44046.848279502316</v>
      </c>
      <c r="BR1634" s="14" t="s">
        <v>664</v>
      </c>
      <c r="BS1634" s="15">
        <v>22.516666666666666</v>
      </c>
      <c r="BT1634" s="12" t="s">
        <v>203</v>
      </c>
      <c r="BU1634" s="12">
        <v>3</v>
      </c>
      <c r="BV1634" s="12" t="s">
        <v>155</v>
      </c>
      <c r="BW1634" s="12" t="s">
        <v>665</v>
      </c>
      <c r="BX1634" s="12"/>
      <c r="BY1634" s="12" t="s">
        <v>98</v>
      </c>
      <c r="BZ1634" s="12">
        <v>1</v>
      </c>
      <c r="CA1634" s="12">
        <v>8</v>
      </c>
      <c r="CB1634" s="15">
        <v>0</v>
      </c>
      <c r="CC1634" s="12">
        <v>61</v>
      </c>
      <c r="CD1634" s="12">
        <v>0</v>
      </c>
      <c r="CE1634" s="12">
        <v>1</v>
      </c>
      <c r="CF1634" s="12">
        <v>5</v>
      </c>
      <c r="CG1634" s="12">
        <v>1</v>
      </c>
      <c r="CH1634" s="12">
        <v>3</v>
      </c>
      <c r="CI1634" s="12">
        <v>2</v>
      </c>
      <c r="CJ1634" s="15">
        <v>5</v>
      </c>
      <c r="CK1634" s="12">
        <v>1</v>
      </c>
      <c r="CL1634" s="12">
        <v>5</v>
      </c>
      <c r="CM1634" s="12">
        <v>1</v>
      </c>
      <c r="CN1634" s="12">
        <v>1</v>
      </c>
      <c r="CO1634" s="12">
        <v>3</v>
      </c>
      <c r="CP1634" s="12" t="s">
        <v>99</v>
      </c>
      <c r="CQ1634" s="12">
        <v>85</v>
      </c>
      <c r="CR1634" s="12">
        <v>85</v>
      </c>
      <c r="CS1634" s="12">
        <v>91</v>
      </c>
      <c r="CT1634" s="12">
        <v>49</v>
      </c>
      <c r="CU1634" s="12">
        <v>84</v>
      </c>
      <c r="CV1634" s="12">
        <v>4.5999999999999996</v>
      </c>
      <c r="CW1634" s="12">
        <v>270</v>
      </c>
      <c r="CX1634" s="12" t="b">
        <v>0</v>
      </c>
      <c r="CY1634" s="12"/>
      <c r="CZ1634" s="12">
        <v>0</v>
      </c>
      <c r="DA1634" s="12"/>
      <c r="DB1634" s="12"/>
      <c r="DC1634" s="12"/>
      <c r="DE1634" s="35"/>
    </row>
    <row r="1635" spans="1:109" customFormat="1" x14ac:dyDescent="0.2">
      <c r="A1635" s="2">
        <v>1634</v>
      </c>
      <c r="B1635" s="5">
        <v>19</v>
      </c>
      <c r="C1635" s="2">
        <v>3</v>
      </c>
      <c r="D1635" s="1">
        <v>34</v>
      </c>
      <c r="E1635" s="7">
        <v>44047</v>
      </c>
      <c r="F1635" s="1">
        <v>0</v>
      </c>
      <c r="G1635" s="5">
        <f t="shared" si="105"/>
        <v>0</v>
      </c>
      <c r="H1635" s="19">
        <f t="shared" si="106"/>
        <v>0</v>
      </c>
      <c r="I1635">
        <v>98.263888888888886</v>
      </c>
      <c r="J1635">
        <v>155.67137809187278</v>
      </c>
      <c r="K1635">
        <v>21.632136406496027</v>
      </c>
      <c r="L1635">
        <v>21.908127208480565</v>
      </c>
      <c r="M1635">
        <v>78.091872791519435</v>
      </c>
      <c r="N1635">
        <v>0</v>
      </c>
      <c r="O1635">
        <v>97.916666666666671</v>
      </c>
      <c r="P1635">
        <v>159.15957446808511</v>
      </c>
      <c r="Q1635">
        <v>23.146467361492384</v>
      </c>
      <c r="R1635">
        <v>25.531914893617021</v>
      </c>
      <c r="S1635">
        <v>74.468085106382972</v>
      </c>
      <c r="T1635">
        <v>0</v>
      </c>
      <c r="U1635">
        <v>98.958333333333329</v>
      </c>
      <c r="V1635">
        <v>148.76842105263157</v>
      </c>
      <c r="W1635">
        <v>16.86672631250865</v>
      </c>
      <c r="X1635">
        <v>14.736842105263158</v>
      </c>
      <c r="Y1635">
        <v>85.26315789473685</v>
      </c>
      <c r="Z1635">
        <v>0</v>
      </c>
      <c r="AA1635" s="2">
        <v>0</v>
      </c>
      <c r="AB1635">
        <v>1</v>
      </c>
      <c r="AC1635">
        <v>10</v>
      </c>
      <c r="AD1635">
        <v>1</v>
      </c>
      <c r="AE1635" s="16">
        <v>0</v>
      </c>
      <c r="AF1635" s="12">
        <v>99</v>
      </c>
      <c r="AG1635">
        <v>1</v>
      </c>
      <c r="AH1635">
        <v>99</v>
      </c>
      <c r="AI1635">
        <v>99</v>
      </c>
      <c r="AJ1635">
        <v>99</v>
      </c>
      <c r="AK1635">
        <v>99</v>
      </c>
      <c r="AL1635">
        <v>99</v>
      </c>
      <c r="AM1635">
        <v>99</v>
      </c>
      <c r="AN1635" s="1">
        <v>99</v>
      </c>
      <c r="AO1635" s="1">
        <v>99</v>
      </c>
      <c r="AP1635" s="1">
        <v>99</v>
      </c>
      <c r="AQ1635" s="1">
        <v>99</v>
      </c>
      <c r="AR1635" s="1">
        <v>99</v>
      </c>
      <c r="AS1635" s="1">
        <v>0</v>
      </c>
      <c r="AT1635">
        <v>1</v>
      </c>
      <c r="AU1635">
        <v>0</v>
      </c>
      <c r="AV1635" s="1">
        <v>0</v>
      </c>
      <c r="AW1635" s="1">
        <v>0</v>
      </c>
      <c r="AX1635" s="1">
        <v>0</v>
      </c>
      <c r="AY1635" s="1">
        <v>0</v>
      </c>
      <c r="AZ1635" s="1">
        <v>0</v>
      </c>
      <c r="BA1635" s="1">
        <v>0</v>
      </c>
      <c r="BB1635" s="1">
        <v>0</v>
      </c>
      <c r="BC1635" s="1">
        <v>0</v>
      </c>
      <c r="BD1635" s="1">
        <v>0</v>
      </c>
      <c r="BE1635" s="1">
        <v>0</v>
      </c>
      <c r="BF1635" s="1">
        <f>SUM(AS1635:BE1635)</f>
        <v>1</v>
      </c>
      <c r="BG1635" s="25">
        <v>0</v>
      </c>
      <c r="BH1635" s="1">
        <v>0</v>
      </c>
      <c r="BI1635" s="1">
        <v>0</v>
      </c>
      <c r="BJ1635" s="1">
        <v>0</v>
      </c>
      <c r="BK1635" s="1">
        <v>0</v>
      </c>
      <c r="BL1635" s="25">
        <v>0</v>
      </c>
      <c r="BM1635" s="1">
        <v>0</v>
      </c>
      <c r="BN1635" s="1">
        <v>0</v>
      </c>
      <c r="BO1635" s="1">
        <v>0</v>
      </c>
      <c r="BP1635" s="1">
        <v>0</v>
      </c>
      <c r="BQ1635" s="12"/>
      <c r="BR1635" s="12"/>
      <c r="BS1635" s="12"/>
      <c r="BT1635" s="12"/>
      <c r="BU1635" s="12"/>
      <c r="BV1635" s="12"/>
      <c r="BW1635" s="12"/>
      <c r="BX1635" s="12"/>
      <c r="BY1635" s="12"/>
      <c r="BZ1635" s="12"/>
      <c r="CA1635" s="12"/>
      <c r="CB1635" s="15"/>
      <c r="CC1635" s="12"/>
      <c r="CD1635" s="12"/>
      <c r="CE1635" s="12"/>
      <c r="CF1635" s="12"/>
      <c r="CG1635" s="12"/>
      <c r="CH1635" s="12"/>
      <c r="CI1635" s="12"/>
      <c r="CJ1635" s="15"/>
      <c r="CK1635" s="12"/>
      <c r="CL1635" s="12"/>
      <c r="CM1635" s="12"/>
      <c r="CN1635" s="12"/>
      <c r="CO1635" s="12"/>
      <c r="CP1635" s="12"/>
      <c r="CQ1635" s="12"/>
      <c r="CR1635" s="12"/>
      <c r="CS1635" s="12"/>
      <c r="CT1635" s="12"/>
      <c r="CU1635" s="12"/>
      <c r="CV1635" s="12"/>
      <c r="CW1635" s="12"/>
      <c r="CX1635" s="12"/>
      <c r="CY1635" s="12"/>
      <c r="CZ1635" s="12"/>
      <c r="DA1635" s="12"/>
      <c r="DB1635" s="12"/>
      <c r="DC1635" s="12"/>
      <c r="DE1635" s="35"/>
    </row>
    <row r="1636" spans="1:109" customFormat="1" x14ac:dyDescent="0.2">
      <c r="A1636" s="2">
        <v>1635</v>
      </c>
      <c r="B1636" s="5">
        <v>19</v>
      </c>
      <c r="C1636" s="2">
        <v>3</v>
      </c>
      <c r="D1636" s="1">
        <v>35</v>
      </c>
      <c r="E1636" s="7">
        <v>44048</v>
      </c>
      <c r="F1636" s="1">
        <v>0</v>
      </c>
      <c r="G1636" s="5">
        <f t="shared" si="105"/>
        <v>22</v>
      </c>
      <c r="H1636" s="19">
        <f t="shared" si="106"/>
        <v>83.6</v>
      </c>
      <c r="I1636">
        <v>94.097222222222229</v>
      </c>
      <c r="J1636">
        <v>142.05535055350555</v>
      </c>
      <c r="K1636">
        <v>25.886378514197613</v>
      </c>
      <c r="L1636">
        <v>13.653136531365314</v>
      </c>
      <c r="M1636">
        <v>86.34686346863468</v>
      </c>
      <c r="N1636">
        <v>0</v>
      </c>
      <c r="O1636">
        <v>91.666666666666671</v>
      </c>
      <c r="P1636">
        <v>152.83522727272728</v>
      </c>
      <c r="Q1636">
        <v>26.522863064604788</v>
      </c>
      <c r="R1636">
        <v>21.022727272727273</v>
      </c>
      <c r="S1636">
        <v>78.97727272727272</v>
      </c>
      <c r="T1636">
        <v>0</v>
      </c>
      <c r="U1636">
        <v>98.958333333333329</v>
      </c>
      <c r="V1636">
        <v>122.08421052631579</v>
      </c>
      <c r="W1636">
        <v>11.708736471323432</v>
      </c>
      <c r="X1636">
        <v>0</v>
      </c>
      <c r="Y1636">
        <v>100</v>
      </c>
      <c r="Z1636">
        <v>0</v>
      </c>
      <c r="AA1636" s="2">
        <v>0</v>
      </c>
      <c r="AB1636">
        <v>1</v>
      </c>
      <c r="AC1636">
        <v>10</v>
      </c>
      <c r="AD1636">
        <v>1</v>
      </c>
      <c r="AE1636" s="16">
        <v>0</v>
      </c>
      <c r="AF1636" t="s">
        <v>875</v>
      </c>
      <c r="AG1636" t="s">
        <v>875</v>
      </c>
      <c r="AH1636" t="s">
        <v>875</v>
      </c>
      <c r="AI1636" t="s">
        <v>875</v>
      </c>
      <c r="AJ1636" t="s">
        <v>875</v>
      </c>
      <c r="AK1636" t="s">
        <v>875</v>
      </c>
      <c r="AL1636" t="s">
        <v>875</v>
      </c>
      <c r="AM1636" s="1" t="s">
        <v>903</v>
      </c>
      <c r="AN1636" s="1" t="s">
        <v>903</v>
      </c>
      <c r="AO1636" s="1" t="s">
        <v>903</v>
      </c>
      <c r="AP1636" s="1" t="s">
        <v>903</v>
      </c>
      <c r="AQ1636" s="1" t="s">
        <v>903</v>
      </c>
      <c r="AR1636" s="1" t="s">
        <v>903</v>
      </c>
      <c r="AS1636" s="1" t="s">
        <v>903</v>
      </c>
      <c r="AT1636" s="1" t="s">
        <v>903</v>
      </c>
      <c r="AU1636" s="1" t="s">
        <v>903</v>
      </c>
      <c r="AV1636" s="1" t="s">
        <v>903</v>
      </c>
      <c r="AW1636" s="1" t="s">
        <v>903</v>
      </c>
      <c r="AX1636" s="1" t="s">
        <v>903</v>
      </c>
      <c r="AY1636" s="1" t="s">
        <v>903</v>
      </c>
      <c r="AZ1636" s="1" t="s">
        <v>903</v>
      </c>
      <c r="BA1636" s="1" t="s">
        <v>875</v>
      </c>
      <c r="BB1636" s="1" t="s">
        <v>875</v>
      </c>
      <c r="BC1636" s="1" t="s">
        <v>875</v>
      </c>
      <c r="BD1636" s="1" t="s">
        <v>875</v>
      </c>
      <c r="BE1636" s="1" t="s">
        <v>875</v>
      </c>
      <c r="BF1636" s="1" t="s">
        <v>875</v>
      </c>
      <c r="BG1636" s="12">
        <v>22</v>
      </c>
      <c r="BH1636" s="1">
        <v>5</v>
      </c>
      <c r="BI1636" s="1">
        <v>3.8</v>
      </c>
      <c r="BJ1636" s="1">
        <f>BG1636*BI1636</f>
        <v>83.6</v>
      </c>
      <c r="BK1636" s="1" t="s">
        <v>28</v>
      </c>
      <c r="BL1636" s="25">
        <v>0</v>
      </c>
      <c r="BM1636" s="1">
        <v>0</v>
      </c>
      <c r="BN1636" s="1">
        <v>0</v>
      </c>
      <c r="BO1636" s="1">
        <v>0</v>
      </c>
      <c r="BP1636" s="1">
        <v>0</v>
      </c>
      <c r="BQ1636" s="14">
        <v>44048.864162106482</v>
      </c>
      <c r="BR1636" s="14" t="s">
        <v>666</v>
      </c>
      <c r="BS1636" s="15">
        <v>22.016666666666666</v>
      </c>
      <c r="BT1636" s="12" t="s">
        <v>667</v>
      </c>
      <c r="BU1636" s="12">
        <v>2</v>
      </c>
      <c r="BV1636" s="12"/>
      <c r="BW1636" s="12" t="s">
        <v>98</v>
      </c>
      <c r="BX1636" s="12"/>
      <c r="BY1636" s="12" t="s">
        <v>98</v>
      </c>
      <c r="BZ1636" s="12">
        <v>1</v>
      </c>
      <c r="CA1636" s="12">
        <v>1</v>
      </c>
      <c r="CB1636" s="15">
        <v>0</v>
      </c>
      <c r="CC1636" s="12">
        <v>0</v>
      </c>
      <c r="CD1636" s="12">
        <v>0</v>
      </c>
      <c r="CE1636" s="12">
        <v>1</v>
      </c>
      <c r="CF1636" s="12">
        <v>4</v>
      </c>
      <c r="CG1636" s="12">
        <v>1</v>
      </c>
      <c r="CH1636" s="12">
        <v>4</v>
      </c>
      <c r="CI1636" s="12">
        <v>1</v>
      </c>
      <c r="CJ1636" s="15">
        <v>5</v>
      </c>
      <c r="CK1636" s="12">
        <v>1</v>
      </c>
      <c r="CL1636" s="12">
        <v>5</v>
      </c>
      <c r="CM1636" s="12">
        <v>1</v>
      </c>
      <c r="CN1636" s="12">
        <v>2</v>
      </c>
      <c r="CO1636" s="12">
        <v>3</v>
      </c>
      <c r="CP1636" s="12" t="s">
        <v>435</v>
      </c>
      <c r="CQ1636" s="12">
        <v>80</v>
      </c>
      <c r="CR1636" s="12">
        <v>80</v>
      </c>
      <c r="CS1636" s="12">
        <v>31</v>
      </c>
      <c r="CT1636" s="12">
        <v>50</v>
      </c>
      <c r="CU1636" s="12">
        <v>77</v>
      </c>
      <c r="CV1636" s="12">
        <v>8.1</v>
      </c>
      <c r="CW1636" s="12">
        <v>270</v>
      </c>
      <c r="CX1636" s="12" t="b">
        <v>0</v>
      </c>
      <c r="CY1636" s="12"/>
      <c r="CZ1636" s="12">
        <v>0</v>
      </c>
      <c r="DA1636" s="12"/>
      <c r="DB1636" s="12"/>
      <c r="DC1636" s="12"/>
      <c r="DE1636" s="35"/>
    </row>
    <row r="1637" spans="1:109" customFormat="1" x14ac:dyDescent="0.2">
      <c r="A1637" s="2">
        <v>1636</v>
      </c>
      <c r="B1637" s="5">
        <v>19</v>
      </c>
      <c r="C1637" s="2">
        <v>3</v>
      </c>
      <c r="D1637" s="1">
        <v>36</v>
      </c>
      <c r="E1637" s="7">
        <v>44049</v>
      </c>
      <c r="F1637" s="1">
        <v>0</v>
      </c>
      <c r="G1637" s="5">
        <f t="shared" si="105"/>
        <v>43</v>
      </c>
      <c r="H1637" s="19">
        <f t="shared" si="106"/>
        <v>344</v>
      </c>
      <c r="I1637">
        <v>77.430555555555557</v>
      </c>
      <c r="J1637">
        <v>142.61883408071748</v>
      </c>
      <c r="K1637">
        <v>25.013694446910499</v>
      </c>
      <c r="L1637">
        <v>15.246636771300448</v>
      </c>
      <c r="M1637">
        <v>84.753363228699556</v>
      </c>
      <c r="N1637">
        <v>0</v>
      </c>
      <c r="O1637">
        <v>85.416666666666671</v>
      </c>
      <c r="P1637">
        <v>149.14024390243901</v>
      </c>
      <c r="Q1637">
        <v>24.841460372134652</v>
      </c>
      <c r="R1637">
        <v>20.73170731707317</v>
      </c>
      <c r="S1637">
        <v>79.268292682926827</v>
      </c>
      <c r="T1637">
        <v>0</v>
      </c>
      <c r="U1637">
        <v>61.458333333333336</v>
      </c>
      <c r="V1637">
        <v>124.49152542372882</v>
      </c>
      <c r="W1637">
        <v>18.994946451559279</v>
      </c>
      <c r="X1637">
        <v>0</v>
      </c>
      <c r="Y1637">
        <v>100</v>
      </c>
      <c r="Z1637">
        <v>0</v>
      </c>
      <c r="AA1637" s="2">
        <v>1</v>
      </c>
      <c r="AB1637">
        <v>2</v>
      </c>
      <c r="AC1637">
        <v>9</v>
      </c>
      <c r="AD1637">
        <v>1</v>
      </c>
      <c r="AE1637" s="16">
        <v>0</v>
      </c>
      <c r="AF1637" t="s">
        <v>875</v>
      </c>
      <c r="AG1637" t="s">
        <v>875</v>
      </c>
      <c r="AH1637" t="s">
        <v>875</v>
      </c>
      <c r="AI1637" t="s">
        <v>875</v>
      </c>
      <c r="AJ1637" t="s">
        <v>875</v>
      </c>
      <c r="AK1637" t="s">
        <v>875</v>
      </c>
      <c r="AL1637" t="s">
        <v>875</v>
      </c>
      <c r="AM1637" s="1" t="s">
        <v>903</v>
      </c>
      <c r="AN1637" s="1" t="s">
        <v>903</v>
      </c>
      <c r="AO1637" s="1" t="s">
        <v>903</v>
      </c>
      <c r="AP1637" s="1" t="s">
        <v>903</v>
      </c>
      <c r="AQ1637" s="1" t="s">
        <v>903</v>
      </c>
      <c r="AR1637" s="1" t="s">
        <v>903</v>
      </c>
      <c r="AS1637" s="1" t="s">
        <v>903</v>
      </c>
      <c r="AT1637" s="1" t="s">
        <v>903</v>
      </c>
      <c r="AU1637" s="1" t="s">
        <v>903</v>
      </c>
      <c r="AV1637" s="1" t="s">
        <v>903</v>
      </c>
      <c r="AW1637" s="1" t="s">
        <v>903</v>
      </c>
      <c r="AX1637" s="1" t="s">
        <v>903</v>
      </c>
      <c r="AY1637" s="1" t="s">
        <v>903</v>
      </c>
      <c r="AZ1637" s="1" t="s">
        <v>903</v>
      </c>
      <c r="BA1637" s="1" t="s">
        <v>875</v>
      </c>
      <c r="BB1637" s="1" t="s">
        <v>875</v>
      </c>
      <c r="BC1637" s="1" t="s">
        <v>875</v>
      </c>
      <c r="BD1637" s="1" t="s">
        <v>875</v>
      </c>
      <c r="BE1637" s="1" t="s">
        <v>875</v>
      </c>
      <c r="BF1637" s="1" t="s">
        <v>875</v>
      </c>
      <c r="BG1637" s="12">
        <v>43</v>
      </c>
      <c r="BH1637" s="12">
        <v>5</v>
      </c>
      <c r="BI1637" s="1">
        <v>8</v>
      </c>
      <c r="BJ1637" s="1">
        <f>BG1637*BI1637</f>
        <v>344</v>
      </c>
      <c r="BK1637" s="1" t="s">
        <v>29</v>
      </c>
      <c r="BL1637" s="25">
        <v>0</v>
      </c>
      <c r="BM1637" s="1">
        <v>0</v>
      </c>
      <c r="BN1637" s="1">
        <v>0</v>
      </c>
      <c r="BO1637" s="1">
        <v>0</v>
      </c>
      <c r="BP1637" s="1">
        <v>0</v>
      </c>
      <c r="BQ1637" s="14">
        <v>44049.839994155096</v>
      </c>
      <c r="BR1637" s="14" t="s">
        <v>668</v>
      </c>
      <c r="BS1637" s="15">
        <v>42.3</v>
      </c>
      <c r="BT1637" s="12" t="s">
        <v>657</v>
      </c>
      <c r="BU1637" s="12">
        <v>3</v>
      </c>
      <c r="BV1637" s="12"/>
      <c r="BW1637" s="12" t="s">
        <v>98</v>
      </c>
      <c r="BX1637" s="12"/>
      <c r="BY1637" s="12" t="s">
        <v>98</v>
      </c>
      <c r="BZ1637" s="12">
        <v>1</v>
      </c>
      <c r="CA1637" s="12">
        <v>1</v>
      </c>
      <c r="CB1637" s="15">
        <v>0</v>
      </c>
      <c r="CC1637" s="12">
        <v>0</v>
      </c>
      <c r="CD1637" s="12">
        <v>0</v>
      </c>
      <c r="CE1637" s="12">
        <v>1</v>
      </c>
      <c r="CF1637" s="12">
        <v>4</v>
      </c>
      <c r="CG1637" s="12">
        <v>1</v>
      </c>
      <c r="CH1637" s="12">
        <v>5</v>
      </c>
      <c r="CI1637" s="12">
        <v>1</v>
      </c>
      <c r="CJ1637" s="15">
        <v>5</v>
      </c>
      <c r="CK1637" s="12">
        <v>2</v>
      </c>
      <c r="CL1637" s="12">
        <v>4</v>
      </c>
      <c r="CM1637" s="12">
        <v>1</v>
      </c>
      <c r="CN1637" s="12">
        <v>2</v>
      </c>
      <c r="CO1637" s="12">
        <v>3</v>
      </c>
      <c r="CP1637" s="12" t="s">
        <v>94</v>
      </c>
      <c r="CQ1637" s="12">
        <v>77</v>
      </c>
      <c r="CR1637" s="12">
        <v>77</v>
      </c>
      <c r="CS1637" s="12">
        <v>90</v>
      </c>
      <c r="CT1637" s="12">
        <v>57</v>
      </c>
      <c r="CU1637" s="12">
        <v>74</v>
      </c>
      <c r="CV1637" s="12">
        <v>9.1999999999999993</v>
      </c>
      <c r="CW1637" s="12">
        <v>180</v>
      </c>
      <c r="CX1637" s="12" t="b">
        <v>0</v>
      </c>
      <c r="CY1637" s="12"/>
      <c r="CZ1637" s="12">
        <v>0</v>
      </c>
      <c r="DA1637" s="12"/>
      <c r="DB1637" s="12"/>
      <c r="DC1637" s="12"/>
      <c r="DE1637" s="35"/>
    </row>
    <row r="1638" spans="1:109" customFormat="1" x14ac:dyDescent="0.2">
      <c r="A1638" s="2">
        <v>1637</v>
      </c>
      <c r="B1638" s="5">
        <v>19</v>
      </c>
      <c r="C1638" s="2">
        <v>3</v>
      </c>
      <c r="D1638" s="1">
        <v>37</v>
      </c>
      <c r="E1638" s="7">
        <v>44050</v>
      </c>
      <c r="F1638" s="1">
        <v>0</v>
      </c>
      <c r="G1638" s="5">
        <f t="shared" si="105"/>
        <v>0</v>
      </c>
      <c r="H1638" s="19">
        <f t="shared" si="106"/>
        <v>0</v>
      </c>
      <c r="I1638">
        <v>72.916666666666671</v>
      </c>
      <c r="J1638">
        <v>144.42857142857142</v>
      </c>
      <c r="K1638">
        <v>35.177975804784204</v>
      </c>
      <c r="L1638">
        <v>29.047619047619047</v>
      </c>
      <c r="M1638">
        <v>60.476190476190474</v>
      </c>
      <c r="N1638">
        <v>10.476190476190476</v>
      </c>
      <c r="O1638">
        <v>93.229166666666671</v>
      </c>
      <c r="P1638">
        <v>144.53631284916202</v>
      </c>
      <c r="Q1638">
        <v>35.889650570196544</v>
      </c>
      <c r="R1638">
        <v>27.932960893854748</v>
      </c>
      <c r="S1638">
        <v>59.776536312849153</v>
      </c>
      <c r="T1638">
        <v>12.29050279329609</v>
      </c>
      <c r="U1638">
        <v>32.291666666666664</v>
      </c>
      <c r="V1638">
        <v>143.80645161290323</v>
      </c>
      <c r="W1638">
        <v>31.231435218198161</v>
      </c>
      <c r="X1638">
        <v>35.483870967741936</v>
      </c>
      <c r="Y1638">
        <v>64.516129032258064</v>
      </c>
      <c r="Z1638">
        <v>0</v>
      </c>
      <c r="AA1638" s="2">
        <v>2</v>
      </c>
      <c r="AB1638">
        <v>1</v>
      </c>
      <c r="AC1638">
        <v>7</v>
      </c>
      <c r="AD1638">
        <v>1</v>
      </c>
      <c r="AE1638" s="16">
        <v>0</v>
      </c>
      <c r="AF1638" s="12">
        <v>99</v>
      </c>
      <c r="AG1638">
        <v>1</v>
      </c>
      <c r="AH1638">
        <v>99</v>
      </c>
      <c r="AI1638">
        <v>99</v>
      </c>
      <c r="AJ1638">
        <v>99</v>
      </c>
      <c r="AK1638">
        <v>99</v>
      </c>
      <c r="AL1638">
        <v>99</v>
      </c>
      <c r="AM1638" s="1">
        <v>99</v>
      </c>
      <c r="AN1638" s="1">
        <v>99</v>
      </c>
      <c r="AO1638" s="1">
        <v>99</v>
      </c>
      <c r="AP1638" s="1">
        <v>99</v>
      </c>
      <c r="AQ1638" s="1">
        <v>99</v>
      </c>
      <c r="AR1638" s="1">
        <v>99</v>
      </c>
      <c r="AS1638" s="1">
        <v>0</v>
      </c>
      <c r="AT1638">
        <v>1</v>
      </c>
      <c r="AU1638">
        <v>0</v>
      </c>
      <c r="AV1638" s="1">
        <v>0</v>
      </c>
      <c r="AW1638" s="1">
        <v>0</v>
      </c>
      <c r="AX1638" s="1">
        <v>0</v>
      </c>
      <c r="AY1638" s="1">
        <v>0</v>
      </c>
      <c r="AZ1638" s="1">
        <v>0</v>
      </c>
      <c r="BA1638" s="1">
        <v>0</v>
      </c>
      <c r="BB1638" s="1">
        <v>0</v>
      </c>
      <c r="BC1638" s="1">
        <v>0</v>
      </c>
      <c r="BD1638" s="1">
        <v>0</v>
      </c>
      <c r="BE1638" s="1">
        <v>0</v>
      </c>
      <c r="BF1638" s="1">
        <f>SUM(AS1638:BE1638)</f>
        <v>1</v>
      </c>
      <c r="BG1638" s="25">
        <v>0</v>
      </c>
      <c r="BH1638" s="1">
        <v>0</v>
      </c>
      <c r="BI1638" s="1">
        <v>0</v>
      </c>
      <c r="BJ1638" s="1">
        <v>0</v>
      </c>
      <c r="BK1638" s="1">
        <v>0</v>
      </c>
      <c r="BL1638" s="25">
        <v>0</v>
      </c>
      <c r="BM1638" s="1">
        <v>0</v>
      </c>
      <c r="BN1638" s="1">
        <v>0</v>
      </c>
      <c r="BO1638" s="1">
        <v>0</v>
      </c>
      <c r="BP1638" s="1">
        <v>0</v>
      </c>
      <c r="BQ1638" s="12"/>
      <c r="BR1638" s="12"/>
      <c r="BS1638" s="12"/>
      <c r="BT1638" s="12"/>
      <c r="BU1638" s="12"/>
      <c r="BV1638" s="12"/>
      <c r="BW1638" s="12"/>
      <c r="BX1638" s="12"/>
      <c r="BY1638" s="12"/>
      <c r="BZ1638" s="12"/>
      <c r="CA1638" s="12"/>
      <c r="CB1638" s="15"/>
      <c r="CC1638" s="12"/>
      <c r="CD1638" s="12"/>
      <c r="CE1638" s="12"/>
      <c r="CF1638" s="12"/>
      <c r="CG1638" s="12"/>
      <c r="CH1638" s="12"/>
      <c r="CI1638" s="12"/>
      <c r="CJ1638" s="15"/>
      <c r="CK1638" s="12"/>
      <c r="CL1638" s="12"/>
      <c r="CM1638" s="12"/>
      <c r="CN1638" s="12"/>
      <c r="CO1638" s="12"/>
      <c r="CP1638" s="12"/>
      <c r="CQ1638" s="12"/>
      <c r="CR1638" s="12"/>
      <c r="CS1638" s="12"/>
      <c r="CT1638" s="12"/>
      <c r="CU1638" s="12"/>
      <c r="CV1638" s="12"/>
      <c r="CW1638" s="12"/>
      <c r="CX1638" s="12"/>
      <c r="CY1638" s="12"/>
      <c r="CZ1638" s="12"/>
      <c r="DA1638" s="12"/>
      <c r="DB1638" s="12"/>
      <c r="DC1638" s="12"/>
      <c r="DE1638" s="35"/>
    </row>
    <row r="1639" spans="1:109" customFormat="1" x14ac:dyDescent="0.2">
      <c r="A1639" s="2">
        <v>1638</v>
      </c>
      <c r="B1639" s="5">
        <v>19</v>
      </c>
      <c r="C1639" s="2">
        <v>3</v>
      </c>
      <c r="D1639" s="1">
        <v>38</v>
      </c>
      <c r="E1639" s="7">
        <v>44051</v>
      </c>
      <c r="F1639" s="1">
        <v>0</v>
      </c>
      <c r="G1639" s="5">
        <f t="shared" si="105"/>
        <v>0</v>
      </c>
      <c r="H1639" s="19">
        <f t="shared" si="106"/>
        <v>0</v>
      </c>
      <c r="I1639">
        <v>47.916666666666664</v>
      </c>
      <c r="J1639">
        <v>143.28260869565219</v>
      </c>
      <c r="K1639">
        <v>38.453278695768347</v>
      </c>
      <c r="L1639">
        <v>34.05797101449275</v>
      </c>
      <c r="M1639">
        <v>58.695652173913047</v>
      </c>
      <c r="N1639">
        <v>7.2463768115942031</v>
      </c>
      <c r="O1639">
        <v>71.875</v>
      </c>
      <c r="P1639">
        <v>143.28260869565219</v>
      </c>
      <c r="Q1639">
        <v>38.453278695768347</v>
      </c>
      <c r="R1639">
        <v>34.05797101449275</v>
      </c>
      <c r="S1639">
        <v>58.695652173913047</v>
      </c>
      <c r="T1639">
        <v>7.2463768115942031</v>
      </c>
      <c r="U1639">
        <v>0</v>
      </c>
      <c r="V1639" t="s">
        <v>20</v>
      </c>
      <c r="W1639" t="s">
        <v>20</v>
      </c>
      <c r="X1639" t="s">
        <v>20</v>
      </c>
      <c r="Y1639" t="s">
        <v>20</v>
      </c>
      <c r="Z1639" t="s">
        <v>20</v>
      </c>
      <c r="AA1639" s="2">
        <v>2</v>
      </c>
      <c r="AB1639">
        <v>1</v>
      </c>
      <c r="AC1639">
        <v>9</v>
      </c>
      <c r="AD1639">
        <v>2</v>
      </c>
      <c r="AE1639" s="16">
        <v>0</v>
      </c>
      <c r="AF1639" s="12">
        <v>99</v>
      </c>
      <c r="AG1639">
        <v>1</v>
      </c>
      <c r="AH1639">
        <v>99</v>
      </c>
      <c r="AI1639">
        <v>99</v>
      </c>
      <c r="AJ1639">
        <v>99</v>
      </c>
      <c r="AK1639">
        <v>99</v>
      </c>
      <c r="AL1639">
        <v>99</v>
      </c>
      <c r="AM1639">
        <v>99</v>
      </c>
      <c r="AN1639" s="1">
        <v>99</v>
      </c>
      <c r="AO1639" s="1">
        <v>99</v>
      </c>
      <c r="AP1639" s="1">
        <v>99</v>
      </c>
      <c r="AQ1639" s="1">
        <v>99</v>
      </c>
      <c r="AR1639" s="1">
        <v>99</v>
      </c>
      <c r="AS1639" s="1">
        <v>0</v>
      </c>
      <c r="AT1639" s="1">
        <v>1</v>
      </c>
      <c r="AU1639" s="1">
        <v>0</v>
      </c>
      <c r="AV1639" s="1">
        <v>0</v>
      </c>
      <c r="AW1639" s="1">
        <v>0</v>
      </c>
      <c r="AX1639" s="1">
        <v>0</v>
      </c>
      <c r="AY1639" s="1">
        <v>0</v>
      </c>
      <c r="AZ1639" s="1">
        <v>0</v>
      </c>
      <c r="BA1639" s="1">
        <v>0</v>
      </c>
      <c r="BB1639" s="1">
        <v>0</v>
      </c>
      <c r="BC1639" s="1">
        <v>0</v>
      </c>
      <c r="BD1639" s="1">
        <v>0</v>
      </c>
      <c r="BE1639" s="1">
        <v>0</v>
      </c>
      <c r="BF1639" s="1">
        <f>SUM(AS1639:BE1639)</f>
        <v>1</v>
      </c>
      <c r="BG1639" s="25">
        <v>0</v>
      </c>
      <c r="BH1639" s="1">
        <v>0</v>
      </c>
      <c r="BI1639" s="1">
        <v>0</v>
      </c>
      <c r="BJ1639" s="1">
        <v>0</v>
      </c>
      <c r="BK1639" s="1">
        <v>0</v>
      </c>
      <c r="BL1639" s="25">
        <v>0</v>
      </c>
      <c r="BM1639" s="1">
        <v>0</v>
      </c>
      <c r="BN1639" s="1">
        <v>0</v>
      </c>
      <c r="BO1639" s="1">
        <v>0</v>
      </c>
      <c r="BP1639" s="1">
        <v>0</v>
      </c>
      <c r="BQ1639" s="12"/>
      <c r="BR1639" s="12"/>
      <c r="BS1639" s="12"/>
      <c r="BT1639" s="12"/>
      <c r="BU1639" s="12"/>
      <c r="BV1639" s="12"/>
      <c r="BW1639" s="12"/>
      <c r="BX1639" s="12"/>
      <c r="BY1639" s="12"/>
      <c r="BZ1639" s="12"/>
      <c r="CA1639" s="12"/>
      <c r="CB1639" s="15"/>
      <c r="CC1639" s="12"/>
      <c r="CD1639" s="12"/>
      <c r="CE1639" s="12"/>
      <c r="CF1639" s="12"/>
      <c r="CG1639" s="12"/>
      <c r="CH1639" s="12"/>
      <c r="CI1639" s="12"/>
      <c r="CJ1639" s="15"/>
      <c r="CK1639" s="12"/>
      <c r="CL1639" s="12"/>
      <c r="CM1639" s="12"/>
      <c r="CN1639" s="12"/>
      <c r="CO1639" s="12"/>
      <c r="CP1639" s="12"/>
      <c r="CQ1639" s="12"/>
      <c r="CR1639" s="12"/>
      <c r="CS1639" s="12"/>
      <c r="CT1639" s="12"/>
      <c r="CU1639" s="12"/>
      <c r="CV1639" s="12"/>
      <c r="CW1639" s="12"/>
      <c r="CX1639" s="12"/>
      <c r="CY1639" s="12"/>
      <c r="CZ1639" s="12"/>
      <c r="DA1639" s="12"/>
      <c r="DB1639" s="12"/>
      <c r="DC1639" s="12"/>
      <c r="DE1639" s="35"/>
    </row>
    <row r="1640" spans="1:109" customFormat="1" x14ac:dyDescent="0.2">
      <c r="A1640" s="2">
        <v>1639</v>
      </c>
      <c r="B1640" s="5">
        <v>19</v>
      </c>
      <c r="C1640" s="2">
        <v>3</v>
      </c>
      <c r="D1640" s="1">
        <v>39</v>
      </c>
      <c r="E1640" s="7">
        <v>44052</v>
      </c>
      <c r="F1640" s="1">
        <v>0</v>
      </c>
      <c r="G1640" s="5">
        <f t="shared" ref="G1640:G1703" si="107">SUM(BG1640,BL1640)</f>
        <v>31</v>
      </c>
      <c r="H1640" s="19">
        <f t="shared" ref="H1640:H1703" si="108">SUM(BJ1640,BO1640)</f>
        <v>117.8</v>
      </c>
      <c r="I1640">
        <v>78.819444444444443</v>
      </c>
      <c r="J1640">
        <v>188.87224669603523</v>
      </c>
      <c r="K1640">
        <v>21.444014229953485</v>
      </c>
      <c r="L1640">
        <v>59.030837004405285</v>
      </c>
      <c r="M1640">
        <v>40.969162995594715</v>
      </c>
      <c r="N1640">
        <v>0</v>
      </c>
      <c r="O1640">
        <v>68.75</v>
      </c>
      <c r="P1640">
        <v>186.27272727272728</v>
      </c>
      <c r="Q1640">
        <v>23.044711820728626</v>
      </c>
      <c r="R1640">
        <v>59.848484848484851</v>
      </c>
      <c r="S1640">
        <v>40.151515151515149</v>
      </c>
      <c r="T1640">
        <v>0</v>
      </c>
      <c r="U1640">
        <v>98.958333333333329</v>
      </c>
      <c r="V1640">
        <v>192.48421052631579</v>
      </c>
      <c r="W1640">
        <v>19.111929563501853</v>
      </c>
      <c r="X1640">
        <v>57.89473684210526</v>
      </c>
      <c r="Y1640">
        <v>42.10526315789474</v>
      </c>
      <c r="Z1640">
        <v>0</v>
      </c>
      <c r="AA1640" s="2">
        <v>0</v>
      </c>
      <c r="AB1640">
        <v>1</v>
      </c>
      <c r="AC1640">
        <v>9</v>
      </c>
      <c r="AD1640">
        <v>1</v>
      </c>
      <c r="AE1640" s="16">
        <v>0</v>
      </c>
      <c r="AF1640" t="s">
        <v>875</v>
      </c>
      <c r="AG1640" t="s">
        <v>875</v>
      </c>
      <c r="AH1640" t="s">
        <v>875</v>
      </c>
      <c r="AI1640" t="s">
        <v>875</v>
      </c>
      <c r="AJ1640" t="s">
        <v>875</v>
      </c>
      <c r="AK1640" t="s">
        <v>875</v>
      </c>
      <c r="AL1640" t="s">
        <v>875</v>
      </c>
      <c r="AM1640" s="1" t="s">
        <v>903</v>
      </c>
      <c r="AN1640" s="1" t="s">
        <v>903</v>
      </c>
      <c r="AO1640" s="1" t="s">
        <v>903</v>
      </c>
      <c r="AP1640" s="1" t="s">
        <v>903</v>
      </c>
      <c r="AQ1640" s="1" t="s">
        <v>903</v>
      </c>
      <c r="AR1640" s="1" t="s">
        <v>903</v>
      </c>
      <c r="AS1640" s="1" t="s">
        <v>903</v>
      </c>
      <c r="AT1640" s="1" t="s">
        <v>903</v>
      </c>
      <c r="AU1640" s="1" t="s">
        <v>903</v>
      </c>
      <c r="AV1640" s="1" t="s">
        <v>903</v>
      </c>
      <c r="AW1640" s="1" t="s">
        <v>903</v>
      </c>
      <c r="AX1640" s="1" t="s">
        <v>903</v>
      </c>
      <c r="AY1640" s="1" t="s">
        <v>903</v>
      </c>
      <c r="AZ1640" s="1" t="s">
        <v>903</v>
      </c>
      <c r="BA1640" s="1" t="s">
        <v>875</v>
      </c>
      <c r="BB1640" s="1" t="s">
        <v>875</v>
      </c>
      <c r="BC1640" s="1" t="s">
        <v>875</v>
      </c>
      <c r="BD1640" s="1" t="s">
        <v>875</v>
      </c>
      <c r="BE1640" s="1" t="s">
        <v>875</v>
      </c>
      <c r="BF1640" s="1" t="s">
        <v>875</v>
      </c>
      <c r="BG1640" s="12">
        <v>31</v>
      </c>
      <c r="BH1640" s="1">
        <v>4</v>
      </c>
      <c r="BI1640" s="1">
        <v>3.8</v>
      </c>
      <c r="BJ1640" s="1">
        <f>BG1640*BI1640</f>
        <v>117.8</v>
      </c>
      <c r="BK1640" s="1" t="s">
        <v>28</v>
      </c>
      <c r="BL1640" s="25">
        <v>0</v>
      </c>
      <c r="BM1640" s="1">
        <v>0</v>
      </c>
      <c r="BN1640" s="1">
        <v>0</v>
      </c>
      <c r="BO1640" s="1">
        <v>0</v>
      </c>
      <c r="BP1640" s="1">
        <v>0</v>
      </c>
      <c r="BQ1640" s="14">
        <v>44052.848306597225</v>
      </c>
      <c r="BR1640" s="14" t="s">
        <v>669</v>
      </c>
      <c r="BS1640" s="15">
        <v>30.516666666666666</v>
      </c>
      <c r="BT1640" s="12" t="s">
        <v>85</v>
      </c>
      <c r="BU1640" s="12">
        <v>2</v>
      </c>
      <c r="BV1640" s="12"/>
      <c r="BW1640" s="12" t="s">
        <v>98</v>
      </c>
      <c r="BX1640" s="12"/>
      <c r="BY1640" s="12" t="s">
        <v>98</v>
      </c>
      <c r="BZ1640" s="12">
        <v>1</v>
      </c>
      <c r="CA1640" s="12">
        <v>6</v>
      </c>
      <c r="CB1640" s="15">
        <v>0</v>
      </c>
      <c r="CC1640" s="12">
        <v>0</v>
      </c>
      <c r="CD1640" s="12">
        <v>0</v>
      </c>
      <c r="CE1640" s="12">
        <v>1</v>
      </c>
      <c r="CF1640" s="12">
        <v>4</v>
      </c>
      <c r="CG1640" s="12">
        <v>1</v>
      </c>
      <c r="CH1640" s="12">
        <v>3</v>
      </c>
      <c r="CI1640" s="12">
        <v>1</v>
      </c>
      <c r="CJ1640" s="15">
        <v>4</v>
      </c>
      <c r="CK1640" s="12">
        <v>1</v>
      </c>
      <c r="CL1640" s="12">
        <v>4</v>
      </c>
      <c r="CM1640" s="12">
        <v>1</v>
      </c>
      <c r="CN1640" s="12">
        <v>2</v>
      </c>
      <c r="CO1640" s="12">
        <v>2</v>
      </c>
      <c r="CP1640" s="12" t="s">
        <v>435</v>
      </c>
      <c r="CQ1640" s="12">
        <v>81</v>
      </c>
      <c r="CR1640" s="12">
        <v>81</v>
      </c>
      <c r="CS1640" s="12">
        <v>31</v>
      </c>
      <c r="CT1640" s="12">
        <v>71</v>
      </c>
      <c r="CU1640" s="12">
        <v>84</v>
      </c>
      <c r="CV1640" s="12">
        <v>6.9</v>
      </c>
      <c r="CW1640" s="12">
        <v>180</v>
      </c>
      <c r="CX1640" s="12" t="b">
        <v>0</v>
      </c>
      <c r="CY1640" s="12"/>
      <c r="CZ1640" s="12">
        <v>0</v>
      </c>
      <c r="DA1640" s="12"/>
      <c r="DB1640" s="12"/>
      <c r="DC1640" s="12"/>
      <c r="DE1640" s="35"/>
    </row>
    <row r="1641" spans="1:109" customFormat="1" x14ac:dyDescent="0.2">
      <c r="A1641" s="2">
        <v>1640</v>
      </c>
      <c r="B1641" s="5">
        <v>19</v>
      </c>
      <c r="C1641" s="2">
        <v>3</v>
      </c>
      <c r="D1641" s="1">
        <v>40</v>
      </c>
      <c r="E1641" s="7">
        <v>44053</v>
      </c>
      <c r="F1641" s="1">
        <v>0</v>
      </c>
      <c r="G1641" s="5">
        <f t="shared" si="107"/>
        <v>48</v>
      </c>
      <c r="H1641" s="19">
        <f t="shared" si="108"/>
        <v>182.39999999999998</v>
      </c>
      <c r="I1641">
        <v>98.611111111111114</v>
      </c>
      <c r="J1641">
        <v>182.03873239436621</v>
      </c>
      <c r="K1641">
        <v>37.043910540293894</v>
      </c>
      <c r="L1641">
        <v>52.816901408450704</v>
      </c>
      <c r="M1641">
        <v>46.478873239436624</v>
      </c>
      <c r="N1641">
        <v>0.70422535211267601</v>
      </c>
      <c r="O1641">
        <v>98.4375</v>
      </c>
      <c r="P1641">
        <v>150.72486772486772</v>
      </c>
      <c r="Q1641">
        <v>36.492115637786981</v>
      </c>
      <c r="R1641">
        <v>33.333333333333336</v>
      </c>
      <c r="S1641">
        <v>65.608465608465593</v>
      </c>
      <c r="T1641">
        <v>1.0582010582010581</v>
      </c>
      <c r="U1641">
        <v>98.958333333333329</v>
      </c>
      <c r="V1641">
        <v>244.33684210526314</v>
      </c>
      <c r="W1641">
        <v>17.101626795861577</v>
      </c>
      <c r="X1641">
        <v>91.578947368421055</v>
      </c>
      <c r="Y1641">
        <v>8.4210526315789451</v>
      </c>
      <c r="Z1641">
        <v>0</v>
      </c>
      <c r="AA1641" s="2">
        <v>1</v>
      </c>
      <c r="AB1641">
        <v>2</v>
      </c>
      <c r="AC1641">
        <v>8</v>
      </c>
      <c r="AD1641">
        <v>1</v>
      </c>
      <c r="AE1641" s="16">
        <v>0</v>
      </c>
      <c r="AF1641" t="s">
        <v>875</v>
      </c>
      <c r="AG1641" t="s">
        <v>875</v>
      </c>
      <c r="AH1641" t="s">
        <v>875</v>
      </c>
      <c r="AI1641" t="s">
        <v>875</v>
      </c>
      <c r="AJ1641" t="s">
        <v>875</v>
      </c>
      <c r="AK1641" t="s">
        <v>875</v>
      </c>
      <c r="AL1641" t="s">
        <v>875</v>
      </c>
      <c r="AM1641" s="1" t="s">
        <v>903</v>
      </c>
      <c r="AN1641" s="1" t="s">
        <v>903</v>
      </c>
      <c r="AO1641" s="1" t="s">
        <v>903</v>
      </c>
      <c r="AP1641" s="1" t="s">
        <v>903</v>
      </c>
      <c r="AQ1641" s="1" t="s">
        <v>903</v>
      </c>
      <c r="AR1641" s="1" t="s">
        <v>903</v>
      </c>
      <c r="AS1641" s="1" t="s">
        <v>903</v>
      </c>
      <c r="AT1641" s="1" t="s">
        <v>903</v>
      </c>
      <c r="AU1641" s="1" t="s">
        <v>903</v>
      </c>
      <c r="AV1641" s="1" t="s">
        <v>903</v>
      </c>
      <c r="AW1641" s="1" t="s">
        <v>903</v>
      </c>
      <c r="AX1641" s="1" t="s">
        <v>903</v>
      </c>
      <c r="AY1641" s="1" t="s">
        <v>903</v>
      </c>
      <c r="AZ1641" s="1" t="s">
        <v>903</v>
      </c>
      <c r="BA1641" s="1" t="s">
        <v>875</v>
      </c>
      <c r="BB1641" s="1" t="s">
        <v>875</v>
      </c>
      <c r="BC1641" s="1" t="s">
        <v>875</v>
      </c>
      <c r="BD1641" s="1" t="s">
        <v>875</v>
      </c>
      <c r="BE1641" s="1" t="s">
        <v>875</v>
      </c>
      <c r="BF1641" s="1" t="s">
        <v>875</v>
      </c>
      <c r="BG1641" s="12">
        <v>48</v>
      </c>
      <c r="BH1641" s="1">
        <v>6</v>
      </c>
      <c r="BI1641" s="1">
        <v>3.8</v>
      </c>
      <c r="BJ1641" s="1">
        <f>BG1641*BI1641</f>
        <v>182.39999999999998</v>
      </c>
      <c r="BK1641" s="1" t="s">
        <v>28</v>
      </c>
      <c r="BL1641" s="25">
        <v>0</v>
      </c>
      <c r="BM1641" s="1">
        <v>0</v>
      </c>
      <c r="BN1641" s="1">
        <v>0</v>
      </c>
      <c r="BO1641" s="1">
        <v>0</v>
      </c>
      <c r="BP1641" s="1">
        <v>0</v>
      </c>
      <c r="BQ1641" s="14">
        <v>44053.815251597225</v>
      </c>
      <c r="BR1641" s="14" t="s">
        <v>670</v>
      </c>
      <c r="BS1641" s="15">
        <v>46.216666666666669</v>
      </c>
      <c r="BT1641" s="12" t="s">
        <v>671</v>
      </c>
      <c r="BU1641" s="12">
        <v>2</v>
      </c>
      <c r="BV1641" s="12"/>
      <c r="BW1641" s="12" t="s">
        <v>98</v>
      </c>
      <c r="BX1641" s="12" t="s">
        <v>672</v>
      </c>
      <c r="BY1641" s="12" t="s">
        <v>673</v>
      </c>
      <c r="BZ1641" s="12">
        <v>1</v>
      </c>
      <c r="CA1641" s="12">
        <v>1</v>
      </c>
      <c r="CB1641" s="15">
        <v>0</v>
      </c>
      <c r="CC1641" s="12">
        <v>0</v>
      </c>
      <c r="CD1641" s="12">
        <v>40</v>
      </c>
      <c r="CE1641" s="12">
        <v>3</v>
      </c>
      <c r="CF1641" s="12">
        <v>5</v>
      </c>
      <c r="CG1641" s="12">
        <v>1</v>
      </c>
      <c r="CH1641" s="12">
        <v>5</v>
      </c>
      <c r="CI1641" s="12">
        <v>1</v>
      </c>
      <c r="CJ1641" s="15">
        <v>6</v>
      </c>
      <c r="CK1641" s="12">
        <v>1</v>
      </c>
      <c r="CL1641" s="12">
        <v>4</v>
      </c>
      <c r="CM1641" s="12">
        <v>1</v>
      </c>
      <c r="CN1641" s="12">
        <v>1</v>
      </c>
      <c r="CO1641" s="12">
        <v>4</v>
      </c>
      <c r="CP1641" s="12" t="s">
        <v>141</v>
      </c>
      <c r="CQ1641" s="12">
        <v>90</v>
      </c>
      <c r="CR1641" s="12">
        <v>90</v>
      </c>
      <c r="CS1641" s="12">
        <v>11</v>
      </c>
      <c r="CT1641" s="12">
        <v>44</v>
      </c>
      <c r="CU1641" s="12">
        <v>90</v>
      </c>
      <c r="CV1641" s="12">
        <v>6.9</v>
      </c>
      <c r="CW1641" s="12">
        <v>270</v>
      </c>
      <c r="CX1641" s="12" t="b">
        <v>0</v>
      </c>
      <c r="CY1641" s="12"/>
      <c r="CZ1641" s="12">
        <v>0</v>
      </c>
      <c r="DA1641" s="12"/>
      <c r="DB1641" s="12"/>
      <c r="DC1641" s="12"/>
      <c r="DE1641" s="35"/>
    </row>
    <row r="1642" spans="1:109" customFormat="1" x14ac:dyDescent="0.2">
      <c r="A1642" s="2">
        <v>1641</v>
      </c>
      <c r="B1642" s="5">
        <v>19</v>
      </c>
      <c r="C1642" s="2">
        <v>3</v>
      </c>
      <c r="D1642" s="1">
        <v>41</v>
      </c>
      <c r="E1642" s="7">
        <v>44054</v>
      </c>
      <c r="F1642" s="1">
        <v>0</v>
      </c>
      <c r="G1642" s="5">
        <f t="shared" si="107"/>
        <v>44</v>
      </c>
      <c r="H1642" s="19">
        <f t="shared" si="108"/>
        <v>167.2</v>
      </c>
      <c r="I1642">
        <v>98.958333333333329</v>
      </c>
      <c r="J1642">
        <v>162.45964912280701</v>
      </c>
      <c r="K1642">
        <v>29.086599848753764</v>
      </c>
      <c r="L1642">
        <v>23.859649122807017</v>
      </c>
      <c r="M1642">
        <v>76.140350877192986</v>
      </c>
      <c r="N1642">
        <v>0</v>
      </c>
      <c r="O1642">
        <v>98.958333333333329</v>
      </c>
      <c r="P1642">
        <v>179.18947368421053</v>
      </c>
      <c r="Q1642">
        <v>27.473235828359574</v>
      </c>
      <c r="R1642">
        <v>35.789473684210527</v>
      </c>
      <c r="S1642">
        <v>64.21052631578948</v>
      </c>
      <c r="T1642">
        <v>0</v>
      </c>
      <c r="U1642">
        <v>98.958333333333329</v>
      </c>
      <c r="V1642">
        <v>129</v>
      </c>
      <c r="W1642">
        <v>10.294049017987696</v>
      </c>
      <c r="X1642">
        <v>0</v>
      </c>
      <c r="Y1642">
        <v>100</v>
      </c>
      <c r="Z1642">
        <v>0</v>
      </c>
      <c r="AA1642" s="2">
        <v>0</v>
      </c>
      <c r="AB1642">
        <v>1</v>
      </c>
      <c r="AC1642">
        <v>10</v>
      </c>
      <c r="AD1642">
        <v>1</v>
      </c>
      <c r="AE1642" s="16">
        <v>0</v>
      </c>
      <c r="AF1642" t="s">
        <v>875</v>
      </c>
      <c r="AG1642" t="s">
        <v>875</v>
      </c>
      <c r="AH1642" t="s">
        <v>875</v>
      </c>
      <c r="AI1642" t="s">
        <v>875</v>
      </c>
      <c r="AJ1642" t="s">
        <v>875</v>
      </c>
      <c r="AK1642" t="s">
        <v>875</v>
      </c>
      <c r="AL1642" t="s">
        <v>875</v>
      </c>
      <c r="AM1642" s="1" t="s">
        <v>903</v>
      </c>
      <c r="AN1642" s="1" t="s">
        <v>903</v>
      </c>
      <c r="AO1642" s="1" t="s">
        <v>903</v>
      </c>
      <c r="AP1642" s="1" t="s">
        <v>903</v>
      </c>
      <c r="AQ1642" s="1" t="s">
        <v>903</v>
      </c>
      <c r="AR1642" s="1" t="s">
        <v>903</v>
      </c>
      <c r="AS1642" s="1" t="s">
        <v>903</v>
      </c>
      <c r="AT1642" s="1" t="s">
        <v>903</v>
      </c>
      <c r="AU1642" s="1" t="s">
        <v>903</v>
      </c>
      <c r="AV1642" s="1" t="s">
        <v>903</v>
      </c>
      <c r="AW1642" s="1" t="s">
        <v>903</v>
      </c>
      <c r="AX1642" s="1" t="s">
        <v>903</v>
      </c>
      <c r="AY1642" s="1" t="s">
        <v>903</v>
      </c>
      <c r="AZ1642" s="1" t="s">
        <v>903</v>
      </c>
      <c r="BA1642" s="1" t="s">
        <v>875</v>
      </c>
      <c r="BB1642" s="1" t="s">
        <v>875</v>
      </c>
      <c r="BC1642" s="1" t="s">
        <v>875</v>
      </c>
      <c r="BD1642" s="1" t="s">
        <v>875</v>
      </c>
      <c r="BE1642" s="1" t="s">
        <v>875</v>
      </c>
      <c r="BF1642" s="1" t="s">
        <v>875</v>
      </c>
      <c r="BG1642" s="12">
        <v>44</v>
      </c>
      <c r="BH1642" s="1">
        <v>6</v>
      </c>
      <c r="BI1642" s="1">
        <v>3.8</v>
      </c>
      <c r="BJ1642" s="1">
        <f>BG1642*BI1642</f>
        <v>167.2</v>
      </c>
      <c r="BK1642" s="1" t="s">
        <v>28</v>
      </c>
      <c r="BL1642" s="25">
        <v>0</v>
      </c>
      <c r="BM1642" s="1">
        <v>0</v>
      </c>
      <c r="BN1642" s="1">
        <v>0</v>
      </c>
      <c r="BO1642" s="1">
        <v>0</v>
      </c>
      <c r="BP1642" s="1">
        <v>0</v>
      </c>
      <c r="BQ1642" s="14">
        <v>44054.815767372682</v>
      </c>
      <c r="BR1642" s="14" t="s">
        <v>674</v>
      </c>
      <c r="BS1642" s="15">
        <v>42</v>
      </c>
      <c r="BT1642" s="12" t="s">
        <v>675</v>
      </c>
      <c r="BU1642" s="12">
        <v>2</v>
      </c>
      <c r="BV1642" s="12"/>
      <c r="BW1642" s="12" t="s">
        <v>98</v>
      </c>
      <c r="BX1642" s="12"/>
      <c r="BY1642" s="12" t="s">
        <v>98</v>
      </c>
      <c r="BZ1642" s="12">
        <v>1</v>
      </c>
      <c r="CA1642" s="12">
        <v>1</v>
      </c>
      <c r="CB1642" s="15">
        <v>0</v>
      </c>
      <c r="CC1642" s="12">
        <v>0</v>
      </c>
      <c r="CD1642" s="12">
        <v>0</v>
      </c>
      <c r="CE1642" s="12">
        <v>1</v>
      </c>
      <c r="CF1642" s="12">
        <v>5</v>
      </c>
      <c r="CG1642" s="12">
        <v>1</v>
      </c>
      <c r="CH1642" s="12">
        <v>5</v>
      </c>
      <c r="CI1642" s="12">
        <v>1</v>
      </c>
      <c r="CJ1642" s="15">
        <v>6</v>
      </c>
      <c r="CK1642" s="12">
        <v>1</v>
      </c>
      <c r="CL1642" s="12">
        <v>3</v>
      </c>
      <c r="CM1642" s="12">
        <v>1</v>
      </c>
      <c r="CN1642" s="12">
        <v>1</v>
      </c>
      <c r="CO1642" s="12">
        <v>4</v>
      </c>
      <c r="CP1642" s="12" t="s">
        <v>88</v>
      </c>
      <c r="CQ1642" s="12">
        <v>84</v>
      </c>
      <c r="CR1642" s="12">
        <v>84</v>
      </c>
      <c r="CS1642" s="12">
        <v>0</v>
      </c>
      <c r="CT1642" s="12">
        <v>66</v>
      </c>
      <c r="CU1642" s="12">
        <v>87</v>
      </c>
      <c r="CV1642" s="12">
        <v>10.4</v>
      </c>
      <c r="CW1642" s="12">
        <v>180</v>
      </c>
      <c r="CX1642" s="12" t="b">
        <v>0</v>
      </c>
      <c r="CY1642" s="12"/>
      <c r="CZ1642" s="12">
        <v>0</v>
      </c>
      <c r="DA1642" s="12"/>
      <c r="DB1642" s="12"/>
      <c r="DC1642" s="12"/>
      <c r="DE1642" s="35"/>
    </row>
    <row r="1643" spans="1:109" customFormat="1" x14ac:dyDescent="0.2">
      <c r="A1643" s="2">
        <v>1642</v>
      </c>
      <c r="B1643" s="5">
        <v>19</v>
      </c>
      <c r="C1643" s="2">
        <v>3</v>
      </c>
      <c r="D1643" s="1">
        <v>42</v>
      </c>
      <c r="E1643" s="7">
        <v>44055</v>
      </c>
      <c r="F1643" s="1">
        <v>0</v>
      </c>
      <c r="G1643" s="5">
        <f t="shared" si="107"/>
        <v>0</v>
      </c>
      <c r="H1643" s="19">
        <f t="shared" si="108"/>
        <v>0</v>
      </c>
      <c r="I1643">
        <v>98.958333333333329</v>
      </c>
      <c r="J1643">
        <v>133.82105263157894</v>
      </c>
      <c r="K1643">
        <v>21.354117394597161</v>
      </c>
      <c r="L1643">
        <v>9.1228070175438596</v>
      </c>
      <c r="M1643">
        <v>90.877192982456137</v>
      </c>
      <c r="N1643">
        <v>0</v>
      </c>
      <c r="O1643">
        <v>98.958333333333329</v>
      </c>
      <c r="P1643">
        <v>137.11052631578949</v>
      </c>
      <c r="Q1643">
        <v>24.708180710305747</v>
      </c>
      <c r="R1643">
        <v>13.684210526315789</v>
      </c>
      <c r="S1643">
        <v>86.315789473684205</v>
      </c>
      <c r="T1643">
        <v>0</v>
      </c>
      <c r="U1643">
        <v>98.958333333333329</v>
      </c>
      <c r="V1643">
        <v>127.2421052631579</v>
      </c>
      <c r="W1643">
        <v>7.6193708347386986</v>
      </c>
      <c r="X1643">
        <v>0</v>
      </c>
      <c r="Y1643">
        <v>100</v>
      </c>
      <c r="Z1643">
        <v>0</v>
      </c>
      <c r="AA1643" s="2">
        <v>0</v>
      </c>
      <c r="AB1643">
        <v>1</v>
      </c>
      <c r="AC1643">
        <v>10</v>
      </c>
      <c r="AD1643">
        <v>1</v>
      </c>
      <c r="AE1643" s="16">
        <v>0</v>
      </c>
      <c r="AF1643" s="12">
        <v>99</v>
      </c>
      <c r="AG1643">
        <v>1</v>
      </c>
      <c r="AH1643">
        <v>99</v>
      </c>
      <c r="AI1643">
        <v>99</v>
      </c>
      <c r="AJ1643">
        <v>99</v>
      </c>
      <c r="AK1643">
        <v>99</v>
      </c>
      <c r="AL1643">
        <v>99</v>
      </c>
      <c r="AM1643" s="1">
        <v>99</v>
      </c>
      <c r="AN1643" s="1">
        <v>99</v>
      </c>
      <c r="AO1643" s="1">
        <v>99</v>
      </c>
      <c r="AP1643" s="1">
        <v>99</v>
      </c>
      <c r="AQ1643" s="1">
        <v>99</v>
      </c>
      <c r="AR1643" s="1">
        <v>99</v>
      </c>
      <c r="AS1643" s="1">
        <v>0</v>
      </c>
      <c r="AT1643">
        <v>1</v>
      </c>
      <c r="AU1643">
        <v>0</v>
      </c>
      <c r="AV1643" s="1">
        <v>0</v>
      </c>
      <c r="AW1643" s="1">
        <v>0</v>
      </c>
      <c r="AX1643" s="1">
        <v>0</v>
      </c>
      <c r="AY1643" s="1">
        <v>0</v>
      </c>
      <c r="AZ1643" s="1">
        <v>0</v>
      </c>
      <c r="BA1643" s="1">
        <v>0</v>
      </c>
      <c r="BB1643" s="1">
        <v>0</v>
      </c>
      <c r="BC1643" s="1">
        <v>0</v>
      </c>
      <c r="BD1643" s="1">
        <v>0</v>
      </c>
      <c r="BE1643" s="1">
        <v>0</v>
      </c>
      <c r="BF1643" s="1">
        <f>SUM(AS1643:BE1643)</f>
        <v>1</v>
      </c>
      <c r="BG1643" s="25">
        <v>0</v>
      </c>
      <c r="BH1643" s="1">
        <v>0</v>
      </c>
      <c r="BI1643" s="1">
        <v>0</v>
      </c>
      <c r="BJ1643" s="1">
        <v>0</v>
      </c>
      <c r="BK1643" s="1">
        <v>0</v>
      </c>
      <c r="BL1643" s="25">
        <v>0</v>
      </c>
      <c r="BM1643" s="1">
        <v>0</v>
      </c>
      <c r="BN1643" s="1">
        <v>0</v>
      </c>
      <c r="BO1643" s="1">
        <v>0</v>
      </c>
      <c r="BP1643" s="1">
        <v>0</v>
      </c>
      <c r="BQ1643" s="12"/>
      <c r="BR1643" s="12"/>
      <c r="BS1643" s="12"/>
      <c r="BT1643" s="12"/>
      <c r="BU1643" s="12"/>
      <c r="BV1643" s="12"/>
      <c r="BW1643" s="12"/>
      <c r="BX1643" s="12"/>
      <c r="BY1643" s="12"/>
      <c r="BZ1643" s="12"/>
      <c r="CA1643" s="12"/>
      <c r="CB1643" s="15"/>
      <c r="CC1643" s="12"/>
      <c r="CD1643" s="12"/>
      <c r="CE1643" s="12"/>
      <c r="CF1643" s="12"/>
      <c r="CG1643" s="12"/>
      <c r="CH1643" s="12"/>
      <c r="CI1643" s="12"/>
      <c r="CJ1643" s="15"/>
      <c r="CK1643" s="12"/>
      <c r="CL1643" s="12"/>
      <c r="CM1643" s="12"/>
      <c r="CN1643" s="12"/>
      <c r="CO1643" s="12"/>
      <c r="CP1643" s="12"/>
      <c r="CQ1643" s="12"/>
      <c r="CR1643" s="12"/>
      <c r="CS1643" s="12"/>
      <c r="CT1643" s="12"/>
      <c r="CU1643" s="12"/>
      <c r="CV1643" s="12"/>
      <c r="CW1643" s="12"/>
      <c r="CX1643" s="12"/>
      <c r="CY1643" s="12"/>
      <c r="CZ1643" s="12"/>
      <c r="DA1643" s="12"/>
      <c r="DB1643" s="12"/>
      <c r="DC1643" s="12"/>
      <c r="DE1643" s="35"/>
    </row>
    <row r="1644" spans="1:109" customFormat="1" x14ac:dyDescent="0.2">
      <c r="A1644" s="2">
        <v>1643</v>
      </c>
      <c r="B1644" s="5">
        <v>19</v>
      </c>
      <c r="C1644" s="2">
        <v>3</v>
      </c>
      <c r="D1644" s="1">
        <v>43</v>
      </c>
      <c r="E1644" s="7">
        <v>44056</v>
      </c>
      <c r="F1644" s="1">
        <v>0</v>
      </c>
      <c r="G1644" s="5">
        <f t="shared" si="107"/>
        <v>37</v>
      </c>
      <c r="H1644" s="19">
        <f t="shared" si="108"/>
        <v>296</v>
      </c>
      <c r="I1644">
        <v>98.958333333333329</v>
      </c>
      <c r="J1644">
        <v>121.92982456140351</v>
      </c>
      <c r="K1644">
        <v>15.893541108227431</v>
      </c>
      <c r="L1644">
        <v>0</v>
      </c>
      <c r="M1644">
        <v>100</v>
      </c>
      <c r="N1644">
        <v>0</v>
      </c>
      <c r="O1644">
        <v>98.958333333333329</v>
      </c>
      <c r="P1644">
        <v>127.74736842105263</v>
      </c>
      <c r="Q1644">
        <v>15.802030570006547</v>
      </c>
      <c r="R1644">
        <v>0</v>
      </c>
      <c r="S1644">
        <v>100</v>
      </c>
      <c r="T1644">
        <v>0</v>
      </c>
      <c r="U1644">
        <v>98.958333333333329</v>
      </c>
      <c r="V1644">
        <v>110.29473684210527</v>
      </c>
      <c r="W1644">
        <v>9.5117892457787292</v>
      </c>
      <c r="X1644">
        <v>0</v>
      </c>
      <c r="Y1644">
        <v>100</v>
      </c>
      <c r="Z1644">
        <v>0</v>
      </c>
      <c r="AA1644" s="2">
        <v>0</v>
      </c>
      <c r="AB1644">
        <v>1</v>
      </c>
      <c r="AC1644">
        <v>9</v>
      </c>
      <c r="AD1644">
        <v>1</v>
      </c>
      <c r="AE1644" s="16">
        <v>0</v>
      </c>
      <c r="AF1644" t="s">
        <v>875</v>
      </c>
      <c r="AG1644" t="s">
        <v>875</v>
      </c>
      <c r="AH1644" t="s">
        <v>875</v>
      </c>
      <c r="AI1644" t="s">
        <v>875</v>
      </c>
      <c r="AJ1644" t="s">
        <v>875</v>
      </c>
      <c r="AK1644" t="s">
        <v>875</v>
      </c>
      <c r="AL1644" t="s">
        <v>875</v>
      </c>
      <c r="AM1644" s="1" t="s">
        <v>903</v>
      </c>
      <c r="AN1644" s="1" t="s">
        <v>903</v>
      </c>
      <c r="AO1644" s="1" t="s">
        <v>903</v>
      </c>
      <c r="AP1644" s="1" t="s">
        <v>903</v>
      </c>
      <c r="AQ1644" s="1" t="s">
        <v>903</v>
      </c>
      <c r="AR1644" s="1" t="s">
        <v>903</v>
      </c>
      <c r="AS1644" s="1" t="s">
        <v>903</v>
      </c>
      <c r="AT1644" s="1" t="s">
        <v>903</v>
      </c>
      <c r="AU1644" s="1" t="s">
        <v>903</v>
      </c>
      <c r="AV1644" s="1" t="s">
        <v>903</v>
      </c>
      <c r="AW1644" s="1" t="s">
        <v>903</v>
      </c>
      <c r="AX1644" s="1" t="s">
        <v>903</v>
      </c>
      <c r="AY1644" s="1" t="s">
        <v>903</v>
      </c>
      <c r="AZ1644" s="1" t="s">
        <v>903</v>
      </c>
      <c r="BA1644" s="1" t="s">
        <v>875</v>
      </c>
      <c r="BB1644" s="1" t="s">
        <v>875</v>
      </c>
      <c r="BC1644" s="1" t="s">
        <v>875</v>
      </c>
      <c r="BD1644" s="1" t="s">
        <v>875</v>
      </c>
      <c r="BE1644" s="1" t="s">
        <v>875</v>
      </c>
      <c r="BF1644" s="1" t="s">
        <v>875</v>
      </c>
      <c r="BG1644" s="12">
        <v>37</v>
      </c>
      <c r="BH1644" s="1">
        <v>5</v>
      </c>
      <c r="BI1644" s="5">
        <v>8</v>
      </c>
      <c r="BJ1644" s="1">
        <f>BG1644*BI1644</f>
        <v>296</v>
      </c>
      <c r="BK1644" s="1" t="s">
        <v>29</v>
      </c>
      <c r="BL1644" s="25">
        <v>0</v>
      </c>
      <c r="BM1644" s="1">
        <v>0</v>
      </c>
      <c r="BN1644" s="1">
        <v>0</v>
      </c>
      <c r="BO1644" s="1">
        <v>0</v>
      </c>
      <c r="BP1644" s="1">
        <v>0</v>
      </c>
      <c r="BQ1644" s="14">
        <v>44056.844171724537</v>
      </c>
      <c r="BR1644" s="14" t="s">
        <v>676</v>
      </c>
      <c r="BS1644" s="15">
        <v>33.950000000000003</v>
      </c>
      <c r="BT1644" s="12" t="s">
        <v>677</v>
      </c>
      <c r="BU1644" s="12">
        <v>3</v>
      </c>
      <c r="BV1644" s="12"/>
      <c r="BW1644" s="12" t="s">
        <v>98</v>
      </c>
      <c r="BX1644" s="12"/>
      <c r="BY1644" s="12" t="s">
        <v>98</v>
      </c>
      <c r="BZ1644" s="12">
        <v>1</v>
      </c>
      <c r="CA1644" s="12">
        <v>1</v>
      </c>
      <c r="CB1644" s="15">
        <v>0</v>
      </c>
      <c r="CC1644" s="12">
        <v>0</v>
      </c>
      <c r="CD1644" s="12">
        <v>0</v>
      </c>
      <c r="CE1644" s="12">
        <v>1</v>
      </c>
      <c r="CF1644" s="12">
        <v>5</v>
      </c>
      <c r="CG1644" s="12">
        <v>1</v>
      </c>
      <c r="CH1644" s="12">
        <v>5</v>
      </c>
      <c r="CI1644" s="12">
        <v>1</v>
      </c>
      <c r="CJ1644" s="15">
        <v>5</v>
      </c>
      <c r="CK1644" s="12">
        <v>1</v>
      </c>
      <c r="CL1644" s="12">
        <v>5</v>
      </c>
      <c r="CM1644" s="12">
        <v>1</v>
      </c>
      <c r="CN1644" s="12">
        <v>2</v>
      </c>
      <c r="CO1644" s="12">
        <v>3</v>
      </c>
      <c r="CP1644" s="12" t="s">
        <v>99</v>
      </c>
      <c r="CQ1644" s="12">
        <v>78</v>
      </c>
      <c r="CR1644" s="12">
        <v>78</v>
      </c>
      <c r="CS1644" s="12">
        <v>91</v>
      </c>
      <c r="CT1644" s="12">
        <v>78</v>
      </c>
      <c r="CU1644" s="12">
        <v>83</v>
      </c>
      <c r="CV1644" s="12">
        <v>3.5</v>
      </c>
      <c r="CW1644" s="12">
        <v>90</v>
      </c>
      <c r="CX1644" s="12" t="b">
        <v>0</v>
      </c>
      <c r="CY1644" s="12"/>
      <c r="CZ1644" s="12">
        <v>0</v>
      </c>
      <c r="DA1644" s="12"/>
      <c r="DB1644" s="12"/>
      <c r="DC1644" s="12"/>
      <c r="DE1644" s="35"/>
    </row>
    <row r="1645" spans="1:109" customFormat="1" x14ac:dyDescent="0.2">
      <c r="A1645" s="2">
        <v>1644</v>
      </c>
      <c r="B1645" s="5">
        <v>19</v>
      </c>
      <c r="C1645" s="2">
        <v>3</v>
      </c>
      <c r="D1645" s="1">
        <v>44</v>
      </c>
      <c r="E1645" s="7">
        <v>44057</v>
      </c>
      <c r="F1645" s="1">
        <v>0</v>
      </c>
      <c r="G1645" s="5">
        <f t="shared" si="107"/>
        <v>52</v>
      </c>
      <c r="H1645" s="19">
        <f t="shared" si="108"/>
        <v>416</v>
      </c>
      <c r="I1645">
        <v>99.652777777777771</v>
      </c>
      <c r="J1645">
        <v>162.7560975609756</v>
      </c>
      <c r="K1645">
        <v>44.575950445644935</v>
      </c>
      <c r="L1645">
        <v>31.358885017421603</v>
      </c>
      <c r="M1645">
        <v>68.641114982578401</v>
      </c>
      <c r="N1645">
        <v>0</v>
      </c>
      <c r="O1645">
        <v>100</v>
      </c>
      <c r="P1645">
        <v>184.35416666666666</v>
      </c>
      <c r="Q1645">
        <v>43.28578930255933</v>
      </c>
      <c r="R1645">
        <v>46.875</v>
      </c>
      <c r="S1645">
        <v>53.125</v>
      </c>
      <c r="T1645">
        <v>0</v>
      </c>
      <c r="U1645">
        <v>98.958333333333329</v>
      </c>
      <c r="V1645">
        <v>119.10526315789474</v>
      </c>
      <c r="W1645">
        <v>11.784557204753204</v>
      </c>
      <c r="X1645">
        <v>0</v>
      </c>
      <c r="Y1645">
        <v>100</v>
      </c>
      <c r="Z1645">
        <v>0</v>
      </c>
      <c r="AA1645" s="2">
        <v>0</v>
      </c>
      <c r="AB1645">
        <v>1</v>
      </c>
      <c r="AC1645">
        <v>10</v>
      </c>
      <c r="AD1645">
        <v>1</v>
      </c>
      <c r="AE1645" s="16">
        <v>0</v>
      </c>
      <c r="AF1645" t="s">
        <v>875</v>
      </c>
      <c r="AG1645" t="s">
        <v>875</v>
      </c>
      <c r="AH1645" t="s">
        <v>875</v>
      </c>
      <c r="AI1645" t="s">
        <v>875</v>
      </c>
      <c r="AJ1645" t="s">
        <v>875</v>
      </c>
      <c r="AK1645" t="s">
        <v>875</v>
      </c>
      <c r="AL1645" t="s">
        <v>875</v>
      </c>
      <c r="AM1645" s="1" t="s">
        <v>903</v>
      </c>
      <c r="AN1645" s="1" t="s">
        <v>903</v>
      </c>
      <c r="AO1645" s="1" t="s">
        <v>903</v>
      </c>
      <c r="AP1645" s="1" t="s">
        <v>903</v>
      </c>
      <c r="AQ1645" s="1" t="s">
        <v>903</v>
      </c>
      <c r="AR1645" s="1" t="s">
        <v>903</v>
      </c>
      <c r="AS1645" s="1" t="s">
        <v>903</v>
      </c>
      <c r="AT1645" s="1" t="s">
        <v>903</v>
      </c>
      <c r="AU1645" s="1" t="s">
        <v>903</v>
      </c>
      <c r="AV1645" s="1" t="s">
        <v>903</v>
      </c>
      <c r="AW1645" s="1" t="s">
        <v>903</v>
      </c>
      <c r="AX1645" s="1" t="s">
        <v>903</v>
      </c>
      <c r="AY1645" s="1" t="s">
        <v>903</v>
      </c>
      <c r="AZ1645" s="1" t="s">
        <v>903</v>
      </c>
      <c r="BA1645" s="1" t="s">
        <v>875</v>
      </c>
      <c r="BB1645" s="1" t="s">
        <v>875</v>
      </c>
      <c r="BC1645" s="1" t="s">
        <v>875</v>
      </c>
      <c r="BD1645" s="1" t="s">
        <v>875</v>
      </c>
      <c r="BE1645" s="1" t="s">
        <v>875</v>
      </c>
      <c r="BF1645" s="1" t="s">
        <v>875</v>
      </c>
      <c r="BG1645" s="12">
        <v>52</v>
      </c>
      <c r="BH1645" s="1">
        <v>6</v>
      </c>
      <c r="BI1645" s="1">
        <v>8</v>
      </c>
      <c r="BJ1645" s="1">
        <f>BG1645*BI1645</f>
        <v>416</v>
      </c>
      <c r="BK1645" s="1" t="s">
        <v>29</v>
      </c>
      <c r="BL1645" s="25">
        <v>0</v>
      </c>
      <c r="BM1645" s="1">
        <v>0</v>
      </c>
      <c r="BN1645" s="1">
        <v>0</v>
      </c>
      <c r="BO1645" s="1">
        <v>0</v>
      </c>
      <c r="BP1645" s="1">
        <v>0</v>
      </c>
      <c r="BQ1645" s="14">
        <v>44057.821861863427</v>
      </c>
      <c r="BR1645" s="14" t="s">
        <v>678</v>
      </c>
      <c r="BS1645" s="15">
        <v>50.8</v>
      </c>
      <c r="BT1645" s="12" t="s">
        <v>652</v>
      </c>
      <c r="BU1645" s="12">
        <v>3</v>
      </c>
      <c r="BV1645" s="12"/>
      <c r="BW1645" s="12" t="s">
        <v>98</v>
      </c>
      <c r="BX1645" s="12"/>
      <c r="BY1645" s="12" t="s">
        <v>98</v>
      </c>
      <c r="BZ1645" s="12">
        <v>1</v>
      </c>
      <c r="CA1645" s="12">
        <v>1</v>
      </c>
      <c r="CB1645" s="15">
        <v>0</v>
      </c>
      <c r="CC1645" s="12">
        <v>0</v>
      </c>
      <c r="CD1645" s="12">
        <v>0</v>
      </c>
      <c r="CE1645" s="12">
        <v>1</v>
      </c>
      <c r="CF1645" s="12">
        <v>4</v>
      </c>
      <c r="CG1645" s="12">
        <v>1</v>
      </c>
      <c r="CH1645" s="12">
        <v>5</v>
      </c>
      <c r="CI1645" s="12">
        <v>1</v>
      </c>
      <c r="CJ1645" s="15">
        <v>6</v>
      </c>
      <c r="CK1645" s="12">
        <v>1</v>
      </c>
      <c r="CL1645" s="12">
        <v>3</v>
      </c>
      <c r="CM1645" s="12">
        <v>1</v>
      </c>
      <c r="CN1645" s="12">
        <v>1</v>
      </c>
      <c r="CO1645" s="12">
        <v>5</v>
      </c>
      <c r="CP1645" s="12" t="s">
        <v>163</v>
      </c>
      <c r="CQ1645" s="12">
        <v>83</v>
      </c>
      <c r="CR1645" s="12">
        <v>83</v>
      </c>
      <c r="CS1645" s="12">
        <v>35</v>
      </c>
      <c r="CT1645" s="12">
        <v>48</v>
      </c>
      <c r="CU1645" s="12">
        <v>81</v>
      </c>
      <c r="CV1645" s="12">
        <v>5.8</v>
      </c>
      <c r="CW1645" s="12">
        <v>90</v>
      </c>
      <c r="CX1645" s="12" t="b">
        <v>0</v>
      </c>
      <c r="CY1645" s="12"/>
      <c r="CZ1645" s="12">
        <v>0</v>
      </c>
      <c r="DA1645" s="12"/>
      <c r="DB1645" s="12"/>
      <c r="DC1645" s="12"/>
      <c r="DE1645" s="35"/>
    </row>
    <row r="1646" spans="1:109" customFormat="1" x14ac:dyDescent="0.2">
      <c r="A1646" s="2">
        <v>1645</v>
      </c>
      <c r="B1646" s="5">
        <v>19</v>
      </c>
      <c r="C1646" s="2">
        <v>3</v>
      </c>
      <c r="D1646" s="1">
        <v>45</v>
      </c>
      <c r="E1646" s="7">
        <v>44058</v>
      </c>
      <c r="F1646" s="1">
        <v>0</v>
      </c>
      <c r="G1646" s="5">
        <f t="shared" si="107"/>
        <v>0</v>
      </c>
      <c r="H1646" s="19">
        <f t="shared" si="108"/>
        <v>0</v>
      </c>
      <c r="I1646">
        <v>97.222222222222229</v>
      </c>
      <c r="J1646">
        <v>135.93214285714285</v>
      </c>
      <c r="K1646">
        <v>21.67544011396031</v>
      </c>
      <c r="L1646">
        <v>10.357142857142858</v>
      </c>
      <c r="M1646">
        <v>88.928571428571431</v>
      </c>
      <c r="N1646">
        <v>0.7142857142857143</v>
      </c>
      <c r="O1646">
        <v>96.354166666666671</v>
      </c>
      <c r="P1646">
        <v>133.70810810810812</v>
      </c>
      <c r="Q1646">
        <v>22.284004127688263</v>
      </c>
      <c r="R1646">
        <v>8.1081081081081088</v>
      </c>
      <c r="S1646">
        <v>90.810810810810807</v>
      </c>
      <c r="T1646">
        <v>1.0810810810810811</v>
      </c>
      <c r="U1646">
        <v>98.958333333333329</v>
      </c>
      <c r="V1646">
        <v>140.26315789473685</v>
      </c>
      <c r="W1646">
        <v>20.293241631435983</v>
      </c>
      <c r="X1646">
        <v>14.736842105263158</v>
      </c>
      <c r="Y1646">
        <v>85.26315789473685</v>
      </c>
      <c r="Z1646">
        <v>0</v>
      </c>
      <c r="AA1646" s="2">
        <v>1</v>
      </c>
      <c r="AB1646">
        <v>1</v>
      </c>
      <c r="AC1646">
        <v>9</v>
      </c>
      <c r="AD1646">
        <v>4</v>
      </c>
      <c r="AE1646" s="16">
        <v>0</v>
      </c>
      <c r="AF1646" s="12">
        <v>99</v>
      </c>
      <c r="AG1646">
        <v>1</v>
      </c>
      <c r="AH1646">
        <v>99</v>
      </c>
      <c r="AI1646">
        <v>99</v>
      </c>
      <c r="AJ1646">
        <v>99</v>
      </c>
      <c r="AK1646">
        <v>99</v>
      </c>
      <c r="AL1646">
        <v>99</v>
      </c>
      <c r="AM1646">
        <v>99</v>
      </c>
      <c r="AN1646" s="1">
        <v>99</v>
      </c>
      <c r="AO1646" s="1">
        <v>99</v>
      </c>
      <c r="AP1646" s="1">
        <v>99</v>
      </c>
      <c r="AQ1646" s="1">
        <v>99</v>
      </c>
      <c r="AR1646" s="1">
        <v>99</v>
      </c>
      <c r="AS1646" s="1">
        <v>0</v>
      </c>
      <c r="AT1646">
        <v>1</v>
      </c>
      <c r="AU1646">
        <v>0</v>
      </c>
      <c r="AV1646" s="1">
        <v>0</v>
      </c>
      <c r="AW1646" s="1">
        <v>0</v>
      </c>
      <c r="AX1646" s="1">
        <v>0</v>
      </c>
      <c r="AY1646" s="1">
        <v>0</v>
      </c>
      <c r="AZ1646" s="1">
        <v>0</v>
      </c>
      <c r="BA1646" s="1">
        <v>0</v>
      </c>
      <c r="BB1646" s="1">
        <v>0</v>
      </c>
      <c r="BC1646" s="1">
        <v>0</v>
      </c>
      <c r="BD1646" s="1">
        <v>0</v>
      </c>
      <c r="BE1646" s="1">
        <v>0</v>
      </c>
      <c r="BF1646" s="1">
        <f>SUM(AS1646:BE1646)</f>
        <v>1</v>
      </c>
      <c r="BG1646" s="25">
        <v>0</v>
      </c>
      <c r="BH1646" s="12">
        <v>0</v>
      </c>
      <c r="BI1646" s="1">
        <v>0</v>
      </c>
      <c r="BJ1646" s="1">
        <v>0</v>
      </c>
      <c r="BK1646" s="1">
        <v>0</v>
      </c>
      <c r="BL1646" s="25">
        <v>0</v>
      </c>
      <c r="BM1646" s="1">
        <v>0</v>
      </c>
      <c r="BN1646" s="1">
        <v>0</v>
      </c>
      <c r="BO1646" s="1">
        <v>0</v>
      </c>
      <c r="BP1646" s="1">
        <v>0</v>
      </c>
      <c r="BQ1646" s="12"/>
      <c r="BR1646" s="12"/>
      <c r="BS1646" s="12"/>
      <c r="BT1646" s="12"/>
      <c r="BU1646" s="12"/>
      <c r="BV1646" s="12"/>
      <c r="BW1646" s="12"/>
      <c r="BX1646" s="12"/>
      <c r="BY1646" s="12"/>
      <c r="BZ1646" s="12"/>
      <c r="CA1646" s="12"/>
      <c r="CB1646" s="15"/>
      <c r="CC1646" s="12"/>
      <c r="CD1646" s="12"/>
      <c r="CE1646" s="12"/>
      <c r="CF1646" s="12"/>
      <c r="CG1646" s="12"/>
      <c r="CH1646" s="12"/>
      <c r="CI1646" s="12"/>
      <c r="CJ1646" s="15"/>
      <c r="CK1646" s="12"/>
      <c r="CL1646" s="12"/>
      <c r="CM1646" s="12"/>
      <c r="CN1646" s="12"/>
      <c r="CO1646" s="12"/>
      <c r="CP1646" s="12"/>
      <c r="CQ1646" s="12"/>
      <c r="CR1646" s="12"/>
      <c r="CS1646" s="12"/>
      <c r="CT1646" s="12"/>
      <c r="CU1646" s="12"/>
      <c r="CV1646" s="12"/>
      <c r="CW1646" s="12"/>
      <c r="CX1646" s="12"/>
      <c r="CY1646" s="12"/>
      <c r="CZ1646" s="12"/>
      <c r="DA1646" s="12"/>
      <c r="DB1646" s="12"/>
      <c r="DC1646" s="12"/>
      <c r="DE1646" s="35"/>
    </row>
    <row r="1647" spans="1:109" customFormat="1" x14ac:dyDescent="0.2">
      <c r="A1647" s="2">
        <v>1646</v>
      </c>
      <c r="B1647" s="5">
        <v>19</v>
      </c>
      <c r="C1647" s="2">
        <v>3</v>
      </c>
      <c r="D1647" s="1">
        <v>46</v>
      </c>
      <c r="E1647" s="7">
        <v>44059</v>
      </c>
      <c r="F1647" s="1">
        <v>0</v>
      </c>
      <c r="G1647" s="5">
        <f t="shared" si="107"/>
        <v>30</v>
      </c>
      <c r="H1647" s="19">
        <f t="shared" si="108"/>
        <v>114</v>
      </c>
      <c r="I1647">
        <v>70.138888888888886</v>
      </c>
      <c r="J1647">
        <v>128.18316831683168</v>
      </c>
      <c r="K1647">
        <v>26.987746948136682</v>
      </c>
      <c r="L1647">
        <v>11.386138613861386</v>
      </c>
      <c r="M1647">
        <v>88.613861386138609</v>
      </c>
      <c r="N1647">
        <v>0</v>
      </c>
      <c r="O1647">
        <v>78.645833333333329</v>
      </c>
      <c r="P1647">
        <v>134.71523178807948</v>
      </c>
      <c r="Q1647">
        <v>27.550192633417794</v>
      </c>
      <c r="R1647">
        <v>15.231788079470199</v>
      </c>
      <c r="S1647">
        <v>84.768211920529808</v>
      </c>
      <c r="T1647">
        <v>0</v>
      </c>
      <c r="U1647">
        <v>53.125</v>
      </c>
      <c r="V1647">
        <v>108.84313725490196</v>
      </c>
      <c r="W1647">
        <v>11.910350473058488</v>
      </c>
      <c r="X1647">
        <v>0</v>
      </c>
      <c r="Y1647">
        <v>100</v>
      </c>
      <c r="Z1647">
        <v>0</v>
      </c>
      <c r="AA1647" s="2">
        <v>0</v>
      </c>
      <c r="AB1647">
        <v>1</v>
      </c>
      <c r="AC1647">
        <v>10</v>
      </c>
      <c r="AD1647">
        <v>1</v>
      </c>
      <c r="AE1647" s="16">
        <v>0</v>
      </c>
      <c r="AF1647" t="s">
        <v>875</v>
      </c>
      <c r="AG1647" t="s">
        <v>875</v>
      </c>
      <c r="AH1647" t="s">
        <v>875</v>
      </c>
      <c r="AI1647" t="s">
        <v>875</v>
      </c>
      <c r="AJ1647" t="s">
        <v>875</v>
      </c>
      <c r="AK1647" t="s">
        <v>875</v>
      </c>
      <c r="AL1647" t="s">
        <v>875</v>
      </c>
      <c r="AM1647" s="1" t="s">
        <v>903</v>
      </c>
      <c r="AN1647" s="1" t="s">
        <v>903</v>
      </c>
      <c r="AO1647" s="1" t="s">
        <v>903</v>
      </c>
      <c r="AP1647" s="1" t="s">
        <v>903</v>
      </c>
      <c r="AQ1647" s="1" t="s">
        <v>903</v>
      </c>
      <c r="AR1647" s="1" t="s">
        <v>903</v>
      </c>
      <c r="AS1647" s="1" t="s">
        <v>903</v>
      </c>
      <c r="AT1647" s="1" t="s">
        <v>903</v>
      </c>
      <c r="AU1647" s="1" t="s">
        <v>903</v>
      </c>
      <c r="AV1647" s="1" t="s">
        <v>903</v>
      </c>
      <c r="AW1647" s="1" t="s">
        <v>903</v>
      </c>
      <c r="AX1647" s="1" t="s">
        <v>903</v>
      </c>
      <c r="AY1647" s="1" t="s">
        <v>903</v>
      </c>
      <c r="AZ1647" s="1" t="s">
        <v>903</v>
      </c>
      <c r="BA1647" s="1" t="s">
        <v>875</v>
      </c>
      <c r="BB1647" s="1" t="s">
        <v>875</v>
      </c>
      <c r="BC1647" s="1" t="s">
        <v>875</v>
      </c>
      <c r="BD1647" s="1" t="s">
        <v>875</v>
      </c>
      <c r="BE1647" s="1" t="s">
        <v>875</v>
      </c>
      <c r="BF1647" s="1" t="s">
        <v>875</v>
      </c>
      <c r="BG1647" s="12">
        <v>30</v>
      </c>
      <c r="BH1647" s="12">
        <v>5</v>
      </c>
      <c r="BI1647" s="1">
        <v>3.8</v>
      </c>
      <c r="BJ1647" s="1">
        <f>BG1647*BI1647</f>
        <v>114</v>
      </c>
      <c r="BK1647" s="1" t="s">
        <v>28</v>
      </c>
      <c r="BL1647" s="25">
        <v>0</v>
      </c>
      <c r="BM1647" s="1">
        <v>0</v>
      </c>
      <c r="BN1647" s="1">
        <v>0</v>
      </c>
      <c r="BO1647" s="1">
        <v>0</v>
      </c>
      <c r="BP1647" s="1">
        <v>0</v>
      </c>
      <c r="BQ1647" s="14">
        <v>44059.862627858798</v>
      </c>
      <c r="BR1647" s="14" t="s">
        <v>679</v>
      </c>
      <c r="BS1647" s="15">
        <v>29.516666666666666</v>
      </c>
      <c r="BT1647" s="12" t="s">
        <v>96</v>
      </c>
      <c r="BU1647" s="12">
        <v>2</v>
      </c>
      <c r="BV1647" s="12"/>
      <c r="BW1647" s="12" t="s">
        <v>98</v>
      </c>
      <c r="BX1647" s="12"/>
      <c r="BY1647" s="12" t="s">
        <v>98</v>
      </c>
      <c r="BZ1647" s="12">
        <v>1</v>
      </c>
      <c r="CA1647" s="12">
        <v>9</v>
      </c>
      <c r="CB1647" s="15">
        <v>0</v>
      </c>
      <c r="CC1647" s="12">
        <v>0</v>
      </c>
      <c r="CD1647" s="12">
        <v>0</v>
      </c>
      <c r="CE1647" s="12">
        <v>1</v>
      </c>
      <c r="CF1647" s="12">
        <v>5</v>
      </c>
      <c r="CG1647" s="12">
        <v>1</v>
      </c>
      <c r="CH1647" s="12">
        <v>4</v>
      </c>
      <c r="CI1647" s="12">
        <v>1</v>
      </c>
      <c r="CJ1647" s="15">
        <v>5</v>
      </c>
      <c r="CK1647" s="12">
        <v>1</v>
      </c>
      <c r="CL1647" s="12">
        <v>5</v>
      </c>
      <c r="CM1647" s="12">
        <v>1</v>
      </c>
      <c r="CN1647" s="12">
        <v>1</v>
      </c>
      <c r="CO1647" s="12">
        <v>4</v>
      </c>
      <c r="CP1647" s="12" t="s">
        <v>99</v>
      </c>
      <c r="CQ1647" s="12">
        <v>69</v>
      </c>
      <c r="CR1647" s="12">
        <v>69</v>
      </c>
      <c r="CS1647" s="12">
        <v>100</v>
      </c>
      <c r="CT1647" s="12">
        <v>80</v>
      </c>
      <c r="CU1647" s="12">
        <v>66</v>
      </c>
      <c r="CV1647" s="12">
        <v>5.8</v>
      </c>
      <c r="CW1647" s="12">
        <v>23</v>
      </c>
      <c r="CX1647" s="12" t="b">
        <v>0</v>
      </c>
      <c r="CY1647" s="12"/>
      <c r="CZ1647" s="12">
        <v>0</v>
      </c>
      <c r="DA1647" s="12"/>
      <c r="DB1647" s="12"/>
      <c r="DC1647" s="12"/>
      <c r="DE1647" s="35"/>
    </row>
    <row r="1648" spans="1:109" customFormat="1" x14ac:dyDescent="0.2">
      <c r="A1648" s="2">
        <v>1647</v>
      </c>
      <c r="B1648" s="5">
        <v>19</v>
      </c>
      <c r="C1648" s="2">
        <v>3</v>
      </c>
      <c r="D1648" s="1">
        <v>47</v>
      </c>
      <c r="E1648" s="7">
        <v>44060</v>
      </c>
      <c r="F1648" s="1">
        <v>0</v>
      </c>
      <c r="G1648" s="5">
        <f t="shared" si="107"/>
        <v>31</v>
      </c>
      <c r="H1648" s="19">
        <f t="shared" si="108"/>
        <v>117.8</v>
      </c>
      <c r="I1648">
        <v>94.791666666666671</v>
      </c>
      <c r="J1648">
        <v>169.67765567765568</v>
      </c>
      <c r="K1648">
        <v>30.181632233997675</v>
      </c>
      <c r="L1648">
        <v>45.054945054945058</v>
      </c>
      <c r="M1648">
        <v>54.945054945054942</v>
      </c>
      <c r="N1648">
        <v>0</v>
      </c>
      <c r="O1648">
        <v>92.708333333333329</v>
      </c>
      <c r="P1648">
        <v>167.02808988764045</v>
      </c>
      <c r="Q1648">
        <v>34.803597328451886</v>
      </c>
      <c r="R1648">
        <v>43.820224719101127</v>
      </c>
      <c r="S1648">
        <v>56.179775280898873</v>
      </c>
      <c r="T1648">
        <v>0</v>
      </c>
      <c r="U1648">
        <v>98.958333333333329</v>
      </c>
      <c r="V1648">
        <v>174.6421052631579</v>
      </c>
      <c r="W1648">
        <v>19.731748809526572</v>
      </c>
      <c r="X1648">
        <v>47.368421052631582</v>
      </c>
      <c r="Y1648">
        <v>52.631578947368418</v>
      </c>
      <c r="Z1648">
        <v>0</v>
      </c>
      <c r="AA1648" s="2">
        <v>1</v>
      </c>
      <c r="AB1648">
        <v>1</v>
      </c>
      <c r="AC1648">
        <v>10</v>
      </c>
      <c r="AD1648">
        <v>1</v>
      </c>
      <c r="AE1648" s="16">
        <v>0</v>
      </c>
      <c r="AF1648" t="s">
        <v>875</v>
      </c>
      <c r="AG1648" t="s">
        <v>875</v>
      </c>
      <c r="AH1648" t="s">
        <v>875</v>
      </c>
      <c r="AI1648" t="s">
        <v>875</v>
      </c>
      <c r="AJ1648" t="s">
        <v>875</v>
      </c>
      <c r="AK1648" t="s">
        <v>875</v>
      </c>
      <c r="AL1648" t="s">
        <v>875</v>
      </c>
      <c r="AM1648" s="1" t="s">
        <v>903</v>
      </c>
      <c r="AN1648" s="1" t="s">
        <v>903</v>
      </c>
      <c r="AO1648" s="1" t="s">
        <v>903</v>
      </c>
      <c r="AP1648" s="1" t="s">
        <v>903</v>
      </c>
      <c r="AQ1648" s="1" t="s">
        <v>903</v>
      </c>
      <c r="AR1648" s="1" t="s">
        <v>903</v>
      </c>
      <c r="AS1648" s="1" t="s">
        <v>903</v>
      </c>
      <c r="AT1648" s="1" t="s">
        <v>903</v>
      </c>
      <c r="AU1648" s="1" t="s">
        <v>903</v>
      </c>
      <c r="AV1648" s="1" t="s">
        <v>903</v>
      </c>
      <c r="AW1648" s="1" t="s">
        <v>903</v>
      </c>
      <c r="AX1648" s="1" t="s">
        <v>903</v>
      </c>
      <c r="AY1648" s="1" t="s">
        <v>903</v>
      </c>
      <c r="AZ1648" s="1" t="s">
        <v>903</v>
      </c>
      <c r="BA1648" s="1" t="s">
        <v>875</v>
      </c>
      <c r="BB1648" s="1" t="s">
        <v>875</v>
      </c>
      <c r="BC1648" s="1" t="s">
        <v>875</v>
      </c>
      <c r="BD1648" s="1" t="s">
        <v>875</v>
      </c>
      <c r="BE1648" s="1" t="s">
        <v>875</v>
      </c>
      <c r="BF1648" s="1" t="s">
        <v>875</v>
      </c>
      <c r="BG1648" s="12">
        <v>31</v>
      </c>
      <c r="BH1648" s="1">
        <v>3</v>
      </c>
      <c r="BI1648" s="1">
        <v>3.8</v>
      </c>
      <c r="BJ1648" s="1">
        <f>BG1648*BI1648</f>
        <v>117.8</v>
      </c>
      <c r="BK1648" s="1" t="s">
        <v>28</v>
      </c>
      <c r="BL1648" s="25">
        <v>0</v>
      </c>
      <c r="BM1648" s="1">
        <v>0</v>
      </c>
      <c r="BN1648" s="1">
        <v>0</v>
      </c>
      <c r="BO1648" s="1">
        <v>0</v>
      </c>
      <c r="BP1648" s="1">
        <v>0</v>
      </c>
      <c r="BQ1648" s="14">
        <v>44060.837616608798</v>
      </c>
      <c r="BR1648" s="14" t="s">
        <v>680</v>
      </c>
      <c r="BS1648" s="15">
        <v>30.516666666666666</v>
      </c>
      <c r="BT1648" s="12" t="s">
        <v>367</v>
      </c>
      <c r="BU1648" s="12">
        <v>2</v>
      </c>
      <c r="BV1648" s="12"/>
      <c r="BW1648" s="12" t="s">
        <v>98</v>
      </c>
      <c r="BX1648" s="12"/>
      <c r="BY1648" s="12" t="s">
        <v>98</v>
      </c>
      <c r="BZ1648" s="12">
        <v>1</v>
      </c>
      <c r="CA1648" s="12">
        <v>5</v>
      </c>
      <c r="CB1648" s="15">
        <v>0</v>
      </c>
      <c r="CC1648" s="12">
        <v>0</v>
      </c>
      <c r="CD1648" s="12">
        <v>0</v>
      </c>
      <c r="CE1648" s="12">
        <v>1</v>
      </c>
      <c r="CF1648" s="12">
        <v>5</v>
      </c>
      <c r="CG1648" s="12">
        <v>1</v>
      </c>
      <c r="CH1648" s="12">
        <v>5</v>
      </c>
      <c r="CI1648" s="12">
        <v>1</v>
      </c>
      <c r="CJ1648" s="15">
        <v>3</v>
      </c>
      <c r="CK1648" s="12">
        <v>1</v>
      </c>
      <c r="CL1648" s="12">
        <v>4</v>
      </c>
      <c r="CM1648" s="12">
        <v>1</v>
      </c>
      <c r="CN1648" s="12">
        <v>3</v>
      </c>
      <c r="CO1648" s="12">
        <v>2</v>
      </c>
      <c r="CP1648" s="12" t="s">
        <v>681</v>
      </c>
      <c r="CQ1648" s="12">
        <v>76</v>
      </c>
      <c r="CR1648" s="12">
        <v>76</v>
      </c>
      <c r="CS1648" s="12">
        <v>95</v>
      </c>
      <c r="CT1648" s="12">
        <v>71</v>
      </c>
      <c r="CU1648" s="12">
        <v>76</v>
      </c>
      <c r="CV1648" s="12">
        <v>6.9</v>
      </c>
      <c r="CW1648" s="12">
        <v>158</v>
      </c>
      <c r="CX1648" s="12" t="b">
        <v>1</v>
      </c>
      <c r="CY1648" s="12" t="s">
        <v>106</v>
      </c>
      <c r="CZ1648" s="12">
        <v>0</v>
      </c>
      <c r="DA1648" s="12"/>
      <c r="DB1648" s="12"/>
      <c r="DC1648" s="12"/>
      <c r="DE1648" s="35"/>
    </row>
    <row r="1649" spans="1:109" customFormat="1" x14ac:dyDescent="0.2">
      <c r="A1649" s="2">
        <v>1648</v>
      </c>
      <c r="B1649" s="5">
        <v>19</v>
      </c>
      <c r="C1649" s="2">
        <v>3</v>
      </c>
      <c r="D1649" s="1">
        <v>48</v>
      </c>
      <c r="E1649" s="7">
        <v>44061</v>
      </c>
      <c r="F1649" s="1">
        <v>0</v>
      </c>
      <c r="G1649" s="5">
        <f t="shared" si="107"/>
        <v>42</v>
      </c>
      <c r="H1649" s="19">
        <f t="shared" si="108"/>
        <v>336</v>
      </c>
      <c r="I1649">
        <v>91.666666666666671</v>
      </c>
      <c r="J1649">
        <v>151.73863636363637</v>
      </c>
      <c r="K1649">
        <v>28.714947183972065</v>
      </c>
      <c r="L1649">
        <v>29.166666666666668</v>
      </c>
      <c r="M1649">
        <v>70.833333333333329</v>
      </c>
      <c r="N1649">
        <v>0</v>
      </c>
      <c r="O1649">
        <v>88.020833333333329</v>
      </c>
      <c r="P1649">
        <v>157.28994082840237</v>
      </c>
      <c r="Q1649">
        <v>32.967950474368095</v>
      </c>
      <c r="R1649">
        <v>45.562130177514796</v>
      </c>
      <c r="S1649">
        <v>54.437869822485204</v>
      </c>
      <c r="T1649">
        <v>0</v>
      </c>
      <c r="U1649">
        <v>98.958333333333329</v>
      </c>
      <c r="V1649">
        <v>141.86315789473684</v>
      </c>
      <c r="W1649">
        <v>13.224228461992292</v>
      </c>
      <c r="X1649">
        <v>0</v>
      </c>
      <c r="Y1649">
        <v>100</v>
      </c>
      <c r="Z1649">
        <v>0</v>
      </c>
      <c r="AA1649" s="2">
        <v>0</v>
      </c>
      <c r="AB1649">
        <v>3</v>
      </c>
      <c r="AC1649">
        <v>7</v>
      </c>
      <c r="AD1649">
        <v>1</v>
      </c>
      <c r="AE1649" s="16">
        <v>0</v>
      </c>
      <c r="AF1649" t="s">
        <v>875</v>
      </c>
      <c r="AG1649" t="s">
        <v>875</v>
      </c>
      <c r="AH1649" t="s">
        <v>875</v>
      </c>
      <c r="AI1649" t="s">
        <v>875</v>
      </c>
      <c r="AJ1649" t="s">
        <v>875</v>
      </c>
      <c r="AK1649" t="s">
        <v>875</v>
      </c>
      <c r="AL1649" t="s">
        <v>875</v>
      </c>
      <c r="AM1649" s="1" t="s">
        <v>903</v>
      </c>
      <c r="AN1649" s="1" t="s">
        <v>903</v>
      </c>
      <c r="AO1649" s="1" t="s">
        <v>903</v>
      </c>
      <c r="AP1649" s="1" t="s">
        <v>903</v>
      </c>
      <c r="AQ1649" s="1" t="s">
        <v>903</v>
      </c>
      <c r="AR1649" s="1" t="s">
        <v>903</v>
      </c>
      <c r="AS1649" s="1" t="s">
        <v>903</v>
      </c>
      <c r="AT1649" s="1" t="s">
        <v>903</v>
      </c>
      <c r="AU1649" s="1" t="s">
        <v>903</v>
      </c>
      <c r="AV1649" s="1" t="s">
        <v>903</v>
      </c>
      <c r="AW1649" s="1" t="s">
        <v>903</v>
      </c>
      <c r="AX1649" s="1" t="s">
        <v>903</v>
      </c>
      <c r="AY1649" s="1" t="s">
        <v>903</v>
      </c>
      <c r="AZ1649" s="1" t="s">
        <v>903</v>
      </c>
      <c r="BA1649" s="1" t="s">
        <v>875</v>
      </c>
      <c r="BB1649" s="1" t="s">
        <v>875</v>
      </c>
      <c r="BC1649" s="1" t="s">
        <v>875</v>
      </c>
      <c r="BD1649" s="1" t="s">
        <v>875</v>
      </c>
      <c r="BE1649" s="1" t="s">
        <v>875</v>
      </c>
      <c r="BF1649" s="1" t="s">
        <v>875</v>
      </c>
      <c r="BG1649" s="12">
        <v>42</v>
      </c>
      <c r="BH1649" s="1">
        <v>4</v>
      </c>
      <c r="BI1649" s="5">
        <v>8</v>
      </c>
      <c r="BJ1649" s="1">
        <f>BG1649*BI1649</f>
        <v>336</v>
      </c>
      <c r="BK1649" s="1" t="s">
        <v>29</v>
      </c>
      <c r="BL1649" s="25">
        <v>0</v>
      </c>
      <c r="BM1649" s="1">
        <v>0</v>
      </c>
      <c r="BN1649" s="1">
        <v>0</v>
      </c>
      <c r="BO1649" s="1">
        <v>0</v>
      </c>
      <c r="BP1649" s="1">
        <v>0</v>
      </c>
      <c r="BQ1649" s="14">
        <v>44061.838303912038</v>
      </c>
      <c r="BR1649" s="14" t="s">
        <v>682</v>
      </c>
      <c r="BS1649" s="15">
        <v>40.75</v>
      </c>
      <c r="BT1649" s="12" t="s">
        <v>652</v>
      </c>
      <c r="BU1649" s="12">
        <v>3</v>
      </c>
      <c r="BV1649" s="12" t="s">
        <v>683</v>
      </c>
      <c r="BW1649" s="12" t="s">
        <v>684</v>
      </c>
      <c r="BX1649" s="12"/>
      <c r="BY1649" s="12" t="s">
        <v>98</v>
      </c>
      <c r="BZ1649" s="12">
        <v>1</v>
      </c>
      <c r="CA1649" s="12">
        <v>1</v>
      </c>
      <c r="CB1649" s="15">
        <v>0</v>
      </c>
      <c r="CC1649" s="12">
        <v>8</v>
      </c>
      <c r="CD1649" s="12">
        <v>0</v>
      </c>
      <c r="CE1649" s="12">
        <v>3</v>
      </c>
      <c r="CF1649" s="12">
        <v>3</v>
      </c>
      <c r="CG1649" s="12">
        <v>2</v>
      </c>
      <c r="CH1649" s="12">
        <v>4</v>
      </c>
      <c r="CI1649" s="12">
        <v>1</v>
      </c>
      <c r="CJ1649" s="15">
        <v>4</v>
      </c>
      <c r="CK1649" s="12">
        <v>2</v>
      </c>
      <c r="CL1649" s="12">
        <v>3</v>
      </c>
      <c r="CM1649" s="12">
        <v>2</v>
      </c>
      <c r="CN1649" s="12">
        <v>4</v>
      </c>
      <c r="CO1649" s="12">
        <v>2</v>
      </c>
      <c r="CP1649" s="12" t="s">
        <v>94</v>
      </c>
      <c r="CQ1649" s="12">
        <v>80</v>
      </c>
      <c r="CR1649" s="12">
        <v>80</v>
      </c>
      <c r="CS1649" s="12">
        <v>85</v>
      </c>
      <c r="CT1649" s="12">
        <v>43</v>
      </c>
      <c r="CU1649" s="12">
        <v>77</v>
      </c>
      <c r="CV1649" s="12">
        <v>10.4</v>
      </c>
      <c r="CW1649" s="12">
        <v>0</v>
      </c>
      <c r="CX1649" s="12" t="b">
        <v>0</v>
      </c>
      <c r="CY1649" s="12"/>
      <c r="CZ1649" s="12">
        <v>0</v>
      </c>
      <c r="DA1649" s="12"/>
      <c r="DB1649" s="12"/>
      <c r="DC1649" s="12"/>
      <c r="DE1649" s="35"/>
    </row>
    <row r="1650" spans="1:109" customFormat="1" x14ac:dyDescent="0.2">
      <c r="A1650" s="2">
        <v>1649</v>
      </c>
      <c r="B1650" s="5">
        <v>19</v>
      </c>
      <c r="C1650" s="2">
        <v>3</v>
      </c>
      <c r="D1650" s="1">
        <v>49</v>
      </c>
      <c r="E1650" s="7">
        <v>44062</v>
      </c>
      <c r="F1650" s="1">
        <v>0</v>
      </c>
      <c r="G1650" s="5">
        <f t="shared" si="107"/>
        <v>0</v>
      </c>
      <c r="H1650" s="19">
        <f t="shared" si="108"/>
        <v>0</v>
      </c>
      <c r="I1650">
        <v>87.847222222222229</v>
      </c>
      <c r="J1650">
        <v>132.91304347826087</v>
      </c>
      <c r="K1650">
        <v>20.762457907025798</v>
      </c>
      <c r="L1650">
        <v>5.5335968379446641</v>
      </c>
      <c r="M1650">
        <v>94.466403162055343</v>
      </c>
      <c r="N1650">
        <v>0</v>
      </c>
      <c r="O1650">
        <v>92.708333333333329</v>
      </c>
      <c r="P1650">
        <v>131.07303370786516</v>
      </c>
      <c r="Q1650">
        <v>24.59410840128362</v>
      </c>
      <c r="R1650">
        <v>7.8651685393258424</v>
      </c>
      <c r="S1650">
        <v>92.134831460674164</v>
      </c>
      <c r="T1650">
        <v>0</v>
      </c>
      <c r="U1650">
        <v>78.125</v>
      </c>
      <c r="V1650">
        <v>137.28</v>
      </c>
      <c r="W1650">
        <v>6.5269612126281826</v>
      </c>
      <c r="X1650">
        <v>0</v>
      </c>
      <c r="Y1650">
        <v>100</v>
      </c>
      <c r="Z1650">
        <v>0</v>
      </c>
      <c r="AA1650" s="2">
        <v>0</v>
      </c>
      <c r="AB1650">
        <v>1</v>
      </c>
      <c r="AC1650">
        <v>10</v>
      </c>
      <c r="AD1650">
        <v>1</v>
      </c>
      <c r="AE1650" s="16">
        <v>0</v>
      </c>
      <c r="AF1650" s="12">
        <v>99</v>
      </c>
      <c r="AG1650">
        <v>1</v>
      </c>
      <c r="AH1650">
        <v>99</v>
      </c>
      <c r="AI1650">
        <v>99</v>
      </c>
      <c r="AJ1650">
        <v>99</v>
      </c>
      <c r="AK1650">
        <v>99</v>
      </c>
      <c r="AL1650">
        <v>99</v>
      </c>
      <c r="AM1650" s="1">
        <v>99</v>
      </c>
      <c r="AN1650" s="1">
        <v>99</v>
      </c>
      <c r="AO1650" s="1">
        <v>99</v>
      </c>
      <c r="AP1650" s="1">
        <v>99</v>
      </c>
      <c r="AQ1650" s="1">
        <v>99</v>
      </c>
      <c r="AR1650" s="1">
        <v>99</v>
      </c>
      <c r="AS1650" s="1">
        <v>0</v>
      </c>
      <c r="AT1650" s="1">
        <v>1</v>
      </c>
      <c r="AU1650" s="1">
        <v>0</v>
      </c>
      <c r="AV1650" s="1">
        <v>0</v>
      </c>
      <c r="AW1650" s="1">
        <v>0</v>
      </c>
      <c r="AX1650" s="1">
        <v>0</v>
      </c>
      <c r="AY1650" s="1">
        <v>0</v>
      </c>
      <c r="AZ1650" s="1">
        <v>0</v>
      </c>
      <c r="BA1650" s="1">
        <v>0</v>
      </c>
      <c r="BB1650" s="1">
        <v>0</v>
      </c>
      <c r="BC1650" s="1">
        <v>0</v>
      </c>
      <c r="BD1650" s="1">
        <v>0</v>
      </c>
      <c r="BE1650" s="1">
        <v>0</v>
      </c>
      <c r="BF1650" s="1">
        <f>SUM(AS1650:BE1650)</f>
        <v>1</v>
      </c>
      <c r="BG1650" s="25">
        <v>0</v>
      </c>
      <c r="BH1650" s="1">
        <v>0</v>
      </c>
      <c r="BI1650" s="1">
        <v>0</v>
      </c>
      <c r="BJ1650" s="1">
        <v>0</v>
      </c>
      <c r="BK1650" s="1">
        <v>0</v>
      </c>
      <c r="BL1650" s="25">
        <v>0</v>
      </c>
      <c r="BM1650" s="1">
        <v>0</v>
      </c>
      <c r="BN1650" s="1">
        <v>0</v>
      </c>
      <c r="BO1650" s="1">
        <v>0</v>
      </c>
      <c r="BP1650" s="1">
        <v>0</v>
      </c>
      <c r="BQ1650" s="12"/>
      <c r="BR1650" s="12"/>
      <c r="BS1650" s="12"/>
      <c r="BT1650" s="12"/>
      <c r="BU1650" s="12"/>
      <c r="BV1650" s="12"/>
      <c r="BW1650" s="12"/>
      <c r="BX1650" s="12"/>
      <c r="BY1650" s="12"/>
      <c r="BZ1650" s="12"/>
      <c r="CA1650" s="12"/>
      <c r="CB1650" s="15"/>
      <c r="CC1650" s="12"/>
      <c r="CD1650" s="12"/>
      <c r="CE1650" s="12"/>
      <c r="CF1650" s="12"/>
      <c r="CG1650" s="12"/>
      <c r="CH1650" s="12"/>
      <c r="CI1650" s="12"/>
      <c r="CJ1650" s="15"/>
      <c r="CK1650" s="12"/>
      <c r="CL1650" s="12"/>
      <c r="CM1650" s="12"/>
      <c r="CN1650" s="12"/>
      <c r="CO1650" s="12"/>
      <c r="CP1650" s="12"/>
      <c r="CQ1650" s="12"/>
      <c r="CR1650" s="12"/>
      <c r="CS1650" s="12"/>
      <c r="CT1650" s="12"/>
      <c r="CU1650" s="12"/>
      <c r="CV1650" s="12"/>
      <c r="CW1650" s="12"/>
      <c r="CX1650" s="12"/>
      <c r="CY1650" s="12"/>
      <c r="CZ1650" s="12"/>
      <c r="DA1650" s="12"/>
      <c r="DB1650" s="12"/>
      <c r="DC1650" s="12"/>
      <c r="DE1650" s="35"/>
    </row>
    <row r="1651" spans="1:109" x14ac:dyDescent="0.2">
      <c r="A1651" s="2">
        <v>1650</v>
      </c>
      <c r="B1651" s="5">
        <v>19</v>
      </c>
      <c r="C1651" s="2">
        <v>3</v>
      </c>
      <c r="D1651" s="1">
        <v>50</v>
      </c>
      <c r="E1651" s="7">
        <v>44063</v>
      </c>
      <c r="F1651" s="1">
        <v>0</v>
      </c>
      <c r="G1651" s="5">
        <f t="shared" si="107"/>
        <v>0</v>
      </c>
      <c r="H1651" s="19">
        <f t="shared" si="108"/>
        <v>0</v>
      </c>
      <c r="I1651">
        <v>85.069444444444443</v>
      </c>
      <c r="J1651">
        <v>184.82857142857142</v>
      </c>
      <c r="K1651">
        <v>36.990114966536893</v>
      </c>
      <c r="L1651">
        <v>48.163265306122447</v>
      </c>
      <c r="M1651">
        <v>51.836734693877553</v>
      </c>
      <c r="N1651">
        <v>0</v>
      </c>
      <c r="O1651">
        <v>78.125</v>
      </c>
      <c r="P1651">
        <v>163.18</v>
      </c>
      <c r="Q1651">
        <v>44.829897141923531</v>
      </c>
      <c r="R1651">
        <v>26.666666666666668</v>
      </c>
      <c r="S1651">
        <v>73.333333333333329</v>
      </c>
      <c r="T1651">
        <v>0</v>
      </c>
      <c r="U1651">
        <v>98.958333333333329</v>
      </c>
      <c r="V1651">
        <v>219.01052631578946</v>
      </c>
      <c r="W1651">
        <v>18.946489946082156</v>
      </c>
      <c r="X1651">
        <v>82.10526315789474</v>
      </c>
      <c r="Y1651">
        <v>17.89473684210526</v>
      </c>
      <c r="Z1651">
        <v>0</v>
      </c>
      <c r="AA1651" s="2">
        <v>0</v>
      </c>
      <c r="AB1651">
        <v>1</v>
      </c>
      <c r="AC1651">
        <v>7</v>
      </c>
      <c r="AD1651">
        <v>1</v>
      </c>
      <c r="AE1651" s="16">
        <v>0</v>
      </c>
      <c r="AF1651" s="12">
        <v>99</v>
      </c>
      <c r="AG1651">
        <v>1</v>
      </c>
      <c r="AH1651">
        <v>99</v>
      </c>
      <c r="AI1651">
        <v>99</v>
      </c>
      <c r="AJ1651">
        <v>99</v>
      </c>
      <c r="AK1651">
        <v>99</v>
      </c>
      <c r="AL1651">
        <v>99</v>
      </c>
      <c r="AM1651">
        <v>99</v>
      </c>
      <c r="AN1651" s="1">
        <v>99</v>
      </c>
      <c r="AO1651" s="1">
        <v>99</v>
      </c>
      <c r="AP1651" s="1">
        <v>99</v>
      </c>
      <c r="AQ1651" s="1">
        <v>99</v>
      </c>
      <c r="AR1651" s="1">
        <v>99</v>
      </c>
      <c r="AS1651" s="1">
        <v>0</v>
      </c>
      <c r="AT1651">
        <v>1</v>
      </c>
      <c r="AU1651">
        <v>0</v>
      </c>
      <c r="AV1651" s="1">
        <v>0</v>
      </c>
      <c r="AW1651" s="1">
        <v>0</v>
      </c>
      <c r="AX1651" s="1">
        <v>0</v>
      </c>
      <c r="AY1651" s="1">
        <v>0</v>
      </c>
      <c r="AZ1651" s="1">
        <v>0</v>
      </c>
      <c r="BA1651" s="1">
        <v>0</v>
      </c>
      <c r="BB1651" s="1">
        <v>0</v>
      </c>
      <c r="BC1651" s="1">
        <v>0</v>
      </c>
      <c r="BD1651" s="1">
        <v>0</v>
      </c>
      <c r="BE1651" s="1">
        <v>0</v>
      </c>
      <c r="BF1651" s="1">
        <f>SUM(AS1651:BE1651)</f>
        <v>1</v>
      </c>
      <c r="BG1651" s="25">
        <v>0</v>
      </c>
      <c r="BH1651" s="1">
        <v>0</v>
      </c>
      <c r="BI1651" s="1">
        <v>0</v>
      </c>
      <c r="BJ1651" s="1">
        <v>0</v>
      </c>
      <c r="BK1651" s="1">
        <v>0</v>
      </c>
      <c r="BL1651" s="25">
        <v>0</v>
      </c>
      <c r="BM1651" s="1">
        <v>0</v>
      </c>
      <c r="BN1651" s="1">
        <v>0</v>
      </c>
      <c r="BO1651" s="1">
        <v>0</v>
      </c>
      <c r="BP1651" s="1">
        <v>0</v>
      </c>
      <c r="BQ1651" s="12"/>
      <c r="BR1651" s="12"/>
      <c r="BS1651" s="12"/>
      <c r="BT1651" s="12"/>
      <c r="BU1651" s="12"/>
      <c r="BV1651" s="12"/>
      <c r="BW1651" s="12"/>
      <c r="BX1651" s="12"/>
      <c r="BY1651" s="12"/>
      <c r="BZ1651" s="12"/>
      <c r="CA1651" s="12"/>
      <c r="CB1651" s="15"/>
      <c r="CC1651" s="12"/>
      <c r="CD1651" s="12"/>
      <c r="CE1651" s="12"/>
      <c r="CF1651" s="12"/>
      <c r="CG1651" s="12"/>
      <c r="CH1651" s="12"/>
      <c r="CI1651" s="12"/>
      <c r="CJ1651" s="15"/>
      <c r="CK1651" s="12"/>
      <c r="CL1651" s="12"/>
      <c r="CM1651" s="12"/>
      <c r="CN1651" s="12"/>
      <c r="CO1651" s="12"/>
      <c r="CP1651" s="12"/>
      <c r="CQ1651" s="12"/>
      <c r="CR1651" s="12"/>
      <c r="CS1651" s="12"/>
      <c r="CT1651" s="12"/>
      <c r="CU1651" s="12"/>
      <c r="CV1651" s="12"/>
      <c r="CW1651" s="12"/>
      <c r="CX1651" s="12"/>
      <c r="CY1651" s="12"/>
      <c r="CZ1651" s="12"/>
      <c r="DA1651" s="12"/>
      <c r="DB1651" s="12"/>
      <c r="DC1651" s="12"/>
      <c r="DD1651"/>
      <c r="DE1651" s="35"/>
    </row>
    <row r="1652" spans="1:109" x14ac:dyDescent="0.2">
      <c r="A1652" s="2">
        <v>1651</v>
      </c>
      <c r="B1652" s="5">
        <v>19</v>
      </c>
      <c r="C1652" s="2">
        <v>3</v>
      </c>
      <c r="D1652" s="1">
        <v>51</v>
      </c>
      <c r="E1652" s="7">
        <v>44064</v>
      </c>
      <c r="F1652" s="1">
        <v>0</v>
      </c>
      <c r="G1652" s="5">
        <f t="shared" si="107"/>
        <v>0</v>
      </c>
      <c r="H1652" s="19">
        <f t="shared" si="108"/>
        <v>0</v>
      </c>
      <c r="I1652">
        <v>97.916666666666671</v>
      </c>
      <c r="J1652">
        <v>233.12765957446808</v>
      </c>
      <c r="K1652">
        <v>34.602148095865779</v>
      </c>
      <c r="L1652">
        <v>67.021276595744681</v>
      </c>
      <c r="M1652">
        <v>32.978723404255319</v>
      </c>
      <c r="N1652">
        <v>0</v>
      </c>
      <c r="O1652">
        <v>97.395833333333329</v>
      </c>
      <c r="P1652">
        <v>233.94652406417111</v>
      </c>
      <c r="Q1652">
        <v>38.408761282530364</v>
      </c>
      <c r="R1652">
        <v>65.775401069518722</v>
      </c>
      <c r="S1652">
        <v>34.224598930481278</v>
      </c>
      <c r="T1652">
        <v>0</v>
      </c>
      <c r="U1652">
        <v>98.958333333333329</v>
      </c>
      <c r="V1652">
        <v>231.51578947368421</v>
      </c>
      <c r="W1652">
        <v>25.451246707015791</v>
      </c>
      <c r="X1652">
        <v>69.473684210526315</v>
      </c>
      <c r="Y1652">
        <v>30.526315789473685</v>
      </c>
      <c r="Z1652">
        <v>0</v>
      </c>
      <c r="AA1652" s="2">
        <v>0</v>
      </c>
      <c r="AB1652">
        <v>1</v>
      </c>
      <c r="AC1652">
        <v>8</v>
      </c>
      <c r="AD1652">
        <v>1</v>
      </c>
      <c r="AE1652" s="16">
        <v>0</v>
      </c>
      <c r="AF1652" s="12">
        <v>99</v>
      </c>
      <c r="AG1652">
        <v>1</v>
      </c>
      <c r="AH1652">
        <v>99</v>
      </c>
      <c r="AI1652">
        <v>99</v>
      </c>
      <c r="AJ1652">
        <v>99</v>
      </c>
      <c r="AK1652">
        <v>99</v>
      </c>
      <c r="AL1652">
        <v>99</v>
      </c>
      <c r="AM1652" s="1">
        <v>99</v>
      </c>
      <c r="AN1652" s="1">
        <v>99</v>
      </c>
      <c r="AO1652" s="1">
        <v>99</v>
      </c>
      <c r="AP1652" s="1">
        <v>99</v>
      </c>
      <c r="AQ1652" s="1">
        <v>99</v>
      </c>
      <c r="AR1652" s="1">
        <v>99</v>
      </c>
      <c r="AS1652" s="1">
        <v>0</v>
      </c>
      <c r="AT1652">
        <v>1</v>
      </c>
      <c r="AU1652">
        <v>0</v>
      </c>
      <c r="AV1652" s="1">
        <v>0</v>
      </c>
      <c r="AW1652" s="1">
        <v>0</v>
      </c>
      <c r="AX1652" s="1">
        <v>0</v>
      </c>
      <c r="AY1652" s="1">
        <v>0</v>
      </c>
      <c r="AZ1652" s="1">
        <v>0</v>
      </c>
      <c r="BA1652" s="1">
        <v>0</v>
      </c>
      <c r="BB1652" s="1">
        <v>0</v>
      </c>
      <c r="BC1652" s="1">
        <v>0</v>
      </c>
      <c r="BD1652" s="1">
        <v>0</v>
      </c>
      <c r="BE1652" s="1">
        <v>0</v>
      </c>
      <c r="BF1652" s="1">
        <f>SUM(AS1652:BE1652)</f>
        <v>1</v>
      </c>
      <c r="BG1652" s="25">
        <v>0</v>
      </c>
      <c r="BH1652" s="1">
        <v>0</v>
      </c>
      <c r="BI1652" s="1">
        <v>0</v>
      </c>
      <c r="BJ1652" s="1">
        <v>0</v>
      </c>
      <c r="BK1652" s="1">
        <v>0</v>
      </c>
      <c r="BL1652" s="25">
        <v>0</v>
      </c>
      <c r="BM1652" s="1">
        <v>0</v>
      </c>
      <c r="BN1652" s="1">
        <v>0</v>
      </c>
      <c r="BO1652" s="1">
        <v>0</v>
      </c>
      <c r="BP1652" s="1">
        <v>0</v>
      </c>
      <c r="BQ1652" s="12"/>
      <c r="BR1652" s="12"/>
      <c r="BS1652" s="12"/>
      <c r="BT1652" s="12"/>
      <c r="BU1652" s="12"/>
      <c r="BV1652" s="12"/>
      <c r="BW1652" s="12"/>
      <c r="BX1652" s="12"/>
      <c r="BY1652" s="12"/>
      <c r="BZ1652" s="12"/>
      <c r="CA1652" s="12"/>
      <c r="CB1652" s="15"/>
      <c r="CC1652" s="12"/>
      <c r="CD1652" s="12"/>
      <c r="CE1652" s="12"/>
      <c r="CF1652" s="12"/>
      <c r="CG1652" s="12"/>
      <c r="CH1652" s="12"/>
      <c r="CI1652" s="12"/>
      <c r="CJ1652" s="15"/>
      <c r="CK1652" s="12"/>
      <c r="CL1652" s="12"/>
      <c r="CM1652" s="12"/>
      <c r="CN1652" s="12"/>
      <c r="CO1652" s="12"/>
      <c r="CP1652" s="12"/>
      <c r="CQ1652" s="12"/>
      <c r="CR1652" s="12"/>
      <c r="CS1652" s="12"/>
      <c r="CT1652" s="12"/>
      <c r="CU1652" s="12"/>
      <c r="CV1652" s="12"/>
      <c r="CW1652" s="12"/>
      <c r="CX1652" s="12"/>
      <c r="CY1652" s="12"/>
      <c r="CZ1652" s="12"/>
      <c r="DA1652" s="12"/>
      <c r="DB1652" s="12"/>
      <c r="DC1652" s="12"/>
      <c r="DD1652"/>
      <c r="DE1652" s="35"/>
    </row>
    <row r="1653" spans="1:109" x14ac:dyDescent="0.2">
      <c r="A1653" s="2">
        <v>1652</v>
      </c>
      <c r="B1653" s="5">
        <v>19</v>
      </c>
      <c r="C1653" s="2">
        <v>3</v>
      </c>
      <c r="D1653" s="1">
        <v>52</v>
      </c>
      <c r="E1653" s="7">
        <v>44065</v>
      </c>
      <c r="F1653" s="1">
        <v>0</v>
      </c>
      <c r="G1653" s="5">
        <f t="shared" si="107"/>
        <v>0</v>
      </c>
      <c r="H1653" s="19">
        <f t="shared" si="108"/>
        <v>0</v>
      </c>
      <c r="I1653">
        <v>43.75</v>
      </c>
      <c r="J1653">
        <v>116.53968253968254</v>
      </c>
      <c r="K1653">
        <v>27.692711611060393</v>
      </c>
      <c r="L1653">
        <v>0</v>
      </c>
      <c r="M1653">
        <v>93.650793650793645</v>
      </c>
      <c r="N1653">
        <v>6.3492063492063489</v>
      </c>
      <c r="O1653">
        <v>16.145833333333332</v>
      </c>
      <c r="P1653">
        <v>126.80645161290323</v>
      </c>
      <c r="Q1653">
        <v>24.908235061677949</v>
      </c>
      <c r="R1653">
        <v>0</v>
      </c>
      <c r="S1653">
        <v>100</v>
      </c>
      <c r="T1653">
        <v>0</v>
      </c>
      <c r="U1653">
        <v>98.958333333333329</v>
      </c>
      <c r="V1653">
        <v>113.18947368421053</v>
      </c>
      <c r="W1653">
        <v>28.22335180238748</v>
      </c>
      <c r="X1653">
        <v>0</v>
      </c>
      <c r="Y1653">
        <v>91.578947368421055</v>
      </c>
      <c r="Z1653">
        <v>8.4210526315789469</v>
      </c>
      <c r="AA1653" s="2">
        <v>0</v>
      </c>
      <c r="AB1653">
        <v>1</v>
      </c>
      <c r="AC1653">
        <v>10</v>
      </c>
      <c r="AD1653">
        <v>1</v>
      </c>
      <c r="AE1653" s="16">
        <v>0</v>
      </c>
      <c r="AF1653" s="12">
        <v>99</v>
      </c>
      <c r="AG1653">
        <v>1</v>
      </c>
      <c r="AH1653">
        <v>99</v>
      </c>
      <c r="AI1653">
        <v>99</v>
      </c>
      <c r="AJ1653">
        <v>99</v>
      </c>
      <c r="AK1653">
        <v>99</v>
      </c>
      <c r="AL1653">
        <v>99</v>
      </c>
      <c r="AM1653">
        <v>99</v>
      </c>
      <c r="AN1653" s="1">
        <v>99</v>
      </c>
      <c r="AO1653" s="1">
        <v>99</v>
      </c>
      <c r="AP1653" s="1">
        <v>99</v>
      </c>
      <c r="AQ1653" s="1">
        <v>99</v>
      </c>
      <c r="AR1653" s="1">
        <v>99</v>
      </c>
      <c r="AS1653" s="1">
        <v>0</v>
      </c>
      <c r="AT1653" s="1">
        <v>1</v>
      </c>
      <c r="AU1653" s="1">
        <v>0</v>
      </c>
      <c r="AV1653" s="1">
        <v>0</v>
      </c>
      <c r="AW1653" s="1">
        <v>0</v>
      </c>
      <c r="AX1653" s="1">
        <v>0</v>
      </c>
      <c r="AY1653" s="1">
        <v>0</v>
      </c>
      <c r="AZ1653" s="1">
        <v>0</v>
      </c>
      <c r="BA1653" s="1">
        <v>0</v>
      </c>
      <c r="BB1653" s="1">
        <v>0</v>
      </c>
      <c r="BC1653" s="1">
        <v>0</v>
      </c>
      <c r="BD1653" s="1">
        <v>0</v>
      </c>
      <c r="BE1653" s="1">
        <v>0</v>
      </c>
      <c r="BF1653" s="1">
        <f>SUM(AS1653:BE1653)</f>
        <v>1</v>
      </c>
      <c r="BG1653" s="25">
        <v>0</v>
      </c>
      <c r="BH1653" s="1">
        <v>0</v>
      </c>
      <c r="BI1653" s="1">
        <v>0</v>
      </c>
      <c r="BJ1653" s="1">
        <v>0</v>
      </c>
      <c r="BK1653" s="1">
        <v>0</v>
      </c>
      <c r="BL1653" s="25">
        <v>0</v>
      </c>
      <c r="BM1653" s="1">
        <v>0</v>
      </c>
      <c r="BN1653" s="1">
        <v>0</v>
      </c>
      <c r="BO1653" s="1">
        <v>0</v>
      </c>
      <c r="BP1653" s="1">
        <v>0</v>
      </c>
      <c r="BQ1653" s="12"/>
      <c r="BR1653" s="12"/>
      <c r="BS1653" s="12"/>
      <c r="BT1653" s="12"/>
      <c r="BU1653" s="12"/>
      <c r="BV1653" s="12"/>
      <c r="BW1653" s="12"/>
      <c r="BX1653" s="12"/>
      <c r="BY1653" s="12"/>
      <c r="BZ1653" s="12"/>
      <c r="CA1653" s="12"/>
      <c r="CB1653" s="15"/>
      <c r="CC1653" s="12"/>
      <c r="CD1653" s="12"/>
      <c r="CE1653" s="12"/>
      <c r="CF1653" s="12"/>
      <c r="CG1653" s="12"/>
      <c r="CH1653" s="12"/>
      <c r="CI1653" s="12"/>
      <c r="CJ1653" s="15"/>
      <c r="CK1653" s="12"/>
      <c r="CL1653" s="12"/>
      <c r="CM1653" s="12"/>
      <c r="CN1653" s="12"/>
      <c r="CO1653" s="12"/>
      <c r="CP1653" s="12"/>
      <c r="CQ1653" s="12"/>
      <c r="CR1653" s="12"/>
      <c r="CS1653" s="12"/>
      <c r="CT1653" s="12"/>
      <c r="CU1653" s="12"/>
      <c r="CV1653" s="12"/>
      <c r="CW1653" s="12"/>
      <c r="CX1653" s="12"/>
      <c r="CY1653" s="12"/>
      <c r="CZ1653" s="12"/>
      <c r="DA1653" s="12"/>
      <c r="DB1653" s="12"/>
      <c r="DC1653" s="12"/>
      <c r="DD1653"/>
      <c r="DE1653" s="35"/>
    </row>
    <row r="1654" spans="1:109" x14ac:dyDescent="0.2">
      <c r="A1654" s="2">
        <v>1653</v>
      </c>
      <c r="B1654" s="5">
        <v>19</v>
      </c>
      <c r="C1654" s="2">
        <v>3</v>
      </c>
      <c r="D1654" s="1">
        <v>53</v>
      </c>
      <c r="E1654" s="7">
        <v>44066</v>
      </c>
      <c r="F1654" s="1">
        <v>0</v>
      </c>
      <c r="G1654" s="5">
        <f t="shared" si="107"/>
        <v>35</v>
      </c>
      <c r="H1654" s="19">
        <f t="shared" si="108"/>
        <v>280</v>
      </c>
      <c r="I1654">
        <v>99.652777777777771</v>
      </c>
      <c r="J1654">
        <v>144.20209059233449</v>
      </c>
      <c r="K1654">
        <v>31.475434852640831</v>
      </c>
      <c r="L1654">
        <v>22.648083623693381</v>
      </c>
      <c r="M1654">
        <v>77.351916376306619</v>
      </c>
      <c r="N1654">
        <v>0</v>
      </c>
      <c r="O1654">
        <v>100</v>
      </c>
      <c r="P1654">
        <v>160.08333333333334</v>
      </c>
      <c r="Q1654">
        <v>28.898263514828891</v>
      </c>
      <c r="R1654">
        <v>33.854166666666664</v>
      </c>
      <c r="S1654">
        <v>66.145833333333343</v>
      </c>
      <c r="T1654">
        <v>0</v>
      </c>
      <c r="U1654">
        <v>98.958333333333329</v>
      </c>
      <c r="V1654">
        <v>112.10526315789474</v>
      </c>
      <c r="W1654">
        <v>16.997468392800787</v>
      </c>
      <c r="X1654">
        <v>0</v>
      </c>
      <c r="Y1654">
        <v>100</v>
      </c>
      <c r="Z1654">
        <v>0</v>
      </c>
      <c r="AA1654" s="2">
        <v>1</v>
      </c>
      <c r="AB1654">
        <v>1</v>
      </c>
      <c r="AC1654">
        <v>6</v>
      </c>
      <c r="AD1654">
        <v>1</v>
      </c>
      <c r="AE1654" s="16">
        <v>0</v>
      </c>
      <c r="AF1654" t="s">
        <v>875</v>
      </c>
      <c r="AG1654" t="s">
        <v>875</v>
      </c>
      <c r="AH1654" t="s">
        <v>875</v>
      </c>
      <c r="AI1654" t="s">
        <v>875</v>
      </c>
      <c r="AJ1654" t="s">
        <v>875</v>
      </c>
      <c r="AK1654" t="s">
        <v>875</v>
      </c>
      <c r="AL1654" t="s">
        <v>875</v>
      </c>
      <c r="AM1654" s="1" t="s">
        <v>903</v>
      </c>
      <c r="AN1654" s="1" t="s">
        <v>903</v>
      </c>
      <c r="AO1654" s="1" t="s">
        <v>903</v>
      </c>
      <c r="AP1654" s="1" t="s">
        <v>903</v>
      </c>
      <c r="AQ1654" s="1" t="s">
        <v>903</v>
      </c>
      <c r="AR1654" s="1" t="s">
        <v>903</v>
      </c>
      <c r="AS1654" s="1" t="s">
        <v>903</v>
      </c>
      <c r="AT1654" s="1" t="s">
        <v>903</v>
      </c>
      <c r="AU1654" s="1" t="s">
        <v>903</v>
      </c>
      <c r="AV1654" s="1" t="s">
        <v>903</v>
      </c>
      <c r="AW1654" s="1" t="s">
        <v>903</v>
      </c>
      <c r="AX1654" s="1" t="s">
        <v>903</v>
      </c>
      <c r="AY1654" s="1" t="s">
        <v>903</v>
      </c>
      <c r="AZ1654" s="1" t="s">
        <v>903</v>
      </c>
      <c r="BA1654" s="1" t="s">
        <v>875</v>
      </c>
      <c r="BB1654" s="1" t="s">
        <v>875</v>
      </c>
      <c r="BC1654" s="1" t="s">
        <v>875</v>
      </c>
      <c r="BD1654" s="1" t="s">
        <v>875</v>
      </c>
      <c r="BE1654" s="1" t="s">
        <v>875</v>
      </c>
      <c r="BF1654" s="1" t="s">
        <v>875</v>
      </c>
      <c r="BG1654" s="12">
        <v>35</v>
      </c>
      <c r="BH1654" s="1">
        <v>5</v>
      </c>
      <c r="BI1654" s="1">
        <v>8</v>
      </c>
      <c r="BJ1654" s="1">
        <f>BG1654*BI1654</f>
        <v>280</v>
      </c>
      <c r="BK1654" s="1" t="s">
        <v>29</v>
      </c>
      <c r="BL1654" s="25">
        <v>0</v>
      </c>
      <c r="BM1654" s="1">
        <v>0</v>
      </c>
      <c r="BN1654" s="1">
        <v>0</v>
      </c>
      <c r="BO1654" s="1">
        <v>0</v>
      </c>
      <c r="BP1654" s="1">
        <v>0</v>
      </c>
      <c r="BQ1654" s="14">
        <v>44066.786328564813</v>
      </c>
      <c r="BR1654" s="14" t="s">
        <v>685</v>
      </c>
      <c r="BS1654" s="15">
        <v>34.016666666666666</v>
      </c>
      <c r="BT1654" s="12" t="s">
        <v>677</v>
      </c>
      <c r="BU1654" s="12">
        <v>3</v>
      </c>
      <c r="BV1654" s="12"/>
      <c r="BW1654" s="12" t="s">
        <v>98</v>
      </c>
      <c r="BX1654" s="12"/>
      <c r="BY1654" s="12" t="s">
        <v>98</v>
      </c>
      <c r="BZ1654" s="12">
        <v>1</v>
      </c>
      <c r="CA1654" s="12">
        <v>1</v>
      </c>
      <c r="CB1654" s="15">
        <v>0</v>
      </c>
      <c r="CC1654" s="12">
        <v>0</v>
      </c>
      <c r="CD1654" s="12">
        <v>0</v>
      </c>
      <c r="CE1654" s="12">
        <v>1</v>
      </c>
      <c r="CF1654" s="12">
        <v>5</v>
      </c>
      <c r="CG1654" s="12">
        <v>1</v>
      </c>
      <c r="CH1654" s="12">
        <v>5</v>
      </c>
      <c r="CI1654" s="12">
        <v>1</v>
      </c>
      <c r="CJ1654" s="15">
        <v>5</v>
      </c>
      <c r="CK1654" s="12">
        <v>1</v>
      </c>
      <c r="CL1654" s="12">
        <v>5</v>
      </c>
      <c r="CM1654" s="12">
        <v>1</v>
      </c>
      <c r="CN1654" s="12">
        <v>3</v>
      </c>
      <c r="CO1654" s="12">
        <v>2</v>
      </c>
      <c r="CP1654" s="12" t="s">
        <v>99</v>
      </c>
      <c r="CQ1654" s="12">
        <v>83</v>
      </c>
      <c r="CR1654" s="12">
        <v>83</v>
      </c>
      <c r="CS1654" s="12">
        <v>91</v>
      </c>
      <c r="CT1654" s="12">
        <v>67</v>
      </c>
      <c r="CU1654" s="12">
        <v>85</v>
      </c>
      <c r="CV1654" s="12">
        <v>12.7</v>
      </c>
      <c r="CW1654" s="12">
        <v>180</v>
      </c>
      <c r="CX1654" s="12" t="b">
        <v>0</v>
      </c>
      <c r="CY1654" s="12"/>
      <c r="CZ1654" s="12">
        <v>0</v>
      </c>
      <c r="DA1654" s="12"/>
      <c r="DB1654" s="12"/>
      <c r="DC1654" s="12"/>
      <c r="DD1654"/>
      <c r="DE1654" s="35"/>
    </row>
    <row r="1655" spans="1:109" x14ac:dyDescent="0.2">
      <c r="A1655" s="2">
        <v>1654</v>
      </c>
      <c r="B1655" s="5">
        <v>19</v>
      </c>
      <c r="C1655" s="2">
        <v>3</v>
      </c>
      <c r="D1655" s="1">
        <v>54</v>
      </c>
      <c r="E1655" s="7">
        <v>44067</v>
      </c>
      <c r="F1655" s="1">
        <v>0</v>
      </c>
      <c r="G1655" s="5">
        <f t="shared" si="107"/>
        <v>0</v>
      </c>
      <c r="H1655" s="19">
        <f t="shared" si="108"/>
        <v>0</v>
      </c>
      <c r="I1655">
        <v>69.791666666666671</v>
      </c>
      <c r="J1655">
        <v>138.12437810945275</v>
      </c>
      <c r="K1655">
        <v>28.402921023185307</v>
      </c>
      <c r="L1655">
        <v>13.432835820895523</v>
      </c>
      <c r="M1655">
        <v>85.074626865671647</v>
      </c>
      <c r="N1655">
        <v>1.4925373134328359</v>
      </c>
      <c r="O1655">
        <v>82.291666666666671</v>
      </c>
      <c r="P1655">
        <v>139.20253164556962</v>
      </c>
      <c r="Q1655">
        <v>29.310655053837554</v>
      </c>
      <c r="R1655">
        <v>17.088607594936708</v>
      </c>
      <c r="S1655">
        <v>81.012658227848107</v>
      </c>
      <c r="T1655">
        <v>1.8987341772151898</v>
      </c>
      <c r="U1655">
        <v>44.791666666666664</v>
      </c>
      <c r="V1655">
        <v>134.16279069767441</v>
      </c>
      <c r="W1655">
        <v>24.559272847928799</v>
      </c>
      <c r="X1655">
        <v>0</v>
      </c>
      <c r="Y1655">
        <v>100</v>
      </c>
      <c r="Z1655">
        <v>0</v>
      </c>
      <c r="AA1655" s="2">
        <v>0</v>
      </c>
      <c r="AB1655">
        <v>1</v>
      </c>
      <c r="AC1655">
        <v>10</v>
      </c>
      <c r="AD1655">
        <v>1</v>
      </c>
      <c r="AE1655" s="16">
        <v>0</v>
      </c>
      <c r="AF1655" s="12">
        <v>99</v>
      </c>
      <c r="AG1655">
        <v>1</v>
      </c>
      <c r="AH1655">
        <v>99</v>
      </c>
      <c r="AI1655">
        <v>99</v>
      </c>
      <c r="AJ1655">
        <v>99</v>
      </c>
      <c r="AK1655">
        <v>99</v>
      </c>
      <c r="AL1655">
        <v>99</v>
      </c>
      <c r="AM1655" s="1">
        <v>99</v>
      </c>
      <c r="AN1655" s="1">
        <v>99</v>
      </c>
      <c r="AO1655" s="1">
        <v>99</v>
      </c>
      <c r="AP1655" s="1">
        <v>99</v>
      </c>
      <c r="AQ1655" s="1">
        <v>99</v>
      </c>
      <c r="AR1655" s="1">
        <v>99</v>
      </c>
      <c r="AS1655" s="1">
        <v>0</v>
      </c>
      <c r="AT1655">
        <v>1</v>
      </c>
      <c r="AU1655">
        <v>0</v>
      </c>
      <c r="AV1655" s="1">
        <v>0</v>
      </c>
      <c r="AW1655" s="1">
        <v>0</v>
      </c>
      <c r="AX1655" s="1">
        <v>0</v>
      </c>
      <c r="AY1655" s="1">
        <v>0</v>
      </c>
      <c r="AZ1655" s="1">
        <v>0</v>
      </c>
      <c r="BA1655" s="1">
        <v>0</v>
      </c>
      <c r="BB1655" s="1">
        <v>0</v>
      </c>
      <c r="BC1655" s="1">
        <v>0</v>
      </c>
      <c r="BD1655" s="1">
        <v>0</v>
      </c>
      <c r="BE1655" s="1">
        <v>0</v>
      </c>
      <c r="BF1655" s="1">
        <f>SUM(AS1655:BE1655)</f>
        <v>1</v>
      </c>
      <c r="BG1655" s="25">
        <v>0</v>
      </c>
      <c r="BH1655" s="1">
        <v>0</v>
      </c>
      <c r="BI1655" s="1">
        <v>0</v>
      </c>
      <c r="BJ1655" s="1">
        <v>0</v>
      </c>
      <c r="BK1655" s="1">
        <v>0</v>
      </c>
      <c r="BL1655" s="25">
        <v>0</v>
      </c>
      <c r="BM1655" s="1">
        <v>0</v>
      </c>
      <c r="BN1655" s="1">
        <v>0</v>
      </c>
      <c r="BO1655" s="1">
        <v>0</v>
      </c>
      <c r="BP1655" s="1">
        <v>0</v>
      </c>
      <c r="BQ1655" s="12"/>
      <c r="BR1655" s="12"/>
      <c r="BS1655" s="12"/>
      <c r="BT1655" s="12"/>
      <c r="BU1655" s="12"/>
      <c r="BV1655" s="12"/>
      <c r="BW1655" s="12"/>
      <c r="BX1655" s="12"/>
      <c r="BY1655" s="12"/>
      <c r="BZ1655" s="12"/>
      <c r="CA1655" s="12"/>
      <c r="CB1655" s="15"/>
      <c r="CC1655" s="12"/>
      <c r="CD1655" s="12"/>
      <c r="CE1655" s="12"/>
      <c r="CF1655" s="12"/>
      <c r="CG1655" s="12"/>
      <c r="CH1655" s="12"/>
      <c r="CI1655" s="12"/>
      <c r="CJ1655" s="15"/>
      <c r="CK1655" s="12"/>
      <c r="CL1655" s="12"/>
      <c r="CM1655" s="12"/>
      <c r="CN1655" s="12"/>
      <c r="CO1655" s="12"/>
      <c r="CP1655" s="12"/>
      <c r="CQ1655" s="12"/>
      <c r="CR1655" s="12"/>
      <c r="CS1655" s="12"/>
      <c r="CT1655" s="12"/>
      <c r="CU1655" s="12"/>
      <c r="CV1655" s="12"/>
      <c r="CW1655" s="12"/>
      <c r="CX1655" s="12"/>
      <c r="CY1655" s="12"/>
      <c r="CZ1655" s="12"/>
      <c r="DA1655" s="12"/>
      <c r="DB1655" s="12"/>
      <c r="DC1655" s="12"/>
      <c r="DD1655"/>
      <c r="DE1655" s="35"/>
    </row>
    <row r="1656" spans="1:109" x14ac:dyDescent="0.2">
      <c r="A1656" s="2">
        <v>1655</v>
      </c>
      <c r="B1656" s="5">
        <v>19</v>
      </c>
      <c r="C1656" s="2">
        <v>3</v>
      </c>
      <c r="D1656" s="1">
        <v>55</v>
      </c>
      <c r="E1656" s="7">
        <v>44068</v>
      </c>
      <c r="F1656" s="1">
        <v>1</v>
      </c>
      <c r="G1656" s="5">
        <f t="shared" si="107"/>
        <v>58</v>
      </c>
      <c r="H1656" s="19">
        <f t="shared" si="108"/>
        <v>464</v>
      </c>
      <c r="I1656">
        <v>0</v>
      </c>
      <c r="J1656" t="s">
        <v>20</v>
      </c>
      <c r="K1656" t="s">
        <v>20</v>
      </c>
      <c r="L1656" t="s">
        <v>20</v>
      </c>
      <c r="M1656" t="s">
        <v>20</v>
      </c>
      <c r="N1656" t="s">
        <v>20</v>
      </c>
      <c r="O1656">
        <v>0</v>
      </c>
      <c r="P1656" t="s">
        <v>20</v>
      </c>
      <c r="Q1656" t="s">
        <v>20</v>
      </c>
      <c r="R1656" t="s">
        <v>20</v>
      </c>
      <c r="S1656" t="s">
        <v>20</v>
      </c>
      <c r="T1656" t="s">
        <v>20</v>
      </c>
      <c r="U1656">
        <v>0</v>
      </c>
      <c r="V1656" t="s">
        <v>20</v>
      </c>
      <c r="W1656" t="s">
        <v>20</v>
      </c>
      <c r="X1656" t="s">
        <v>20</v>
      </c>
      <c r="Y1656" t="s">
        <v>20</v>
      </c>
      <c r="Z1656" t="s">
        <v>20</v>
      </c>
      <c r="AA1656" s="2">
        <v>1</v>
      </c>
      <c r="AB1656">
        <v>1</v>
      </c>
      <c r="AC1656">
        <v>10</v>
      </c>
      <c r="AD1656">
        <v>1</v>
      </c>
      <c r="AE1656" s="16">
        <v>0</v>
      </c>
      <c r="AF1656" t="s">
        <v>875</v>
      </c>
      <c r="AG1656" t="s">
        <v>875</v>
      </c>
      <c r="AH1656" t="s">
        <v>875</v>
      </c>
      <c r="AI1656" t="s">
        <v>875</v>
      </c>
      <c r="AJ1656" t="s">
        <v>875</v>
      </c>
      <c r="AK1656" t="s">
        <v>875</v>
      </c>
      <c r="AL1656" t="s">
        <v>875</v>
      </c>
      <c r="AM1656" s="1" t="s">
        <v>903</v>
      </c>
      <c r="AN1656" s="1" t="s">
        <v>903</v>
      </c>
      <c r="AO1656" s="1" t="s">
        <v>903</v>
      </c>
      <c r="AP1656" s="1" t="s">
        <v>903</v>
      </c>
      <c r="AQ1656" s="1" t="s">
        <v>903</v>
      </c>
      <c r="AR1656" s="1" t="s">
        <v>903</v>
      </c>
      <c r="AS1656" s="1" t="s">
        <v>903</v>
      </c>
      <c r="AT1656" s="1" t="s">
        <v>903</v>
      </c>
      <c r="AU1656" s="1" t="s">
        <v>903</v>
      </c>
      <c r="AV1656" s="1" t="s">
        <v>903</v>
      </c>
      <c r="AW1656" s="1" t="s">
        <v>903</v>
      </c>
      <c r="AX1656" s="1" t="s">
        <v>903</v>
      </c>
      <c r="AY1656" s="1" t="s">
        <v>903</v>
      </c>
      <c r="AZ1656" s="1" t="s">
        <v>903</v>
      </c>
      <c r="BA1656" s="1" t="s">
        <v>875</v>
      </c>
      <c r="BB1656" s="1" t="s">
        <v>875</v>
      </c>
      <c r="BC1656" s="1" t="s">
        <v>875</v>
      </c>
      <c r="BD1656" s="1" t="s">
        <v>875</v>
      </c>
      <c r="BE1656" s="1" t="s">
        <v>875</v>
      </c>
      <c r="BF1656" s="1" t="s">
        <v>875</v>
      </c>
      <c r="BG1656" s="12">
        <v>58</v>
      </c>
      <c r="BH1656" s="1">
        <v>4.5999999999999996</v>
      </c>
      <c r="BI1656" s="5">
        <v>8</v>
      </c>
      <c r="BJ1656" s="1">
        <f>BG1656*BI1656</f>
        <v>464</v>
      </c>
      <c r="BK1656" s="1" t="s">
        <v>29</v>
      </c>
      <c r="BL1656" s="25">
        <v>0</v>
      </c>
      <c r="BM1656" s="1">
        <v>0</v>
      </c>
      <c r="BN1656" s="1">
        <v>0</v>
      </c>
      <c r="BO1656" s="1">
        <v>0</v>
      </c>
      <c r="BP1656" s="1">
        <v>0</v>
      </c>
      <c r="BQ1656" s="14">
        <v>44068.856412037036</v>
      </c>
      <c r="BR1656" s="14" t="s">
        <v>688</v>
      </c>
      <c r="BS1656" s="15">
        <f>22.5+33.9</f>
        <v>56.4</v>
      </c>
      <c r="BT1656" s="12" t="s">
        <v>689</v>
      </c>
      <c r="BU1656" s="12">
        <v>3</v>
      </c>
      <c r="BV1656" s="12" t="s">
        <v>686</v>
      </c>
      <c r="BW1656" s="12" t="s">
        <v>687</v>
      </c>
      <c r="BX1656" s="12"/>
      <c r="BY1656" s="12" t="s">
        <v>98</v>
      </c>
      <c r="BZ1656" s="12">
        <v>1</v>
      </c>
      <c r="CA1656" s="12">
        <v>1</v>
      </c>
      <c r="CB1656" s="15">
        <v>0</v>
      </c>
      <c r="CC1656" s="12">
        <v>0</v>
      </c>
      <c r="CD1656" s="12">
        <v>0</v>
      </c>
      <c r="CE1656" s="12">
        <v>1</v>
      </c>
      <c r="CF1656" s="12">
        <v>5</v>
      </c>
      <c r="CG1656" s="12">
        <v>1</v>
      </c>
      <c r="CH1656" s="12">
        <v>5</v>
      </c>
      <c r="CI1656" s="12">
        <v>1</v>
      </c>
      <c r="CJ1656" s="15">
        <f>(22.5/56.4)*4+(33.9/56.4)*5</f>
        <v>4.6010638297872344</v>
      </c>
      <c r="CK1656" s="12">
        <v>1</v>
      </c>
      <c r="CL1656" s="12">
        <v>5</v>
      </c>
      <c r="CM1656" s="12">
        <v>1</v>
      </c>
      <c r="CN1656" s="12">
        <v>3</v>
      </c>
      <c r="CO1656" s="12">
        <v>3</v>
      </c>
      <c r="CP1656" s="12" t="s">
        <v>94</v>
      </c>
      <c r="CQ1656" s="12">
        <v>76</v>
      </c>
      <c r="CR1656" s="12">
        <v>76</v>
      </c>
      <c r="CS1656" s="12">
        <v>76</v>
      </c>
      <c r="CT1656" s="12">
        <v>81</v>
      </c>
      <c r="CU1656" s="12">
        <v>74</v>
      </c>
      <c r="CV1656" s="12">
        <v>5.8</v>
      </c>
      <c r="CW1656" s="12">
        <v>270</v>
      </c>
      <c r="CX1656" s="12" t="b">
        <v>0</v>
      </c>
      <c r="CY1656" s="12"/>
      <c r="CZ1656" s="12">
        <v>0</v>
      </c>
      <c r="DA1656" s="12"/>
      <c r="DB1656" s="12"/>
      <c r="DC1656" s="12"/>
      <c r="DD1656"/>
      <c r="DE1656" s="35"/>
    </row>
    <row r="1657" spans="1:109" x14ac:dyDescent="0.2">
      <c r="A1657" s="2">
        <v>1656</v>
      </c>
      <c r="B1657" s="5">
        <v>19</v>
      </c>
      <c r="C1657" s="2">
        <v>3</v>
      </c>
      <c r="D1657" s="1">
        <v>56</v>
      </c>
      <c r="E1657" s="7">
        <v>44069</v>
      </c>
      <c r="F1657" s="1">
        <v>0</v>
      </c>
      <c r="G1657" s="5">
        <f t="shared" si="107"/>
        <v>54</v>
      </c>
      <c r="H1657" s="19">
        <f t="shared" si="108"/>
        <v>295.92</v>
      </c>
      <c r="I1657">
        <v>96.527777777777771</v>
      </c>
      <c r="J1657">
        <v>127.66906474820144</v>
      </c>
      <c r="K1657">
        <v>24.939254751583366</v>
      </c>
      <c r="L1657">
        <v>9.3525179856115113</v>
      </c>
      <c r="M1657">
        <v>90.647482014388487</v>
      </c>
      <c r="N1657">
        <v>0</v>
      </c>
      <c r="O1657">
        <v>95.3125</v>
      </c>
      <c r="P1657">
        <v>140.7431693989071</v>
      </c>
      <c r="Q1657">
        <v>22.037702824685475</v>
      </c>
      <c r="R1657">
        <v>14.207650273224044</v>
      </c>
      <c r="S1657">
        <v>85.792349726775953</v>
      </c>
      <c r="T1657">
        <v>0</v>
      </c>
      <c r="U1657">
        <v>98.958333333333329</v>
      </c>
      <c r="V1657">
        <v>102.48421052631579</v>
      </c>
      <c r="W1657">
        <v>11.987690297221002</v>
      </c>
      <c r="X1657">
        <v>0</v>
      </c>
      <c r="Y1657">
        <v>100</v>
      </c>
      <c r="Z1657">
        <v>0</v>
      </c>
      <c r="AA1657" s="2">
        <v>0</v>
      </c>
      <c r="AB1657">
        <v>1</v>
      </c>
      <c r="AC1657">
        <v>10</v>
      </c>
      <c r="AD1657">
        <v>1</v>
      </c>
      <c r="AE1657" s="16">
        <v>0</v>
      </c>
      <c r="AF1657" t="s">
        <v>875</v>
      </c>
      <c r="AG1657" t="s">
        <v>875</v>
      </c>
      <c r="AH1657" t="s">
        <v>875</v>
      </c>
      <c r="AI1657" t="s">
        <v>875</v>
      </c>
      <c r="AJ1657" t="s">
        <v>875</v>
      </c>
      <c r="AK1657" t="s">
        <v>875</v>
      </c>
      <c r="AL1657" t="s">
        <v>875</v>
      </c>
      <c r="AM1657" s="1" t="s">
        <v>903</v>
      </c>
      <c r="AN1657" s="1" t="s">
        <v>903</v>
      </c>
      <c r="AO1657" s="1" t="s">
        <v>903</v>
      </c>
      <c r="AP1657" s="1" t="s">
        <v>903</v>
      </c>
      <c r="AQ1657" s="1" t="s">
        <v>903</v>
      </c>
      <c r="AR1657" s="1" t="s">
        <v>903</v>
      </c>
      <c r="AS1657" s="1" t="s">
        <v>903</v>
      </c>
      <c r="AT1657" s="1" t="s">
        <v>903</v>
      </c>
      <c r="AU1657" s="1" t="s">
        <v>903</v>
      </c>
      <c r="AV1657" s="1" t="s">
        <v>903</v>
      </c>
      <c r="AW1657" s="1" t="s">
        <v>903</v>
      </c>
      <c r="AX1657" s="1" t="s">
        <v>903</v>
      </c>
      <c r="AY1657" s="1" t="s">
        <v>903</v>
      </c>
      <c r="AZ1657" s="1" t="s">
        <v>903</v>
      </c>
      <c r="BA1657" s="1" t="s">
        <v>875</v>
      </c>
      <c r="BB1657" s="1" t="s">
        <v>875</v>
      </c>
      <c r="BC1657" s="1" t="s">
        <v>875</v>
      </c>
      <c r="BD1657" s="1" t="s">
        <v>875</v>
      </c>
      <c r="BE1657" s="1" t="s">
        <v>875</v>
      </c>
      <c r="BF1657" s="1" t="s">
        <v>875</v>
      </c>
      <c r="BG1657" s="12">
        <v>54</v>
      </c>
      <c r="BH1657" s="1">
        <v>5</v>
      </c>
      <c r="BI1657" s="1">
        <f>3.8*0.6+8*0.4</f>
        <v>5.48</v>
      </c>
      <c r="BJ1657" s="1">
        <f>BG1657*BI1657</f>
        <v>295.92</v>
      </c>
      <c r="BK1657" s="1" t="s">
        <v>785</v>
      </c>
      <c r="BL1657" s="25">
        <v>0</v>
      </c>
      <c r="BM1657" s="1">
        <v>0</v>
      </c>
      <c r="BN1657" s="1">
        <v>0</v>
      </c>
      <c r="BO1657" s="1">
        <v>0</v>
      </c>
      <c r="BP1657" s="1">
        <v>0</v>
      </c>
      <c r="BQ1657" s="14">
        <v>44069.843321759261</v>
      </c>
      <c r="BR1657" s="14" t="s">
        <v>690</v>
      </c>
      <c r="BS1657" s="15">
        <f>30.5+22.5166666666667</f>
        <v>53.016666666666701</v>
      </c>
      <c r="BT1657" s="12" t="s">
        <v>203</v>
      </c>
      <c r="BU1657" s="15">
        <f>(30.5/53)*2+(22.5166666666667/53)*3</f>
        <v>2.4254716981132094</v>
      </c>
      <c r="BV1657" s="12"/>
      <c r="BW1657" s="12" t="s">
        <v>98</v>
      </c>
      <c r="BX1657" s="12"/>
      <c r="BY1657" s="12" t="s">
        <v>98</v>
      </c>
      <c r="BZ1657" s="12">
        <v>1</v>
      </c>
      <c r="CA1657" s="12">
        <v>8</v>
      </c>
      <c r="CB1657" s="15">
        <v>0</v>
      </c>
      <c r="CC1657" s="12">
        <v>0</v>
      </c>
      <c r="CD1657" s="12">
        <v>0</v>
      </c>
      <c r="CE1657" s="12">
        <v>1</v>
      </c>
      <c r="CF1657" s="12">
        <v>5</v>
      </c>
      <c r="CG1657" s="12">
        <v>1</v>
      </c>
      <c r="CH1657" s="12">
        <v>5</v>
      </c>
      <c r="CI1657" s="12">
        <v>1</v>
      </c>
      <c r="CJ1657" s="15">
        <v>5</v>
      </c>
      <c r="CK1657" s="12">
        <v>1</v>
      </c>
      <c r="CL1657" s="12">
        <v>5</v>
      </c>
      <c r="CM1657" s="12">
        <v>1</v>
      </c>
      <c r="CN1657" s="12">
        <v>3</v>
      </c>
      <c r="CO1657" s="12">
        <v>3</v>
      </c>
      <c r="CP1657" s="12" t="s">
        <v>94</v>
      </c>
      <c r="CQ1657" s="12">
        <v>73</v>
      </c>
      <c r="CR1657" s="12">
        <v>73</v>
      </c>
      <c r="CS1657" s="12">
        <v>76</v>
      </c>
      <c r="CT1657" s="12">
        <v>47</v>
      </c>
      <c r="CU1657" s="12">
        <v>70</v>
      </c>
      <c r="CV1657" s="12">
        <v>9.1999999999999993</v>
      </c>
      <c r="CW1657" s="12">
        <v>293</v>
      </c>
      <c r="CX1657" s="12" t="b">
        <v>0</v>
      </c>
      <c r="CY1657" s="12"/>
      <c r="CZ1657" s="12">
        <v>0</v>
      </c>
      <c r="DA1657" s="12"/>
      <c r="DB1657" s="12"/>
      <c r="DC1657" s="12"/>
      <c r="DD1657"/>
      <c r="DE1657" s="35"/>
    </row>
    <row r="1658" spans="1:109" x14ac:dyDescent="0.2">
      <c r="A1658" s="2">
        <v>1657</v>
      </c>
      <c r="B1658" s="5">
        <v>19</v>
      </c>
      <c r="C1658" s="2">
        <v>3</v>
      </c>
      <c r="D1658" s="1">
        <v>57</v>
      </c>
      <c r="E1658" s="7">
        <v>44070</v>
      </c>
      <c r="F1658" s="1">
        <v>0</v>
      </c>
      <c r="G1658" s="5">
        <f t="shared" si="107"/>
        <v>0</v>
      </c>
      <c r="H1658" s="19">
        <f t="shared" si="108"/>
        <v>0</v>
      </c>
      <c r="I1658">
        <v>95.486111111111114</v>
      </c>
      <c r="J1658">
        <v>150.3890909090909</v>
      </c>
      <c r="K1658">
        <v>26.000698027155988</v>
      </c>
      <c r="L1658">
        <v>30.181818181818183</v>
      </c>
      <c r="M1658">
        <v>69.818181818181813</v>
      </c>
      <c r="N1658">
        <v>0</v>
      </c>
      <c r="O1658">
        <v>93.75</v>
      </c>
      <c r="P1658">
        <v>165.13888888888889</v>
      </c>
      <c r="Q1658">
        <v>24.437566256224489</v>
      </c>
      <c r="R1658">
        <v>46.111111111111114</v>
      </c>
      <c r="S1658">
        <v>53.888888888888886</v>
      </c>
      <c r="T1658">
        <v>0</v>
      </c>
      <c r="U1658">
        <v>98.958333333333329</v>
      </c>
      <c r="V1658">
        <v>122.4421052631579</v>
      </c>
      <c r="W1658">
        <v>9.9896652926871621</v>
      </c>
      <c r="X1658">
        <v>0</v>
      </c>
      <c r="Y1658">
        <v>100</v>
      </c>
      <c r="Z1658">
        <v>0</v>
      </c>
      <c r="AA1658" s="2">
        <v>0</v>
      </c>
      <c r="AB1658">
        <v>1</v>
      </c>
      <c r="AC1658">
        <v>10</v>
      </c>
      <c r="AD1658">
        <v>1</v>
      </c>
      <c r="AE1658" s="16">
        <v>0</v>
      </c>
      <c r="AF1658" s="12">
        <v>99</v>
      </c>
      <c r="AG1658">
        <v>1</v>
      </c>
      <c r="AH1658">
        <v>99</v>
      </c>
      <c r="AI1658">
        <v>99</v>
      </c>
      <c r="AJ1658">
        <v>99</v>
      </c>
      <c r="AK1658">
        <v>99</v>
      </c>
      <c r="AL1658">
        <v>99</v>
      </c>
      <c r="AM1658">
        <v>99</v>
      </c>
      <c r="AN1658" s="1">
        <v>99</v>
      </c>
      <c r="AO1658" s="1">
        <v>99</v>
      </c>
      <c r="AP1658" s="1">
        <v>99</v>
      </c>
      <c r="AQ1658" s="1">
        <v>99</v>
      </c>
      <c r="AR1658" s="1">
        <v>99</v>
      </c>
      <c r="AS1658" s="1">
        <v>0</v>
      </c>
      <c r="AT1658">
        <v>1</v>
      </c>
      <c r="AU1658">
        <v>0</v>
      </c>
      <c r="AV1658" s="1">
        <v>0</v>
      </c>
      <c r="AW1658" s="1">
        <v>0</v>
      </c>
      <c r="AX1658" s="1">
        <v>0</v>
      </c>
      <c r="AY1658" s="1">
        <v>0</v>
      </c>
      <c r="AZ1658" s="1">
        <v>0</v>
      </c>
      <c r="BA1658" s="1">
        <v>0</v>
      </c>
      <c r="BB1658" s="1">
        <v>0</v>
      </c>
      <c r="BC1658" s="1">
        <v>0</v>
      </c>
      <c r="BD1658" s="1">
        <v>0</v>
      </c>
      <c r="BE1658" s="1">
        <v>0</v>
      </c>
      <c r="BF1658" s="1">
        <f>SUM(AS1658:BE1658)</f>
        <v>1</v>
      </c>
      <c r="BG1658" s="25">
        <v>0</v>
      </c>
      <c r="BH1658" s="1">
        <v>0</v>
      </c>
      <c r="BI1658" s="1">
        <v>0</v>
      </c>
      <c r="BJ1658" s="1">
        <v>0</v>
      </c>
      <c r="BK1658" s="1">
        <v>0</v>
      </c>
      <c r="BL1658" s="25">
        <v>0</v>
      </c>
      <c r="BM1658" s="1">
        <v>0</v>
      </c>
      <c r="BN1658" s="1">
        <v>0</v>
      </c>
      <c r="BO1658" s="1">
        <v>0</v>
      </c>
      <c r="BP1658" s="1">
        <v>0</v>
      </c>
      <c r="BQ1658" s="12"/>
      <c r="BR1658" s="12"/>
      <c r="BS1658" s="12"/>
      <c r="BT1658" s="12"/>
      <c r="BU1658" s="12"/>
      <c r="BV1658" s="12"/>
      <c r="BW1658" s="12"/>
      <c r="BX1658" s="12"/>
      <c r="BY1658" s="12"/>
      <c r="BZ1658" s="12"/>
      <c r="CA1658" s="12"/>
      <c r="CB1658" s="15"/>
      <c r="CC1658" s="12"/>
      <c r="CD1658" s="12"/>
      <c r="CE1658" s="12"/>
      <c r="CF1658" s="12"/>
      <c r="CG1658" s="12"/>
      <c r="CH1658" s="12"/>
      <c r="CI1658" s="12"/>
      <c r="CJ1658" s="15"/>
      <c r="CK1658" s="12"/>
      <c r="CL1658" s="12"/>
      <c r="CM1658" s="12"/>
      <c r="CN1658" s="12"/>
      <c r="CO1658" s="12"/>
      <c r="CP1658" s="12"/>
      <c r="CQ1658" s="12"/>
      <c r="CR1658" s="12"/>
      <c r="CS1658" s="12"/>
      <c r="CT1658" s="12"/>
      <c r="CU1658" s="12"/>
      <c r="CV1658" s="12"/>
      <c r="CW1658" s="12"/>
      <c r="CX1658" s="12"/>
      <c r="CY1658" s="12"/>
      <c r="CZ1658" s="12"/>
      <c r="DA1658" s="12"/>
      <c r="DB1658" s="12"/>
      <c r="DC1658" s="12"/>
      <c r="DD1658"/>
      <c r="DE1658" s="35"/>
    </row>
    <row r="1659" spans="1:109" x14ac:dyDescent="0.2">
      <c r="A1659" s="2">
        <v>1658</v>
      </c>
      <c r="B1659" s="5">
        <v>19</v>
      </c>
      <c r="C1659" s="2">
        <v>3</v>
      </c>
      <c r="D1659" s="1">
        <v>58</v>
      </c>
      <c r="E1659" s="7">
        <v>44071</v>
      </c>
      <c r="F1659" s="1">
        <v>0</v>
      </c>
      <c r="G1659" s="5">
        <f t="shared" si="107"/>
        <v>59</v>
      </c>
      <c r="H1659" s="19">
        <f t="shared" si="108"/>
        <v>472</v>
      </c>
      <c r="I1659">
        <v>92.708333333333329</v>
      </c>
      <c r="J1659">
        <v>160.58426966292134</v>
      </c>
      <c r="K1659">
        <v>35.071890432334008</v>
      </c>
      <c r="L1659">
        <v>28.089887640449437</v>
      </c>
      <c r="M1659">
        <v>71.161048689138582</v>
      </c>
      <c r="N1659">
        <v>0.74906367041198507</v>
      </c>
      <c r="O1659">
        <v>89.583333333333329</v>
      </c>
      <c r="P1659">
        <v>140.72093023255815</v>
      </c>
      <c r="Q1659">
        <v>19.953753552918403</v>
      </c>
      <c r="R1659">
        <v>9.3023255813953494</v>
      </c>
      <c r="S1659">
        <v>90.697674418604649</v>
      </c>
      <c r="T1659">
        <v>0</v>
      </c>
      <c r="U1659">
        <v>98.958333333333329</v>
      </c>
      <c r="V1659">
        <v>196.54736842105262</v>
      </c>
      <c r="W1659">
        <v>37.7754639668631</v>
      </c>
      <c r="X1659">
        <v>62.10526315789474</v>
      </c>
      <c r="Y1659">
        <v>35.78947368421052</v>
      </c>
      <c r="Z1659">
        <v>2.1052631578947367</v>
      </c>
      <c r="AA1659" s="2">
        <v>0</v>
      </c>
      <c r="AB1659">
        <v>1</v>
      </c>
      <c r="AC1659">
        <v>10</v>
      </c>
      <c r="AD1659">
        <v>1</v>
      </c>
      <c r="AE1659" s="16">
        <v>0</v>
      </c>
      <c r="AF1659" t="s">
        <v>875</v>
      </c>
      <c r="AG1659" t="s">
        <v>875</v>
      </c>
      <c r="AH1659" t="s">
        <v>875</v>
      </c>
      <c r="AI1659" t="s">
        <v>875</v>
      </c>
      <c r="AJ1659" t="s">
        <v>875</v>
      </c>
      <c r="AK1659" t="s">
        <v>875</v>
      </c>
      <c r="AL1659" t="s">
        <v>875</v>
      </c>
      <c r="AM1659" s="1" t="s">
        <v>903</v>
      </c>
      <c r="AN1659" s="1" t="s">
        <v>903</v>
      </c>
      <c r="AO1659" s="1" t="s">
        <v>903</v>
      </c>
      <c r="AP1659" s="1" t="s">
        <v>903</v>
      </c>
      <c r="AQ1659" s="1" t="s">
        <v>903</v>
      </c>
      <c r="AR1659" s="1" t="s">
        <v>903</v>
      </c>
      <c r="AS1659" s="1" t="s">
        <v>903</v>
      </c>
      <c r="AT1659" s="1" t="s">
        <v>903</v>
      </c>
      <c r="AU1659" s="1" t="s">
        <v>903</v>
      </c>
      <c r="AV1659" s="1" t="s">
        <v>903</v>
      </c>
      <c r="AW1659" s="1" t="s">
        <v>903</v>
      </c>
      <c r="AX1659" s="1" t="s">
        <v>903</v>
      </c>
      <c r="AY1659" s="1" t="s">
        <v>903</v>
      </c>
      <c r="AZ1659" s="1" t="s">
        <v>903</v>
      </c>
      <c r="BA1659" s="1" t="s">
        <v>875</v>
      </c>
      <c r="BB1659" s="1" t="s">
        <v>875</v>
      </c>
      <c r="BC1659" s="1" t="s">
        <v>875</v>
      </c>
      <c r="BD1659" s="1" t="s">
        <v>875</v>
      </c>
      <c r="BE1659" s="1" t="s">
        <v>875</v>
      </c>
      <c r="BF1659" s="1" t="s">
        <v>875</v>
      </c>
      <c r="BG1659" s="12">
        <v>59</v>
      </c>
      <c r="BH1659" s="1">
        <v>4</v>
      </c>
      <c r="BI1659" s="1">
        <v>8</v>
      </c>
      <c r="BJ1659" s="1">
        <f>BG1659*BI1659</f>
        <v>472</v>
      </c>
      <c r="BK1659" s="1" t="s">
        <v>29</v>
      </c>
      <c r="BL1659" s="25">
        <v>0</v>
      </c>
      <c r="BM1659" s="1">
        <v>0</v>
      </c>
      <c r="BN1659" s="1">
        <v>0</v>
      </c>
      <c r="BO1659" s="1">
        <v>0</v>
      </c>
      <c r="BP1659" s="1">
        <v>0</v>
      </c>
      <c r="BQ1659" s="14">
        <v>44071.904988425929</v>
      </c>
      <c r="BR1659" s="14" t="s">
        <v>691</v>
      </c>
      <c r="BS1659" s="15">
        <f>33.9+22.8333333333333</f>
        <v>56.733333333333299</v>
      </c>
      <c r="BT1659" s="12" t="s">
        <v>694</v>
      </c>
      <c r="BU1659" s="12">
        <v>3</v>
      </c>
      <c r="BV1659" s="12" t="s">
        <v>692</v>
      </c>
      <c r="BW1659" s="12" t="s">
        <v>693</v>
      </c>
      <c r="BX1659" s="12"/>
      <c r="BY1659" s="12" t="s">
        <v>98</v>
      </c>
      <c r="BZ1659" s="12">
        <v>1</v>
      </c>
      <c r="CA1659" s="12">
        <v>1</v>
      </c>
      <c r="CB1659" s="15">
        <v>0</v>
      </c>
      <c r="CC1659" s="12">
        <v>20</v>
      </c>
      <c r="CD1659" s="12">
        <v>0</v>
      </c>
      <c r="CE1659" s="12">
        <v>3</v>
      </c>
      <c r="CF1659" s="12">
        <v>5</v>
      </c>
      <c r="CG1659" s="12">
        <v>1</v>
      </c>
      <c r="CH1659" s="12">
        <v>5</v>
      </c>
      <c r="CI1659" s="12">
        <v>1</v>
      </c>
      <c r="CJ1659" s="15">
        <v>4</v>
      </c>
      <c r="CK1659" s="12">
        <v>1</v>
      </c>
      <c r="CL1659" s="12">
        <v>5</v>
      </c>
      <c r="CM1659" s="12">
        <v>1</v>
      </c>
      <c r="CN1659" s="12">
        <v>3</v>
      </c>
      <c r="CO1659" s="12">
        <v>3</v>
      </c>
      <c r="CP1659" s="12" t="s">
        <v>99</v>
      </c>
      <c r="CQ1659" s="12">
        <v>75</v>
      </c>
      <c r="CR1659" s="12">
        <v>75</v>
      </c>
      <c r="CS1659" s="12">
        <v>91</v>
      </c>
      <c r="CT1659" s="12">
        <v>90</v>
      </c>
      <c r="CU1659" s="12">
        <v>76</v>
      </c>
      <c r="CV1659" s="12">
        <v>12.7</v>
      </c>
      <c r="CW1659" s="12">
        <v>203</v>
      </c>
      <c r="CX1659" s="12" t="b">
        <v>0</v>
      </c>
      <c r="CY1659" s="12"/>
      <c r="CZ1659" s="12">
        <v>0</v>
      </c>
      <c r="DA1659" s="12"/>
      <c r="DB1659" s="12"/>
      <c r="DC1659" s="12"/>
      <c r="DD1659"/>
      <c r="DE1659" s="35"/>
    </row>
    <row r="1660" spans="1:109" x14ac:dyDescent="0.2">
      <c r="A1660" s="2">
        <v>1659</v>
      </c>
      <c r="B1660" s="5">
        <v>19</v>
      </c>
      <c r="C1660" s="2">
        <v>3</v>
      </c>
      <c r="D1660" s="1">
        <v>59</v>
      </c>
      <c r="E1660" s="7">
        <v>44072</v>
      </c>
      <c r="F1660" s="1">
        <v>0</v>
      </c>
      <c r="G1660" s="5">
        <f t="shared" si="107"/>
        <v>77</v>
      </c>
      <c r="H1660" s="19">
        <f t="shared" si="108"/>
        <v>616</v>
      </c>
      <c r="I1660">
        <v>98.611111111111114</v>
      </c>
      <c r="J1660">
        <v>168.41549295774647</v>
      </c>
      <c r="K1660">
        <v>28.486621281753237</v>
      </c>
      <c r="L1660">
        <v>34.507042253521128</v>
      </c>
      <c r="M1660">
        <v>65.492957746478879</v>
      </c>
      <c r="N1660">
        <v>0</v>
      </c>
      <c r="O1660">
        <v>98.4375</v>
      </c>
      <c r="P1660">
        <v>181.80423280423281</v>
      </c>
      <c r="Q1660">
        <v>26.986192609251386</v>
      </c>
      <c r="R1660">
        <v>44.444444444444443</v>
      </c>
      <c r="S1660">
        <v>55.555555555555557</v>
      </c>
      <c r="T1660">
        <v>0</v>
      </c>
      <c r="U1660">
        <v>98.958333333333329</v>
      </c>
      <c r="V1660">
        <v>141.77894736842106</v>
      </c>
      <c r="W1660">
        <v>22.722989588674256</v>
      </c>
      <c r="X1660">
        <v>14.736842105263158</v>
      </c>
      <c r="Y1660">
        <v>85.26315789473685</v>
      </c>
      <c r="Z1660">
        <v>0</v>
      </c>
      <c r="AA1660" s="2">
        <v>0</v>
      </c>
      <c r="AB1660">
        <v>1</v>
      </c>
      <c r="AC1660">
        <v>10</v>
      </c>
      <c r="AD1660">
        <v>1</v>
      </c>
      <c r="AE1660" s="16">
        <v>0</v>
      </c>
      <c r="AF1660" t="s">
        <v>875</v>
      </c>
      <c r="AG1660" t="s">
        <v>875</v>
      </c>
      <c r="AH1660" t="s">
        <v>875</v>
      </c>
      <c r="AI1660" t="s">
        <v>875</v>
      </c>
      <c r="AJ1660" t="s">
        <v>875</v>
      </c>
      <c r="AK1660" t="s">
        <v>875</v>
      </c>
      <c r="AL1660" t="s">
        <v>875</v>
      </c>
      <c r="AM1660" s="1" t="s">
        <v>903</v>
      </c>
      <c r="AN1660" s="1" t="s">
        <v>903</v>
      </c>
      <c r="AO1660" s="1" t="s">
        <v>903</v>
      </c>
      <c r="AP1660" s="1" t="s">
        <v>903</v>
      </c>
      <c r="AQ1660" s="1" t="s">
        <v>903</v>
      </c>
      <c r="AR1660" s="1" t="s">
        <v>903</v>
      </c>
      <c r="AS1660" s="1" t="s">
        <v>903</v>
      </c>
      <c r="AT1660" s="1" t="s">
        <v>903</v>
      </c>
      <c r="AU1660" s="1" t="s">
        <v>903</v>
      </c>
      <c r="AV1660" s="1" t="s">
        <v>903</v>
      </c>
      <c r="AW1660" s="1" t="s">
        <v>903</v>
      </c>
      <c r="AX1660" s="1" t="s">
        <v>903</v>
      </c>
      <c r="AY1660" s="1" t="s">
        <v>903</v>
      </c>
      <c r="AZ1660" s="1" t="s">
        <v>903</v>
      </c>
      <c r="BA1660" s="1" t="s">
        <v>875</v>
      </c>
      <c r="BB1660" s="1" t="s">
        <v>875</v>
      </c>
      <c r="BC1660" s="1" t="s">
        <v>875</v>
      </c>
      <c r="BD1660" s="1" t="s">
        <v>875</v>
      </c>
      <c r="BE1660" s="1" t="s">
        <v>875</v>
      </c>
      <c r="BF1660" s="1" t="s">
        <v>875</v>
      </c>
      <c r="BG1660" s="12">
        <v>77</v>
      </c>
      <c r="BH1660" s="1">
        <v>4.7</v>
      </c>
      <c r="BI1660" s="5">
        <v>8</v>
      </c>
      <c r="BJ1660" s="1">
        <f>BG1660*BI1660</f>
        <v>616</v>
      </c>
      <c r="BK1660" s="1" t="s">
        <v>29</v>
      </c>
      <c r="BL1660" s="25">
        <v>0</v>
      </c>
      <c r="BM1660" s="1">
        <v>0</v>
      </c>
      <c r="BN1660" s="1">
        <v>0</v>
      </c>
      <c r="BO1660" s="1">
        <v>0</v>
      </c>
      <c r="BP1660" s="1">
        <v>0</v>
      </c>
      <c r="BQ1660" s="14">
        <v>44072.835578703707</v>
      </c>
      <c r="BR1660" s="14" t="s">
        <v>695</v>
      </c>
      <c r="BS1660" s="15">
        <f>50.8+22.5166666666667</f>
        <v>73.316666666666691</v>
      </c>
      <c r="BT1660" s="12" t="s">
        <v>696</v>
      </c>
      <c r="BU1660" s="12">
        <v>3</v>
      </c>
      <c r="BV1660" s="12"/>
      <c r="BW1660" s="12" t="s">
        <v>98</v>
      </c>
      <c r="BX1660" s="12"/>
      <c r="BY1660" s="12" t="s">
        <v>98</v>
      </c>
      <c r="BZ1660" s="12">
        <v>1</v>
      </c>
      <c r="CA1660" s="12">
        <v>8</v>
      </c>
      <c r="CB1660" s="15">
        <v>0</v>
      </c>
      <c r="CC1660" s="12">
        <v>0</v>
      </c>
      <c r="CD1660" s="12">
        <v>0</v>
      </c>
      <c r="CE1660" s="12">
        <v>2</v>
      </c>
      <c r="CF1660" s="12">
        <v>5</v>
      </c>
      <c r="CG1660" s="12">
        <v>1</v>
      </c>
      <c r="CH1660" s="12">
        <v>5</v>
      </c>
      <c r="CI1660" s="12">
        <v>1</v>
      </c>
      <c r="CJ1660" s="15">
        <f>(50.8/73)*5+(22.5166666666667/73)*4</f>
        <v>4.7132420091324221</v>
      </c>
      <c r="CK1660" s="12">
        <v>1</v>
      </c>
      <c r="CL1660" s="12">
        <v>5</v>
      </c>
      <c r="CM1660" s="12">
        <v>1</v>
      </c>
      <c r="CN1660" s="12">
        <v>3</v>
      </c>
      <c r="CO1660" s="12">
        <v>3</v>
      </c>
      <c r="CP1660" s="12" t="s">
        <v>99</v>
      </c>
      <c r="CQ1660" s="12">
        <v>80</v>
      </c>
      <c r="CR1660" s="12">
        <v>80</v>
      </c>
      <c r="CS1660" s="12">
        <v>91</v>
      </c>
      <c r="CT1660" s="12">
        <v>73</v>
      </c>
      <c r="CU1660" s="12">
        <v>81</v>
      </c>
      <c r="CV1660" s="12">
        <v>11.5</v>
      </c>
      <c r="CW1660" s="12">
        <v>225</v>
      </c>
      <c r="CX1660" s="12" t="b">
        <v>0</v>
      </c>
      <c r="CY1660" s="12"/>
      <c r="CZ1660" s="12">
        <v>0</v>
      </c>
      <c r="DA1660" s="12"/>
      <c r="DB1660" s="12"/>
      <c r="DC1660" s="12"/>
      <c r="DD1660"/>
      <c r="DE1660" s="35"/>
    </row>
    <row r="1661" spans="1:109" x14ac:dyDescent="0.2">
      <c r="A1661" s="2">
        <v>1660</v>
      </c>
      <c r="B1661" s="5">
        <v>19</v>
      </c>
      <c r="C1661" s="2">
        <v>3</v>
      </c>
      <c r="D1661" s="1">
        <v>60</v>
      </c>
      <c r="E1661" s="7">
        <v>44073</v>
      </c>
      <c r="F1661" s="1">
        <v>0</v>
      </c>
      <c r="G1661" s="5">
        <f t="shared" si="107"/>
        <v>52</v>
      </c>
      <c r="H1661" s="19">
        <f t="shared" si="108"/>
        <v>284.96000000000004</v>
      </c>
      <c r="I1661">
        <v>90.277777777777771</v>
      </c>
      <c r="J1661">
        <v>145.78846153846155</v>
      </c>
      <c r="K1661">
        <v>34.55959856144559</v>
      </c>
      <c r="L1661">
        <v>15</v>
      </c>
      <c r="M1661">
        <v>85</v>
      </c>
      <c r="N1661">
        <v>0</v>
      </c>
      <c r="O1661">
        <v>88.541666666666671</v>
      </c>
      <c r="P1661">
        <v>155.98823529411766</v>
      </c>
      <c r="Q1661">
        <v>38.214276308036844</v>
      </c>
      <c r="R1661">
        <v>22.941176470588236</v>
      </c>
      <c r="S1661">
        <v>77.058823529411768</v>
      </c>
      <c r="T1661">
        <v>0</v>
      </c>
      <c r="U1661">
        <v>93.75</v>
      </c>
      <c r="V1661">
        <v>126.52222222222223</v>
      </c>
      <c r="W1661">
        <v>6.4223787435195323</v>
      </c>
      <c r="X1661">
        <v>0</v>
      </c>
      <c r="Y1661">
        <v>100</v>
      </c>
      <c r="Z1661">
        <v>0</v>
      </c>
      <c r="AA1661" s="2">
        <v>0</v>
      </c>
      <c r="AB1661">
        <v>1</v>
      </c>
      <c r="AC1661">
        <v>10</v>
      </c>
      <c r="AD1661">
        <v>1</v>
      </c>
      <c r="AE1661" s="16">
        <v>0</v>
      </c>
      <c r="AF1661" t="s">
        <v>875</v>
      </c>
      <c r="AG1661" t="s">
        <v>875</v>
      </c>
      <c r="AH1661" t="s">
        <v>875</v>
      </c>
      <c r="AI1661" t="s">
        <v>875</v>
      </c>
      <c r="AJ1661" t="s">
        <v>875</v>
      </c>
      <c r="AK1661" t="s">
        <v>875</v>
      </c>
      <c r="AL1661" t="s">
        <v>875</v>
      </c>
      <c r="AM1661" s="1" t="s">
        <v>903</v>
      </c>
      <c r="AN1661" s="1" t="s">
        <v>903</v>
      </c>
      <c r="AO1661" s="1" t="s">
        <v>903</v>
      </c>
      <c r="AP1661" s="1" t="s">
        <v>903</v>
      </c>
      <c r="AQ1661" s="1" t="s">
        <v>903</v>
      </c>
      <c r="AR1661" s="1" t="s">
        <v>903</v>
      </c>
      <c r="AS1661" s="1" t="s">
        <v>903</v>
      </c>
      <c r="AT1661" s="1" t="s">
        <v>903</v>
      </c>
      <c r="AU1661" s="1" t="s">
        <v>903</v>
      </c>
      <c r="AV1661" s="1" t="s">
        <v>903</v>
      </c>
      <c r="AW1661" s="1" t="s">
        <v>903</v>
      </c>
      <c r="AX1661" s="1" t="s">
        <v>903</v>
      </c>
      <c r="AY1661" s="1" t="s">
        <v>903</v>
      </c>
      <c r="AZ1661" s="1" t="s">
        <v>903</v>
      </c>
      <c r="BA1661" s="1" t="s">
        <v>875</v>
      </c>
      <c r="BB1661" s="1" t="s">
        <v>875</v>
      </c>
      <c r="BC1661" s="1" t="s">
        <v>875</v>
      </c>
      <c r="BD1661" s="1" t="s">
        <v>875</v>
      </c>
      <c r="BE1661" s="1" t="s">
        <v>875</v>
      </c>
      <c r="BF1661" s="1" t="s">
        <v>875</v>
      </c>
      <c r="BG1661" s="12">
        <v>52</v>
      </c>
      <c r="BH1661" s="1">
        <v>4.4400000000000004</v>
      </c>
      <c r="BI1661" s="1">
        <f>3.8*0.6+8*0.4</f>
        <v>5.48</v>
      </c>
      <c r="BJ1661" s="1">
        <f>BG1661*BI1661</f>
        <v>284.96000000000004</v>
      </c>
      <c r="BK1661" s="1" t="s">
        <v>785</v>
      </c>
      <c r="BL1661" s="25">
        <v>0</v>
      </c>
      <c r="BM1661" s="1">
        <v>0</v>
      </c>
      <c r="BN1661" s="1">
        <v>0</v>
      </c>
      <c r="BO1661" s="1">
        <v>0</v>
      </c>
      <c r="BP1661" s="1">
        <v>0</v>
      </c>
      <c r="BQ1661" s="14">
        <v>44073.710185185184</v>
      </c>
      <c r="BR1661" s="14" t="s">
        <v>697</v>
      </c>
      <c r="BS1661" s="15">
        <f>22.5+28.5166666666667</f>
        <v>51.016666666666701</v>
      </c>
      <c r="BT1661" s="12" t="s">
        <v>698</v>
      </c>
      <c r="BU1661" s="12">
        <f>(22.5/51)*3+(28.5166666666667/51)*2</f>
        <v>2.4418300653594782</v>
      </c>
      <c r="BV1661" s="12"/>
      <c r="BW1661" s="12" t="s">
        <v>98</v>
      </c>
      <c r="BX1661" s="12"/>
      <c r="BY1661" s="12" t="s">
        <v>98</v>
      </c>
      <c r="BZ1661" s="12">
        <v>1</v>
      </c>
      <c r="CA1661" s="12">
        <v>6</v>
      </c>
      <c r="CB1661" s="15">
        <v>0</v>
      </c>
      <c r="CC1661" s="12">
        <v>0</v>
      </c>
      <c r="CD1661" s="12">
        <v>0</v>
      </c>
      <c r="CE1661" s="12">
        <v>1</v>
      </c>
      <c r="CF1661" s="12">
        <v>5</v>
      </c>
      <c r="CG1661" s="12">
        <v>1</v>
      </c>
      <c r="CH1661" s="12">
        <v>5</v>
      </c>
      <c r="CI1661" s="12">
        <v>1</v>
      </c>
      <c r="CJ1661" s="15">
        <f>(22.5/51)*5+(28.5166666666667/51)*4</f>
        <v>4.4424836601307218</v>
      </c>
      <c r="CK1661" s="12">
        <v>1</v>
      </c>
      <c r="CL1661" s="12">
        <v>5</v>
      </c>
      <c r="CM1661" s="12">
        <v>1</v>
      </c>
      <c r="CN1661" s="12">
        <v>4</v>
      </c>
      <c r="CO1661" s="12">
        <v>2</v>
      </c>
      <c r="CP1661" s="12" t="s">
        <v>94</v>
      </c>
      <c r="CQ1661" s="12">
        <v>79</v>
      </c>
      <c r="CR1661" s="12">
        <v>79</v>
      </c>
      <c r="CS1661" s="12">
        <v>76</v>
      </c>
      <c r="CT1661" s="12">
        <v>41</v>
      </c>
      <c r="CU1661" s="12">
        <v>76</v>
      </c>
      <c r="CV1661" s="12">
        <v>16.100000000000001</v>
      </c>
      <c r="CW1661" s="12">
        <v>315</v>
      </c>
      <c r="CX1661" s="12" t="b">
        <v>0</v>
      </c>
      <c r="CY1661" s="12"/>
      <c r="CZ1661" s="12">
        <v>0</v>
      </c>
      <c r="DA1661" s="12"/>
      <c r="DB1661" s="12"/>
      <c r="DC1661" s="12"/>
      <c r="DD1661"/>
      <c r="DE1661" s="35"/>
    </row>
    <row r="1662" spans="1:109" x14ac:dyDescent="0.2">
      <c r="A1662" s="2">
        <v>1661</v>
      </c>
      <c r="B1662" s="5">
        <v>19</v>
      </c>
      <c r="C1662" s="2">
        <v>3</v>
      </c>
      <c r="D1662" s="1">
        <v>61</v>
      </c>
      <c r="E1662" s="7">
        <v>44074</v>
      </c>
      <c r="F1662" s="1">
        <v>0</v>
      </c>
      <c r="G1662" s="5">
        <f t="shared" si="107"/>
        <v>0</v>
      </c>
      <c r="H1662" s="19">
        <f t="shared" si="108"/>
        <v>0</v>
      </c>
      <c r="I1662">
        <v>97.569444444444443</v>
      </c>
      <c r="J1662">
        <v>213.0747330960854</v>
      </c>
      <c r="K1662">
        <v>31.680682564765103</v>
      </c>
      <c r="L1662">
        <v>56.939501779359432</v>
      </c>
      <c r="M1662">
        <v>43.060498220640568</v>
      </c>
      <c r="N1662">
        <v>0</v>
      </c>
      <c r="O1662">
        <v>96.875</v>
      </c>
      <c r="P1662">
        <v>172.95698924731184</v>
      </c>
      <c r="Q1662">
        <v>23.877671981683974</v>
      </c>
      <c r="R1662">
        <v>34.946236559139784</v>
      </c>
      <c r="S1662">
        <v>65.053763440860223</v>
      </c>
      <c r="T1662">
        <v>0</v>
      </c>
      <c r="U1662">
        <v>98.958333333333329</v>
      </c>
      <c r="V1662">
        <v>291.62105263157895</v>
      </c>
      <c r="W1662">
        <v>9.6796386811926336</v>
      </c>
      <c r="X1662">
        <v>100</v>
      </c>
      <c r="Y1662">
        <v>0</v>
      </c>
      <c r="Z1662">
        <v>0</v>
      </c>
      <c r="AA1662" s="2">
        <v>0</v>
      </c>
      <c r="AB1662">
        <v>1</v>
      </c>
      <c r="AC1662">
        <v>10</v>
      </c>
      <c r="AD1662">
        <v>3</v>
      </c>
      <c r="AE1662" s="16">
        <v>0</v>
      </c>
      <c r="AF1662" s="12">
        <v>99</v>
      </c>
      <c r="AG1662">
        <v>1</v>
      </c>
      <c r="AH1662">
        <v>99</v>
      </c>
      <c r="AI1662">
        <v>99</v>
      </c>
      <c r="AJ1662">
        <v>99</v>
      </c>
      <c r="AK1662">
        <v>99</v>
      </c>
      <c r="AL1662">
        <v>99</v>
      </c>
      <c r="AM1662" s="1">
        <v>99</v>
      </c>
      <c r="AN1662" s="1">
        <v>99</v>
      </c>
      <c r="AO1662" s="1">
        <v>99</v>
      </c>
      <c r="AP1662" s="1">
        <v>99</v>
      </c>
      <c r="AQ1662" s="1">
        <v>99</v>
      </c>
      <c r="AR1662" s="1">
        <v>99</v>
      </c>
      <c r="AS1662" s="1">
        <v>0</v>
      </c>
      <c r="AT1662" s="1">
        <v>1</v>
      </c>
      <c r="AU1662" s="1">
        <v>0</v>
      </c>
      <c r="AV1662" s="1">
        <v>0</v>
      </c>
      <c r="AW1662" s="1">
        <v>0</v>
      </c>
      <c r="AX1662" s="1">
        <v>0</v>
      </c>
      <c r="AY1662" s="1">
        <v>0</v>
      </c>
      <c r="AZ1662" s="1">
        <v>0</v>
      </c>
      <c r="BA1662" s="1">
        <v>0</v>
      </c>
      <c r="BB1662" s="1">
        <v>0</v>
      </c>
      <c r="BC1662" s="1">
        <v>0</v>
      </c>
      <c r="BD1662" s="1">
        <v>0</v>
      </c>
      <c r="BE1662" s="1">
        <v>0</v>
      </c>
      <c r="BF1662" s="1">
        <f t="shared" ref="BF1662:BF1667" si="109">SUM(AS1662:BE1662)</f>
        <v>1</v>
      </c>
      <c r="BG1662" s="25">
        <v>0</v>
      </c>
      <c r="BH1662" s="1">
        <v>0</v>
      </c>
      <c r="BI1662" s="1">
        <v>0</v>
      </c>
      <c r="BJ1662" s="1">
        <v>0</v>
      </c>
      <c r="BK1662" s="1">
        <v>0</v>
      </c>
      <c r="BL1662" s="25">
        <v>0</v>
      </c>
      <c r="BM1662" s="1">
        <v>0</v>
      </c>
      <c r="BN1662" s="1">
        <v>0</v>
      </c>
      <c r="BO1662" s="1">
        <v>0</v>
      </c>
      <c r="BP1662" s="1">
        <v>0</v>
      </c>
      <c r="BQ1662" s="12"/>
      <c r="BR1662" s="12"/>
      <c r="BS1662" s="12"/>
      <c r="BT1662" s="12"/>
      <c r="BU1662" s="12"/>
      <c r="BV1662" s="12"/>
      <c r="BW1662" s="12"/>
      <c r="BX1662" s="12"/>
      <c r="BY1662" s="12"/>
      <c r="BZ1662" s="12"/>
      <c r="CA1662" s="12"/>
      <c r="CB1662" s="15"/>
      <c r="CC1662" s="12"/>
      <c r="CD1662" s="12"/>
      <c r="CE1662" s="12"/>
      <c r="CF1662" s="12"/>
      <c r="CG1662" s="12"/>
      <c r="CH1662" s="12"/>
      <c r="CI1662" s="12"/>
      <c r="CJ1662" s="15"/>
      <c r="CK1662" s="12"/>
      <c r="CL1662" s="12"/>
      <c r="CM1662" s="12"/>
      <c r="CN1662" s="12"/>
      <c r="CO1662" s="12"/>
      <c r="CP1662" s="12"/>
      <c r="CQ1662" s="12"/>
      <c r="CR1662" s="12"/>
      <c r="CS1662" s="12"/>
      <c r="CT1662" s="12"/>
      <c r="CU1662" s="12"/>
      <c r="CV1662" s="12"/>
      <c r="CW1662" s="12"/>
      <c r="CX1662" s="12"/>
      <c r="CY1662" s="12"/>
      <c r="CZ1662" s="12"/>
      <c r="DA1662" s="12"/>
      <c r="DB1662" s="12"/>
      <c r="DC1662" s="12"/>
      <c r="DD1662"/>
      <c r="DE1662" s="35"/>
    </row>
    <row r="1663" spans="1:109" x14ac:dyDescent="0.2">
      <c r="A1663" s="2">
        <v>1662</v>
      </c>
      <c r="B1663" s="5">
        <v>19</v>
      </c>
      <c r="C1663" s="2">
        <v>3</v>
      </c>
      <c r="D1663" s="1">
        <v>62</v>
      </c>
      <c r="E1663" s="7">
        <v>44075</v>
      </c>
      <c r="F1663" s="1">
        <v>0</v>
      </c>
      <c r="G1663" s="5">
        <f t="shared" si="107"/>
        <v>0</v>
      </c>
      <c r="H1663" s="19">
        <f t="shared" si="108"/>
        <v>0</v>
      </c>
      <c r="I1663">
        <v>86.805555555555557</v>
      </c>
      <c r="J1663">
        <v>165.524</v>
      </c>
      <c r="K1663">
        <v>32.744361881038245</v>
      </c>
      <c r="L1663">
        <v>38.799999999999997</v>
      </c>
      <c r="M1663">
        <v>61.2</v>
      </c>
      <c r="N1663">
        <v>0</v>
      </c>
      <c r="O1663">
        <v>80.729166666666671</v>
      </c>
      <c r="P1663">
        <v>170.6</v>
      </c>
      <c r="Q1663">
        <v>32.65752613778605</v>
      </c>
      <c r="R1663">
        <v>40.645161290322584</v>
      </c>
      <c r="S1663">
        <v>59.354838709677416</v>
      </c>
      <c r="T1663">
        <v>0</v>
      </c>
      <c r="U1663">
        <v>98.958333333333329</v>
      </c>
      <c r="V1663">
        <v>157.2421052631579</v>
      </c>
      <c r="W1663">
        <v>32.33065038191851</v>
      </c>
      <c r="X1663">
        <v>35.789473684210527</v>
      </c>
      <c r="Y1663">
        <v>64.21052631578948</v>
      </c>
      <c r="Z1663">
        <v>0</v>
      </c>
      <c r="AA1663" s="2">
        <v>0</v>
      </c>
      <c r="AB1663">
        <v>1</v>
      </c>
      <c r="AC1663">
        <v>10</v>
      </c>
      <c r="AD1663">
        <v>1</v>
      </c>
      <c r="AE1663" s="16">
        <v>0</v>
      </c>
      <c r="AF1663" s="12">
        <v>99</v>
      </c>
      <c r="AG1663">
        <v>1</v>
      </c>
      <c r="AH1663">
        <v>99</v>
      </c>
      <c r="AI1663">
        <v>99</v>
      </c>
      <c r="AJ1663">
        <v>99</v>
      </c>
      <c r="AK1663">
        <v>99</v>
      </c>
      <c r="AL1663">
        <v>99</v>
      </c>
      <c r="AM1663">
        <v>99</v>
      </c>
      <c r="AN1663" s="1">
        <v>99</v>
      </c>
      <c r="AO1663" s="1">
        <v>99</v>
      </c>
      <c r="AP1663" s="1">
        <v>99</v>
      </c>
      <c r="AQ1663" s="1">
        <v>99</v>
      </c>
      <c r="AR1663" s="1">
        <v>99</v>
      </c>
      <c r="AS1663" s="1">
        <v>0</v>
      </c>
      <c r="AT1663">
        <v>1</v>
      </c>
      <c r="AU1663">
        <v>0</v>
      </c>
      <c r="AV1663" s="1">
        <v>0</v>
      </c>
      <c r="AW1663" s="1">
        <v>0</v>
      </c>
      <c r="AX1663" s="1">
        <v>0</v>
      </c>
      <c r="AY1663" s="1">
        <v>0</v>
      </c>
      <c r="AZ1663" s="1">
        <v>0</v>
      </c>
      <c r="BA1663" s="1">
        <v>0</v>
      </c>
      <c r="BB1663" s="1">
        <v>0</v>
      </c>
      <c r="BC1663" s="1">
        <v>0</v>
      </c>
      <c r="BD1663" s="1">
        <v>0</v>
      </c>
      <c r="BE1663" s="1">
        <v>0</v>
      </c>
      <c r="BF1663" s="1">
        <f t="shared" si="109"/>
        <v>1</v>
      </c>
      <c r="BG1663" s="25">
        <v>0</v>
      </c>
      <c r="BH1663" s="1">
        <v>0</v>
      </c>
      <c r="BI1663" s="1">
        <v>0</v>
      </c>
      <c r="BJ1663" s="1">
        <v>0</v>
      </c>
      <c r="BK1663" s="1">
        <v>0</v>
      </c>
      <c r="BL1663" s="25">
        <v>0</v>
      </c>
      <c r="BM1663" s="1">
        <v>0</v>
      </c>
      <c r="BN1663" s="1">
        <v>0</v>
      </c>
      <c r="BO1663" s="1">
        <v>0</v>
      </c>
      <c r="BP1663" s="1">
        <v>0</v>
      </c>
      <c r="BQ1663" s="12"/>
      <c r="BR1663" s="12"/>
      <c r="BS1663" s="12"/>
      <c r="BT1663" s="12"/>
      <c r="BU1663" s="12"/>
      <c r="BV1663" s="12"/>
      <c r="BW1663" s="12"/>
      <c r="BX1663" s="12"/>
      <c r="BY1663" s="12"/>
      <c r="BZ1663" s="12"/>
      <c r="CA1663" s="12"/>
      <c r="CB1663" s="15"/>
      <c r="CC1663" s="12"/>
      <c r="CD1663" s="12"/>
      <c r="CE1663" s="12"/>
      <c r="CF1663" s="12"/>
      <c r="CG1663" s="12"/>
      <c r="CH1663" s="12"/>
      <c r="CI1663" s="12"/>
      <c r="CJ1663" s="15"/>
      <c r="CK1663" s="12"/>
      <c r="CL1663" s="12"/>
      <c r="CM1663" s="12"/>
      <c r="CN1663" s="12"/>
      <c r="CO1663" s="12"/>
      <c r="CP1663" s="12"/>
      <c r="CQ1663" s="12"/>
      <c r="CR1663" s="12"/>
      <c r="CS1663" s="12"/>
      <c r="CT1663" s="12"/>
      <c r="CU1663" s="12"/>
      <c r="CV1663" s="12"/>
      <c r="CW1663" s="12"/>
      <c r="CX1663" s="12"/>
      <c r="CY1663" s="12"/>
      <c r="CZ1663" s="12"/>
      <c r="DA1663" s="12"/>
      <c r="DB1663" s="12"/>
      <c r="DC1663" s="12"/>
      <c r="DD1663"/>
      <c r="DE1663" s="35"/>
    </row>
    <row r="1664" spans="1:109" x14ac:dyDescent="0.2">
      <c r="A1664" s="2">
        <v>1663</v>
      </c>
      <c r="B1664" s="5">
        <v>19</v>
      </c>
      <c r="C1664" s="2">
        <v>3</v>
      </c>
      <c r="D1664" s="1">
        <v>63</v>
      </c>
      <c r="E1664" s="7">
        <v>44076</v>
      </c>
      <c r="F1664" s="1">
        <v>0</v>
      </c>
      <c r="G1664" s="5">
        <f t="shared" si="107"/>
        <v>0</v>
      </c>
      <c r="H1664" s="19">
        <f t="shared" si="108"/>
        <v>0</v>
      </c>
      <c r="I1664">
        <v>97.569444444444443</v>
      </c>
      <c r="J1664">
        <v>149.33807829181495</v>
      </c>
      <c r="K1664">
        <v>29.867859255431224</v>
      </c>
      <c r="L1664">
        <v>18.14946619217082</v>
      </c>
      <c r="M1664">
        <v>81.85053380782918</v>
      </c>
      <c r="N1664">
        <v>0</v>
      </c>
      <c r="O1664">
        <v>96.875</v>
      </c>
      <c r="P1664">
        <v>159.79032258064515</v>
      </c>
      <c r="Q1664">
        <v>31.081069212645037</v>
      </c>
      <c r="R1664">
        <v>27.419354838709676</v>
      </c>
      <c r="S1664">
        <v>72.58064516129032</v>
      </c>
      <c r="T1664">
        <v>0</v>
      </c>
      <c r="U1664">
        <v>98.958333333333329</v>
      </c>
      <c r="V1664">
        <v>128.87368421052631</v>
      </c>
      <c r="W1664">
        <v>16.135533235880349</v>
      </c>
      <c r="X1664">
        <v>0</v>
      </c>
      <c r="Y1664">
        <v>100</v>
      </c>
      <c r="Z1664">
        <v>0</v>
      </c>
      <c r="AA1664" s="2">
        <v>0</v>
      </c>
      <c r="AB1664">
        <v>1</v>
      </c>
      <c r="AC1664">
        <v>10</v>
      </c>
      <c r="AD1664">
        <v>1</v>
      </c>
      <c r="AE1664" s="16">
        <v>0</v>
      </c>
      <c r="AF1664" s="12">
        <v>99</v>
      </c>
      <c r="AG1664">
        <v>1</v>
      </c>
      <c r="AH1664">
        <v>99</v>
      </c>
      <c r="AI1664">
        <v>99</v>
      </c>
      <c r="AJ1664">
        <v>99</v>
      </c>
      <c r="AK1664">
        <v>99</v>
      </c>
      <c r="AL1664">
        <v>99</v>
      </c>
      <c r="AM1664" s="1">
        <v>99</v>
      </c>
      <c r="AN1664" s="1">
        <v>99</v>
      </c>
      <c r="AO1664" s="1">
        <v>99</v>
      </c>
      <c r="AP1664" s="1">
        <v>99</v>
      </c>
      <c r="AQ1664" s="1">
        <v>99</v>
      </c>
      <c r="AR1664" s="1">
        <v>99</v>
      </c>
      <c r="AS1664" s="1">
        <v>0</v>
      </c>
      <c r="AT1664">
        <v>1</v>
      </c>
      <c r="AU1664">
        <v>0</v>
      </c>
      <c r="AV1664" s="1">
        <v>0</v>
      </c>
      <c r="AW1664" s="1">
        <v>0</v>
      </c>
      <c r="AX1664" s="1">
        <v>0</v>
      </c>
      <c r="AY1664" s="1">
        <v>0</v>
      </c>
      <c r="AZ1664" s="1">
        <v>0</v>
      </c>
      <c r="BA1664" s="1">
        <v>0</v>
      </c>
      <c r="BB1664" s="1">
        <v>0</v>
      </c>
      <c r="BC1664" s="1">
        <v>0</v>
      </c>
      <c r="BD1664" s="1">
        <v>0</v>
      </c>
      <c r="BE1664" s="1">
        <v>0</v>
      </c>
      <c r="BF1664" s="1">
        <f t="shared" si="109"/>
        <v>1</v>
      </c>
      <c r="BG1664" s="25">
        <v>0</v>
      </c>
      <c r="BH1664" s="1">
        <v>0</v>
      </c>
      <c r="BI1664" s="1">
        <v>0</v>
      </c>
      <c r="BJ1664" s="1">
        <v>0</v>
      </c>
      <c r="BK1664" s="1">
        <v>0</v>
      </c>
      <c r="BL1664" s="25">
        <v>0</v>
      </c>
      <c r="BM1664" s="1">
        <v>0</v>
      </c>
      <c r="BN1664" s="1">
        <v>0</v>
      </c>
      <c r="BO1664" s="1">
        <v>0</v>
      </c>
      <c r="BP1664" s="1">
        <v>0</v>
      </c>
      <c r="BQ1664" s="12"/>
      <c r="BR1664" s="12"/>
      <c r="BS1664" s="12"/>
      <c r="BT1664" s="12"/>
      <c r="BU1664" s="12"/>
      <c r="BV1664" s="12"/>
      <c r="BW1664" s="12"/>
      <c r="BX1664" s="12"/>
      <c r="BY1664" s="12"/>
      <c r="BZ1664" s="12"/>
      <c r="CA1664" s="12"/>
      <c r="CB1664" s="15"/>
      <c r="CC1664" s="12"/>
      <c r="CD1664" s="12"/>
      <c r="CE1664" s="12"/>
      <c r="CF1664" s="12"/>
      <c r="CG1664" s="12"/>
      <c r="CH1664" s="12"/>
      <c r="CI1664" s="12"/>
      <c r="CJ1664" s="15"/>
      <c r="CK1664" s="12"/>
      <c r="CL1664" s="12"/>
      <c r="CM1664" s="12"/>
      <c r="CN1664" s="12"/>
      <c r="CO1664" s="12"/>
      <c r="CP1664" s="12"/>
      <c r="CQ1664" s="12"/>
      <c r="CR1664" s="12"/>
      <c r="CS1664" s="12"/>
      <c r="CT1664" s="12"/>
      <c r="CU1664" s="12"/>
      <c r="CV1664" s="12"/>
      <c r="CW1664" s="12"/>
      <c r="CX1664" s="12"/>
      <c r="CY1664" s="12"/>
      <c r="CZ1664" s="12"/>
      <c r="DA1664" s="12"/>
      <c r="DB1664" s="12"/>
      <c r="DC1664" s="12"/>
      <c r="DD1664"/>
      <c r="DE1664" s="35"/>
    </row>
    <row r="1665" spans="1:109" x14ac:dyDescent="0.2">
      <c r="A1665" s="2">
        <v>1664</v>
      </c>
      <c r="B1665" s="5">
        <v>19</v>
      </c>
      <c r="C1665" s="2">
        <v>3</v>
      </c>
      <c r="D1665" s="1">
        <v>64</v>
      </c>
      <c r="E1665" s="7">
        <v>44077</v>
      </c>
      <c r="F1665" s="1">
        <v>0</v>
      </c>
      <c r="G1665" s="5">
        <f t="shared" si="107"/>
        <v>0</v>
      </c>
      <c r="H1665" s="19">
        <f t="shared" si="108"/>
        <v>0</v>
      </c>
      <c r="I1665">
        <v>88.194444444444443</v>
      </c>
      <c r="J1665">
        <v>139.13779527559055</v>
      </c>
      <c r="K1665">
        <v>20.475262260072647</v>
      </c>
      <c r="L1665">
        <v>10.236220472440944</v>
      </c>
      <c r="M1665">
        <v>89.763779527559052</v>
      </c>
      <c r="N1665">
        <v>0</v>
      </c>
      <c r="O1665">
        <v>91.666666666666671</v>
      </c>
      <c r="P1665">
        <v>144.89204545454547</v>
      </c>
      <c r="Q1665">
        <v>19.770933890455627</v>
      </c>
      <c r="R1665">
        <v>14.772727272727273</v>
      </c>
      <c r="S1665">
        <v>85.22727272727272</v>
      </c>
      <c r="T1665">
        <v>0</v>
      </c>
      <c r="U1665">
        <v>81.25</v>
      </c>
      <c r="V1665">
        <v>126.15384615384616</v>
      </c>
      <c r="W1665">
        <v>18.678119142634749</v>
      </c>
      <c r="X1665">
        <v>0</v>
      </c>
      <c r="Y1665">
        <v>100</v>
      </c>
      <c r="Z1665">
        <v>0</v>
      </c>
      <c r="AA1665" s="2">
        <v>0</v>
      </c>
      <c r="AB1665">
        <v>1</v>
      </c>
      <c r="AC1665">
        <v>10</v>
      </c>
      <c r="AD1665">
        <v>1</v>
      </c>
      <c r="AE1665" s="16">
        <v>0</v>
      </c>
      <c r="AF1665" s="12">
        <v>99</v>
      </c>
      <c r="AG1665">
        <v>1</v>
      </c>
      <c r="AH1665">
        <v>99</v>
      </c>
      <c r="AI1665">
        <v>99</v>
      </c>
      <c r="AJ1665">
        <v>99</v>
      </c>
      <c r="AK1665">
        <v>99</v>
      </c>
      <c r="AL1665">
        <v>99</v>
      </c>
      <c r="AM1665">
        <v>99</v>
      </c>
      <c r="AN1665" s="1">
        <v>99</v>
      </c>
      <c r="AO1665" s="1">
        <v>99</v>
      </c>
      <c r="AP1665" s="1">
        <v>99</v>
      </c>
      <c r="AQ1665" s="1">
        <v>99</v>
      </c>
      <c r="AR1665" s="1">
        <v>99</v>
      </c>
      <c r="AS1665" s="1">
        <v>0</v>
      </c>
      <c r="AT1665" s="1">
        <v>1</v>
      </c>
      <c r="AU1665" s="1">
        <v>0</v>
      </c>
      <c r="AV1665" s="1">
        <v>0</v>
      </c>
      <c r="AW1665" s="1">
        <v>0</v>
      </c>
      <c r="AX1665" s="1">
        <v>0</v>
      </c>
      <c r="AY1665" s="1">
        <v>0</v>
      </c>
      <c r="AZ1665" s="1">
        <v>0</v>
      </c>
      <c r="BA1665" s="1">
        <v>0</v>
      </c>
      <c r="BB1665" s="1">
        <v>0</v>
      </c>
      <c r="BC1665" s="1">
        <v>0</v>
      </c>
      <c r="BD1665" s="1">
        <v>0</v>
      </c>
      <c r="BE1665" s="1">
        <v>0</v>
      </c>
      <c r="BF1665" s="1">
        <f t="shared" si="109"/>
        <v>1</v>
      </c>
      <c r="BG1665" s="25">
        <v>0</v>
      </c>
      <c r="BH1665" s="1">
        <v>0</v>
      </c>
      <c r="BI1665" s="1">
        <v>0</v>
      </c>
      <c r="BJ1665" s="1">
        <v>0</v>
      </c>
      <c r="BK1665" s="1">
        <v>0</v>
      </c>
      <c r="BL1665" s="25">
        <v>0</v>
      </c>
      <c r="BM1665" s="1">
        <v>0</v>
      </c>
      <c r="BN1665" s="1">
        <v>0</v>
      </c>
      <c r="BO1665" s="1">
        <v>0</v>
      </c>
      <c r="BP1665" s="1">
        <v>0</v>
      </c>
      <c r="BQ1665" s="12"/>
      <c r="BR1665" s="12"/>
      <c r="BS1665" s="12"/>
      <c r="BT1665" s="12"/>
      <c r="BU1665" s="12"/>
      <c r="BV1665" s="12"/>
      <c r="BW1665" s="12"/>
      <c r="BX1665" s="12"/>
      <c r="BY1665" s="12"/>
      <c r="BZ1665" s="12"/>
      <c r="CA1665" s="12"/>
      <c r="CB1665" s="15"/>
      <c r="CC1665" s="12"/>
      <c r="CD1665" s="12"/>
      <c r="CE1665" s="12"/>
      <c r="CF1665" s="12"/>
      <c r="CG1665" s="12"/>
      <c r="CH1665" s="12"/>
      <c r="CI1665" s="12"/>
      <c r="CJ1665" s="15"/>
      <c r="CK1665" s="12"/>
      <c r="CL1665" s="12"/>
      <c r="CM1665" s="12"/>
      <c r="CN1665" s="12"/>
      <c r="CO1665" s="12"/>
      <c r="CP1665" s="12"/>
      <c r="CQ1665" s="12"/>
      <c r="CR1665" s="12"/>
      <c r="CS1665" s="12"/>
      <c r="CT1665" s="12"/>
      <c r="CU1665" s="12"/>
      <c r="CV1665" s="12"/>
      <c r="CW1665" s="12"/>
      <c r="CX1665" s="12"/>
      <c r="CY1665" s="12"/>
      <c r="CZ1665" s="12"/>
      <c r="DA1665" s="12"/>
      <c r="DB1665" s="12"/>
      <c r="DC1665" s="12"/>
      <c r="DD1665"/>
      <c r="DE1665" s="35"/>
    </row>
    <row r="1666" spans="1:109" x14ac:dyDescent="0.2">
      <c r="A1666" s="2">
        <v>1665</v>
      </c>
      <c r="B1666" s="5">
        <v>19</v>
      </c>
      <c r="C1666" s="2">
        <v>3</v>
      </c>
      <c r="D1666" s="1">
        <v>65</v>
      </c>
      <c r="E1666" s="7">
        <v>44078</v>
      </c>
      <c r="F1666" s="1">
        <v>0</v>
      </c>
      <c r="G1666" s="5">
        <f t="shared" si="107"/>
        <v>0</v>
      </c>
      <c r="H1666" s="19">
        <f t="shared" si="108"/>
        <v>0</v>
      </c>
      <c r="I1666">
        <v>98.958333333333329</v>
      </c>
      <c r="J1666">
        <v>155.78947368421052</v>
      </c>
      <c r="K1666">
        <v>22.261328496809544</v>
      </c>
      <c r="L1666">
        <v>17.543859649122808</v>
      </c>
      <c r="M1666">
        <v>82.456140350877192</v>
      </c>
      <c r="N1666">
        <v>0</v>
      </c>
      <c r="O1666">
        <v>100</v>
      </c>
      <c r="P1666">
        <v>157.64583333333334</v>
      </c>
      <c r="Q1666">
        <v>24.820907748739724</v>
      </c>
      <c r="R1666">
        <v>20.833333333333332</v>
      </c>
      <c r="S1666">
        <v>79.166666666666671</v>
      </c>
      <c r="T1666">
        <v>0</v>
      </c>
      <c r="U1666">
        <v>96.875</v>
      </c>
      <c r="V1666">
        <v>151.95698924731184</v>
      </c>
      <c r="W1666">
        <v>14.892857606786135</v>
      </c>
      <c r="X1666">
        <v>10.75268817204301</v>
      </c>
      <c r="Y1666">
        <v>89.247311827956992</v>
      </c>
      <c r="Z1666">
        <v>0</v>
      </c>
      <c r="AA1666" s="2">
        <v>0</v>
      </c>
      <c r="AB1666">
        <v>1</v>
      </c>
      <c r="AC1666">
        <v>10</v>
      </c>
      <c r="AD1666">
        <v>1</v>
      </c>
      <c r="AE1666" s="16">
        <v>0</v>
      </c>
      <c r="AF1666" s="12">
        <v>99</v>
      </c>
      <c r="AG1666">
        <v>1</v>
      </c>
      <c r="AH1666">
        <v>99</v>
      </c>
      <c r="AI1666">
        <v>99</v>
      </c>
      <c r="AJ1666">
        <v>99</v>
      </c>
      <c r="AK1666">
        <v>99</v>
      </c>
      <c r="AL1666">
        <v>99</v>
      </c>
      <c r="AM1666" s="1">
        <v>99</v>
      </c>
      <c r="AN1666" s="1">
        <v>99</v>
      </c>
      <c r="AO1666" s="1">
        <v>99</v>
      </c>
      <c r="AP1666" s="1">
        <v>99</v>
      </c>
      <c r="AQ1666" s="1">
        <v>99</v>
      </c>
      <c r="AR1666" s="1">
        <v>99</v>
      </c>
      <c r="AS1666" s="1">
        <v>0</v>
      </c>
      <c r="AT1666">
        <v>1</v>
      </c>
      <c r="AU1666">
        <v>0</v>
      </c>
      <c r="AV1666" s="1">
        <v>0</v>
      </c>
      <c r="AW1666" s="1">
        <v>0</v>
      </c>
      <c r="AX1666" s="1">
        <v>0</v>
      </c>
      <c r="AY1666" s="1">
        <v>0</v>
      </c>
      <c r="AZ1666" s="1">
        <v>0</v>
      </c>
      <c r="BA1666" s="1">
        <v>0</v>
      </c>
      <c r="BB1666" s="1">
        <v>0</v>
      </c>
      <c r="BC1666" s="1">
        <v>0</v>
      </c>
      <c r="BD1666" s="1">
        <v>0</v>
      </c>
      <c r="BE1666" s="1">
        <v>0</v>
      </c>
      <c r="BF1666" s="1">
        <f t="shared" si="109"/>
        <v>1</v>
      </c>
      <c r="BG1666" s="25">
        <v>0</v>
      </c>
      <c r="BH1666" s="1">
        <v>0</v>
      </c>
      <c r="BI1666" s="1">
        <v>0</v>
      </c>
      <c r="BJ1666" s="1">
        <v>0</v>
      </c>
      <c r="BK1666" s="1">
        <v>0</v>
      </c>
      <c r="BL1666" s="25">
        <v>0</v>
      </c>
      <c r="BM1666" s="1">
        <v>0</v>
      </c>
      <c r="BN1666" s="1">
        <v>0</v>
      </c>
      <c r="BO1666" s="1">
        <v>0</v>
      </c>
      <c r="BP1666" s="1">
        <v>0</v>
      </c>
      <c r="BQ1666" s="12"/>
      <c r="BR1666" s="12"/>
      <c r="BS1666" s="12"/>
      <c r="BT1666" s="12"/>
      <c r="BU1666" s="12"/>
      <c r="BV1666" s="12"/>
      <c r="BW1666" s="12"/>
      <c r="BX1666" s="12"/>
      <c r="BY1666" s="12"/>
      <c r="BZ1666" s="12"/>
      <c r="CA1666" s="12"/>
      <c r="CB1666" s="15"/>
      <c r="CC1666" s="12"/>
      <c r="CD1666" s="12"/>
      <c r="CE1666" s="12"/>
      <c r="CF1666" s="12"/>
      <c r="CG1666" s="12"/>
      <c r="CH1666" s="12"/>
      <c r="CI1666" s="12"/>
      <c r="CJ1666" s="15"/>
      <c r="CK1666" s="12"/>
      <c r="CL1666" s="12"/>
      <c r="CM1666" s="12"/>
      <c r="CN1666" s="12"/>
      <c r="CO1666" s="12"/>
      <c r="CP1666" s="12"/>
      <c r="CQ1666" s="12"/>
      <c r="CR1666" s="12"/>
      <c r="CS1666" s="12"/>
      <c r="CT1666" s="12"/>
      <c r="CU1666" s="12"/>
      <c r="CV1666" s="12"/>
      <c r="CW1666" s="12"/>
      <c r="CX1666" s="12"/>
      <c r="CY1666" s="12"/>
      <c r="CZ1666" s="12"/>
      <c r="DA1666" s="12"/>
      <c r="DB1666" s="12"/>
      <c r="DC1666" s="12"/>
      <c r="DD1666"/>
      <c r="DE1666" s="35"/>
    </row>
    <row r="1667" spans="1:109" x14ac:dyDescent="0.2">
      <c r="A1667" s="2">
        <v>1666</v>
      </c>
      <c r="B1667" s="5">
        <v>19</v>
      </c>
      <c r="C1667" s="2">
        <v>3</v>
      </c>
      <c r="D1667" s="1">
        <v>66</v>
      </c>
      <c r="E1667" s="7">
        <v>44079</v>
      </c>
      <c r="F1667" s="1">
        <v>0</v>
      </c>
      <c r="G1667" s="5">
        <f t="shared" si="107"/>
        <v>0</v>
      </c>
      <c r="H1667" s="19">
        <f t="shared" si="108"/>
        <v>0</v>
      </c>
      <c r="I1667">
        <v>99.652777777777771</v>
      </c>
      <c r="J1667">
        <v>147.11498257839722</v>
      </c>
      <c r="K1667">
        <v>31.87827357412543</v>
      </c>
      <c r="L1667">
        <v>18.118466898954704</v>
      </c>
      <c r="M1667">
        <v>72.822299651567945</v>
      </c>
      <c r="N1667">
        <v>9.0592334494773521</v>
      </c>
      <c r="O1667">
        <v>100</v>
      </c>
      <c r="P1667">
        <v>156.65625</v>
      </c>
      <c r="Q1667">
        <v>32.024627383523246</v>
      </c>
      <c r="R1667">
        <v>27.083333333333332</v>
      </c>
      <c r="S1667">
        <v>63.541666666666671</v>
      </c>
      <c r="T1667">
        <v>9.375</v>
      </c>
      <c r="U1667">
        <v>98.958333333333329</v>
      </c>
      <c r="V1667">
        <v>127.83157894736843</v>
      </c>
      <c r="W1667">
        <v>24.934087452690978</v>
      </c>
      <c r="X1667">
        <v>0</v>
      </c>
      <c r="Y1667">
        <v>91.578947368421055</v>
      </c>
      <c r="Z1667">
        <v>8.4210526315789469</v>
      </c>
      <c r="AA1667" s="2">
        <v>3</v>
      </c>
      <c r="AB1667">
        <v>1</v>
      </c>
      <c r="AC1667">
        <v>7</v>
      </c>
      <c r="AD1667">
        <v>1</v>
      </c>
      <c r="AE1667" s="16">
        <v>0</v>
      </c>
      <c r="AF1667" s="12">
        <v>99</v>
      </c>
      <c r="AG1667">
        <v>1</v>
      </c>
      <c r="AH1667">
        <v>99</v>
      </c>
      <c r="AI1667">
        <v>99</v>
      </c>
      <c r="AJ1667">
        <v>99</v>
      </c>
      <c r="AK1667">
        <v>99</v>
      </c>
      <c r="AL1667">
        <v>99</v>
      </c>
      <c r="AM1667">
        <v>99</v>
      </c>
      <c r="AN1667" s="1">
        <v>99</v>
      </c>
      <c r="AO1667" s="1">
        <v>99</v>
      </c>
      <c r="AP1667" s="1">
        <v>99</v>
      </c>
      <c r="AQ1667" s="1">
        <v>99</v>
      </c>
      <c r="AR1667" s="1">
        <v>99</v>
      </c>
      <c r="AS1667" s="1">
        <v>0</v>
      </c>
      <c r="AT1667">
        <v>1</v>
      </c>
      <c r="AU1667">
        <v>0</v>
      </c>
      <c r="AV1667" s="1">
        <v>0</v>
      </c>
      <c r="AW1667" s="1">
        <v>0</v>
      </c>
      <c r="AX1667" s="1">
        <v>0</v>
      </c>
      <c r="AY1667" s="1">
        <v>0</v>
      </c>
      <c r="AZ1667" s="1">
        <v>0</v>
      </c>
      <c r="BA1667" s="1">
        <v>0</v>
      </c>
      <c r="BB1667" s="1">
        <v>0</v>
      </c>
      <c r="BC1667" s="1">
        <v>0</v>
      </c>
      <c r="BD1667" s="1">
        <v>0</v>
      </c>
      <c r="BE1667" s="1">
        <v>0</v>
      </c>
      <c r="BF1667" s="1">
        <f t="shared" si="109"/>
        <v>1</v>
      </c>
      <c r="BG1667" s="25">
        <v>0</v>
      </c>
      <c r="BH1667" s="1">
        <v>0</v>
      </c>
      <c r="BI1667" s="1">
        <v>0</v>
      </c>
      <c r="BJ1667" s="1">
        <v>0</v>
      </c>
      <c r="BK1667" s="1">
        <v>0</v>
      </c>
      <c r="BL1667" s="25">
        <v>0</v>
      </c>
      <c r="BM1667" s="1">
        <v>0</v>
      </c>
      <c r="BN1667" s="1">
        <v>0</v>
      </c>
      <c r="BO1667" s="1">
        <v>0</v>
      </c>
      <c r="BP1667" s="1">
        <v>0</v>
      </c>
      <c r="BQ1667" s="12"/>
      <c r="BR1667" s="12"/>
      <c r="BS1667" s="12"/>
      <c r="BT1667" s="12"/>
      <c r="BU1667" s="12"/>
      <c r="BV1667" s="12"/>
      <c r="BW1667" s="12"/>
      <c r="BX1667" s="12"/>
      <c r="BY1667" s="12"/>
      <c r="BZ1667" s="12"/>
      <c r="CA1667" s="12"/>
      <c r="CB1667" s="15"/>
      <c r="CC1667" s="12"/>
      <c r="CD1667" s="12"/>
      <c r="CE1667" s="12"/>
      <c r="CF1667" s="12"/>
      <c r="CG1667" s="12"/>
      <c r="CH1667" s="12"/>
      <c r="CI1667" s="12"/>
      <c r="CJ1667" s="15"/>
      <c r="CK1667" s="12"/>
      <c r="CL1667" s="12"/>
      <c r="CM1667" s="12"/>
      <c r="CN1667" s="12"/>
      <c r="CO1667" s="12"/>
      <c r="CP1667" s="12"/>
      <c r="CQ1667" s="12"/>
      <c r="CR1667" s="12"/>
      <c r="CS1667" s="12"/>
      <c r="CT1667" s="12"/>
      <c r="CU1667" s="12"/>
      <c r="CV1667" s="12"/>
      <c r="CW1667" s="12"/>
      <c r="CX1667" s="12"/>
      <c r="CY1667" s="12"/>
      <c r="CZ1667" s="12"/>
      <c r="DA1667" s="12"/>
      <c r="DB1667" s="12"/>
      <c r="DC1667" s="12"/>
      <c r="DD1667"/>
      <c r="DE1667" s="35"/>
    </row>
    <row r="1668" spans="1:109" x14ac:dyDescent="0.2">
      <c r="A1668" s="2">
        <v>1667</v>
      </c>
      <c r="B1668" s="5">
        <v>19</v>
      </c>
      <c r="C1668" s="2">
        <v>3</v>
      </c>
      <c r="D1668" s="1">
        <v>67</v>
      </c>
      <c r="E1668" s="7">
        <v>44080</v>
      </c>
      <c r="F1668" s="1">
        <v>0</v>
      </c>
      <c r="G1668" s="5">
        <f t="shared" si="107"/>
        <v>80</v>
      </c>
      <c r="H1668" s="19">
        <f t="shared" si="108"/>
        <v>505.6</v>
      </c>
      <c r="I1668">
        <v>94.097222222222229</v>
      </c>
      <c r="J1668">
        <v>150.27306273062732</v>
      </c>
      <c r="K1668">
        <v>22.709548163337388</v>
      </c>
      <c r="L1668">
        <v>20.664206642066421</v>
      </c>
      <c r="M1668">
        <v>78.228782287822881</v>
      </c>
      <c r="N1668">
        <v>1.1070110701107012</v>
      </c>
      <c r="O1668">
        <v>100</v>
      </c>
      <c r="P1668">
        <v>151.36979166666666</v>
      </c>
      <c r="Q1668">
        <v>25.742081432006586</v>
      </c>
      <c r="R1668">
        <v>27.083333333333332</v>
      </c>
      <c r="S1668">
        <v>71.354166666666671</v>
      </c>
      <c r="T1668">
        <v>1.5625</v>
      </c>
      <c r="U1668">
        <v>82.291666666666671</v>
      </c>
      <c r="V1668">
        <v>147.60759493670886</v>
      </c>
      <c r="W1668">
        <v>11.796882066238451</v>
      </c>
      <c r="X1668">
        <v>5.0632911392405067</v>
      </c>
      <c r="Y1668">
        <v>94.936708860759495</v>
      </c>
      <c r="Z1668">
        <v>0</v>
      </c>
      <c r="AA1668" s="2">
        <v>2</v>
      </c>
      <c r="AB1668">
        <v>1</v>
      </c>
      <c r="AC1668">
        <v>8</v>
      </c>
      <c r="AD1668">
        <v>1</v>
      </c>
      <c r="AE1668" s="16">
        <v>0</v>
      </c>
      <c r="AF1668" t="s">
        <v>875</v>
      </c>
      <c r="AG1668" t="s">
        <v>875</v>
      </c>
      <c r="AH1668" t="s">
        <v>875</v>
      </c>
      <c r="AI1668" t="s">
        <v>875</v>
      </c>
      <c r="AJ1668" t="s">
        <v>875</v>
      </c>
      <c r="AK1668" t="s">
        <v>875</v>
      </c>
      <c r="AL1668" t="s">
        <v>875</v>
      </c>
      <c r="AM1668" s="1" t="s">
        <v>903</v>
      </c>
      <c r="AN1668" s="1" t="s">
        <v>903</v>
      </c>
      <c r="AO1668" s="1" t="s">
        <v>903</v>
      </c>
      <c r="AP1668" s="1" t="s">
        <v>903</v>
      </c>
      <c r="AQ1668" s="1" t="s">
        <v>903</v>
      </c>
      <c r="AR1668" s="1" t="s">
        <v>903</v>
      </c>
      <c r="AS1668" s="1" t="s">
        <v>903</v>
      </c>
      <c r="AT1668" s="1" t="s">
        <v>903</v>
      </c>
      <c r="AU1668" s="1" t="s">
        <v>903</v>
      </c>
      <c r="AV1668" s="1" t="s">
        <v>903</v>
      </c>
      <c r="AW1668" s="1" t="s">
        <v>903</v>
      </c>
      <c r="AX1668" s="1" t="s">
        <v>903</v>
      </c>
      <c r="AY1668" s="1" t="s">
        <v>903</v>
      </c>
      <c r="AZ1668" s="1" t="s">
        <v>903</v>
      </c>
      <c r="BA1668" s="1" t="s">
        <v>875</v>
      </c>
      <c r="BB1668" s="1" t="s">
        <v>875</v>
      </c>
      <c r="BC1668" s="1" t="s">
        <v>875</v>
      </c>
      <c r="BD1668" s="1" t="s">
        <v>875</v>
      </c>
      <c r="BE1668" s="1" t="s">
        <v>875</v>
      </c>
      <c r="BF1668" s="1" t="s">
        <v>875</v>
      </c>
      <c r="BG1668" s="12">
        <v>80</v>
      </c>
      <c r="BH1668" s="1">
        <v>4.3</v>
      </c>
      <c r="BI1668" s="1">
        <f>3.8*0.4+8*0.6</f>
        <v>6.32</v>
      </c>
      <c r="BJ1668" s="1">
        <f>BG1668*BI1668</f>
        <v>505.6</v>
      </c>
      <c r="BK1668" s="1" t="s">
        <v>786</v>
      </c>
      <c r="BL1668" s="25">
        <v>0</v>
      </c>
      <c r="BM1668" s="1">
        <v>0</v>
      </c>
      <c r="BN1668" s="1">
        <v>0</v>
      </c>
      <c r="BO1668" s="1">
        <v>0</v>
      </c>
      <c r="BP1668" s="1">
        <v>0</v>
      </c>
      <c r="BQ1668" s="14">
        <v>44080.825613425928</v>
      </c>
      <c r="BR1668" s="14" t="s">
        <v>699</v>
      </c>
      <c r="BS1668" s="15">
        <f>50.8+27.7333333333333</f>
        <v>78.533333333333303</v>
      </c>
      <c r="BT1668" s="12" t="s">
        <v>700</v>
      </c>
      <c r="BU1668" s="15">
        <f>(50.8/79)*3+(27.7333333333333/79)*2</f>
        <v>2.6312236286919823</v>
      </c>
      <c r="BV1668" s="12"/>
      <c r="BW1668" s="12" t="s">
        <v>98</v>
      </c>
      <c r="BX1668" s="12"/>
      <c r="BY1668" s="12" t="s">
        <v>98</v>
      </c>
      <c r="BZ1668" s="12">
        <v>1</v>
      </c>
      <c r="CA1668" s="12">
        <v>1</v>
      </c>
      <c r="CB1668" s="15">
        <v>0</v>
      </c>
      <c r="CC1668" s="12">
        <v>0</v>
      </c>
      <c r="CD1668" s="12">
        <v>0</v>
      </c>
      <c r="CE1668" s="12">
        <v>1</v>
      </c>
      <c r="CF1668" s="12">
        <v>5</v>
      </c>
      <c r="CG1668" s="12">
        <v>1</v>
      </c>
      <c r="CH1668" s="12">
        <v>5</v>
      </c>
      <c r="CI1668" s="12">
        <v>1</v>
      </c>
      <c r="CJ1668" s="15">
        <f>(50.8/79)*5+(27.7333333333333/79)*3</f>
        <v>4.2683544303797456</v>
      </c>
      <c r="CK1668" s="12">
        <v>1</v>
      </c>
      <c r="CL1668" s="12">
        <v>5</v>
      </c>
      <c r="CM1668" s="12">
        <v>1</v>
      </c>
      <c r="CN1668" s="12">
        <v>3</v>
      </c>
      <c r="CO1668" s="12">
        <v>3</v>
      </c>
      <c r="CP1668" s="12" t="s">
        <v>94</v>
      </c>
      <c r="CQ1668" s="12">
        <v>75</v>
      </c>
      <c r="CR1668" s="12">
        <v>75</v>
      </c>
      <c r="CS1668" s="12">
        <v>76</v>
      </c>
      <c r="CT1668" s="12">
        <v>61</v>
      </c>
      <c r="CU1668" s="12">
        <v>72</v>
      </c>
      <c r="CV1668" s="12">
        <v>8.1</v>
      </c>
      <c r="CW1668" s="12">
        <v>180</v>
      </c>
      <c r="CX1668" s="12" t="b">
        <v>0</v>
      </c>
      <c r="CY1668" s="12"/>
      <c r="CZ1668" s="12">
        <v>0</v>
      </c>
      <c r="DA1668" s="12"/>
      <c r="DB1668" s="12"/>
      <c r="DC1668" s="12"/>
      <c r="DD1668"/>
      <c r="DE1668" s="35"/>
    </row>
    <row r="1669" spans="1:109" x14ac:dyDescent="0.2">
      <c r="A1669" s="2">
        <v>1668</v>
      </c>
      <c r="B1669" s="5">
        <v>19</v>
      </c>
      <c r="C1669" s="2">
        <v>3</v>
      </c>
      <c r="D1669" s="1">
        <v>68</v>
      </c>
      <c r="E1669" s="7">
        <v>44081</v>
      </c>
      <c r="F1669" s="1">
        <v>0</v>
      </c>
      <c r="G1669" s="5">
        <f t="shared" si="107"/>
        <v>66</v>
      </c>
      <c r="H1669" s="19">
        <f t="shared" si="108"/>
        <v>528</v>
      </c>
      <c r="I1669">
        <v>87.847222222222229</v>
      </c>
      <c r="J1669">
        <v>148.25691699604744</v>
      </c>
      <c r="K1669">
        <v>34.667837394164536</v>
      </c>
      <c r="L1669">
        <v>14.229249011857707</v>
      </c>
      <c r="M1669">
        <v>85.770750988142296</v>
      </c>
      <c r="N1669">
        <v>0</v>
      </c>
      <c r="O1669">
        <v>90.625</v>
      </c>
      <c r="P1669">
        <v>155.15517241379311</v>
      </c>
      <c r="Q1669">
        <v>38.632037256561908</v>
      </c>
      <c r="R1669">
        <v>20.689655172413794</v>
      </c>
      <c r="S1669">
        <v>79.310344827586206</v>
      </c>
      <c r="T1669">
        <v>0</v>
      </c>
      <c r="U1669">
        <v>82.291666666666671</v>
      </c>
      <c r="V1669">
        <v>133.0632911392405</v>
      </c>
      <c r="W1669">
        <v>11.303199023401588</v>
      </c>
      <c r="X1669">
        <v>0</v>
      </c>
      <c r="Y1669">
        <v>100</v>
      </c>
      <c r="Z1669">
        <v>0</v>
      </c>
      <c r="AA1669" s="2">
        <v>0</v>
      </c>
      <c r="AB1669">
        <v>1</v>
      </c>
      <c r="AC1669">
        <v>10</v>
      </c>
      <c r="AD1669">
        <v>3</v>
      </c>
      <c r="AE1669" s="16">
        <v>0</v>
      </c>
      <c r="AF1669" t="s">
        <v>875</v>
      </c>
      <c r="AG1669" t="s">
        <v>875</v>
      </c>
      <c r="AH1669" t="s">
        <v>875</v>
      </c>
      <c r="AI1669" t="s">
        <v>875</v>
      </c>
      <c r="AJ1669" t="s">
        <v>875</v>
      </c>
      <c r="AK1669" t="s">
        <v>875</v>
      </c>
      <c r="AL1669" t="s">
        <v>875</v>
      </c>
      <c r="AM1669" s="1" t="s">
        <v>903</v>
      </c>
      <c r="AN1669" s="1" t="s">
        <v>903</v>
      </c>
      <c r="AO1669" s="1" t="s">
        <v>903</v>
      </c>
      <c r="AP1669" s="1" t="s">
        <v>903</v>
      </c>
      <c r="AQ1669" s="1" t="s">
        <v>903</v>
      </c>
      <c r="AR1669" s="1" t="s">
        <v>903</v>
      </c>
      <c r="AS1669" s="1" t="s">
        <v>903</v>
      </c>
      <c r="AT1669" s="1" t="s">
        <v>903</v>
      </c>
      <c r="AU1669" s="1" t="s">
        <v>903</v>
      </c>
      <c r="AV1669" s="1" t="s">
        <v>903</v>
      </c>
      <c r="AW1669" s="1" t="s">
        <v>903</v>
      </c>
      <c r="AX1669" s="1" t="s">
        <v>903</v>
      </c>
      <c r="AY1669" s="1" t="s">
        <v>903</v>
      </c>
      <c r="AZ1669" s="1" t="s">
        <v>903</v>
      </c>
      <c r="BA1669" s="1" t="s">
        <v>875</v>
      </c>
      <c r="BB1669" s="1" t="s">
        <v>875</v>
      </c>
      <c r="BC1669" s="1" t="s">
        <v>875</v>
      </c>
      <c r="BD1669" s="1" t="s">
        <v>875</v>
      </c>
      <c r="BE1669" s="1" t="s">
        <v>875</v>
      </c>
      <c r="BF1669" s="1" t="s">
        <v>875</v>
      </c>
      <c r="BG1669" s="12">
        <v>66</v>
      </c>
      <c r="BH1669" s="1">
        <v>3.6</v>
      </c>
      <c r="BI1669" s="1">
        <v>8</v>
      </c>
      <c r="BJ1669" s="1">
        <f>BG1669*BI1669</f>
        <v>528</v>
      </c>
      <c r="BK1669" s="1" t="s">
        <v>29</v>
      </c>
      <c r="BL1669" s="25">
        <v>0</v>
      </c>
      <c r="BM1669" s="1">
        <v>0</v>
      </c>
      <c r="BN1669" s="1">
        <v>0</v>
      </c>
      <c r="BO1669" s="1">
        <v>0</v>
      </c>
      <c r="BP1669" s="1">
        <v>0</v>
      </c>
      <c r="BQ1669" s="14">
        <v>44081.635277777779</v>
      </c>
      <c r="BR1669" s="14" t="s">
        <v>701</v>
      </c>
      <c r="BS1669" s="15">
        <f>42.2+22.5166666666667</f>
        <v>64.716666666666697</v>
      </c>
      <c r="BT1669" s="12" t="s">
        <v>702</v>
      </c>
      <c r="BU1669" s="12">
        <v>3</v>
      </c>
      <c r="BV1669" s="12"/>
      <c r="BW1669" s="12" t="s">
        <v>98</v>
      </c>
      <c r="BX1669" s="12"/>
      <c r="BY1669" s="12" t="s">
        <v>98</v>
      </c>
      <c r="BZ1669" s="12">
        <v>1</v>
      </c>
      <c r="CA1669" s="12">
        <v>8</v>
      </c>
      <c r="CB1669" s="15">
        <v>0</v>
      </c>
      <c r="CC1669" s="12">
        <v>0</v>
      </c>
      <c r="CD1669" s="12">
        <v>0</v>
      </c>
      <c r="CE1669" s="12">
        <v>1</v>
      </c>
      <c r="CF1669" s="12">
        <v>5</v>
      </c>
      <c r="CG1669" s="12">
        <v>1</v>
      </c>
      <c r="CH1669" s="12">
        <v>1</v>
      </c>
      <c r="CI1669" s="12">
        <v>1</v>
      </c>
      <c r="CJ1669" s="15">
        <f>(42.2/65)*4+(22.5166666666667/65)*3</f>
        <v>3.6361538461538481</v>
      </c>
      <c r="CK1669" s="12">
        <v>1</v>
      </c>
      <c r="CL1669" s="12">
        <v>5</v>
      </c>
      <c r="CM1669" s="12">
        <v>1</v>
      </c>
      <c r="CN1669" s="12">
        <v>4</v>
      </c>
      <c r="CO1669" s="12">
        <v>2</v>
      </c>
      <c r="CP1669" s="12" t="s">
        <v>141</v>
      </c>
      <c r="CQ1669" s="12">
        <v>79</v>
      </c>
      <c r="CR1669" s="12">
        <v>79</v>
      </c>
      <c r="CS1669" s="12">
        <v>11</v>
      </c>
      <c r="CT1669" s="12">
        <v>50</v>
      </c>
      <c r="CU1669" s="12">
        <v>79</v>
      </c>
      <c r="CV1669" s="12">
        <v>11.5</v>
      </c>
      <c r="CW1669" s="12">
        <v>180</v>
      </c>
      <c r="CX1669" s="12" t="b">
        <v>0</v>
      </c>
      <c r="CY1669" s="12"/>
      <c r="CZ1669" s="12">
        <v>0</v>
      </c>
      <c r="DA1669" s="12"/>
      <c r="DB1669" s="12"/>
      <c r="DC1669" s="12"/>
      <c r="DD1669"/>
      <c r="DE1669" s="35"/>
    </row>
    <row r="1670" spans="1:109" x14ac:dyDescent="0.2">
      <c r="A1670" s="2">
        <v>1669</v>
      </c>
      <c r="B1670" s="5">
        <v>19</v>
      </c>
      <c r="C1670" s="2">
        <v>3</v>
      </c>
      <c r="D1670" s="1">
        <v>69</v>
      </c>
      <c r="E1670" s="7">
        <v>44082</v>
      </c>
      <c r="F1670" s="1">
        <v>0</v>
      </c>
      <c r="G1670" s="5">
        <f t="shared" si="107"/>
        <v>44</v>
      </c>
      <c r="H1670" s="19">
        <f t="shared" si="108"/>
        <v>352</v>
      </c>
      <c r="I1670">
        <v>32.638888888888886</v>
      </c>
      <c r="J1670">
        <v>171.54255319148936</v>
      </c>
      <c r="K1670">
        <v>46.665867102231019</v>
      </c>
      <c r="L1670">
        <v>29.787234042553191</v>
      </c>
      <c r="M1670">
        <v>70.212765957446805</v>
      </c>
      <c r="N1670">
        <v>0</v>
      </c>
      <c r="O1670">
        <v>48.958333333333336</v>
      </c>
      <c r="P1670">
        <v>171.54255319148936</v>
      </c>
      <c r="Q1670">
        <v>46.665867102231019</v>
      </c>
      <c r="R1670">
        <v>29.787234042553191</v>
      </c>
      <c r="S1670">
        <v>70.212765957446805</v>
      </c>
      <c r="T1670">
        <v>0</v>
      </c>
      <c r="U1670">
        <v>0</v>
      </c>
      <c r="V1670" t="s">
        <v>20</v>
      </c>
      <c r="W1670" t="s">
        <v>20</v>
      </c>
      <c r="X1670" t="s">
        <v>20</v>
      </c>
      <c r="Y1670" t="s">
        <v>20</v>
      </c>
      <c r="Z1670" t="s">
        <v>20</v>
      </c>
      <c r="AA1670" s="2">
        <v>1</v>
      </c>
      <c r="AB1670">
        <v>4</v>
      </c>
      <c r="AC1670">
        <v>7</v>
      </c>
      <c r="AD1670">
        <v>1</v>
      </c>
      <c r="AE1670" s="16">
        <v>0</v>
      </c>
      <c r="AF1670" t="s">
        <v>875</v>
      </c>
      <c r="AG1670" t="s">
        <v>875</v>
      </c>
      <c r="AH1670" t="s">
        <v>875</v>
      </c>
      <c r="AI1670" t="s">
        <v>875</v>
      </c>
      <c r="AJ1670" t="s">
        <v>875</v>
      </c>
      <c r="AK1670" t="s">
        <v>875</v>
      </c>
      <c r="AL1670" t="s">
        <v>875</v>
      </c>
      <c r="AM1670" s="1" t="s">
        <v>903</v>
      </c>
      <c r="AN1670" s="1" t="s">
        <v>903</v>
      </c>
      <c r="AO1670" s="1" t="s">
        <v>903</v>
      </c>
      <c r="AP1670" s="1" t="s">
        <v>903</v>
      </c>
      <c r="AQ1670" s="1" t="s">
        <v>903</v>
      </c>
      <c r="AR1670" s="1" t="s">
        <v>903</v>
      </c>
      <c r="AS1670" s="1" t="s">
        <v>903</v>
      </c>
      <c r="AT1670" s="1" t="s">
        <v>903</v>
      </c>
      <c r="AU1670" s="1" t="s">
        <v>903</v>
      </c>
      <c r="AV1670" s="1" t="s">
        <v>903</v>
      </c>
      <c r="AW1670" s="1" t="s">
        <v>903</v>
      </c>
      <c r="AX1670" s="1" t="s">
        <v>903</v>
      </c>
      <c r="AY1670" s="1" t="s">
        <v>903</v>
      </c>
      <c r="AZ1670" s="1" t="s">
        <v>903</v>
      </c>
      <c r="BA1670" s="1" t="s">
        <v>875</v>
      </c>
      <c r="BB1670" s="1" t="s">
        <v>875</v>
      </c>
      <c r="BC1670" s="1" t="s">
        <v>875</v>
      </c>
      <c r="BD1670" s="1" t="s">
        <v>875</v>
      </c>
      <c r="BE1670" s="1" t="s">
        <v>875</v>
      </c>
      <c r="BF1670" s="1" t="s">
        <v>875</v>
      </c>
      <c r="BG1670" s="12">
        <v>44</v>
      </c>
      <c r="BH1670" s="1">
        <v>4</v>
      </c>
      <c r="BI1670" s="5">
        <v>8</v>
      </c>
      <c r="BJ1670" s="1">
        <f>BG1670*BI1670</f>
        <v>352</v>
      </c>
      <c r="BK1670" s="1" t="s">
        <v>29</v>
      </c>
      <c r="BL1670" s="25">
        <v>0</v>
      </c>
      <c r="BM1670" s="1">
        <v>0</v>
      </c>
      <c r="BN1670" s="1">
        <v>0</v>
      </c>
      <c r="BO1670" s="1">
        <v>0</v>
      </c>
      <c r="BP1670" s="1">
        <v>0</v>
      </c>
      <c r="BQ1670" s="14">
        <v>44082.46010462963</v>
      </c>
      <c r="BR1670" s="14" t="s">
        <v>703</v>
      </c>
      <c r="BS1670" s="15">
        <v>42.133333333333333</v>
      </c>
      <c r="BT1670" s="12" t="s">
        <v>657</v>
      </c>
      <c r="BU1670" s="12">
        <v>3</v>
      </c>
      <c r="BV1670" s="12"/>
      <c r="BW1670" s="12" t="s">
        <v>98</v>
      </c>
      <c r="BX1670" s="12"/>
      <c r="BY1670" s="12" t="s">
        <v>98</v>
      </c>
      <c r="BZ1670" s="12">
        <v>1</v>
      </c>
      <c r="CA1670" s="12">
        <v>1</v>
      </c>
      <c r="CB1670" s="15">
        <v>0</v>
      </c>
      <c r="CC1670" s="12">
        <v>0</v>
      </c>
      <c r="CD1670" s="12">
        <v>0</v>
      </c>
      <c r="CE1670" s="12">
        <v>1</v>
      </c>
      <c r="CF1670" s="12">
        <v>5</v>
      </c>
      <c r="CG1670" s="12">
        <v>1</v>
      </c>
      <c r="CH1670" s="12">
        <v>5</v>
      </c>
      <c r="CI1670" s="12">
        <v>1</v>
      </c>
      <c r="CJ1670" s="15">
        <v>4</v>
      </c>
      <c r="CK1670" s="12">
        <v>3</v>
      </c>
      <c r="CL1670" s="12">
        <v>5</v>
      </c>
      <c r="CM1670" s="12">
        <v>1</v>
      </c>
      <c r="CN1670" s="12">
        <v>4</v>
      </c>
      <c r="CO1670" s="12">
        <v>2</v>
      </c>
      <c r="CP1670" s="12" t="s">
        <v>94</v>
      </c>
      <c r="CQ1670" s="12">
        <v>75</v>
      </c>
      <c r="CR1670" s="12">
        <v>75</v>
      </c>
      <c r="CS1670" s="12">
        <v>76</v>
      </c>
      <c r="CT1670" s="12">
        <v>75</v>
      </c>
      <c r="CU1670" s="12">
        <v>86</v>
      </c>
      <c r="CV1670" s="12">
        <v>0</v>
      </c>
      <c r="CW1670" s="12">
        <v>0</v>
      </c>
      <c r="CX1670" s="12" t="b">
        <v>0</v>
      </c>
      <c r="CY1670" s="12"/>
      <c r="CZ1670" s="12">
        <v>0</v>
      </c>
      <c r="DA1670" s="12"/>
      <c r="DB1670" s="12"/>
      <c r="DC1670" s="12"/>
      <c r="DD1670"/>
      <c r="DE1670" s="35"/>
    </row>
    <row r="1671" spans="1:109" x14ac:dyDescent="0.2">
      <c r="A1671" s="2">
        <v>1670</v>
      </c>
      <c r="B1671" s="5">
        <v>19</v>
      </c>
      <c r="C1671" s="2">
        <v>3</v>
      </c>
      <c r="D1671" s="1">
        <v>70</v>
      </c>
      <c r="E1671" s="7">
        <v>44083</v>
      </c>
      <c r="F1671" s="1">
        <v>0</v>
      </c>
      <c r="G1671" s="5">
        <f t="shared" si="107"/>
        <v>0</v>
      </c>
      <c r="H1671" s="19">
        <f t="shared" si="108"/>
        <v>0</v>
      </c>
      <c r="I1671">
        <v>0</v>
      </c>
      <c r="J1671" t="s">
        <v>20</v>
      </c>
      <c r="K1671" t="s">
        <v>20</v>
      </c>
      <c r="L1671" t="s">
        <v>20</v>
      </c>
      <c r="M1671" t="s">
        <v>20</v>
      </c>
      <c r="N1671" t="s">
        <v>20</v>
      </c>
      <c r="O1671">
        <v>0</v>
      </c>
      <c r="P1671" t="s">
        <v>20</v>
      </c>
      <c r="Q1671" t="s">
        <v>20</v>
      </c>
      <c r="R1671" t="s">
        <v>20</v>
      </c>
      <c r="S1671" t="s">
        <v>20</v>
      </c>
      <c r="T1671" t="s">
        <v>20</v>
      </c>
      <c r="U1671">
        <v>0</v>
      </c>
      <c r="V1671" t="s">
        <v>20</v>
      </c>
      <c r="W1671" t="s">
        <v>20</v>
      </c>
      <c r="X1671" t="s">
        <v>20</v>
      </c>
      <c r="Y1671" t="s">
        <v>20</v>
      </c>
      <c r="Z1671" t="s">
        <v>20</v>
      </c>
      <c r="AA1671" s="2">
        <v>0</v>
      </c>
      <c r="AB1671">
        <v>1</v>
      </c>
      <c r="AC1671">
        <v>10</v>
      </c>
      <c r="AD1671">
        <v>1</v>
      </c>
      <c r="AE1671" s="16">
        <v>0</v>
      </c>
      <c r="AF1671" s="12">
        <v>99</v>
      </c>
      <c r="AG1671">
        <v>1</v>
      </c>
      <c r="AH1671">
        <v>99</v>
      </c>
      <c r="AI1671">
        <v>99</v>
      </c>
      <c r="AJ1671">
        <v>99</v>
      </c>
      <c r="AK1671">
        <v>99</v>
      </c>
      <c r="AL1671">
        <v>99</v>
      </c>
      <c r="AM1671" s="1">
        <v>99</v>
      </c>
      <c r="AN1671" s="1">
        <v>99</v>
      </c>
      <c r="AO1671" s="1">
        <v>99</v>
      </c>
      <c r="AP1671" s="1">
        <v>99</v>
      </c>
      <c r="AQ1671" s="1">
        <v>99</v>
      </c>
      <c r="AR1671" s="1">
        <v>99</v>
      </c>
      <c r="AS1671" s="1">
        <v>0</v>
      </c>
      <c r="AT1671" s="1">
        <v>1</v>
      </c>
      <c r="AU1671" s="1">
        <v>0</v>
      </c>
      <c r="AV1671" s="1">
        <v>0</v>
      </c>
      <c r="AW1671" s="1">
        <v>0</v>
      </c>
      <c r="AX1671" s="1">
        <v>0</v>
      </c>
      <c r="AY1671" s="1">
        <v>0</v>
      </c>
      <c r="AZ1671" s="1">
        <v>0</v>
      </c>
      <c r="BA1671" s="1">
        <v>0</v>
      </c>
      <c r="BB1671" s="1">
        <v>0</v>
      </c>
      <c r="BC1671" s="1">
        <v>0</v>
      </c>
      <c r="BD1671" s="1">
        <v>0</v>
      </c>
      <c r="BE1671" s="1">
        <v>0</v>
      </c>
      <c r="BF1671" s="1">
        <f>SUM(AS1671:BE1671)</f>
        <v>1</v>
      </c>
      <c r="BG1671" s="25">
        <v>0</v>
      </c>
      <c r="BH1671" s="1">
        <v>0</v>
      </c>
      <c r="BI1671" s="1">
        <v>0</v>
      </c>
      <c r="BJ1671" s="1">
        <v>0</v>
      </c>
      <c r="BK1671" s="1">
        <v>0</v>
      </c>
      <c r="BL1671" s="25">
        <v>0</v>
      </c>
      <c r="BM1671" s="1">
        <v>0</v>
      </c>
      <c r="BN1671" s="1">
        <v>0</v>
      </c>
      <c r="BO1671" s="1">
        <v>0</v>
      </c>
      <c r="BP1671" s="1">
        <v>0</v>
      </c>
      <c r="BQ1671" s="12"/>
      <c r="BR1671" s="12"/>
      <c r="BS1671" s="12"/>
      <c r="BT1671" s="12"/>
      <c r="BU1671" s="12"/>
      <c r="BV1671" s="12"/>
      <c r="BW1671" s="12"/>
      <c r="BX1671" s="12"/>
      <c r="BY1671" s="12"/>
      <c r="BZ1671" s="12"/>
      <c r="CA1671" s="12"/>
      <c r="CB1671" s="15"/>
      <c r="CC1671" s="12"/>
      <c r="CD1671" s="12"/>
      <c r="CE1671" s="12"/>
      <c r="CF1671" s="12"/>
      <c r="CG1671" s="12"/>
      <c r="CH1671" s="12"/>
      <c r="CI1671" s="12"/>
      <c r="CJ1671" s="15"/>
      <c r="CK1671" s="12"/>
      <c r="CL1671" s="12"/>
      <c r="CM1671" s="12"/>
      <c r="CN1671" s="12"/>
      <c r="CO1671" s="12"/>
      <c r="CP1671" s="12"/>
      <c r="CQ1671" s="12"/>
      <c r="CR1671" s="12"/>
      <c r="CS1671" s="12"/>
      <c r="CT1671" s="12"/>
      <c r="CU1671" s="12"/>
      <c r="CV1671" s="12"/>
      <c r="CW1671" s="12"/>
      <c r="CX1671" s="12"/>
      <c r="CY1671" s="12"/>
      <c r="CZ1671" s="12"/>
      <c r="DA1671" s="12"/>
      <c r="DB1671" s="12"/>
      <c r="DC1671" s="12"/>
      <c r="DD1671"/>
      <c r="DE1671" s="35"/>
    </row>
    <row r="1672" spans="1:109" x14ac:dyDescent="0.2">
      <c r="A1672" s="2">
        <v>1671</v>
      </c>
      <c r="B1672" s="2">
        <v>20</v>
      </c>
      <c r="C1672" s="2">
        <v>1</v>
      </c>
      <c r="D1672">
        <v>1</v>
      </c>
      <c r="E1672" s="52">
        <v>44030</v>
      </c>
      <c r="F1672" s="1">
        <v>0</v>
      </c>
      <c r="G1672" s="5">
        <f t="shared" si="107"/>
        <v>0</v>
      </c>
      <c r="H1672" s="19">
        <f t="shared" si="108"/>
        <v>0</v>
      </c>
      <c r="I1672">
        <v>0</v>
      </c>
      <c r="J1672" t="s">
        <v>20</v>
      </c>
      <c r="K1672" t="s">
        <v>20</v>
      </c>
      <c r="L1672" t="s">
        <v>20</v>
      </c>
      <c r="M1672" t="s">
        <v>20</v>
      </c>
      <c r="N1672" t="s">
        <v>20</v>
      </c>
      <c r="O1672">
        <v>0</v>
      </c>
      <c r="P1672" t="s">
        <v>20</v>
      </c>
      <c r="Q1672" t="s">
        <v>20</v>
      </c>
      <c r="R1672" t="s">
        <v>20</v>
      </c>
      <c r="S1672" t="s">
        <v>20</v>
      </c>
      <c r="T1672" t="s">
        <v>20</v>
      </c>
      <c r="U1672">
        <v>0</v>
      </c>
      <c r="V1672" t="s">
        <v>20</v>
      </c>
      <c r="W1672" t="s">
        <v>20</v>
      </c>
      <c r="X1672" t="s">
        <v>20</v>
      </c>
      <c r="Y1672" t="s">
        <v>20</v>
      </c>
      <c r="Z1672" t="s">
        <v>20</v>
      </c>
      <c r="AA1672" s="2" t="s">
        <v>878</v>
      </c>
      <c r="AB1672" t="s">
        <v>878</v>
      </c>
      <c r="AC1672" t="s">
        <v>878</v>
      </c>
      <c r="AD1672" t="s">
        <v>878</v>
      </c>
      <c r="AE1672" t="s">
        <v>878</v>
      </c>
      <c r="AF1672" t="s">
        <v>878</v>
      </c>
      <c r="AG1672" t="s">
        <v>878</v>
      </c>
      <c r="AH1672" t="s">
        <v>878</v>
      </c>
      <c r="AI1672" t="s">
        <v>878</v>
      </c>
      <c r="AJ1672" t="s">
        <v>878</v>
      </c>
      <c r="AK1672" t="s">
        <v>878</v>
      </c>
      <c r="AL1672" t="s">
        <v>878</v>
      </c>
      <c r="AM1672" t="s">
        <v>878</v>
      </c>
      <c r="AN1672" t="s">
        <v>878</v>
      </c>
      <c r="AO1672" t="s">
        <v>878</v>
      </c>
      <c r="AP1672" t="s">
        <v>878</v>
      </c>
      <c r="AQ1672" t="s">
        <v>878</v>
      </c>
      <c r="AR1672" t="s">
        <v>878</v>
      </c>
      <c r="AS1672" t="s">
        <v>878</v>
      </c>
      <c r="AT1672" t="s">
        <v>878</v>
      </c>
      <c r="AU1672" t="s">
        <v>878</v>
      </c>
      <c r="AV1672" t="s">
        <v>878</v>
      </c>
      <c r="AW1672" t="s">
        <v>878</v>
      </c>
      <c r="AX1672" t="s">
        <v>878</v>
      </c>
      <c r="AY1672" t="s">
        <v>878</v>
      </c>
      <c r="AZ1672" t="s">
        <v>878</v>
      </c>
      <c r="BA1672" t="s">
        <v>878</v>
      </c>
      <c r="BB1672" t="s">
        <v>878</v>
      </c>
      <c r="BC1672" t="s">
        <v>878</v>
      </c>
      <c r="BD1672" t="s">
        <v>878</v>
      </c>
      <c r="BE1672" t="s">
        <v>878</v>
      </c>
      <c r="BF1672" t="s">
        <v>878</v>
      </c>
      <c r="BG1672" s="25">
        <v>0</v>
      </c>
      <c r="BH1672" s="1">
        <v>0</v>
      </c>
      <c r="BI1672" s="1">
        <v>0</v>
      </c>
      <c r="BJ1672" s="1">
        <v>0</v>
      </c>
      <c r="BK1672" s="1">
        <v>0</v>
      </c>
      <c r="BL1672" s="25">
        <v>0</v>
      </c>
      <c r="BM1672" s="1">
        <v>0</v>
      </c>
      <c r="BN1672" s="1">
        <v>0</v>
      </c>
      <c r="BO1672" s="1">
        <v>0</v>
      </c>
      <c r="BP1672" s="1">
        <v>0</v>
      </c>
      <c r="BQ1672"/>
      <c r="BR1672"/>
      <c r="BS1672"/>
      <c r="BT1672"/>
      <c r="BU1672"/>
      <c r="BV1672"/>
      <c r="BW1672"/>
      <c r="BX1672"/>
      <c r="BY1672"/>
      <c r="BZ1672"/>
      <c r="CA1672"/>
      <c r="CB1672"/>
      <c r="CC1672"/>
      <c r="CD1672"/>
      <c r="CE1672"/>
      <c r="CF1672"/>
      <c r="CG1672"/>
      <c r="CH1672"/>
      <c r="CI1672"/>
      <c r="CJ1672"/>
      <c r="CK1672"/>
      <c r="CL1672"/>
      <c r="CM1672"/>
      <c r="CN1672"/>
      <c r="CO1672"/>
      <c r="CP1672"/>
      <c r="CQ1672"/>
      <c r="CR1672"/>
      <c r="CS1672"/>
      <c r="CT1672"/>
      <c r="CU1672"/>
      <c r="CV1672"/>
      <c r="CW1672"/>
      <c r="CX1672"/>
      <c r="CY1672"/>
      <c r="CZ1672"/>
      <c r="DA1672"/>
      <c r="DB1672"/>
      <c r="DC1672"/>
      <c r="DD1672"/>
      <c r="DE1672"/>
    </row>
    <row r="1673" spans="1:109" x14ac:dyDescent="0.2">
      <c r="A1673" s="2">
        <v>1672</v>
      </c>
      <c r="B1673" s="2">
        <v>20</v>
      </c>
      <c r="C1673" s="2">
        <v>1</v>
      </c>
      <c r="D1673">
        <v>2</v>
      </c>
      <c r="E1673" s="52">
        <v>44031</v>
      </c>
      <c r="F1673" s="1">
        <v>0</v>
      </c>
      <c r="G1673" s="5">
        <f t="shared" si="107"/>
        <v>0</v>
      </c>
      <c r="H1673" s="19">
        <f t="shared" si="108"/>
        <v>0</v>
      </c>
      <c r="I1673">
        <v>0</v>
      </c>
      <c r="J1673" t="s">
        <v>20</v>
      </c>
      <c r="K1673" t="s">
        <v>20</v>
      </c>
      <c r="L1673" t="s">
        <v>20</v>
      </c>
      <c r="M1673" t="s">
        <v>20</v>
      </c>
      <c r="N1673" t="s">
        <v>20</v>
      </c>
      <c r="O1673">
        <v>0</v>
      </c>
      <c r="P1673" t="s">
        <v>20</v>
      </c>
      <c r="Q1673" t="s">
        <v>20</v>
      </c>
      <c r="R1673" t="s">
        <v>20</v>
      </c>
      <c r="S1673" t="s">
        <v>20</v>
      </c>
      <c r="T1673" t="s">
        <v>20</v>
      </c>
      <c r="U1673">
        <v>0</v>
      </c>
      <c r="V1673" t="s">
        <v>20</v>
      </c>
      <c r="W1673" t="s">
        <v>20</v>
      </c>
      <c r="X1673" t="s">
        <v>20</v>
      </c>
      <c r="Y1673" t="s">
        <v>20</v>
      </c>
      <c r="Z1673" t="s">
        <v>20</v>
      </c>
      <c r="AA1673" s="2" t="s">
        <v>878</v>
      </c>
      <c r="AB1673" t="s">
        <v>878</v>
      </c>
      <c r="AC1673" t="s">
        <v>878</v>
      </c>
      <c r="AD1673" t="s">
        <v>878</v>
      </c>
      <c r="AE1673" t="s">
        <v>878</v>
      </c>
      <c r="AF1673" t="s">
        <v>878</v>
      </c>
      <c r="AG1673" t="s">
        <v>878</v>
      </c>
      <c r="AH1673" t="s">
        <v>878</v>
      </c>
      <c r="AI1673" t="s">
        <v>878</v>
      </c>
      <c r="AJ1673" t="s">
        <v>878</v>
      </c>
      <c r="AK1673" t="s">
        <v>878</v>
      </c>
      <c r="AL1673" t="s">
        <v>878</v>
      </c>
      <c r="AM1673" t="s">
        <v>878</v>
      </c>
      <c r="AN1673" t="s">
        <v>878</v>
      </c>
      <c r="AO1673" t="s">
        <v>878</v>
      </c>
      <c r="AP1673" t="s">
        <v>878</v>
      </c>
      <c r="AQ1673" t="s">
        <v>878</v>
      </c>
      <c r="AR1673" t="s">
        <v>878</v>
      </c>
      <c r="AS1673" t="s">
        <v>878</v>
      </c>
      <c r="AT1673" t="s">
        <v>878</v>
      </c>
      <c r="AU1673" t="s">
        <v>878</v>
      </c>
      <c r="AV1673" t="s">
        <v>878</v>
      </c>
      <c r="AW1673" t="s">
        <v>878</v>
      </c>
      <c r="AX1673" t="s">
        <v>878</v>
      </c>
      <c r="AY1673" t="s">
        <v>878</v>
      </c>
      <c r="AZ1673" t="s">
        <v>878</v>
      </c>
      <c r="BA1673" t="s">
        <v>878</v>
      </c>
      <c r="BB1673" t="s">
        <v>878</v>
      </c>
      <c r="BC1673" t="s">
        <v>878</v>
      </c>
      <c r="BD1673" t="s">
        <v>878</v>
      </c>
      <c r="BE1673" t="s">
        <v>878</v>
      </c>
      <c r="BF1673" t="s">
        <v>878</v>
      </c>
      <c r="BG1673" s="25">
        <v>0</v>
      </c>
      <c r="BH1673" s="1">
        <v>0</v>
      </c>
      <c r="BI1673" s="1">
        <v>0</v>
      </c>
      <c r="BJ1673" s="1">
        <v>0</v>
      </c>
      <c r="BK1673" s="1">
        <v>0</v>
      </c>
      <c r="BL1673" s="25">
        <v>0</v>
      </c>
      <c r="BM1673" s="1">
        <v>0</v>
      </c>
      <c r="BN1673" s="1">
        <v>0</v>
      </c>
      <c r="BO1673" s="1">
        <v>0</v>
      </c>
      <c r="BP1673" s="1">
        <v>0</v>
      </c>
      <c r="BQ1673"/>
      <c r="BR1673"/>
      <c r="BS1673"/>
      <c r="BT1673"/>
      <c r="BU1673"/>
      <c r="BV1673"/>
      <c r="BW1673"/>
      <c r="BX1673"/>
      <c r="BY1673"/>
      <c r="BZ1673"/>
      <c r="CA1673"/>
      <c r="CB1673"/>
      <c r="CC1673"/>
      <c r="CD1673"/>
      <c r="CE1673"/>
      <c r="CF1673"/>
      <c r="CG1673"/>
      <c r="CH1673"/>
      <c r="CI1673"/>
      <c r="CJ1673"/>
      <c r="CK1673"/>
      <c r="CL1673"/>
      <c r="CM1673"/>
      <c r="CN1673"/>
      <c r="CO1673"/>
      <c r="CP1673"/>
      <c r="CQ1673"/>
      <c r="CR1673"/>
      <c r="CS1673"/>
      <c r="CT1673"/>
      <c r="CU1673"/>
      <c r="CV1673"/>
      <c r="CW1673"/>
      <c r="CX1673"/>
      <c r="CY1673"/>
      <c r="CZ1673"/>
      <c r="DA1673"/>
      <c r="DB1673"/>
      <c r="DC1673"/>
      <c r="DD1673"/>
      <c r="DE1673"/>
    </row>
    <row r="1674" spans="1:109" x14ac:dyDescent="0.2">
      <c r="A1674" s="2">
        <v>1673</v>
      </c>
      <c r="B1674" s="2">
        <v>20</v>
      </c>
      <c r="C1674" s="2">
        <v>1</v>
      </c>
      <c r="D1674">
        <v>3</v>
      </c>
      <c r="E1674" s="52">
        <v>44032</v>
      </c>
      <c r="F1674" s="1">
        <v>0</v>
      </c>
      <c r="G1674" s="5">
        <f t="shared" si="107"/>
        <v>0</v>
      </c>
      <c r="H1674" s="19">
        <f t="shared" si="108"/>
        <v>0</v>
      </c>
      <c r="I1674">
        <v>0</v>
      </c>
      <c r="J1674" t="s">
        <v>20</v>
      </c>
      <c r="K1674" t="s">
        <v>20</v>
      </c>
      <c r="L1674" t="s">
        <v>20</v>
      </c>
      <c r="M1674" t="s">
        <v>20</v>
      </c>
      <c r="N1674" t="s">
        <v>20</v>
      </c>
      <c r="O1674">
        <v>0</v>
      </c>
      <c r="P1674" t="s">
        <v>20</v>
      </c>
      <c r="Q1674" t="s">
        <v>20</v>
      </c>
      <c r="R1674" t="s">
        <v>20</v>
      </c>
      <c r="S1674" t="s">
        <v>20</v>
      </c>
      <c r="T1674" t="s">
        <v>20</v>
      </c>
      <c r="U1674">
        <v>0</v>
      </c>
      <c r="V1674" t="s">
        <v>20</v>
      </c>
      <c r="W1674" t="s">
        <v>20</v>
      </c>
      <c r="X1674" t="s">
        <v>20</v>
      </c>
      <c r="Y1674" t="s">
        <v>20</v>
      </c>
      <c r="Z1674" t="s">
        <v>20</v>
      </c>
      <c r="AA1674" s="2" t="s">
        <v>878</v>
      </c>
      <c r="AB1674" t="s">
        <v>878</v>
      </c>
      <c r="AC1674" t="s">
        <v>878</v>
      </c>
      <c r="AD1674" t="s">
        <v>878</v>
      </c>
      <c r="AE1674" t="s">
        <v>878</v>
      </c>
      <c r="AF1674" t="s">
        <v>878</v>
      </c>
      <c r="AG1674" t="s">
        <v>878</v>
      </c>
      <c r="AH1674" t="s">
        <v>878</v>
      </c>
      <c r="AI1674" t="s">
        <v>878</v>
      </c>
      <c r="AJ1674" t="s">
        <v>878</v>
      </c>
      <c r="AK1674" t="s">
        <v>878</v>
      </c>
      <c r="AL1674" t="s">
        <v>878</v>
      </c>
      <c r="AM1674" t="s">
        <v>878</v>
      </c>
      <c r="AN1674" t="s">
        <v>878</v>
      </c>
      <c r="AO1674" t="s">
        <v>878</v>
      </c>
      <c r="AP1674" t="s">
        <v>878</v>
      </c>
      <c r="AQ1674" t="s">
        <v>878</v>
      </c>
      <c r="AR1674" t="s">
        <v>878</v>
      </c>
      <c r="AS1674" t="s">
        <v>878</v>
      </c>
      <c r="AT1674" t="s">
        <v>878</v>
      </c>
      <c r="AU1674" t="s">
        <v>878</v>
      </c>
      <c r="AV1674" t="s">
        <v>878</v>
      </c>
      <c r="AW1674" t="s">
        <v>878</v>
      </c>
      <c r="AX1674" t="s">
        <v>878</v>
      </c>
      <c r="AY1674" t="s">
        <v>878</v>
      </c>
      <c r="AZ1674" t="s">
        <v>878</v>
      </c>
      <c r="BA1674" t="s">
        <v>878</v>
      </c>
      <c r="BB1674" t="s">
        <v>878</v>
      </c>
      <c r="BC1674" t="s">
        <v>878</v>
      </c>
      <c r="BD1674" t="s">
        <v>878</v>
      </c>
      <c r="BE1674" t="s">
        <v>878</v>
      </c>
      <c r="BF1674" t="s">
        <v>878</v>
      </c>
      <c r="BG1674" s="25">
        <v>0</v>
      </c>
      <c r="BH1674" s="1">
        <v>0</v>
      </c>
      <c r="BI1674" s="1">
        <v>0</v>
      </c>
      <c r="BJ1674" s="1">
        <v>0</v>
      </c>
      <c r="BK1674" s="1">
        <v>0</v>
      </c>
      <c r="BL1674" s="25">
        <v>0</v>
      </c>
      <c r="BM1674" s="1">
        <v>0</v>
      </c>
      <c r="BN1674" s="1">
        <v>0</v>
      </c>
      <c r="BO1674" s="1">
        <v>0</v>
      </c>
      <c r="BP1674" s="1">
        <v>0</v>
      </c>
      <c r="BQ1674"/>
      <c r="BR1674"/>
      <c r="BS1674"/>
      <c r="BT1674"/>
      <c r="BU1674"/>
      <c r="BV1674"/>
      <c r="BW1674"/>
      <c r="BX1674"/>
      <c r="BY1674"/>
      <c r="BZ1674"/>
      <c r="CA1674"/>
      <c r="CB1674"/>
      <c r="CC1674"/>
      <c r="CD1674"/>
      <c r="CE1674"/>
      <c r="CF1674"/>
      <c r="CG1674"/>
      <c r="CH1674"/>
      <c r="CI1674"/>
      <c r="CJ1674"/>
      <c r="CK1674"/>
      <c r="CL1674"/>
      <c r="CM1674"/>
      <c r="CN1674"/>
      <c r="CO1674"/>
      <c r="CP1674"/>
      <c r="CQ1674"/>
      <c r="CR1674"/>
      <c r="CS1674"/>
      <c r="CT1674"/>
      <c r="CU1674"/>
      <c r="CV1674"/>
      <c r="CW1674"/>
      <c r="CX1674"/>
      <c r="CY1674"/>
      <c r="CZ1674"/>
      <c r="DA1674"/>
      <c r="DB1674"/>
      <c r="DC1674"/>
      <c r="DD1674"/>
      <c r="DE1674"/>
    </row>
    <row r="1675" spans="1:109" x14ac:dyDescent="0.2">
      <c r="A1675" s="2">
        <v>1674</v>
      </c>
      <c r="B1675" s="2">
        <v>20</v>
      </c>
      <c r="C1675" s="2">
        <v>1</v>
      </c>
      <c r="D1675">
        <v>4</v>
      </c>
      <c r="E1675" s="52">
        <v>44033</v>
      </c>
      <c r="F1675" s="1">
        <v>0</v>
      </c>
      <c r="G1675" s="5">
        <f t="shared" si="107"/>
        <v>0</v>
      </c>
      <c r="H1675" s="19">
        <f t="shared" si="108"/>
        <v>0</v>
      </c>
      <c r="I1675">
        <v>0</v>
      </c>
      <c r="J1675" t="s">
        <v>20</v>
      </c>
      <c r="K1675" t="s">
        <v>20</v>
      </c>
      <c r="L1675" t="s">
        <v>20</v>
      </c>
      <c r="M1675" t="s">
        <v>20</v>
      </c>
      <c r="N1675" t="s">
        <v>20</v>
      </c>
      <c r="O1675">
        <v>0</v>
      </c>
      <c r="P1675" t="s">
        <v>20</v>
      </c>
      <c r="Q1675" t="s">
        <v>20</v>
      </c>
      <c r="R1675" t="s">
        <v>20</v>
      </c>
      <c r="S1675" t="s">
        <v>20</v>
      </c>
      <c r="T1675" t="s">
        <v>20</v>
      </c>
      <c r="U1675">
        <v>0</v>
      </c>
      <c r="V1675" t="s">
        <v>20</v>
      </c>
      <c r="W1675" t="s">
        <v>20</v>
      </c>
      <c r="X1675" t="s">
        <v>20</v>
      </c>
      <c r="Y1675" t="s">
        <v>20</v>
      </c>
      <c r="Z1675" t="s">
        <v>20</v>
      </c>
      <c r="AA1675" s="2" t="s">
        <v>878</v>
      </c>
      <c r="AB1675" t="s">
        <v>878</v>
      </c>
      <c r="AC1675" t="s">
        <v>878</v>
      </c>
      <c r="AD1675" t="s">
        <v>878</v>
      </c>
      <c r="AE1675" t="s">
        <v>878</v>
      </c>
      <c r="AF1675" t="s">
        <v>878</v>
      </c>
      <c r="AG1675" t="s">
        <v>878</v>
      </c>
      <c r="AH1675" t="s">
        <v>878</v>
      </c>
      <c r="AI1675" t="s">
        <v>878</v>
      </c>
      <c r="AJ1675" t="s">
        <v>878</v>
      </c>
      <c r="AK1675" t="s">
        <v>878</v>
      </c>
      <c r="AL1675" t="s">
        <v>878</v>
      </c>
      <c r="AM1675" t="s">
        <v>878</v>
      </c>
      <c r="AN1675" t="s">
        <v>878</v>
      </c>
      <c r="AO1675" t="s">
        <v>878</v>
      </c>
      <c r="AP1675" t="s">
        <v>878</v>
      </c>
      <c r="AQ1675" t="s">
        <v>878</v>
      </c>
      <c r="AR1675" t="s">
        <v>878</v>
      </c>
      <c r="AS1675" t="s">
        <v>878</v>
      </c>
      <c r="AT1675" t="s">
        <v>878</v>
      </c>
      <c r="AU1675" t="s">
        <v>878</v>
      </c>
      <c r="AV1675" t="s">
        <v>878</v>
      </c>
      <c r="AW1675" t="s">
        <v>878</v>
      </c>
      <c r="AX1675" t="s">
        <v>878</v>
      </c>
      <c r="AY1675" t="s">
        <v>878</v>
      </c>
      <c r="AZ1675" t="s">
        <v>878</v>
      </c>
      <c r="BA1675" t="s">
        <v>878</v>
      </c>
      <c r="BB1675" t="s">
        <v>878</v>
      </c>
      <c r="BC1675" t="s">
        <v>878</v>
      </c>
      <c r="BD1675" t="s">
        <v>878</v>
      </c>
      <c r="BE1675" t="s">
        <v>878</v>
      </c>
      <c r="BF1675" t="s">
        <v>878</v>
      </c>
      <c r="BG1675" s="25">
        <v>0</v>
      </c>
      <c r="BH1675" s="1">
        <v>0</v>
      </c>
      <c r="BI1675" s="1">
        <v>0</v>
      </c>
      <c r="BJ1675" s="1">
        <v>0</v>
      </c>
      <c r="BK1675" s="1">
        <v>0</v>
      </c>
      <c r="BL1675" s="25">
        <v>0</v>
      </c>
      <c r="BM1675" s="1">
        <v>0</v>
      </c>
      <c r="BN1675" s="1">
        <v>0</v>
      </c>
      <c r="BO1675" s="1">
        <v>0</v>
      </c>
      <c r="BP1675" s="1">
        <v>0</v>
      </c>
      <c r="BQ1675"/>
      <c r="BR1675"/>
      <c r="BS1675"/>
      <c r="BT1675"/>
      <c r="BU1675"/>
      <c r="BV1675"/>
      <c r="BW1675"/>
      <c r="BX1675"/>
      <c r="BY1675"/>
      <c r="BZ1675"/>
      <c r="CA1675"/>
      <c r="CB1675"/>
      <c r="CC1675"/>
      <c r="CD1675"/>
      <c r="CE1675"/>
      <c r="CF1675"/>
      <c r="CG1675"/>
      <c r="CH1675"/>
      <c r="CI1675"/>
      <c r="CJ1675"/>
      <c r="CK1675"/>
      <c r="CL1675"/>
      <c r="CM1675"/>
      <c r="CN1675"/>
      <c r="CO1675"/>
      <c r="CP1675"/>
      <c r="CQ1675"/>
      <c r="CR1675"/>
      <c r="CS1675"/>
      <c r="CT1675"/>
      <c r="CU1675"/>
      <c r="CV1675"/>
      <c r="CW1675"/>
      <c r="CX1675"/>
      <c r="CY1675"/>
      <c r="CZ1675"/>
      <c r="DA1675"/>
      <c r="DB1675"/>
      <c r="DC1675"/>
      <c r="DD1675"/>
      <c r="DE1675"/>
    </row>
    <row r="1676" spans="1:109" x14ac:dyDescent="0.2">
      <c r="A1676" s="2">
        <v>1675</v>
      </c>
      <c r="B1676" s="2">
        <v>20</v>
      </c>
      <c r="C1676" s="2">
        <v>1</v>
      </c>
      <c r="D1676">
        <v>5</v>
      </c>
      <c r="E1676" s="52">
        <v>44034</v>
      </c>
      <c r="F1676" s="1">
        <v>0</v>
      </c>
      <c r="G1676" s="5">
        <f t="shared" si="107"/>
        <v>0</v>
      </c>
      <c r="H1676" s="19">
        <f t="shared" si="108"/>
        <v>0</v>
      </c>
      <c r="I1676">
        <v>0</v>
      </c>
      <c r="J1676" t="s">
        <v>20</v>
      </c>
      <c r="K1676" t="s">
        <v>20</v>
      </c>
      <c r="L1676" t="s">
        <v>20</v>
      </c>
      <c r="M1676" t="s">
        <v>20</v>
      </c>
      <c r="N1676" t="s">
        <v>20</v>
      </c>
      <c r="O1676">
        <v>0</v>
      </c>
      <c r="P1676" t="s">
        <v>20</v>
      </c>
      <c r="Q1676" t="s">
        <v>20</v>
      </c>
      <c r="R1676" t="s">
        <v>20</v>
      </c>
      <c r="S1676" t="s">
        <v>20</v>
      </c>
      <c r="T1676" t="s">
        <v>20</v>
      </c>
      <c r="U1676">
        <v>0</v>
      </c>
      <c r="V1676" t="s">
        <v>20</v>
      </c>
      <c r="W1676" t="s">
        <v>20</v>
      </c>
      <c r="X1676" t="s">
        <v>20</v>
      </c>
      <c r="Y1676" t="s">
        <v>20</v>
      </c>
      <c r="Z1676" t="s">
        <v>20</v>
      </c>
      <c r="AA1676" s="2" t="s">
        <v>878</v>
      </c>
      <c r="AB1676" t="s">
        <v>878</v>
      </c>
      <c r="AC1676" t="s">
        <v>878</v>
      </c>
      <c r="AD1676" t="s">
        <v>878</v>
      </c>
      <c r="AE1676" t="s">
        <v>878</v>
      </c>
      <c r="AF1676" t="s">
        <v>878</v>
      </c>
      <c r="AG1676" t="s">
        <v>878</v>
      </c>
      <c r="AH1676" t="s">
        <v>878</v>
      </c>
      <c r="AI1676" t="s">
        <v>878</v>
      </c>
      <c r="AJ1676" t="s">
        <v>878</v>
      </c>
      <c r="AK1676" t="s">
        <v>878</v>
      </c>
      <c r="AL1676" t="s">
        <v>878</v>
      </c>
      <c r="AM1676" t="s">
        <v>878</v>
      </c>
      <c r="AN1676" t="s">
        <v>878</v>
      </c>
      <c r="AO1676" t="s">
        <v>878</v>
      </c>
      <c r="AP1676" t="s">
        <v>878</v>
      </c>
      <c r="AQ1676" t="s">
        <v>878</v>
      </c>
      <c r="AR1676" t="s">
        <v>878</v>
      </c>
      <c r="AS1676" t="s">
        <v>878</v>
      </c>
      <c r="AT1676" t="s">
        <v>878</v>
      </c>
      <c r="AU1676" t="s">
        <v>878</v>
      </c>
      <c r="AV1676" t="s">
        <v>878</v>
      </c>
      <c r="AW1676" t="s">
        <v>878</v>
      </c>
      <c r="AX1676" t="s">
        <v>878</v>
      </c>
      <c r="AY1676" t="s">
        <v>878</v>
      </c>
      <c r="AZ1676" t="s">
        <v>878</v>
      </c>
      <c r="BA1676" t="s">
        <v>878</v>
      </c>
      <c r="BB1676" t="s">
        <v>878</v>
      </c>
      <c r="BC1676" t="s">
        <v>878</v>
      </c>
      <c r="BD1676" t="s">
        <v>878</v>
      </c>
      <c r="BE1676" t="s">
        <v>878</v>
      </c>
      <c r="BF1676" t="s">
        <v>878</v>
      </c>
      <c r="BG1676" s="25">
        <v>0</v>
      </c>
      <c r="BH1676" s="1">
        <v>0</v>
      </c>
      <c r="BI1676" s="1">
        <v>0</v>
      </c>
      <c r="BJ1676" s="1">
        <v>0</v>
      </c>
      <c r="BK1676" s="1">
        <v>0</v>
      </c>
      <c r="BL1676" s="25">
        <v>0</v>
      </c>
      <c r="BM1676" s="1">
        <v>0</v>
      </c>
      <c r="BN1676" s="1">
        <v>0</v>
      </c>
      <c r="BO1676" s="1">
        <v>0</v>
      </c>
      <c r="BP1676" s="1">
        <v>0</v>
      </c>
      <c r="BQ1676"/>
      <c r="BR1676"/>
      <c r="BS1676"/>
      <c r="BT1676"/>
      <c r="BU1676"/>
      <c r="BV1676"/>
      <c r="BW1676"/>
      <c r="BX1676"/>
      <c r="BY1676"/>
      <c r="BZ1676"/>
      <c r="CA1676"/>
      <c r="CB1676"/>
      <c r="CC1676"/>
      <c r="CD1676"/>
      <c r="CE1676"/>
      <c r="CF1676"/>
      <c r="CG1676"/>
      <c r="CH1676"/>
      <c r="CI1676"/>
      <c r="CJ1676"/>
      <c r="CK1676"/>
      <c r="CL1676"/>
      <c r="CM1676"/>
      <c r="CN1676"/>
      <c r="CO1676"/>
      <c r="CP1676"/>
      <c r="CQ1676"/>
      <c r="CR1676"/>
      <c r="CS1676"/>
      <c r="CT1676"/>
      <c r="CU1676"/>
      <c r="CV1676"/>
      <c r="CW1676"/>
      <c r="CX1676"/>
      <c r="CY1676"/>
      <c r="CZ1676"/>
      <c r="DA1676"/>
      <c r="DB1676"/>
      <c r="DC1676"/>
      <c r="DD1676"/>
      <c r="DE1676"/>
    </row>
    <row r="1677" spans="1:109" x14ac:dyDescent="0.2">
      <c r="A1677" s="2">
        <v>1676</v>
      </c>
      <c r="B1677" s="2">
        <v>20</v>
      </c>
      <c r="C1677" s="2">
        <v>1</v>
      </c>
      <c r="D1677">
        <v>6</v>
      </c>
      <c r="E1677" s="52">
        <v>44035</v>
      </c>
      <c r="F1677" s="1">
        <v>0</v>
      </c>
      <c r="G1677" s="5">
        <f t="shared" si="107"/>
        <v>0</v>
      </c>
      <c r="H1677" s="19">
        <f t="shared" si="108"/>
        <v>0</v>
      </c>
      <c r="I1677">
        <v>0</v>
      </c>
      <c r="J1677" t="s">
        <v>20</v>
      </c>
      <c r="K1677" t="s">
        <v>20</v>
      </c>
      <c r="L1677" t="s">
        <v>20</v>
      </c>
      <c r="M1677" t="s">
        <v>20</v>
      </c>
      <c r="N1677" t="s">
        <v>20</v>
      </c>
      <c r="O1677">
        <v>0</v>
      </c>
      <c r="P1677" t="s">
        <v>20</v>
      </c>
      <c r="Q1677" t="s">
        <v>20</v>
      </c>
      <c r="R1677" t="s">
        <v>20</v>
      </c>
      <c r="S1677" t="s">
        <v>20</v>
      </c>
      <c r="T1677" t="s">
        <v>20</v>
      </c>
      <c r="U1677">
        <v>0</v>
      </c>
      <c r="V1677" t="s">
        <v>20</v>
      </c>
      <c r="W1677" t="s">
        <v>20</v>
      </c>
      <c r="X1677" t="s">
        <v>20</v>
      </c>
      <c r="Y1677" t="s">
        <v>20</v>
      </c>
      <c r="Z1677" t="s">
        <v>20</v>
      </c>
      <c r="AA1677" s="2" t="s">
        <v>878</v>
      </c>
      <c r="AB1677" t="s">
        <v>878</v>
      </c>
      <c r="AC1677" t="s">
        <v>878</v>
      </c>
      <c r="AD1677" t="s">
        <v>878</v>
      </c>
      <c r="AE1677" t="s">
        <v>878</v>
      </c>
      <c r="AF1677" t="s">
        <v>878</v>
      </c>
      <c r="AG1677" t="s">
        <v>878</v>
      </c>
      <c r="AH1677" t="s">
        <v>878</v>
      </c>
      <c r="AI1677" t="s">
        <v>878</v>
      </c>
      <c r="AJ1677" t="s">
        <v>878</v>
      </c>
      <c r="AK1677" t="s">
        <v>878</v>
      </c>
      <c r="AL1677" t="s">
        <v>878</v>
      </c>
      <c r="AM1677" t="s">
        <v>878</v>
      </c>
      <c r="AN1677" t="s">
        <v>878</v>
      </c>
      <c r="AO1677" t="s">
        <v>878</v>
      </c>
      <c r="AP1677" t="s">
        <v>878</v>
      </c>
      <c r="AQ1677" t="s">
        <v>878</v>
      </c>
      <c r="AR1677" t="s">
        <v>878</v>
      </c>
      <c r="AS1677" t="s">
        <v>878</v>
      </c>
      <c r="AT1677" t="s">
        <v>878</v>
      </c>
      <c r="AU1677" t="s">
        <v>878</v>
      </c>
      <c r="AV1677" t="s">
        <v>878</v>
      </c>
      <c r="AW1677" t="s">
        <v>878</v>
      </c>
      <c r="AX1677" t="s">
        <v>878</v>
      </c>
      <c r="AY1677" t="s">
        <v>878</v>
      </c>
      <c r="AZ1677" t="s">
        <v>878</v>
      </c>
      <c r="BA1677" t="s">
        <v>878</v>
      </c>
      <c r="BB1677" t="s">
        <v>878</v>
      </c>
      <c r="BC1677" t="s">
        <v>878</v>
      </c>
      <c r="BD1677" t="s">
        <v>878</v>
      </c>
      <c r="BE1677" t="s">
        <v>878</v>
      </c>
      <c r="BF1677" t="s">
        <v>878</v>
      </c>
      <c r="BG1677" s="25">
        <v>0</v>
      </c>
      <c r="BH1677" s="1">
        <v>0</v>
      </c>
      <c r="BI1677" s="1">
        <v>0</v>
      </c>
      <c r="BJ1677" s="1">
        <v>0</v>
      </c>
      <c r="BK1677" s="1">
        <v>0</v>
      </c>
      <c r="BL1677" s="25">
        <v>0</v>
      </c>
      <c r="BM1677" s="1">
        <v>0</v>
      </c>
      <c r="BN1677" s="1">
        <v>0</v>
      </c>
      <c r="BO1677" s="1">
        <v>0</v>
      </c>
      <c r="BP1677" s="1">
        <v>0</v>
      </c>
      <c r="BQ1677"/>
      <c r="BR1677"/>
      <c r="BS1677"/>
      <c r="BT1677"/>
      <c r="BU1677"/>
      <c r="BV1677"/>
      <c r="BW1677"/>
      <c r="BX1677"/>
      <c r="BY1677"/>
      <c r="BZ1677"/>
      <c r="CA1677"/>
      <c r="CB1677"/>
      <c r="CC1677"/>
      <c r="CD1677"/>
      <c r="CE1677"/>
      <c r="CF1677"/>
      <c r="CG1677"/>
      <c r="CH1677"/>
      <c r="CI1677"/>
      <c r="CJ1677"/>
      <c r="CK1677"/>
      <c r="CL1677"/>
      <c r="CM1677"/>
      <c r="CN1677"/>
      <c r="CO1677"/>
      <c r="CP1677"/>
      <c r="CQ1677"/>
      <c r="CR1677"/>
      <c r="CS1677"/>
      <c r="CT1677"/>
      <c r="CU1677"/>
      <c r="CV1677"/>
      <c r="CW1677"/>
      <c r="CX1677"/>
      <c r="CY1677"/>
      <c r="CZ1677"/>
      <c r="DA1677"/>
      <c r="DB1677"/>
      <c r="DC1677"/>
      <c r="DD1677"/>
      <c r="DE1677"/>
    </row>
    <row r="1678" spans="1:109" x14ac:dyDescent="0.2">
      <c r="A1678" s="2">
        <v>1677</v>
      </c>
      <c r="B1678" s="2">
        <v>20</v>
      </c>
      <c r="C1678" s="2">
        <v>1</v>
      </c>
      <c r="D1678">
        <v>7</v>
      </c>
      <c r="E1678" s="52">
        <v>44036</v>
      </c>
      <c r="F1678" s="1">
        <v>0</v>
      </c>
      <c r="G1678" s="5">
        <f t="shared" si="107"/>
        <v>0</v>
      </c>
      <c r="H1678" s="19">
        <f t="shared" si="108"/>
        <v>0</v>
      </c>
      <c r="I1678">
        <v>0</v>
      </c>
      <c r="J1678" t="s">
        <v>20</v>
      </c>
      <c r="K1678" t="s">
        <v>20</v>
      </c>
      <c r="L1678" t="s">
        <v>20</v>
      </c>
      <c r="M1678" t="s">
        <v>20</v>
      </c>
      <c r="N1678" t="s">
        <v>20</v>
      </c>
      <c r="O1678">
        <v>0</v>
      </c>
      <c r="P1678" t="s">
        <v>20</v>
      </c>
      <c r="Q1678" t="s">
        <v>20</v>
      </c>
      <c r="R1678" t="s">
        <v>20</v>
      </c>
      <c r="S1678" t="s">
        <v>20</v>
      </c>
      <c r="T1678" t="s">
        <v>20</v>
      </c>
      <c r="U1678">
        <v>0</v>
      </c>
      <c r="V1678" t="s">
        <v>20</v>
      </c>
      <c r="W1678" t="s">
        <v>20</v>
      </c>
      <c r="X1678" t="s">
        <v>20</v>
      </c>
      <c r="Y1678" t="s">
        <v>20</v>
      </c>
      <c r="Z1678" t="s">
        <v>20</v>
      </c>
      <c r="AA1678" s="2" t="s">
        <v>878</v>
      </c>
      <c r="AB1678" t="s">
        <v>878</v>
      </c>
      <c r="AC1678" t="s">
        <v>878</v>
      </c>
      <c r="AD1678" t="s">
        <v>878</v>
      </c>
      <c r="AE1678" t="s">
        <v>878</v>
      </c>
      <c r="AF1678" t="s">
        <v>878</v>
      </c>
      <c r="AG1678" t="s">
        <v>878</v>
      </c>
      <c r="AH1678" t="s">
        <v>878</v>
      </c>
      <c r="AI1678" t="s">
        <v>878</v>
      </c>
      <c r="AJ1678" t="s">
        <v>878</v>
      </c>
      <c r="AK1678" t="s">
        <v>878</v>
      </c>
      <c r="AL1678" t="s">
        <v>878</v>
      </c>
      <c r="AM1678" t="s">
        <v>878</v>
      </c>
      <c r="AN1678" t="s">
        <v>878</v>
      </c>
      <c r="AO1678" t="s">
        <v>878</v>
      </c>
      <c r="AP1678" t="s">
        <v>878</v>
      </c>
      <c r="AQ1678" t="s">
        <v>878</v>
      </c>
      <c r="AR1678" t="s">
        <v>878</v>
      </c>
      <c r="AS1678" t="s">
        <v>878</v>
      </c>
      <c r="AT1678" t="s">
        <v>878</v>
      </c>
      <c r="AU1678" t="s">
        <v>878</v>
      </c>
      <c r="AV1678" t="s">
        <v>878</v>
      </c>
      <c r="AW1678" t="s">
        <v>878</v>
      </c>
      <c r="AX1678" t="s">
        <v>878</v>
      </c>
      <c r="AY1678" t="s">
        <v>878</v>
      </c>
      <c r="AZ1678" t="s">
        <v>878</v>
      </c>
      <c r="BA1678" t="s">
        <v>878</v>
      </c>
      <c r="BB1678" t="s">
        <v>878</v>
      </c>
      <c r="BC1678" t="s">
        <v>878</v>
      </c>
      <c r="BD1678" t="s">
        <v>878</v>
      </c>
      <c r="BE1678" t="s">
        <v>878</v>
      </c>
      <c r="BF1678" t="s">
        <v>878</v>
      </c>
      <c r="BG1678" s="25">
        <v>0</v>
      </c>
      <c r="BH1678" s="1">
        <v>0</v>
      </c>
      <c r="BI1678" s="1">
        <v>0</v>
      </c>
      <c r="BJ1678" s="1">
        <v>0</v>
      </c>
      <c r="BK1678" s="1">
        <v>0</v>
      </c>
      <c r="BL1678" s="25">
        <v>0</v>
      </c>
      <c r="BM1678" s="1">
        <v>0</v>
      </c>
      <c r="BN1678" s="1">
        <v>0</v>
      </c>
      <c r="BO1678" s="1">
        <v>0</v>
      </c>
      <c r="BP1678" s="1">
        <v>0</v>
      </c>
      <c r="BQ1678"/>
      <c r="BR1678"/>
      <c r="BS1678"/>
      <c r="BT1678"/>
      <c r="BU1678"/>
      <c r="BV1678"/>
      <c r="BW1678"/>
      <c r="BX1678"/>
      <c r="BY1678"/>
      <c r="BZ1678"/>
      <c r="CA1678"/>
      <c r="CB1678"/>
      <c r="CC1678"/>
      <c r="CD1678"/>
      <c r="CE1678"/>
      <c r="CF1678"/>
      <c r="CG1678"/>
      <c r="CH1678"/>
      <c r="CI1678"/>
      <c r="CJ1678"/>
      <c r="CK1678"/>
      <c r="CL1678"/>
      <c r="CM1678"/>
      <c r="CN1678"/>
      <c r="CO1678"/>
      <c r="CP1678"/>
      <c r="CQ1678"/>
      <c r="CR1678"/>
      <c r="CS1678"/>
      <c r="CT1678"/>
      <c r="CU1678"/>
      <c r="CV1678"/>
      <c r="CW1678"/>
      <c r="CX1678"/>
      <c r="CY1678"/>
      <c r="CZ1678"/>
      <c r="DA1678"/>
      <c r="DB1678"/>
      <c r="DC1678"/>
      <c r="DD1678"/>
      <c r="DE1678"/>
    </row>
    <row r="1679" spans="1:109" x14ac:dyDescent="0.2">
      <c r="A1679" s="2">
        <v>1678</v>
      </c>
      <c r="B1679" s="2">
        <v>20</v>
      </c>
      <c r="C1679" s="2">
        <v>1</v>
      </c>
      <c r="D1679">
        <v>8</v>
      </c>
      <c r="E1679" s="52">
        <v>44037</v>
      </c>
      <c r="F1679" s="1">
        <v>0</v>
      </c>
      <c r="G1679" s="5">
        <f t="shared" si="107"/>
        <v>0</v>
      </c>
      <c r="H1679" s="19">
        <f t="shared" si="108"/>
        <v>0</v>
      </c>
      <c r="I1679">
        <v>0</v>
      </c>
      <c r="J1679" t="s">
        <v>20</v>
      </c>
      <c r="K1679" t="s">
        <v>20</v>
      </c>
      <c r="L1679" t="s">
        <v>20</v>
      </c>
      <c r="M1679" t="s">
        <v>20</v>
      </c>
      <c r="N1679" t="s">
        <v>20</v>
      </c>
      <c r="O1679">
        <v>0</v>
      </c>
      <c r="P1679" t="s">
        <v>20</v>
      </c>
      <c r="Q1679" t="s">
        <v>20</v>
      </c>
      <c r="R1679" t="s">
        <v>20</v>
      </c>
      <c r="S1679" t="s">
        <v>20</v>
      </c>
      <c r="T1679" t="s">
        <v>20</v>
      </c>
      <c r="U1679">
        <v>0</v>
      </c>
      <c r="V1679" t="s">
        <v>20</v>
      </c>
      <c r="W1679" t="s">
        <v>20</v>
      </c>
      <c r="X1679" t="s">
        <v>20</v>
      </c>
      <c r="Y1679" t="s">
        <v>20</v>
      </c>
      <c r="Z1679" t="s">
        <v>20</v>
      </c>
      <c r="AA1679" s="2" t="s">
        <v>878</v>
      </c>
      <c r="AB1679" t="s">
        <v>878</v>
      </c>
      <c r="AC1679" t="s">
        <v>878</v>
      </c>
      <c r="AD1679" t="s">
        <v>878</v>
      </c>
      <c r="AE1679" t="s">
        <v>878</v>
      </c>
      <c r="AF1679" t="s">
        <v>878</v>
      </c>
      <c r="AG1679" t="s">
        <v>878</v>
      </c>
      <c r="AH1679" t="s">
        <v>878</v>
      </c>
      <c r="AI1679" t="s">
        <v>878</v>
      </c>
      <c r="AJ1679" t="s">
        <v>878</v>
      </c>
      <c r="AK1679" t="s">
        <v>878</v>
      </c>
      <c r="AL1679" t="s">
        <v>878</v>
      </c>
      <c r="AM1679" t="s">
        <v>878</v>
      </c>
      <c r="AN1679" t="s">
        <v>878</v>
      </c>
      <c r="AO1679" t="s">
        <v>878</v>
      </c>
      <c r="AP1679" t="s">
        <v>878</v>
      </c>
      <c r="AQ1679" t="s">
        <v>878</v>
      </c>
      <c r="AR1679" t="s">
        <v>878</v>
      </c>
      <c r="AS1679" t="s">
        <v>878</v>
      </c>
      <c r="AT1679" t="s">
        <v>878</v>
      </c>
      <c r="AU1679" t="s">
        <v>878</v>
      </c>
      <c r="AV1679" t="s">
        <v>878</v>
      </c>
      <c r="AW1679" t="s">
        <v>878</v>
      </c>
      <c r="AX1679" t="s">
        <v>878</v>
      </c>
      <c r="AY1679" t="s">
        <v>878</v>
      </c>
      <c r="AZ1679" t="s">
        <v>878</v>
      </c>
      <c r="BA1679" t="s">
        <v>878</v>
      </c>
      <c r="BB1679" t="s">
        <v>878</v>
      </c>
      <c r="BC1679" t="s">
        <v>878</v>
      </c>
      <c r="BD1679" t="s">
        <v>878</v>
      </c>
      <c r="BE1679" t="s">
        <v>878</v>
      </c>
      <c r="BF1679" t="s">
        <v>878</v>
      </c>
      <c r="BG1679" s="25">
        <v>0</v>
      </c>
      <c r="BH1679" s="1">
        <v>0</v>
      </c>
      <c r="BI1679" s="1">
        <v>0</v>
      </c>
      <c r="BJ1679" s="1">
        <v>0</v>
      </c>
      <c r="BK1679" s="1">
        <v>0</v>
      </c>
      <c r="BL1679" s="25">
        <v>0</v>
      </c>
      <c r="BM1679" s="1">
        <v>0</v>
      </c>
      <c r="BN1679" s="1">
        <v>0</v>
      </c>
      <c r="BO1679" s="1">
        <v>0</v>
      </c>
      <c r="BP1679" s="1">
        <v>0</v>
      </c>
      <c r="BQ1679"/>
      <c r="BR1679"/>
      <c r="BS1679"/>
      <c r="BT1679"/>
      <c r="BU1679"/>
      <c r="BV1679"/>
      <c r="BW1679"/>
      <c r="BX1679"/>
      <c r="BY1679"/>
      <c r="BZ1679"/>
      <c r="CA1679"/>
      <c r="CB1679"/>
      <c r="CC1679"/>
      <c r="CD1679"/>
      <c r="CE1679"/>
      <c r="CF1679"/>
      <c r="CG1679"/>
      <c r="CH1679"/>
      <c r="CI1679"/>
      <c r="CJ1679"/>
      <c r="CK1679"/>
      <c r="CL1679"/>
      <c r="CM1679"/>
      <c r="CN1679"/>
      <c r="CO1679"/>
      <c r="CP1679"/>
      <c r="CQ1679"/>
      <c r="CR1679"/>
      <c r="CS1679"/>
      <c r="CT1679"/>
      <c r="CU1679"/>
      <c r="CV1679"/>
      <c r="CW1679"/>
      <c r="CX1679"/>
      <c r="CY1679"/>
      <c r="CZ1679"/>
      <c r="DA1679"/>
      <c r="DB1679"/>
      <c r="DC1679"/>
      <c r="DD1679"/>
      <c r="DE1679"/>
    </row>
    <row r="1680" spans="1:109" x14ac:dyDescent="0.2">
      <c r="A1680" s="2">
        <v>1679</v>
      </c>
      <c r="B1680" s="2">
        <v>20</v>
      </c>
      <c r="C1680" s="2">
        <v>1</v>
      </c>
      <c r="D1680">
        <v>9</v>
      </c>
      <c r="E1680" s="52">
        <v>44038</v>
      </c>
      <c r="F1680" s="1">
        <v>0</v>
      </c>
      <c r="G1680" s="5">
        <f t="shared" si="107"/>
        <v>0</v>
      </c>
      <c r="H1680" s="19">
        <f t="shared" si="108"/>
        <v>0</v>
      </c>
      <c r="I1680">
        <v>0</v>
      </c>
      <c r="J1680" t="s">
        <v>20</v>
      </c>
      <c r="K1680" t="s">
        <v>20</v>
      </c>
      <c r="L1680" t="s">
        <v>20</v>
      </c>
      <c r="M1680" t="s">
        <v>20</v>
      </c>
      <c r="N1680" t="s">
        <v>20</v>
      </c>
      <c r="O1680">
        <v>0</v>
      </c>
      <c r="P1680" t="s">
        <v>20</v>
      </c>
      <c r="Q1680" t="s">
        <v>20</v>
      </c>
      <c r="R1680" t="s">
        <v>20</v>
      </c>
      <c r="S1680" t="s">
        <v>20</v>
      </c>
      <c r="T1680" t="s">
        <v>20</v>
      </c>
      <c r="U1680">
        <v>0</v>
      </c>
      <c r="V1680" t="s">
        <v>20</v>
      </c>
      <c r="W1680" t="s">
        <v>20</v>
      </c>
      <c r="X1680" t="s">
        <v>20</v>
      </c>
      <c r="Y1680" t="s">
        <v>20</v>
      </c>
      <c r="Z1680" t="s">
        <v>20</v>
      </c>
      <c r="AA1680" s="2" t="s">
        <v>878</v>
      </c>
      <c r="AB1680" t="s">
        <v>878</v>
      </c>
      <c r="AC1680" t="s">
        <v>878</v>
      </c>
      <c r="AD1680" t="s">
        <v>878</v>
      </c>
      <c r="AE1680" t="s">
        <v>878</v>
      </c>
      <c r="AF1680" t="s">
        <v>878</v>
      </c>
      <c r="AG1680" t="s">
        <v>878</v>
      </c>
      <c r="AH1680" t="s">
        <v>878</v>
      </c>
      <c r="AI1680" t="s">
        <v>878</v>
      </c>
      <c r="AJ1680" t="s">
        <v>878</v>
      </c>
      <c r="AK1680" t="s">
        <v>878</v>
      </c>
      <c r="AL1680" t="s">
        <v>878</v>
      </c>
      <c r="AM1680" t="s">
        <v>878</v>
      </c>
      <c r="AN1680" t="s">
        <v>878</v>
      </c>
      <c r="AO1680" t="s">
        <v>878</v>
      </c>
      <c r="AP1680" t="s">
        <v>878</v>
      </c>
      <c r="AQ1680" t="s">
        <v>878</v>
      </c>
      <c r="AR1680" t="s">
        <v>878</v>
      </c>
      <c r="AS1680" t="s">
        <v>878</v>
      </c>
      <c r="AT1680" t="s">
        <v>878</v>
      </c>
      <c r="AU1680" t="s">
        <v>878</v>
      </c>
      <c r="AV1680" t="s">
        <v>878</v>
      </c>
      <c r="AW1680" t="s">
        <v>878</v>
      </c>
      <c r="AX1680" t="s">
        <v>878</v>
      </c>
      <c r="AY1680" t="s">
        <v>878</v>
      </c>
      <c r="AZ1680" t="s">
        <v>878</v>
      </c>
      <c r="BA1680" t="s">
        <v>878</v>
      </c>
      <c r="BB1680" t="s">
        <v>878</v>
      </c>
      <c r="BC1680" t="s">
        <v>878</v>
      </c>
      <c r="BD1680" t="s">
        <v>878</v>
      </c>
      <c r="BE1680" t="s">
        <v>878</v>
      </c>
      <c r="BF1680" t="s">
        <v>878</v>
      </c>
      <c r="BG1680" s="25">
        <v>0</v>
      </c>
      <c r="BH1680" s="1">
        <v>0</v>
      </c>
      <c r="BI1680" s="1">
        <v>0</v>
      </c>
      <c r="BJ1680" s="1">
        <v>0</v>
      </c>
      <c r="BK1680" s="1">
        <v>0</v>
      </c>
      <c r="BL1680" s="25">
        <v>0</v>
      </c>
      <c r="BM1680" s="1">
        <v>0</v>
      </c>
      <c r="BN1680" s="1">
        <v>0</v>
      </c>
      <c r="BO1680" s="1">
        <v>0</v>
      </c>
      <c r="BP1680" s="1">
        <v>0</v>
      </c>
      <c r="BQ1680"/>
      <c r="BR1680"/>
      <c r="BS1680"/>
      <c r="BT1680"/>
      <c r="BU1680"/>
      <c r="BV1680"/>
      <c r="BW1680"/>
      <c r="BX1680"/>
      <c r="BY1680"/>
      <c r="BZ1680"/>
      <c r="CA1680"/>
      <c r="CB1680"/>
      <c r="CC1680"/>
      <c r="CD1680"/>
      <c r="CE1680"/>
      <c r="CF1680"/>
      <c r="CG1680"/>
      <c r="CH1680"/>
      <c r="CI1680"/>
      <c r="CJ1680"/>
      <c r="CK1680"/>
      <c r="CL1680"/>
      <c r="CM1680"/>
      <c r="CN1680"/>
      <c r="CO1680"/>
      <c r="CP1680"/>
      <c r="CQ1680"/>
      <c r="CR1680"/>
      <c r="CS1680"/>
      <c r="CT1680"/>
      <c r="CU1680"/>
      <c r="CV1680"/>
      <c r="CW1680"/>
      <c r="CX1680"/>
      <c r="CY1680"/>
      <c r="CZ1680"/>
      <c r="DA1680"/>
      <c r="DB1680"/>
      <c r="DC1680"/>
      <c r="DD1680"/>
      <c r="DE1680"/>
    </row>
    <row r="1681" spans="1:109" x14ac:dyDescent="0.2">
      <c r="A1681" s="2">
        <v>1680</v>
      </c>
      <c r="B1681" s="2">
        <v>20</v>
      </c>
      <c r="C1681" s="2">
        <v>1</v>
      </c>
      <c r="D1681">
        <v>10</v>
      </c>
      <c r="E1681" s="52">
        <v>44039</v>
      </c>
      <c r="F1681" s="1">
        <v>0</v>
      </c>
      <c r="G1681" s="5">
        <f t="shared" si="107"/>
        <v>0</v>
      </c>
      <c r="H1681" s="19">
        <f t="shared" si="108"/>
        <v>0</v>
      </c>
      <c r="I1681">
        <v>0</v>
      </c>
      <c r="J1681" t="s">
        <v>20</v>
      </c>
      <c r="K1681" t="s">
        <v>20</v>
      </c>
      <c r="L1681" t="s">
        <v>20</v>
      </c>
      <c r="M1681" t="s">
        <v>20</v>
      </c>
      <c r="N1681" t="s">
        <v>20</v>
      </c>
      <c r="O1681">
        <v>0</v>
      </c>
      <c r="P1681" t="s">
        <v>20</v>
      </c>
      <c r="Q1681" t="s">
        <v>20</v>
      </c>
      <c r="R1681" t="s">
        <v>20</v>
      </c>
      <c r="S1681" t="s">
        <v>20</v>
      </c>
      <c r="T1681" t="s">
        <v>20</v>
      </c>
      <c r="U1681">
        <v>0</v>
      </c>
      <c r="V1681" t="s">
        <v>20</v>
      </c>
      <c r="W1681" t="s">
        <v>20</v>
      </c>
      <c r="X1681" t="s">
        <v>20</v>
      </c>
      <c r="Y1681" t="s">
        <v>20</v>
      </c>
      <c r="Z1681" t="s">
        <v>20</v>
      </c>
      <c r="AA1681" s="2" t="s">
        <v>878</v>
      </c>
      <c r="AB1681" t="s">
        <v>878</v>
      </c>
      <c r="AC1681" t="s">
        <v>878</v>
      </c>
      <c r="AD1681" t="s">
        <v>878</v>
      </c>
      <c r="AE1681" t="s">
        <v>878</v>
      </c>
      <c r="AF1681" t="s">
        <v>878</v>
      </c>
      <c r="AG1681" t="s">
        <v>878</v>
      </c>
      <c r="AH1681" t="s">
        <v>878</v>
      </c>
      <c r="AI1681" t="s">
        <v>878</v>
      </c>
      <c r="AJ1681" t="s">
        <v>878</v>
      </c>
      <c r="AK1681" t="s">
        <v>878</v>
      </c>
      <c r="AL1681" t="s">
        <v>878</v>
      </c>
      <c r="AM1681" t="s">
        <v>878</v>
      </c>
      <c r="AN1681" t="s">
        <v>878</v>
      </c>
      <c r="AO1681" t="s">
        <v>878</v>
      </c>
      <c r="AP1681" t="s">
        <v>878</v>
      </c>
      <c r="AQ1681" t="s">
        <v>878</v>
      </c>
      <c r="AR1681" t="s">
        <v>878</v>
      </c>
      <c r="AS1681" t="s">
        <v>878</v>
      </c>
      <c r="AT1681" t="s">
        <v>878</v>
      </c>
      <c r="AU1681" t="s">
        <v>878</v>
      </c>
      <c r="AV1681" t="s">
        <v>878</v>
      </c>
      <c r="AW1681" t="s">
        <v>878</v>
      </c>
      <c r="AX1681" t="s">
        <v>878</v>
      </c>
      <c r="AY1681" t="s">
        <v>878</v>
      </c>
      <c r="AZ1681" t="s">
        <v>878</v>
      </c>
      <c r="BA1681" t="s">
        <v>878</v>
      </c>
      <c r="BB1681" t="s">
        <v>878</v>
      </c>
      <c r="BC1681" t="s">
        <v>878</v>
      </c>
      <c r="BD1681" t="s">
        <v>878</v>
      </c>
      <c r="BE1681" t="s">
        <v>878</v>
      </c>
      <c r="BF1681" t="s">
        <v>878</v>
      </c>
      <c r="BG1681" s="25">
        <v>0</v>
      </c>
      <c r="BH1681" s="1">
        <v>0</v>
      </c>
      <c r="BI1681" s="1">
        <v>0</v>
      </c>
      <c r="BJ1681" s="1">
        <v>0</v>
      </c>
      <c r="BK1681" s="1">
        <v>0</v>
      </c>
      <c r="BL1681" s="25">
        <v>0</v>
      </c>
      <c r="BM1681" s="1">
        <v>0</v>
      </c>
      <c r="BN1681" s="1">
        <v>0</v>
      </c>
      <c r="BO1681" s="1">
        <v>0</v>
      </c>
      <c r="BP1681" s="1">
        <v>0</v>
      </c>
      <c r="BQ1681"/>
      <c r="BR1681"/>
      <c r="BS1681"/>
      <c r="BT1681"/>
      <c r="BU1681"/>
      <c r="BV1681"/>
      <c r="BW1681"/>
      <c r="BX1681"/>
      <c r="BY1681"/>
      <c r="BZ1681"/>
      <c r="CA1681"/>
      <c r="CB1681"/>
      <c r="CC1681"/>
      <c r="CD1681"/>
      <c r="CE1681"/>
      <c r="CF1681"/>
      <c r="CG1681"/>
      <c r="CH1681"/>
      <c r="CI1681"/>
      <c r="CJ1681"/>
      <c r="CK1681"/>
      <c r="CL1681"/>
      <c r="CM1681"/>
      <c r="CN1681"/>
      <c r="CO1681"/>
      <c r="CP1681"/>
      <c r="CQ1681"/>
      <c r="CR1681"/>
      <c r="CS1681"/>
      <c r="CT1681"/>
      <c r="CU1681"/>
      <c r="CV1681"/>
      <c r="CW1681"/>
      <c r="CX1681"/>
      <c r="CY1681"/>
      <c r="CZ1681"/>
      <c r="DA1681"/>
      <c r="DB1681"/>
      <c r="DC1681"/>
      <c r="DD1681"/>
      <c r="DE1681"/>
    </row>
    <row r="1682" spans="1:109" x14ac:dyDescent="0.2">
      <c r="A1682" s="2">
        <v>1681</v>
      </c>
      <c r="B1682" s="2">
        <v>20</v>
      </c>
      <c r="C1682" s="2">
        <v>1</v>
      </c>
      <c r="D1682">
        <v>11</v>
      </c>
      <c r="E1682" s="52">
        <v>44040</v>
      </c>
      <c r="F1682" s="1">
        <v>0</v>
      </c>
      <c r="G1682" s="5">
        <f t="shared" si="107"/>
        <v>0</v>
      </c>
      <c r="H1682" s="19">
        <f t="shared" si="108"/>
        <v>0</v>
      </c>
      <c r="I1682">
        <v>0</v>
      </c>
      <c r="J1682" t="s">
        <v>20</v>
      </c>
      <c r="K1682" t="s">
        <v>20</v>
      </c>
      <c r="L1682" t="s">
        <v>20</v>
      </c>
      <c r="M1682" t="s">
        <v>20</v>
      </c>
      <c r="N1682" t="s">
        <v>20</v>
      </c>
      <c r="O1682">
        <v>0</v>
      </c>
      <c r="P1682" t="s">
        <v>20</v>
      </c>
      <c r="Q1682" t="s">
        <v>20</v>
      </c>
      <c r="R1682" t="s">
        <v>20</v>
      </c>
      <c r="S1682" t="s">
        <v>20</v>
      </c>
      <c r="T1682" t="s">
        <v>20</v>
      </c>
      <c r="U1682">
        <v>0</v>
      </c>
      <c r="V1682" t="s">
        <v>20</v>
      </c>
      <c r="W1682" t="s">
        <v>20</v>
      </c>
      <c r="X1682" t="s">
        <v>20</v>
      </c>
      <c r="Y1682" t="s">
        <v>20</v>
      </c>
      <c r="Z1682" t="s">
        <v>20</v>
      </c>
      <c r="AA1682" s="2" t="s">
        <v>878</v>
      </c>
      <c r="AB1682" t="s">
        <v>878</v>
      </c>
      <c r="AC1682" t="s">
        <v>878</v>
      </c>
      <c r="AD1682" t="s">
        <v>878</v>
      </c>
      <c r="AE1682" t="s">
        <v>878</v>
      </c>
      <c r="AF1682" t="s">
        <v>878</v>
      </c>
      <c r="AG1682" t="s">
        <v>878</v>
      </c>
      <c r="AH1682" t="s">
        <v>878</v>
      </c>
      <c r="AI1682" t="s">
        <v>878</v>
      </c>
      <c r="AJ1682" t="s">
        <v>878</v>
      </c>
      <c r="AK1682" t="s">
        <v>878</v>
      </c>
      <c r="AL1682" t="s">
        <v>878</v>
      </c>
      <c r="AM1682" t="s">
        <v>878</v>
      </c>
      <c r="AN1682" t="s">
        <v>878</v>
      </c>
      <c r="AO1682" t="s">
        <v>878</v>
      </c>
      <c r="AP1682" t="s">
        <v>878</v>
      </c>
      <c r="AQ1682" t="s">
        <v>878</v>
      </c>
      <c r="AR1682" t="s">
        <v>878</v>
      </c>
      <c r="AS1682" t="s">
        <v>878</v>
      </c>
      <c r="AT1682" t="s">
        <v>878</v>
      </c>
      <c r="AU1682" t="s">
        <v>878</v>
      </c>
      <c r="AV1682" t="s">
        <v>878</v>
      </c>
      <c r="AW1682" t="s">
        <v>878</v>
      </c>
      <c r="AX1682" t="s">
        <v>878</v>
      </c>
      <c r="AY1682" t="s">
        <v>878</v>
      </c>
      <c r="AZ1682" t="s">
        <v>878</v>
      </c>
      <c r="BA1682" t="s">
        <v>878</v>
      </c>
      <c r="BB1682" t="s">
        <v>878</v>
      </c>
      <c r="BC1682" t="s">
        <v>878</v>
      </c>
      <c r="BD1682" t="s">
        <v>878</v>
      </c>
      <c r="BE1682" t="s">
        <v>878</v>
      </c>
      <c r="BF1682" t="s">
        <v>878</v>
      </c>
      <c r="BG1682" s="25">
        <v>0</v>
      </c>
      <c r="BH1682" s="1">
        <v>0</v>
      </c>
      <c r="BI1682" s="1">
        <v>0</v>
      </c>
      <c r="BJ1682" s="1">
        <v>0</v>
      </c>
      <c r="BK1682" s="1">
        <v>0</v>
      </c>
      <c r="BL1682" s="25">
        <v>0</v>
      </c>
      <c r="BM1682" s="1">
        <v>0</v>
      </c>
      <c r="BN1682" s="1">
        <v>0</v>
      </c>
      <c r="BO1682" s="1">
        <v>0</v>
      </c>
      <c r="BP1682" s="1">
        <v>0</v>
      </c>
      <c r="BQ1682"/>
      <c r="BR1682"/>
      <c r="BS1682"/>
      <c r="BT1682"/>
      <c r="BU1682"/>
      <c r="BV1682"/>
      <c r="BW1682"/>
      <c r="BX1682"/>
      <c r="BY1682"/>
      <c r="BZ1682"/>
      <c r="CA1682"/>
      <c r="CB1682"/>
      <c r="CC1682"/>
      <c r="CD1682"/>
      <c r="CE1682"/>
      <c r="CF1682"/>
      <c r="CG1682"/>
      <c r="CH1682"/>
      <c r="CI1682"/>
      <c r="CJ1682"/>
      <c r="CK1682"/>
      <c r="CL1682"/>
      <c r="CM1682"/>
      <c r="CN1682"/>
      <c r="CO1682"/>
      <c r="CP1682"/>
      <c r="CQ1682"/>
      <c r="CR1682"/>
      <c r="CS1682"/>
      <c r="CT1682"/>
      <c r="CU1682"/>
      <c r="CV1682"/>
      <c r="CW1682"/>
      <c r="CX1682"/>
      <c r="CY1682"/>
      <c r="CZ1682"/>
      <c r="DA1682"/>
      <c r="DB1682"/>
      <c r="DC1682"/>
      <c r="DD1682"/>
      <c r="DE1682"/>
    </row>
    <row r="1683" spans="1:109" x14ac:dyDescent="0.2">
      <c r="A1683" s="2">
        <v>1682</v>
      </c>
      <c r="B1683" s="2">
        <v>20</v>
      </c>
      <c r="C1683" s="2">
        <v>1</v>
      </c>
      <c r="D1683">
        <v>12</v>
      </c>
      <c r="E1683" s="52">
        <v>44041</v>
      </c>
      <c r="F1683" s="1">
        <v>0</v>
      </c>
      <c r="G1683" s="5">
        <f t="shared" si="107"/>
        <v>0</v>
      </c>
      <c r="H1683" s="19">
        <f t="shared" si="108"/>
        <v>0</v>
      </c>
      <c r="I1683">
        <v>61.805555555555557</v>
      </c>
      <c r="J1683">
        <v>149.34269662921349</v>
      </c>
      <c r="K1683">
        <v>25.609267740153939</v>
      </c>
      <c r="L1683">
        <v>14.044943820224718</v>
      </c>
      <c r="M1683">
        <v>78.651685393258433</v>
      </c>
      <c r="N1683">
        <v>7.3033707865168536</v>
      </c>
      <c r="O1683">
        <v>42.708333333333336</v>
      </c>
      <c r="P1683">
        <v>160.82926829268294</v>
      </c>
      <c r="Q1683">
        <v>6.5910030069563881</v>
      </c>
      <c r="R1683">
        <v>4.8780487804878048</v>
      </c>
      <c r="S1683">
        <v>95.121951219512198</v>
      </c>
      <c r="T1683">
        <v>0</v>
      </c>
      <c r="U1683">
        <v>100</v>
      </c>
      <c r="V1683">
        <v>139.53125</v>
      </c>
      <c r="W1683">
        <v>35.243978870774555</v>
      </c>
      <c r="X1683">
        <v>21.875</v>
      </c>
      <c r="Y1683">
        <v>64.583333333333329</v>
      </c>
      <c r="Z1683">
        <v>13.541666666666666</v>
      </c>
      <c r="AA1683" s="2" t="s">
        <v>878</v>
      </c>
      <c r="AB1683" t="s">
        <v>878</v>
      </c>
      <c r="AC1683" t="s">
        <v>878</v>
      </c>
      <c r="AD1683" t="s">
        <v>878</v>
      </c>
      <c r="AE1683" t="s">
        <v>878</v>
      </c>
      <c r="AF1683" t="s">
        <v>878</v>
      </c>
      <c r="AG1683" t="s">
        <v>878</v>
      </c>
      <c r="AH1683" t="s">
        <v>878</v>
      </c>
      <c r="AI1683" t="s">
        <v>878</v>
      </c>
      <c r="AJ1683" t="s">
        <v>878</v>
      </c>
      <c r="AK1683" t="s">
        <v>878</v>
      </c>
      <c r="AL1683" t="s">
        <v>878</v>
      </c>
      <c r="AM1683" t="s">
        <v>878</v>
      </c>
      <c r="AN1683" t="s">
        <v>878</v>
      </c>
      <c r="AO1683" t="s">
        <v>878</v>
      </c>
      <c r="AP1683" t="s">
        <v>878</v>
      </c>
      <c r="AQ1683" t="s">
        <v>878</v>
      </c>
      <c r="AR1683" t="s">
        <v>878</v>
      </c>
      <c r="AS1683" t="s">
        <v>878</v>
      </c>
      <c r="AT1683" t="s">
        <v>878</v>
      </c>
      <c r="AU1683" t="s">
        <v>878</v>
      </c>
      <c r="AV1683" t="s">
        <v>878</v>
      </c>
      <c r="AW1683" t="s">
        <v>878</v>
      </c>
      <c r="AX1683" t="s">
        <v>878</v>
      </c>
      <c r="AY1683" t="s">
        <v>878</v>
      </c>
      <c r="AZ1683" t="s">
        <v>878</v>
      </c>
      <c r="BA1683" t="s">
        <v>878</v>
      </c>
      <c r="BB1683" t="s">
        <v>878</v>
      </c>
      <c r="BC1683" t="s">
        <v>878</v>
      </c>
      <c r="BD1683" t="s">
        <v>878</v>
      </c>
      <c r="BE1683" t="s">
        <v>878</v>
      </c>
      <c r="BF1683" t="s">
        <v>878</v>
      </c>
      <c r="BG1683" s="25">
        <v>0</v>
      </c>
      <c r="BH1683" s="1">
        <v>0</v>
      </c>
      <c r="BI1683" s="1">
        <v>0</v>
      </c>
      <c r="BJ1683" s="1">
        <v>0</v>
      </c>
      <c r="BK1683" s="1">
        <v>0</v>
      </c>
      <c r="BL1683" s="25">
        <v>0</v>
      </c>
      <c r="BM1683" s="1">
        <v>0</v>
      </c>
      <c r="BN1683" s="1">
        <v>0</v>
      </c>
      <c r="BO1683" s="1">
        <v>0</v>
      </c>
      <c r="BP1683" s="1">
        <v>0</v>
      </c>
      <c r="BQ1683"/>
      <c r="BR1683"/>
      <c r="BS1683"/>
      <c r="BT1683"/>
      <c r="BU1683"/>
      <c r="BV1683"/>
      <c r="BW1683"/>
      <c r="BX1683"/>
      <c r="BY1683"/>
      <c r="BZ1683"/>
      <c r="CA1683"/>
      <c r="CB1683"/>
      <c r="CC1683"/>
      <c r="CD1683"/>
      <c r="CE1683"/>
      <c r="CF1683"/>
      <c r="CG1683"/>
      <c r="CH1683"/>
      <c r="CI1683"/>
      <c r="CJ1683"/>
      <c r="CK1683"/>
      <c r="CL1683"/>
      <c r="CM1683"/>
      <c r="CN1683"/>
      <c r="CO1683"/>
      <c r="CP1683"/>
      <c r="CQ1683"/>
      <c r="CR1683"/>
      <c r="CS1683"/>
      <c r="CT1683"/>
      <c r="CU1683"/>
      <c r="CV1683"/>
      <c r="CW1683"/>
      <c r="CX1683"/>
      <c r="CY1683"/>
      <c r="CZ1683"/>
      <c r="DA1683"/>
      <c r="DB1683"/>
      <c r="DC1683"/>
      <c r="DD1683"/>
      <c r="DE1683"/>
    </row>
    <row r="1684" spans="1:109" x14ac:dyDescent="0.2">
      <c r="A1684" s="2">
        <v>1683</v>
      </c>
      <c r="B1684" s="2">
        <v>20</v>
      </c>
      <c r="C1684" s="2">
        <v>1</v>
      </c>
      <c r="D1684">
        <v>13</v>
      </c>
      <c r="E1684" s="52">
        <v>44042</v>
      </c>
      <c r="F1684" s="1">
        <v>0</v>
      </c>
      <c r="G1684" s="5">
        <f t="shared" si="107"/>
        <v>0</v>
      </c>
      <c r="H1684" s="19">
        <f t="shared" si="108"/>
        <v>0</v>
      </c>
      <c r="I1684">
        <v>90.277777777777771</v>
      </c>
      <c r="J1684">
        <v>187.62692307692308</v>
      </c>
      <c r="K1684">
        <v>32.147312661621534</v>
      </c>
      <c r="L1684">
        <v>49.615384615384613</v>
      </c>
      <c r="M1684">
        <v>50.384615384615387</v>
      </c>
      <c r="N1684">
        <v>0</v>
      </c>
      <c r="O1684">
        <v>85.416666666666671</v>
      </c>
      <c r="P1684">
        <v>155.69512195121951</v>
      </c>
      <c r="Q1684">
        <v>31.266020571331165</v>
      </c>
      <c r="R1684">
        <v>26.219512195121951</v>
      </c>
      <c r="S1684">
        <v>73.780487804878049</v>
      </c>
      <c r="T1684">
        <v>0</v>
      </c>
      <c r="U1684">
        <v>100</v>
      </c>
      <c r="V1684">
        <v>242.17708333333334</v>
      </c>
      <c r="W1684">
        <v>13.604707765805212</v>
      </c>
      <c r="X1684">
        <v>89.583333333333329</v>
      </c>
      <c r="Y1684">
        <v>10.416666666666671</v>
      </c>
      <c r="Z1684">
        <v>0</v>
      </c>
      <c r="AA1684" s="2" t="s">
        <v>878</v>
      </c>
      <c r="AB1684" t="s">
        <v>878</v>
      </c>
      <c r="AC1684" t="s">
        <v>878</v>
      </c>
      <c r="AD1684" t="s">
        <v>878</v>
      </c>
      <c r="AE1684" t="s">
        <v>878</v>
      </c>
      <c r="AF1684" t="s">
        <v>878</v>
      </c>
      <c r="AG1684" t="s">
        <v>878</v>
      </c>
      <c r="AH1684" t="s">
        <v>878</v>
      </c>
      <c r="AI1684" t="s">
        <v>878</v>
      </c>
      <c r="AJ1684" t="s">
        <v>878</v>
      </c>
      <c r="AK1684" t="s">
        <v>878</v>
      </c>
      <c r="AL1684" t="s">
        <v>878</v>
      </c>
      <c r="AM1684" t="s">
        <v>878</v>
      </c>
      <c r="AN1684" t="s">
        <v>878</v>
      </c>
      <c r="AO1684" t="s">
        <v>878</v>
      </c>
      <c r="AP1684" t="s">
        <v>878</v>
      </c>
      <c r="AQ1684" t="s">
        <v>878</v>
      </c>
      <c r="AR1684" t="s">
        <v>878</v>
      </c>
      <c r="AS1684" t="s">
        <v>878</v>
      </c>
      <c r="AT1684" t="s">
        <v>878</v>
      </c>
      <c r="AU1684" t="s">
        <v>878</v>
      </c>
      <c r="AV1684" t="s">
        <v>878</v>
      </c>
      <c r="AW1684" t="s">
        <v>878</v>
      </c>
      <c r="AX1684" t="s">
        <v>878</v>
      </c>
      <c r="AY1684" t="s">
        <v>878</v>
      </c>
      <c r="AZ1684" t="s">
        <v>878</v>
      </c>
      <c r="BA1684" t="s">
        <v>878</v>
      </c>
      <c r="BB1684" t="s">
        <v>878</v>
      </c>
      <c r="BC1684" t="s">
        <v>878</v>
      </c>
      <c r="BD1684" t="s">
        <v>878</v>
      </c>
      <c r="BE1684" t="s">
        <v>878</v>
      </c>
      <c r="BF1684" t="s">
        <v>878</v>
      </c>
      <c r="BG1684" s="25">
        <v>0</v>
      </c>
      <c r="BH1684" s="1">
        <v>0</v>
      </c>
      <c r="BI1684" s="1">
        <v>0</v>
      </c>
      <c r="BJ1684" s="1">
        <v>0</v>
      </c>
      <c r="BK1684" s="1">
        <v>0</v>
      </c>
      <c r="BL1684" s="25">
        <v>0</v>
      </c>
      <c r="BM1684" s="1">
        <v>0</v>
      </c>
      <c r="BN1684" s="1">
        <v>0</v>
      </c>
      <c r="BO1684" s="1">
        <v>0</v>
      </c>
      <c r="BP1684" s="1">
        <v>0</v>
      </c>
      <c r="BQ1684"/>
      <c r="BR1684"/>
      <c r="BS1684"/>
      <c r="BT1684"/>
      <c r="BU1684"/>
      <c r="BV1684"/>
      <c r="BW1684"/>
      <c r="BX1684"/>
      <c r="BY1684"/>
      <c r="BZ1684"/>
      <c r="CA1684"/>
      <c r="CB1684"/>
      <c r="CC1684"/>
      <c r="CD1684"/>
      <c r="CE1684"/>
      <c r="CF1684"/>
      <c r="CG1684"/>
      <c r="CH1684"/>
      <c r="CI1684"/>
      <c r="CJ1684"/>
      <c r="CK1684"/>
      <c r="CL1684"/>
      <c r="CM1684"/>
      <c r="CN1684"/>
      <c r="CO1684"/>
      <c r="CP1684"/>
      <c r="CQ1684"/>
      <c r="CR1684"/>
      <c r="CS1684"/>
      <c r="CT1684"/>
      <c r="CU1684"/>
      <c r="CV1684"/>
      <c r="CW1684"/>
      <c r="CX1684"/>
      <c r="CY1684"/>
      <c r="CZ1684"/>
      <c r="DA1684"/>
      <c r="DB1684"/>
      <c r="DC1684"/>
      <c r="DD1684"/>
      <c r="DE1684"/>
    </row>
    <row r="1685" spans="1:109" x14ac:dyDescent="0.2">
      <c r="A1685" s="2">
        <v>1684</v>
      </c>
      <c r="B1685" s="2">
        <v>20</v>
      </c>
      <c r="C1685" s="2">
        <v>1</v>
      </c>
      <c r="D1685">
        <v>14</v>
      </c>
      <c r="E1685" s="52">
        <v>44043</v>
      </c>
      <c r="F1685" s="1">
        <v>0</v>
      </c>
      <c r="G1685" s="5">
        <f t="shared" si="107"/>
        <v>0</v>
      </c>
      <c r="H1685" s="19">
        <f t="shared" si="108"/>
        <v>0</v>
      </c>
      <c r="I1685">
        <v>98.958333333333329</v>
      </c>
      <c r="J1685">
        <v>151.21754385964911</v>
      </c>
      <c r="K1685">
        <v>27.280408694400172</v>
      </c>
      <c r="L1685">
        <v>21.754385964912281</v>
      </c>
      <c r="M1685">
        <v>78.245614035087726</v>
      </c>
      <c r="N1685">
        <v>0</v>
      </c>
      <c r="O1685">
        <v>98.4375</v>
      </c>
      <c r="P1685">
        <v>150.24338624338625</v>
      </c>
      <c r="Q1685">
        <v>31.478593848117018</v>
      </c>
      <c r="R1685">
        <v>26.455026455026456</v>
      </c>
      <c r="S1685">
        <v>73.544973544973544</v>
      </c>
      <c r="T1685">
        <v>0</v>
      </c>
      <c r="U1685">
        <v>100</v>
      </c>
      <c r="V1685">
        <v>153.13541666666666</v>
      </c>
      <c r="W1685">
        <v>16.717772446263535</v>
      </c>
      <c r="X1685">
        <v>12.5</v>
      </c>
      <c r="Y1685">
        <v>87.5</v>
      </c>
      <c r="Z1685">
        <v>0</v>
      </c>
      <c r="AA1685" s="2" t="s">
        <v>878</v>
      </c>
      <c r="AB1685" t="s">
        <v>878</v>
      </c>
      <c r="AC1685" t="s">
        <v>878</v>
      </c>
      <c r="AD1685" t="s">
        <v>878</v>
      </c>
      <c r="AE1685" t="s">
        <v>878</v>
      </c>
      <c r="AF1685" t="s">
        <v>878</v>
      </c>
      <c r="AG1685" t="s">
        <v>878</v>
      </c>
      <c r="AH1685" t="s">
        <v>878</v>
      </c>
      <c r="AI1685" t="s">
        <v>878</v>
      </c>
      <c r="AJ1685" t="s">
        <v>878</v>
      </c>
      <c r="AK1685" t="s">
        <v>878</v>
      </c>
      <c r="AL1685" t="s">
        <v>878</v>
      </c>
      <c r="AM1685" t="s">
        <v>878</v>
      </c>
      <c r="AN1685" t="s">
        <v>878</v>
      </c>
      <c r="AO1685" t="s">
        <v>878</v>
      </c>
      <c r="AP1685" t="s">
        <v>878</v>
      </c>
      <c r="AQ1685" t="s">
        <v>878</v>
      </c>
      <c r="AR1685" t="s">
        <v>878</v>
      </c>
      <c r="AS1685" t="s">
        <v>878</v>
      </c>
      <c r="AT1685" t="s">
        <v>878</v>
      </c>
      <c r="AU1685" t="s">
        <v>878</v>
      </c>
      <c r="AV1685" t="s">
        <v>878</v>
      </c>
      <c r="AW1685" t="s">
        <v>878</v>
      </c>
      <c r="AX1685" t="s">
        <v>878</v>
      </c>
      <c r="AY1685" t="s">
        <v>878</v>
      </c>
      <c r="AZ1685" t="s">
        <v>878</v>
      </c>
      <c r="BA1685" t="s">
        <v>878</v>
      </c>
      <c r="BB1685" t="s">
        <v>878</v>
      </c>
      <c r="BC1685" t="s">
        <v>878</v>
      </c>
      <c r="BD1685" t="s">
        <v>878</v>
      </c>
      <c r="BE1685" t="s">
        <v>878</v>
      </c>
      <c r="BF1685" t="s">
        <v>878</v>
      </c>
      <c r="BG1685" s="25">
        <v>0</v>
      </c>
      <c r="BH1685" s="1">
        <v>0</v>
      </c>
      <c r="BI1685" s="1">
        <v>0</v>
      </c>
      <c r="BJ1685" s="1">
        <v>0</v>
      </c>
      <c r="BK1685" s="1">
        <v>0</v>
      </c>
      <c r="BL1685" s="25">
        <v>0</v>
      </c>
      <c r="BM1685" s="1">
        <v>0</v>
      </c>
      <c r="BN1685" s="1">
        <v>0</v>
      </c>
      <c r="BO1685" s="1">
        <v>0</v>
      </c>
      <c r="BP1685" s="1">
        <v>0</v>
      </c>
      <c r="BQ1685"/>
      <c r="BR1685"/>
      <c r="BS1685"/>
      <c r="BT1685"/>
      <c r="BU1685"/>
      <c r="BV1685"/>
      <c r="BW1685"/>
      <c r="BX1685"/>
      <c r="BY1685"/>
      <c r="BZ1685"/>
      <c r="CA1685"/>
      <c r="CB1685"/>
      <c r="CC1685"/>
      <c r="CD1685"/>
      <c r="CE1685"/>
      <c r="CF1685"/>
      <c r="CG1685"/>
      <c r="CH1685"/>
      <c r="CI1685"/>
      <c r="CJ1685"/>
      <c r="CK1685"/>
      <c r="CL1685"/>
      <c r="CM1685"/>
      <c r="CN1685"/>
      <c r="CO1685"/>
      <c r="CP1685"/>
      <c r="CQ1685"/>
      <c r="CR1685"/>
      <c r="CS1685"/>
      <c r="CT1685"/>
      <c r="CU1685"/>
      <c r="CV1685"/>
      <c r="CW1685"/>
      <c r="CX1685"/>
      <c r="CY1685"/>
      <c r="CZ1685"/>
      <c r="DA1685"/>
      <c r="DB1685"/>
      <c r="DC1685"/>
      <c r="DD1685"/>
      <c r="DE1685"/>
    </row>
    <row r="1686" spans="1:109" x14ac:dyDescent="0.2">
      <c r="A1686" s="2">
        <v>1685</v>
      </c>
      <c r="B1686" s="2">
        <v>20</v>
      </c>
      <c r="C1686" s="2">
        <v>2</v>
      </c>
      <c r="D1686">
        <v>1</v>
      </c>
      <c r="E1686" s="52">
        <v>44044</v>
      </c>
      <c r="F1686" s="1">
        <v>0</v>
      </c>
      <c r="G1686" s="5">
        <f t="shared" si="107"/>
        <v>0</v>
      </c>
      <c r="H1686" s="19">
        <f t="shared" si="108"/>
        <v>0</v>
      </c>
      <c r="I1686">
        <v>100</v>
      </c>
      <c r="J1686">
        <v>165.48958333333334</v>
      </c>
      <c r="K1686">
        <v>19.619584973393451</v>
      </c>
      <c r="L1686">
        <v>30.902777777777779</v>
      </c>
      <c r="M1686">
        <v>69.097222222222229</v>
      </c>
      <c r="N1686">
        <v>0</v>
      </c>
      <c r="O1686">
        <v>100</v>
      </c>
      <c r="P1686">
        <v>164.609375</v>
      </c>
      <c r="Q1686">
        <v>23.174745986602861</v>
      </c>
      <c r="R1686">
        <v>36.979166666666664</v>
      </c>
      <c r="S1686">
        <v>63.020833333333336</v>
      </c>
      <c r="T1686">
        <v>0</v>
      </c>
      <c r="U1686">
        <v>100</v>
      </c>
      <c r="V1686">
        <v>167.25</v>
      </c>
      <c r="W1686">
        <v>9.5338123995592632</v>
      </c>
      <c r="X1686">
        <v>18.75</v>
      </c>
      <c r="Y1686">
        <v>81.25</v>
      </c>
      <c r="Z1686">
        <v>0</v>
      </c>
      <c r="AA1686" s="2">
        <v>0</v>
      </c>
      <c r="AB1686">
        <v>1</v>
      </c>
      <c r="AC1686">
        <v>8</v>
      </c>
      <c r="AD1686">
        <v>2</v>
      </c>
      <c r="AE1686" s="16">
        <v>0</v>
      </c>
      <c r="AF1686" t="s">
        <v>879</v>
      </c>
      <c r="AG1686" t="s">
        <v>879</v>
      </c>
      <c r="AH1686" t="s">
        <v>879</v>
      </c>
      <c r="AI1686" t="s">
        <v>879</v>
      </c>
      <c r="AJ1686" t="s">
        <v>879</v>
      </c>
      <c r="AK1686" t="s">
        <v>879</v>
      </c>
      <c r="AL1686" t="s">
        <v>878</v>
      </c>
      <c r="AM1686" t="s">
        <v>878</v>
      </c>
      <c r="AN1686" t="s">
        <v>878</v>
      </c>
      <c r="AO1686" t="s">
        <v>878</v>
      </c>
      <c r="AP1686" t="s">
        <v>878</v>
      </c>
      <c r="AQ1686" t="s">
        <v>878</v>
      </c>
      <c r="AR1686" t="s">
        <v>878</v>
      </c>
      <c r="AS1686" t="s">
        <v>879</v>
      </c>
      <c r="AT1686" t="s">
        <v>879</v>
      </c>
      <c r="AU1686" t="s">
        <v>879</v>
      </c>
      <c r="AV1686" t="s">
        <v>879</v>
      </c>
      <c r="AW1686" t="s">
        <v>879</v>
      </c>
      <c r="AX1686" t="s">
        <v>879</v>
      </c>
      <c r="AY1686" t="s">
        <v>879</v>
      </c>
      <c r="AZ1686" t="s">
        <v>878</v>
      </c>
      <c r="BA1686" t="s">
        <v>878</v>
      </c>
      <c r="BB1686" t="s">
        <v>878</v>
      </c>
      <c r="BC1686" t="s">
        <v>878</v>
      </c>
      <c r="BD1686" t="s">
        <v>878</v>
      </c>
      <c r="BE1686" t="s">
        <v>878</v>
      </c>
      <c r="BF1686" t="s">
        <v>878</v>
      </c>
      <c r="BG1686">
        <v>0</v>
      </c>
      <c r="BH1686">
        <v>0</v>
      </c>
      <c r="BI1686">
        <v>0</v>
      </c>
      <c r="BJ1686">
        <v>0</v>
      </c>
      <c r="BK1686">
        <v>0</v>
      </c>
      <c r="BL1686" s="25">
        <v>0</v>
      </c>
      <c r="BM1686" s="1">
        <v>0</v>
      </c>
      <c r="BN1686" s="1">
        <v>0</v>
      </c>
      <c r="BO1686" s="1">
        <v>0</v>
      </c>
      <c r="BP1686" s="1">
        <v>0</v>
      </c>
      <c r="BQ1686"/>
      <c r="BR1686"/>
      <c r="BS1686"/>
      <c r="BT1686"/>
      <c r="BU1686"/>
      <c r="BV1686"/>
      <c r="BW1686"/>
      <c r="BX1686"/>
      <c r="BY1686"/>
      <c r="BZ1686"/>
      <c r="CA1686"/>
      <c r="CB1686"/>
      <c r="CC1686"/>
      <c r="CD1686"/>
      <c r="CE1686"/>
      <c r="CF1686"/>
      <c r="CG1686"/>
      <c r="CH1686"/>
      <c r="CI1686"/>
      <c r="CJ1686"/>
      <c r="CK1686"/>
      <c r="CL1686"/>
      <c r="CM1686"/>
      <c r="CN1686"/>
      <c r="CO1686"/>
      <c r="CP1686"/>
      <c r="CQ1686"/>
      <c r="CR1686"/>
      <c r="CS1686"/>
      <c r="CT1686"/>
      <c r="CU1686"/>
      <c r="CV1686"/>
      <c r="CW1686"/>
      <c r="CX1686"/>
      <c r="CY1686"/>
      <c r="CZ1686"/>
      <c r="DA1686"/>
      <c r="DB1686"/>
      <c r="DC1686"/>
      <c r="DD1686"/>
      <c r="DE1686"/>
    </row>
    <row r="1687" spans="1:109" x14ac:dyDescent="0.2">
      <c r="A1687" s="2">
        <v>1686</v>
      </c>
      <c r="B1687" s="2">
        <v>20</v>
      </c>
      <c r="C1687" s="2">
        <v>2</v>
      </c>
      <c r="D1687">
        <v>2</v>
      </c>
      <c r="E1687" s="52">
        <v>44045</v>
      </c>
      <c r="F1687" s="1">
        <v>0</v>
      </c>
      <c r="G1687" s="5">
        <f t="shared" si="107"/>
        <v>0</v>
      </c>
      <c r="H1687" s="19">
        <f t="shared" si="108"/>
        <v>0</v>
      </c>
      <c r="I1687">
        <v>98.263888888888886</v>
      </c>
      <c r="J1687">
        <v>145.65724381625441</v>
      </c>
      <c r="K1687">
        <v>19.582760172681652</v>
      </c>
      <c r="L1687">
        <v>12.720848056537102</v>
      </c>
      <c r="M1687">
        <v>87.279151943462892</v>
      </c>
      <c r="N1687">
        <v>0</v>
      </c>
      <c r="O1687">
        <v>100</v>
      </c>
      <c r="P1687">
        <v>149.42708333333334</v>
      </c>
      <c r="Q1687">
        <v>21.1024853254013</v>
      </c>
      <c r="R1687">
        <v>18.75</v>
      </c>
      <c r="S1687">
        <v>81.25</v>
      </c>
      <c r="T1687">
        <v>0</v>
      </c>
      <c r="U1687">
        <v>94.791666666666671</v>
      </c>
      <c r="V1687">
        <v>137.7032967032967</v>
      </c>
      <c r="W1687">
        <v>13.485287367932481</v>
      </c>
      <c r="X1687">
        <v>0</v>
      </c>
      <c r="Y1687">
        <v>100</v>
      </c>
      <c r="Z1687">
        <v>0</v>
      </c>
      <c r="AA1687" s="2">
        <v>0</v>
      </c>
      <c r="AB1687">
        <v>1</v>
      </c>
      <c r="AC1687">
        <v>8</v>
      </c>
      <c r="AD1687">
        <v>1</v>
      </c>
      <c r="AE1687" s="16">
        <v>0</v>
      </c>
      <c r="AF1687" t="s">
        <v>879</v>
      </c>
      <c r="AG1687" t="s">
        <v>879</v>
      </c>
      <c r="AH1687" t="s">
        <v>879</v>
      </c>
      <c r="AI1687" t="s">
        <v>879</v>
      </c>
      <c r="AJ1687" t="s">
        <v>879</v>
      </c>
      <c r="AK1687" t="s">
        <v>879</v>
      </c>
      <c r="AL1687" t="s">
        <v>878</v>
      </c>
      <c r="AM1687" t="s">
        <v>878</v>
      </c>
      <c r="AN1687" t="s">
        <v>878</v>
      </c>
      <c r="AO1687" t="s">
        <v>878</v>
      </c>
      <c r="AP1687" t="s">
        <v>878</v>
      </c>
      <c r="AQ1687" t="s">
        <v>878</v>
      </c>
      <c r="AR1687" t="s">
        <v>878</v>
      </c>
      <c r="AS1687" t="s">
        <v>879</v>
      </c>
      <c r="AT1687" t="s">
        <v>879</v>
      </c>
      <c r="AU1687" t="s">
        <v>879</v>
      </c>
      <c r="AV1687" t="s">
        <v>879</v>
      </c>
      <c r="AW1687" t="s">
        <v>879</v>
      </c>
      <c r="AX1687" t="s">
        <v>879</v>
      </c>
      <c r="AY1687" t="s">
        <v>879</v>
      </c>
      <c r="AZ1687" t="s">
        <v>878</v>
      </c>
      <c r="BA1687" t="s">
        <v>878</v>
      </c>
      <c r="BB1687" t="s">
        <v>878</v>
      </c>
      <c r="BC1687" t="s">
        <v>878</v>
      </c>
      <c r="BD1687" t="s">
        <v>878</v>
      </c>
      <c r="BE1687" t="s">
        <v>878</v>
      </c>
      <c r="BF1687" t="s">
        <v>878</v>
      </c>
      <c r="BG1687">
        <v>0</v>
      </c>
      <c r="BH1687">
        <v>0</v>
      </c>
      <c r="BI1687">
        <v>0</v>
      </c>
      <c r="BJ1687">
        <v>0</v>
      </c>
      <c r="BK1687">
        <v>0</v>
      </c>
      <c r="BL1687" s="25">
        <v>0</v>
      </c>
      <c r="BM1687" s="1">
        <v>0</v>
      </c>
      <c r="BN1687" s="1">
        <v>0</v>
      </c>
      <c r="BO1687" s="1">
        <v>0</v>
      </c>
      <c r="BP1687" s="1">
        <v>0</v>
      </c>
      <c r="BQ1687"/>
      <c r="BR1687"/>
      <c r="BS1687"/>
      <c r="BT1687"/>
      <c r="BU1687"/>
      <c r="BV1687"/>
      <c r="BW1687"/>
      <c r="BX1687"/>
      <c r="BY1687"/>
      <c r="BZ1687"/>
      <c r="CA1687"/>
      <c r="CB1687"/>
      <c r="CC1687"/>
      <c r="CD1687"/>
      <c r="CE1687"/>
      <c r="CF1687"/>
      <c r="CG1687"/>
      <c r="CH1687"/>
      <c r="CI1687"/>
      <c r="CJ1687"/>
      <c r="CK1687"/>
      <c r="CL1687"/>
      <c r="CM1687"/>
      <c r="CN1687"/>
      <c r="CO1687"/>
      <c r="CP1687"/>
      <c r="CQ1687"/>
      <c r="CR1687"/>
      <c r="CS1687"/>
      <c r="CT1687"/>
      <c r="CU1687"/>
      <c r="CV1687"/>
      <c r="CW1687"/>
      <c r="CX1687"/>
      <c r="CY1687"/>
      <c r="CZ1687"/>
      <c r="DA1687"/>
      <c r="DB1687"/>
      <c r="DC1687"/>
      <c r="DD1687"/>
      <c r="DE1687"/>
    </row>
    <row r="1688" spans="1:109" x14ac:dyDescent="0.2">
      <c r="A1688" s="2">
        <v>1687</v>
      </c>
      <c r="B1688" s="2">
        <v>20</v>
      </c>
      <c r="C1688" s="2">
        <v>2</v>
      </c>
      <c r="D1688">
        <v>3</v>
      </c>
      <c r="E1688" s="52">
        <v>44046</v>
      </c>
      <c r="F1688" s="1">
        <v>0</v>
      </c>
      <c r="G1688" s="5">
        <f t="shared" si="107"/>
        <v>0</v>
      </c>
      <c r="H1688" s="19">
        <f t="shared" si="108"/>
        <v>0</v>
      </c>
      <c r="I1688">
        <v>100</v>
      </c>
      <c r="J1688">
        <v>143.79513888888889</v>
      </c>
      <c r="K1688">
        <v>23.080665658475223</v>
      </c>
      <c r="L1688">
        <v>15.972222222222221</v>
      </c>
      <c r="M1688">
        <v>83.680555555555543</v>
      </c>
      <c r="N1688">
        <v>0.34722222222222221</v>
      </c>
      <c r="O1688">
        <v>100</v>
      </c>
      <c r="P1688">
        <v>145.05729166666666</v>
      </c>
      <c r="Q1688">
        <v>27.203130488281147</v>
      </c>
      <c r="R1688">
        <v>21.875</v>
      </c>
      <c r="S1688">
        <v>77.604166666666671</v>
      </c>
      <c r="T1688">
        <v>0.52083333333333337</v>
      </c>
      <c r="U1688">
        <v>100</v>
      </c>
      <c r="V1688">
        <v>141.27083333333334</v>
      </c>
      <c r="W1688">
        <v>9.691267062509576</v>
      </c>
      <c r="X1688">
        <v>4.166666666666667</v>
      </c>
      <c r="Y1688">
        <v>95.833333333333329</v>
      </c>
      <c r="Z1688">
        <v>0</v>
      </c>
      <c r="AA1688" s="2"/>
      <c r="AB1688" t="s">
        <v>20</v>
      </c>
      <c r="AC1688" t="s">
        <v>20</v>
      </c>
      <c r="AD1688">
        <v>2</v>
      </c>
      <c r="AE1688" t="s">
        <v>20</v>
      </c>
      <c r="AF1688" t="s">
        <v>879</v>
      </c>
      <c r="AG1688" t="s">
        <v>879</v>
      </c>
      <c r="AH1688" t="s">
        <v>879</v>
      </c>
      <c r="AI1688" t="s">
        <v>879</v>
      </c>
      <c r="AJ1688" t="s">
        <v>879</v>
      </c>
      <c r="AK1688" t="s">
        <v>879</v>
      </c>
      <c r="AL1688" t="s">
        <v>878</v>
      </c>
      <c r="AM1688" t="s">
        <v>878</v>
      </c>
      <c r="AN1688" t="s">
        <v>878</v>
      </c>
      <c r="AO1688" t="s">
        <v>878</v>
      </c>
      <c r="AP1688" t="s">
        <v>878</v>
      </c>
      <c r="AQ1688" t="s">
        <v>878</v>
      </c>
      <c r="AR1688" t="s">
        <v>878</v>
      </c>
      <c r="AS1688" t="s">
        <v>879</v>
      </c>
      <c r="AT1688" t="s">
        <v>879</v>
      </c>
      <c r="AU1688" t="s">
        <v>879</v>
      </c>
      <c r="AV1688" t="s">
        <v>879</v>
      </c>
      <c r="AW1688" t="s">
        <v>879</v>
      </c>
      <c r="AX1688" t="s">
        <v>879</v>
      </c>
      <c r="AY1688" t="s">
        <v>879</v>
      </c>
      <c r="AZ1688" t="s">
        <v>878</v>
      </c>
      <c r="BA1688" t="s">
        <v>878</v>
      </c>
      <c r="BB1688" t="s">
        <v>878</v>
      </c>
      <c r="BC1688" t="s">
        <v>878</v>
      </c>
      <c r="BD1688" t="s">
        <v>878</v>
      </c>
      <c r="BE1688" t="s">
        <v>878</v>
      </c>
      <c r="BF1688" t="s">
        <v>878</v>
      </c>
      <c r="BG1688">
        <v>0</v>
      </c>
      <c r="BH1688">
        <v>0</v>
      </c>
      <c r="BI1688">
        <v>0</v>
      </c>
      <c r="BJ1688">
        <v>0</v>
      </c>
      <c r="BK1688">
        <v>0</v>
      </c>
      <c r="BL1688" s="25">
        <v>0</v>
      </c>
      <c r="BM1688" s="1">
        <v>0</v>
      </c>
      <c r="BN1688" s="1">
        <v>0</v>
      </c>
      <c r="BO1688" s="1">
        <v>0</v>
      </c>
      <c r="BP1688" s="1">
        <v>0</v>
      </c>
      <c r="BQ1688"/>
      <c r="BR1688"/>
      <c r="BS1688"/>
      <c r="BT1688"/>
      <c r="BU1688"/>
      <c r="BV1688"/>
      <c r="BW1688"/>
      <c r="BX1688"/>
      <c r="BY1688"/>
      <c r="BZ1688"/>
      <c r="CA1688"/>
      <c r="CB1688"/>
      <c r="CC1688"/>
      <c r="CD1688"/>
      <c r="CE1688"/>
      <c r="CF1688"/>
      <c r="CG1688"/>
      <c r="CH1688"/>
      <c r="CI1688"/>
      <c r="CJ1688"/>
      <c r="CK1688"/>
      <c r="CL1688"/>
      <c r="CM1688"/>
      <c r="CN1688"/>
      <c r="CO1688"/>
      <c r="CP1688"/>
      <c r="CQ1688"/>
      <c r="CR1688"/>
      <c r="CS1688"/>
      <c r="CT1688"/>
      <c r="CU1688"/>
      <c r="CV1688"/>
      <c r="CW1688"/>
      <c r="CX1688"/>
      <c r="CY1688"/>
      <c r="CZ1688"/>
      <c r="DA1688"/>
      <c r="DB1688"/>
      <c r="DC1688"/>
      <c r="DD1688"/>
      <c r="DE1688"/>
    </row>
    <row r="1689" spans="1:109" x14ac:dyDescent="0.2">
      <c r="A1689" s="2">
        <v>1688</v>
      </c>
      <c r="B1689" s="2">
        <v>20</v>
      </c>
      <c r="C1689" s="2">
        <v>2</v>
      </c>
      <c r="D1689">
        <v>4</v>
      </c>
      <c r="E1689" s="52">
        <v>44047</v>
      </c>
      <c r="F1689" s="1">
        <v>0</v>
      </c>
      <c r="G1689" s="5">
        <f t="shared" si="107"/>
        <v>0</v>
      </c>
      <c r="H1689" s="19">
        <f t="shared" si="108"/>
        <v>0</v>
      </c>
      <c r="I1689">
        <v>100</v>
      </c>
      <c r="J1689">
        <v>150.64930555555554</v>
      </c>
      <c r="K1689">
        <v>42.476583598875202</v>
      </c>
      <c r="L1689">
        <v>26.388888888888889</v>
      </c>
      <c r="M1689">
        <v>72.569444444444443</v>
      </c>
      <c r="N1689">
        <v>1.0416666666666667</v>
      </c>
      <c r="O1689">
        <v>100</v>
      </c>
      <c r="P1689">
        <v>140.52083333333334</v>
      </c>
      <c r="Q1689">
        <v>36.403585869689771</v>
      </c>
      <c r="R1689">
        <v>24.479166666666668</v>
      </c>
      <c r="S1689">
        <v>73.958333333333329</v>
      </c>
      <c r="T1689">
        <v>1.5625</v>
      </c>
      <c r="U1689">
        <v>100</v>
      </c>
      <c r="V1689">
        <v>170.90625</v>
      </c>
      <c r="W1689">
        <v>47.128174660568945</v>
      </c>
      <c r="X1689">
        <v>30.208333333333332</v>
      </c>
      <c r="Y1689">
        <v>69.791666666666671</v>
      </c>
      <c r="Z1689">
        <v>0</v>
      </c>
      <c r="AA1689" s="2">
        <v>1</v>
      </c>
      <c r="AB1689">
        <v>1</v>
      </c>
      <c r="AC1689">
        <v>8</v>
      </c>
      <c r="AD1689" t="s">
        <v>20</v>
      </c>
      <c r="AE1689" s="16">
        <v>0</v>
      </c>
      <c r="AF1689" t="s">
        <v>879</v>
      </c>
      <c r="AG1689" t="s">
        <v>879</v>
      </c>
      <c r="AH1689" t="s">
        <v>879</v>
      </c>
      <c r="AI1689" t="s">
        <v>879</v>
      </c>
      <c r="AJ1689" t="s">
        <v>879</v>
      </c>
      <c r="AK1689" t="s">
        <v>879</v>
      </c>
      <c r="AL1689" t="s">
        <v>878</v>
      </c>
      <c r="AM1689" t="s">
        <v>878</v>
      </c>
      <c r="AN1689" t="s">
        <v>878</v>
      </c>
      <c r="AO1689" t="s">
        <v>878</v>
      </c>
      <c r="AP1689" t="s">
        <v>878</v>
      </c>
      <c r="AQ1689" t="s">
        <v>878</v>
      </c>
      <c r="AR1689" t="s">
        <v>878</v>
      </c>
      <c r="AS1689" t="s">
        <v>879</v>
      </c>
      <c r="AT1689" t="s">
        <v>879</v>
      </c>
      <c r="AU1689" t="s">
        <v>879</v>
      </c>
      <c r="AV1689" t="s">
        <v>879</v>
      </c>
      <c r="AW1689" t="s">
        <v>879</v>
      </c>
      <c r="AX1689" t="s">
        <v>879</v>
      </c>
      <c r="AY1689" t="s">
        <v>879</v>
      </c>
      <c r="AZ1689" t="s">
        <v>878</v>
      </c>
      <c r="BA1689" t="s">
        <v>878</v>
      </c>
      <c r="BB1689" t="s">
        <v>878</v>
      </c>
      <c r="BC1689" t="s">
        <v>878</v>
      </c>
      <c r="BD1689" t="s">
        <v>878</v>
      </c>
      <c r="BE1689" t="s">
        <v>878</v>
      </c>
      <c r="BF1689" t="s">
        <v>878</v>
      </c>
      <c r="BG1689">
        <v>0</v>
      </c>
      <c r="BH1689">
        <v>0</v>
      </c>
      <c r="BI1689">
        <v>0</v>
      </c>
      <c r="BJ1689">
        <v>0</v>
      </c>
      <c r="BK1689">
        <v>0</v>
      </c>
      <c r="BL1689" s="25">
        <v>0</v>
      </c>
      <c r="BM1689" s="1">
        <v>0</v>
      </c>
      <c r="BN1689" s="1">
        <v>0</v>
      </c>
      <c r="BO1689" s="1">
        <v>0</v>
      </c>
      <c r="BP1689" s="1">
        <v>0</v>
      </c>
      <c r="BQ1689"/>
      <c r="BR1689"/>
      <c r="BS1689"/>
      <c r="BT1689"/>
      <c r="BU1689"/>
      <c r="BV1689"/>
      <c r="BW1689"/>
      <c r="BX1689"/>
      <c r="BY1689"/>
      <c r="BZ1689"/>
      <c r="CA1689"/>
      <c r="CB1689"/>
      <c r="CC1689"/>
      <c r="CD1689"/>
      <c r="CE1689"/>
      <c r="CF1689"/>
      <c r="CG1689"/>
      <c r="CH1689"/>
      <c r="CI1689"/>
      <c r="CJ1689"/>
      <c r="CK1689"/>
      <c r="CL1689"/>
      <c r="CM1689"/>
      <c r="CN1689"/>
      <c r="CO1689"/>
      <c r="CP1689"/>
      <c r="CQ1689"/>
      <c r="CR1689"/>
      <c r="CS1689"/>
      <c r="CT1689"/>
      <c r="CU1689"/>
      <c r="CV1689"/>
      <c r="CW1689"/>
      <c r="CX1689"/>
      <c r="CY1689"/>
      <c r="CZ1689"/>
      <c r="DA1689"/>
      <c r="DB1689"/>
      <c r="DC1689"/>
      <c r="DD1689"/>
      <c r="DE1689"/>
    </row>
    <row r="1690" spans="1:109" x14ac:dyDescent="0.2">
      <c r="A1690" s="2">
        <v>1689</v>
      </c>
      <c r="B1690" s="2">
        <v>20</v>
      </c>
      <c r="C1690" s="2">
        <v>2</v>
      </c>
      <c r="D1690">
        <v>5</v>
      </c>
      <c r="E1690" s="52">
        <v>44048</v>
      </c>
      <c r="F1690" s="1">
        <v>0</v>
      </c>
      <c r="G1690" s="5">
        <f t="shared" si="107"/>
        <v>0</v>
      </c>
      <c r="H1690" s="19">
        <f t="shared" si="108"/>
        <v>0</v>
      </c>
      <c r="I1690">
        <v>100</v>
      </c>
      <c r="J1690">
        <v>152.55555555555554</v>
      </c>
      <c r="K1690">
        <v>29.315341405728212</v>
      </c>
      <c r="L1690">
        <v>19.791666666666668</v>
      </c>
      <c r="M1690">
        <v>79.513888888888886</v>
      </c>
      <c r="N1690">
        <v>0.69444444444444442</v>
      </c>
      <c r="O1690">
        <v>100</v>
      </c>
      <c r="P1690">
        <v>163.03645833333334</v>
      </c>
      <c r="Q1690">
        <v>30.84687293213231</v>
      </c>
      <c r="R1690">
        <v>29.6875</v>
      </c>
      <c r="S1690">
        <v>69.270833333333329</v>
      </c>
      <c r="T1690">
        <v>1.0416666666666667</v>
      </c>
      <c r="U1690">
        <v>100</v>
      </c>
      <c r="V1690">
        <v>131.59375</v>
      </c>
      <c r="W1690">
        <v>12.966957851511287</v>
      </c>
      <c r="X1690">
        <v>0</v>
      </c>
      <c r="Y1690">
        <v>100</v>
      </c>
      <c r="Z1690">
        <v>0</v>
      </c>
      <c r="AA1690" s="2"/>
      <c r="AB1690" t="s">
        <v>20</v>
      </c>
      <c r="AC1690" t="s">
        <v>20</v>
      </c>
      <c r="AD1690">
        <v>2</v>
      </c>
      <c r="AE1690" t="s">
        <v>20</v>
      </c>
      <c r="AF1690" t="s">
        <v>879</v>
      </c>
      <c r="AG1690" t="s">
        <v>879</v>
      </c>
      <c r="AH1690" t="s">
        <v>879</v>
      </c>
      <c r="AI1690" t="s">
        <v>879</v>
      </c>
      <c r="AJ1690" t="s">
        <v>879</v>
      </c>
      <c r="AK1690" t="s">
        <v>879</v>
      </c>
      <c r="AL1690" t="s">
        <v>878</v>
      </c>
      <c r="AM1690" t="s">
        <v>878</v>
      </c>
      <c r="AN1690" t="s">
        <v>878</v>
      </c>
      <c r="AO1690" t="s">
        <v>878</v>
      </c>
      <c r="AP1690" t="s">
        <v>878</v>
      </c>
      <c r="AQ1690" t="s">
        <v>878</v>
      </c>
      <c r="AR1690" t="s">
        <v>878</v>
      </c>
      <c r="AS1690" t="s">
        <v>879</v>
      </c>
      <c r="AT1690" t="s">
        <v>879</v>
      </c>
      <c r="AU1690" t="s">
        <v>879</v>
      </c>
      <c r="AV1690" t="s">
        <v>879</v>
      </c>
      <c r="AW1690" t="s">
        <v>879</v>
      </c>
      <c r="AX1690" t="s">
        <v>879</v>
      </c>
      <c r="AY1690" t="s">
        <v>879</v>
      </c>
      <c r="AZ1690" t="s">
        <v>878</v>
      </c>
      <c r="BA1690" t="s">
        <v>878</v>
      </c>
      <c r="BB1690" t="s">
        <v>878</v>
      </c>
      <c r="BC1690" t="s">
        <v>878</v>
      </c>
      <c r="BD1690" t="s">
        <v>878</v>
      </c>
      <c r="BE1690" t="s">
        <v>878</v>
      </c>
      <c r="BF1690" t="s">
        <v>878</v>
      </c>
      <c r="BG1690">
        <v>0</v>
      </c>
      <c r="BH1690">
        <v>0</v>
      </c>
      <c r="BI1690">
        <v>0</v>
      </c>
      <c r="BJ1690">
        <v>0</v>
      </c>
      <c r="BK1690">
        <v>0</v>
      </c>
      <c r="BL1690" s="25">
        <v>0</v>
      </c>
      <c r="BM1690" s="1">
        <v>0</v>
      </c>
      <c r="BN1690" s="1">
        <v>0</v>
      </c>
      <c r="BO1690" s="1">
        <v>0</v>
      </c>
      <c r="BP1690" s="1">
        <v>0</v>
      </c>
      <c r="BQ1690"/>
      <c r="BR1690"/>
      <c r="BS1690"/>
      <c r="BT1690"/>
      <c r="BU1690"/>
      <c r="BV1690"/>
      <c r="BW1690"/>
      <c r="BX1690"/>
      <c r="BY1690"/>
      <c r="BZ1690"/>
      <c r="CA1690"/>
      <c r="CB1690"/>
      <c r="CC1690"/>
      <c r="CD1690"/>
      <c r="CE1690"/>
      <c r="CF1690"/>
      <c r="CG1690"/>
      <c r="CH1690"/>
      <c r="CI1690"/>
      <c r="CJ1690"/>
      <c r="CK1690"/>
      <c r="CL1690"/>
      <c r="CM1690"/>
      <c r="CN1690"/>
      <c r="CO1690"/>
      <c r="CP1690"/>
      <c r="CQ1690"/>
      <c r="CR1690"/>
      <c r="CS1690"/>
      <c r="CT1690"/>
      <c r="CU1690"/>
      <c r="CV1690"/>
      <c r="CW1690"/>
      <c r="CX1690"/>
      <c r="CY1690"/>
      <c r="CZ1690"/>
      <c r="DA1690"/>
      <c r="DB1690"/>
      <c r="DC1690"/>
      <c r="DD1690"/>
      <c r="DE1690"/>
    </row>
    <row r="1691" spans="1:109" x14ac:dyDescent="0.2">
      <c r="A1691" s="2">
        <v>1690</v>
      </c>
      <c r="B1691" s="2">
        <v>20</v>
      </c>
      <c r="C1691" s="2">
        <v>2</v>
      </c>
      <c r="D1691">
        <v>6</v>
      </c>
      <c r="E1691" s="52">
        <v>44049</v>
      </c>
      <c r="F1691" s="1">
        <v>0</v>
      </c>
      <c r="G1691" s="5">
        <f t="shared" si="107"/>
        <v>0</v>
      </c>
      <c r="H1691" s="19">
        <f t="shared" si="108"/>
        <v>0</v>
      </c>
      <c r="I1691">
        <v>88.194444444444443</v>
      </c>
      <c r="J1691">
        <v>135.75196850393701</v>
      </c>
      <c r="K1691">
        <v>23.405456765074248</v>
      </c>
      <c r="L1691">
        <v>10.62992125984252</v>
      </c>
      <c r="M1691">
        <v>87.4015748031496</v>
      </c>
      <c r="N1691">
        <v>1.9685039370078741</v>
      </c>
      <c r="O1691">
        <v>82.291666666666671</v>
      </c>
      <c r="P1691">
        <v>142.70886075949366</v>
      </c>
      <c r="Q1691">
        <v>23.392376114587066</v>
      </c>
      <c r="R1691">
        <v>17.088607594936708</v>
      </c>
      <c r="S1691">
        <v>82.911392405063296</v>
      </c>
      <c r="T1691">
        <v>0</v>
      </c>
      <c r="U1691">
        <v>100</v>
      </c>
      <c r="V1691">
        <v>124.30208333333333</v>
      </c>
      <c r="W1691">
        <v>20.254606831796469</v>
      </c>
      <c r="X1691">
        <v>0</v>
      </c>
      <c r="Y1691">
        <v>94.791666666666671</v>
      </c>
      <c r="Z1691">
        <v>5.208333333333333</v>
      </c>
      <c r="AA1691" s="2">
        <v>1</v>
      </c>
      <c r="AB1691">
        <v>2</v>
      </c>
      <c r="AC1691">
        <v>5</v>
      </c>
      <c r="AD1691" t="s">
        <v>20</v>
      </c>
      <c r="AE1691" s="16">
        <v>0</v>
      </c>
      <c r="AF1691" t="s">
        <v>879</v>
      </c>
      <c r="AG1691" t="s">
        <v>879</v>
      </c>
      <c r="AH1691" t="s">
        <v>879</v>
      </c>
      <c r="AI1691" t="s">
        <v>879</v>
      </c>
      <c r="AJ1691" t="s">
        <v>879</v>
      </c>
      <c r="AK1691" t="s">
        <v>879</v>
      </c>
      <c r="AL1691" t="s">
        <v>878</v>
      </c>
      <c r="AM1691" t="s">
        <v>878</v>
      </c>
      <c r="AN1691" t="s">
        <v>878</v>
      </c>
      <c r="AO1691" t="s">
        <v>878</v>
      </c>
      <c r="AP1691" t="s">
        <v>878</v>
      </c>
      <c r="AQ1691" t="s">
        <v>878</v>
      </c>
      <c r="AR1691" t="s">
        <v>878</v>
      </c>
      <c r="AS1691" t="s">
        <v>879</v>
      </c>
      <c r="AT1691" t="s">
        <v>879</v>
      </c>
      <c r="AU1691" t="s">
        <v>879</v>
      </c>
      <c r="AV1691" t="s">
        <v>879</v>
      </c>
      <c r="AW1691" t="s">
        <v>879</v>
      </c>
      <c r="AX1691" t="s">
        <v>879</v>
      </c>
      <c r="AY1691" t="s">
        <v>879</v>
      </c>
      <c r="AZ1691" t="s">
        <v>878</v>
      </c>
      <c r="BA1691" t="s">
        <v>878</v>
      </c>
      <c r="BB1691" t="s">
        <v>878</v>
      </c>
      <c r="BC1691" t="s">
        <v>878</v>
      </c>
      <c r="BD1691" t="s">
        <v>878</v>
      </c>
      <c r="BE1691" t="s">
        <v>878</v>
      </c>
      <c r="BF1691" t="s">
        <v>878</v>
      </c>
      <c r="BG1691">
        <v>0</v>
      </c>
      <c r="BH1691">
        <v>0</v>
      </c>
      <c r="BI1691">
        <v>0</v>
      </c>
      <c r="BJ1691">
        <v>0</v>
      </c>
      <c r="BK1691">
        <v>0</v>
      </c>
      <c r="BL1691" s="25">
        <v>0</v>
      </c>
      <c r="BM1691" s="1">
        <v>0</v>
      </c>
      <c r="BN1691" s="1">
        <v>0</v>
      </c>
      <c r="BO1691" s="1">
        <v>0</v>
      </c>
      <c r="BP1691" s="1">
        <v>0</v>
      </c>
      <c r="BQ1691"/>
      <c r="BR1691"/>
      <c r="BS1691"/>
      <c r="BT1691"/>
      <c r="BU1691"/>
      <c r="BV1691"/>
      <c r="BW1691"/>
      <c r="BX1691"/>
      <c r="BY1691"/>
      <c r="BZ1691"/>
      <c r="CA1691"/>
      <c r="CB1691"/>
      <c r="CC1691"/>
      <c r="CD1691"/>
      <c r="CE1691"/>
      <c r="CF1691"/>
      <c r="CG1691"/>
      <c r="CH1691"/>
      <c r="CI1691"/>
      <c r="CJ1691"/>
      <c r="CK1691"/>
      <c r="CL1691"/>
      <c r="CM1691"/>
      <c r="CN1691"/>
      <c r="CO1691"/>
      <c r="CP1691"/>
      <c r="CQ1691"/>
      <c r="CR1691"/>
      <c r="CS1691"/>
      <c r="CT1691"/>
      <c r="CU1691"/>
      <c r="CV1691"/>
      <c r="CW1691"/>
      <c r="CX1691"/>
      <c r="CY1691"/>
      <c r="CZ1691"/>
      <c r="DA1691"/>
      <c r="DB1691"/>
      <c r="DC1691"/>
      <c r="DD1691"/>
      <c r="DE1691"/>
    </row>
    <row r="1692" spans="1:109" x14ac:dyDescent="0.2">
      <c r="A1692" s="2">
        <v>1691</v>
      </c>
      <c r="B1692" s="2">
        <v>20</v>
      </c>
      <c r="C1692" s="2">
        <v>2</v>
      </c>
      <c r="D1692">
        <v>7</v>
      </c>
      <c r="E1692" s="52">
        <v>44050</v>
      </c>
      <c r="F1692" s="1">
        <v>0</v>
      </c>
      <c r="G1692" s="5">
        <f t="shared" si="107"/>
        <v>0</v>
      </c>
      <c r="H1692" s="19">
        <f t="shared" si="108"/>
        <v>0</v>
      </c>
      <c r="I1692">
        <v>88.541666666666671</v>
      </c>
      <c r="J1692">
        <v>141.85882352941175</v>
      </c>
      <c r="K1692">
        <v>21.676933533074653</v>
      </c>
      <c r="L1692">
        <v>10.588235294117647</v>
      </c>
      <c r="M1692">
        <v>89.411764705882348</v>
      </c>
      <c r="N1692">
        <v>0</v>
      </c>
      <c r="O1692">
        <v>100</v>
      </c>
      <c r="P1692">
        <v>138.15625</v>
      </c>
      <c r="Q1692">
        <v>23.674352876096389</v>
      </c>
      <c r="R1692">
        <v>11.458333333333334</v>
      </c>
      <c r="S1692">
        <v>88.541666666666671</v>
      </c>
      <c r="T1692">
        <v>0</v>
      </c>
      <c r="U1692">
        <v>65.625</v>
      </c>
      <c r="V1692">
        <v>153.14285714285714</v>
      </c>
      <c r="W1692">
        <v>13.164525748964842</v>
      </c>
      <c r="X1692">
        <v>7.9365079365079367</v>
      </c>
      <c r="Y1692">
        <v>92.063492063492063</v>
      </c>
      <c r="Z1692">
        <v>0</v>
      </c>
      <c r="AA1692" s="2">
        <v>0</v>
      </c>
      <c r="AB1692">
        <v>2</v>
      </c>
      <c r="AC1692">
        <v>6</v>
      </c>
      <c r="AD1692">
        <v>3</v>
      </c>
      <c r="AE1692" s="16">
        <v>0</v>
      </c>
      <c r="AF1692" t="s">
        <v>879</v>
      </c>
      <c r="AG1692" t="s">
        <v>879</v>
      </c>
      <c r="AH1692" t="s">
        <v>879</v>
      </c>
      <c r="AI1692" t="s">
        <v>879</v>
      </c>
      <c r="AJ1692" t="s">
        <v>879</v>
      </c>
      <c r="AK1692" t="s">
        <v>879</v>
      </c>
      <c r="AL1692" t="s">
        <v>878</v>
      </c>
      <c r="AM1692" t="s">
        <v>878</v>
      </c>
      <c r="AN1692" t="s">
        <v>878</v>
      </c>
      <c r="AO1692" t="s">
        <v>878</v>
      </c>
      <c r="AP1692" t="s">
        <v>878</v>
      </c>
      <c r="AQ1692" t="s">
        <v>878</v>
      </c>
      <c r="AR1692" t="s">
        <v>878</v>
      </c>
      <c r="AS1692" t="s">
        <v>879</v>
      </c>
      <c r="AT1692" t="s">
        <v>879</v>
      </c>
      <c r="AU1692" t="s">
        <v>879</v>
      </c>
      <c r="AV1692" t="s">
        <v>879</v>
      </c>
      <c r="AW1692" t="s">
        <v>879</v>
      </c>
      <c r="AX1692" t="s">
        <v>879</v>
      </c>
      <c r="AY1692" t="s">
        <v>879</v>
      </c>
      <c r="AZ1692" t="s">
        <v>878</v>
      </c>
      <c r="BA1692" t="s">
        <v>878</v>
      </c>
      <c r="BB1692" t="s">
        <v>878</v>
      </c>
      <c r="BC1692" t="s">
        <v>878</v>
      </c>
      <c r="BD1692" t="s">
        <v>878</v>
      </c>
      <c r="BE1692" t="s">
        <v>878</v>
      </c>
      <c r="BF1692" t="s">
        <v>878</v>
      </c>
      <c r="BG1692">
        <v>0</v>
      </c>
      <c r="BH1692">
        <v>0</v>
      </c>
      <c r="BI1692">
        <v>0</v>
      </c>
      <c r="BJ1692">
        <v>0</v>
      </c>
      <c r="BK1692">
        <v>0</v>
      </c>
      <c r="BL1692" s="25">
        <v>0</v>
      </c>
      <c r="BM1692" s="1">
        <v>0</v>
      </c>
      <c r="BN1692" s="1">
        <v>0</v>
      </c>
      <c r="BO1692" s="1">
        <v>0</v>
      </c>
      <c r="BP1692" s="1">
        <v>0</v>
      </c>
      <c r="BQ1692"/>
      <c r="BR1692"/>
      <c r="BS1692"/>
      <c r="BT1692"/>
      <c r="BU1692"/>
      <c r="BV1692"/>
      <c r="BW1692"/>
      <c r="BX1692"/>
      <c r="BY1692"/>
      <c r="BZ1692"/>
      <c r="CA1692"/>
      <c r="CB1692"/>
      <c r="CC1692"/>
      <c r="CD1692"/>
      <c r="CE1692"/>
      <c r="CF1692"/>
      <c r="CG1692"/>
      <c r="CH1692"/>
      <c r="CI1692"/>
      <c r="CJ1692"/>
      <c r="CK1692"/>
      <c r="CL1692"/>
      <c r="CM1692"/>
      <c r="CN1692"/>
      <c r="CO1692"/>
      <c r="CP1692"/>
      <c r="CQ1692"/>
      <c r="CR1692"/>
      <c r="CS1692"/>
      <c r="CT1692"/>
      <c r="CU1692"/>
      <c r="CV1692"/>
      <c r="CW1692"/>
      <c r="CX1692"/>
      <c r="CY1692"/>
      <c r="CZ1692"/>
      <c r="DA1692"/>
      <c r="DB1692"/>
      <c r="DC1692"/>
      <c r="DD1692"/>
      <c r="DE1692"/>
    </row>
    <row r="1693" spans="1:109" x14ac:dyDescent="0.2">
      <c r="A1693" s="2">
        <v>1692</v>
      </c>
      <c r="B1693" s="2">
        <v>20</v>
      </c>
      <c r="C1693" s="2">
        <v>2</v>
      </c>
      <c r="D1693">
        <v>8</v>
      </c>
      <c r="E1693" s="52">
        <v>44052</v>
      </c>
      <c r="F1693" s="1">
        <v>0</v>
      </c>
      <c r="G1693" s="5">
        <f t="shared" si="107"/>
        <v>0</v>
      </c>
      <c r="H1693" s="19">
        <f t="shared" si="108"/>
        <v>0</v>
      </c>
      <c r="I1693">
        <v>100</v>
      </c>
      <c r="J1693">
        <v>144.03125</v>
      </c>
      <c r="K1693">
        <v>38.146544825247318</v>
      </c>
      <c r="L1693">
        <v>27.430555555555557</v>
      </c>
      <c r="M1693">
        <v>64.930555555555557</v>
      </c>
      <c r="N1693">
        <v>7.6388888888888893</v>
      </c>
      <c r="O1693">
        <v>100</v>
      </c>
      <c r="P1693">
        <v>138.328125</v>
      </c>
      <c r="Q1693">
        <v>38.464205395121539</v>
      </c>
      <c r="R1693">
        <v>18.229166666666668</v>
      </c>
      <c r="S1693">
        <v>75</v>
      </c>
      <c r="T1693">
        <v>6.770833333333333</v>
      </c>
      <c r="U1693">
        <v>100</v>
      </c>
      <c r="V1693">
        <v>155.4375</v>
      </c>
      <c r="W1693">
        <v>36.567811466200595</v>
      </c>
      <c r="X1693">
        <v>45.833333333333336</v>
      </c>
      <c r="Y1693">
        <v>44.791666666666664</v>
      </c>
      <c r="Z1693">
        <v>9.375</v>
      </c>
      <c r="AA1693" s="2">
        <v>0</v>
      </c>
      <c r="AB1693">
        <v>1</v>
      </c>
      <c r="AC1693">
        <v>6</v>
      </c>
      <c r="AD1693">
        <v>2</v>
      </c>
      <c r="AE1693" s="16">
        <v>0</v>
      </c>
      <c r="AF1693" t="s">
        <v>879</v>
      </c>
      <c r="AG1693" t="s">
        <v>879</v>
      </c>
      <c r="AH1693" t="s">
        <v>879</v>
      </c>
      <c r="AI1693" t="s">
        <v>879</v>
      </c>
      <c r="AJ1693" t="s">
        <v>879</v>
      </c>
      <c r="AK1693" t="s">
        <v>879</v>
      </c>
      <c r="AL1693" t="s">
        <v>878</v>
      </c>
      <c r="AM1693" t="s">
        <v>878</v>
      </c>
      <c r="AN1693" t="s">
        <v>878</v>
      </c>
      <c r="AO1693" t="s">
        <v>878</v>
      </c>
      <c r="AP1693" t="s">
        <v>878</v>
      </c>
      <c r="AQ1693" t="s">
        <v>878</v>
      </c>
      <c r="AR1693" t="s">
        <v>878</v>
      </c>
      <c r="AS1693" t="s">
        <v>879</v>
      </c>
      <c r="AT1693" t="s">
        <v>879</v>
      </c>
      <c r="AU1693" t="s">
        <v>879</v>
      </c>
      <c r="AV1693" t="s">
        <v>879</v>
      </c>
      <c r="AW1693" t="s">
        <v>879</v>
      </c>
      <c r="AX1693" t="s">
        <v>879</v>
      </c>
      <c r="AY1693" t="s">
        <v>879</v>
      </c>
      <c r="AZ1693" t="s">
        <v>878</v>
      </c>
      <c r="BA1693" t="s">
        <v>878</v>
      </c>
      <c r="BB1693" t="s">
        <v>878</v>
      </c>
      <c r="BC1693" t="s">
        <v>878</v>
      </c>
      <c r="BD1693" t="s">
        <v>878</v>
      </c>
      <c r="BE1693" t="s">
        <v>878</v>
      </c>
      <c r="BF1693" t="s">
        <v>878</v>
      </c>
      <c r="BG1693">
        <v>0</v>
      </c>
      <c r="BH1693">
        <v>0</v>
      </c>
      <c r="BI1693">
        <v>0</v>
      </c>
      <c r="BJ1693">
        <v>0</v>
      </c>
      <c r="BK1693">
        <v>0</v>
      </c>
      <c r="BL1693" s="25">
        <v>0</v>
      </c>
      <c r="BM1693" s="1">
        <v>0</v>
      </c>
      <c r="BN1693" s="1">
        <v>0</v>
      </c>
      <c r="BO1693" s="1">
        <v>0</v>
      </c>
      <c r="BP1693" s="1">
        <v>0</v>
      </c>
      <c r="BQ1693"/>
      <c r="BR1693"/>
      <c r="BS1693"/>
      <c r="BT1693"/>
      <c r="BU1693"/>
      <c r="BV1693"/>
      <c r="BW1693"/>
      <c r="BX1693"/>
      <c r="BY1693"/>
      <c r="BZ1693"/>
      <c r="CA1693"/>
      <c r="CB1693"/>
      <c r="CC1693"/>
      <c r="CD1693"/>
      <c r="CE1693"/>
      <c r="CF1693"/>
      <c r="CG1693"/>
      <c r="CH1693"/>
      <c r="CI1693"/>
      <c r="CJ1693"/>
      <c r="CK1693"/>
      <c r="CL1693"/>
      <c r="CM1693"/>
      <c r="CN1693"/>
      <c r="CO1693"/>
      <c r="CP1693"/>
      <c r="CQ1693"/>
      <c r="CR1693"/>
      <c r="CS1693"/>
      <c r="CT1693"/>
      <c r="CU1693"/>
      <c r="CV1693"/>
      <c r="CW1693"/>
      <c r="CX1693"/>
      <c r="CY1693"/>
      <c r="CZ1693"/>
      <c r="DA1693"/>
      <c r="DB1693"/>
      <c r="DC1693"/>
      <c r="DD1693"/>
      <c r="DE1693"/>
    </row>
    <row r="1694" spans="1:109" x14ac:dyDescent="0.2">
      <c r="A1694" s="2">
        <v>1693</v>
      </c>
      <c r="B1694" s="2">
        <v>20</v>
      </c>
      <c r="C1694" s="2">
        <v>2</v>
      </c>
      <c r="D1694">
        <v>9</v>
      </c>
      <c r="E1694" s="52">
        <v>44053</v>
      </c>
      <c r="F1694" s="1">
        <v>0</v>
      </c>
      <c r="G1694" s="5">
        <f t="shared" si="107"/>
        <v>0</v>
      </c>
      <c r="H1694" s="19">
        <f t="shared" si="108"/>
        <v>0</v>
      </c>
      <c r="I1694">
        <v>98.263888888888886</v>
      </c>
      <c r="J1694">
        <v>137.84452296819788</v>
      </c>
      <c r="K1694">
        <v>30.610552140194997</v>
      </c>
      <c r="L1694">
        <v>20.141342756183747</v>
      </c>
      <c r="M1694">
        <v>77.031802120141336</v>
      </c>
      <c r="N1694">
        <v>2.8268551236749118</v>
      </c>
      <c r="O1694">
        <v>100</v>
      </c>
      <c r="P1694">
        <v>141.359375</v>
      </c>
      <c r="Q1694">
        <v>33.654830015220782</v>
      </c>
      <c r="R1694">
        <v>26.041666666666668</v>
      </c>
      <c r="S1694">
        <v>70.3125</v>
      </c>
      <c r="T1694">
        <v>3.6458333333333335</v>
      </c>
      <c r="U1694">
        <v>94.791666666666671</v>
      </c>
      <c r="V1694">
        <v>130.42857142857142</v>
      </c>
      <c r="W1694">
        <v>20.189573019756686</v>
      </c>
      <c r="X1694">
        <v>7.6923076923076925</v>
      </c>
      <c r="Y1694">
        <v>91.208791208791212</v>
      </c>
      <c r="Z1694">
        <v>1.098901098901099</v>
      </c>
      <c r="AA1694" s="2">
        <v>0</v>
      </c>
      <c r="AB1694">
        <v>1</v>
      </c>
      <c r="AC1694">
        <v>5</v>
      </c>
      <c r="AD1694">
        <v>1</v>
      </c>
      <c r="AE1694" s="16">
        <v>0</v>
      </c>
      <c r="AF1694" t="s">
        <v>879</v>
      </c>
      <c r="AG1694" t="s">
        <v>879</v>
      </c>
      <c r="AH1694" t="s">
        <v>879</v>
      </c>
      <c r="AI1694" t="s">
        <v>879</v>
      </c>
      <c r="AJ1694" t="s">
        <v>879</v>
      </c>
      <c r="AK1694" t="s">
        <v>879</v>
      </c>
      <c r="AL1694" t="s">
        <v>878</v>
      </c>
      <c r="AM1694" t="s">
        <v>878</v>
      </c>
      <c r="AN1694" t="s">
        <v>878</v>
      </c>
      <c r="AO1694" t="s">
        <v>878</v>
      </c>
      <c r="AP1694" t="s">
        <v>878</v>
      </c>
      <c r="AQ1694" t="s">
        <v>878</v>
      </c>
      <c r="AR1694" t="s">
        <v>878</v>
      </c>
      <c r="AS1694" t="s">
        <v>879</v>
      </c>
      <c r="AT1694" t="s">
        <v>879</v>
      </c>
      <c r="AU1694" t="s">
        <v>879</v>
      </c>
      <c r="AV1694" t="s">
        <v>879</v>
      </c>
      <c r="AW1694" t="s">
        <v>879</v>
      </c>
      <c r="AX1694" t="s">
        <v>879</v>
      </c>
      <c r="AY1694" t="s">
        <v>879</v>
      </c>
      <c r="AZ1694" t="s">
        <v>878</v>
      </c>
      <c r="BA1694" t="s">
        <v>878</v>
      </c>
      <c r="BB1694" t="s">
        <v>878</v>
      </c>
      <c r="BC1694" t="s">
        <v>878</v>
      </c>
      <c r="BD1694" t="s">
        <v>878</v>
      </c>
      <c r="BE1694" t="s">
        <v>878</v>
      </c>
      <c r="BF1694" t="s">
        <v>878</v>
      </c>
      <c r="BG1694">
        <v>0</v>
      </c>
      <c r="BH1694">
        <v>0</v>
      </c>
      <c r="BI1694">
        <v>0</v>
      </c>
      <c r="BJ1694">
        <v>0</v>
      </c>
      <c r="BK1694">
        <v>0</v>
      </c>
      <c r="BL1694" s="25">
        <v>0</v>
      </c>
      <c r="BM1694" s="1">
        <v>0</v>
      </c>
      <c r="BN1694" s="1">
        <v>0</v>
      </c>
      <c r="BO1694" s="1">
        <v>0</v>
      </c>
      <c r="BP1694" s="1">
        <v>0</v>
      </c>
      <c r="BQ1694"/>
      <c r="BR1694"/>
      <c r="BS1694"/>
      <c r="BT1694"/>
      <c r="BU1694"/>
      <c r="BV1694"/>
      <c r="BW1694"/>
      <c r="BX1694"/>
      <c r="BY1694"/>
      <c r="BZ1694"/>
      <c r="CA1694"/>
      <c r="CB1694"/>
      <c r="CC1694"/>
      <c r="CD1694"/>
      <c r="CE1694"/>
      <c r="CF1694"/>
      <c r="CG1694"/>
      <c r="CH1694"/>
      <c r="CI1694"/>
      <c r="CJ1694"/>
      <c r="CK1694"/>
      <c r="CL1694"/>
      <c r="CM1694"/>
      <c r="CN1694"/>
      <c r="CO1694"/>
      <c r="CP1694"/>
      <c r="CQ1694"/>
      <c r="CR1694"/>
      <c r="CS1694"/>
      <c r="CT1694"/>
      <c r="CU1694"/>
      <c r="CV1694"/>
      <c r="CW1694"/>
      <c r="CX1694"/>
      <c r="CY1694"/>
      <c r="CZ1694"/>
      <c r="DA1694"/>
      <c r="DB1694"/>
      <c r="DC1694"/>
      <c r="DD1694"/>
      <c r="DE1694"/>
    </row>
    <row r="1695" spans="1:109" x14ac:dyDescent="0.2">
      <c r="A1695" s="2">
        <v>1694</v>
      </c>
      <c r="B1695" s="2">
        <v>20</v>
      </c>
      <c r="C1695" s="2">
        <v>2</v>
      </c>
      <c r="D1695">
        <v>10</v>
      </c>
      <c r="E1695" s="52">
        <v>44054</v>
      </c>
      <c r="F1695" s="1">
        <v>0</v>
      </c>
      <c r="G1695" s="5">
        <f t="shared" si="107"/>
        <v>0</v>
      </c>
      <c r="H1695" s="19">
        <f t="shared" si="108"/>
        <v>0</v>
      </c>
      <c r="I1695">
        <v>98.611111111111114</v>
      </c>
      <c r="J1695">
        <v>142.59859154929578</v>
      </c>
      <c r="K1695">
        <v>20.696070052866709</v>
      </c>
      <c r="L1695">
        <v>8.4507042253521121</v>
      </c>
      <c r="M1695">
        <v>91.549295774647888</v>
      </c>
      <c r="N1695">
        <v>0</v>
      </c>
      <c r="O1695">
        <v>99.479166666666671</v>
      </c>
      <c r="P1695">
        <v>144.12041884816753</v>
      </c>
      <c r="Q1695">
        <v>24.238992346893138</v>
      </c>
      <c r="R1695">
        <v>12.565445026178011</v>
      </c>
      <c r="S1695">
        <v>87.434554973821989</v>
      </c>
      <c r="T1695">
        <v>0</v>
      </c>
      <c r="U1695">
        <v>96.875</v>
      </c>
      <c r="V1695">
        <v>139.47311827956989</v>
      </c>
      <c r="W1695">
        <v>8.6113331468224885</v>
      </c>
      <c r="X1695">
        <v>0</v>
      </c>
      <c r="Y1695">
        <v>100</v>
      </c>
      <c r="Z1695">
        <v>0</v>
      </c>
      <c r="AA1695" s="2">
        <v>0</v>
      </c>
      <c r="AB1695">
        <v>1</v>
      </c>
      <c r="AC1695">
        <v>7</v>
      </c>
      <c r="AD1695">
        <v>2</v>
      </c>
      <c r="AE1695" s="16">
        <v>0</v>
      </c>
      <c r="AF1695" t="s">
        <v>879</v>
      </c>
      <c r="AG1695" t="s">
        <v>879</v>
      </c>
      <c r="AH1695" t="s">
        <v>879</v>
      </c>
      <c r="AI1695" t="s">
        <v>879</v>
      </c>
      <c r="AJ1695" t="s">
        <v>879</v>
      </c>
      <c r="AK1695" t="s">
        <v>879</v>
      </c>
      <c r="AL1695" t="s">
        <v>878</v>
      </c>
      <c r="AM1695" t="s">
        <v>878</v>
      </c>
      <c r="AN1695" t="s">
        <v>878</v>
      </c>
      <c r="AO1695" t="s">
        <v>878</v>
      </c>
      <c r="AP1695" t="s">
        <v>878</v>
      </c>
      <c r="AQ1695" t="s">
        <v>878</v>
      </c>
      <c r="AR1695" t="s">
        <v>878</v>
      </c>
      <c r="AS1695" t="s">
        <v>879</v>
      </c>
      <c r="AT1695" t="s">
        <v>879</v>
      </c>
      <c r="AU1695" t="s">
        <v>879</v>
      </c>
      <c r="AV1695" t="s">
        <v>879</v>
      </c>
      <c r="AW1695" t="s">
        <v>879</v>
      </c>
      <c r="AX1695" t="s">
        <v>879</v>
      </c>
      <c r="AY1695" t="s">
        <v>879</v>
      </c>
      <c r="AZ1695" t="s">
        <v>878</v>
      </c>
      <c r="BA1695" t="s">
        <v>878</v>
      </c>
      <c r="BB1695" t="s">
        <v>878</v>
      </c>
      <c r="BC1695" t="s">
        <v>878</v>
      </c>
      <c r="BD1695" t="s">
        <v>878</v>
      </c>
      <c r="BE1695" t="s">
        <v>878</v>
      </c>
      <c r="BF1695" t="s">
        <v>878</v>
      </c>
      <c r="BG1695">
        <v>0</v>
      </c>
      <c r="BH1695">
        <v>0</v>
      </c>
      <c r="BI1695">
        <v>0</v>
      </c>
      <c r="BJ1695">
        <v>0</v>
      </c>
      <c r="BK1695">
        <v>0</v>
      </c>
      <c r="BL1695" s="25">
        <v>0</v>
      </c>
      <c r="BM1695" s="1">
        <v>0</v>
      </c>
      <c r="BN1695" s="1">
        <v>0</v>
      </c>
      <c r="BO1695" s="1">
        <v>0</v>
      </c>
      <c r="BP1695" s="1">
        <v>0</v>
      </c>
      <c r="BQ1695"/>
      <c r="BR1695"/>
      <c r="BS1695"/>
      <c r="BT1695"/>
      <c r="BU1695"/>
      <c r="BV1695"/>
      <c r="BW1695"/>
      <c r="BX1695"/>
      <c r="BY1695"/>
      <c r="BZ1695"/>
      <c r="CA1695"/>
      <c r="CB1695"/>
      <c r="CC1695"/>
      <c r="CD1695"/>
      <c r="CE1695"/>
      <c r="CF1695"/>
      <c r="CG1695"/>
      <c r="CH1695"/>
      <c r="CI1695"/>
      <c r="CJ1695"/>
      <c r="CK1695"/>
      <c r="CL1695"/>
      <c r="CM1695"/>
      <c r="CN1695"/>
      <c r="CO1695"/>
      <c r="CP1695"/>
      <c r="CQ1695"/>
      <c r="CR1695"/>
      <c r="CS1695"/>
      <c r="CT1695"/>
      <c r="CU1695"/>
      <c r="CV1695"/>
      <c r="CW1695"/>
      <c r="CX1695"/>
      <c r="CY1695"/>
      <c r="CZ1695"/>
      <c r="DA1695"/>
      <c r="DB1695"/>
      <c r="DC1695"/>
      <c r="DD1695"/>
      <c r="DE1695"/>
    </row>
    <row r="1696" spans="1:109" x14ac:dyDescent="0.2">
      <c r="A1696" s="2">
        <v>1695</v>
      </c>
      <c r="B1696" s="2">
        <v>20</v>
      </c>
      <c r="C1696" s="2">
        <v>2</v>
      </c>
      <c r="D1696">
        <v>11</v>
      </c>
      <c r="E1696" s="52">
        <v>44055</v>
      </c>
      <c r="F1696" s="1">
        <v>0</v>
      </c>
      <c r="G1696" s="5">
        <f t="shared" si="107"/>
        <v>0</v>
      </c>
      <c r="H1696" s="19">
        <f t="shared" si="108"/>
        <v>0</v>
      </c>
      <c r="I1696">
        <v>95.138888888888886</v>
      </c>
      <c r="J1696">
        <v>146.06204379562044</v>
      </c>
      <c r="K1696">
        <v>27.798496631656956</v>
      </c>
      <c r="L1696">
        <v>14.233576642335766</v>
      </c>
      <c r="M1696">
        <v>85.766423357664237</v>
      </c>
      <c r="N1696">
        <v>0</v>
      </c>
      <c r="O1696">
        <v>92.708333333333329</v>
      </c>
      <c r="P1696">
        <v>150.28089887640451</v>
      </c>
      <c r="Q1696">
        <v>33.104064299244797</v>
      </c>
      <c r="R1696">
        <v>21.910112359550563</v>
      </c>
      <c r="S1696">
        <v>78.089887640449433</v>
      </c>
      <c r="T1696">
        <v>0</v>
      </c>
      <c r="U1696">
        <v>100</v>
      </c>
      <c r="V1696">
        <v>138.23958333333334</v>
      </c>
      <c r="W1696">
        <v>4.0361508829925707</v>
      </c>
      <c r="X1696">
        <v>0</v>
      </c>
      <c r="Y1696">
        <v>100</v>
      </c>
      <c r="Z1696">
        <v>0</v>
      </c>
      <c r="AA1696" s="2">
        <v>1</v>
      </c>
      <c r="AB1696">
        <v>4</v>
      </c>
      <c r="AC1696">
        <v>3</v>
      </c>
      <c r="AD1696">
        <v>2</v>
      </c>
      <c r="AE1696" s="16">
        <v>0</v>
      </c>
      <c r="AF1696" t="s">
        <v>879</v>
      </c>
      <c r="AG1696" t="s">
        <v>879</v>
      </c>
      <c r="AH1696" t="s">
        <v>879</v>
      </c>
      <c r="AI1696" t="s">
        <v>879</v>
      </c>
      <c r="AJ1696" t="s">
        <v>879</v>
      </c>
      <c r="AK1696" t="s">
        <v>879</v>
      </c>
      <c r="AL1696" t="s">
        <v>878</v>
      </c>
      <c r="AM1696" t="s">
        <v>878</v>
      </c>
      <c r="AN1696" t="s">
        <v>878</v>
      </c>
      <c r="AO1696" t="s">
        <v>878</v>
      </c>
      <c r="AP1696" t="s">
        <v>878</v>
      </c>
      <c r="AQ1696" t="s">
        <v>878</v>
      </c>
      <c r="AR1696" t="s">
        <v>878</v>
      </c>
      <c r="AS1696" t="s">
        <v>879</v>
      </c>
      <c r="AT1696" t="s">
        <v>879</v>
      </c>
      <c r="AU1696" t="s">
        <v>879</v>
      </c>
      <c r="AV1696" t="s">
        <v>879</v>
      </c>
      <c r="AW1696" t="s">
        <v>879</v>
      </c>
      <c r="AX1696" t="s">
        <v>879</v>
      </c>
      <c r="AY1696" t="s">
        <v>879</v>
      </c>
      <c r="AZ1696" t="s">
        <v>878</v>
      </c>
      <c r="BA1696" t="s">
        <v>878</v>
      </c>
      <c r="BB1696" t="s">
        <v>878</v>
      </c>
      <c r="BC1696" t="s">
        <v>878</v>
      </c>
      <c r="BD1696" t="s">
        <v>878</v>
      </c>
      <c r="BE1696" t="s">
        <v>878</v>
      </c>
      <c r="BF1696" t="s">
        <v>878</v>
      </c>
      <c r="BG1696">
        <v>0</v>
      </c>
      <c r="BH1696">
        <v>0</v>
      </c>
      <c r="BI1696">
        <v>0</v>
      </c>
      <c r="BJ1696">
        <v>0</v>
      </c>
      <c r="BK1696">
        <v>0</v>
      </c>
      <c r="BL1696" s="25">
        <v>0</v>
      </c>
      <c r="BM1696" s="1">
        <v>0</v>
      </c>
      <c r="BN1696" s="1">
        <v>0</v>
      </c>
      <c r="BO1696" s="1">
        <v>0</v>
      </c>
      <c r="BP1696" s="1">
        <v>0</v>
      </c>
      <c r="BQ1696"/>
      <c r="BR1696"/>
      <c r="BS1696"/>
      <c r="BT1696"/>
      <c r="BU1696"/>
      <c r="BV1696"/>
      <c r="BW1696"/>
      <c r="BX1696"/>
      <c r="BY1696"/>
      <c r="BZ1696"/>
      <c r="CA1696"/>
      <c r="CB1696"/>
      <c r="CC1696"/>
      <c r="CD1696"/>
      <c r="CE1696"/>
      <c r="CF1696"/>
      <c r="CG1696"/>
      <c r="CH1696"/>
      <c r="CI1696"/>
      <c r="CJ1696"/>
      <c r="CK1696"/>
      <c r="CL1696"/>
      <c r="CM1696"/>
      <c r="CN1696"/>
      <c r="CO1696"/>
      <c r="CP1696"/>
      <c r="CQ1696"/>
      <c r="CR1696"/>
      <c r="CS1696"/>
      <c r="CT1696"/>
      <c r="CU1696"/>
      <c r="CV1696"/>
      <c r="CW1696"/>
      <c r="CX1696"/>
      <c r="CY1696"/>
      <c r="CZ1696"/>
      <c r="DA1696"/>
      <c r="DB1696"/>
      <c r="DC1696"/>
      <c r="DD1696"/>
      <c r="DE1696"/>
    </row>
    <row r="1697" spans="1:109" x14ac:dyDescent="0.2">
      <c r="A1697" s="2">
        <v>1696</v>
      </c>
      <c r="B1697" s="2">
        <v>20</v>
      </c>
      <c r="C1697" s="2">
        <v>2</v>
      </c>
      <c r="D1697">
        <v>12</v>
      </c>
      <c r="E1697" s="52">
        <v>44056</v>
      </c>
      <c r="F1697" s="1">
        <v>0</v>
      </c>
      <c r="G1697" s="5">
        <f t="shared" si="107"/>
        <v>0</v>
      </c>
      <c r="H1697" s="19">
        <f t="shared" si="108"/>
        <v>0</v>
      </c>
      <c r="I1697">
        <v>98.263888888888886</v>
      </c>
      <c r="J1697">
        <v>154.1166077738516</v>
      </c>
      <c r="K1697">
        <v>29.592618342494323</v>
      </c>
      <c r="L1697">
        <v>30.3886925795053</v>
      </c>
      <c r="M1697">
        <v>65.371024734982328</v>
      </c>
      <c r="N1697">
        <v>4.2402826855123674</v>
      </c>
      <c r="O1697">
        <v>97.395833333333329</v>
      </c>
      <c r="P1697">
        <v>156.96256684491979</v>
      </c>
      <c r="Q1697">
        <v>25.744765989161071</v>
      </c>
      <c r="R1697">
        <v>28.877005347593585</v>
      </c>
      <c r="S1697">
        <v>71.122994652406419</v>
      </c>
      <c r="T1697">
        <v>0</v>
      </c>
      <c r="U1697">
        <v>100</v>
      </c>
      <c r="V1697">
        <v>148.57291666666666</v>
      </c>
      <c r="W1697">
        <v>36.434341518244295</v>
      </c>
      <c r="X1697">
        <v>33.333333333333336</v>
      </c>
      <c r="Y1697">
        <v>54.166666666666657</v>
      </c>
      <c r="Z1697">
        <v>12.5</v>
      </c>
      <c r="AA1697" s="2">
        <v>0</v>
      </c>
      <c r="AB1697">
        <v>1</v>
      </c>
      <c r="AC1697">
        <v>6</v>
      </c>
      <c r="AD1697">
        <v>2</v>
      </c>
      <c r="AE1697" s="16">
        <v>0</v>
      </c>
      <c r="AF1697" t="s">
        <v>879</v>
      </c>
      <c r="AG1697" t="s">
        <v>879</v>
      </c>
      <c r="AH1697" t="s">
        <v>879</v>
      </c>
      <c r="AI1697" t="s">
        <v>879</v>
      </c>
      <c r="AJ1697" t="s">
        <v>879</v>
      </c>
      <c r="AK1697" t="s">
        <v>879</v>
      </c>
      <c r="AL1697" t="s">
        <v>878</v>
      </c>
      <c r="AM1697" t="s">
        <v>878</v>
      </c>
      <c r="AN1697" t="s">
        <v>878</v>
      </c>
      <c r="AO1697" t="s">
        <v>878</v>
      </c>
      <c r="AP1697" t="s">
        <v>878</v>
      </c>
      <c r="AQ1697" t="s">
        <v>878</v>
      </c>
      <c r="AR1697" t="s">
        <v>878</v>
      </c>
      <c r="AS1697" t="s">
        <v>879</v>
      </c>
      <c r="AT1697" t="s">
        <v>879</v>
      </c>
      <c r="AU1697" t="s">
        <v>879</v>
      </c>
      <c r="AV1697" t="s">
        <v>879</v>
      </c>
      <c r="AW1697" t="s">
        <v>879</v>
      </c>
      <c r="AX1697" t="s">
        <v>879</v>
      </c>
      <c r="AY1697" t="s">
        <v>879</v>
      </c>
      <c r="AZ1697" t="s">
        <v>878</v>
      </c>
      <c r="BA1697" t="s">
        <v>878</v>
      </c>
      <c r="BB1697" t="s">
        <v>878</v>
      </c>
      <c r="BC1697" t="s">
        <v>878</v>
      </c>
      <c r="BD1697" t="s">
        <v>878</v>
      </c>
      <c r="BE1697" t="s">
        <v>878</v>
      </c>
      <c r="BF1697" t="s">
        <v>878</v>
      </c>
      <c r="BG1697">
        <v>0</v>
      </c>
      <c r="BH1697">
        <v>0</v>
      </c>
      <c r="BI1697">
        <v>0</v>
      </c>
      <c r="BJ1697">
        <v>0</v>
      </c>
      <c r="BK1697">
        <v>0</v>
      </c>
      <c r="BL1697" s="25">
        <v>0</v>
      </c>
      <c r="BM1697" s="1">
        <v>0</v>
      </c>
      <c r="BN1697" s="1">
        <v>0</v>
      </c>
      <c r="BO1697" s="1">
        <v>0</v>
      </c>
      <c r="BP1697" s="1">
        <v>0</v>
      </c>
      <c r="BQ1697"/>
      <c r="BR1697"/>
      <c r="BS1697"/>
      <c r="BT1697"/>
      <c r="BU1697"/>
      <c r="BV1697"/>
      <c r="BW1697"/>
      <c r="BX1697"/>
      <c r="BY1697"/>
      <c r="BZ1697"/>
      <c r="CA1697"/>
      <c r="CB1697"/>
      <c r="CC1697"/>
      <c r="CD1697"/>
      <c r="CE1697"/>
      <c r="CF1697"/>
      <c r="CG1697"/>
      <c r="CH1697"/>
      <c r="CI1697"/>
      <c r="CJ1697"/>
      <c r="CK1697"/>
      <c r="CL1697"/>
      <c r="CM1697"/>
      <c r="CN1697"/>
      <c r="CO1697"/>
      <c r="CP1697"/>
      <c r="CQ1697"/>
      <c r="CR1697"/>
      <c r="CS1697"/>
      <c r="CT1697"/>
      <c r="CU1697"/>
      <c r="CV1697"/>
      <c r="CW1697"/>
      <c r="CX1697"/>
      <c r="CY1697"/>
      <c r="CZ1697"/>
      <c r="DA1697"/>
      <c r="DB1697"/>
      <c r="DC1697"/>
      <c r="DD1697"/>
      <c r="DE1697"/>
    </row>
    <row r="1698" spans="1:109" x14ac:dyDescent="0.2">
      <c r="A1698" s="2">
        <v>1697</v>
      </c>
      <c r="B1698" s="2">
        <v>20</v>
      </c>
      <c r="C1698" s="2">
        <v>2</v>
      </c>
      <c r="D1698">
        <v>13</v>
      </c>
      <c r="E1698" s="52">
        <v>44057</v>
      </c>
      <c r="F1698" s="1">
        <v>0</v>
      </c>
      <c r="G1698" s="5">
        <f t="shared" si="107"/>
        <v>0</v>
      </c>
      <c r="H1698" s="19">
        <f t="shared" si="108"/>
        <v>0</v>
      </c>
      <c r="I1698">
        <v>89.583333333333329</v>
      </c>
      <c r="J1698">
        <v>143.04651162790697</v>
      </c>
      <c r="K1698">
        <v>21.865568727604934</v>
      </c>
      <c r="L1698">
        <v>17.441860465116278</v>
      </c>
      <c r="M1698">
        <v>82.558139534883722</v>
      </c>
      <c r="N1698">
        <v>0</v>
      </c>
      <c r="O1698">
        <v>85.416666666666671</v>
      </c>
      <c r="P1698">
        <v>149.41463414634146</v>
      </c>
      <c r="Q1698">
        <v>21.526582100943816</v>
      </c>
      <c r="R1698">
        <v>21.341463414634145</v>
      </c>
      <c r="S1698">
        <v>78.658536585365852</v>
      </c>
      <c r="T1698">
        <v>0</v>
      </c>
      <c r="U1698">
        <v>97.916666666666671</v>
      </c>
      <c r="V1698">
        <v>131.93617021276594</v>
      </c>
      <c r="W1698">
        <v>19.967699430110933</v>
      </c>
      <c r="X1698">
        <v>10.638297872340425</v>
      </c>
      <c r="Y1698">
        <v>89.361702127659569</v>
      </c>
      <c r="Z1698">
        <v>0</v>
      </c>
      <c r="AA1698" s="2">
        <v>0</v>
      </c>
      <c r="AB1698">
        <v>1</v>
      </c>
      <c r="AC1698">
        <v>8</v>
      </c>
      <c r="AD1698">
        <v>1</v>
      </c>
      <c r="AE1698" s="16">
        <v>0</v>
      </c>
      <c r="AF1698" t="s">
        <v>879</v>
      </c>
      <c r="AG1698" t="s">
        <v>879</v>
      </c>
      <c r="AH1698" t="s">
        <v>879</v>
      </c>
      <c r="AI1698" t="s">
        <v>879</v>
      </c>
      <c r="AJ1698" t="s">
        <v>879</v>
      </c>
      <c r="AK1698" t="s">
        <v>879</v>
      </c>
      <c r="AL1698" t="s">
        <v>878</v>
      </c>
      <c r="AM1698" t="s">
        <v>878</v>
      </c>
      <c r="AN1698" t="s">
        <v>878</v>
      </c>
      <c r="AO1698" t="s">
        <v>878</v>
      </c>
      <c r="AP1698" t="s">
        <v>878</v>
      </c>
      <c r="AQ1698" t="s">
        <v>878</v>
      </c>
      <c r="AR1698" t="s">
        <v>878</v>
      </c>
      <c r="AS1698" t="s">
        <v>879</v>
      </c>
      <c r="AT1698" t="s">
        <v>879</v>
      </c>
      <c r="AU1698" t="s">
        <v>879</v>
      </c>
      <c r="AV1698" t="s">
        <v>879</v>
      </c>
      <c r="AW1698" t="s">
        <v>879</v>
      </c>
      <c r="AX1698" t="s">
        <v>879</v>
      </c>
      <c r="AY1698" t="s">
        <v>879</v>
      </c>
      <c r="AZ1698" t="s">
        <v>878</v>
      </c>
      <c r="BA1698" t="s">
        <v>878</v>
      </c>
      <c r="BB1698" t="s">
        <v>878</v>
      </c>
      <c r="BC1698" t="s">
        <v>878</v>
      </c>
      <c r="BD1698" t="s">
        <v>878</v>
      </c>
      <c r="BE1698" t="s">
        <v>878</v>
      </c>
      <c r="BF1698" t="s">
        <v>878</v>
      </c>
      <c r="BG1698">
        <v>0</v>
      </c>
      <c r="BH1698">
        <v>0</v>
      </c>
      <c r="BI1698">
        <v>0</v>
      </c>
      <c r="BJ1698">
        <v>0</v>
      </c>
      <c r="BK1698">
        <v>0</v>
      </c>
      <c r="BL1698" s="25">
        <v>0</v>
      </c>
      <c r="BM1698" s="1">
        <v>0</v>
      </c>
      <c r="BN1698" s="1">
        <v>0</v>
      </c>
      <c r="BO1698" s="1">
        <v>0</v>
      </c>
      <c r="BP1698" s="1">
        <v>0</v>
      </c>
      <c r="BQ1698"/>
      <c r="BR1698"/>
      <c r="BS1698"/>
      <c r="BT1698"/>
      <c r="BU1698"/>
      <c r="BV1698"/>
      <c r="BW1698"/>
      <c r="BX1698"/>
      <c r="BY1698"/>
      <c r="BZ1698"/>
      <c r="CA1698"/>
      <c r="CB1698"/>
      <c r="CC1698"/>
      <c r="CD1698"/>
      <c r="CE1698"/>
      <c r="CF1698"/>
      <c r="CG1698"/>
      <c r="CH1698"/>
      <c r="CI1698"/>
      <c r="CJ1698"/>
      <c r="CK1698"/>
      <c r="CL1698"/>
      <c r="CM1698"/>
      <c r="CN1698"/>
      <c r="CO1698"/>
      <c r="CP1698"/>
      <c r="CQ1698"/>
      <c r="CR1698"/>
      <c r="CS1698"/>
      <c r="CT1698"/>
      <c r="CU1698"/>
      <c r="CV1698"/>
      <c r="CW1698"/>
      <c r="CX1698"/>
      <c r="CY1698"/>
      <c r="CZ1698"/>
      <c r="DA1698"/>
      <c r="DB1698"/>
      <c r="DC1698"/>
      <c r="DD1698"/>
      <c r="DE1698"/>
    </row>
    <row r="1699" spans="1:109" x14ac:dyDescent="0.2">
      <c r="A1699" s="2">
        <v>1698</v>
      </c>
      <c r="B1699" s="2">
        <v>20</v>
      </c>
      <c r="C1699" s="2">
        <v>2</v>
      </c>
      <c r="D1699">
        <v>14</v>
      </c>
      <c r="E1699" s="52">
        <v>44058</v>
      </c>
      <c r="F1699" s="1">
        <v>0</v>
      </c>
      <c r="G1699" s="5">
        <f t="shared" si="107"/>
        <v>0</v>
      </c>
      <c r="H1699" s="19">
        <f t="shared" si="108"/>
        <v>0</v>
      </c>
      <c r="I1699">
        <v>100</v>
      </c>
      <c r="J1699">
        <v>140.51736111111111</v>
      </c>
      <c r="K1699">
        <v>17.647736520347429</v>
      </c>
      <c r="L1699">
        <v>6.25</v>
      </c>
      <c r="M1699">
        <v>93.75</v>
      </c>
      <c r="N1699">
        <v>0</v>
      </c>
      <c r="O1699">
        <v>100</v>
      </c>
      <c r="P1699">
        <v>147.83854166666666</v>
      </c>
      <c r="Q1699">
        <v>17.908531602369663</v>
      </c>
      <c r="R1699">
        <v>9.375</v>
      </c>
      <c r="S1699">
        <v>90.625</v>
      </c>
      <c r="T1699">
        <v>0</v>
      </c>
      <c r="U1699">
        <v>100</v>
      </c>
      <c r="V1699">
        <v>125.875</v>
      </c>
      <c r="W1699">
        <v>8.8286438017449331</v>
      </c>
      <c r="X1699">
        <v>0</v>
      </c>
      <c r="Y1699">
        <v>100</v>
      </c>
      <c r="Z1699">
        <v>0</v>
      </c>
      <c r="AA1699" s="2">
        <v>0</v>
      </c>
      <c r="AB1699">
        <v>2</v>
      </c>
      <c r="AC1699">
        <v>7</v>
      </c>
      <c r="AD1699">
        <v>1</v>
      </c>
      <c r="AE1699" s="16">
        <v>0</v>
      </c>
      <c r="AF1699" t="s">
        <v>879</v>
      </c>
      <c r="AG1699" t="s">
        <v>879</v>
      </c>
      <c r="AH1699" t="s">
        <v>879</v>
      </c>
      <c r="AI1699" t="s">
        <v>879</v>
      </c>
      <c r="AJ1699" t="s">
        <v>879</v>
      </c>
      <c r="AK1699" t="s">
        <v>879</v>
      </c>
      <c r="AL1699" t="s">
        <v>878</v>
      </c>
      <c r="AM1699" t="s">
        <v>878</v>
      </c>
      <c r="AN1699" t="s">
        <v>878</v>
      </c>
      <c r="AO1699" t="s">
        <v>878</v>
      </c>
      <c r="AP1699" t="s">
        <v>878</v>
      </c>
      <c r="AQ1699" t="s">
        <v>878</v>
      </c>
      <c r="AR1699" t="s">
        <v>878</v>
      </c>
      <c r="AS1699" t="s">
        <v>879</v>
      </c>
      <c r="AT1699" t="s">
        <v>879</v>
      </c>
      <c r="AU1699" t="s">
        <v>879</v>
      </c>
      <c r="AV1699" t="s">
        <v>879</v>
      </c>
      <c r="AW1699" t="s">
        <v>879</v>
      </c>
      <c r="AX1699" t="s">
        <v>879</v>
      </c>
      <c r="AY1699" t="s">
        <v>879</v>
      </c>
      <c r="AZ1699" t="s">
        <v>878</v>
      </c>
      <c r="BA1699" t="s">
        <v>878</v>
      </c>
      <c r="BB1699" t="s">
        <v>878</v>
      </c>
      <c r="BC1699" t="s">
        <v>878</v>
      </c>
      <c r="BD1699" t="s">
        <v>878</v>
      </c>
      <c r="BE1699" t="s">
        <v>878</v>
      </c>
      <c r="BF1699" t="s">
        <v>878</v>
      </c>
      <c r="BG1699">
        <v>0</v>
      </c>
      <c r="BH1699">
        <v>0</v>
      </c>
      <c r="BI1699">
        <v>0</v>
      </c>
      <c r="BJ1699">
        <v>0</v>
      </c>
      <c r="BK1699">
        <v>0</v>
      </c>
      <c r="BL1699" s="25">
        <v>0</v>
      </c>
      <c r="BM1699" s="1">
        <v>0</v>
      </c>
      <c r="BN1699" s="1">
        <v>0</v>
      </c>
      <c r="BO1699" s="1">
        <v>0</v>
      </c>
      <c r="BP1699" s="1">
        <v>0</v>
      </c>
      <c r="BQ1699"/>
      <c r="BR1699"/>
      <c r="BS1699"/>
      <c r="BT1699"/>
      <c r="BU1699"/>
      <c r="BV1699"/>
      <c r="BW1699"/>
      <c r="BX1699"/>
      <c r="BY1699"/>
      <c r="BZ1699"/>
      <c r="CA1699"/>
      <c r="CB1699"/>
      <c r="CC1699"/>
      <c r="CD1699"/>
      <c r="CE1699"/>
      <c r="CF1699"/>
      <c r="CG1699"/>
      <c r="CH1699"/>
      <c r="CI1699"/>
      <c r="CJ1699"/>
      <c r="CK1699"/>
      <c r="CL1699"/>
      <c r="CM1699"/>
      <c r="CN1699"/>
      <c r="CO1699"/>
      <c r="CP1699"/>
      <c r="CQ1699"/>
      <c r="CR1699"/>
      <c r="CS1699"/>
      <c r="CT1699"/>
      <c r="CU1699"/>
      <c r="CV1699"/>
      <c r="CW1699"/>
      <c r="CX1699"/>
      <c r="CY1699"/>
      <c r="CZ1699"/>
      <c r="DA1699"/>
      <c r="DB1699"/>
      <c r="DC1699"/>
      <c r="DD1699"/>
      <c r="DE1699"/>
    </row>
    <row r="1700" spans="1:109" x14ac:dyDescent="0.2">
      <c r="A1700" s="2">
        <v>1699</v>
      </c>
      <c r="B1700" s="5">
        <v>20</v>
      </c>
      <c r="C1700" s="5">
        <v>3</v>
      </c>
      <c r="D1700" s="1">
        <v>1</v>
      </c>
      <c r="E1700" s="7">
        <v>44061</v>
      </c>
      <c r="F1700" s="1">
        <v>0</v>
      </c>
      <c r="G1700" s="5">
        <f t="shared" si="107"/>
        <v>0</v>
      </c>
      <c r="H1700" s="19">
        <f t="shared" si="108"/>
        <v>0</v>
      </c>
      <c r="I1700">
        <v>100</v>
      </c>
      <c r="J1700">
        <v>152.16666666666666</v>
      </c>
      <c r="K1700">
        <v>22.457047476895138</v>
      </c>
      <c r="L1700">
        <v>26.736111111111111</v>
      </c>
      <c r="M1700">
        <v>71.875</v>
      </c>
      <c r="N1700">
        <v>1.3888888888888888</v>
      </c>
      <c r="O1700">
        <v>100</v>
      </c>
      <c r="P1700">
        <v>136.859375</v>
      </c>
      <c r="Q1700">
        <v>21.299248565210505</v>
      </c>
      <c r="R1700">
        <v>9.375</v>
      </c>
      <c r="S1700">
        <v>88.541666666666671</v>
      </c>
      <c r="T1700">
        <v>2.0833333333333335</v>
      </c>
      <c r="U1700">
        <v>100</v>
      </c>
      <c r="V1700">
        <v>182.78125</v>
      </c>
      <c r="W1700">
        <v>10.924520981409517</v>
      </c>
      <c r="X1700">
        <v>61.458333333333336</v>
      </c>
      <c r="Y1700">
        <v>38.541666666666664</v>
      </c>
      <c r="Z1700">
        <v>0</v>
      </c>
      <c r="AA1700" s="25" t="s">
        <v>20</v>
      </c>
      <c r="AB1700" t="s">
        <v>20</v>
      </c>
      <c r="AC1700" t="s">
        <v>20</v>
      </c>
      <c r="AD1700" s="1" t="s">
        <v>20</v>
      </c>
      <c r="AE1700" s="16" t="s">
        <v>20</v>
      </c>
      <c r="AF1700" s="16" t="s">
        <v>20</v>
      </c>
      <c r="AG1700" s="16" t="s">
        <v>20</v>
      </c>
      <c r="AH1700" s="16" t="s">
        <v>20</v>
      </c>
      <c r="AI1700" s="16" t="s">
        <v>20</v>
      </c>
      <c r="AJ1700" s="16" t="s">
        <v>20</v>
      </c>
      <c r="AK1700" s="16" t="s">
        <v>20</v>
      </c>
      <c r="AL1700" s="16" t="s">
        <v>20</v>
      </c>
      <c r="AM1700" s="16" t="s">
        <v>20</v>
      </c>
      <c r="AN1700" s="16" t="s">
        <v>20</v>
      </c>
      <c r="AO1700" s="16" t="s">
        <v>20</v>
      </c>
      <c r="AP1700" s="16" t="s">
        <v>20</v>
      </c>
      <c r="AQ1700" s="16" t="s">
        <v>20</v>
      </c>
      <c r="AR1700" s="16" t="s">
        <v>20</v>
      </c>
      <c r="AS1700" t="s">
        <v>20</v>
      </c>
      <c r="AT1700" t="s">
        <v>20</v>
      </c>
      <c r="AU1700" t="s">
        <v>20</v>
      </c>
      <c r="AV1700" t="s">
        <v>20</v>
      </c>
      <c r="AW1700" t="s">
        <v>20</v>
      </c>
      <c r="AX1700" t="s">
        <v>20</v>
      </c>
      <c r="AY1700" t="s">
        <v>20</v>
      </c>
      <c r="AZ1700" s="1" t="s">
        <v>20</v>
      </c>
      <c r="BA1700" s="1" t="s">
        <v>20</v>
      </c>
      <c r="BB1700" s="1" t="s">
        <v>20</v>
      </c>
      <c r="BC1700" t="s">
        <v>20</v>
      </c>
      <c r="BD1700" t="s">
        <v>20</v>
      </c>
      <c r="BE1700" s="1" t="s">
        <v>20</v>
      </c>
      <c r="BF1700" s="1" t="s">
        <v>20</v>
      </c>
      <c r="BG1700" s="12" t="s">
        <v>20</v>
      </c>
      <c r="BH1700" s="1" t="s">
        <v>20</v>
      </c>
      <c r="BI1700" s="1" t="s">
        <v>20</v>
      </c>
      <c r="BJ1700" s="12" t="s">
        <v>20</v>
      </c>
      <c r="BK1700" s="12" t="s">
        <v>20</v>
      </c>
      <c r="BL1700" s="25" t="s">
        <v>20</v>
      </c>
      <c r="BM1700" s="1" t="s">
        <v>20</v>
      </c>
      <c r="BN1700" s="1" t="s">
        <v>20</v>
      </c>
      <c r="BO1700" s="1" t="s">
        <v>20</v>
      </c>
      <c r="BP1700" s="1" t="s">
        <v>20</v>
      </c>
      <c r="BQ1700" s="12"/>
      <c r="BR1700" s="12"/>
      <c r="BS1700" s="12"/>
      <c r="BT1700" s="12"/>
      <c r="BU1700" s="12"/>
      <c r="BV1700" s="12"/>
      <c r="BW1700" s="12"/>
      <c r="BX1700" s="12"/>
      <c r="BY1700" s="12"/>
      <c r="BZ1700" s="12"/>
      <c r="CA1700" s="12"/>
      <c r="CB1700" s="15"/>
      <c r="CC1700" s="12"/>
      <c r="CD1700" s="12"/>
      <c r="CE1700" s="12"/>
      <c r="CF1700" s="12"/>
      <c r="CG1700" s="12"/>
      <c r="CH1700" s="12"/>
      <c r="CI1700" s="12"/>
      <c r="CJ1700" s="15"/>
      <c r="CK1700" s="12"/>
      <c r="CL1700" s="12"/>
      <c r="CM1700" s="12"/>
      <c r="CN1700" s="12"/>
      <c r="CO1700" s="12"/>
      <c r="CP1700" s="12"/>
      <c r="CQ1700" s="12"/>
      <c r="CR1700" s="12"/>
      <c r="CS1700" s="12"/>
      <c r="CT1700" s="12"/>
      <c r="CU1700" s="12"/>
      <c r="CV1700" s="12"/>
      <c r="CW1700" s="12"/>
      <c r="CX1700" s="12"/>
      <c r="CY1700" s="12"/>
      <c r="CZ1700" s="12"/>
      <c r="DA1700" s="12"/>
      <c r="DB1700" s="12"/>
      <c r="DC1700" s="12"/>
    </row>
    <row r="1701" spans="1:109" x14ac:dyDescent="0.2">
      <c r="A1701" s="2">
        <v>1700</v>
      </c>
      <c r="B1701" s="5">
        <v>20</v>
      </c>
      <c r="C1701" s="5">
        <v>3</v>
      </c>
      <c r="D1701" s="1">
        <v>2</v>
      </c>
      <c r="E1701" s="7">
        <v>44062</v>
      </c>
      <c r="F1701" s="1">
        <v>0</v>
      </c>
      <c r="G1701" s="5">
        <f t="shared" si="107"/>
        <v>29.999999999999972</v>
      </c>
      <c r="H1701" s="19">
        <f t="shared" si="108"/>
        <v>173.99999999999983</v>
      </c>
      <c r="I1701">
        <v>100</v>
      </c>
      <c r="J1701">
        <v>132.26388888888889</v>
      </c>
      <c r="K1701">
        <v>20.075933440036522</v>
      </c>
      <c r="L1701">
        <v>8.3333333333333339</v>
      </c>
      <c r="M1701">
        <v>91.666666666666671</v>
      </c>
      <c r="N1701">
        <v>0</v>
      </c>
      <c r="O1701">
        <v>100</v>
      </c>
      <c r="P1701">
        <v>140.17708333333334</v>
      </c>
      <c r="Q1701">
        <v>20.310724232135769</v>
      </c>
      <c r="R1701">
        <v>12.5</v>
      </c>
      <c r="S1701">
        <v>87.5</v>
      </c>
      <c r="T1701">
        <v>0</v>
      </c>
      <c r="U1701">
        <v>100</v>
      </c>
      <c r="V1701">
        <v>116.4375</v>
      </c>
      <c r="W1701">
        <v>9.4342267574306184</v>
      </c>
      <c r="X1701">
        <v>0</v>
      </c>
      <c r="Y1701">
        <v>100</v>
      </c>
      <c r="Z1701">
        <v>0</v>
      </c>
      <c r="AA1701" s="2">
        <v>0</v>
      </c>
      <c r="AB1701">
        <v>1</v>
      </c>
      <c r="AC1701">
        <v>7</v>
      </c>
      <c r="AD1701">
        <v>1</v>
      </c>
      <c r="AE1701" s="16">
        <v>0</v>
      </c>
      <c r="AF1701" t="s">
        <v>875</v>
      </c>
      <c r="AG1701" t="s">
        <v>875</v>
      </c>
      <c r="AH1701" t="s">
        <v>875</v>
      </c>
      <c r="AI1701" t="s">
        <v>875</v>
      </c>
      <c r="AJ1701" t="s">
        <v>875</v>
      </c>
      <c r="AK1701" t="s">
        <v>875</v>
      </c>
      <c r="AL1701" t="s">
        <v>875</v>
      </c>
      <c r="AM1701" s="1" t="s">
        <v>903</v>
      </c>
      <c r="AN1701" s="1" t="s">
        <v>903</v>
      </c>
      <c r="AO1701" s="1" t="s">
        <v>903</v>
      </c>
      <c r="AP1701" s="1" t="s">
        <v>903</v>
      </c>
      <c r="AQ1701" s="1" t="s">
        <v>903</v>
      </c>
      <c r="AR1701" s="1" t="s">
        <v>903</v>
      </c>
      <c r="AS1701" s="1" t="s">
        <v>903</v>
      </c>
      <c r="AT1701" s="1" t="s">
        <v>903</v>
      </c>
      <c r="AU1701" s="1" t="s">
        <v>903</v>
      </c>
      <c r="AV1701" s="1" t="s">
        <v>903</v>
      </c>
      <c r="AW1701" s="1" t="s">
        <v>903</v>
      </c>
      <c r="AX1701" s="1" t="s">
        <v>903</v>
      </c>
      <c r="AY1701" s="1" t="s">
        <v>903</v>
      </c>
      <c r="AZ1701" s="1" t="s">
        <v>903</v>
      </c>
      <c r="BA1701" s="1" t="s">
        <v>875</v>
      </c>
      <c r="BB1701" s="1" t="s">
        <v>875</v>
      </c>
      <c r="BC1701" s="1" t="s">
        <v>875</v>
      </c>
      <c r="BD1701" s="1" t="s">
        <v>875</v>
      </c>
      <c r="BE1701" s="1" t="s">
        <v>875</v>
      </c>
      <c r="BF1701" s="1" t="s">
        <v>875</v>
      </c>
      <c r="BG1701" s="25">
        <v>29.999999999999972</v>
      </c>
      <c r="BH1701" s="1">
        <v>4</v>
      </c>
      <c r="BI1701" s="1">
        <v>5.8</v>
      </c>
      <c r="BJ1701" s="1">
        <f t="shared" ref="BJ1701:BJ1708" si="110">BG1701*BI1701</f>
        <v>173.99999999999983</v>
      </c>
      <c r="BK1701" t="s">
        <v>787</v>
      </c>
      <c r="BL1701" s="25">
        <v>0</v>
      </c>
      <c r="BM1701" s="1">
        <v>0</v>
      </c>
      <c r="BN1701" s="1">
        <v>0</v>
      </c>
      <c r="BO1701" s="1">
        <v>0</v>
      </c>
      <c r="BP1701">
        <v>0</v>
      </c>
      <c r="BQ1701" s="12"/>
      <c r="BR1701" s="12"/>
      <c r="BS1701" s="12"/>
      <c r="BT1701" s="12"/>
      <c r="BU1701" s="12"/>
      <c r="BV1701" s="12"/>
      <c r="BW1701" s="12"/>
      <c r="BX1701" s="12"/>
      <c r="BY1701" s="12"/>
      <c r="BZ1701" s="12"/>
      <c r="CA1701" s="12"/>
      <c r="CB1701" s="15"/>
      <c r="CC1701" s="12"/>
      <c r="CD1701" s="12"/>
      <c r="CE1701" s="12"/>
      <c r="CF1701" s="12"/>
      <c r="CG1701" s="12"/>
      <c r="CH1701" s="12"/>
      <c r="CI1701" s="12"/>
      <c r="CJ1701" s="15"/>
      <c r="CK1701" s="12"/>
      <c r="CL1701" s="12"/>
      <c r="CM1701" s="12"/>
      <c r="CN1701" s="12"/>
      <c r="CO1701" s="12"/>
      <c r="CP1701" s="12"/>
      <c r="CQ1701" s="12"/>
      <c r="CR1701" s="12"/>
      <c r="CS1701" s="12"/>
      <c r="CT1701" s="12"/>
      <c r="CU1701" s="12"/>
      <c r="CV1701" s="12"/>
      <c r="CW1701" s="12"/>
      <c r="CX1701" s="12"/>
      <c r="CY1701" s="12"/>
      <c r="CZ1701" s="12"/>
      <c r="DA1701" s="12"/>
      <c r="DB1701" s="12"/>
      <c r="DC1701" s="12"/>
      <c r="DD1701" s="17">
        <v>0.4375</v>
      </c>
      <c r="DE1701" s="35">
        <v>0.45833333333333331</v>
      </c>
    </row>
    <row r="1702" spans="1:109" x14ac:dyDescent="0.2">
      <c r="A1702" s="2">
        <v>1701</v>
      </c>
      <c r="B1702" s="5">
        <v>20</v>
      </c>
      <c r="C1702" s="5">
        <v>3</v>
      </c>
      <c r="D1702" s="1">
        <v>3</v>
      </c>
      <c r="E1702" s="7">
        <v>44063</v>
      </c>
      <c r="F1702" s="1">
        <v>0</v>
      </c>
      <c r="G1702" s="5">
        <f t="shared" si="107"/>
        <v>22</v>
      </c>
      <c r="H1702" s="19">
        <f t="shared" si="108"/>
        <v>61.599999999999994</v>
      </c>
      <c r="I1702">
        <v>84.722222222222229</v>
      </c>
      <c r="J1702">
        <v>136.55327868852459</v>
      </c>
      <c r="K1702">
        <v>33.860053149418682</v>
      </c>
      <c r="L1702">
        <v>10.245901639344263</v>
      </c>
      <c r="M1702">
        <v>89.754098360655732</v>
      </c>
      <c r="N1702">
        <v>0</v>
      </c>
      <c r="O1702">
        <v>77.604166666666671</v>
      </c>
      <c r="P1702">
        <v>152.48322147651007</v>
      </c>
      <c r="Q1702">
        <v>34.330879155245505</v>
      </c>
      <c r="R1702">
        <v>16.778523489932887</v>
      </c>
      <c r="S1702">
        <v>83.221476510067106</v>
      </c>
      <c r="T1702">
        <v>0</v>
      </c>
      <c r="U1702">
        <v>98.958333333333329</v>
      </c>
      <c r="V1702">
        <v>111.56842105263158</v>
      </c>
      <c r="W1702">
        <v>11.985159839317307</v>
      </c>
      <c r="X1702">
        <v>0</v>
      </c>
      <c r="Y1702">
        <v>100</v>
      </c>
      <c r="Z1702">
        <v>0</v>
      </c>
      <c r="AA1702" s="2">
        <v>0</v>
      </c>
      <c r="AB1702">
        <v>1</v>
      </c>
      <c r="AC1702">
        <v>6</v>
      </c>
      <c r="AD1702">
        <v>2</v>
      </c>
      <c r="AE1702" s="16">
        <v>0</v>
      </c>
      <c r="AF1702" t="s">
        <v>875</v>
      </c>
      <c r="AG1702" t="s">
        <v>875</v>
      </c>
      <c r="AH1702" t="s">
        <v>875</v>
      </c>
      <c r="AI1702" t="s">
        <v>875</v>
      </c>
      <c r="AJ1702" t="s">
        <v>875</v>
      </c>
      <c r="AK1702" t="s">
        <v>875</v>
      </c>
      <c r="AL1702" t="s">
        <v>875</v>
      </c>
      <c r="AM1702" s="1" t="s">
        <v>903</v>
      </c>
      <c r="AN1702" s="1" t="s">
        <v>903</v>
      </c>
      <c r="AO1702" s="1" t="s">
        <v>903</v>
      </c>
      <c r="AP1702" s="1" t="s">
        <v>903</v>
      </c>
      <c r="AQ1702" s="1" t="s">
        <v>903</v>
      </c>
      <c r="AR1702" s="1" t="s">
        <v>903</v>
      </c>
      <c r="AS1702" s="1" t="s">
        <v>903</v>
      </c>
      <c r="AT1702" s="1" t="s">
        <v>903</v>
      </c>
      <c r="AU1702" s="1" t="s">
        <v>903</v>
      </c>
      <c r="AV1702" s="1" t="s">
        <v>903</v>
      </c>
      <c r="AW1702" s="1" t="s">
        <v>903</v>
      </c>
      <c r="AX1702" s="1" t="s">
        <v>903</v>
      </c>
      <c r="AY1702" s="1" t="s">
        <v>903</v>
      </c>
      <c r="AZ1702" s="1" t="s">
        <v>903</v>
      </c>
      <c r="BA1702" s="1" t="s">
        <v>875</v>
      </c>
      <c r="BB1702" s="1" t="s">
        <v>875</v>
      </c>
      <c r="BC1702" s="1" t="s">
        <v>875</v>
      </c>
      <c r="BD1702" s="1" t="s">
        <v>875</v>
      </c>
      <c r="BE1702" s="1" t="s">
        <v>875</v>
      </c>
      <c r="BF1702" s="1" t="s">
        <v>875</v>
      </c>
      <c r="BG1702" s="12">
        <v>22</v>
      </c>
      <c r="BH1702" s="1">
        <v>4</v>
      </c>
      <c r="BI1702" s="1">
        <v>2.8</v>
      </c>
      <c r="BJ1702" s="1">
        <f t="shared" si="110"/>
        <v>61.599999999999994</v>
      </c>
      <c r="BK1702" s="1" t="s">
        <v>27</v>
      </c>
      <c r="BL1702" s="25">
        <v>0</v>
      </c>
      <c r="BM1702" s="1">
        <v>0</v>
      </c>
      <c r="BN1702" s="1">
        <v>0</v>
      </c>
      <c r="BO1702" s="1">
        <v>0</v>
      </c>
      <c r="BP1702" s="1">
        <v>0</v>
      </c>
      <c r="BQ1702" s="14">
        <v>44063.377728854168</v>
      </c>
      <c r="BR1702" s="14" t="s">
        <v>704</v>
      </c>
      <c r="BS1702" s="15">
        <v>19.95</v>
      </c>
      <c r="BT1702" s="12" t="s">
        <v>705</v>
      </c>
      <c r="BU1702" s="12">
        <v>1</v>
      </c>
      <c r="BV1702" s="12" t="s">
        <v>706</v>
      </c>
      <c r="BW1702" s="12" t="s">
        <v>707</v>
      </c>
      <c r="BX1702" s="12" t="s">
        <v>708</v>
      </c>
      <c r="BY1702" s="12" t="s">
        <v>709</v>
      </c>
      <c r="BZ1702" s="12">
        <v>1</v>
      </c>
      <c r="CA1702" s="12">
        <v>1</v>
      </c>
      <c r="CB1702" s="15">
        <v>0</v>
      </c>
      <c r="CC1702" s="12">
        <v>20</v>
      </c>
      <c r="CD1702" s="12">
        <v>0</v>
      </c>
      <c r="CE1702" s="12">
        <v>2</v>
      </c>
      <c r="CF1702" s="12">
        <v>5</v>
      </c>
      <c r="CG1702" s="12">
        <v>1</v>
      </c>
      <c r="CH1702" s="12">
        <v>3</v>
      </c>
      <c r="CI1702" s="12">
        <v>1</v>
      </c>
      <c r="CJ1702" s="15">
        <v>4</v>
      </c>
      <c r="CK1702" s="12">
        <v>2</v>
      </c>
      <c r="CL1702" s="12">
        <v>5</v>
      </c>
      <c r="CM1702" s="12">
        <v>1</v>
      </c>
      <c r="CN1702" s="12">
        <v>4</v>
      </c>
      <c r="CO1702" s="12">
        <v>2</v>
      </c>
      <c r="CP1702" s="12" t="s">
        <v>88</v>
      </c>
      <c r="CQ1702" s="12">
        <v>60</v>
      </c>
      <c r="CR1702" s="12">
        <v>60</v>
      </c>
      <c r="CS1702" s="12">
        <v>0</v>
      </c>
      <c r="CT1702" s="12">
        <v>83</v>
      </c>
      <c r="CU1702" s="12">
        <v>68</v>
      </c>
      <c r="CV1702" s="12">
        <v>0</v>
      </c>
      <c r="CW1702" s="12">
        <v>0</v>
      </c>
      <c r="CX1702" s="12" t="b">
        <v>0</v>
      </c>
      <c r="CY1702" s="12"/>
      <c r="CZ1702" s="12">
        <v>0</v>
      </c>
      <c r="DA1702" s="12"/>
      <c r="DB1702" s="12"/>
      <c r="DC1702" s="12"/>
      <c r="DD1702" s="17"/>
      <c r="DE1702" s="35"/>
    </row>
    <row r="1703" spans="1:109" x14ac:dyDescent="0.2">
      <c r="A1703" s="2">
        <v>1702</v>
      </c>
      <c r="B1703" s="5">
        <v>20</v>
      </c>
      <c r="C1703" s="5">
        <v>3</v>
      </c>
      <c r="D1703" s="1">
        <v>4</v>
      </c>
      <c r="E1703" s="7">
        <v>44064</v>
      </c>
      <c r="F1703" s="1">
        <v>0</v>
      </c>
      <c r="G1703" s="5">
        <f t="shared" si="107"/>
        <v>21</v>
      </c>
      <c r="H1703" s="19">
        <f t="shared" si="108"/>
        <v>58.8</v>
      </c>
      <c r="I1703">
        <v>98.958333333333329</v>
      </c>
      <c r="J1703">
        <v>139.92280701754385</v>
      </c>
      <c r="K1703">
        <v>24.070304936145153</v>
      </c>
      <c r="L1703">
        <v>8.4210526315789469</v>
      </c>
      <c r="M1703">
        <v>91.578947368421055</v>
      </c>
      <c r="N1703">
        <v>0</v>
      </c>
      <c r="O1703">
        <v>100</v>
      </c>
      <c r="P1703">
        <v>154.81770833333334</v>
      </c>
      <c r="Q1703">
        <v>18.702041885421568</v>
      </c>
      <c r="R1703">
        <v>12.5</v>
      </c>
      <c r="S1703">
        <v>87.5</v>
      </c>
      <c r="T1703">
        <v>0</v>
      </c>
      <c r="U1703">
        <v>96.875</v>
      </c>
      <c r="V1703">
        <v>109.17204301075269</v>
      </c>
      <c r="W1703">
        <v>16.946335046384068</v>
      </c>
      <c r="X1703">
        <v>0</v>
      </c>
      <c r="Y1703">
        <v>100</v>
      </c>
      <c r="Z1703">
        <v>0</v>
      </c>
      <c r="AA1703" s="2">
        <v>0</v>
      </c>
      <c r="AB1703">
        <v>1</v>
      </c>
      <c r="AC1703">
        <v>8</v>
      </c>
      <c r="AD1703">
        <v>1</v>
      </c>
      <c r="AE1703" s="16">
        <v>0</v>
      </c>
      <c r="AF1703" t="s">
        <v>875</v>
      </c>
      <c r="AG1703" t="s">
        <v>875</v>
      </c>
      <c r="AH1703" t="s">
        <v>875</v>
      </c>
      <c r="AI1703" t="s">
        <v>875</v>
      </c>
      <c r="AJ1703" t="s">
        <v>875</v>
      </c>
      <c r="AK1703" t="s">
        <v>875</v>
      </c>
      <c r="AL1703" t="s">
        <v>875</v>
      </c>
      <c r="AM1703" s="1" t="s">
        <v>903</v>
      </c>
      <c r="AN1703" s="1" t="s">
        <v>903</v>
      </c>
      <c r="AO1703" s="1" t="s">
        <v>903</v>
      </c>
      <c r="AP1703" s="1" t="s">
        <v>903</v>
      </c>
      <c r="AQ1703" s="1" t="s">
        <v>903</v>
      </c>
      <c r="AR1703" s="1" t="s">
        <v>903</v>
      </c>
      <c r="AS1703" s="1" t="s">
        <v>903</v>
      </c>
      <c r="AT1703" s="1" t="s">
        <v>903</v>
      </c>
      <c r="AU1703" s="1" t="s">
        <v>903</v>
      </c>
      <c r="AV1703" s="1" t="s">
        <v>903</v>
      </c>
      <c r="AW1703" s="1" t="s">
        <v>903</v>
      </c>
      <c r="AX1703" s="1" t="s">
        <v>903</v>
      </c>
      <c r="AY1703" s="1" t="s">
        <v>903</v>
      </c>
      <c r="AZ1703" s="1" t="s">
        <v>903</v>
      </c>
      <c r="BA1703" s="1" t="s">
        <v>875</v>
      </c>
      <c r="BB1703" s="1" t="s">
        <v>875</v>
      </c>
      <c r="BC1703" s="1" t="s">
        <v>875</v>
      </c>
      <c r="BD1703" s="1" t="s">
        <v>875</v>
      </c>
      <c r="BE1703" s="1" t="s">
        <v>875</v>
      </c>
      <c r="BF1703" s="1" t="s">
        <v>875</v>
      </c>
      <c r="BG1703" s="12">
        <v>21</v>
      </c>
      <c r="BH1703" s="1">
        <v>4</v>
      </c>
      <c r="BI1703" s="1">
        <v>2.8</v>
      </c>
      <c r="BJ1703" s="1">
        <f t="shared" si="110"/>
        <v>58.8</v>
      </c>
      <c r="BK1703" s="1" t="s">
        <v>27</v>
      </c>
      <c r="BL1703" s="25">
        <v>0</v>
      </c>
      <c r="BM1703" s="1">
        <v>0</v>
      </c>
      <c r="BN1703" s="1">
        <v>0</v>
      </c>
      <c r="BO1703" s="1">
        <v>0</v>
      </c>
      <c r="BP1703" s="1">
        <v>0</v>
      </c>
      <c r="BQ1703" s="14">
        <v>44064.339339155093</v>
      </c>
      <c r="BR1703" s="14" t="s">
        <v>710</v>
      </c>
      <c r="BS1703" s="15">
        <v>18.516666666666666</v>
      </c>
      <c r="BT1703" s="12" t="s">
        <v>363</v>
      </c>
      <c r="BU1703" s="12">
        <v>1</v>
      </c>
      <c r="BV1703" s="12" t="s">
        <v>711</v>
      </c>
      <c r="BW1703" s="12" t="s">
        <v>712</v>
      </c>
      <c r="BX1703" s="12" t="s">
        <v>713</v>
      </c>
      <c r="BY1703" s="12" t="s">
        <v>712</v>
      </c>
      <c r="BZ1703" s="12">
        <v>1</v>
      </c>
      <c r="CA1703" s="12">
        <v>5</v>
      </c>
      <c r="CB1703" s="15">
        <v>0</v>
      </c>
      <c r="CC1703" s="12">
        <v>24</v>
      </c>
      <c r="CD1703" s="12">
        <v>10</v>
      </c>
      <c r="CE1703" s="12">
        <v>2</v>
      </c>
      <c r="CF1703" s="12">
        <v>5</v>
      </c>
      <c r="CG1703" s="12">
        <v>1</v>
      </c>
      <c r="CH1703" s="12">
        <v>5</v>
      </c>
      <c r="CI1703" s="12">
        <v>1</v>
      </c>
      <c r="CJ1703" s="15">
        <v>4</v>
      </c>
      <c r="CK1703" s="12">
        <v>2</v>
      </c>
      <c r="CL1703" s="12">
        <v>5</v>
      </c>
      <c r="CM1703" s="12">
        <v>1</v>
      </c>
      <c r="CN1703" s="12">
        <v>4</v>
      </c>
      <c r="CO1703" s="12">
        <v>3</v>
      </c>
      <c r="CP1703" s="12" t="s">
        <v>94</v>
      </c>
      <c r="CQ1703" s="12">
        <v>66</v>
      </c>
      <c r="CR1703" s="12">
        <v>66</v>
      </c>
      <c r="CS1703" s="12">
        <v>76</v>
      </c>
      <c r="CT1703" s="12">
        <v>83</v>
      </c>
      <c r="CU1703" s="12">
        <v>70</v>
      </c>
      <c r="CV1703" s="12">
        <v>3.5</v>
      </c>
      <c r="CW1703" s="12">
        <v>270</v>
      </c>
      <c r="CX1703" s="12" t="b">
        <v>0</v>
      </c>
      <c r="CY1703" s="12"/>
      <c r="CZ1703" s="12">
        <v>0</v>
      </c>
      <c r="DA1703" s="12"/>
      <c r="DB1703" s="12"/>
      <c r="DC1703" s="12"/>
    </row>
    <row r="1704" spans="1:109" x14ac:dyDescent="0.2">
      <c r="A1704" s="2">
        <v>1703</v>
      </c>
      <c r="B1704" s="5">
        <v>20</v>
      </c>
      <c r="C1704" s="5">
        <v>3</v>
      </c>
      <c r="D1704" s="1">
        <v>5</v>
      </c>
      <c r="E1704" s="7">
        <v>44065</v>
      </c>
      <c r="F1704" s="1">
        <v>0</v>
      </c>
      <c r="G1704" s="5">
        <f t="shared" ref="G1704:G1767" si="111">SUM(BG1704,BL1704)</f>
        <v>22</v>
      </c>
      <c r="H1704" s="19">
        <f t="shared" ref="H1704:H1767" si="112">SUM(BJ1704,BO1704)</f>
        <v>61.599999999999994</v>
      </c>
      <c r="I1704">
        <v>100</v>
      </c>
      <c r="J1704">
        <v>130.78472222222223</v>
      </c>
      <c r="K1704">
        <v>15.238171171418353</v>
      </c>
      <c r="L1704">
        <v>0</v>
      </c>
      <c r="M1704">
        <v>100</v>
      </c>
      <c r="N1704">
        <v>0</v>
      </c>
      <c r="O1704">
        <v>100</v>
      </c>
      <c r="P1704">
        <v>138.51041666666666</v>
      </c>
      <c r="Q1704">
        <v>14.450491756481844</v>
      </c>
      <c r="R1704">
        <v>0</v>
      </c>
      <c r="S1704">
        <v>100</v>
      </c>
      <c r="T1704">
        <v>0</v>
      </c>
      <c r="U1704">
        <v>100</v>
      </c>
      <c r="V1704">
        <v>115.33333333333333</v>
      </c>
      <c r="W1704">
        <v>4.9460245957309121</v>
      </c>
      <c r="X1704">
        <v>0</v>
      </c>
      <c r="Y1704">
        <v>100</v>
      </c>
      <c r="Z1704">
        <v>0</v>
      </c>
      <c r="AA1704" s="2">
        <v>0</v>
      </c>
      <c r="AB1704">
        <v>1</v>
      </c>
      <c r="AC1704">
        <v>6</v>
      </c>
      <c r="AD1704">
        <v>2</v>
      </c>
      <c r="AE1704" s="16">
        <v>0</v>
      </c>
      <c r="AF1704" t="s">
        <v>875</v>
      </c>
      <c r="AG1704" t="s">
        <v>875</v>
      </c>
      <c r="AH1704" t="s">
        <v>875</v>
      </c>
      <c r="AI1704" t="s">
        <v>875</v>
      </c>
      <c r="AJ1704" t="s">
        <v>875</v>
      </c>
      <c r="AK1704" t="s">
        <v>875</v>
      </c>
      <c r="AL1704" t="s">
        <v>875</v>
      </c>
      <c r="AM1704" s="1" t="s">
        <v>903</v>
      </c>
      <c r="AN1704" s="1" t="s">
        <v>903</v>
      </c>
      <c r="AO1704" s="1" t="s">
        <v>903</v>
      </c>
      <c r="AP1704" s="1" t="s">
        <v>903</v>
      </c>
      <c r="AQ1704" s="1" t="s">
        <v>903</v>
      </c>
      <c r="AR1704" s="1" t="s">
        <v>903</v>
      </c>
      <c r="AS1704" s="1" t="s">
        <v>903</v>
      </c>
      <c r="AT1704" s="1" t="s">
        <v>903</v>
      </c>
      <c r="AU1704" s="1" t="s">
        <v>903</v>
      </c>
      <c r="AV1704" s="1" t="s">
        <v>903</v>
      </c>
      <c r="AW1704" s="1" t="s">
        <v>903</v>
      </c>
      <c r="AX1704" s="1" t="s">
        <v>903</v>
      </c>
      <c r="AY1704" s="1" t="s">
        <v>903</v>
      </c>
      <c r="AZ1704" s="1" t="s">
        <v>903</v>
      </c>
      <c r="BA1704" s="1" t="s">
        <v>875</v>
      </c>
      <c r="BB1704" s="1" t="s">
        <v>875</v>
      </c>
      <c r="BC1704" s="1" t="s">
        <v>875</v>
      </c>
      <c r="BD1704" s="1" t="s">
        <v>875</v>
      </c>
      <c r="BE1704" s="1" t="s">
        <v>875</v>
      </c>
      <c r="BF1704" s="1" t="s">
        <v>875</v>
      </c>
      <c r="BG1704" s="12">
        <v>22</v>
      </c>
      <c r="BH1704" s="1">
        <v>3</v>
      </c>
      <c r="BI1704" s="1">
        <v>2.8</v>
      </c>
      <c r="BJ1704" s="1">
        <f t="shared" si="110"/>
        <v>61.599999999999994</v>
      </c>
      <c r="BK1704" s="1" t="s">
        <v>27</v>
      </c>
      <c r="BL1704" s="25">
        <v>0</v>
      </c>
      <c r="BM1704" s="1">
        <v>0</v>
      </c>
      <c r="BN1704" s="1">
        <v>0</v>
      </c>
      <c r="BO1704" s="1">
        <f>BL1704*BN1704</f>
        <v>0</v>
      </c>
      <c r="BP1704">
        <v>0</v>
      </c>
      <c r="BQ1704" s="14">
        <v>44065.803009722222</v>
      </c>
      <c r="BR1704" s="14" t="s">
        <v>714</v>
      </c>
      <c r="BS1704" s="15">
        <v>19.866666666666667</v>
      </c>
      <c r="BT1704" s="12" t="s">
        <v>117</v>
      </c>
      <c r="BU1704" s="12"/>
      <c r="BV1704" s="12" t="s">
        <v>715</v>
      </c>
      <c r="BW1704" s="12" t="s">
        <v>716</v>
      </c>
      <c r="BX1704" s="12" t="s">
        <v>717</v>
      </c>
      <c r="BY1704" s="12" t="s">
        <v>716</v>
      </c>
      <c r="BZ1704" s="12">
        <v>1</v>
      </c>
      <c r="CA1704" s="12">
        <v>0</v>
      </c>
      <c r="CB1704" s="15">
        <v>0</v>
      </c>
      <c r="CC1704" s="12">
        <v>18</v>
      </c>
      <c r="CD1704" s="12">
        <v>15</v>
      </c>
      <c r="CE1704" s="12" t="s">
        <v>20</v>
      </c>
      <c r="CF1704" s="12" t="s">
        <v>20</v>
      </c>
      <c r="CG1704" s="12" t="s">
        <v>20</v>
      </c>
      <c r="CH1704" s="12" t="s">
        <v>20</v>
      </c>
      <c r="CI1704" s="12" t="s">
        <v>20</v>
      </c>
      <c r="CJ1704" s="15">
        <v>3</v>
      </c>
      <c r="CK1704" s="12">
        <v>2</v>
      </c>
      <c r="CL1704" s="12">
        <v>5</v>
      </c>
      <c r="CM1704" s="12">
        <v>1</v>
      </c>
      <c r="CN1704" s="12">
        <v>4</v>
      </c>
      <c r="CO1704" s="12">
        <v>2</v>
      </c>
      <c r="CP1704" s="12" t="s">
        <v>141</v>
      </c>
      <c r="CQ1704" s="12">
        <v>83</v>
      </c>
      <c r="CR1704" s="12">
        <v>83</v>
      </c>
      <c r="CS1704" s="12">
        <v>11</v>
      </c>
      <c r="CT1704" s="12">
        <v>56</v>
      </c>
      <c r="CU1704" s="12">
        <v>84</v>
      </c>
      <c r="CV1704" s="12">
        <v>3.5</v>
      </c>
      <c r="CW1704" s="12">
        <v>225</v>
      </c>
      <c r="CX1704" s="12" t="b">
        <v>0</v>
      </c>
      <c r="CY1704" s="12"/>
      <c r="CZ1704" s="12">
        <v>0</v>
      </c>
      <c r="DA1704" s="12">
        <v>121</v>
      </c>
      <c r="DB1704" s="12">
        <v>105</v>
      </c>
      <c r="DC1704" s="12">
        <v>94</v>
      </c>
      <c r="DD1704" s="17">
        <v>0.77083333333333337</v>
      </c>
      <c r="DE1704" s="35">
        <v>0.78472222222222221</v>
      </c>
    </row>
    <row r="1705" spans="1:109" x14ac:dyDescent="0.2">
      <c r="A1705" s="2">
        <v>1704</v>
      </c>
      <c r="B1705" s="5">
        <v>20</v>
      </c>
      <c r="C1705" s="5">
        <v>3</v>
      </c>
      <c r="D1705" s="1">
        <v>6</v>
      </c>
      <c r="E1705" s="7">
        <v>44066</v>
      </c>
      <c r="F1705" s="1">
        <v>0</v>
      </c>
      <c r="G1705" s="5">
        <f t="shared" si="111"/>
        <v>29.999999999999893</v>
      </c>
      <c r="H1705" s="19">
        <f t="shared" si="112"/>
        <v>173.99999999999937</v>
      </c>
      <c r="I1705">
        <v>98.958333333333329</v>
      </c>
      <c r="J1705">
        <v>127.90175438596491</v>
      </c>
      <c r="K1705">
        <v>29.327755956670835</v>
      </c>
      <c r="L1705">
        <v>10.175438596491228</v>
      </c>
      <c r="M1705">
        <v>88.771929824561397</v>
      </c>
      <c r="N1705">
        <v>1.0526315789473684</v>
      </c>
      <c r="O1705">
        <v>98.4375</v>
      </c>
      <c r="P1705">
        <v>138.21693121693121</v>
      </c>
      <c r="Q1705">
        <v>27.847421364840212</v>
      </c>
      <c r="R1705">
        <v>15.343915343915343</v>
      </c>
      <c r="S1705">
        <v>84.656084656084658</v>
      </c>
      <c r="T1705">
        <v>0</v>
      </c>
      <c r="U1705">
        <v>100</v>
      </c>
      <c r="V1705">
        <v>107.59375</v>
      </c>
      <c r="W1705">
        <v>23.625599404096768</v>
      </c>
      <c r="X1705">
        <v>0</v>
      </c>
      <c r="Y1705">
        <v>96.875</v>
      </c>
      <c r="Z1705">
        <v>3.125</v>
      </c>
      <c r="AA1705" s="2">
        <v>0</v>
      </c>
      <c r="AB1705">
        <v>1</v>
      </c>
      <c r="AC1705">
        <v>4</v>
      </c>
      <c r="AD1705">
        <v>2</v>
      </c>
      <c r="AE1705" s="16">
        <v>0</v>
      </c>
      <c r="AF1705" t="s">
        <v>875</v>
      </c>
      <c r="AG1705" t="s">
        <v>875</v>
      </c>
      <c r="AH1705" t="s">
        <v>875</v>
      </c>
      <c r="AI1705" t="s">
        <v>875</v>
      </c>
      <c r="AJ1705" t="s">
        <v>875</v>
      </c>
      <c r="AK1705" t="s">
        <v>875</v>
      </c>
      <c r="AL1705" t="s">
        <v>875</v>
      </c>
      <c r="AM1705" s="1" t="s">
        <v>903</v>
      </c>
      <c r="AN1705" s="1" t="s">
        <v>903</v>
      </c>
      <c r="AO1705" s="1" t="s">
        <v>903</v>
      </c>
      <c r="AP1705" s="1" t="s">
        <v>903</v>
      </c>
      <c r="AQ1705" s="1" t="s">
        <v>903</v>
      </c>
      <c r="AR1705" s="1" t="s">
        <v>903</v>
      </c>
      <c r="AS1705" s="1" t="s">
        <v>903</v>
      </c>
      <c r="AT1705" s="1" t="s">
        <v>903</v>
      </c>
      <c r="AU1705" s="1" t="s">
        <v>903</v>
      </c>
      <c r="AV1705" s="1" t="s">
        <v>903</v>
      </c>
      <c r="AW1705" s="1" t="s">
        <v>903</v>
      </c>
      <c r="AX1705" s="1" t="s">
        <v>903</v>
      </c>
      <c r="AY1705" s="1" t="s">
        <v>903</v>
      </c>
      <c r="AZ1705" s="1" t="s">
        <v>903</v>
      </c>
      <c r="BA1705" s="1" t="s">
        <v>875</v>
      </c>
      <c r="BB1705" s="1" t="s">
        <v>875</v>
      </c>
      <c r="BC1705" s="1" t="s">
        <v>875</v>
      </c>
      <c r="BD1705" s="1" t="s">
        <v>875</v>
      </c>
      <c r="BE1705" s="1" t="s">
        <v>875</v>
      </c>
      <c r="BF1705" s="1" t="s">
        <v>875</v>
      </c>
      <c r="BG1705" s="25">
        <v>29.999999999999893</v>
      </c>
      <c r="BH1705" s="1">
        <v>4</v>
      </c>
      <c r="BI1705" s="1">
        <v>5.8</v>
      </c>
      <c r="BJ1705" s="1">
        <f t="shared" si="110"/>
        <v>173.99999999999937</v>
      </c>
      <c r="BK1705" t="s">
        <v>787</v>
      </c>
      <c r="BL1705" s="25">
        <v>0</v>
      </c>
      <c r="BM1705" s="1">
        <v>0</v>
      </c>
      <c r="BN1705" s="1">
        <v>0</v>
      </c>
      <c r="BO1705" s="1">
        <f>BL1705*BN1705</f>
        <v>0</v>
      </c>
      <c r="BP1705">
        <v>0</v>
      </c>
      <c r="BQ1705" s="12"/>
      <c r="BR1705" s="12"/>
      <c r="BS1705" s="12"/>
      <c r="BT1705" s="12"/>
      <c r="BU1705" s="12"/>
      <c r="BV1705" s="12"/>
      <c r="BW1705" s="12"/>
      <c r="BX1705" s="12"/>
      <c r="BY1705" s="12"/>
      <c r="BZ1705" s="12"/>
      <c r="CA1705" s="12"/>
      <c r="CB1705" s="15"/>
      <c r="CC1705" s="12"/>
      <c r="CD1705" s="12"/>
      <c r="CE1705" s="12"/>
      <c r="CF1705" s="12"/>
      <c r="CG1705" s="12"/>
      <c r="CH1705" s="12"/>
      <c r="CI1705" s="12"/>
      <c r="CJ1705" s="15"/>
      <c r="CK1705" s="12"/>
      <c r="CL1705" s="12"/>
      <c r="CM1705" s="12"/>
      <c r="CN1705" s="12"/>
      <c r="CO1705" s="12"/>
      <c r="CP1705" s="12"/>
      <c r="CQ1705" s="12"/>
      <c r="CR1705" s="12"/>
      <c r="CS1705" s="12"/>
      <c r="CT1705" s="12"/>
      <c r="CU1705" s="12"/>
      <c r="CV1705" s="12"/>
      <c r="CW1705" s="12"/>
      <c r="CX1705" s="12"/>
      <c r="CY1705" s="12"/>
      <c r="CZ1705" s="12"/>
      <c r="DA1705" s="12"/>
      <c r="DB1705" s="12"/>
      <c r="DC1705" s="12"/>
      <c r="DD1705" s="17">
        <v>0.70833333333333337</v>
      </c>
      <c r="DE1705" s="35">
        <v>0.72916666666666663</v>
      </c>
    </row>
    <row r="1706" spans="1:109" x14ac:dyDescent="0.2">
      <c r="A1706" s="2">
        <v>1705</v>
      </c>
      <c r="B1706" s="5">
        <v>20</v>
      </c>
      <c r="C1706" s="5">
        <v>3</v>
      </c>
      <c r="D1706" s="1">
        <v>7</v>
      </c>
      <c r="E1706" s="7">
        <v>44067</v>
      </c>
      <c r="F1706" s="1">
        <v>0</v>
      </c>
      <c r="G1706" s="5">
        <f t="shared" si="111"/>
        <v>30.000000000000053</v>
      </c>
      <c r="H1706" s="19">
        <f t="shared" si="112"/>
        <v>174.00000000000031</v>
      </c>
      <c r="I1706">
        <v>100</v>
      </c>
      <c r="J1706">
        <v>149.84027777777777</v>
      </c>
      <c r="K1706">
        <v>24.205276203808182</v>
      </c>
      <c r="L1706">
        <v>23.958333333333332</v>
      </c>
      <c r="M1706">
        <v>76.041666666666671</v>
      </c>
      <c r="N1706">
        <v>0</v>
      </c>
      <c r="O1706">
        <v>100</v>
      </c>
      <c r="P1706">
        <v>145.11458333333334</v>
      </c>
      <c r="Q1706">
        <v>28.217806674392008</v>
      </c>
      <c r="R1706">
        <v>25</v>
      </c>
      <c r="S1706">
        <v>75</v>
      </c>
      <c r="T1706">
        <v>0</v>
      </c>
      <c r="U1706">
        <v>100</v>
      </c>
      <c r="V1706">
        <v>159.29166666666666</v>
      </c>
      <c r="W1706">
        <v>13.573888276749516</v>
      </c>
      <c r="X1706">
        <v>21.875</v>
      </c>
      <c r="Y1706">
        <v>78.125</v>
      </c>
      <c r="Z1706">
        <v>0</v>
      </c>
      <c r="AA1706" s="2">
        <v>0</v>
      </c>
      <c r="AB1706">
        <v>1</v>
      </c>
      <c r="AC1706">
        <v>4</v>
      </c>
      <c r="AD1706">
        <v>1</v>
      </c>
      <c r="AE1706" s="16">
        <v>0</v>
      </c>
      <c r="AF1706" t="s">
        <v>875</v>
      </c>
      <c r="AG1706" t="s">
        <v>875</v>
      </c>
      <c r="AH1706" t="s">
        <v>875</v>
      </c>
      <c r="AI1706" t="s">
        <v>875</v>
      </c>
      <c r="AJ1706" t="s">
        <v>875</v>
      </c>
      <c r="AK1706" t="s">
        <v>875</v>
      </c>
      <c r="AL1706" t="s">
        <v>875</v>
      </c>
      <c r="AM1706" s="1" t="s">
        <v>903</v>
      </c>
      <c r="AN1706" s="1" t="s">
        <v>903</v>
      </c>
      <c r="AO1706" s="1" t="s">
        <v>903</v>
      </c>
      <c r="AP1706" s="1" t="s">
        <v>903</v>
      </c>
      <c r="AQ1706" s="1" t="s">
        <v>903</v>
      </c>
      <c r="AR1706" s="1" t="s">
        <v>903</v>
      </c>
      <c r="AS1706" s="1" t="s">
        <v>903</v>
      </c>
      <c r="AT1706" s="1" t="s">
        <v>903</v>
      </c>
      <c r="AU1706" s="1" t="s">
        <v>903</v>
      </c>
      <c r="AV1706" s="1" t="s">
        <v>903</v>
      </c>
      <c r="AW1706" s="1" t="s">
        <v>903</v>
      </c>
      <c r="AX1706" s="1" t="s">
        <v>903</v>
      </c>
      <c r="AY1706" s="1" t="s">
        <v>903</v>
      </c>
      <c r="AZ1706" s="1" t="s">
        <v>903</v>
      </c>
      <c r="BA1706" s="1" t="s">
        <v>875</v>
      </c>
      <c r="BB1706" s="1" t="s">
        <v>875</v>
      </c>
      <c r="BC1706" s="1" t="s">
        <v>875</v>
      </c>
      <c r="BD1706" s="1" t="s">
        <v>875</v>
      </c>
      <c r="BE1706" s="1" t="s">
        <v>875</v>
      </c>
      <c r="BF1706" s="1" t="s">
        <v>875</v>
      </c>
      <c r="BG1706" s="25">
        <v>30.000000000000053</v>
      </c>
      <c r="BH1706" s="1">
        <v>3</v>
      </c>
      <c r="BI1706" s="1">
        <v>5.8</v>
      </c>
      <c r="BJ1706" s="1">
        <f t="shared" si="110"/>
        <v>174.00000000000031</v>
      </c>
      <c r="BK1706" t="s">
        <v>787</v>
      </c>
      <c r="BL1706" s="25">
        <v>0</v>
      </c>
      <c r="BM1706" s="1">
        <v>0</v>
      </c>
      <c r="BN1706" s="1">
        <v>0</v>
      </c>
      <c r="BO1706" s="1">
        <f>BL1706*BN1706</f>
        <v>0</v>
      </c>
      <c r="BP1706">
        <v>0</v>
      </c>
      <c r="BQ1706" s="12"/>
      <c r="BR1706" s="12"/>
      <c r="BS1706" s="12"/>
      <c r="BT1706" s="12"/>
      <c r="BU1706" s="12"/>
      <c r="BV1706" s="12"/>
      <c r="BW1706" s="12"/>
      <c r="BX1706" s="12"/>
      <c r="BY1706" s="12"/>
      <c r="BZ1706" s="12"/>
      <c r="CA1706" s="12"/>
      <c r="CB1706" s="15"/>
      <c r="CC1706" s="12"/>
      <c r="CD1706" s="12"/>
      <c r="CE1706" s="12"/>
      <c r="CF1706" s="12"/>
      <c r="CG1706" s="12"/>
      <c r="CH1706" s="12"/>
      <c r="CI1706" s="12"/>
      <c r="CJ1706" s="15"/>
      <c r="CK1706" s="12"/>
      <c r="CL1706" s="12"/>
      <c r="CM1706" s="12"/>
      <c r="CN1706" s="12"/>
      <c r="CO1706" s="12"/>
      <c r="CP1706" s="12"/>
      <c r="CQ1706" s="12"/>
      <c r="CR1706" s="12"/>
      <c r="CS1706" s="12"/>
      <c r="CT1706" s="12"/>
      <c r="CU1706" s="12"/>
      <c r="CV1706" s="12"/>
      <c r="CW1706" s="12"/>
      <c r="CX1706" s="12"/>
      <c r="CY1706" s="12"/>
      <c r="CZ1706" s="12"/>
      <c r="DA1706" s="12"/>
      <c r="DB1706" s="12"/>
      <c r="DC1706" s="12"/>
      <c r="DD1706" s="17">
        <v>0.78125</v>
      </c>
      <c r="DE1706" s="35">
        <v>0.80208333333333337</v>
      </c>
    </row>
    <row r="1707" spans="1:109" x14ac:dyDescent="0.2">
      <c r="A1707" s="2">
        <v>1706</v>
      </c>
      <c r="B1707" s="5">
        <v>20</v>
      </c>
      <c r="C1707" s="5">
        <v>3</v>
      </c>
      <c r="D1707" s="1">
        <v>8</v>
      </c>
      <c r="E1707" s="7">
        <v>44068</v>
      </c>
      <c r="F1707" s="1">
        <v>0</v>
      </c>
      <c r="G1707" s="5">
        <f t="shared" si="111"/>
        <v>65.000000000000085</v>
      </c>
      <c r="H1707" s="19">
        <f t="shared" si="112"/>
        <v>377.00000000000045</v>
      </c>
      <c r="I1707">
        <v>99.652777777777771</v>
      </c>
      <c r="J1707">
        <v>146.91637630662021</v>
      </c>
      <c r="K1707">
        <v>24.96967149054106</v>
      </c>
      <c r="L1707">
        <v>20.557491289198605</v>
      </c>
      <c r="M1707">
        <v>79.442508710801391</v>
      </c>
      <c r="N1707">
        <v>0</v>
      </c>
      <c r="O1707">
        <v>99.479166666666671</v>
      </c>
      <c r="P1707">
        <v>141.73821989528795</v>
      </c>
      <c r="Q1707">
        <v>29.831185840670624</v>
      </c>
      <c r="R1707">
        <v>26.178010471204189</v>
      </c>
      <c r="S1707">
        <v>73.821989528795811</v>
      </c>
      <c r="T1707">
        <v>0</v>
      </c>
      <c r="U1707">
        <v>100</v>
      </c>
      <c r="V1707">
        <v>157.21875</v>
      </c>
      <c r="W1707">
        <v>11.283487484237112</v>
      </c>
      <c r="X1707">
        <v>9.375</v>
      </c>
      <c r="Y1707">
        <v>90.625</v>
      </c>
      <c r="Z1707">
        <v>0</v>
      </c>
      <c r="AA1707" s="2">
        <v>0</v>
      </c>
      <c r="AB1707">
        <v>1</v>
      </c>
      <c r="AC1707">
        <v>2</v>
      </c>
      <c r="AD1707">
        <v>1</v>
      </c>
      <c r="AE1707" s="16">
        <v>0</v>
      </c>
      <c r="AF1707" t="s">
        <v>875</v>
      </c>
      <c r="AG1707" t="s">
        <v>875</v>
      </c>
      <c r="AH1707" t="s">
        <v>875</v>
      </c>
      <c r="AI1707" t="s">
        <v>875</v>
      </c>
      <c r="AJ1707" t="s">
        <v>875</v>
      </c>
      <c r="AK1707" t="s">
        <v>875</v>
      </c>
      <c r="AL1707" t="s">
        <v>875</v>
      </c>
      <c r="AM1707" s="1" t="s">
        <v>903</v>
      </c>
      <c r="AN1707" s="1" t="s">
        <v>903</v>
      </c>
      <c r="AO1707" s="1" t="s">
        <v>903</v>
      </c>
      <c r="AP1707" s="1" t="s">
        <v>903</v>
      </c>
      <c r="AQ1707" s="1" t="s">
        <v>903</v>
      </c>
      <c r="AR1707" s="1" t="s">
        <v>903</v>
      </c>
      <c r="AS1707" s="1" t="s">
        <v>903</v>
      </c>
      <c r="AT1707" s="1" t="s">
        <v>903</v>
      </c>
      <c r="AU1707" s="1" t="s">
        <v>903</v>
      </c>
      <c r="AV1707" s="1" t="s">
        <v>903</v>
      </c>
      <c r="AW1707" s="1" t="s">
        <v>903</v>
      </c>
      <c r="AX1707" s="1" t="s">
        <v>903</v>
      </c>
      <c r="AY1707" s="1" t="s">
        <v>903</v>
      </c>
      <c r="AZ1707" s="1" t="s">
        <v>903</v>
      </c>
      <c r="BA1707" s="1" t="s">
        <v>875</v>
      </c>
      <c r="BB1707" s="1" t="s">
        <v>875</v>
      </c>
      <c r="BC1707" s="1" t="s">
        <v>875</v>
      </c>
      <c r="BD1707" s="1" t="s">
        <v>875</v>
      </c>
      <c r="BE1707" s="1" t="s">
        <v>875</v>
      </c>
      <c r="BF1707" s="1" t="s">
        <v>875</v>
      </c>
      <c r="BG1707" s="25">
        <v>65.000000000000085</v>
      </c>
      <c r="BH1707" s="1">
        <v>3</v>
      </c>
      <c r="BI1707" s="1">
        <v>5.8</v>
      </c>
      <c r="BJ1707" s="1">
        <f t="shared" si="110"/>
        <v>377.00000000000045</v>
      </c>
      <c r="BK1707" t="s">
        <v>787</v>
      </c>
      <c r="BL1707" s="25">
        <v>0</v>
      </c>
      <c r="BM1707" s="1">
        <v>0</v>
      </c>
      <c r="BN1707" s="1">
        <v>0</v>
      </c>
      <c r="BO1707" s="1">
        <f>BL1707*BN1707</f>
        <v>0</v>
      </c>
      <c r="BP1707">
        <v>0</v>
      </c>
      <c r="BQ1707" s="12"/>
      <c r="BR1707" s="12"/>
      <c r="BS1707" s="12"/>
      <c r="BT1707" s="12"/>
      <c r="BU1707" s="12"/>
      <c r="BV1707" s="12"/>
      <c r="BW1707" s="12"/>
      <c r="BX1707" s="12"/>
      <c r="BY1707" s="12"/>
      <c r="BZ1707" s="12"/>
      <c r="CA1707" s="12"/>
      <c r="CB1707" s="15"/>
      <c r="CC1707" s="12"/>
      <c r="CD1707" s="12"/>
      <c r="CE1707" s="12"/>
      <c r="CF1707" s="12"/>
      <c r="CG1707" s="12"/>
      <c r="CH1707" s="12"/>
      <c r="CI1707" s="12"/>
      <c r="CJ1707" s="15"/>
      <c r="CK1707" s="12"/>
      <c r="CL1707" s="12"/>
      <c r="CM1707" s="12"/>
      <c r="CN1707" s="12"/>
      <c r="CO1707" s="12"/>
      <c r="CP1707" s="12"/>
      <c r="CQ1707" s="12"/>
      <c r="CR1707" s="12"/>
      <c r="CS1707" s="12"/>
      <c r="CT1707" s="12"/>
      <c r="CU1707" s="12"/>
      <c r="CV1707" s="12"/>
      <c r="CW1707" s="12"/>
      <c r="CX1707" s="12"/>
      <c r="CY1707" s="12"/>
      <c r="CZ1707" s="12"/>
      <c r="DA1707" s="12"/>
      <c r="DB1707" s="12"/>
      <c r="DC1707" s="12"/>
      <c r="DD1707" s="17">
        <v>0.46875</v>
      </c>
      <c r="DE1707" s="35">
        <v>0.51388888888888895</v>
      </c>
    </row>
    <row r="1708" spans="1:109" x14ac:dyDescent="0.2">
      <c r="A1708" s="2">
        <v>1707</v>
      </c>
      <c r="B1708" s="5">
        <v>20</v>
      </c>
      <c r="C1708" s="5">
        <v>3</v>
      </c>
      <c r="D1708" s="1">
        <v>9</v>
      </c>
      <c r="E1708" s="7">
        <v>44069</v>
      </c>
      <c r="F1708" s="1">
        <v>0</v>
      </c>
      <c r="G1708" s="5">
        <f t="shared" si="111"/>
        <v>15</v>
      </c>
      <c r="H1708" s="19">
        <f t="shared" si="112"/>
        <v>42</v>
      </c>
      <c r="I1708">
        <v>100</v>
      </c>
      <c r="J1708">
        <v>149.36111111111111</v>
      </c>
      <c r="K1708">
        <v>21.646600550740764</v>
      </c>
      <c r="L1708">
        <v>17.361111111111111</v>
      </c>
      <c r="M1708">
        <v>82.638888888888886</v>
      </c>
      <c r="N1708">
        <v>0</v>
      </c>
      <c r="O1708">
        <v>100</v>
      </c>
      <c r="P1708">
        <v>157.35416666666666</v>
      </c>
      <c r="Q1708">
        <v>23.115272902278537</v>
      </c>
      <c r="R1708">
        <v>26.041666666666668</v>
      </c>
      <c r="S1708">
        <v>73.958333333333329</v>
      </c>
      <c r="T1708">
        <v>0</v>
      </c>
      <c r="U1708">
        <v>100</v>
      </c>
      <c r="V1708">
        <v>133.375</v>
      </c>
      <c r="W1708">
        <v>7.890089966615097</v>
      </c>
      <c r="X1708">
        <v>0</v>
      </c>
      <c r="Y1708">
        <v>100</v>
      </c>
      <c r="Z1708">
        <v>0</v>
      </c>
      <c r="AA1708" s="25" t="s">
        <v>20</v>
      </c>
      <c r="AB1708" t="s">
        <v>20</v>
      </c>
      <c r="AC1708" t="s">
        <v>20</v>
      </c>
      <c r="AD1708" s="1" t="s">
        <v>20</v>
      </c>
      <c r="AE1708" s="16" t="s">
        <v>20</v>
      </c>
      <c r="AF1708" s="16" t="s">
        <v>20</v>
      </c>
      <c r="AG1708" s="16" t="s">
        <v>20</v>
      </c>
      <c r="AH1708" s="16" t="s">
        <v>20</v>
      </c>
      <c r="AI1708" s="16" t="s">
        <v>20</v>
      </c>
      <c r="AJ1708" s="16" t="s">
        <v>20</v>
      </c>
      <c r="AK1708" s="16" t="s">
        <v>20</v>
      </c>
      <c r="AL1708" s="16" t="s">
        <v>20</v>
      </c>
      <c r="AM1708" s="1" t="s">
        <v>20</v>
      </c>
      <c r="AN1708" s="1" t="s">
        <v>20</v>
      </c>
      <c r="AO1708" s="1" t="s">
        <v>20</v>
      </c>
      <c r="AP1708" s="1" t="s">
        <v>20</v>
      </c>
      <c r="AQ1708" s="1" t="s">
        <v>20</v>
      </c>
      <c r="AR1708" s="1" t="s">
        <v>20</v>
      </c>
      <c r="AS1708" t="s">
        <v>20</v>
      </c>
      <c r="AT1708" t="s">
        <v>20</v>
      </c>
      <c r="AU1708" t="s">
        <v>20</v>
      </c>
      <c r="AV1708" t="s">
        <v>20</v>
      </c>
      <c r="AW1708" t="s">
        <v>20</v>
      </c>
      <c r="AX1708" t="s">
        <v>20</v>
      </c>
      <c r="AY1708" t="s">
        <v>20</v>
      </c>
      <c r="AZ1708" s="1" t="s">
        <v>20</v>
      </c>
      <c r="BA1708" t="s">
        <v>20</v>
      </c>
      <c r="BB1708" t="s">
        <v>20</v>
      </c>
      <c r="BC1708" t="s">
        <v>20</v>
      </c>
      <c r="BD1708" t="s">
        <v>20</v>
      </c>
      <c r="BE1708" t="s">
        <v>20</v>
      </c>
      <c r="BF1708" s="1" t="s">
        <v>20</v>
      </c>
      <c r="BG1708" s="25">
        <v>15</v>
      </c>
      <c r="BH1708" s="1" t="s">
        <v>20</v>
      </c>
      <c r="BI1708" s="1">
        <v>2.8</v>
      </c>
      <c r="BJ1708" s="1">
        <f t="shared" si="110"/>
        <v>42</v>
      </c>
      <c r="BK1708" s="1" t="s">
        <v>788</v>
      </c>
      <c r="BL1708" s="25">
        <v>0</v>
      </c>
      <c r="BM1708" s="1">
        <v>0</v>
      </c>
      <c r="BN1708" s="1">
        <v>0</v>
      </c>
      <c r="BO1708" s="1">
        <v>0</v>
      </c>
      <c r="BP1708" s="1">
        <v>0</v>
      </c>
      <c r="BQ1708" s="12"/>
      <c r="BR1708" s="12"/>
      <c r="BS1708" s="12"/>
      <c r="BT1708" s="12"/>
      <c r="BU1708" s="12"/>
      <c r="BV1708" s="12"/>
      <c r="BW1708" s="12"/>
      <c r="BX1708" s="12"/>
      <c r="BY1708" s="12"/>
      <c r="BZ1708" s="12"/>
      <c r="CA1708" s="12"/>
      <c r="CB1708" s="15"/>
      <c r="CC1708" s="12"/>
      <c r="CD1708" s="12"/>
      <c r="CE1708" s="12"/>
      <c r="CF1708" s="12"/>
      <c r="CG1708" s="12"/>
      <c r="CH1708" s="12"/>
      <c r="CI1708" s="12"/>
      <c r="CJ1708" s="15"/>
      <c r="CK1708" s="12"/>
      <c r="CL1708" s="12"/>
      <c r="CM1708" s="12"/>
      <c r="CN1708" s="12"/>
      <c r="CO1708" s="12"/>
      <c r="CP1708" s="12"/>
      <c r="CQ1708" s="12"/>
      <c r="CR1708" s="12"/>
      <c r="CS1708" s="12"/>
      <c r="CT1708" s="12"/>
      <c r="CU1708" s="12"/>
      <c r="CV1708" s="12"/>
      <c r="CW1708" s="12"/>
      <c r="CX1708" s="12"/>
      <c r="CY1708" s="12"/>
      <c r="CZ1708" s="12"/>
      <c r="DA1708" s="12"/>
      <c r="DB1708" s="12"/>
      <c r="DC1708" s="12"/>
      <c r="DD1708" s="21">
        <v>0.82708333333333339</v>
      </c>
      <c r="DE1708" s="34">
        <v>0.83680555555555547</v>
      </c>
    </row>
    <row r="1709" spans="1:109" x14ac:dyDescent="0.2">
      <c r="A1709" s="2">
        <v>1708</v>
      </c>
      <c r="B1709" s="5">
        <v>20</v>
      </c>
      <c r="C1709" s="5">
        <v>3</v>
      </c>
      <c r="D1709" s="1">
        <v>10</v>
      </c>
      <c r="E1709" s="7">
        <v>44070</v>
      </c>
      <c r="F1709" s="1">
        <v>0</v>
      </c>
      <c r="G1709" s="5">
        <f t="shared" si="111"/>
        <v>0</v>
      </c>
      <c r="H1709" s="19">
        <f t="shared" si="112"/>
        <v>0</v>
      </c>
      <c r="I1709">
        <v>86.805555555555557</v>
      </c>
      <c r="J1709">
        <v>143.864</v>
      </c>
      <c r="K1709">
        <v>23.385212717807828</v>
      </c>
      <c r="L1709">
        <v>14.8</v>
      </c>
      <c r="M1709">
        <v>85.2</v>
      </c>
      <c r="N1709">
        <v>0</v>
      </c>
      <c r="O1709">
        <v>81.25</v>
      </c>
      <c r="P1709">
        <v>155.08333333333334</v>
      </c>
      <c r="Q1709">
        <v>23.551181542488578</v>
      </c>
      <c r="R1709">
        <v>23.717948717948719</v>
      </c>
      <c r="S1709">
        <v>76.282051282051285</v>
      </c>
      <c r="T1709">
        <v>0</v>
      </c>
      <c r="U1709">
        <v>97.916666666666671</v>
      </c>
      <c r="V1709">
        <v>125.24468085106383</v>
      </c>
      <c r="W1709">
        <v>12.511324375100008</v>
      </c>
      <c r="X1709">
        <v>0</v>
      </c>
      <c r="Y1709">
        <v>100</v>
      </c>
      <c r="Z1709">
        <v>0</v>
      </c>
      <c r="AA1709" s="2">
        <v>0</v>
      </c>
      <c r="AB1709">
        <v>1</v>
      </c>
      <c r="AC1709">
        <v>6</v>
      </c>
      <c r="AD1709">
        <v>1</v>
      </c>
      <c r="AE1709" s="16">
        <v>0</v>
      </c>
      <c r="AF1709" s="12">
        <v>99</v>
      </c>
      <c r="AG1709">
        <v>99</v>
      </c>
      <c r="AH1709">
        <v>1</v>
      </c>
      <c r="AI1709">
        <v>99</v>
      </c>
      <c r="AJ1709">
        <v>99</v>
      </c>
      <c r="AK1709">
        <v>99</v>
      </c>
      <c r="AL1709">
        <v>99</v>
      </c>
      <c r="AM1709" s="1">
        <v>99</v>
      </c>
      <c r="AN1709">
        <v>99</v>
      </c>
      <c r="AO1709" s="1">
        <v>99</v>
      </c>
      <c r="AP1709" s="1">
        <v>99</v>
      </c>
      <c r="AQ1709">
        <v>99</v>
      </c>
      <c r="AR1709">
        <v>99</v>
      </c>
      <c r="AS1709" s="1">
        <v>0</v>
      </c>
      <c r="AT1709" s="1">
        <v>0</v>
      </c>
      <c r="AU1709" s="1">
        <v>1</v>
      </c>
      <c r="AV1709" s="1">
        <v>0</v>
      </c>
      <c r="AW1709" s="1">
        <v>0</v>
      </c>
      <c r="AX1709" s="1">
        <v>0</v>
      </c>
      <c r="AY1709" s="1">
        <v>0</v>
      </c>
      <c r="AZ1709" s="1">
        <v>0</v>
      </c>
      <c r="BA1709" s="1">
        <v>0</v>
      </c>
      <c r="BB1709" s="1">
        <v>0</v>
      </c>
      <c r="BC1709" s="1">
        <v>0</v>
      </c>
      <c r="BD1709" s="1">
        <v>0</v>
      </c>
      <c r="BE1709" s="1">
        <v>0</v>
      </c>
      <c r="BF1709" s="1">
        <f>SUM(AS1709:BE1709)</f>
        <v>1</v>
      </c>
      <c r="BG1709" s="25">
        <v>0</v>
      </c>
      <c r="BH1709" s="12">
        <v>0</v>
      </c>
      <c r="BI1709" s="1">
        <v>0</v>
      </c>
      <c r="BJ1709" s="1">
        <v>0</v>
      </c>
      <c r="BK1709" s="1">
        <v>0</v>
      </c>
      <c r="BL1709" s="25">
        <v>0</v>
      </c>
      <c r="BM1709" s="1">
        <v>0</v>
      </c>
      <c r="BN1709" s="1">
        <v>0</v>
      </c>
      <c r="BO1709" s="1">
        <v>0</v>
      </c>
      <c r="BP1709" s="1">
        <v>0</v>
      </c>
      <c r="BQ1709" s="12"/>
      <c r="BR1709" s="12"/>
      <c r="BS1709" s="12"/>
      <c r="BT1709" s="12"/>
      <c r="BU1709" s="12"/>
      <c r="BV1709" s="12"/>
      <c r="BW1709" s="12"/>
      <c r="BX1709" s="12"/>
      <c r="BY1709" s="12"/>
      <c r="BZ1709" s="12"/>
      <c r="CA1709" s="12"/>
      <c r="CB1709" s="15"/>
      <c r="CC1709" s="12"/>
      <c r="CD1709" s="12"/>
      <c r="CE1709" s="12"/>
      <c r="CF1709" s="12"/>
      <c r="CG1709" s="12"/>
      <c r="CH1709" s="12"/>
      <c r="CI1709" s="12"/>
      <c r="CJ1709" s="15"/>
      <c r="CK1709" s="12"/>
      <c r="CL1709" s="12"/>
      <c r="CM1709" s="12"/>
      <c r="CN1709" s="12"/>
      <c r="CO1709" s="12"/>
      <c r="CP1709" s="12"/>
      <c r="CQ1709" s="12"/>
      <c r="CR1709" s="12"/>
      <c r="CS1709" s="12"/>
      <c r="CT1709" s="12"/>
      <c r="CU1709" s="12"/>
      <c r="CV1709" s="12"/>
      <c r="CW1709" s="12"/>
      <c r="CX1709" s="12"/>
      <c r="CY1709" s="12"/>
      <c r="CZ1709" s="12"/>
      <c r="DA1709" s="12"/>
      <c r="DB1709" s="12"/>
      <c r="DC1709" s="12"/>
    </row>
    <row r="1710" spans="1:109" x14ac:dyDescent="0.2">
      <c r="A1710" s="2">
        <v>1709</v>
      </c>
      <c r="B1710" s="5">
        <v>20</v>
      </c>
      <c r="C1710" s="5">
        <v>3</v>
      </c>
      <c r="D1710" s="1">
        <v>11</v>
      </c>
      <c r="E1710" s="7">
        <v>44071</v>
      </c>
      <c r="F1710" s="1">
        <v>0</v>
      </c>
      <c r="G1710" s="5">
        <f t="shared" si="111"/>
        <v>25.000000000000071</v>
      </c>
      <c r="H1710" s="19">
        <f t="shared" si="112"/>
        <v>87.500000000000256</v>
      </c>
      <c r="I1710">
        <v>100</v>
      </c>
      <c r="J1710">
        <v>141.38888888888889</v>
      </c>
      <c r="K1710">
        <v>28.390472084431018</v>
      </c>
      <c r="L1710">
        <v>13.888888888888889</v>
      </c>
      <c r="M1710">
        <v>86.111111111111114</v>
      </c>
      <c r="N1710">
        <v>0</v>
      </c>
      <c r="O1710">
        <v>100</v>
      </c>
      <c r="P1710">
        <v>147.84375</v>
      </c>
      <c r="Q1710">
        <v>25.915496020982999</v>
      </c>
      <c r="R1710">
        <v>13.020833333333334</v>
      </c>
      <c r="S1710">
        <v>86.979166666666671</v>
      </c>
      <c r="T1710">
        <v>0</v>
      </c>
      <c r="U1710">
        <v>100</v>
      </c>
      <c r="V1710">
        <v>128.47916666666666</v>
      </c>
      <c r="W1710">
        <v>31.747601655973575</v>
      </c>
      <c r="X1710">
        <v>15.625</v>
      </c>
      <c r="Y1710">
        <v>84.375</v>
      </c>
      <c r="Z1710">
        <v>0</v>
      </c>
      <c r="AA1710" s="2">
        <v>0</v>
      </c>
      <c r="AB1710">
        <v>1</v>
      </c>
      <c r="AC1710">
        <v>7</v>
      </c>
      <c r="AD1710">
        <v>1</v>
      </c>
      <c r="AE1710" s="16">
        <v>0</v>
      </c>
      <c r="AF1710" t="s">
        <v>875</v>
      </c>
      <c r="AG1710" t="s">
        <v>875</v>
      </c>
      <c r="AH1710" t="s">
        <v>875</v>
      </c>
      <c r="AI1710" t="s">
        <v>875</v>
      </c>
      <c r="AJ1710" t="s">
        <v>875</v>
      </c>
      <c r="AK1710" t="s">
        <v>875</v>
      </c>
      <c r="AL1710" t="s">
        <v>875</v>
      </c>
      <c r="AM1710" s="1" t="s">
        <v>903</v>
      </c>
      <c r="AN1710" s="1" t="s">
        <v>903</v>
      </c>
      <c r="AO1710" s="1" t="s">
        <v>903</v>
      </c>
      <c r="AP1710" s="1" t="s">
        <v>903</v>
      </c>
      <c r="AQ1710" s="1" t="s">
        <v>903</v>
      </c>
      <c r="AR1710" s="1" t="s">
        <v>903</v>
      </c>
      <c r="AS1710" s="1" t="s">
        <v>903</v>
      </c>
      <c r="AT1710" s="1" t="s">
        <v>903</v>
      </c>
      <c r="AU1710" s="1" t="s">
        <v>903</v>
      </c>
      <c r="AV1710" s="1" t="s">
        <v>903</v>
      </c>
      <c r="AW1710" s="1" t="s">
        <v>903</v>
      </c>
      <c r="AX1710" s="1" t="s">
        <v>903</v>
      </c>
      <c r="AY1710" s="1" t="s">
        <v>903</v>
      </c>
      <c r="AZ1710" s="1" t="s">
        <v>903</v>
      </c>
      <c r="BA1710" s="1" t="s">
        <v>875</v>
      </c>
      <c r="BB1710" s="1" t="s">
        <v>875</v>
      </c>
      <c r="BC1710" s="1" t="s">
        <v>875</v>
      </c>
      <c r="BD1710" s="1" t="s">
        <v>875</v>
      </c>
      <c r="BE1710" s="1" t="s">
        <v>875</v>
      </c>
      <c r="BF1710" s="1" t="s">
        <v>875</v>
      </c>
      <c r="BG1710" s="25">
        <v>25.000000000000071</v>
      </c>
      <c r="BH1710" s="1">
        <v>4</v>
      </c>
      <c r="BI1710" s="1">
        <v>3.5</v>
      </c>
      <c r="BJ1710" s="1">
        <f>BG1710*BI1710</f>
        <v>87.500000000000256</v>
      </c>
      <c r="BK1710" s="1" t="s">
        <v>777</v>
      </c>
      <c r="BL1710" s="25">
        <v>0</v>
      </c>
      <c r="BM1710" s="1">
        <v>0</v>
      </c>
      <c r="BN1710" s="1">
        <v>0</v>
      </c>
      <c r="BO1710" s="1">
        <v>0</v>
      </c>
      <c r="BP1710" s="1">
        <v>0</v>
      </c>
      <c r="BQ1710" s="12"/>
      <c r="BR1710" s="12"/>
      <c r="BS1710" s="12"/>
      <c r="BT1710" s="12"/>
      <c r="BU1710" s="12"/>
      <c r="BV1710" s="12"/>
      <c r="BW1710" s="12"/>
      <c r="BX1710" s="12"/>
      <c r="BY1710" s="12"/>
      <c r="BZ1710" s="12"/>
      <c r="CA1710" s="12"/>
      <c r="CB1710" s="15"/>
      <c r="CC1710" s="12"/>
      <c r="CD1710" s="12"/>
      <c r="CE1710" s="12"/>
      <c r="CF1710" s="12"/>
      <c r="CG1710" s="12"/>
      <c r="CH1710" s="12"/>
      <c r="CI1710" s="12"/>
      <c r="CJ1710" s="15"/>
      <c r="CK1710" s="12"/>
      <c r="CL1710" s="12"/>
      <c r="CM1710" s="12"/>
      <c r="CN1710" s="12"/>
      <c r="CO1710" s="12"/>
      <c r="CP1710" s="12"/>
      <c r="CQ1710" s="12"/>
      <c r="CR1710" s="12"/>
      <c r="CS1710" s="12"/>
      <c r="CT1710" s="12"/>
      <c r="CU1710" s="12"/>
      <c r="CV1710" s="12"/>
      <c r="CW1710" s="12"/>
      <c r="CX1710" s="12"/>
      <c r="CY1710" s="12"/>
      <c r="CZ1710" s="12"/>
      <c r="DA1710" s="12"/>
      <c r="DB1710" s="12"/>
      <c r="DC1710" s="12"/>
      <c r="DD1710" s="17">
        <v>0.79166666666666663</v>
      </c>
      <c r="DE1710" s="35">
        <v>0.80902777777777779</v>
      </c>
    </row>
    <row r="1711" spans="1:109" x14ac:dyDescent="0.2">
      <c r="A1711" s="2">
        <v>1710</v>
      </c>
      <c r="B1711" s="5">
        <v>20</v>
      </c>
      <c r="C1711" s="5">
        <v>3</v>
      </c>
      <c r="D1711" s="1">
        <v>12</v>
      </c>
      <c r="E1711" s="7">
        <v>44072</v>
      </c>
      <c r="F1711" s="1">
        <v>0</v>
      </c>
      <c r="G1711" s="5">
        <f t="shared" si="111"/>
        <v>0</v>
      </c>
      <c r="H1711" s="19">
        <f t="shared" si="112"/>
        <v>0</v>
      </c>
      <c r="I1711">
        <v>100</v>
      </c>
      <c r="J1711">
        <v>162.42361111111111</v>
      </c>
      <c r="K1711">
        <v>31.560427739615662</v>
      </c>
      <c r="L1711">
        <v>28.819444444444443</v>
      </c>
      <c r="M1711">
        <v>71.180555555555557</v>
      </c>
      <c r="N1711">
        <v>0</v>
      </c>
      <c r="O1711">
        <v>100</v>
      </c>
      <c r="P1711">
        <v>173.51041666666666</v>
      </c>
      <c r="Q1711">
        <v>32.693476213558924</v>
      </c>
      <c r="R1711">
        <v>38.020833333333336</v>
      </c>
      <c r="S1711">
        <v>61.979166666666664</v>
      </c>
      <c r="T1711">
        <v>0</v>
      </c>
      <c r="U1711">
        <v>100</v>
      </c>
      <c r="V1711">
        <v>140.25</v>
      </c>
      <c r="W1711">
        <v>19.180182130812263</v>
      </c>
      <c r="X1711">
        <v>10.416666666666666</v>
      </c>
      <c r="Y1711">
        <v>89.583333333333329</v>
      </c>
      <c r="Z1711">
        <v>0</v>
      </c>
      <c r="AA1711" s="2">
        <v>0</v>
      </c>
      <c r="AB1711">
        <v>1</v>
      </c>
      <c r="AC1711">
        <v>8</v>
      </c>
      <c r="AD1711">
        <v>1</v>
      </c>
      <c r="AE1711" s="16">
        <v>1</v>
      </c>
      <c r="AF1711" s="12">
        <v>99</v>
      </c>
      <c r="AG1711">
        <v>99</v>
      </c>
      <c r="AH1711">
        <v>99</v>
      </c>
      <c r="AI1711">
        <v>99</v>
      </c>
      <c r="AJ1711">
        <v>99</v>
      </c>
      <c r="AK1711">
        <v>99</v>
      </c>
      <c r="AL1711">
        <v>99</v>
      </c>
      <c r="AM1711">
        <v>99</v>
      </c>
      <c r="AN1711">
        <v>99</v>
      </c>
      <c r="AO1711" s="1">
        <v>1</v>
      </c>
      <c r="AP1711" s="1">
        <v>99</v>
      </c>
      <c r="AQ1711" s="1">
        <v>99</v>
      </c>
      <c r="AR1711">
        <v>99</v>
      </c>
      <c r="AS1711" s="1">
        <v>0</v>
      </c>
      <c r="AT1711" s="1">
        <v>0</v>
      </c>
      <c r="AU1711" s="1">
        <v>0</v>
      </c>
      <c r="AV1711" s="1">
        <v>0</v>
      </c>
      <c r="AW1711" s="1">
        <v>0</v>
      </c>
      <c r="AX1711" s="1">
        <v>0</v>
      </c>
      <c r="AY1711" s="1">
        <v>0</v>
      </c>
      <c r="AZ1711" s="1">
        <v>0</v>
      </c>
      <c r="BA1711" s="1">
        <v>0</v>
      </c>
      <c r="BB1711" s="1">
        <v>1</v>
      </c>
      <c r="BC1711" s="1">
        <v>0</v>
      </c>
      <c r="BD1711" s="1">
        <v>0</v>
      </c>
      <c r="BE1711" s="1">
        <v>0</v>
      </c>
      <c r="BF1711" s="1">
        <f>SUM(AS1711:BE1711)</f>
        <v>1</v>
      </c>
      <c r="BG1711" s="25">
        <v>0</v>
      </c>
      <c r="BH1711" s="1">
        <v>0</v>
      </c>
      <c r="BI1711" s="1">
        <v>0</v>
      </c>
      <c r="BJ1711" s="1">
        <v>0</v>
      </c>
      <c r="BK1711" s="1">
        <v>0</v>
      </c>
      <c r="BL1711" s="25">
        <v>0</v>
      </c>
      <c r="BM1711" s="1">
        <v>0</v>
      </c>
      <c r="BN1711" s="1">
        <v>0</v>
      </c>
      <c r="BO1711" s="1">
        <v>0</v>
      </c>
      <c r="BP1711" s="1">
        <v>0</v>
      </c>
      <c r="BQ1711" s="12"/>
      <c r="BR1711" s="12"/>
      <c r="BS1711" s="12"/>
      <c r="BT1711" s="12"/>
      <c r="BU1711" s="12"/>
      <c r="BV1711" s="12"/>
      <c r="BW1711" s="12"/>
      <c r="BX1711" s="12"/>
      <c r="BY1711" s="12"/>
      <c r="BZ1711" s="12"/>
      <c r="CA1711" s="12"/>
      <c r="CB1711" s="15"/>
      <c r="CC1711" s="12"/>
      <c r="CD1711" s="12"/>
      <c r="CE1711" s="12"/>
      <c r="CF1711" s="12"/>
      <c r="CG1711" s="12"/>
      <c r="CH1711" s="12"/>
      <c r="CI1711" s="12"/>
      <c r="CJ1711" s="15"/>
      <c r="CK1711" s="12"/>
      <c r="CL1711" s="12"/>
      <c r="CM1711" s="12"/>
      <c r="CN1711" s="12"/>
      <c r="CO1711" s="12"/>
      <c r="CP1711" s="12"/>
      <c r="CQ1711" s="12"/>
      <c r="CR1711" s="12"/>
      <c r="CS1711" s="12"/>
      <c r="CT1711" s="12"/>
      <c r="CU1711" s="12"/>
      <c r="CV1711" s="12"/>
      <c r="CW1711" s="12"/>
      <c r="CX1711" s="12"/>
      <c r="CY1711" s="12"/>
      <c r="CZ1711" s="12"/>
      <c r="DA1711" s="12"/>
      <c r="DB1711" s="12"/>
      <c r="DC1711" s="12"/>
    </row>
    <row r="1712" spans="1:109" x14ac:dyDescent="0.2">
      <c r="A1712" s="2">
        <v>1711</v>
      </c>
      <c r="B1712" s="5">
        <v>20</v>
      </c>
      <c r="C1712" s="5">
        <v>3</v>
      </c>
      <c r="D1712" s="1">
        <v>13</v>
      </c>
      <c r="E1712" s="7">
        <v>44073</v>
      </c>
      <c r="F1712" s="1">
        <v>0</v>
      </c>
      <c r="G1712" s="5">
        <f t="shared" si="111"/>
        <v>23</v>
      </c>
      <c r="H1712" s="19">
        <f t="shared" si="112"/>
        <v>64.399999999999991</v>
      </c>
      <c r="I1712">
        <v>97.916666666666671</v>
      </c>
      <c r="J1712">
        <v>140.08865248226951</v>
      </c>
      <c r="K1712">
        <v>21.137621243290074</v>
      </c>
      <c r="L1712">
        <v>10.638297872340425</v>
      </c>
      <c r="M1712">
        <v>89.361702127659569</v>
      </c>
      <c r="N1712">
        <v>0</v>
      </c>
      <c r="O1712">
        <v>100</v>
      </c>
      <c r="P1712">
        <v>142.70833333333334</v>
      </c>
      <c r="Q1712">
        <v>24.731321786976487</v>
      </c>
      <c r="R1712">
        <v>15.625</v>
      </c>
      <c r="S1712">
        <v>84.375</v>
      </c>
      <c r="T1712">
        <v>0</v>
      </c>
      <c r="U1712">
        <v>93.75</v>
      </c>
      <c r="V1712">
        <v>134.5</v>
      </c>
      <c r="W1712">
        <v>5.1946060036395911</v>
      </c>
      <c r="X1712">
        <v>0</v>
      </c>
      <c r="Y1712">
        <v>100</v>
      </c>
      <c r="Z1712">
        <v>0</v>
      </c>
      <c r="AA1712" s="2">
        <v>0</v>
      </c>
      <c r="AB1712">
        <v>2</v>
      </c>
      <c r="AC1712">
        <v>6</v>
      </c>
      <c r="AD1712">
        <v>2</v>
      </c>
      <c r="AE1712" s="16">
        <v>0</v>
      </c>
      <c r="AF1712" t="s">
        <v>875</v>
      </c>
      <c r="AG1712" t="s">
        <v>875</v>
      </c>
      <c r="AH1712" t="s">
        <v>875</v>
      </c>
      <c r="AI1712" t="s">
        <v>875</v>
      </c>
      <c r="AJ1712" t="s">
        <v>875</v>
      </c>
      <c r="AK1712" t="s">
        <v>875</v>
      </c>
      <c r="AL1712" t="s">
        <v>875</v>
      </c>
      <c r="AM1712" s="1" t="s">
        <v>903</v>
      </c>
      <c r="AN1712" s="1" t="s">
        <v>903</v>
      </c>
      <c r="AO1712" s="1" t="s">
        <v>903</v>
      </c>
      <c r="AP1712" s="1" t="s">
        <v>903</v>
      </c>
      <c r="AQ1712" s="1" t="s">
        <v>903</v>
      </c>
      <c r="AR1712" s="1" t="s">
        <v>903</v>
      </c>
      <c r="AS1712" s="1" t="s">
        <v>903</v>
      </c>
      <c r="AT1712" s="1" t="s">
        <v>903</v>
      </c>
      <c r="AU1712" s="1" t="s">
        <v>903</v>
      </c>
      <c r="AV1712" s="1" t="s">
        <v>903</v>
      </c>
      <c r="AW1712" s="1" t="s">
        <v>903</v>
      </c>
      <c r="AX1712" s="1" t="s">
        <v>903</v>
      </c>
      <c r="AY1712" s="1" t="s">
        <v>903</v>
      </c>
      <c r="AZ1712" s="1" t="s">
        <v>903</v>
      </c>
      <c r="BA1712" s="1" t="s">
        <v>875</v>
      </c>
      <c r="BB1712" s="1" t="s">
        <v>875</v>
      </c>
      <c r="BC1712" s="1" t="s">
        <v>875</v>
      </c>
      <c r="BD1712" s="1" t="s">
        <v>875</v>
      </c>
      <c r="BE1712" s="1" t="s">
        <v>875</v>
      </c>
      <c r="BF1712" s="1" t="s">
        <v>875</v>
      </c>
      <c r="BG1712" s="12">
        <v>23</v>
      </c>
      <c r="BH1712" s="1">
        <v>4</v>
      </c>
      <c r="BI1712" s="1">
        <v>2.8</v>
      </c>
      <c r="BJ1712" s="1">
        <f>BG1712*BI1712</f>
        <v>64.399999999999991</v>
      </c>
      <c r="BK1712" s="1" t="s">
        <v>27</v>
      </c>
      <c r="BL1712" s="25">
        <v>0</v>
      </c>
      <c r="BM1712" s="1">
        <v>0</v>
      </c>
      <c r="BN1712" s="1">
        <v>0</v>
      </c>
      <c r="BO1712" s="1">
        <v>0</v>
      </c>
      <c r="BP1712" s="1">
        <v>0</v>
      </c>
      <c r="BQ1712" s="14">
        <v>44073.746208854165</v>
      </c>
      <c r="BR1712" s="14" t="s">
        <v>718</v>
      </c>
      <c r="BS1712" s="15">
        <v>21.516666666666666</v>
      </c>
      <c r="BT1712" s="12" t="s">
        <v>80</v>
      </c>
      <c r="BU1712" s="12">
        <v>1</v>
      </c>
      <c r="BV1712" s="12" t="s">
        <v>719</v>
      </c>
      <c r="BW1712" s="12" t="s">
        <v>720</v>
      </c>
      <c r="BX1712" s="12" t="s">
        <v>161</v>
      </c>
      <c r="BY1712" s="12" t="s">
        <v>721</v>
      </c>
      <c r="BZ1712" s="12">
        <v>1</v>
      </c>
      <c r="CA1712" s="12">
        <v>5</v>
      </c>
      <c r="CB1712" s="15">
        <v>0</v>
      </c>
      <c r="CC1712" s="12">
        <v>28</v>
      </c>
      <c r="CD1712" s="12">
        <v>0</v>
      </c>
      <c r="CE1712" s="12">
        <v>3</v>
      </c>
      <c r="CF1712" s="12">
        <v>5</v>
      </c>
      <c r="CG1712" s="12">
        <v>1</v>
      </c>
      <c r="CH1712" s="12">
        <v>3</v>
      </c>
      <c r="CI1712" s="12">
        <v>1</v>
      </c>
      <c r="CJ1712" s="15">
        <v>4</v>
      </c>
      <c r="CK1712" s="12">
        <v>2</v>
      </c>
      <c r="CL1712" s="12">
        <v>5</v>
      </c>
      <c r="CM1712" s="12">
        <v>1</v>
      </c>
      <c r="CN1712" s="12">
        <v>4</v>
      </c>
      <c r="CO1712" s="12">
        <v>3</v>
      </c>
      <c r="CP1712" s="12" t="s">
        <v>88</v>
      </c>
      <c r="CQ1712" s="12">
        <v>75</v>
      </c>
      <c r="CR1712" s="12">
        <v>75</v>
      </c>
      <c r="CS1712" s="12">
        <v>0</v>
      </c>
      <c r="CT1712" s="12">
        <v>41</v>
      </c>
      <c r="CU1712" s="12">
        <v>73</v>
      </c>
      <c r="CV1712" s="12">
        <v>10.4</v>
      </c>
      <c r="CW1712" s="12">
        <v>315</v>
      </c>
      <c r="CX1712" s="12" t="b">
        <v>0</v>
      </c>
      <c r="CY1712" s="12"/>
      <c r="CZ1712" s="12">
        <v>0</v>
      </c>
      <c r="DA1712" s="12">
        <v>141</v>
      </c>
      <c r="DB1712" s="12">
        <v>111</v>
      </c>
      <c r="DC1712" s="12">
        <v>96</v>
      </c>
    </row>
    <row r="1713" spans="1:109" x14ac:dyDescent="0.2">
      <c r="A1713" s="2">
        <v>1712</v>
      </c>
      <c r="B1713" s="5">
        <v>20</v>
      </c>
      <c r="C1713" s="5">
        <v>3</v>
      </c>
      <c r="D1713" s="1">
        <v>14</v>
      </c>
      <c r="E1713" s="7">
        <v>44074</v>
      </c>
      <c r="F1713" s="1">
        <v>0</v>
      </c>
      <c r="G1713" s="5">
        <f t="shared" si="111"/>
        <v>59.999999999999943</v>
      </c>
      <c r="H1713" s="19">
        <f t="shared" si="112"/>
        <v>209.9999999999998</v>
      </c>
      <c r="I1713">
        <v>100</v>
      </c>
      <c r="J1713">
        <v>136.88541666666666</v>
      </c>
      <c r="K1713">
        <v>38.104428111458638</v>
      </c>
      <c r="L1713">
        <v>18.402777777777779</v>
      </c>
      <c r="M1713">
        <v>77.777777777777786</v>
      </c>
      <c r="N1713">
        <v>3.8194444444444446</v>
      </c>
      <c r="O1713">
        <v>100</v>
      </c>
      <c r="P1713">
        <v>153.72916666666666</v>
      </c>
      <c r="Q1713">
        <v>35.397867938879138</v>
      </c>
      <c r="R1713">
        <v>27.604166666666668</v>
      </c>
      <c r="S1713">
        <v>71.354166666666657</v>
      </c>
      <c r="T1713">
        <v>1.0416666666666667</v>
      </c>
      <c r="U1713">
        <v>100</v>
      </c>
      <c r="V1713">
        <v>103.19791666666667</v>
      </c>
      <c r="W1713">
        <v>22.62885052535912</v>
      </c>
      <c r="X1713">
        <v>0</v>
      </c>
      <c r="Y1713">
        <v>90.625</v>
      </c>
      <c r="Z1713">
        <v>9.375</v>
      </c>
      <c r="AA1713" s="2">
        <v>0</v>
      </c>
      <c r="AB1713">
        <v>1</v>
      </c>
      <c r="AC1713">
        <v>7</v>
      </c>
      <c r="AD1713">
        <v>2</v>
      </c>
      <c r="AE1713" s="16">
        <v>0</v>
      </c>
      <c r="AF1713" t="s">
        <v>875</v>
      </c>
      <c r="AG1713" t="s">
        <v>875</v>
      </c>
      <c r="AH1713" t="s">
        <v>875</v>
      </c>
      <c r="AI1713" t="s">
        <v>875</v>
      </c>
      <c r="AJ1713" t="s">
        <v>875</v>
      </c>
      <c r="AK1713" t="s">
        <v>875</v>
      </c>
      <c r="AL1713" t="s">
        <v>875</v>
      </c>
      <c r="AM1713" s="1" t="s">
        <v>903</v>
      </c>
      <c r="AN1713" s="1" t="s">
        <v>903</v>
      </c>
      <c r="AO1713" s="1" t="s">
        <v>903</v>
      </c>
      <c r="AP1713" s="1" t="s">
        <v>903</v>
      </c>
      <c r="AQ1713" s="1" t="s">
        <v>903</v>
      </c>
      <c r="AR1713" s="1" t="s">
        <v>903</v>
      </c>
      <c r="AS1713" s="1" t="s">
        <v>903</v>
      </c>
      <c r="AT1713" s="1" t="s">
        <v>903</v>
      </c>
      <c r="AU1713" s="1" t="s">
        <v>903</v>
      </c>
      <c r="AV1713" s="1" t="s">
        <v>903</v>
      </c>
      <c r="AW1713" s="1" t="s">
        <v>903</v>
      </c>
      <c r="AX1713" s="1" t="s">
        <v>903</v>
      </c>
      <c r="AY1713" s="1" t="s">
        <v>903</v>
      </c>
      <c r="AZ1713" s="1" t="s">
        <v>903</v>
      </c>
      <c r="BA1713" s="1" t="s">
        <v>875</v>
      </c>
      <c r="BB1713" s="1" t="s">
        <v>875</v>
      </c>
      <c r="BC1713" s="1" t="s">
        <v>875</v>
      </c>
      <c r="BD1713" s="1" t="s">
        <v>875</v>
      </c>
      <c r="BE1713" s="1" t="s">
        <v>875</v>
      </c>
      <c r="BF1713" s="1" t="s">
        <v>875</v>
      </c>
      <c r="BG1713" s="25">
        <v>59.999999999999943</v>
      </c>
      <c r="BH1713" s="1">
        <v>5</v>
      </c>
      <c r="BI1713" s="1">
        <v>3.5</v>
      </c>
      <c r="BJ1713" s="1">
        <f>BG1713*BI1713</f>
        <v>209.9999999999998</v>
      </c>
      <c r="BK1713" s="1" t="s">
        <v>777</v>
      </c>
      <c r="BL1713" s="25">
        <v>0</v>
      </c>
      <c r="BM1713" s="1">
        <v>0</v>
      </c>
      <c r="BN1713" s="1">
        <v>0</v>
      </c>
      <c r="BO1713" s="1">
        <f>BL1713*BN1713</f>
        <v>0</v>
      </c>
      <c r="BP1713" s="1">
        <v>0</v>
      </c>
      <c r="BQ1713" s="12"/>
      <c r="BR1713" s="12"/>
      <c r="BS1713" s="12"/>
      <c r="BT1713" s="12"/>
      <c r="BU1713" s="12"/>
      <c r="BV1713" s="12"/>
      <c r="BW1713" s="12"/>
      <c r="BX1713" s="12"/>
      <c r="BY1713" s="12"/>
      <c r="BZ1713" s="12"/>
      <c r="CA1713" s="12"/>
      <c r="CB1713" s="15"/>
      <c r="CC1713" s="12"/>
      <c r="CD1713" s="12"/>
      <c r="CE1713" s="12"/>
      <c r="CF1713" s="12"/>
      <c r="CG1713" s="12"/>
      <c r="CH1713" s="12"/>
      <c r="CI1713" s="12"/>
      <c r="CJ1713" s="15"/>
      <c r="CK1713" s="12"/>
      <c r="CL1713" s="12"/>
      <c r="CM1713" s="12"/>
      <c r="CN1713" s="12"/>
      <c r="CO1713" s="12"/>
      <c r="CP1713" s="12"/>
      <c r="CQ1713" s="12"/>
      <c r="CR1713" s="12"/>
      <c r="CS1713" s="12"/>
      <c r="CT1713" s="12"/>
      <c r="CU1713" s="12"/>
      <c r="CV1713" s="12"/>
      <c r="CW1713" s="12"/>
      <c r="CX1713" s="12"/>
      <c r="CY1713" s="12"/>
      <c r="CZ1713" s="12"/>
      <c r="DA1713" s="12"/>
      <c r="DB1713" s="12"/>
      <c r="DC1713" s="12"/>
      <c r="DD1713" s="17">
        <v>0.75</v>
      </c>
      <c r="DE1713" s="35">
        <v>0.79166666666666663</v>
      </c>
    </row>
    <row r="1714" spans="1:109" x14ac:dyDescent="0.2">
      <c r="A1714" s="2">
        <v>1713</v>
      </c>
      <c r="B1714" s="5">
        <v>20</v>
      </c>
      <c r="C1714" s="5">
        <v>3</v>
      </c>
      <c r="D1714" s="1">
        <v>15</v>
      </c>
      <c r="E1714" s="7">
        <v>44075</v>
      </c>
      <c r="F1714" s="1">
        <v>0</v>
      </c>
      <c r="G1714" s="5">
        <f t="shared" si="111"/>
        <v>25.000000000000071</v>
      </c>
      <c r="H1714" s="19">
        <f t="shared" si="112"/>
        <v>70.000000000000199</v>
      </c>
      <c r="I1714">
        <v>100</v>
      </c>
      <c r="J1714">
        <v>133.05208333333334</v>
      </c>
      <c r="K1714">
        <v>34.604116880293653</v>
      </c>
      <c r="L1714">
        <v>16.666666666666668</v>
      </c>
      <c r="M1714">
        <v>77.083333333333329</v>
      </c>
      <c r="N1714">
        <v>6.25</v>
      </c>
      <c r="O1714">
        <v>100</v>
      </c>
      <c r="P1714">
        <v>145.15625</v>
      </c>
      <c r="Q1714">
        <v>31.895436971257265</v>
      </c>
      <c r="R1714">
        <v>25</v>
      </c>
      <c r="S1714">
        <v>72.395833333333329</v>
      </c>
      <c r="T1714">
        <v>2.6041666666666665</v>
      </c>
      <c r="U1714">
        <v>100</v>
      </c>
      <c r="V1714">
        <v>108.84375</v>
      </c>
      <c r="W1714">
        <v>31.907878842810444</v>
      </c>
      <c r="X1714">
        <v>0</v>
      </c>
      <c r="Y1714">
        <v>86.458333333333329</v>
      </c>
      <c r="Z1714">
        <v>13.541666666666666</v>
      </c>
      <c r="AA1714" s="2">
        <v>1</v>
      </c>
      <c r="AB1714">
        <v>1</v>
      </c>
      <c r="AC1714">
        <v>6</v>
      </c>
      <c r="AD1714">
        <v>1</v>
      </c>
      <c r="AE1714" s="16">
        <v>0</v>
      </c>
      <c r="AF1714" t="s">
        <v>875</v>
      </c>
      <c r="AG1714" t="s">
        <v>875</v>
      </c>
      <c r="AH1714" t="s">
        <v>875</v>
      </c>
      <c r="AI1714" t="s">
        <v>875</v>
      </c>
      <c r="AJ1714" t="s">
        <v>875</v>
      </c>
      <c r="AK1714" t="s">
        <v>875</v>
      </c>
      <c r="AL1714" t="s">
        <v>875</v>
      </c>
      <c r="AM1714" s="1" t="s">
        <v>903</v>
      </c>
      <c r="AN1714" s="1" t="s">
        <v>903</v>
      </c>
      <c r="AO1714" s="1" t="s">
        <v>903</v>
      </c>
      <c r="AP1714" s="1" t="s">
        <v>903</v>
      </c>
      <c r="AQ1714" s="1" t="s">
        <v>903</v>
      </c>
      <c r="AR1714" s="1" t="s">
        <v>903</v>
      </c>
      <c r="AS1714" s="1" t="s">
        <v>903</v>
      </c>
      <c r="AT1714" s="1" t="s">
        <v>903</v>
      </c>
      <c r="AU1714" s="1" t="s">
        <v>903</v>
      </c>
      <c r="AV1714" s="1" t="s">
        <v>903</v>
      </c>
      <c r="AW1714" s="1" t="s">
        <v>903</v>
      </c>
      <c r="AX1714" s="1" t="s">
        <v>903</v>
      </c>
      <c r="AY1714" s="1" t="s">
        <v>903</v>
      </c>
      <c r="AZ1714" s="1" t="s">
        <v>903</v>
      </c>
      <c r="BA1714" s="1" t="s">
        <v>875</v>
      </c>
      <c r="BB1714" s="1" t="s">
        <v>875</v>
      </c>
      <c r="BC1714" s="1" t="s">
        <v>875</v>
      </c>
      <c r="BD1714" s="1" t="s">
        <v>875</v>
      </c>
      <c r="BE1714" s="1" t="s">
        <v>875</v>
      </c>
      <c r="BF1714" s="1" t="s">
        <v>875</v>
      </c>
      <c r="BG1714" s="25">
        <v>25.000000000000071</v>
      </c>
      <c r="BH1714" s="1">
        <v>4</v>
      </c>
      <c r="BI1714" s="1">
        <v>2.8</v>
      </c>
      <c r="BJ1714" s="1">
        <f>BG1714*BI1714</f>
        <v>70.000000000000199</v>
      </c>
      <c r="BK1714" s="1" t="s">
        <v>788</v>
      </c>
      <c r="BL1714" s="25">
        <v>0</v>
      </c>
      <c r="BM1714" s="1">
        <v>0</v>
      </c>
      <c r="BN1714" s="1">
        <v>0</v>
      </c>
      <c r="BO1714" s="1">
        <f>BL1714*BN1714</f>
        <v>0</v>
      </c>
      <c r="BP1714" s="1">
        <v>0</v>
      </c>
      <c r="BQ1714" s="12"/>
      <c r="BR1714" s="12"/>
      <c r="BS1714" s="12"/>
      <c r="BT1714" s="12"/>
      <c r="BU1714" s="12"/>
      <c r="BV1714" s="12"/>
      <c r="BW1714" s="12"/>
      <c r="BX1714" s="12"/>
      <c r="BY1714" s="12"/>
      <c r="BZ1714" s="12"/>
      <c r="CA1714" s="12"/>
      <c r="CB1714" s="15"/>
      <c r="CC1714" s="12"/>
      <c r="CD1714" s="12"/>
      <c r="CE1714" s="12"/>
      <c r="CF1714" s="12"/>
      <c r="CG1714" s="12"/>
      <c r="CH1714" s="12"/>
      <c r="CI1714" s="12"/>
      <c r="CJ1714" s="15"/>
      <c r="CK1714" s="12"/>
      <c r="CL1714" s="12"/>
      <c r="CM1714" s="12"/>
      <c r="CN1714" s="12"/>
      <c r="CO1714" s="12"/>
      <c r="CP1714" s="12"/>
      <c r="CQ1714" s="12"/>
      <c r="CR1714" s="12"/>
      <c r="CS1714" s="12"/>
      <c r="CT1714" s="12"/>
      <c r="CU1714" s="12"/>
      <c r="CV1714" s="12"/>
      <c r="CW1714" s="12"/>
      <c r="CX1714" s="12"/>
      <c r="CY1714" s="12"/>
      <c r="CZ1714" s="12"/>
      <c r="DA1714" s="12"/>
      <c r="DB1714" s="12"/>
      <c r="DC1714" s="12"/>
      <c r="DD1714" s="17">
        <v>0.78472222222222221</v>
      </c>
      <c r="DE1714" s="35">
        <v>0.80208333333333337</v>
      </c>
    </row>
    <row r="1715" spans="1:109" x14ac:dyDescent="0.2">
      <c r="A1715" s="2">
        <v>1714</v>
      </c>
      <c r="B1715" s="5">
        <v>20</v>
      </c>
      <c r="C1715" s="5">
        <v>3</v>
      </c>
      <c r="D1715" s="1">
        <v>16</v>
      </c>
      <c r="E1715" s="7">
        <v>44076</v>
      </c>
      <c r="F1715" s="1">
        <v>0</v>
      </c>
      <c r="G1715" s="5">
        <f t="shared" si="111"/>
        <v>0</v>
      </c>
      <c r="H1715" s="19">
        <f t="shared" si="112"/>
        <v>0</v>
      </c>
      <c r="I1715">
        <v>99.652777777777771</v>
      </c>
      <c r="J1715">
        <v>125.73867595818815</v>
      </c>
      <c r="K1715">
        <v>18.22464458952766</v>
      </c>
      <c r="L1715">
        <v>0.69686411149825789</v>
      </c>
      <c r="M1715">
        <v>99.303135888501743</v>
      </c>
      <c r="N1715">
        <v>0</v>
      </c>
      <c r="O1715">
        <v>100</v>
      </c>
      <c r="P1715">
        <v>126.27083333333333</v>
      </c>
      <c r="Q1715">
        <v>20.519726262057581</v>
      </c>
      <c r="R1715">
        <v>1.0416666666666667</v>
      </c>
      <c r="S1715">
        <v>98.958333333333329</v>
      </c>
      <c r="T1715">
        <v>0</v>
      </c>
      <c r="U1715">
        <v>98.958333333333329</v>
      </c>
      <c r="V1715">
        <v>124.66315789473684</v>
      </c>
      <c r="W1715">
        <v>12.213460504419142</v>
      </c>
      <c r="X1715">
        <v>0</v>
      </c>
      <c r="Y1715">
        <v>100</v>
      </c>
      <c r="Z1715">
        <v>0</v>
      </c>
      <c r="AA1715" s="25" t="s">
        <v>20</v>
      </c>
      <c r="AB1715" t="s">
        <v>20</v>
      </c>
      <c r="AC1715" t="s">
        <v>20</v>
      </c>
      <c r="AD1715" s="1" t="s">
        <v>20</v>
      </c>
      <c r="AE1715" s="16" t="s">
        <v>20</v>
      </c>
      <c r="AF1715" s="16" t="s">
        <v>20</v>
      </c>
      <c r="AG1715" s="16" t="s">
        <v>20</v>
      </c>
      <c r="AH1715" s="16" t="s">
        <v>20</v>
      </c>
      <c r="AI1715" s="16" t="s">
        <v>20</v>
      </c>
      <c r="AJ1715" s="16" t="s">
        <v>20</v>
      </c>
      <c r="AK1715" s="16" t="s">
        <v>20</v>
      </c>
      <c r="AL1715" s="16" t="s">
        <v>20</v>
      </c>
      <c r="AM1715" s="16" t="s">
        <v>20</v>
      </c>
      <c r="AN1715" s="16" t="s">
        <v>20</v>
      </c>
      <c r="AO1715" s="16" t="s">
        <v>20</v>
      </c>
      <c r="AP1715" s="16" t="s">
        <v>20</v>
      </c>
      <c r="AQ1715" s="16" t="s">
        <v>20</v>
      </c>
      <c r="AR1715" s="16" t="s">
        <v>20</v>
      </c>
      <c r="AS1715" t="s">
        <v>20</v>
      </c>
      <c r="AT1715" t="s">
        <v>20</v>
      </c>
      <c r="AU1715" t="s">
        <v>20</v>
      </c>
      <c r="AV1715" t="s">
        <v>20</v>
      </c>
      <c r="AW1715" t="s">
        <v>20</v>
      </c>
      <c r="AX1715" t="s">
        <v>20</v>
      </c>
      <c r="AY1715" t="s">
        <v>20</v>
      </c>
      <c r="AZ1715" s="1" t="s">
        <v>20</v>
      </c>
      <c r="BA1715" s="1" t="s">
        <v>20</v>
      </c>
      <c r="BB1715" s="1" t="s">
        <v>20</v>
      </c>
      <c r="BC1715" t="s">
        <v>20</v>
      </c>
      <c r="BD1715" t="s">
        <v>20</v>
      </c>
      <c r="BE1715" s="1" t="s">
        <v>20</v>
      </c>
      <c r="BF1715" s="1" t="s">
        <v>20</v>
      </c>
      <c r="BG1715" s="12" t="s">
        <v>20</v>
      </c>
      <c r="BH1715" s="1" t="s">
        <v>20</v>
      </c>
      <c r="BI1715" s="1" t="s">
        <v>20</v>
      </c>
      <c r="BJ1715" s="12" t="s">
        <v>20</v>
      </c>
      <c r="BK1715" s="12" t="s">
        <v>20</v>
      </c>
      <c r="BL1715" s="25" t="s">
        <v>20</v>
      </c>
      <c r="BM1715" s="1" t="s">
        <v>20</v>
      </c>
      <c r="BN1715" s="1" t="s">
        <v>20</v>
      </c>
      <c r="BO1715" s="1" t="s">
        <v>20</v>
      </c>
      <c r="BP1715" s="1" t="s">
        <v>20</v>
      </c>
      <c r="BQ1715" s="12"/>
      <c r="BR1715" s="12"/>
      <c r="BS1715" s="12"/>
      <c r="BT1715" s="12"/>
      <c r="BU1715" s="12"/>
      <c r="BV1715" s="12"/>
      <c r="BW1715" s="12"/>
      <c r="BX1715" s="12"/>
      <c r="BY1715" s="12"/>
      <c r="BZ1715" s="12"/>
      <c r="CA1715" s="12"/>
      <c r="CB1715" s="15"/>
      <c r="CC1715" s="12"/>
      <c r="CD1715" s="12"/>
      <c r="CE1715" s="12"/>
      <c r="CF1715" s="12"/>
      <c r="CG1715" s="12"/>
      <c r="CH1715" s="12"/>
      <c r="CI1715" s="12"/>
      <c r="CJ1715" s="15"/>
      <c r="CK1715" s="12"/>
      <c r="CL1715" s="12"/>
      <c r="CM1715" s="12"/>
      <c r="CN1715" s="12"/>
      <c r="CO1715" s="12"/>
      <c r="CP1715" s="12"/>
      <c r="CQ1715" s="12"/>
      <c r="CR1715" s="12"/>
      <c r="CS1715" s="12"/>
      <c r="CT1715" s="12"/>
      <c r="CU1715" s="12"/>
      <c r="CV1715" s="12"/>
      <c r="CW1715" s="12"/>
      <c r="CX1715" s="12"/>
      <c r="CY1715" s="12"/>
      <c r="CZ1715" s="12"/>
      <c r="DA1715" s="12"/>
      <c r="DB1715" s="12"/>
      <c r="DC1715" s="12"/>
    </row>
    <row r="1716" spans="1:109" x14ac:dyDescent="0.2">
      <c r="A1716" s="2">
        <v>1715</v>
      </c>
      <c r="B1716" s="5">
        <v>20</v>
      </c>
      <c r="C1716" s="5">
        <v>3</v>
      </c>
      <c r="D1716" s="1">
        <v>17</v>
      </c>
      <c r="E1716" s="7">
        <v>44077</v>
      </c>
      <c r="F1716" s="1">
        <v>0</v>
      </c>
      <c r="G1716" s="5">
        <f t="shared" si="111"/>
        <v>24.999999999999911</v>
      </c>
      <c r="H1716" s="19">
        <f t="shared" si="112"/>
        <v>144.99999999999949</v>
      </c>
      <c r="I1716">
        <v>84.722222222222229</v>
      </c>
      <c r="J1716">
        <v>137.9795081967213</v>
      </c>
      <c r="K1716">
        <v>35.982827106099414</v>
      </c>
      <c r="L1716">
        <v>14.754098360655737</v>
      </c>
      <c r="M1716">
        <v>81.557377049180332</v>
      </c>
      <c r="N1716">
        <v>3.6885245901639343</v>
      </c>
      <c r="O1716">
        <v>77.083333333333329</v>
      </c>
      <c r="P1716">
        <v>142.56756756756758</v>
      </c>
      <c r="Q1716">
        <v>39.920025567334008</v>
      </c>
      <c r="R1716">
        <v>18.918918918918919</v>
      </c>
      <c r="S1716">
        <v>79.054054054054049</v>
      </c>
      <c r="T1716">
        <v>2.0270270270270272</v>
      </c>
      <c r="U1716">
        <v>100</v>
      </c>
      <c r="V1716">
        <v>130.90625</v>
      </c>
      <c r="W1716">
        <v>26.570661781429958</v>
      </c>
      <c r="X1716">
        <v>8.3333333333333339</v>
      </c>
      <c r="Y1716">
        <v>85.416666666666671</v>
      </c>
      <c r="Z1716">
        <v>6.25</v>
      </c>
      <c r="AA1716" s="2">
        <v>0</v>
      </c>
      <c r="AB1716">
        <v>1</v>
      </c>
      <c r="AC1716">
        <v>6</v>
      </c>
      <c r="AD1716">
        <v>1</v>
      </c>
      <c r="AE1716" s="16">
        <v>0</v>
      </c>
      <c r="AF1716" t="s">
        <v>875</v>
      </c>
      <c r="AG1716" t="s">
        <v>875</v>
      </c>
      <c r="AH1716" t="s">
        <v>875</v>
      </c>
      <c r="AI1716" t="s">
        <v>875</v>
      </c>
      <c r="AJ1716" t="s">
        <v>875</v>
      </c>
      <c r="AK1716" t="s">
        <v>875</v>
      </c>
      <c r="AL1716" t="s">
        <v>875</v>
      </c>
      <c r="AM1716" s="1" t="s">
        <v>903</v>
      </c>
      <c r="AN1716" s="1" t="s">
        <v>903</v>
      </c>
      <c r="AO1716" s="1" t="s">
        <v>903</v>
      </c>
      <c r="AP1716" s="1" t="s">
        <v>903</v>
      </c>
      <c r="AQ1716" s="1" t="s">
        <v>903</v>
      </c>
      <c r="AR1716" s="1" t="s">
        <v>903</v>
      </c>
      <c r="AS1716" s="1" t="s">
        <v>903</v>
      </c>
      <c r="AT1716" s="1" t="s">
        <v>903</v>
      </c>
      <c r="AU1716" s="1" t="s">
        <v>903</v>
      </c>
      <c r="AV1716" s="1" t="s">
        <v>903</v>
      </c>
      <c r="AW1716" s="1" t="s">
        <v>903</v>
      </c>
      <c r="AX1716" s="1" t="s">
        <v>903</v>
      </c>
      <c r="AY1716" s="1" t="s">
        <v>903</v>
      </c>
      <c r="AZ1716" s="1" t="s">
        <v>903</v>
      </c>
      <c r="BA1716" s="1" t="s">
        <v>875</v>
      </c>
      <c r="BB1716" s="1" t="s">
        <v>875</v>
      </c>
      <c r="BC1716" s="1" t="s">
        <v>875</v>
      </c>
      <c r="BD1716" s="1" t="s">
        <v>875</v>
      </c>
      <c r="BE1716" s="1" t="s">
        <v>875</v>
      </c>
      <c r="BF1716" s="1" t="s">
        <v>875</v>
      </c>
      <c r="BG1716" s="25">
        <v>24.999999999999911</v>
      </c>
      <c r="BH1716" s="1">
        <v>5</v>
      </c>
      <c r="BI1716" s="1">
        <v>5.8</v>
      </c>
      <c r="BJ1716" s="1">
        <f>BG1716*BI1716</f>
        <v>144.99999999999949</v>
      </c>
      <c r="BK1716" t="s">
        <v>787</v>
      </c>
      <c r="BL1716" s="25">
        <v>0</v>
      </c>
      <c r="BM1716" s="1">
        <v>0</v>
      </c>
      <c r="BN1716" s="1">
        <v>0</v>
      </c>
      <c r="BO1716" s="1">
        <v>0</v>
      </c>
      <c r="BP1716">
        <v>0</v>
      </c>
      <c r="BQ1716" s="12"/>
      <c r="BR1716" s="12"/>
      <c r="BS1716" s="12"/>
      <c r="BT1716" s="12"/>
      <c r="BU1716" s="12"/>
      <c r="BV1716" s="12"/>
      <c r="BW1716" s="12"/>
      <c r="BX1716" s="12"/>
      <c r="BY1716" s="12"/>
      <c r="BZ1716" s="12"/>
      <c r="CA1716" s="12"/>
      <c r="CB1716" s="15"/>
      <c r="CC1716" s="12"/>
      <c r="CD1716" s="12"/>
      <c r="CE1716" s="12"/>
      <c r="CF1716" s="12"/>
      <c r="CG1716" s="12"/>
      <c r="CH1716" s="12"/>
      <c r="CI1716" s="12"/>
      <c r="CJ1716" s="15"/>
      <c r="CK1716" s="12"/>
      <c r="CL1716" s="12"/>
      <c r="CM1716" s="12"/>
      <c r="CN1716" s="12"/>
      <c r="CO1716" s="12"/>
      <c r="CP1716" s="12"/>
      <c r="CQ1716" s="12"/>
      <c r="CR1716" s="12"/>
      <c r="CS1716" s="12"/>
      <c r="CT1716" s="12"/>
      <c r="CU1716" s="12"/>
      <c r="CV1716" s="12"/>
      <c r="CW1716" s="12"/>
      <c r="CX1716" s="12"/>
      <c r="CY1716" s="12"/>
      <c r="CZ1716" s="12"/>
      <c r="DA1716" s="12"/>
      <c r="DB1716" s="12"/>
      <c r="DC1716" s="12"/>
      <c r="DD1716" s="17">
        <v>0.625</v>
      </c>
      <c r="DE1716" s="35">
        <v>0.64236111111111105</v>
      </c>
    </row>
    <row r="1717" spans="1:109" x14ac:dyDescent="0.2">
      <c r="A1717" s="2">
        <v>1716</v>
      </c>
      <c r="B1717" s="5">
        <v>20</v>
      </c>
      <c r="C1717" s="5">
        <v>3</v>
      </c>
      <c r="D1717" s="1">
        <v>18</v>
      </c>
      <c r="E1717" s="7">
        <v>44078</v>
      </c>
      <c r="F1717" s="1">
        <v>0</v>
      </c>
      <c r="G1717" s="5">
        <f t="shared" si="111"/>
        <v>27</v>
      </c>
      <c r="H1717" s="19">
        <f t="shared" si="112"/>
        <v>75.599999999999994</v>
      </c>
      <c r="I1717">
        <v>98.958333333333329</v>
      </c>
      <c r="J1717">
        <v>137.45263157894738</v>
      </c>
      <c r="K1717">
        <v>27.754835470651869</v>
      </c>
      <c r="L1717">
        <v>14.385964912280702</v>
      </c>
      <c r="M1717">
        <v>85.614035087719301</v>
      </c>
      <c r="N1717">
        <v>0</v>
      </c>
      <c r="O1717">
        <v>100</v>
      </c>
      <c r="P1717">
        <v>146.82291666666666</v>
      </c>
      <c r="Q1717">
        <v>28.268617164653044</v>
      </c>
      <c r="R1717">
        <v>21.354166666666668</v>
      </c>
      <c r="S1717">
        <v>78.645833333333329</v>
      </c>
      <c r="T1717">
        <v>0</v>
      </c>
      <c r="U1717">
        <v>96.875</v>
      </c>
      <c r="V1717">
        <v>118.10752688172043</v>
      </c>
      <c r="W1717">
        <v>15.949594629578096</v>
      </c>
      <c r="X1717">
        <v>0</v>
      </c>
      <c r="Y1717">
        <v>100</v>
      </c>
      <c r="Z1717">
        <v>0</v>
      </c>
      <c r="AA1717" s="2">
        <v>0</v>
      </c>
      <c r="AB1717">
        <v>2</v>
      </c>
      <c r="AC1717">
        <v>7</v>
      </c>
      <c r="AD1717">
        <v>1</v>
      </c>
      <c r="AE1717" s="16">
        <v>0</v>
      </c>
      <c r="AF1717" t="s">
        <v>875</v>
      </c>
      <c r="AG1717" t="s">
        <v>875</v>
      </c>
      <c r="AH1717" t="s">
        <v>875</v>
      </c>
      <c r="AI1717" t="s">
        <v>875</v>
      </c>
      <c r="AJ1717" t="s">
        <v>875</v>
      </c>
      <c r="AK1717" t="s">
        <v>875</v>
      </c>
      <c r="AL1717" t="s">
        <v>875</v>
      </c>
      <c r="AM1717" s="1" t="s">
        <v>903</v>
      </c>
      <c r="AN1717" s="1" t="s">
        <v>903</v>
      </c>
      <c r="AO1717" s="1" t="s">
        <v>903</v>
      </c>
      <c r="AP1717" s="1" t="s">
        <v>903</v>
      </c>
      <c r="AQ1717" s="1" t="s">
        <v>903</v>
      </c>
      <c r="AR1717" s="1" t="s">
        <v>903</v>
      </c>
      <c r="AS1717" s="1" t="s">
        <v>903</v>
      </c>
      <c r="AT1717" s="1" t="s">
        <v>903</v>
      </c>
      <c r="AU1717" s="1" t="s">
        <v>903</v>
      </c>
      <c r="AV1717" s="1" t="s">
        <v>903</v>
      </c>
      <c r="AW1717" s="1" t="s">
        <v>903</v>
      </c>
      <c r="AX1717" s="1" t="s">
        <v>903</v>
      </c>
      <c r="AY1717" s="1" t="s">
        <v>903</v>
      </c>
      <c r="AZ1717" s="1" t="s">
        <v>903</v>
      </c>
      <c r="BA1717" s="1" t="s">
        <v>875</v>
      </c>
      <c r="BB1717" s="1" t="s">
        <v>875</v>
      </c>
      <c r="BC1717" s="1" t="s">
        <v>875</v>
      </c>
      <c r="BD1717" s="1" t="s">
        <v>875</v>
      </c>
      <c r="BE1717" s="1" t="s">
        <v>875</v>
      </c>
      <c r="BF1717" s="1" t="s">
        <v>875</v>
      </c>
      <c r="BG1717" s="12">
        <v>27</v>
      </c>
      <c r="BH1717" s="12">
        <v>4</v>
      </c>
      <c r="BI1717" s="1">
        <v>2.8</v>
      </c>
      <c r="BJ1717" s="1">
        <f>BG1717*BI1717</f>
        <v>75.599999999999994</v>
      </c>
      <c r="BK1717" s="1" t="s">
        <v>27</v>
      </c>
      <c r="BL1717" s="25">
        <v>0</v>
      </c>
      <c r="BM1717" s="1">
        <v>0</v>
      </c>
      <c r="BN1717" s="1">
        <v>0</v>
      </c>
      <c r="BO1717" s="1">
        <v>0</v>
      </c>
      <c r="BP1717" s="1">
        <v>0</v>
      </c>
      <c r="BQ1717" s="14">
        <v>44078.895547175925</v>
      </c>
      <c r="BR1717" s="14" t="s">
        <v>722</v>
      </c>
      <c r="BS1717" s="15">
        <v>25.516666666666666</v>
      </c>
      <c r="BT1717" s="12" t="s">
        <v>199</v>
      </c>
      <c r="BU1717" s="12">
        <v>1</v>
      </c>
      <c r="BV1717" s="12" t="s">
        <v>723</v>
      </c>
      <c r="BW1717" s="12" t="s">
        <v>724</v>
      </c>
      <c r="BX1717" s="12" t="s">
        <v>725</v>
      </c>
      <c r="BY1717" s="12" t="s">
        <v>726</v>
      </c>
      <c r="BZ1717" s="12">
        <v>1</v>
      </c>
      <c r="CA1717" s="12">
        <v>6</v>
      </c>
      <c r="CB1717" s="15">
        <v>0</v>
      </c>
      <c r="CC1717" s="12">
        <v>35</v>
      </c>
      <c r="CD1717" s="12">
        <v>18</v>
      </c>
      <c r="CE1717" s="12">
        <v>2</v>
      </c>
      <c r="CF1717" s="12">
        <v>5</v>
      </c>
      <c r="CG1717" s="12">
        <v>1</v>
      </c>
      <c r="CH1717" s="12">
        <v>3</v>
      </c>
      <c r="CI1717" s="12">
        <v>1</v>
      </c>
      <c r="CJ1717" s="15">
        <v>6</v>
      </c>
      <c r="CK1717" s="12">
        <v>3</v>
      </c>
      <c r="CL1717" s="12">
        <v>5</v>
      </c>
      <c r="CM1717" s="12">
        <v>1</v>
      </c>
      <c r="CN1717" s="12">
        <v>3</v>
      </c>
      <c r="CO1717" s="12">
        <v>4</v>
      </c>
      <c r="CP1717" s="12" t="s">
        <v>94</v>
      </c>
      <c r="CQ1717" s="12">
        <v>63</v>
      </c>
      <c r="CR1717" s="12">
        <v>63</v>
      </c>
      <c r="CS1717" s="12">
        <v>76</v>
      </c>
      <c r="CT1717" s="12">
        <v>77</v>
      </c>
      <c r="CU1717" s="12">
        <v>63</v>
      </c>
      <c r="CV1717" s="12">
        <v>3.5</v>
      </c>
      <c r="CW1717" s="12">
        <v>225</v>
      </c>
      <c r="CX1717" s="12" t="b">
        <v>0</v>
      </c>
      <c r="CY1717" s="12"/>
      <c r="CZ1717" s="12">
        <v>0</v>
      </c>
      <c r="DA1717" s="12"/>
      <c r="DB1717" s="12"/>
      <c r="DC1717" s="12"/>
    </row>
    <row r="1718" spans="1:109" x14ac:dyDescent="0.2">
      <c r="A1718" s="2">
        <v>1717</v>
      </c>
      <c r="B1718" s="5">
        <v>20</v>
      </c>
      <c r="C1718" s="5">
        <v>3</v>
      </c>
      <c r="D1718" s="1">
        <v>19</v>
      </c>
      <c r="E1718" s="7">
        <v>44079</v>
      </c>
      <c r="F1718" s="1">
        <v>0</v>
      </c>
      <c r="G1718" s="5">
        <f t="shared" si="111"/>
        <v>0</v>
      </c>
      <c r="H1718" s="19">
        <f t="shared" si="112"/>
        <v>0</v>
      </c>
      <c r="I1718">
        <v>100</v>
      </c>
      <c r="J1718">
        <v>132.32291666666666</v>
      </c>
      <c r="K1718">
        <v>28.029993141317959</v>
      </c>
      <c r="L1718">
        <v>10.763888888888889</v>
      </c>
      <c r="M1718">
        <v>85.069444444444443</v>
      </c>
      <c r="N1718">
        <v>4.166666666666667</v>
      </c>
      <c r="O1718">
        <v>100</v>
      </c>
      <c r="P1718">
        <v>149.46875</v>
      </c>
      <c r="Q1718">
        <v>18.977231116819372</v>
      </c>
      <c r="R1718">
        <v>16.145833333333332</v>
      </c>
      <c r="S1718">
        <v>83.854166666666671</v>
      </c>
      <c r="T1718">
        <v>0</v>
      </c>
      <c r="U1718">
        <v>100</v>
      </c>
      <c r="V1718">
        <v>98.03125</v>
      </c>
      <c r="W1718">
        <v>28.046256939740747</v>
      </c>
      <c r="X1718">
        <v>0</v>
      </c>
      <c r="Y1718">
        <v>87.5</v>
      </c>
      <c r="Z1718">
        <v>12.5</v>
      </c>
      <c r="AA1718" s="2">
        <v>0</v>
      </c>
      <c r="AB1718">
        <v>1</v>
      </c>
      <c r="AC1718">
        <v>8</v>
      </c>
      <c r="AD1718">
        <v>1</v>
      </c>
      <c r="AE1718" s="16">
        <v>0</v>
      </c>
      <c r="AF1718" s="12">
        <v>99</v>
      </c>
      <c r="AG1718">
        <v>99</v>
      </c>
      <c r="AH1718">
        <v>99</v>
      </c>
      <c r="AI1718">
        <v>99</v>
      </c>
      <c r="AJ1718">
        <v>99</v>
      </c>
      <c r="AK1718">
        <v>99</v>
      </c>
      <c r="AL1718">
        <v>1</v>
      </c>
      <c r="AM1718" s="1">
        <v>99</v>
      </c>
      <c r="AN1718" s="1">
        <v>99</v>
      </c>
      <c r="AO1718" s="1">
        <v>99</v>
      </c>
      <c r="AP1718" s="1">
        <v>99</v>
      </c>
      <c r="AQ1718" s="1">
        <v>99</v>
      </c>
      <c r="AR1718" s="1">
        <v>99</v>
      </c>
      <c r="AS1718" s="1">
        <v>0</v>
      </c>
      <c r="AT1718" s="1">
        <v>0</v>
      </c>
      <c r="AU1718">
        <v>0</v>
      </c>
      <c r="AV1718" s="1">
        <v>0</v>
      </c>
      <c r="AW1718" s="1">
        <v>0</v>
      </c>
      <c r="AX1718" s="1">
        <v>0</v>
      </c>
      <c r="AY1718" s="1">
        <v>0</v>
      </c>
      <c r="AZ1718" s="1">
        <v>0</v>
      </c>
      <c r="BA1718" s="1">
        <v>0</v>
      </c>
      <c r="BB1718" s="1">
        <v>0</v>
      </c>
      <c r="BC1718" s="1">
        <v>0</v>
      </c>
      <c r="BD1718" s="1">
        <v>0</v>
      </c>
      <c r="BE1718" s="1">
        <v>0</v>
      </c>
      <c r="BF1718" s="1">
        <f>SUM(AS1718:BE1718)</f>
        <v>0</v>
      </c>
      <c r="BG1718" s="25">
        <v>0</v>
      </c>
      <c r="BH1718" s="1">
        <v>0</v>
      </c>
      <c r="BI1718" s="1">
        <v>0</v>
      </c>
      <c r="BJ1718" s="1">
        <v>0</v>
      </c>
      <c r="BK1718" s="1">
        <v>0</v>
      </c>
      <c r="BL1718" s="25">
        <v>0</v>
      </c>
      <c r="BM1718" s="1">
        <v>0</v>
      </c>
      <c r="BN1718" s="1">
        <v>0</v>
      </c>
      <c r="BO1718" s="1">
        <v>0</v>
      </c>
      <c r="BP1718" s="1">
        <v>0</v>
      </c>
      <c r="BQ1718" s="12"/>
      <c r="BR1718" s="12"/>
      <c r="BS1718" s="12"/>
      <c r="BT1718" s="12"/>
      <c r="BU1718" s="12"/>
      <c r="BV1718" s="12"/>
      <c r="BW1718" s="12"/>
      <c r="BX1718" s="12"/>
      <c r="BY1718" s="12"/>
      <c r="BZ1718" s="12"/>
      <c r="CA1718" s="12"/>
      <c r="CB1718" s="15"/>
      <c r="CC1718" s="12"/>
      <c r="CD1718" s="12"/>
      <c r="CE1718" s="12"/>
      <c r="CF1718" s="12"/>
      <c r="CG1718" s="12"/>
      <c r="CH1718" s="12"/>
      <c r="CI1718" s="12"/>
      <c r="CJ1718" s="15"/>
      <c r="CK1718" s="12"/>
      <c r="CL1718" s="12"/>
      <c r="CM1718" s="12"/>
      <c r="CN1718" s="12"/>
      <c r="CO1718" s="12"/>
      <c r="CP1718" s="12"/>
      <c r="CQ1718" s="12"/>
      <c r="CR1718" s="12"/>
      <c r="CS1718" s="12"/>
      <c r="CT1718" s="12"/>
      <c r="CU1718" s="12"/>
      <c r="CV1718" s="12"/>
      <c r="CW1718" s="12"/>
      <c r="CX1718" s="12"/>
      <c r="CY1718" s="12"/>
      <c r="CZ1718" s="12"/>
      <c r="DA1718" s="12"/>
      <c r="DB1718" s="12"/>
      <c r="DC1718" s="12"/>
    </row>
    <row r="1719" spans="1:109" ht="15.75" customHeight="1" x14ac:dyDescent="0.2">
      <c r="A1719" s="2">
        <v>1718</v>
      </c>
      <c r="B1719" s="5">
        <v>20</v>
      </c>
      <c r="C1719" s="5">
        <v>3</v>
      </c>
      <c r="D1719" s="1">
        <v>20</v>
      </c>
      <c r="E1719" s="7">
        <v>44080</v>
      </c>
      <c r="F1719" s="1">
        <v>0</v>
      </c>
      <c r="G1719" s="5">
        <f t="shared" si="111"/>
        <v>30.000000000000053</v>
      </c>
      <c r="H1719" s="19">
        <f t="shared" si="112"/>
        <v>90.000000000000156</v>
      </c>
      <c r="I1719">
        <v>96.527777777777771</v>
      </c>
      <c r="J1719">
        <v>142.41726618705036</v>
      </c>
      <c r="K1719">
        <v>33.073017422978694</v>
      </c>
      <c r="L1719">
        <v>16.187050359712231</v>
      </c>
      <c r="M1719">
        <v>83.812949640287769</v>
      </c>
      <c r="N1719">
        <v>0</v>
      </c>
      <c r="O1719">
        <v>100</v>
      </c>
      <c r="P1719">
        <v>153.546875</v>
      </c>
      <c r="Q1719">
        <v>34.256458947836428</v>
      </c>
      <c r="R1719">
        <v>23.4375</v>
      </c>
      <c r="S1719">
        <v>76.5625</v>
      </c>
      <c r="T1719">
        <v>0</v>
      </c>
      <c r="U1719">
        <v>89.583333333333329</v>
      </c>
      <c r="V1719">
        <v>117.56976744186046</v>
      </c>
      <c r="W1719">
        <v>8.858061734514715</v>
      </c>
      <c r="X1719">
        <v>0</v>
      </c>
      <c r="Y1719">
        <v>100</v>
      </c>
      <c r="Z1719">
        <v>0</v>
      </c>
      <c r="AA1719" s="2">
        <v>0</v>
      </c>
      <c r="AB1719">
        <v>2</v>
      </c>
      <c r="AC1719">
        <v>8</v>
      </c>
      <c r="AD1719">
        <v>1</v>
      </c>
      <c r="AE1719" s="16">
        <v>0</v>
      </c>
      <c r="AF1719" t="s">
        <v>875</v>
      </c>
      <c r="AG1719" t="s">
        <v>875</v>
      </c>
      <c r="AH1719" t="s">
        <v>875</v>
      </c>
      <c r="AI1719" t="s">
        <v>875</v>
      </c>
      <c r="AJ1719" t="s">
        <v>875</v>
      </c>
      <c r="AK1719" t="s">
        <v>875</v>
      </c>
      <c r="AL1719" t="s">
        <v>875</v>
      </c>
      <c r="AM1719" s="1" t="s">
        <v>903</v>
      </c>
      <c r="AN1719" s="1" t="s">
        <v>903</v>
      </c>
      <c r="AO1719" s="1" t="s">
        <v>903</v>
      </c>
      <c r="AP1719" s="1" t="s">
        <v>903</v>
      </c>
      <c r="AQ1719" s="1" t="s">
        <v>903</v>
      </c>
      <c r="AR1719" s="1" t="s">
        <v>903</v>
      </c>
      <c r="AS1719" s="1" t="s">
        <v>903</v>
      </c>
      <c r="AT1719" s="1" t="s">
        <v>903</v>
      </c>
      <c r="AU1719" s="1" t="s">
        <v>903</v>
      </c>
      <c r="AV1719" s="1" t="s">
        <v>903</v>
      </c>
      <c r="AW1719" s="1" t="s">
        <v>903</v>
      </c>
      <c r="AX1719" s="1" t="s">
        <v>903</v>
      </c>
      <c r="AY1719" s="1" t="s">
        <v>903</v>
      </c>
      <c r="AZ1719" s="1" t="s">
        <v>903</v>
      </c>
      <c r="BA1719" s="1" t="s">
        <v>875</v>
      </c>
      <c r="BB1719" s="1" t="s">
        <v>875</v>
      </c>
      <c r="BC1719" s="1" t="s">
        <v>875</v>
      </c>
      <c r="BD1719" s="1" t="s">
        <v>875</v>
      </c>
      <c r="BE1719" s="1" t="s">
        <v>875</v>
      </c>
      <c r="BF1719" s="1" t="s">
        <v>875</v>
      </c>
      <c r="BG1719" s="25">
        <v>30.000000000000053</v>
      </c>
      <c r="BH1719" s="1">
        <v>4</v>
      </c>
      <c r="BI1719" s="1">
        <v>3</v>
      </c>
      <c r="BJ1719" s="1">
        <f>BG1719*BI1719</f>
        <v>90.000000000000156</v>
      </c>
      <c r="BK1719" s="1" t="s">
        <v>32</v>
      </c>
      <c r="BL1719" s="25">
        <v>0</v>
      </c>
      <c r="BM1719" s="1">
        <v>0</v>
      </c>
      <c r="BN1719" s="1">
        <v>0</v>
      </c>
      <c r="BO1719" s="1">
        <f>BL1719*BN1719</f>
        <v>0</v>
      </c>
      <c r="BP1719" s="1">
        <v>0</v>
      </c>
      <c r="BQ1719" s="12"/>
      <c r="BR1719" s="12"/>
      <c r="BS1719" s="12"/>
      <c r="BT1719" s="12"/>
      <c r="BU1719" s="12"/>
      <c r="BV1719" s="12"/>
      <c r="BW1719" s="12"/>
      <c r="BX1719" s="12"/>
      <c r="BY1719" s="12"/>
      <c r="BZ1719" s="12"/>
      <c r="CA1719" s="12"/>
      <c r="CB1719" s="15"/>
      <c r="CC1719" s="12"/>
      <c r="CD1719" s="12"/>
      <c r="CE1719" s="12"/>
      <c r="CF1719" s="12"/>
      <c r="CG1719" s="12"/>
      <c r="CH1719" s="12"/>
      <c r="CI1719" s="12"/>
      <c r="CJ1719" s="15"/>
      <c r="CK1719" s="12"/>
      <c r="CL1719" s="12"/>
      <c r="CM1719" s="12"/>
      <c r="CN1719" s="12"/>
      <c r="CO1719" s="12"/>
      <c r="CP1719" s="12"/>
      <c r="CQ1719" s="12"/>
      <c r="CR1719" s="12"/>
      <c r="CS1719" s="12"/>
      <c r="CT1719" s="12"/>
      <c r="CU1719" s="12"/>
      <c r="CV1719" s="12"/>
      <c r="CW1719" s="12"/>
      <c r="CX1719" s="12"/>
      <c r="CY1719" s="12"/>
      <c r="CZ1719" s="12"/>
      <c r="DA1719" s="12"/>
      <c r="DB1719" s="12"/>
      <c r="DC1719" s="12"/>
      <c r="DD1719" s="17">
        <v>0.6875</v>
      </c>
      <c r="DE1719" s="35">
        <v>0.70833333333333337</v>
      </c>
    </row>
    <row r="1720" spans="1:109" customFormat="1" x14ac:dyDescent="0.2">
      <c r="A1720" s="2">
        <v>1719</v>
      </c>
      <c r="B1720" s="5">
        <v>20</v>
      </c>
      <c r="C1720" s="5">
        <v>3</v>
      </c>
      <c r="D1720" s="1">
        <v>21</v>
      </c>
      <c r="E1720" s="7">
        <v>44081</v>
      </c>
      <c r="F1720" s="1">
        <v>0</v>
      </c>
      <c r="G1720" s="5">
        <f t="shared" si="111"/>
        <v>30</v>
      </c>
      <c r="H1720" s="19">
        <f t="shared" si="112"/>
        <v>105</v>
      </c>
      <c r="I1720">
        <v>100</v>
      </c>
      <c r="J1720">
        <v>137.17708333333334</v>
      </c>
      <c r="K1720">
        <v>15.846483483442569</v>
      </c>
      <c r="L1720">
        <v>1.7361111111111112</v>
      </c>
      <c r="M1720">
        <v>98.263888888888886</v>
      </c>
      <c r="N1720">
        <v>0</v>
      </c>
      <c r="O1720">
        <v>100</v>
      </c>
      <c r="P1720">
        <v>137.58854166666666</v>
      </c>
      <c r="Q1720">
        <v>18.477681051311421</v>
      </c>
      <c r="R1720">
        <v>2.6041666666666665</v>
      </c>
      <c r="S1720">
        <v>97.395833333333329</v>
      </c>
      <c r="T1720">
        <v>0</v>
      </c>
      <c r="U1720">
        <v>100</v>
      </c>
      <c r="V1720">
        <v>136.35416666666666</v>
      </c>
      <c r="W1720">
        <v>8.2658341069304182</v>
      </c>
      <c r="X1720">
        <v>0</v>
      </c>
      <c r="Y1720">
        <v>100</v>
      </c>
      <c r="Z1720">
        <v>0</v>
      </c>
      <c r="AA1720" s="2">
        <v>0</v>
      </c>
      <c r="AB1720">
        <v>1</v>
      </c>
      <c r="AC1720">
        <v>9</v>
      </c>
      <c r="AD1720">
        <v>2</v>
      </c>
      <c r="AE1720" s="16">
        <v>0</v>
      </c>
      <c r="AF1720" t="s">
        <v>875</v>
      </c>
      <c r="AG1720" t="s">
        <v>875</v>
      </c>
      <c r="AH1720" t="s">
        <v>875</v>
      </c>
      <c r="AI1720" t="s">
        <v>875</v>
      </c>
      <c r="AJ1720" t="s">
        <v>875</v>
      </c>
      <c r="AK1720" t="s">
        <v>875</v>
      </c>
      <c r="AL1720" t="s">
        <v>875</v>
      </c>
      <c r="AM1720" s="1" t="s">
        <v>903</v>
      </c>
      <c r="AN1720" s="1" t="s">
        <v>903</v>
      </c>
      <c r="AO1720" s="1" t="s">
        <v>903</v>
      </c>
      <c r="AP1720" s="1" t="s">
        <v>903</v>
      </c>
      <c r="AQ1720" s="1" t="s">
        <v>903</v>
      </c>
      <c r="AR1720" s="1" t="s">
        <v>903</v>
      </c>
      <c r="AS1720" s="1" t="s">
        <v>903</v>
      </c>
      <c r="AT1720" s="1" t="s">
        <v>903</v>
      </c>
      <c r="AU1720" s="1" t="s">
        <v>903</v>
      </c>
      <c r="AV1720" s="1" t="s">
        <v>903</v>
      </c>
      <c r="AW1720" s="1" t="s">
        <v>903</v>
      </c>
      <c r="AX1720" s="1" t="s">
        <v>903</v>
      </c>
      <c r="AY1720" s="1" t="s">
        <v>903</v>
      </c>
      <c r="AZ1720" s="1" t="s">
        <v>903</v>
      </c>
      <c r="BA1720" s="1" t="s">
        <v>875</v>
      </c>
      <c r="BB1720" s="1" t="s">
        <v>875</v>
      </c>
      <c r="BC1720" s="1" t="s">
        <v>875</v>
      </c>
      <c r="BD1720" s="1" t="s">
        <v>875</v>
      </c>
      <c r="BE1720" s="1" t="s">
        <v>875</v>
      </c>
      <c r="BF1720" s="1" t="s">
        <v>875</v>
      </c>
      <c r="BG1720" s="25">
        <v>30</v>
      </c>
      <c r="BH1720" s="1">
        <v>4</v>
      </c>
      <c r="BI1720" s="1">
        <v>3.5</v>
      </c>
      <c r="BJ1720" s="1">
        <f>BG1720*BI1720</f>
        <v>105</v>
      </c>
      <c r="BK1720" s="1" t="s">
        <v>777</v>
      </c>
      <c r="BL1720" s="25">
        <v>0</v>
      </c>
      <c r="BM1720" s="1">
        <v>0</v>
      </c>
      <c r="BN1720" s="1">
        <v>0</v>
      </c>
      <c r="BO1720" s="1">
        <f>BL1720*BN1720</f>
        <v>0</v>
      </c>
      <c r="BP1720" s="1">
        <v>0</v>
      </c>
      <c r="BQ1720" s="12"/>
      <c r="BR1720" s="12"/>
      <c r="BS1720" s="12"/>
      <c r="BT1720" s="12"/>
      <c r="BU1720" s="12"/>
      <c r="BV1720" s="12"/>
      <c r="BW1720" s="12"/>
      <c r="BX1720" s="12"/>
      <c r="BY1720" s="12"/>
      <c r="BZ1720" s="12"/>
      <c r="CA1720" s="12"/>
      <c r="CB1720" s="15"/>
      <c r="CC1720" s="12"/>
      <c r="CD1720" s="12"/>
      <c r="CE1720" s="12"/>
      <c r="CF1720" s="12"/>
      <c r="CG1720" s="12"/>
      <c r="CH1720" s="12"/>
      <c r="CI1720" s="12"/>
      <c r="CJ1720" s="15"/>
      <c r="CK1720" s="12"/>
      <c r="CL1720" s="12"/>
      <c r="CM1720" s="12"/>
      <c r="CN1720" s="12"/>
      <c r="CO1720" s="12"/>
      <c r="CP1720" s="12"/>
      <c r="CQ1720" s="12"/>
      <c r="CR1720" s="12"/>
      <c r="CS1720" s="12"/>
      <c r="CT1720" s="12"/>
      <c r="CU1720" s="12"/>
      <c r="CV1720" s="12"/>
      <c r="CW1720" s="12"/>
      <c r="CX1720" s="12"/>
      <c r="CY1720" s="12"/>
      <c r="CZ1720" s="12"/>
      <c r="DA1720" s="12"/>
      <c r="DB1720" s="12"/>
      <c r="DC1720" s="12"/>
      <c r="DD1720" s="20">
        <v>0.6875</v>
      </c>
      <c r="DE1720" s="34">
        <v>0.70833333333333337</v>
      </c>
    </row>
    <row r="1721" spans="1:109" customFormat="1" x14ac:dyDescent="0.2">
      <c r="A1721" s="2">
        <v>1720</v>
      </c>
      <c r="B1721" s="5">
        <v>20</v>
      </c>
      <c r="C1721" s="5">
        <v>3</v>
      </c>
      <c r="D1721" s="1">
        <v>22</v>
      </c>
      <c r="E1721" s="7">
        <v>44082</v>
      </c>
      <c r="F1721" s="1">
        <v>0</v>
      </c>
      <c r="G1721" s="5">
        <f t="shared" si="111"/>
        <v>20.000000000000089</v>
      </c>
      <c r="H1721" s="19">
        <f t="shared" si="112"/>
        <v>116.00000000000051</v>
      </c>
      <c r="I1721">
        <v>34.027777777777779</v>
      </c>
      <c r="J1721">
        <v>147.19387755102042</v>
      </c>
      <c r="K1721">
        <v>31.84385257594894</v>
      </c>
      <c r="L1721">
        <v>18.367346938775512</v>
      </c>
      <c r="M1721">
        <v>81.632653061224488</v>
      </c>
      <c r="N1721">
        <v>0</v>
      </c>
      <c r="O1721">
        <v>51.041666666666664</v>
      </c>
      <c r="P1721">
        <v>147.19387755102042</v>
      </c>
      <c r="Q1721">
        <v>31.84385257594894</v>
      </c>
      <c r="R1721">
        <v>18.367346938775512</v>
      </c>
      <c r="S1721">
        <v>81.632653061224488</v>
      </c>
      <c r="T1721">
        <v>0</v>
      </c>
      <c r="U1721">
        <v>0</v>
      </c>
      <c r="V1721" t="s">
        <v>20</v>
      </c>
      <c r="W1721" t="s">
        <v>20</v>
      </c>
      <c r="X1721" t="s">
        <v>20</v>
      </c>
      <c r="Y1721" t="s">
        <v>20</v>
      </c>
      <c r="Z1721" t="s">
        <v>20</v>
      </c>
      <c r="AA1721" s="2">
        <v>1</v>
      </c>
      <c r="AB1721" s="1">
        <v>1</v>
      </c>
      <c r="AC1721" s="1">
        <v>7</v>
      </c>
      <c r="AD1721" s="1">
        <v>1</v>
      </c>
      <c r="AE1721" s="16">
        <v>0</v>
      </c>
      <c r="AF1721" t="s">
        <v>875</v>
      </c>
      <c r="AG1721" t="s">
        <v>875</v>
      </c>
      <c r="AH1721" t="s">
        <v>875</v>
      </c>
      <c r="AI1721" t="s">
        <v>875</v>
      </c>
      <c r="AJ1721" t="s">
        <v>875</v>
      </c>
      <c r="AK1721" t="s">
        <v>875</v>
      </c>
      <c r="AL1721" t="s">
        <v>875</v>
      </c>
      <c r="AM1721" s="1" t="s">
        <v>903</v>
      </c>
      <c r="AN1721" s="1" t="s">
        <v>903</v>
      </c>
      <c r="AO1721" s="1" t="s">
        <v>903</v>
      </c>
      <c r="AP1721" s="1" t="s">
        <v>903</v>
      </c>
      <c r="AQ1721" s="1" t="s">
        <v>903</v>
      </c>
      <c r="AR1721" s="1" t="s">
        <v>903</v>
      </c>
      <c r="AS1721" s="1" t="s">
        <v>903</v>
      </c>
      <c r="AT1721" s="1" t="s">
        <v>903</v>
      </c>
      <c r="AU1721" s="1" t="s">
        <v>903</v>
      </c>
      <c r="AV1721" s="1" t="s">
        <v>903</v>
      </c>
      <c r="AW1721" s="1" t="s">
        <v>903</v>
      </c>
      <c r="AX1721" s="1" t="s">
        <v>903</v>
      </c>
      <c r="AY1721" s="1" t="s">
        <v>903</v>
      </c>
      <c r="AZ1721" s="1" t="s">
        <v>903</v>
      </c>
      <c r="BA1721" s="1" t="s">
        <v>875</v>
      </c>
      <c r="BB1721" s="1" t="s">
        <v>875</v>
      </c>
      <c r="BC1721" s="1" t="s">
        <v>875</v>
      </c>
      <c r="BD1721" s="1" t="s">
        <v>875</v>
      </c>
      <c r="BE1721" s="1" t="s">
        <v>875</v>
      </c>
      <c r="BF1721" s="1" t="s">
        <v>875</v>
      </c>
      <c r="BG1721" s="25">
        <v>20.000000000000089</v>
      </c>
      <c r="BH1721" s="1">
        <v>3</v>
      </c>
      <c r="BI1721" s="1">
        <v>5.8</v>
      </c>
      <c r="BJ1721" s="1">
        <f>BG1721*BI1721</f>
        <v>116.00000000000051</v>
      </c>
      <c r="BK1721" t="s">
        <v>787</v>
      </c>
      <c r="BL1721" s="25">
        <v>0</v>
      </c>
      <c r="BM1721" s="1">
        <v>0</v>
      </c>
      <c r="BN1721" s="1">
        <v>0</v>
      </c>
      <c r="BO1721" s="1">
        <f>BL1721*BN1721</f>
        <v>0</v>
      </c>
      <c r="BP1721">
        <v>0</v>
      </c>
      <c r="BQ1721" s="12"/>
      <c r="BR1721" s="12"/>
      <c r="BS1721" s="12"/>
      <c r="BT1721" s="12"/>
      <c r="BU1721" s="12"/>
      <c r="BV1721" s="12"/>
      <c r="BW1721" s="12"/>
      <c r="BX1721" s="12"/>
      <c r="BY1721" s="12"/>
      <c r="BZ1721" s="12"/>
      <c r="CA1721" s="12"/>
      <c r="CB1721" s="15"/>
      <c r="CC1721" s="12"/>
      <c r="CD1721" s="12"/>
      <c r="CE1721" s="12"/>
      <c r="CF1721" s="12"/>
      <c r="CG1721" s="12"/>
      <c r="CH1721" s="12"/>
      <c r="CI1721" s="12"/>
      <c r="CJ1721" s="15"/>
      <c r="CK1721" s="12"/>
      <c r="CL1721" s="12"/>
      <c r="CM1721" s="12"/>
      <c r="CN1721" s="12"/>
      <c r="CO1721" s="12"/>
      <c r="CP1721" s="12"/>
      <c r="CQ1721" s="12"/>
      <c r="CR1721" s="12"/>
      <c r="CS1721" s="12"/>
      <c r="CT1721" s="12"/>
      <c r="CU1721" s="12"/>
      <c r="CV1721" s="12"/>
      <c r="CW1721" s="12"/>
      <c r="CX1721" s="12"/>
      <c r="CY1721" s="12"/>
      <c r="CZ1721" s="12"/>
      <c r="DA1721" s="12"/>
      <c r="DB1721" s="12"/>
      <c r="DC1721" s="12"/>
      <c r="DD1721" s="17">
        <v>0.63194444444444442</v>
      </c>
      <c r="DE1721" s="35">
        <v>0.64583333333333337</v>
      </c>
    </row>
    <row r="1722" spans="1:109" x14ac:dyDescent="0.2">
      <c r="A1722" s="2">
        <v>1721</v>
      </c>
      <c r="B1722" s="5">
        <v>20</v>
      </c>
      <c r="C1722" s="5">
        <v>3</v>
      </c>
      <c r="D1722" s="1">
        <v>23</v>
      </c>
      <c r="E1722" s="7">
        <v>44083</v>
      </c>
      <c r="F1722" s="1">
        <v>0</v>
      </c>
      <c r="G1722" s="5">
        <f t="shared" si="111"/>
        <v>0</v>
      </c>
      <c r="H1722" s="19">
        <f t="shared" si="112"/>
        <v>0</v>
      </c>
      <c r="I1722">
        <v>0</v>
      </c>
      <c r="J1722" t="s">
        <v>20</v>
      </c>
      <c r="K1722" t="s">
        <v>20</v>
      </c>
      <c r="L1722" t="s">
        <v>20</v>
      </c>
      <c r="M1722" t="s">
        <v>20</v>
      </c>
      <c r="N1722" t="s">
        <v>20</v>
      </c>
      <c r="O1722">
        <v>0</v>
      </c>
      <c r="P1722" t="s">
        <v>20</v>
      </c>
      <c r="Q1722" t="s">
        <v>20</v>
      </c>
      <c r="R1722" t="s">
        <v>20</v>
      </c>
      <c r="S1722" t="s">
        <v>20</v>
      </c>
      <c r="T1722" t="s">
        <v>20</v>
      </c>
      <c r="U1722">
        <v>0</v>
      </c>
      <c r="V1722" t="s">
        <v>20</v>
      </c>
      <c r="W1722" t="s">
        <v>20</v>
      </c>
      <c r="X1722" t="s">
        <v>20</v>
      </c>
      <c r="Y1722" t="s">
        <v>20</v>
      </c>
      <c r="Z1722" t="s">
        <v>20</v>
      </c>
      <c r="AA1722" s="2">
        <v>0</v>
      </c>
      <c r="AB1722" s="1">
        <v>2</v>
      </c>
      <c r="AC1722" s="1">
        <v>7</v>
      </c>
      <c r="AD1722" s="1">
        <v>2</v>
      </c>
      <c r="AE1722" s="16">
        <v>0</v>
      </c>
      <c r="AF1722" s="12">
        <v>99</v>
      </c>
      <c r="AG1722">
        <v>99</v>
      </c>
      <c r="AH1722">
        <v>99</v>
      </c>
      <c r="AI1722">
        <v>99</v>
      </c>
      <c r="AJ1722">
        <v>99</v>
      </c>
      <c r="AK1722">
        <v>99</v>
      </c>
      <c r="AL1722">
        <v>99</v>
      </c>
      <c r="AM1722" s="1">
        <v>1</v>
      </c>
      <c r="AN1722">
        <v>99</v>
      </c>
      <c r="AO1722" s="1">
        <v>99</v>
      </c>
      <c r="AP1722" s="1">
        <v>99</v>
      </c>
      <c r="AQ1722">
        <v>99</v>
      </c>
      <c r="AR1722">
        <v>99</v>
      </c>
      <c r="AS1722" s="1">
        <v>0</v>
      </c>
      <c r="AT1722" s="1">
        <v>0</v>
      </c>
      <c r="AU1722">
        <v>0</v>
      </c>
      <c r="AV1722" s="1">
        <v>0</v>
      </c>
      <c r="AW1722" s="1">
        <v>0</v>
      </c>
      <c r="AX1722" s="1">
        <v>0</v>
      </c>
      <c r="AY1722" s="1">
        <v>0</v>
      </c>
      <c r="AZ1722" s="1">
        <v>1</v>
      </c>
      <c r="BA1722" s="1">
        <v>0</v>
      </c>
      <c r="BB1722" s="1">
        <v>0</v>
      </c>
      <c r="BC1722" s="1">
        <v>0</v>
      </c>
      <c r="BD1722" s="1">
        <v>0</v>
      </c>
      <c r="BE1722" s="1">
        <v>0</v>
      </c>
      <c r="BF1722" s="1">
        <f>SUM(AS1722:BE1722)</f>
        <v>1</v>
      </c>
      <c r="BG1722" s="25">
        <v>0</v>
      </c>
      <c r="BH1722" s="1">
        <v>0</v>
      </c>
      <c r="BI1722" s="1">
        <v>0</v>
      </c>
      <c r="BJ1722" s="1">
        <v>0</v>
      </c>
      <c r="BK1722" s="1">
        <v>0</v>
      </c>
      <c r="BL1722" s="25">
        <v>0</v>
      </c>
      <c r="BM1722" s="1">
        <v>0</v>
      </c>
      <c r="BN1722" s="1">
        <v>0</v>
      </c>
      <c r="BO1722" s="1">
        <v>0</v>
      </c>
      <c r="BP1722" s="1">
        <v>0</v>
      </c>
      <c r="BQ1722" s="12"/>
      <c r="BR1722" s="12"/>
      <c r="BS1722" s="12"/>
      <c r="BT1722" s="12"/>
      <c r="BU1722" s="12"/>
      <c r="BV1722" s="12"/>
      <c r="BW1722" s="12"/>
      <c r="BX1722" s="12"/>
      <c r="BY1722" s="12"/>
      <c r="BZ1722" s="12"/>
      <c r="CA1722" s="12"/>
      <c r="CB1722" s="15"/>
      <c r="CC1722" s="12"/>
      <c r="CD1722" s="12"/>
      <c r="CE1722" s="12"/>
      <c r="CF1722" s="12"/>
      <c r="CG1722" s="12"/>
      <c r="CH1722" s="12"/>
      <c r="CI1722" s="12"/>
      <c r="CJ1722" s="15"/>
      <c r="CK1722" s="12"/>
      <c r="CL1722" s="12"/>
      <c r="CM1722" s="12"/>
      <c r="CN1722" s="12"/>
      <c r="CO1722" s="12"/>
      <c r="CP1722" s="12"/>
      <c r="CQ1722" s="12"/>
      <c r="CR1722" s="12"/>
      <c r="CS1722" s="12"/>
      <c r="CT1722" s="12"/>
      <c r="CU1722" s="12"/>
      <c r="CV1722" s="12"/>
      <c r="CW1722" s="12"/>
      <c r="CX1722" s="12"/>
      <c r="CY1722" s="12"/>
      <c r="CZ1722" s="12"/>
      <c r="DA1722" s="12"/>
      <c r="DB1722" s="12"/>
      <c r="DC1722" s="12"/>
    </row>
    <row r="1723" spans="1:109" x14ac:dyDescent="0.2">
      <c r="A1723" s="2">
        <v>1722</v>
      </c>
      <c r="B1723" s="5">
        <v>20</v>
      </c>
      <c r="C1723" s="5">
        <v>3</v>
      </c>
      <c r="D1723" s="1">
        <v>24</v>
      </c>
      <c r="E1723" s="7">
        <v>44084</v>
      </c>
      <c r="F1723" s="1">
        <v>0</v>
      </c>
      <c r="G1723" s="5">
        <f t="shared" si="111"/>
        <v>26.000000000000068</v>
      </c>
      <c r="H1723" s="19">
        <f t="shared" si="112"/>
        <v>91.000000000000242</v>
      </c>
      <c r="I1723">
        <v>0</v>
      </c>
      <c r="J1723" t="s">
        <v>20</v>
      </c>
      <c r="K1723" t="s">
        <v>20</v>
      </c>
      <c r="L1723" t="s">
        <v>20</v>
      </c>
      <c r="M1723" t="s">
        <v>20</v>
      </c>
      <c r="N1723" t="s">
        <v>20</v>
      </c>
      <c r="O1723">
        <v>0</v>
      </c>
      <c r="P1723" t="s">
        <v>20</v>
      </c>
      <c r="Q1723" t="s">
        <v>20</v>
      </c>
      <c r="R1723" t="s">
        <v>20</v>
      </c>
      <c r="S1723" t="s">
        <v>20</v>
      </c>
      <c r="T1723" t="s">
        <v>20</v>
      </c>
      <c r="U1723">
        <v>0</v>
      </c>
      <c r="V1723" t="s">
        <v>20</v>
      </c>
      <c r="W1723" t="s">
        <v>20</v>
      </c>
      <c r="X1723" t="s">
        <v>20</v>
      </c>
      <c r="Y1723" t="s">
        <v>20</v>
      </c>
      <c r="Z1723" t="s">
        <v>20</v>
      </c>
      <c r="AA1723" s="2">
        <v>0</v>
      </c>
      <c r="AB1723" s="1">
        <v>2</v>
      </c>
      <c r="AC1723" s="1">
        <v>8</v>
      </c>
      <c r="AD1723" s="1">
        <v>2</v>
      </c>
      <c r="AE1723" s="16">
        <v>0</v>
      </c>
      <c r="AF1723" t="s">
        <v>875</v>
      </c>
      <c r="AG1723" t="s">
        <v>875</v>
      </c>
      <c r="AH1723" t="s">
        <v>875</v>
      </c>
      <c r="AI1723" t="s">
        <v>875</v>
      </c>
      <c r="AJ1723" t="s">
        <v>875</v>
      </c>
      <c r="AK1723" t="s">
        <v>875</v>
      </c>
      <c r="AL1723" t="s">
        <v>875</v>
      </c>
      <c r="AM1723" s="1" t="s">
        <v>903</v>
      </c>
      <c r="AN1723" s="1" t="s">
        <v>903</v>
      </c>
      <c r="AO1723" s="1" t="s">
        <v>903</v>
      </c>
      <c r="AP1723" s="1" t="s">
        <v>903</v>
      </c>
      <c r="AQ1723" s="1" t="s">
        <v>903</v>
      </c>
      <c r="AR1723" s="1" t="s">
        <v>903</v>
      </c>
      <c r="AS1723" s="1" t="s">
        <v>903</v>
      </c>
      <c r="AT1723" s="1" t="s">
        <v>903</v>
      </c>
      <c r="AU1723" s="1" t="s">
        <v>903</v>
      </c>
      <c r="AV1723" s="1" t="s">
        <v>903</v>
      </c>
      <c r="AW1723" s="1" t="s">
        <v>903</v>
      </c>
      <c r="AX1723" s="1" t="s">
        <v>903</v>
      </c>
      <c r="AY1723" s="1" t="s">
        <v>903</v>
      </c>
      <c r="AZ1723" s="1" t="s">
        <v>903</v>
      </c>
      <c r="BA1723" s="1" t="s">
        <v>875</v>
      </c>
      <c r="BB1723" s="1" t="s">
        <v>875</v>
      </c>
      <c r="BC1723" s="1" t="s">
        <v>875</v>
      </c>
      <c r="BD1723" s="1" t="s">
        <v>875</v>
      </c>
      <c r="BE1723" s="1" t="s">
        <v>875</v>
      </c>
      <c r="BF1723" s="1" t="s">
        <v>875</v>
      </c>
      <c r="BG1723" s="25">
        <v>26.000000000000068</v>
      </c>
      <c r="BH1723" s="1">
        <v>6</v>
      </c>
      <c r="BI1723" s="1">
        <v>3.5</v>
      </c>
      <c r="BJ1723" s="1">
        <f>BG1723*BI1723</f>
        <v>91.000000000000242</v>
      </c>
      <c r="BK1723" s="1" t="s">
        <v>777</v>
      </c>
      <c r="BL1723" s="25">
        <v>0</v>
      </c>
      <c r="BM1723" s="1">
        <v>0</v>
      </c>
      <c r="BN1723" s="1">
        <v>0</v>
      </c>
      <c r="BO1723" s="1">
        <v>0</v>
      </c>
      <c r="BP1723" s="1">
        <v>0</v>
      </c>
      <c r="BQ1723" s="12"/>
      <c r="BR1723" s="12"/>
      <c r="BS1723" s="12"/>
      <c r="BT1723" s="12"/>
      <c r="BU1723" s="12"/>
      <c r="BV1723" s="12"/>
      <c r="BW1723" s="12"/>
      <c r="BX1723" s="12"/>
      <c r="BY1723" s="12"/>
      <c r="BZ1723" s="12"/>
      <c r="CA1723" s="12"/>
      <c r="CB1723" s="15"/>
      <c r="CC1723" s="12"/>
      <c r="CD1723" s="12"/>
      <c r="CE1723" s="12"/>
      <c r="CF1723" s="12"/>
      <c r="CG1723" s="12"/>
      <c r="CH1723" s="12"/>
      <c r="CI1723" s="12"/>
      <c r="CJ1723" s="15"/>
      <c r="CK1723" s="12"/>
      <c r="CL1723" s="12"/>
      <c r="CM1723" s="12"/>
      <c r="CN1723" s="12"/>
      <c r="CO1723" s="12"/>
      <c r="CP1723" s="12"/>
      <c r="CQ1723" s="12"/>
      <c r="CR1723" s="12"/>
      <c r="CS1723" s="12"/>
      <c r="CT1723" s="12"/>
      <c r="CU1723" s="12"/>
      <c r="CV1723" s="12"/>
      <c r="CW1723" s="12"/>
      <c r="CX1723" s="12"/>
      <c r="CY1723" s="12"/>
      <c r="CZ1723" s="12"/>
      <c r="DA1723" s="12"/>
      <c r="DB1723" s="12"/>
      <c r="DC1723" s="12"/>
      <c r="DD1723" s="17">
        <v>0.79166666666666663</v>
      </c>
      <c r="DE1723" s="35">
        <v>0.80972222222222223</v>
      </c>
    </row>
    <row r="1724" spans="1:109" x14ac:dyDescent="0.2">
      <c r="A1724" s="2">
        <v>1723</v>
      </c>
      <c r="B1724" s="5">
        <v>20</v>
      </c>
      <c r="C1724" s="5">
        <v>3</v>
      </c>
      <c r="D1724" s="1">
        <v>25</v>
      </c>
      <c r="E1724" s="7">
        <v>44085</v>
      </c>
      <c r="F1724" s="1">
        <v>0</v>
      </c>
      <c r="G1724" s="5">
        <f t="shared" si="111"/>
        <v>0</v>
      </c>
      <c r="H1724" s="19">
        <f t="shared" si="112"/>
        <v>0</v>
      </c>
      <c r="I1724">
        <v>0</v>
      </c>
      <c r="J1724" t="s">
        <v>20</v>
      </c>
      <c r="K1724" t="s">
        <v>20</v>
      </c>
      <c r="L1724" t="s">
        <v>20</v>
      </c>
      <c r="M1724" t="s">
        <v>20</v>
      </c>
      <c r="N1724" t="s">
        <v>20</v>
      </c>
      <c r="O1724">
        <v>0</v>
      </c>
      <c r="P1724" t="s">
        <v>20</v>
      </c>
      <c r="Q1724" t="s">
        <v>20</v>
      </c>
      <c r="R1724" t="s">
        <v>20</v>
      </c>
      <c r="S1724" t="s">
        <v>20</v>
      </c>
      <c r="T1724" t="s">
        <v>20</v>
      </c>
      <c r="U1724">
        <v>0</v>
      </c>
      <c r="V1724" t="s">
        <v>20</v>
      </c>
      <c r="W1724" t="s">
        <v>20</v>
      </c>
      <c r="X1724" t="s">
        <v>20</v>
      </c>
      <c r="Y1724" t="s">
        <v>20</v>
      </c>
      <c r="Z1724" t="s">
        <v>20</v>
      </c>
      <c r="AA1724" s="2">
        <v>0</v>
      </c>
      <c r="AB1724" s="1">
        <v>2</v>
      </c>
      <c r="AC1724" s="1">
        <v>8</v>
      </c>
      <c r="AD1724" s="1">
        <v>1</v>
      </c>
      <c r="AE1724" s="16">
        <v>0</v>
      </c>
      <c r="AF1724" s="12">
        <v>99</v>
      </c>
      <c r="AG1724">
        <v>99</v>
      </c>
      <c r="AH1724">
        <v>99</v>
      </c>
      <c r="AI1724">
        <v>99</v>
      </c>
      <c r="AJ1724">
        <v>99</v>
      </c>
      <c r="AK1724">
        <v>99</v>
      </c>
      <c r="AL1724">
        <v>99</v>
      </c>
      <c r="AM1724">
        <v>1</v>
      </c>
      <c r="AN1724" s="1">
        <v>99</v>
      </c>
      <c r="AO1724" s="1">
        <v>99</v>
      </c>
      <c r="AP1724">
        <v>99</v>
      </c>
      <c r="AQ1724" s="1">
        <v>99</v>
      </c>
      <c r="AR1724" s="1">
        <v>99</v>
      </c>
      <c r="AS1724" s="1">
        <v>0</v>
      </c>
      <c r="AT1724" s="1">
        <v>0</v>
      </c>
      <c r="AU1724" s="1">
        <v>0</v>
      </c>
      <c r="AV1724" s="1">
        <v>0</v>
      </c>
      <c r="AW1724" s="1">
        <v>0</v>
      </c>
      <c r="AX1724" s="1">
        <v>0</v>
      </c>
      <c r="AY1724" s="1">
        <v>0</v>
      </c>
      <c r="AZ1724" s="1">
        <v>1</v>
      </c>
      <c r="BA1724" s="1">
        <v>0</v>
      </c>
      <c r="BB1724" s="1">
        <v>0</v>
      </c>
      <c r="BC1724" s="1">
        <v>0</v>
      </c>
      <c r="BD1724" s="1">
        <v>0</v>
      </c>
      <c r="BE1724" s="1">
        <v>0</v>
      </c>
      <c r="BF1724" s="1">
        <f>SUM(AS1724:BE1724)</f>
        <v>1</v>
      </c>
      <c r="BG1724" s="25">
        <v>0</v>
      </c>
      <c r="BH1724" s="1">
        <v>0</v>
      </c>
      <c r="BI1724" s="1">
        <v>0</v>
      </c>
      <c r="BJ1724" s="1">
        <v>0</v>
      </c>
      <c r="BK1724" s="1">
        <v>0</v>
      </c>
      <c r="BL1724" s="25">
        <v>0</v>
      </c>
      <c r="BM1724" s="1">
        <v>0</v>
      </c>
      <c r="BN1724" s="1">
        <v>0</v>
      </c>
      <c r="BO1724" s="1">
        <v>0</v>
      </c>
      <c r="BP1724" s="1">
        <v>0</v>
      </c>
      <c r="BQ1724" s="12"/>
      <c r="BR1724" s="12"/>
      <c r="BS1724" s="12"/>
      <c r="BT1724" s="12"/>
      <c r="BU1724" s="12"/>
      <c r="BV1724" s="12"/>
      <c r="BW1724" s="12"/>
      <c r="BX1724" s="12"/>
      <c r="BY1724" s="12"/>
      <c r="BZ1724" s="12"/>
      <c r="CA1724" s="12"/>
      <c r="CB1724" s="15"/>
      <c r="CC1724" s="12"/>
      <c r="CD1724" s="12"/>
      <c r="CE1724" s="12"/>
      <c r="CF1724" s="12"/>
      <c r="CG1724" s="12"/>
      <c r="CH1724" s="12"/>
      <c r="CI1724" s="12"/>
      <c r="CJ1724" s="15"/>
      <c r="CK1724" s="12"/>
      <c r="CL1724" s="12"/>
      <c r="CM1724" s="12"/>
      <c r="CN1724" s="12"/>
      <c r="CO1724" s="12"/>
      <c r="CP1724" s="12"/>
      <c r="CQ1724" s="12"/>
      <c r="CR1724" s="12"/>
      <c r="CS1724" s="12"/>
      <c r="CT1724" s="12"/>
      <c r="CU1724" s="12"/>
      <c r="CV1724" s="12"/>
      <c r="CW1724" s="12"/>
      <c r="CX1724" s="12"/>
      <c r="CY1724" s="12"/>
      <c r="CZ1724" s="12"/>
      <c r="DA1724" s="12"/>
      <c r="DB1724" s="12"/>
      <c r="DC1724" s="12"/>
    </row>
    <row r="1725" spans="1:109" customFormat="1" x14ac:dyDescent="0.2">
      <c r="A1725" s="2">
        <v>1724</v>
      </c>
      <c r="B1725" s="5">
        <v>20</v>
      </c>
      <c r="C1725" s="5">
        <v>3</v>
      </c>
      <c r="D1725" s="1">
        <v>26</v>
      </c>
      <c r="E1725" s="7">
        <v>44086</v>
      </c>
      <c r="F1725" s="1">
        <v>0</v>
      </c>
      <c r="G1725" s="5">
        <f t="shared" si="111"/>
        <v>0</v>
      </c>
      <c r="H1725" s="19">
        <f t="shared" si="112"/>
        <v>0</v>
      </c>
      <c r="I1725">
        <v>0</v>
      </c>
      <c r="J1725" t="s">
        <v>20</v>
      </c>
      <c r="K1725" t="s">
        <v>20</v>
      </c>
      <c r="L1725" t="s">
        <v>20</v>
      </c>
      <c r="M1725" t="s">
        <v>20</v>
      </c>
      <c r="N1725" t="s">
        <v>20</v>
      </c>
      <c r="O1725">
        <v>0</v>
      </c>
      <c r="P1725" t="s">
        <v>20</v>
      </c>
      <c r="Q1725" t="s">
        <v>20</v>
      </c>
      <c r="R1725" t="s">
        <v>20</v>
      </c>
      <c r="S1725" t="s">
        <v>20</v>
      </c>
      <c r="T1725" t="s">
        <v>20</v>
      </c>
      <c r="U1725">
        <v>0</v>
      </c>
      <c r="V1725" t="s">
        <v>20</v>
      </c>
      <c r="W1725" t="s">
        <v>20</v>
      </c>
      <c r="X1725" t="s">
        <v>20</v>
      </c>
      <c r="Y1725" t="s">
        <v>20</v>
      </c>
      <c r="Z1725" t="s">
        <v>20</v>
      </c>
      <c r="AA1725" s="25" t="s">
        <v>20</v>
      </c>
      <c r="AB1725" t="s">
        <v>20</v>
      </c>
      <c r="AC1725" t="s">
        <v>20</v>
      </c>
      <c r="AD1725" s="1" t="s">
        <v>20</v>
      </c>
      <c r="AE1725" s="16" t="s">
        <v>20</v>
      </c>
      <c r="AF1725" s="16" t="s">
        <v>20</v>
      </c>
      <c r="AG1725" s="16" t="s">
        <v>20</v>
      </c>
      <c r="AH1725" s="16" t="s">
        <v>20</v>
      </c>
      <c r="AI1725" s="16" t="s">
        <v>20</v>
      </c>
      <c r="AJ1725" s="16" t="s">
        <v>20</v>
      </c>
      <c r="AK1725" s="16" t="s">
        <v>20</v>
      </c>
      <c r="AL1725" s="16" t="s">
        <v>20</v>
      </c>
      <c r="AM1725" s="1" t="s">
        <v>20</v>
      </c>
      <c r="AN1725" s="1" t="s">
        <v>20</v>
      </c>
      <c r="AO1725" s="1" t="s">
        <v>20</v>
      </c>
      <c r="AP1725" s="1" t="s">
        <v>20</v>
      </c>
      <c r="AQ1725" s="1" t="s">
        <v>20</v>
      </c>
      <c r="AR1725" s="1" t="s">
        <v>20</v>
      </c>
      <c r="AS1725" t="s">
        <v>20</v>
      </c>
      <c r="AT1725" t="s">
        <v>20</v>
      </c>
      <c r="AU1725" t="s">
        <v>20</v>
      </c>
      <c r="AV1725" t="s">
        <v>20</v>
      </c>
      <c r="AW1725" t="s">
        <v>20</v>
      </c>
      <c r="AX1725" t="s">
        <v>20</v>
      </c>
      <c r="AY1725" t="s">
        <v>20</v>
      </c>
      <c r="AZ1725" s="1" t="s">
        <v>20</v>
      </c>
      <c r="BA1725" s="1" t="s">
        <v>20</v>
      </c>
      <c r="BB1725" s="1" t="s">
        <v>20</v>
      </c>
      <c r="BC1725" t="s">
        <v>20</v>
      </c>
      <c r="BD1725" t="s">
        <v>20</v>
      </c>
      <c r="BE1725" s="1" t="s">
        <v>20</v>
      </c>
      <c r="BF1725" t="s">
        <v>20</v>
      </c>
      <c r="BG1725" s="12" t="s">
        <v>20</v>
      </c>
      <c r="BH1725" s="1" t="s">
        <v>20</v>
      </c>
      <c r="BI1725" s="1" t="s">
        <v>20</v>
      </c>
      <c r="BJ1725" s="12" t="s">
        <v>20</v>
      </c>
      <c r="BK1725" s="12" t="s">
        <v>20</v>
      </c>
      <c r="BL1725" s="25" t="s">
        <v>20</v>
      </c>
      <c r="BM1725" s="1" t="s">
        <v>20</v>
      </c>
      <c r="BN1725" s="1" t="s">
        <v>20</v>
      </c>
      <c r="BO1725" s="1" t="s">
        <v>20</v>
      </c>
      <c r="BP1725" s="1" t="s">
        <v>20</v>
      </c>
      <c r="BQ1725" s="12"/>
      <c r="BR1725" s="12"/>
      <c r="BS1725" s="12"/>
      <c r="BT1725" s="12"/>
      <c r="BU1725" s="12"/>
      <c r="BV1725" s="12"/>
      <c r="BW1725" s="12"/>
      <c r="BX1725" s="12"/>
      <c r="BY1725" s="12"/>
      <c r="BZ1725" s="12"/>
      <c r="CA1725" s="12"/>
      <c r="CB1725" s="15"/>
      <c r="CC1725" s="12"/>
      <c r="CD1725" s="12"/>
      <c r="CE1725" s="12"/>
      <c r="CF1725" s="12"/>
      <c r="CG1725" s="12"/>
      <c r="CH1725" s="12"/>
      <c r="CI1725" s="12"/>
      <c r="CJ1725" s="15"/>
      <c r="CK1725" s="12"/>
      <c r="CL1725" s="12"/>
      <c r="CM1725" s="12"/>
      <c r="CN1725" s="12"/>
      <c r="CO1725" s="12"/>
      <c r="CP1725" s="12"/>
      <c r="CQ1725" s="12"/>
      <c r="CR1725" s="12"/>
      <c r="CS1725" s="12"/>
      <c r="CT1725" s="12"/>
      <c r="CU1725" s="12"/>
      <c r="CV1725" s="12"/>
      <c r="CW1725" s="12"/>
      <c r="CX1725" s="12"/>
      <c r="CY1725" s="12"/>
      <c r="CZ1725" s="12"/>
      <c r="DA1725" s="12"/>
      <c r="DB1725" s="12"/>
      <c r="DC1725" s="12"/>
      <c r="DD1725" s="1"/>
      <c r="DE1725" s="34"/>
    </row>
    <row r="1726" spans="1:109" customFormat="1" x14ac:dyDescent="0.2">
      <c r="A1726" s="2">
        <v>1725</v>
      </c>
      <c r="B1726" s="5">
        <v>20</v>
      </c>
      <c r="C1726" s="5">
        <v>3</v>
      </c>
      <c r="D1726" s="1">
        <v>27</v>
      </c>
      <c r="E1726" s="7">
        <v>44087</v>
      </c>
      <c r="F1726" s="1">
        <v>0</v>
      </c>
      <c r="G1726" s="5">
        <f t="shared" si="111"/>
        <v>20.000000000000007</v>
      </c>
      <c r="H1726" s="19">
        <f t="shared" si="112"/>
        <v>116.00000000000004</v>
      </c>
      <c r="I1726">
        <v>0</v>
      </c>
      <c r="J1726" t="s">
        <v>20</v>
      </c>
      <c r="K1726" t="s">
        <v>20</v>
      </c>
      <c r="L1726" t="s">
        <v>20</v>
      </c>
      <c r="M1726" t="s">
        <v>20</v>
      </c>
      <c r="N1726" t="s">
        <v>20</v>
      </c>
      <c r="O1726">
        <v>0</v>
      </c>
      <c r="P1726" t="s">
        <v>20</v>
      </c>
      <c r="Q1726" t="s">
        <v>20</v>
      </c>
      <c r="R1726" t="s">
        <v>20</v>
      </c>
      <c r="S1726" t="s">
        <v>20</v>
      </c>
      <c r="T1726" t="s">
        <v>20</v>
      </c>
      <c r="U1726">
        <v>0</v>
      </c>
      <c r="V1726" t="s">
        <v>20</v>
      </c>
      <c r="W1726" t="s">
        <v>20</v>
      </c>
      <c r="X1726" t="s">
        <v>20</v>
      </c>
      <c r="Y1726" t="s">
        <v>20</v>
      </c>
      <c r="Z1726" t="s">
        <v>20</v>
      </c>
      <c r="AA1726" s="2">
        <v>0</v>
      </c>
      <c r="AB1726" s="1">
        <v>1</v>
      </c>
      <c r="AC1726" s="1">
        <v>8</v>
      </c>
      <c r="AD1726" s="1">
        <v>1</v>
      </c>
      <c r="AE1726" s="16">
        <v>0</v>
      </c>
      <c r="AF1726" t="s">
        <v>875</v>
      </c>
      <c r="AG1726" t="s">
        <v>875</v>
      </c>
      <c r="AH1726" t="s">
        <v>875</v>
      </c>
      <c r="AI1726" t="s">
        <v>875</v>
      </c>
      <c r="AJ1726" t="s">
        <v>875</v>
      </c>
      <c r="AK1726" t="s">
        <v>875</v>
      </c>
      <c r="AL1726" t="s">
        <v>875</v>
      </c>
      <c r="AM1726" s="1" t="s">
        <v>903</v>
      </c>
      <c r="AN1726" s="1" t="s">
        <v>903</v>
      </c>
      <c r="AO1726" s="1" t="s">
        <v>903</v>
      </c>
      <c r="AP1726" s="1" t="s">
        <v>903</v>
      </c>
      <c r="AQ1726" s="1" t="s">
        <v>903</v>
      </c>
      <c r="AR1726" s="1" t="s">
        <v>903</v>
      </c>
      <c r="AS1726" s="1" t="s">
        <v>903</v>
      </c>
      <c r="AT1726" s="1" t="s">
        <v>903</v>
      </c>
      <c r="AU1726" s="1" t="s">
        <v>903</v>
      </c>
      <c r="AV1726" s="1" t="s">
        <v>903</v>
      </c>
      <c r="AW1726" s="1" t="s">
        <v>903</v>
      </c>
      <c r="AX1726" s="1" t="s">
        <v>903</v>
      </c>
      <c r="AY1726" s="1" t="s">
        <v>903</v>
      </c>
      <c r="AZ1726" s="1" t="s">
        <v>903</v>
      </c>
      <c r="BA1726" s="1" t="s">
        <v>875</v>
      </c>
      <c r="BB1726" s="1" t="s">
        <v>875</v>
      </c>
      <c r="BC1726" s="1" t="s">
        <v>875</v>
      </c>
      <c r="BD1726" s="1" t="s">
        <v>875</v>
      </c>
      <c r="BE1726" s="1" t="s">
        <v>875</v>
      </c>
      <c r="BF1726" s="1" t="s">
        <v>875</v>
      </c>
      <c r="BG1726" s="25">
        <v>20.000000000000007</v>
      </c>
      <c r="BH1726" s="1">
        <v>3</v>
      </c>
      <c r="BI1726" s="1">
        <v>5.8</v>
      </c>
      <c r="BJ1726" s="1">
        <f>BG1726*BI1726</f>
        <v>116.00000000000004</v>
      </c>
      <c r="BK1726" t="s">
        <v>787</v>
      </c>
      <c r="BL1726" s="25">
        <v>0</v>
      </c>
      <c r="BM1726" s="1">
        <v>0</v>
      </c>
      <c r="BN1726" s="1">
        <v>0</v>
      </c>
      <c r="BO1726" s="1">
        <v>0</v>
      </c>
      <c r="BP1726">
        <v>0</v>
      </c>
      <c r="BQ1726" s="12"/>
      <c r="BR1726" s="12"/>
      <c r="BS1726" s="12"/>
      <c r="BT1726" s="12"/>
      <c r="BU1726" s="12"/>
      <c r="BV1726" s="12"/>
      <c r="BW1726" s="12"/>
      <c r="BX1726" s="12"/>
      <c r="BY1726" s="12"/>
      <c r="BZ1726" s="12"/>
      <c r="CA1726" s="12"/>
      <c r="CB1726" s="15"/>
      <c r="CC1726" s="12"/>
      <c r="CD1726" s="12"/>
      <c r="CE1726" s="12"/>
      <c r="CF1726" s="12"/>
      <c r="CG1726" s="12"/>
      <c r="CH1726" s="12"/>
      <c r="CI1726" s="12"/>
      <c r="CJ1726" s="15"/>
      <c r="CK1726" s="12"/>
      <c r="CL1726" s="12"/>
      <c r="CM1726" s="12"/>
      <c r="CN1726" s="12"/>
      <c r="CO1726" s="12"/>
      <c r="CP1726" s="12"/>
      <c r="CQ1726" s="12"/>
      <c r="CR1726" s="12"/>
      <c r="CS1726" s="12"/>
      <c r="CT1726" s="12"/>
      <c r="CU1726" s="12"/>
      <c r="CV1726" s="12"/>
      <c r="CW1726" s="12"/>
      <c r="CX1726" s="12"/>
      <c r="CY1726" s="12"/>
      <c r="CZ1726" s="12"/>
      <c r="DA1726" s="12"/>
      <c r="DB1726" s="12"/>
      <c r="DC1726" s="12"/>
      <c r="DD1726" s="17">
        <v>0.4375</v>
      </c>
      <c r="DE1726" s="35">
        <v>0.4513888888888889</v>
      </c>
    </row>
    <row r="1727" spans="1:109" customFormat="1" x14ac:dyDescent="0.2">
      <c r="A1727" s="2">
        <v>1726</v>
      </c>
      <c r="B1727" s="5">
        <v>20</v>
      </c>
      <c r="C1727" s="5">
        <v>3</v>
      </c>
      <c r="D1727" s="1">
        <v>28</v>
      </c>
      <c r="E1727" s="7">
        <v>44088</v>
      </c>
      <c r="F1727" s="1">
        <v>0</v>
      </c>
      <c r="G1727" s="5">
        <f t="shared" si="111"/>
        <v>0</v>
      </c>
      <c r="H1727" s="19">
        <f t="shared" si="112"/>
        <v>0</v>
      </c>
      <c r="I1727">
        <v>2.7777777777777777</v>
      </c>
      <c r="J1727">
        <v>156.875</v>
      </c>
      <c r="K1727">
        <v>42.571580739676733</v>
      </c>
      <c r="L1727">
        <v>37.5</v>
      </c>
      <c r="M1727">
        <v>62.5</v>
      </c>
      <c r="N1727">
        <v>0</v>
      </c>
      <c r="O1727">
        <v>3.6458333333333335</v>
      </c>
      <c r="P1727">
        <v>142</v>
      </c>
      <c r="Q1727">
        <v>39.451288351779105</v>
      </c>
      <c r="R1727">
        <v>28.571428571428573</v>
      </c>
      <c r="S1727">
        <v>71.428571428571431</v>
      </c>
      <c r="T1727">
        <v>0</v>
      </c>
      <c r="U1727">
        <v>1.0416666666666667</v>
      </c>
      <c r="V1727">
        <v>261</v>
      </c>
      <c r="W1727" t="s">
        <v>20</v>
      </c>
      <c r="X1727">
        <v>100</v>
      </c>
      <c r="Y1727">
        <v>0</v>
      </c>
      <c r="Z1727">
        <v>0</v>
      </c>
      <c r="AA1727" s="2">
        <v>0</v>
      </c>
      <c r="AB1727" s="1">
        <v>2</v>
      </c>
      <c r="AC1727" s="1">
        <v>7</v>
      </c>
      <c r="AD1727" s="1">
        <v>2</v>
      </c>
      <c r="AE1727" s="16">
        <v>0</v>
      </c>
      <c r="AF1727" s="12">
        <v>99</v>
      </c>
      <c r="AG1727">
        <v>99</v>
      </c>
      <c r="AH1727">
        <v>99</v>
      </c>
      <c r="AI1727">
        <v>99</v>
      </c>
      <c r="AJ1727">
        <v>99</v>
      </c>
      <c r="AK1727">
        <v>99</v>
      </c>
      <c r="AL1727">
        <v>99</v>
      </c>
      <c r="AM1727" s="1">
        <v>1</v>
      </c>
      <c r="AN1727">
        <v>99</v>
      </c>
      <c r="AO1727" s="1">
        <v>99</v>
      </c>
      <c r="AP1727" s="1">
        <v>99</v>
      </c>
      <c r="AQ1727">
        <v>99</v>
      </c>
      <c r="AR1727">
        <v>99</v>
      </c>
      <c r="AS1727" s="1">
        <v>0</v>
      </c>
      <c r="AT1727" s="1">
        <v>0</v>
      </c>
      <c r="AU1727">
        <v>0</v>
      </c>
      <c r="AV1727" s="1">
        <v>0</v>
      </c>
      <c r="AW1727" s="1">
        <v>0</v>
      </c>
      <c r="AX1727" s="1">
        <v>0</v>
      </c>
      <c r="AY1727" s="1">
        <v>0</v>
      </c>
      <c r="AZ1727" s="1">
        <v>1</v>
      </c>
      <c r="BA1727" s="1">
        <v>0</v>
      </c>
      <c r="BB1727" s="1">
        <v>0</v>
      </c>
      <c r="BC1727" s="1">
        <v>0</v>
      </c>
      <c r="BD1727" s="1">
        <v>0</v>
      </c>
      <c r="BE1727" s="1">
        <v>0</v>
      </c>
      <c r="BF1727" s="1">
        <f>SUM(AS1727:BE1727)</f>
        <v>1</v>
      </c>
      <c r="BG1727" s="25">
        <v>0</v>
      </c>
      <c r="BH1727" s="1">
        <v>0</v>
      </c>
      <c r="BI1727" s="1">
        <v>0</v>
      </c>
      <c r="BJ1727" s="1">
        <v>0</v>
      </c>
      <c r="BK1727" s="1">
        <v>0</v>
      </c>
      <c r="BL1727" s="25">
        <v>0</v>
      </c>
      <c r="BM1727" s="1">
        <v>0</v>
      </c>
      <c r="BN1727" s="1">
        <v>0</v>
      </c>
      <c r="BO1727" s="1">
        <v>0</v>
      </c>
      <c r="BP1727" s="1">
        <v>0</v>
      </c>
      <c r="BQ1727" s="12"/>
      <c r="BR1727" s="12"/>
      <c r="BS1727" s="12"/>
      <c r="BT1727" s="12"/>
      <c r="BU1727" s="12"/>
      <c r="BV1727" s="12"/>
      <c r="BW1727" s="12"/>
      <c r="BX1727" s="12"/>
      <c r="BY1727" s="12"/>
      <c r="BZ1727" s="12"/>
      <c r="CA1727" s="12"/>
      <c r="CB1727" s="15"/>
      <c r="CC1727" s="12"/>
      <c r="CD1727" s="12"/>
      <c r="CE1727" s="12"/>
      <c r="CF1727" s="12"/>
      <c r="CG1727" s="12"/>
      <c r="CH1727" s="12"/>
      <c r="CI1727" s="12"/>
      <c r="CJ1727" s="15"/>
      <c r="CK1727" s="12"/>
      <c r="CL1727" s="12"/>
      <c r="CM1727" s="12"/>
      <c r="CN1727" s="12"/>
      <c r="CO1727" s="12"/>
      <c r="CP1727" s="12"/>
      <c r="CQ1727" s="12"/>
      <c r="CR1727" s="12"/>
      <c r="CS1727" s="12"/>
      <c r="CT1727" s="12"/>
      <c r="CU1727" s="12"/>
      <c r="CV1727" s="12"/>
      <c r="CW1727" s="12"/>
      <c r="CX1727" s="12"/>
      <c r="CY1727" s="12"/>
      <c r="CZ1727" s="12"/>
      <c r="DA1727" s="12"/>
      <c r="DB1727" s="12"/>
      <c r="DC1727" s="12"/>
      <c r="DD1727" s="1"/>
      <c r="DE1727" s="34"/>
    </row>
    <row r="1728" spans="1:109" customFormat="1" x14ac:dyDescent="0.2">
      <c r="A1728" s="2">
        <v>1727</v>
      </c>
      <c r="B1728" s="5">
        <v>20</v>
      </c>
      <c r="C1728" s="5">
        <v>3</v>
      </c>
      <c r="D1728" s="1">
        <v>29</v>
      </c>
      <c r="E1728" s="7">
        <v>44089</v>
      </c>
      <c r="F1728" s="1">
        <v>0</v>
      </c>
      <c r="G1728" s="5">
        <f t="shared" si="111"/>
        <v>19.999999999999929</v>
      </c>
      <c r="H1728" s="19">
        <f t="shared" si="112"/>
        <v>59.999999999999787</v>
      </c>
      <c r="I1728">
        <v>4.8611111111111107</v>
      </c>
      <c r="J1728">
        <v>148.71428571428572</v>
      </c>
      <c r="K1728">
        <v>57.553746778960466</v>
      </c>
      <c r="L1728">
        <v>50</v>
      </c>
      <c r="M1728">
        <v>35.714285714285715</v>
      </c>
      <c r="N1728">
        <v>14.285714285714286</v>
      </c>
      <c r="O1728">
        <v>5.208333333333333</v>
      </c>
      <c r="P1728">
        <v>120.6</v>
      </c>
      <c r="Q1728">
        <v>69.773599825579765</v>
      </c>
      <c r="R1728">
        <v>30</v>
      </c>
      <c r="S1728">
        <v>50</v>
      </c>
      <c r="T1728">
        <v>20</v>
      </c>
      <c r="U1728">
        <v>4.166666666666667</v>
      </c>
      <c r="V1728">
        <v>219</v>
      </c>
      <c r="W1728">
        <v>16.3450761140442</v>
      </c>
      <c r="X1728">
        <v>100</v>
      </c>
      <c r="Y1728">
        <v>0</v>
      </c>
      <c r="Z1728">
        <v>0</v>
      </c>
      <c r="AA1728" s="2">
        <v>1</v>
      </c>
      <c r="AB1728" s="1">
        <v>2</v>
      </c>
      <c r="AC1728" s="1">
        <v>8</v>
      </c>
      <c r="AD1728" s="1">
        <v>2</v>
      </c>
      <c r="AE1728" s="16">
        <v>0</v>
      </c>
      <c r="AF1728" t="s">
        <v>875</v>
      </c>
      <c r="AG1728" t="s">
        <v>875</v>
      </c>
      <c r="AH1728" t="s">
        <v>875</v>
      </c>
      <c r="AI1728" t="s">
        <v>875</v>
      </c>
      <c r="AJ1728" t="s">
        <v>875</v>
      </c>
      <c r="AK1728" t="s">
        <v>875</v>
      </c>
      <c r="AL1728" t="s">
        <v>875</v>
      </c>
      <c r="AM1728" s="1" t="s">
        <v>903</v>
      </c>
      <c r="AN1728" s="1" t="s">
        <v>903</v>
      </c>
      <c r="AO1728" s="1" t="s">
        <v>903</v>
      </c>
      <c r="AP1728" s="1" t="s">
        <v>903</v>
      </c>
      <c r="AQ1728" s="1" t="s">
        <v>903</v>
      </c>
      <c r="AR1728" s="1" t="s">
        <v>903</v>
      </c>
      <c r="AS1728" s="1" t="s">
        <v>903</v>
      </c>
      <c r="AT1728" s="1" t="s">
        <v>903</v>
      </c>
      <c r="AU1728" s="1" t="s">
        <v>903</v>
      </c>
      <c r="AV1728" s="1" t="s">
        <v>903</v>
      </c>
      <c r="AW1728" s="1" t="s">
        <v>903</v>
      </c>
      <c r="AX1728" s="1" t="s">
        <v>903</v>
      </c>
      <c r="AY1728" s="1" t="s">
        <v>903</v>
      </c>
      <c r="AZ1728" s="1" t="s">
        <v>903</v>
      </c>
      <c r="BA1728" s="1" t="s">
        <v>875</v>
      </c>
      <c r="BB1728" s="1" t="s">
        <v>875</v>
      </c>
      <c r="BC1728" s="1" t="s">
        <v>875</v>
      </c>
      <c r="BD1728" s="1" t="s">
        <v>875</v>
      </c>
      <c r="BE1728" s="1" t="s">
        <v>875</v>
      </c>
      <c r="BF1728" s="1" t="s">
        <v>875</v>
      </c>
      <c r="BG1728" s="25">
        <v>19.999999999999929</v>
      </c>
      <c r="BH1728" s="1">
        <v>4</v>
      </c>
      <c r="BI1728" s="1">
        <v>3</v>
      </c>
      <c r="BJ1728" s="1">
        <f>BG1728*BI1728</f>
        <v>59.999999999999787</v>
      </c>
      <c r="BK1728" s="1" t="s">
        <v>32</v>
      </c>
      <c r="BL1728" s="25">
        <v>0</v>
      </c>
      <c r="BM1728" s="1">
        <v>0</v>
      </c>
      <c r="BN1728" s="1">
        <v>0</v>
      </c>
      <c r="BO1728" s="1">
        <v>0</v>
      </c>
      <c r="BP1728" s="1">
        <v>0</v>
      </c>
      <c r="BQ1728" s="12"/>
      <c r="BR1728" s="12"/>
      <c r="BS1728" s="12"/>
      <c r="BT1728" s="12"/>
      <c r="BU1728" s="12"/>
      <c r="BV1728" s="12"/>
      <c r="BW1728" s="12"/>
      <c r="BX1728" s="12"/>
      <c r="BY1728" s="12"/>
      <c r="BZ1728" s="12"/>
      <c r="CA1728" s="12"/>
      <c r="CB1728" s="15"/>
      <c r="CC1728" s="12"/>
      <c r="CD1728" s="12"/>
      <c r="CE1728" s="12"/>
      <c r="CF1728" s="12"/>
      <c r="CG1728" s="12"/>
      <c r="CH1728" s="12"/>
      <c r="CI1728" s="12"/>
      <c r="CJ1728" s="15"/>
      <c r="CK1728" s="12"/>
      <c r="CL1728" s="12"/>
      <c r="CM1728" s="12"/>
      <c r="CN1728" s="12"/>
      <c r="CO1728" s="12"/>
      <c r="CP1728" s="12"/>
      <c r="CQ1728" s="12"/>
      <c r="CR1728" s="12"/>
      <c r="CS1728" s="12"/>
      <c r="CT1728" s="12"/>
      <c r="CU1728" s="12"/>
      <c r="CV1728" s="12"/>
      <c r="CW1728" s="12"/>
      <c r="CX1728" s="12"/>
      <c r="CY1728" s="12"/>
      <c r="CZ1728" s="12"/>
      <c r="DA1728" s="12"/>
      <c r="DB1728" s="12"/>
      <c r="DC1728" s="12"/>
      <c r="DD1728" s="17">
        <v>0.77777777777777779</v>
      </c>
      <c r="DE1728" s="35">
        <v>0.79166666666666663</v>
      </c>
    </row>
    <row r="1729" spans="1:109" customFormat="1" x14ac:dyDescent="0.2">
      <c r="A1729" s="2">
        <v>1728</v>
      </c>
      <c r="B1729" s="5">
        <v>20</v>
      </c>
      <c r="C1729" s="5">
        <v>3</v>
      </c>
      <c r="D1729" s="1">
        <v>30</v>
      </c>
      <c r="E1729" s="7">
        <v>44090</v>
      </c>
      <c r="F1729" s="1">
        <v>0</v>
      </c>
      <c r="G1729" s="5">
        <f t="shared" si="111"/>
        <v>0</v>
      </c>
      <c r="H1729" s="19">
        <f t="shared" si="112"/>
        <v>0</v>
      </c>
      <c r="I1729">
        <v>2.4305555555555554</v>
      </c>
      <c r="J1729">
        <v>140.28571428571428</v>
      </c>
      <c r="K1729">
        <v>55.027770965646894</v>
      </c>
      <c r="L1729">
        <v>28.571428571428573</v>
      </c>
      <c r="M1729">
        <v>42.857142857142861</v>
      </c>
      <c r="N1729">
        <v>28.571428571428573</v>
      </c>
      <c r="O1729">
        <v>3.125</v>
      </c>
      <c r="P1729">
        <v>135.66666666666666</v>
      </c>
      <c r="Q1729">
        <v>61.546219576855421</v>
      </c>
      <c r="R1729">
        <v>33.333333333333336</v>
      </c>
      <c r="S1729">
        <v>33.333333333333321</v>
      </c>
      <c r="T1729">
        <v>33.333333333333336</v>
      </c>
      <c r="U1729">
        <v>1.0416666666666667</v>
      </c>
      <c r="V1729">
        <v>168</v>
      </c>
      <c r="W1729" t="s">
        <v>20</v>
      </c>
      <c r="X1729">
        <v>0</v>
      </c>
      <c r="Y1729">
        <v>100</v>
      </c>
      <c r="Z1729">
        <v>0</v>
      </c>
      <c r="AA1729" s="25" t="s">
        <v>20</v>
      </c>
      <c r="AB1729" t="s">
        <v>20</v>
      </c>
      <c r="AC1729" t="s">
        <v>20</v>
      </c>
      <c r="AD1729" s="1" t="s">
        <v>20</v>
      </c>
      <c r="AE1729" s="16" t="s">
        <v>20</v>
      </c>
      <c r="AF1729" s="16" t="s">
        <v>20</v>
      </c>
      <c r="AG1729" s="16" t="s">
        <v>20</v>
      </c>
      <c r="AH1729" s="16" t="s">
        <v>20</v>
      </c>
      <c r="AI1729" s="16" t="s">
        <v>20</v>
      </c>
      <c r="AJ1729" s="16" t="s">
        <v>20</v>
      </c>
      <c r="AK1729" s="16" t="s">
        <v>20</v>
      </c>
      <c r="AL1729" s="16" t="s">
        <v>20</v>
      </c>
      <c r="AM1729" s="16" t="s">
        <v>20</v>
      </c>
      <c r="AN1729" s="16" t="s">
        <v>20</v>
      </c>
      <c r="AO1729" s="16" t="s">
        <v>20</v>
      </c>
      <c r="AP1729" s="16" t="s">
        <v>20</v>
      </c>
      <c r="AQ1729" s="16" t="s">
        <v>20</v>
      </c>
      <c r="AR1729" s="16" t="s">
        <v>20</v>
      </c>
      <c r="AS1729" t="s">
        <v>20</v>
      </c>
      <c r="AT1729" t="s">
        <v>20</v>
      </c>
      <c r="AU1729" t="s">
        <v>20</v>
      </c>
      <c r="AV1729" t="s">
        <v>20</v>
      </c>
      <c r="AW1729" t="s">
        <v>20</v>
      </c>
      <c r="AX1729" t="s">
        <v>20</v>
      </c>
      <c r="AY1729" t="s">
        <v>20</v>
      </c>
      <c r="AZ1729" s="1" t="s">
        <v>20</v>
      </c>
      <c r="BA1729" t="s">
        <v>20</v>
      </c>
      <c r="BB1729" t="s">
        <v>20</v>
      </c>
      <c r="BC1729" t="s">
        <v>20</v>
      </c>
      <c r="BD1729" t="s">
        <v>20</v>
      </c>
      <c r="BE1729" t="s">
        <v>20</v>
      </c>
      <c r="BF1729" s="1" t="s">
        <v>20</v>
      </c>
      <c r="BG1729" s="12" t="s">
        <v>20</v>
      </c>
      <c r="BH1729" s="1" t="s">
        <v>20</v>
      </c>
      <c r="BI1729" s="1" t="s">
        <v>20</v>
      </c>
      <c r="BJ1729" s="12" t="s">
        <v>20</v>
      </c>
      <c r="BK1729" s="12" t="s">
        <v>20</v>
      </c>
      <c r="BL1729" s="25" t="s">
        <v>20</v>
      </c>
      <c r="BM1729" s="1" t="s">
        <v>20</v>
      </c>
      <c r="BN1729" s="1" t="s">
        <v>20</v>
      </c>
      <c r="BO1729" s="1" t="s">
        <v>20</v>
      </c>
      <c r="BP1729" s="1" t="s">
        <v>20</v>
      </c>
      <c r="BQ1729" s="12"/>
      <c r="BR1729" s="12"/>
      <c r="BS1729" s="12"/>
      <c r="BT1729" s="12"/>
      <c r="BU1729" s="12"/>
      <c r="BV1729" s="12"/>
      <c r="BW1729" s="12"/>
      <c r="BX1729" s="12"/>
      <c r="BY1729" s="12"/>
      <c r="BZ1729" s="12"/>
      <c r="CA1729" s="12"/>
      <c r="CB1729" s="15"/>
      <c r="CC1729" s="12"/>
      <c r="CD1729" s="12"/>
      <c r="CE1729" s="12"/>
      <c r="CF1729" s="12"/>
      <c r="CG1729" s="12"/>
      <c r="CH1729" s="12"/>
      <c r="CI1729" s="12"/>
      <c r="CJ1729" s="15"/>
      <c r="CK1729" s="12"/>
      <c r="CL1729" s="12"/>
      <c r="CM1729" s="12"/>
      <c r="CN1729" s="12"/>
      <c r="CO1729" s="12"/>
      <c r="CP1729" s="12"/>
      <c r="CQ1729" s="12"/>
      <c r="CR1729" s="12"/>
      <c r="CS1729" s="12"/>
      <c r="CT1729" s="12"/>
      <c r="CU1729" s="12"/>
      <c r="CV1729" s="12"/>
      <c r="CW1729" s="12"/>
      <c r="CX1729" s="12"/>
      <c r="CY1729" s="12"/>
      <c r="CZ1729" s="12"/>
      <c r="DA1729" s="12"/>
      <c r="DB1729" s="12"/>
      <c r="DC1729" s="12"/>
      <c r="DD1729" s="1"/>
      <c r="DE1729" s="34"/>
    </row>
    <row r="1730" spans="1:109" customFormat="1" x14ac:dyDescent="0.2">
      <c r="A1730" s="2">
        <v>1729</v>
      </c>
      <c r="B1730" s="5">
        <v>20</v>
      </c>
      <c r="C1730" s="5">
        <v>3</v>
      </c>
      <c r="D1730" s="1">
        <v>31</v>
      </c>
      <c r="E1730" s="7">
        <v>44091</v>
      </c>
      <c r="F1730" s="1">
        <v>1</v>
      </c>
      <c r="G1730" s="5">
        <f t="shared" si="111"/>
        <v>0</v>
      </c>
      <c r="H1730" s="19">
        <f t="shared" si="112"/>
        <v>0</v>
      </c>
      <c r="I1730">
        <v>5.9027777777777777</v>
      </c>
      <c r="J1730">
        <v>224.1764705882353</v>
      </c>
      <c r="K1730">
        <v>43.352535620184959</v>
      </c>
      <c r="L1730">
        <v>58.823529411764703</v>
      </c>
      <c r="M1730">
        <v>29.411764705882355</v>
      </c>
      <c r="N1730">
        <v>11.764705882352942</v>
      </c>
      <c r="O1730">
        <v>6.770833333333333</v>
      </c>
      <c r="P1730">
        <v>201.76923076923077</v>
      </c>
      <c r="Q1730">
        <v>49.743439345483701</v>
      </c>
      <c r="R1730">
        <v>46.153846153846153</v>
      </c>
      <c r="S1730">
        <v>38.46153846153846</v>
      </c>
      <c r="T1730">
        <v>15.384615384615385</v>
      </c>
      <c r="U1730">
        <v>4.166666666666667</v>
      </c>
      <c r="V1730">
        <v>297</v>
      </c>
      <c r="W1730">
        <v>9.719701501508851</v>
      </c>
      <c r="X1730">
        <v>100</v>
      </c>
      <c r="Y1730">
        <v>0</v>
      </c>
      <c r="Z1730">
        <v>0</v>
      </c>
      <c r="AA1730" s="25" t="s">
        <v>20</v>
      </c>
      <c r="AB1730" t="s">
        <v>20</v>
      </c>
      <c r="AC1730" t="s">
        <v>20</v>
      </c>
      <c r="AD1730" s="1" t="s">
        <v>20</v>
      </c>
      <c r="AE1730" s="16" t="s">
        <v>20</v>
      </c>
      <c r="AF1730" s="16" t="s">
        <v>20</v>
      </c>
      <c r="AG1730" s="16" t="s">
        <v>20</v>
      </c>
      <c r="AH1730" s="16" t="s">
        <v>20</v>
      </c>
      <c r="AI1730" s="16" t="s">
        <v>20</v>
      </c>
      <c r="AJ1730" s="16" t="s">
        <v>20</v>
      </c>
      <c r="AK1730" s="16" t="s">
        <v>20</v>
      </c>
      <c r="AL1730" s="16" t="s">
        <v>20</v>
      </c>
      <c r="AM1730" s="1" t="s">
        <v>20</v>
      </c>
      <c r="AN1730" s="1" t="s">
        <v>20</v>
      </c>
      <c r="AO1730" s="1" t="s">
        <v>20</v>
      </c>
      <c r="AP1730" s="1" t="s">
        <v>20</v>
      </c>
      <c r="AQ1730" s="1" t="s">
        <v>20</v>
      </c>
      <c r="AR1730" s="1" t="s">
        <v>20</v>
      </c>
      <c r="AS1730" t="s">
        <v>20</v>
      </c>
      <c r="AT1730" t="s">
        <v>20</v>
      </c>
      <c r="AU1730" t="s">
        <v>20</v>
      </c>
      <c r="AV1730" t="s">
        <v>20</v>
      </c>
      <c r="AW1730" t="s">
        <v>20</v>
      </c>
      <c r="AX1730" t="s">
        <v>20</v>
      </c>
      <c r="AY1730" t="s">
        <v>20</v>
      </c>
      <c r="AZ1730" s="1" t="s">
        <v>20</v>
      </c>
      <c r="BA1730" s="1" t="s">
        <v>20</v>
      </c>
      <c r="BB1730" s="1" t="s">
        <v>20</v>
      </c>
      <c r="BC1730" t="s">
        <v>20</v>
      </c>
      <c r="BD1730" t="s">
        <v>20</v>
      </c>
      <c r="BE1730" s="1" t="s">
        <v>20</v>
      </c>
      <c r="BF1730" s="1" t="s">
        <v>20</v>
      </c>
      <c r="BG1730" s="12" t="s">
        <v>20</v>
      </c>
      <c r="BH1730" s="1" t="s">
        <v>20</v>
      </c>
      <c r="BI1730" s="1" t="s">
        <v>20</v>
      </c>
      <c r="BJ1730" s="12" t="s">
        <v>20</v>
      </c>
      <c r="BK1730" s="12" t="s">
        <v>20</v>
      </c>
      <c r="BL1730" s="25" t="s">
        <v>20</v>
      </c>
      <c r="BM1730" s="1" t="s">
        <v>20</v>
      </c>
      <c r="BN1730" s="1" t="s">
        <v>20</v>
      </c>
      <c r="BO1730" s="1" t="s">
        <v>20</v>
      </c>
      <c r="BP1730" s="1" t="s">
        <v>20</v>
      </c>
      <c r="BQ1730" s="12"/>
      <c r="BR1730" s="12"/>
      <c r="BS1730" s="12"/>
      <c r="BT1730" s="12"/>
      <c r="BU1730" s="12"/>
      <c r="BV1730" s="12"/>
      <c r="BW1730" s="12"/>
      <c r="BX1730" s="12"/>
      <c r="BY1730" s="12"/>
      <c r="BZ1730" s="12"/>
      <c r="CA1730" s="12"/>
      <c r="CB1730" s="15"/>
      <c r="CC1730" s="12"/>
      <c r="CD1730" s="12"/>
      <c r="CE1730" s="12"/>
      <c r="CF1730" s="12"/>
      <c r="CG1730" s="12"/>
      <c r="CH1730" s="12"/>
      <c r="CI1730" s="12"/>
      <c r="CJ1730" s="15"/>
      <c r="CK1730" s="12"/>
      <c r="CL1730" s="12"/>
      <c r="CM1730" s="12"/>
      <c r="CN1730" s="12"/>
      <c r="CO1730" s="12"/>
      <c r="CP1730" s="12"/>
      <c r="CQ1730" s="12"/>
      <c r="CR1730" s="12"/>
      <c r="CS1730" s="12"/>
      <c r="CT1730" s="12"/>
      <c r="CU1730" s="12"/>
      <c r="CV1730" s="12"/>
      <c r="CW1730" s="12"/>
      <c r="CX1730" s="12"/>
      <c r="CY1730" s="12"/>
      <c r="CZ1730" s="12"/>
      <c r="DA1730" s="12"/>
      <c r="DB1730" s="12"/>
      <c r="DC1730" s="12"/>
      <c r="DD1730" s="1"/>
      <c r="DE1730" s="34"/>
    </row>
    <row r="1731" spans="1:109" customFormat="1" x14ac:dyDescent="0.2">
      <c r="A1731" s="2">
        <v>1730</v>
      </c>
      <c r="B1731" s="5">
        <v>20</v>
      </c>
      <c r="C1731" s="5">
        <v>3</v>
      </c>
      <c r="D1731" s="1">
        <v>32</v>
      </c>
      <c r="E1731" s="7">
        <v>44092</v>
      </c>
      <c r="F1731" s="1">
        <v>0</v>
      </c>
      <c r="G1731" s="5">
        <f t="shared" si="111"/>
        <v>0</v>
      </c>
      <c r="H1731" s="19">
        <f t="shared" si="112"/>
        <v>0</v>
      </c>
      <c r="I1731">
        <v>3.8194444444444446</v>
      </c>
      <c r="J1731">
        <v>118.54545454545455</v>
      </c>
      <c r="K1731">
        <v>24.115629171272303</v>
      </c>
      <c r="L1731">
        <v>0</v>
      </c>
      <c r="M1731">
        <v>100</v>
      </c>
      <c r="N1731">
        <v>0</v>
      </c>
      <c r="O1731">
        <v>5.729166666666667</v>
      </c>
      <c r="P1731">
        <v>118.54545454545455</v>
      </c>
      <c r="Q1731">
        <v>24.115629171272303</v>
      </c>
      <c r="R1731">
        <v>0</v>
      </c>
      <c r="S1731">
        <v>100</v>
      </c>
      <c r="T1731">
        <v>0</v>
      </c>
      <c r="U1731">
        <v>0</v>
      </c>
      <c r="V1731" t="s">
        <v>20</v>
      </c>
      <c r="W1731" t="s">
        <v>20</v>
      </c>
      <c r="X1731" t="s">
        <v>20</v>
      </c>
      <c r="Y1731" t="s">
        <v>20</v>
      </c>
      <c r="Z1731" t="s">
        <v>20</v>
      </c>
      <c r="AA1731" s="25" t="s">
        <v>20</v>
      </c>
      <c r="AB1731" t="s">
        <v>20</v>
      </c>
      <c r="AC1731" t="s">
        <v>20</v>
      </c>
      <c r="AD1731" s="1" t="s">
        <v>20</v>
      </c>
      <c r="AE1731" s="16" t="s">
        <v>20</v>
      </c>
      <c r="AF1731" s="16" t="s">
        <v>20</v>
      </c>
      <c r="AG1731" s="16" t="s">
        <v>20</v>
      </c>
      <c r="AH1731" s="16" t="s">
        <v>20</v>
      </c>
      <c r="AI1731" s="16" t="s">
        <v>20</v>
      </c>
      <c r="AJ1731" s="16" t="s">
        <v>20</v>
      </c>
      <c r="AK1731" s="16" t="s">
        <v>20</v>
      </c>
      <c r="AL1731" s="16" t="s">
        <v>20</v>
      </c>
      <c r="AM1731" s="16" t="s">
        <v>20</v>
      </c>
      <c r="AN1731" s="16" t="s">
        <v>20</v>
      </c>
      <c r="AO1731" s="16" t="s">
        <v>20</v>
      </c>
      <c r="AP1731" s="16" t="s">
        <v>20</v>
      </c>
      <c r="AQ1731" s="16" t="s">
        <v>20</v>
      </c>
      <c r="AR1731" s="16" t="s">
        <v>20</v>
      </c>
      <c r="AS1731" t="s">
        <v>20</v>
      </c>
      <c r="AT1731" t="s">
        <v>20</v>
      </c>
      <c r="AU1731" t="s">
        <v>20</v>
      </c>
      <c r="AV1731" t="s">
        <v>20</v>
      </c>
      <c r="AW1731" t="s">
        <v>20</v>
      </c>
      <c r="AX1731" t="s">
        <v>20</v>
      </c>
      <c r="AY1731" t="s">
        <v>20</v>
      </c>
      <c r="AZ1731" s="1" t="s">
        <v>20</v>
      </c>
      <c r="BA1731" s="1" t="s">
        <v>20</v>
      </c>
      <c r="BB1731" s="1" t="s">
        <v>20</v>
      </c>
      <c r="BC1731" t="s">
        <v>20</v>
      </c>
      <c r="BD1731" t="s">
        <v>20</v>
      </c>
      <c r="BE1731" s="1" t="s">
        <v>20</v>
      </c>
      <c r="BF1731" s="1" t="s">
        <v>20</v>
      </c>
      <c r="BG1731" s="12" t="s">
        <v>20</v>
      </c>
      <c r="BH1731" s="1" t="s">
        <v>20</v>
      </c>
      <c r="BI1731" s="1" t="s">
        <v>20</v>
      </c>
      <c r="BJ1731" s="12" t="s">
        <v>20</v>
      </c>
      <c r="BK1731" s="12" t="s">
        <v>20</v>
      </c>
      <c r="BL1731" s="25" t="s">
        <v>20</v>
      </c>
      <c r="BM1731" s="1" t="s">
        <v>20</v>
      </c>
      <c r="BN1731" s="1" t="s">
        <v>20</v>
      </c>
      <c r="BO1731" s="1" t="s">
        <v>20</v>
      </c>
      <c r="BP1731" s="1" t="s">
        <v>20</v>
      </c>
      <c r="BQ1731" s="12"/>
      <c r="BR1731" s="12"/>
      <c r="BS1731" s="12"/>
      <c r="BT1731" s="12"/>
      <c r="BU1731" s="12"/>
      <c r="BV1731" s="12"/>
      <c r="BW1731" s="12"/>
      <c r="BX1731" s="12"/>
      <c r="BY1731" s="12"/>
      <c r="BZ1731" s="12"/>
      <c r="CA1731" s="12"/>
      <c r="CB1731" s="15"/>
      <c r="CC1731" s="12"/>
      <c r="CD1731" s="12"/>
      <c r="CE1731" s="12"/>
      <c r="CF1731" s="12"/>
      <c r="CG1731" s="12"/>
      <c r="CH1731" s="12"/>
      <c r="CI1731" s="12"/>
      <c r="CJ1731" s="15"/>
      <c r="CK1731" s="12"/>
      <c r="CL1731" s="12"/>
      <c r="CM1731" s="12"/>
      <c r="CN1731" s="12"/>
      <c r="CO1731" s="12"/>
      <c r="CP1731" s="12"/>
      <c r="CQ1731" s="12"/>
      <c r="CR1731" s="12"/>
      <c r="CS1731" s="12"/>
      <c r="CT1731" s="12"/>
      <c r="CU1731" s="12"/>
      <c r="CV1731" s="12"/>
      <c r="CW1731" s="12"/>
      <c r="CX1731" s="12"/>
      <c r="CY1731" s="12"/>
      <c r="CZ1731" s="12"/>
      <c r="DA1731" s="12"/>
      <c r="DB1731" s="12"/>
      <c r="DC1731" s="12"/>
      <c r="DD1731" s="1"/>
      <c r="DE1731" s="34"/>
    </row>
    <row r="1732" spans="1:109" customFormat="1" x14ac:dyDescent="0.2">
      <c r="A1732" s="2">
        <v>1731</v>
      </c>
      <c r="B1732" s="5">
        <v>20</v>
      </c>
      <c r="C1732" s="5">
        <v>3</v>
      </c>
      <c r="D1732" s="1">
        <v>33</v>
      </c>
      <c r="E1732" s="7">
        <v>44093</v>
      </c>
      <c r="F1732" s="1">
        <v>0</v>
      </c>
      <c r="G1732" s="5">
        <f t="shared" si="111"/>
        <v>0</v>
      </c>
      <c r="H1732" s="19">
        <f t="shared" si="112"/>
        <v>0</v>
      </c>
      <c r="I1732">
        <v>3.8194444444444446</v>
      </c>
      <c r="J1732">
        <v>116.90909090909091</v>
      </c>
      <c r="K1732">
        <v>41.908464550038488</v>
      </c>
      <c r="L1732">
        <v>9.0909090909090917</v>
      </c>
      <c r="M1732">
        <v>72.72727272727272</v>
      </c>
      <c r="N1732">
        <v>18.181818181818183</v>
      </c>
      <c r="O1732">
        <v>4.6875</v>
      </c>
      <c r="P1732">
        <v>115.55555555555556</v>
      </c>
      <c r="Q1732">
        <v>47.314287767259863</v>
      </c>
      <c r="R1732">
        <v>11.111111111111111</v>
      </c>
      <c r="S1732">
        <v>66.666666666666657</v>
      </c>
      <c r="T1732">
        <v>22.222222222222221</v>
      </c>
      <c r="U1732">
        <v>2.0833333333333335</v>
      </c>
      <c r="V1732">
        <v>123</v>
      </c>
      <c r="W1732">
        <v>0</v>
      </c>
      <c r="X1732">
        <v>0</v>
      </c>
      <c r="Y1732">
        <v>100</v>
      </c>
      <c r="Z1732">
        <v>0</v>
      </c>
      <c r="AA1732" s="2">
        <v>0</v>
      </c>
      <c r="AB1732" s="1">
        <v>1</v>
      </c>
      <c r="AC1732" s="1">
        <v>7</v>
      </c>
      <c r="AD1732" s="1">
        <v>1</v>
      </c>
      <c r="AE1732" s="16">
        <v>0</v>
      </c>
      <c r="AF1732" s="12">
        <v>99</v>
      </c>
      <c r="AG1732">
        <v>99</v>
      </c>
      <c r="AH1732">
        <v>99</v>
      </c>
      <c r="AI1732">
        <v>99</v>
      </c>
      <c r="AJ1732">
        <v>99</v>
      </c>
      <c r="AK1732">
        <v>99</v>
      </c>
      <c r="AL1732">
        <v>99</v>
      </c>
      <c r="AM1732">
        <v>1</v>
      </c>
      <c r="AN1732">
        <v>99</v>
      </c>
      <c r="AO1732" s="1">
        <v>99</v>
      </c>
      <c r="AP1732" s="1">
        <v>99</v>
      </c>
      <c r="AQ1732">
        <v>99</v>
      </c>
      <c r="AR1732">
        <v>99</v>
      </c>
      <c r="AS1732" s="1">
        <v>0</v>
      </c>
      <c r="AT1732" s="1">
        <v>0</v>
      </c>
      <c r="AU1732">
        <v>0</v>
      </c>
      <c r="AV1732" s="1">
        <v>0</v>
      </c>
      <c r="AW1732" s="1">
        <v>0</v>
      </c>
      <c r="AX1732" s="1">
        <v>0</v>
      </c>
      <c r="AY1732" s="1">
        <v>0</v>
      </c>
      <c r="AZ1732" s="1">
        <v>1</v>
      </c>
      <c r="BA1732" s="1">
        <v>0</v>
      </c>
      <c r="BB1732" s="1">
        <v>0</v>
      </c>
      <c r="BC1732" s="1">
        <v>0</v>
      </c>
      <c r="BD1732" s="1">
        <v>0</v>
      </c>
      <c r="BE1732" s="1">
        <v>0</v>
      </c>
      <c r="BF1732" s="1">
        <f>SUM(AS1732:BE1732)</f>
        <v>1</v>
      </c>
      <c r="BG1732" s="25">
        <v>0</v>
      </c>
      <c r="BH1732" s="1">
        <v>0</v>
      </c>
      <c r="BI1732" s="1">
        <v>0</v>
      </c>
      <c r="BJ1732" s="1">
        <v>0</v>
      </c>
      <c r="BK1732" s="1">
        <v>0</v>
      </c>
      <c r="BL1732" s="25">
        <v>0</v>
      </c>
      <c r="BM1732" s="1">
        <v>0</v>
      </c>
      <c r="BN1732" s="1">
        <v>0</v>
      </c>
      <c r="BO1732" s="1">
        <v>0</v>
      </c>
      <c r="BP1732" s="1">
        <v>0</v>
      </c>
      <c r="BQ1732" s="12"/>
      <c r="BR1732" s="12"/>
      <c r="BS1732" s="12"/>
      <c r="BT1732" s="12"/>
      <c r="BU1732" s="12"/>
      <c r="BV1732" s="12"/>
      <c r="BW1732" s="12"/>
      <c r="BX1732" s="12"/>
      <c r="BY1732" s="12"/>
      <c r="BZ1732" s="12"/>
      <c r="CA1732" s="12"/>
      <c r="CB1732" s="15"/>
      <c r="CC1732" s="12"/>
      <c r="CD1732" s="12"/>
      <c r="CE1732" s="12"/>
      <c r="CF1732" s="12"/>
      <c r="CG1732" s="12"/>
      <c r="CH1732" s="12"/>
      <c r="CI1732" s="12"/>
      <c r="CJ1732" s="15"/>
      <c r="CK1732" s="12"/>
      <c r="CL1732" s="12"/>
      <c r="CM1732" s="12"/>
      <c r="CN1732" s="12"/>
      <c r="CO1732" s="12"/>
      <c r="CP1732" s="12"/>
      <c r="CQ1732" s="12"/>
      <c r="CR1732" s="12"/>
      <c r="CS1732" s="12"/>
      <c r="CT1732" s="12"/>
      <c r="CU1732" s="12"/>
      <c r="CV1732" s="12"/>
      <c r="CW1732" s="12"/>
      <c r="CX1732" s="12"/>
      <c r="CY1732" s="12"/>
      <c r="CZ1732" s="12"/>
      <c r="DA1732" s="12"/>
      <c r="DB1732" s="12"/>
      <c r="DC1732" s="12"/>
      <c r="DD1732" s="1"/>
      <c r="DE1732" s="34"/>
    </row>
    <row r="1733" spans="1:109" customFormat="1" x14ac:dyDescent="0.2">
      <c r="A1733" s="2">
        <v>1732</v>
      </c>
      <c r="B1733" s="5">
        <v>20</v>
      </c>
      <c r="C1733" s="5">
        <v>3</v>
      </c>
      <c r="D1733" s="1">
        <v>34</v>
      </c>
      <c r="E1733" s="7">
        <v>44094</v>
      </c>
      <c r="F1733" s="1">
        <v>0</v>
      </c>
      <c r="G1733" s="5">
        <f t="shared" si="111"/>
        <v>30.000000000000053</v>
      </c>
      <c r="H1733" s="19">
        <f t="shared" si="112"/>
        <v>105.00000000000018</v>
      </c>
      <c r="I1733">
        <v>5.5555555555555554</v>
      </c>
      <c r="J1733">
        <v>139.1875</v>
      </c>
      <c r="K1733">
        <v>32.902031217109226</v>
      </c>
      <c r="L1733">
        <v>12.5</v>
      </c>
      <c r="M1733">
        <v>87.5</v>
      </c>
      <c r="N1733">
        <v>0</v>
      </c>
      <c r="O1733">
        <v>7.291666666666667</v>
      </c>
      <c r="P1733">
        <v>147.78571428571428</v>
      </c>
      <c r="Q1733">
        <v>28.571773198430176</v>
      </c>
      <c r="R1733">
        <v>14.285714285714286</v>
      </c>
      <c r="S1733">
        <v>85.714285714285708</v>
      </c>
      <c r="T1733">
        <v>0</v>
      </c>
      <c r="U1733">
        <v>2.0833333333333335</v>
      </c>
      <c r="V1733">
        <v>79</v>
      </c>
      <c r="W1733">
        <v>0</v>
      </c>
      <c r="X1733">
        <v>0</v>
      </c>
      <c r="Y1733">
        <v>100</v>
      </c>
      <c r="Z1733">
        <v>0</v>
      </c>
      <c r="AA1733" s="2">
        <v>0</v>
      </c>
      <c r="AB1733" s="1">
        <v>2</v>
      </c>
      <c r="AC1733" s="1">
        <v>7</v>
      </c>
      <c r="AD1733" s="1">
        <v>2</v>
      </c>
      <c r="AE1733" s="16">
        <v>0</v>
      </c>
      <c r="AF1733" t="s">
        <v>875</v>
      </c>
      <c r="AG1733" t="s">
        <v>875</v>
      </c>
      <c r="AH1733" t="s">
        <v>875</v>
      </c>
      <c r="AI1733" t="s">
        <v>875</v>
      </c>
      <c r="AJ1733" t="s">
        <v>875</v>
      </c>
      <c r="AK1733" t="s">
        <v>875</v>
      </c>
      <c r="AL1733" t="s">
        <v>875</v>
      </c>
      <c r="AM1733" s="1" t="s">
        <v>903</v>
      </c>
      <c r="AN1733" s="1" t="s">
        <v>903</v>
      </c>
      <c r="AO1733" s="1" t="s">
        <v>903</v>
      </c>
      <c r="AP1733" s="1" t="s">
        <v>903</v>
      </c>
      <c r="AQ1733" s="1" t="s">
        <v>903</v>
      </c>
      <c r="AR1733" s="1" t="s">
        <v>903</v>
      </c>
      <c r="AS1733" s="1" t="s">
        <v>903</v>
      </c>
      <c r="AT1733" s="1" t="s">
        <v>903</v>
      </c>
      <c r="AU1733" s="1" t="s">
        <v>903</v>
      </c>
      <c r="AV1733" s="1" t="s">
        <v>903</v>
      </c>
      <c r="AW1733" s="1" t="s">
        <v>903</v>
      </c>
      <c r="AX1733" s="1" t="s">
        <v>903</v>
      </c>
      <c r="AY1733" s="1" t="s">
        <v>903</v>
      </c>
      <c r="AZ1733" s="1" t="s">
        <v>903</v>
      </c>
      <c r="BA1733" s="1" t="s">
        <v>875</v>
      </c>
      <c r="BB1733" s="1" t="s">
        <v>875</v>
      </c>
      <c r="BC1733" s="1" t="s">
        <v>875</v>
      </c>
      <c r="BD1733" s="1" t="s">
        <v>875</v>
      </c>
      <c r="BE1733" s="1" t="s">
        <v>875</v>
      </c>
      <c r="BF1733" s="1" t="s">
        <v>875</v>
      </c>
      <c r="BG1733" s="25">
        <v>30.000000000000053</v>
      </c>
      <c r="BH1733" s="1">
        <v>5</v>
      </c>
      <c r="BI1733" s="1">
        <v>3.5</v>
      </c>
      <c r="BJ1733" s="1">
        <f>BG1733*BI1733</f>
        <v>105.00000000000018</v>
      </c>
      <c r="BK1733" s="1" t="s">
        <v>777</v>
      </c>
      <c r="BL1733" s="25">
        <v>0</v>
      </c>
      <c r="BM1733" s="1">
        <v>0</v>
      </c>
      <c r="BN1733" s="1">
        <v>0</v>
      </c>
      <c r="BO1733" s="1">
        <v>0</v>
      </c>
      <c r="BP1733" s="1">
        <v>0</v>
      </c>
      <c r="BQ1733" s="12"/>
      <c r="BR1733" s="12"/>
      <c r="BS1733" s="12"/>
      <c r="BT1733" s="12"/>
      <c r="BU1733" s="12"/>
      <c r="BV1733" s="12"/>
      <c r="BW1733" s="12"/>
      <c r="BX1733" s="12"/>
      <c r="BY1733" s="12"/>
      <c r="BZ1733" s="12"/>
      <c r="CA1733" s="12"/>
      <c r="CB1733" s="15"/>
      <c r="CC1733" s="12"/>
      <c r="CD1733" s="12"/>
      <c r="CE1733" s="12"/>
      <c r="CF1733" s="12"/>
      <c r="CG1733" s="12"/>
      <c r="CH1733" s="12"/>
      <c r="CI1733" s="12"/>
      <c r="CJ1733" s="15"/>
      <c r="CK1733" s="12"/>
      <c r="CL1733" s="12"/>
      <c r="CM1733" s="12"/>
      <c r="CN1733" s="12"/>
      <c r="CO1733" s="12"/>
      <c r="CP1733" s="12"/>
      <c r="CQ1733" s="12"/>
      <c r="CR1733" s="12"/>
      <c r="CS1733" s="12"/>
      <c r="CT1733" s="12"/>
      <c r="CU1733" s="12"/>
      <c r="CV1733" s="12"/>
      <c r="CW1733" s="12"/>
      <c r="CX1733" s="12"/>
      <c r="CY1733" s="12"/>
      <c r="CZ1733" s="12"/>
      <c r="DA1733" s="12"/>
      <c r="DB1733" s="12"/>
      <c r="DC1733" s="12"/>
      <c r="DD1733" s="17">
        <v>0.78125</v>
      </c>
      <c r="DE1733" s="35">
        <v>0.80208333333333337</v>
      </c>
    </row>
    <row r="1734" spans="1:109" customFormat="1" x14ac:dyDescent="0.2">
      <c r="A1734" s="2">
        <v>1733</v>
      </c>
      <c r="B1734" s="5">
        <v>20</v>
      </c>
      <c r="C1734" s="5">
        <v>3</v>
      </c>
      <c r="D1734" s="1">
        <v>35</v>
      </c>
      <c r="E1734" s="7">
        <v>44095</v>
      </c>
      <c r="F1734" s="1">
        <v>0</v>
      </c>
      <c r="G1734" s="5">
        <f t="shared" si="111"/>
        <v>19.999999999999929</v>
      </c>
      <c r="H1734" s="19">
        <f t="shared" si="112"/>
        <v>69.999999999999744</v>
      </c>
      <c r="I1734">
        <v>3.125</v>
      </c>
      <c r="J1734">
        <v>141.44444444444446</v>
      </c>
      <c r="K1734">
        <v>49.313738313845029</v>
      </c>
      <c r="L1734">
        <v>33.333333333333336</v>
      </c>
      <c r="M1734">
        <v>44.444444444444436</v>
      </c>
      <c r="N1734">
        <v>22.222222222222221</v>
      </c>
      <c r="O1734">
        <v>4.166666666666667</v>
      </c>
      <c r="P1734">
        <v>131.375</v>
      </c>
      <c r="Q1734">
        <v>51.160179521355587</v>
      </c>
      <c r="R1734">
        <v>25</v>
      </c>
      <c r="S1734">
        <v>50</v>
      </c>
      <c r="T1734">
        <v>25</v>
      </c>
      <c r="U1734">
        <v>1.0416666666666667</v>
      </c>
      <c r="V1734">
        <v>222</v>
      </c>
      <c r="W1734" t="s">
        <v>20</v>
      </c>
      <c r="X1734">
        <v>100</v>
      </c>
      <c r="Y1734">
        <v>0</v>
      </c>
      <c r="Z1734">
        <v>0</v>
      </c>
      <c r="AA1734" s="2">
        <v>0</v>
      </c>
      <c r="AB1734" s="1">
        <v>1</v>
      </c>
      <c r="AC1734" s="1">
        <v>7</v>
      </c>
      <c r="AD1734" s="1">
        <v>2</v>
      </c>
      <c r="AE1734" s="16">
        <v>0</v>
      </c>
      <c r="AF1734" t="s">
        <v>875</v>
      </c>
      <c r="AG1734" t="s">
        <v>875</v>
      </c>
      <c r="AH1734" t="s">
        <v>875</v>
      </c>
      <c r="AI1734" t="s">
        <v>875</v>
      </c>
      <c r="AJ1734" t="s">
        <v>875</v>
      </c>
      <c r="AK1734" t="s">
        <v>875</v>
      </c>
      <c r="AL1734" t="s">
        <v>875</v>
      </c>
      <c r="AM1734" s="1" t="s">
        <v>903</v>
      </c>
      <c r="AN1734" s="1" t="s">
        <v>903</v>
      </c>
      <c r="AO1734" s="1" t="s">
        <v>903</v>
      </c>
      <c r="AP1734" s="1" t="s">
        <v>903</v>
      </c>
      <c r="AQ1734" s="1" t="s">
        <v>903</v>
      </c>
      <c r="AR1734" s="1" t="s">
        <v>903</v>
      </c>
      <c r="AS1734" s="1" t="s">
        <v>903</v>
      </c>
      <c r="AT1734" s="1" t="s">
        <v>903</v>
      </c>
      <c r="AU1734" s="1" t="s">
        <v>903</v>
      </c>
      <c r="AV1734" s="1" t="s">
        <v>903</v>
      </c>
      <c r="AW1734" s="1" t="s">
        <v>903</v>
      </c>
      <c r="AX1734" s="1" t="s">
        <v>903</v>
      </c>
      <c r="AY1734" s="1" t="s">
        <v>903</v>
      </c>
      <c r="AZ1734" s="1" t="s">
        <v>903</v>
      </c>
      <c r="BA1734" s="1" t="s">
        <v>875</v>
      </c>
      <c r="BB1734" s="1" t="s">
        <v>875</v>
      </c>
      <c r="BC1734" s="1" t="s">
        <v>875</v>
      </c>
      <c r="BD1734" s="1" t="s">
        <v>875</v>
      </c>
      <c r="BE1734" s="1" t="s">
        <v>875</v>
      </c>
      <c r="BF1734" s="1" t="s">
        <v>875</v>
      </c>
      <c r="BG1734" s="25">
        <v>19.999999999999929</v>
      </c>
      <c r="BH1734" s="1">
        <v>5</v>
      </c>
      <c r="BI1734" s="1">
        <v>3.5</v>
      </c>
      <c r="BJ1734" s="1">
        <f>BG1734*BI1734</f>
        <v>69.999999999999744</v>
      </c>
      <c r="BK1734" s="1" t="s">
        <v>777</v>
      </c>
      <c r="BL1734" s="25">
        <v>0</v>
      </c>
      <c r="BM1734" s="1">
        <v>0</v>
      </c>
      <c r="BN1734" s="1">
        <v>0</v>
      </c>
      <c r="BO1734" s="1">
        <v>0</v>
      </c>
      <c r="BP1734" s="1">
        <v>0</v>
      </c>
      <c r="BQ1734" s="12"/>
      <c r="BR1734" s="12"/>
      <c r="BS1734" s="12"/>
      <c r="BT1734" s="12"/>
      <c r="BU1734" s="12"/>
      <c r="BV1734" s="12"/>
      <c r="BW1734" s="12"/>
      <c r="BX1734" s="12"/>
      <c r="BY1734" s="12"/>
      <c r="BZ1734" s="12"/>
      <c r="CA1734" s="12"/>
      <c r="CB1734" s="15"/>
      <c r="CC1734" s="12"/>
      <c r="CD1734" s="12"/>
      <c r="CE1734" s="12"/>
      <c r="CF1734" s="12"/>
      <c r="CG1734" s="12"/>
      <c r="CH1734" s="12"/>
      <c r="CI1734" s="12"/>
      <c r="CJ1734" s="15"/>
      <c r="CK1734" s="12"/>
      <c r="CL1734" s="12"/>
      <c r="CM1734" s="12"/>
      <c r="CN1734" s="12"/>
      <c r="CO1734" s="12"/>
      <c r="CP1734" s="12"/>
      <c r="CQ1734" s="12"/>
      <c r="CR1734" s="12"/>
      <c r="CS1734" s="12"/>
      <c r="CT1734" s="12"/>
      <c r="CU1734" s="12"/>
      <c r="CV1734" s="12"/>
      <c r="CW1734" s="12"/>
      <c r="CX1734" s="12"/>
      <c r="CY1734" s="12"/>
      <c r="CZ1734" s="12"/>
      <c r="DA1734" s="12"/>
      <c r="DB1734" s="12"/>
      <c r="DC1734" s="12"/>
      <c r="DD1734" s="17">
        <v>0.76041666666666663</v>
      </c>
      <c r="DE1734" s="35">
        <v>0.77430555555555547</v>
      </c>
    </row>
    <row r="1735" spans="1:109" customFormat="1" x14ac:dyDescent="0.2">
      <c r="A1735" s="2">
        <v>1734</v>
      </c>
      <c r="B1735" s="5">
        <v>20</v>
      </c>
      <c r="C1735" s="5">
        <v>3</v>
      </c>
      <c r="D1735" s="1">
        <v>36</v>
      </c>
      <c r="E1735" s="7">
        <v>44096</v>
      </c>
      <c r="F1735" s="1">
        <v>0</v>
      </c>
      <c r="G1735" s="5">
        <f t="shared" si="111"/>
        <v>25.000000000000071</v>
      </c>
      <c r="H1735" s="19">
        <f t="shared" si="112"/>
        <v>87.500000000000256</v>
      </c>
      <c r="I1735">
        <v>3.8194444444444446</v>
      </c>
      <c r="J1735">
        <v>116.54545454545455</v>
      </c>
      <c r="K1735">
        <v>34.508266495597965</v>
      </c>
      <c r="L1735">
        <v>9.0909090909090917</v>
      </c>
      <c r="M1735">
        <v>90.909090909090907</v>
      </c>
      <c r="N1735">
        <v>0</v>
      </c>
      <c r="O1735">
        <v>5.729166666666667</v>
      </c>
      <c r="P1735">
        <v>116.54545454545455</v>
      </c>
      <c r="Q1735">
        <v>34.508266495597965</v>
      </c>
      <c r="R1735">
        <v>9.0909090909090917</v>
      </c>
      <c r="S1735">
        <v>90.909090909090907</v>
      </c>
      <c r="T1735">
        <v>0</v>
      </c>
      <c r="U1735">
        <v>0</v>
      </c>
      <c r="V1735" t="s">
        <v>20</v>
      </c>
      <c r="W1735" t="s">
        <v>20</v>
      </c>
      <c r="X1735" t="s">
        <v>20</v>
      </c>
      <c r="Y1735" t="s">
        <v>20</v>
      </c>
      <c r="Z1735" t="s">
        <v>20</v>
      </c>
      <c r="AA1735" s="2">
        <v>0</v>
      </c>
      <c r="AB1735" s="1">
        <v>1</v>
      </c>
      <c r="AC1735" s="1">
        <v>7</v>
      </c>
      <c r="AD1735" s="1">
        <v>1</v>
      </c>
      <c r="AE1735" s="16">
        <v>0</v>
      </c>
      <c r="AF1735" t="s">
        <v>875</v>
      </c>
      <c r="AG1735" t="s">
        <v>875</v>
      </c>
      <c r="AH1735" t="s">
        <v>875</v>
      </c>
      <c r="AI1735" t="s">
        <v>875</v>
      </c>
      <c r="AJ1735" t="s">
        <v>875</v>
      </c>
      <c r="AK1735" t="s">
        <v>875</v>
      </c>
      <c r="AL1735" t="s">
        <v>875</v>
      </c>
      <c r="AM1735" s="1" t="s">
        <v>903</v>
      </c>
      <c r="AN1735" s="1" t="s">
        <v>903</v>
      </c>
      <c r="AO1735" s="1" t="s">
        <v>903</v>
      </c>
      <c r="AP1735" s="1" t="s">
        <v>903</v>
      </c>
      <c r="AQ1735" s="1" t="s">
        <v>903</v>
      </c>
      <c r="AR1735" s="1" t="s">
        <v>903</v>
      </c>
      <c r="AS1735" s="1" t="s">
        <v>903</v>
      </c>
      <c r="AT1735" s="1" t="s">
        <v>903</v>
      </c>
      <c r="AU1735" s="1" t="s">
        <v>903</v>
      </c>
      <c r="AV1735" s="1" t="s">
        <v>903</v>
      </c>
      <c r="AW1735" s="1" t="s">
        <v>903</v>
      </c>
      <c r="AX1735" s="1" t="s">
        <v>903</v>
      </c>
      <c r="AY1735" s="1" t="s">
        <v>903</v>
      </c>
      <c r="AZ1735" s="1" t="s">
        <v>903</v>
      </c>
      <c r="BA1735" s="1" t="s">
        <v>875</v>
      </c>
      <c r="BB1735" s="1" t="s">
        <v>875</v>
      </c>
      <c r="BC1735" s="1" t="s">
        <v>875</v>
      </c>
      <c r="BD1735" s="1" t="s">
        <v>875</v>
      </c>
      <c r="BE1735" s="1" t="s">
        <v>875</v>
      </c>
      <c r="BF1735" s="1" t="s">
        <v>875</v>
      </c>
      <c r="BG1735" s="25">
        <v>25.000000000000071</v>
      </c>
      <c r="BH1735" s="1">
        <v>5</v>
      </c>
      <c r="BI1735" s="1">
        <v>3.5</v>
      </c>
      <c r="BJ1735" s="1">
        <f>BG1735*BI1735</f>
        <v>87.500000000000256</v>
      </c>
      <c r="BK1735" s="1" t="s">
        <v>777</v>
      </c>
      <c r="BL1735" s="25">
        <v>0</v>
      </c>
      <c r="BM1735" s="1">
        <v>0</v>
      </c>
      <c r="BN1735" s="1">
        <v>0</v>
      </c>
      <c r="BO1735" s="1">
        <v>0</v>
      </c>
      <c r="BP1735" s="1">
        <v>0</v>
      </c>
      <c r="BQ1735" s="12"/>
      <c r="BR1735" s="12"/>
      <c r="BS1735" s="12"/>
      <c r="BT1735" s="12"/>
      <c r="BU1735" s="12"/>
      <c r="BV1735" s="12"/>
      <c r="BW1735" s="12"/>
      <c r="BX1735" s="12"/>
      <c r="BY1735" s="12"/>
      <c r="BZ1735" s="12"/>
      <c r="CA1735" s="12"/>
      <c r="CB1735" s="15"/>
      <c r="CC1735" s="12"/>
      <c r="CD1735" s="12"/>
      <c r="CE1735" s="12"/>
      <c r="CF1735" s="12"/>
      <c r="CG1735" s="12"/>
      <c r="CH1735" s="12"/>
      <c r="CI1735" s="12"/>
      <c r="CJ1735" s="15"/>
      <c r="CK1735" s="12"/>
      <c r="CL1735" s="12"/>
      <c r="CM1735" s="12"/>
      <c r="CN1735" s="12"/>
      <c r="CO1735" s="12"/>
      <c r="CP1735" s="12"/>
      <c r="CQ1735" s="12"/>
      <c r="CR1735" s="12"/>
      <c r="CS1735" s="12"/>
      <c r="CT1735" s="12"/>
      <c r="CU1735" s="12"/>
      <c r="CV1735" s="12"/>
      <c r="CW1735" s="12"/>
      <c r="CX1735" s="12"/>
      <c r="CY1735" s="12"/>
      <c r="CZ1735" s="12"/>
      <c r="DA1735" s="12"/>
      <c r="DB1735" s="12"/>
      <c r="DC1735" s="12"/>
      <c r="DD1735" s="17">
        <v>0.76388888888888884</v>
      </c>
      <c r="DE1735" s="35">
        <v>0.78125</v>
      </c>
    </row>
    <row r="1736" spans="1:109" customFormat="1" x14ac:dyDescent="0.2">
      <c r="A1736" s="2">
        <v>1735</v>
      </c>
      <c r="B1736" s="5">
        <v>20</v>
      </c>
      <c r="C1736" s="5">
        <v>3</v>
      </c>
      <c r="D1736" s="1">
        <v>37</v>
      </c>
      <c r="E1736" s="7">
        <v>44097</v>
      </c>
      <c r="F1736" s="1">
        <v>0</v>
      </c>
      <c r="G1736" s="5">
        <f t="shared" si="111"/>
        <v>0</v>
      </c>
      <c r="H1736" s="19">
        <f t="shared" si="112"/>
        <v>0</v>
      </c>
      <c r="I1736">
        <v>3.125</v>
      </c>
      <c r="J1736">
        <v>135</v>
      </c>
      <c r="K1736">
        <v>19.524526449032891</v>
      </c>
      <c r="L1736">
        <v>11.111111111111111</v>
      </c>
      <c r="M1736">
        <v>88.888888888888886</v>
      </c>
      <c r="N1736">
        <v>0</v>
      </c>
      <c r="O1736">
        <v>3.6458333333333335</v>
      </c>
      <c r="P1736">
        <v>139.85714285714286</v>
      </c>
      <c r="Q1736">
        <v>20.254961688635081</v>
      </c>
      <c r="R1736">
        <v>14.285714285714286</v>
      </c>
      <c r="S1736">
        <v>85.714285714285708</v>
      </c>
      <c r="T1736">
        <v>0</v>
      </c>
      <c r="U1736">
        <v>2.0833333333333335</v>
      </c>
      <c r="V1736">
        <v>118</v>
      </c>
      <c r="W1736">
        <v>0</v>
      </c>
      <c r="X1736">
        <v>0</v>
      </c>
      <c r="Y1736">
        <v>100</v>
      </c>
      <c r="Z1736">
        <v>0</v>
      </c>
      <c r="AA1736" s="2">
        <v>0</v>
      </c>
      <c r="AB1736" s="1">
        <v>2</v>
      </c>
      <c r="AC1736" s="1">
        <v>7</v>
      </c>
      <c r="AD1736" s="1">
        <v>2</v>
      </c>
      <c r="AE1736" s="16">
        <v>0</v>
      </c>
      <c r="AF1736" s="12">
        <v>99</v>
      </c>
      <c r="AG1736">
        <v>1</v>
      </c>
      <c r="AH1736">
        <v>99</v>
      </c>
      <c r="AI1736">
        <v>99</v>
      </c>
      <c r="AJ1736">
        <v>99</v>
      </c>
      <c r="AK1736">
        <v>99</v>
      </c>
      <c r="AL1736">
        <v>99</v>
      </c>
      <c r="AM1736" s="1">
        <v>99</v>
      </c>
      <c r="AN1736">
        <v>99</v>
      </c>
      <c r="AO1736" s="1">
        <v>99</v>
      </c>
      <c r="AP1736">
        <v>99</v>
      </c>
      <c r="AQ1736">
        <v>99</v>
      </c>
      <c r="AR1736" s="1">
        <v>99</v>
      </c>
      <c r="AS1736" s="1">
        <v>0</v>
      </c>
      <c r="AT1736">
        <v>1</v>
      </c>
      <c r="AU1736">
        <v>0</v>
      </c>
      <c r="AV1736" s="1">
        <v>0</v>
      </c>
      <c r="AW1736" s="1">
        <v>0</v>
      </c>
      <c r="AX1736" s="1">
        <v>0</v>
      </c>
      <c r="AY1736" s="1">
        <v>0</v>
      </c>
      <c r="AZ1736" s="1">
        <v>0</v>
      </c>
      <c r="BA1736" s="1">
        <v>0</v>
      </c>
      <c r="BB1736" s="1">
        <v>0</v>
      </c>
      <c r="BC1736" s="1">
        <v>0</v>
      </c>
      <c r="BD1736" s="1">
        <v>0</v>
      </c>
      <c r="BE1736" s="1">
        <v>0</v>
      </c>
      <c r="BF1736" s="1">
        <f>SUM(AS1736:BE1736)</f>
        <v>1</v>
      </c>
      <c r="BG1736" s="25">
        <v>0</v>
      </c>
      <c r="BH1736" s="1">
        <v>0</v>
      </c>
      <c r="BI1736" s="1">
        <v>0</v>
      </c>
      <c r="BJ1736" s="1">
        <v>0</v>
      </c>
      <c r="BK1736" s="1">
        <v>0</v>
      </c>
      <c r="BL1736" s="25">
        <v>0</v>
      </c>
      <c r="BM1736" s="1">
        <v>0</v>
      </c>
      <c r="BN1736" s="1">
        <v>0</v>
      </c>
      <c r="BO1736" s="1">
        <v>0</v>
      </c>
      <c r="BP1736" s="1">
        <v>0</v>
      </c>
      <c r="BQ1736" s="12"/>
      <c r="BR1736" s="12"/>
      <c r="BS1736" s="12"/>
      <c r="BT1736" s="12"/>
      <c r="BU1736" s="12"/>
      <c r="BV1736" s="12"/>
      <c r="BW1736" s="12"/>
      <c r="BX1736" s="12"/>
      <c r="BY1736" s="12"/>
      <c r="BZ1736" s="12"/>
      <c r="CA1736" s="12"/>
      <c r="CB1736" s="15"/>
      <c r="CC1736" s="12"/>
      <c r="CD1736" s="12"/>
      <c r="CE1736" s="12"/>
      <c r="CF1736" s="12"/>
      <c r="CG1736" s="12"/>
      <c r="CH1736" s="12"/>
      <c r="CI1736" s="12"/>
      <c r="CJ1736" s="15"/>
      <c r="CK1736" s="12"/>
      <c r="CL1736" s="12"/>
      <c r="CM1736" s="12"/>
      <c r="CN1736" s="12"/>
      <c r="CO1736" s="12"/>
      <c r="CP1736" s="12"/>
      <c r="CQ1736" s="12"/>
      <c r="CR1736" s="12"/>
      <c r="CS1736" s="12"/>
      <c r="CT1736" s="12"/>
      <c r="CU1736" s="12"/>
      <c r="CV1736" s="12"/>
      <c r="CW1736" s="12"/>
      <c r="CX1736" s="12"/>
      <c r="CY1736" s="12"/>
      <c r="CZ1736" s="12"/>
      <c r="DA1736" s="12"/>
      <c r="DB1736" s="12"/>
      <c r="DC1736" s="12"/>
      <c r="DD1736" s="1"/>
      <c r="DE1736" s="34"/>
    </row>
    <row r="1737" spans="1:109" customFormat="1" x14ac:dyDescent="0.2">
      <c r="A1737" s="2">
        <v>1736</v>
      </c>
      <c r="B1737" s="5">
        <v>20</v>
      </c>
      <c r="C1737" s="5">
        <v>3</v>
      </c>
      <c r="D1737" s="1">
        <v>38</v>
      </c>
      <c r="E1737" s="7">
        <v>44098</v>
      </c>
      <c r="F1737" s="1">
        <v>0</v>
      </c>
      <c r="G1737" s="5">
        <f t="shared" si="111"/>
        <v>30.000000000000053</v>
      </c>
      <c r="H1737" s="19">
        <f t="shared" si="112"/>
        <v>90.000000000000156</v>
      </c>
      <c r="I1737">
        <v>3.4722222222222223</v>
      </c>
      <c r="J1737">
        <v>141.19999999999999</v>
      </c>
      <c r="K1737">
        <v>36.108640906926347</v>
      </c>
      <c r="L1737">
        <v>10</v>
      </c>
      <c r="M1737">
        <v>70</v>
      </c>
      <c r="N1737">
        <v>20</v>
      </c>
      <c r="O1737">
        <v>4.6875</v>
      </c>
      <c r="P1737">
        <v>137</v>
      </c>
      <c r="Q1737">
        <v>38.110299218121497</v>
      </c>
      <c r="R1737">
        <v>11.111111111111111</v>
      </c>
      <c r="S1737">
        <v>66.666666666666657</v>
      </c>
      <c r="T1737">
        <v>22.222222222222221</v>
      </c>
      <c r="U1737">
        <v>1.0416666666666667</v>
      </c>
      <c r="V1737">
        <v>179</v>
      </c>
      <c r="W1737" t="s">
        <v>20</v>
      </c>
      <c r="X1737">
        <v>0</v>
      </c>
      <c r="Y1737">
        <v>100</v>
      </c>
      <c r="Z1737">
        <v>0</v>
      </c>
      <c r="AA1737" s="2">
        <v>0</v>
      </c>
      <c r="AB1737" s="1">
        <v>2</v>
      </c>
      <c r="AC1737" s="1">
        <v>8</v>
      </c>
      <c r="AD1737" s="1">
        <v>1</v>
      </c>
      <c r="AE1737" s="16">
        <v>0</v>
      </c>
      <c r="AF1737" t="s">
        <v>875</v>
      </c>
      <c r="AG1737" t="s">
        <v>875</v>
      </c>
      <c r="AH1737" t="s">
        <v>875</v>
      </c>
      <c r="AI1737" t="s">
        <v>875</v>
      </c>
      <c r="AJ1737" t="s">
        <v>875</v>
      </c>
      <c r="AK1737" t="s">
        <v>875</v>
      </c>
      <c r="AL1737" t="s">
        <v>875</v>
      </c>
      <c r="AM1737" s="1" t="s">
        <v>903</v>
      </c>
      <c r="AN1737" s="1" t="s">
        <v>903</v>
      </c>
      <c r="AO1737" s="1" t="s">
        <v>903</v>
      </c>
      <c r="AP1737" s="1" t="s">
        <v>903</v>
      </c>
      <c r="AQ1737" s="1" t="s">
        <v>903</v>
      </c>
      <c r="AR1737" s="1" t="s">
        <v>903</v>
      </c>
      <c r="AS1737" s="1" t="s">
        <v>903</v>
      </c>
      <c r="AT1737" s="1" t="s">
        <v>903</v>
      </c>
      <c r="AU1737" s="1" t="s">
        <v>903</v>
      </c>
      <c r="AV1737" s="1" t="s">
        <v>903</v>
      </c>
      <c r="AW1737" s="1" t="s">
        <v>903</v>
      </c>
      <c r="AX1737" s="1" t="s">
        <v>903</v>
      </c>
      <c r="AY1737" s="1" t="s">
        <v>903</v>
      </c>
      <c r="AZ1737" s="1" t="s">
        <v>903</v>
      </c>
      <c r="BA1737" s="1" t="s">
        <v>875</v>
      </c>
      <c r="BB1737" s="1" t="s">
        <v>875</v>
      </c>
      <c r="BC1737" s="1" t="s">
        <v>875</v>
      </c>
      <c r="BD1737" s="1" t="s">
        <v>875</v>
      </c>
      <c r="BE1737" s="1" t="s">
        <v>875</v>
      </c>
      <c r="BF1737" s="1" t="s">
        <v>875</v>
      </c>
      <c r="BG1737" s="25">
        <v>30.000000000000053</v>
      </c>
      <c r="BH1737" s="1">
        <v>4</v>
      </c>
      <c r="BI1737" s="1">
        <v>3</v>
      </c>
      <c r="BJ1737" s="1">
        <f>BG1737*BI1737</f>
        <v>90.000000000000156</v>
      </c>
      <c r="BK1737" s="1" t="s">
        <v>32</v>
      </c>
      <c r="BL1737" s="25">
        <v>0</v>
      </c>
      <c r="BM1737" s="1">
        <v>0</v>
      </c>
      <c r="BN1737" s="1">
        <v>0</v>
      </c>
      <c r="BO1737" s="1">
        <v>0</v>
      </c>
      <c r="BP1737" s="1">
        <v>0</v>
      </c>
      <c r="BQ1737" s="12"/>
      <c r="BR1737" s="12"/>
      <c r="BS1737" s="12"/>
      <c r="BT1737" s="12"/>
      <c r="BU1737" s="12"/>
      <c r="BV1737" s="12"/>
      <c r="BW1737" s="12"/>
      <c r="BX1737" s="12"/>
      <c r="BY1737" s="12"/>
      <c r="BZ1737" s="12"/>
      <c r="CA1737" s="12"/>
      <c r="CB1737" s="15"/>
      <c r="CC1737" s="12"/>
      <c r="CD1737" s="12"/>
      <c r="CE1737" s="12"/>
      <c r="CF1737" s="12"/>
      <c r="CG1737" s="12"/>
      <c r="CH1737" s="12"/>
      <c r="CI1737" s="12"/>
      <c r="CJ1737" s="15"/>
      <c r="CK1737" s="12"/>
      <c r="CL1737" s="12"/>
      <c r="CM1737" s="12"/>
      <c r="CN1737" s="12"/>
      <c r="CO1737" s="12"/>
      <c r="CP1737" s="12"/>
      <c r="CQ1737" s="12"/>
      <c r="CR1737" s="12"/>
      <c r="CS1737" s="12"/>
      <c r="CT1737" s="12"/>
      <c r="CU1737" s="12"/>
      <c r="CV1737" s="12"/>
      <c r="CW1737" s="12"/>
      <c r="CX1737" s="12"/>
      <c r="CY1737" s="12"/>
      <c r="CZ1737" s="12"/>
      <c r="DA1737" s="12"/>
      <c r="DB1737" s="12"/>
      <c r="DC1737" s="12"/>
      <c r="DD1737" s="17">
        <v>0.76736111111111116</v>
      </c>
      <c r="DE1737" s="35">
        <v>0.78819444444444453</v>
      </c>
    </row>
    <row r="1738" spans="1:109" customFormat="1" x14ac:dyDescent="0.2">
      <c r="A1738" s="2">
        <v>1737</v>
      </c>
      <c r="B1738" s="5">
        <v>20</v>
      </c>
      <c r="C1738" s="5">
        <v>3</v>
      </c>
      <c r="D1738" s="1">
        <v>39</v>
      </c>
      <c r="E1738" s="7">
        <v>44099</v>
      </c>
      <c r="F1738" s="1">
        <v>0</v>
      </c>
      <c r="G1738" s="5">
        <f t="shared" si="111"/>
        <v>0</v>
      </c>
      <c r="H1738" s="19">
        <f t="shared" si="112"/>
        <v>0</v>
      </c>
      <c r="I1738">
        <v>4.166666666666667</v>
      </c>
      <c r="J1738">
        <v>141.83333333333334</v>
      </c>
      <c r="K1738">
        <v>19.807373968089497</v>
      </c>
      <c r="L1738">
        <v>16.666666666666668</v>
      </c>
      <c r="M1738">
        <v>83.333333333333329</v>
      </c>
      <c r="N1738">
        <v>0</v>
      </c>
      <c r="O1738">
        <v>5.208333333333333</v>
      </c>
      <c r="P1738">
        <v>149.19999999999999</v>
      </c>
      <c r="Q1738">
        <v>16.456361096083096</v>
      </c>
      <c r="R1738">
        <v>20</v>
      </c>
      <c r="S1738">
        <v>80</v>
      </c>
      <c r="T1738">
        <v>0</v>
      </c>
      <c r="U1738">
        <v>2.0833333333333335</v>
      </c>
      <c r="V1738">
        <v>105</v>
      </c>
      <c r="W1738">
        <v>0</v>
      </c>
      <c r="X1738">
        <v>0</v>
      </c>
      <c r="Y1738">
        <v>100</v>
      </c>
      <c r="Z1738">
        <v>0</v>
      </c>
      <c r="AA1738" s="2">
        <v>0</v>
      </c>
      <c r="AB1738" s="1">
        <v>2</v>
      </c>
      <c r="AC1738" s="1">
        <v>8</v>
      </c>
      <c r="AD1738" s="1">
        <v>2</v>
      </c>
      <c r="AE1738" s="16">
        <v>0</v>
      </c>
      <c r="AF1738" s="12">
        <v>99</v>
      </c>
      <c r="AG1738">
        <v>99</v>
      </c>
      <c r="AH1738" s="1">
        <v>1</v>
      </c>
      <c r="AI1738">
        <v>99</v>
      </c>
      <c r="AJ1738">
        <v>99</v>
      </c>
      <c r="AK1738">
        <v>99</v>
      </c>
      <c r="AL1738">
        <v>99</v>
      </c>
      <c r="AM1738" s="1">
        <v>99</v>
      </c>
      <c r="AN1738" s="1">
        <v>99</v>
      </c>
      <c r="AO1738" s="1">
        <v>99</v>
      </c>
      <c r="AP1738" s="1">
        <v>99</v>
      </c>
      <c r="AQ1738" s="1">
        <v>99</v>
      </c>
      <c r="AR1738" s="1">
        <v>99</v>
      </c>
      <c r="AS1738" s="1">
        <v>0</v>
      </c>
      <c r="AT1738" s="1">
        <v>0</v>
      </c>
      <c r="AU1738" s="1">
        <v>1</v>
      </c>
      <c r="AV1738" s="1">
        <v>0</v>
      </c>
      <c r="AW1738" s="1">
        <v>0</v>
      </c>
      <c r="AX1738" s="1">
        <v>0</v>
      </c>
      <c r="AY1738" s="1">
        <v>0</v>
      </c>
      <c r="AZ1738" s="1">
        <v>0</v>
      </c>
      <c r="BA1738" s="1">
        <v>0</v>
      </c>
      <c r="BB1738" s="1">
        <v>0</v>
      </c>
      <c r="BC1738" s="1">
        <v>0</v>
      </c>
      <c r="BD1738" s="1">
        <v>0</v>
      </c>
      <c r="BE1738" s="1">
        <v>0</v>
      </c>
      <c r="BF1738" s="1">
        <f>SUM(AS1738:BE1738)</f>
        <v>1</v>
      </c>
      <c r="BG1738" s="25">
        <v>0</v>
      </c>
      <c r="BH1738" s="1">
        <v>0</v>
      </c>
      <c r="BI1738" s="1">
        <v>0</v>
      </c>
      <c r="BJ1738" s="1">
        <v>0</v>
      </c>
      <c r="BK1738" s="1">
        <v>0</v>
      </c>
      <c r="BL1738" s="25">
        <v>0</v>
      </c>
      <c r="BM1738" s="1">
        <v>0</v>
      </c>
      <c r="BN1738" s="1">
        <v>0</v>
      </c>
      <c r="BO1738" s="1">
        <v>0</v>
      </c>
      <c r="BP1738" s="1">
        <v>0</v>
      </c>
      <c r="BQ1738" s="12"/>
      <c r="BR1738" s="12"/>
      <c r="BS1738" s="12"/>
      <c r="BT1738" s="12"/>
      <c r="BU1738" s="12"/>
      <c r="BV1738" s="12"/>
      <c r="BW1738" s="12"/>
      <c r="BX1738" s="12"/>
      <c r="BY1738" s="12"/>
      <c r="BZ1738" s="12"/>
      <c r="CA1738" s="12"/>
      <c r="CB1738" s="15"/>
      <c r="CC1738" s="12"/>
      <c r="CD1738" s="12"/>
      <c r="CE1738" s="12"/>
      <c r="CF1738" s="12"/>
      <c r="CG1738" s="12"/>
      <c r="CH1738" s="12"/>
      <c r="CI1738" s="12"/>
      <c r="CJ1738" s="15"/>
      <c r="CK1738" s="12"/>
      <c r="CL1738" s="12"/>
      <c r="CM1738" s="12"/>
      <c r="CN1738" s="12"/>
      <c r="CO1738" s="12"/>
      <c r="CP1738" s="12"/>
      <c r="CQ1738" s="12"/>
      <c r="CR1738" s="12"/>
      <c r="CS1738" s="12"/>
      <c r="CT1738" s="12"/>
      <c r="CU1738" s="12"/>
      <c r="CV1738" s="12"/>
      <c r="CW1738" s="12"/>
      <c r="CX1738" s="12"/>
      <c r="CY1738" s="12"/>
      <c r="CZ1738" s="12"/>
      <c r="DA1738" s="12"/>
      <c r="DB1738" s="12"/>
      <c r="DC1738" s="12"/>
      <c r="DD1738" s="1"/>
      <c r="DE1738" s="34"/>
    </row>
    <row r="1739" spans="1:109" customFormat="1" x14ac:dyDescent="0.2">
      <c r="A1739" s="2">
        <v>1738</v>
      </c>
      <c r="B1739" s="5">
        <v>20</v>
      </c>
      <c r="C1739" s="5">
        <v>3</v>
      </c>
      <c r="D1739" s="1">
        <v>40</v>
      </c>
      <c r="E1739" s="7">
        <v>44100</v>
      </c>
      <c r="F1739" s="1">
        <v>0</v>
      </c>
      <c r="G1739" s="5">
        <f t="shared" si="111"/>
        <v>30.000000000000053</v>
      </c>
      <c r="H1739" s="19">
        <f t="shared" si="112"/>
        <v>90.000000000000156</v>
      </c>
      <c r="I1739">
        <v>4.5138888888888893</v>
      </c>
      <c r="J1739">
        <v>132.61538461538461</v>
      </c>
      <c r="K1739">
        <v>59.44139966543586</v>
      </c>
      <c r="L1739">
        <v>15.384615384615385</v>
      </c>
      <c r="M1739">
        <v>69.230769230769226</v>
      </c>
      <c r="N1739">
        <v>15.384615384615385</v>
      </c>
      <c r="O1739">
        <v>5.729166666666667</v>
      </c>
      <c r="P1739">
        <v>126.45454545454545</v>
      </c>
      <c r="Q1739">
        <v>62.903358315535165</v>
      </c>
      <c r="R1739">
        <v>9.0909090909090917</v>
      </c>
      <c r="S1739">
        <v>72.72727272727272</v>
      </c>
      <c r="T1739">
        <v>18.181818181818183</v>
      </c>
      <c r="U1739">
        <v>2.0833333333333335</v>
      </c>
      <c r="V1739">
        <v>166.5</v>
      </c>
      <c r="W1739">
        <v>55.634227228491127</v>
      </c>
      <c r="X1739">
        <v>50</v>
      </c>
      <c r="Y1739">
        <v>50</v>
      </c>
      <c r="Z1739">
        <v>0</v>
      </c>
      <c r="AA1739" s="2">
        <v>0</v>
      </c>
      <c r="AB1739" s="1">
        <v>1</v>
      </c>
      <c r="AC1739" s="1">
        <v>9</v>
      </c>
      <c r="AD1739" s="1">
        <v>1</v>
      </c>
      <c r="AE1739" s="16">
        <v>0</v>
      </c>
      <c r="AF1739" t="s">
        <v>875</v>
      </c>
      <c r="AG1739" t="s">
        <v>875</v>
      </c>
      <c r="AH1739" t="s">
        <v>875</v>
      </c>
      <c r="AI1739" t="s">
        <v>875</v>
      </c>
      <c r="AJ1739" t="s">
        <v>875</v>
      </c>
      <c r="AK1739" t="s">
        <v>875</v>
      </c>
      <c r="AL1739" t="s">
        <v>875</v>
      </c>
      <c r="AM1739" s="1" t="s">
        <v>903</v>
      </c>
      <c r="AN1739" s="1" t="s">
        <v>903</v>
      </c>
      <c r="AO1739" s="1" t="s">
        <v>903</v>
      </c>
      <c r="AP1739" s="1" t="s">
        <v>903</v>
      </c>
      <c r="AQ1739" s="1" t="s">
        <v>903</v>
      </c>
      <c r="AR1739" s="1" t="s">
        <v>903</v>
      </c>
      <c r="AS1739" s="1" t="s">
        <v>903</v>
      </c>
      <c r="AT1739" s="1" t="s">
        <v>903</v>
      </c>
      <c r="AU1739" s="1" t="s">
        <v>903</v>
      </c>
      <c r="AV1739" s="1" t="s">
        <v>903</v>
      </c>
      <c r="AW1739" s="1" t="s">
        <v>903</v>
      </c>
      <c r="AX1739" s="1" t="s">
        <v>903</v>
      </c>
      <c r="AY1739" s="1" t="s">
        <v>903</v>
      </c>
      <c r="AZ1739" s="1" t="s">
        <v>903</v>
      </c>
      <c r="BA1739" s="1" t="s">
        <v>875</v>
      </c>
      <c r="BB1739" s="1" t="s">
        <v>875</v>
      </c>
      <c r="BC1739" s="1" t="s">
        <v>875</v>
      </c>
      <c r="BD1739" s="1" t="s">
        <v>875</v>
      </c>
      <c r="BE1739" s="1" t="s">
        <v>875</v>
      </c>
      <c r="BF1739" s="1" t="s">
        <v>875</v>
      </c>
      <c r="BG1739" s="25">
        <v>30.000000000000053</v>
      </c>
      <c r="BH1739" s="1">
        <v>4</v>
      </c>
      <c r="BI1739" s="1">
        <v>3</v>
      </c>
      <c r="BJ1739" s="1">
        <f>BG1739*BI1739</f>
        <v>90.000000000000156</v>
      </c>
      <c r="BK1739" s="1" t="s">
        <v>32</v>
      </c>
      <c r="BL1739" s="25">
        <v>0</v>
      </c>
      <c r="BM1739" s="1">
        <v>0</v>
      </c>
      <c r="BN1739" s="1">
        <v>0</v>
      </c>
      <c r="BO1739" s="1">
        <v>0</v>
      </c>
      <c r="BP1739" s="1">
        <v>0</v>
      </c>
      <c r="BQ1739" s="12"/>
      <c r="BR1739" s="12"/>
      <c r="BS1739" s="12"/>
      <c r="BT1739" s="12"/>
      <c r="BU1739" s="12"/>
      <c r="BV1739" s="12"/>
      <c r="BW1739" s="12"/>
      <c r="BX1739" s="12"/>
      <c r="BY1739" s="12"/>
      <c r="BZ1739" s="12"/>
      <c r="CA1739" s="12"/>
      <c r="CB1739" s="15"/>
      <c r="CC1739" s="12"/>
      <c r="CD1739" s="12"/>
      <c r="CE1739" s="12"/>
      <c r="CF1739" s="12"/>
      <c r="CG1739" s="12"/>
      <c r="CH1739" s="12"/>
      <c r="CI1739" s="12"/>
      <c r="CJ1739" s="15"/>
      <c r="CK1739" s="12"/>
      <c r="CL1739" s="12"/>
      <c r="CM1739" s="12"/>
      <c r="CN1739" s="12"/>
      <c r="CO1739" s="12"/>
      <c r="CP1739" s="12"/>
      <c r="CQ1739" s="12"/>
      <c r="CR1739" s="12"/>
      <c r="CS1739" s="12"/>
      <c r="CT1739" s="12"/>
      <c r="CU1739" s="12"/>
      <c r="CV1739" s="12"/>
      <c r="CW1739" s="12"/>
      <c r="CX1739" s="12"/>
      <c r="CY1739" s="12"/>
      <c r="CZ1739" s="12"/>
      <c r="DA1739" s="12"/>
      <c r="DB1739" s="12"/>
      <c r="DC1739" s="12"/>
      <c r="DD1739" s="17">
        <v>0.76041666666666663</v>
      </c>
      <c r="DE1739" s="35">
        <v>0.78125</v>
      </c>
    </row>
    <row r="1740" spans="1:109" customFormat="1" x14ac:dyDescent="0.2">
      <c r="A1740" s="2">
        <v>1739</v>
      </c>
      <c r="B1740" s="5">
        <v>20</v>
      </c>
      <c r="C1740" s="5">
        <v>3</v>
      </c>
      <c r="D1740" s="1">
        <v>41</v>
      </c>
      <c r="E1740" s="7">
        <v>44101</v>
      </c>
      <c r="F1740" s="1">
        <v>0</v>
      </c>
      <c r="G1740" s="5">
        <f t="shared" si="111"/>
        <v>15.000000000000107</v>
      </c>
      <c r="H1740" s="19">
        <f t="shared" si="112"/>
        <v>42.000000000000298</v>
      </c>
      <c r="I1740">
        <v>4.5138888888888893</v>
      </c>
      <c r="J1740">
        <v>117</v>
      </c>
      <c r="K1740">
        <v>61.803008452662631</v>
      </c>
      <c r="L1740">
        <v>15.384615384615385</v>
      </c>
      <c r="M1740">
        <v>69.230769230769226</v>
      </c>
      <c r="N1740">
        <v>15.384615384615385</v>
      </c>
      <c r="O1740">
        <v>5.729166666666667</v>
      </c>
      <c r="P1740">
        <v>119.72727272727273</v>
      </c>
      <c r="Q1740">
        <v>65.878640224206933</v>
      </c>
      <c r="R1740">
        <v>18.181818181818183</v>
      </c>
      <c r="S1740">
        <v>63.636363636363626</v>
      </c>
      <c r="T1740">
        <v>18.181818181818183</v>
      </c>
      <c r="U1740">
        <v>2.0833333333333335</v>
      </c>
      <c r="V1740">
        <v>102</v>
      </c>
      <c r="W1740">
        <v>0</v>
      </c>
      <c r="X1740">
        <v>0</v>
      </c>
      <c r="Y1740">
        <v>100</v>
      </c>
      <c r="Z1740">
        <v>0</v>
      </c>
      <c r="AA1740" s="2">
        <v>1</v>
      </c>
      <c r="AB1740" s="1">
        <v>1</v>
      </c>
      <c r="AC1740" s="1">
        <v>8</v>
      </c>
      <c r="AD1740" s="1">
        <v>1</v>
      </c>
      <c r="AE1740" s="16">
        <v>0</v>
      </c>
      <c r="AF1740" t="s">
        <v>875</v>
      </c>
      <c r="AG1740" t="s">
        <v>875</v>
      </c>
      <c r="AH1740" t="s">
        <v>875</v>
      </c>
      <c r="AI1740" t="s">
        <v>875</v>
      </c>
      <c r="AJ1740" t="s">
        <v>875</v>
      </c>
      <c r="AK1740" t="s">
        <v>875</v>
      </c>
      <c r="AL1740" t="s">
        <v>875</v>
      </c>
      <c r="AM1740" s="1" t="s">
        <v>903</v>
      </c>
      <c r="AN1740" s="1" t="s">
        <v>903</v>
      </c>
      <c r="AO1740" s="1" t="s">
        <v>903</v>
      </c>
      <c r="AP1740" s="1" t="s">
        <v>903</v>
      </c>
      <c r="AQ1740" s="1" t="s">
        <v>903</v>
      </c>
      <c r="AR1740" s="1" t="s">
        <v>903</v>
      </c>
      <c r="AS1740" s="1" t="s">
        <v>903</v>
      </c>
      <c r="AT1740" s="1" t="s">
        <v>903</v>
      </c>
      <c r="AU1740" s="1" t="s">
        <v>903</v>
      </c>
      <c r="AV1740" s="1" t="s">
        <v>903</v>
      </c>
      <c r="AW1740" s="1" t="s">
        <v>903</v>
      </c>
      <c r="AX1740" s="1" t="s">
        <v>903</v>
      </c>
      <c r="AY1740" s="1" t="s">
        <v>903</v>
      </c>
      <c r="AZ1740" s="1" t="s">
        <v>903</v>
      </c>
      <c r="BA1740" s="1" t="s">
        <v>875</v>
      </c>
      <c r="BB1740" s="1" t="s">
        <v>875</v>
      </c>
      <c r="BC1740" s="1" t="s">
        <v>875</v>
      </c>
      <c r="BD1740" s="1" t="s">
        <v>875</v>
      </c>
      <c r="BE1740" s="1" t="s">
        <v>875</v>
      </c>
      <c r="BF1740" s="1" t="s">
        <v>875</v>
      </c>
      <c r="BG1740" s="25">
        <v>15.000000000000107</v>
      </c>
      <c r="BH1740" s="12">
        <v>3</v>
      </c>
      <c r="BI1740" s="1">
        <v>2.8</v>
      </c>
      <c r="BJ1740" s="1">
        <f>BG1740*BI1740</f>
        <v>42.000000000000298</v>
      </c>
      <c r="BK1740" s="1" t="s">
        <v>788</v>
      </c>
      <c r="BL1740" s="25">
        <v>0</v>
      </c>
      <c r="BM1740" s="1">
        <v>0</v>
      </c>
      <c r="BN1740" s="1">
        <v>0</v>
      </c>
      <c r="BO1740" s="1">
        <v>0</v>
      </c>
      <c r="BP1740" s="1">
        <v>0</v>
      </c>
      <c r="BQ1740" s="12"/>
      <c r="BR1740" s="12"/>
      <c r="BS1740" s="12"/>
      <c r="BT1740" s="12"/>
      <c r="BU1740" s="12"/>
      <c r="BV1740" s="12"/>
      <c r="BW1740" s="12"/>
      <c r="BX1740" s="12"/>
      <c r="BY1740" s="12"/>
      <c r="BZ1740" s="12"/>
      <c r="CA1740" s="12"/>
      <c r="CB1740" s="15"/>
      <c r="CC1740" s="12"/>
      <c r="CD1740" s="12"/>
      <c r="CE1740" s="12"/>
      <c r="CF1740" s="12"/>
      <c r="CG1740" s="12"/>
      <c r="CH1740" s="12"/>
      <c r="CI1740" s="12"/>
      <c r="CJ1740" s="15"/>
      <c r="CK1740" s="12"/>
      <c r="CL1740" s="12"/>
      <c r="CM1740" s="12"/>
      <c r="CN1740" s="12"/>
      <c r="CO1740" s="12"/>
      <c r="CP1740" s="12"/>
      <c r="CQ1740" s="12"/>
      <c r="CR1740" s="12"/>
      <c r="CS1740" s="12"/>
      <c r="CT1740" s="12"/>
      <c r="CU1740" s="12"/>
      <c r="CV1740" s="12"/>
      <c r="CW1740" s="12"/>
      <c r="CX1740" s="12"/>
      <c r="CY1740" s="12"/>
      <c r="CZ1740" s="12"/>
      <c r="DA1740" s="12"/>
      <c r="DB1740" s="12"/>
      <c r="DC1740" s="12"/>
      <c r="DD1740" s="17">
        <v>0.76041666666666663</v>
      </c>
      <c r="DE1740" s="35">
        <v>0.77083333333333337</v>
      </c>
    </row>
    <row r="1741" spans="1:109" customFormat="1" x14ac:dyDescent="0.2">
      <c r="A1741" s="2">
        <v>1740</v>
      </c>
      <c r="B1741" s="5">
        <v>20</v>
      </c>
      <c r="C1741" s="5">
        <v>3</v>
      </c>
      <c r="D1741" s="1">
        <v>42</v>
      </c>
      <c r="E1741" s="7">
        <v>44102</v>
      </c>
      <c r="F1741" s="1">
        <v>0</v>
      </c>
      <c r="G1741" s="5">
        <f t="shared" si="111"/>
        <v>0</v>
      </c>
      <c r="H1741" s="19">
        <f t="shared" si="112"/>
        <v>0</v>
      </c>
      <c r="I1741">
        <v>2.4305555555555554</v>
      </c>
      <c r="J1741">
        <v>137.57142857142858</v>
      </c>
      <c r="K1741">
        <v>39.963494810245741</v>
      </c>
      <c r="L1741">
        <v>28.571428571428573</v>
      </c>
      <c r="M1741">
        <v>71.428571428571431</v>
      </c>
      <c r="N1741">
        <v>0</v>
      </c>
      <c r="O1741">
        <v>2.6041666666666665</v>
      </c>
      <c r="P1741">
        <v>139.4</v>
      </c>
      <c r="Q1741">
        <v>48.225063929904678</v>
      </c>
      <c r="R1741">
        <v>40</v>
      </c>
      <c r="S1741">
        <v>60</v>
      </c>
      <c r="T1741">
        <v>0</v>
      </c>
      <c r="U1741">
        <v>2.0833333333333335</v>
      </c>
      <c r="V1741">
        <v>133</v>
      </c>
      <c r="W1741">
        <v>0</v>
      </c>
      <c r="X1741">
        <v>0</v>
      </c>
      <c r="Y1741">
        <v>100</v>
      </c>
      <c r="Z1741">
        <v>0</v>
      </c>
      <c r="AA1741" s="25" t="s">
        <v>20</v>
      </c>
      <c r="AB1741" t="s">
        <v>20</v>
      </c>
      <c r="AC1741" t="s">
        <v>20</v>
      </c>
      <c r="AD1741" s="1" t="s">
        <v>20</v>
      </c>
      <c r="AE1741" s="16" t="s">
        <v>20</v>
      </c>
      <c r="AF1741" s="16" t="s">
        <v>20</v>
      </c>
      <c r="AG1741" s="16" t="s">
        <v>20</v>
      </c>
      <c r="AH1741" s="16" t="s">
        <v>20</v>
      </c>
      <c r="AI1741" s="16" t="s">
        <v>20</v>
      </c>
      <c r="AJ1741" s="16" t="s">
        <v>20</v>
      </c>
      <c r="AK1741" s="16" t="s">
        <v>20</v>
      </c>
      <c r="AL1741" s="16" t="s">
        <v>20</v>
      </c>
      <c r="AM1741" s="1" t="s">
        <v>20</v>
      </c>
      <c r="AN1741" s="1" t="s">
        <v>20</v>
      </c>
      <c r="AO1741" s="1" t="s">
        <v>20</v>
      </c>
      <c r="AP1741" s="1" t="s">
        <v>20</v>
      </c>
      <c r="AQ1741" s="1" t="s">
        <v>20</v>
      </c>
      <c r="AR1741" s="1" t="s">
        <v>20</v>
      </c>
      <c r="AS1741" t="s">
        <v>20</v>
      </c>
      <c r="AT1741" t="s">
        <v>20</v>
      </c>
      <c r="AU1741" t="s">
        <v>20</v>
      </c>
      <c r="AV1741" t="s">
        <v>20</v>
      </c>
      <c r="AW1741" t="s">
        <v>20</v>
      </c>
      <c r="AX1741" t="s">
        <v>20</v>
      </c>
      <c r="AY1741" t="s">
        <v>20</v>
      </c>
      <c r="AZ1741" s="1" t="s">
        <v>20</v>
      </c>
      <c r="BA1741" t="s">
        <v>20</v>
      </c>
      <c r="BB1741" t="s">
        <v>20</v>
      </c>
      <c r="BC1741" t="s">
        <v>20</v>
      </c>
      <c r="BD1741" t="s">
        <v>20</v>
      </c>
      <c r="BE1741" t="s">
        <v>20</v>
      </c>
      <c r="BF1741" t="s">
        <v>20</v>
      </c>
      <c r="BG1741" s="12" t="s">
        <v>20</v>
      </c>
      <c r="BH1741" s="1" t="s">
        <v>20</v>
      </c>
      <c r="BI1741" s="1" t="s">
        <v>20</v>
      </c>
      <c r="BJ1741" s="12" t="s">
        <v>20</v>
      </c>
      <c r="BK1741" s="12" t="s">
        <v>20</v>
      </c>
      <c r="BL1741" s="25" t="s">
        <v>20</v>
      </c>
      <c r="BM1741" s="1" t="s">
        <v>20</v>
      </c>
      <c r="BN1741" s="1" t="s">
        <v>20</v>
      </c>
      <c r="BO1741" s="1" t="s">
        <v>20</v>
      </c>
      <c r="BP1741" s="1" t="s">
        <v>20</v>
      </c>
      <c r="BQ1741" s="12"/>
      <c r="BR1741" s="12"/>
      <c r="BS1741" s="12"/>
      <c r="BT1741" s="12"/>
      <c r="BU1741" s="12"/>
      <c r="BV1741" s="12"/>
      <c r="BW1741" s="12"/>
      <c r="BX1741" s="12"/>
      <c r="BY1741" s="12"/>
      <c r="BZ1741" s="12"/>
      <c r="CA1741" s="12"/>
      <c r="CB1741" s="15"/>
      <c r="CC1741" s="12"/>
      <c r="CD1741" s="12"/>
      <c r="CE1741" s="12"/>
      <c r="CF1741" s="12"/>
      <c r="CG1741" s="12"/>
      <c r="CH1741" s="12"/>
      <c r="CI1741" s="12"/>
      <c r="CJ1741" s="15"/>
      <c r="CK1741" s="12"/>
      <c r="CL1741" s="12"/>
      <c r="CM1741" s="12"/>
      <c r="CN1741" s="12"/>
      <c r="CO1741" s="12"/>
      <c r="CP1741" s="12"/>
      <c r="CQ1741" s="12"/>
      <c r="CR1741" s="12"/>
      <c r="CS1741" s="12"/>
      <c r="CT1741" s="12"/>
      <c r="CU1741" s="12"/>
      <c r="CV1741" s="12"/>
      <c r="CW1741" s="12"/>
      <c r="CX1741" s="12"/>
      <c r="CY1741" s="12"/>
      <c r="CZ1741" s="12"/>
      <c r="DA1741" s="12"/>
      <c r="DB1741" s="12"/>
      <c r="DC1741" s="12"/>
      <c r="DD1741" s="1"/>
      <c r="DE1741" s="34"/>
    </row>
    <row r="1742" spans="1:109" customFormat="1" x14ac:dyDescent="0.2">
      <c r="A1742" s="2">
        <v>1741</v>
      </c>
      <c r="B1742" s="5">
        <v>20</v>
      </c>
      <c r="C1742" s="5">
        <v>3</v>
      </c>
      <c r="D1742" s="1">
        <v>43</v>
      </c>
      <c r="E1742" s="7">
        <v>44103</v>
      </c>
      <c r="F1742" s="1">
        <v>0</v>
      </c>
      <c r="G1742" s="5">
        <f t="shared" si="111"/>
        <v>0</v>
      </c>
      <c r="H1742" s="19">
        <f t="shared" si="112"/>
        <v>0</v>
      </c>
      <c r="I1742">
        <v>5.208333333333333</v>
      </c>
      <c r="J1742">
        <v>202.46666666666667</v>
      </c>
      <c r="K1742">
        <v>52.068576992206239</v>
      </c>
      <c r="L1742">
        <v>53.333333333333336</v>
      </c>
      <c r="M1742">
        <v>33.333333333333329</v>
      </c>
      <c r="N1742">
        <v>13.333333333333334</v>
      </c>
      <c r="O1742">
        <v>4.6875</v>
      </c>
      <c r="P1742">
        <v>198.44444444444446</v>
      </c>
      <c r="Q1742">
        <v>51.59215967139307</v>
      </c>
      <c r="R1742">
        <v>44.444444444444443</v>
      </c>
      <c r="S1742">
        <v>55.555555555555557</v>
      </c>
      <c r="T1742">
        <v>0</v>
      </c>
      <c r="U1742">
        <v>6.25</v>
      </c>
      <c r="V1742">
        <v>208.5</v>
      </c>
      <c r="W1742">
        <v>57.302207198438808</v>
      </c>
      <c r="X1742">
        <v>66.666666666666671</v>
      </c>
      <c r="Y1742">
        <v>0</v>
      </c>
      <c r="Z1742">
        <v>33.333333333333336</v>
      </c>
      <c r="AA1742" s="2">
        <v>2</v>
      </c>
      <c r="AB1742" s="1">
        <v>3</v>
      </c>
      <c r="AC1742" s="1">
        <v>6</v>
      </c>
      <c r="AD1742" s="1">
        <v>3</v>
      </c>
      <c r="AE1742" s="16">
        <v>0</v>
      </c>
      <c r="AF1742" s="12">
        <v>99</v>
      </c>
      <c r="AG1742">
        <v>99</v>
      </c>
      <c r="AH1742">
        <v>99</v>
      </c>
      <c r="AI1742">
        <v>99</v>
      </c>
      <c r="AJ1742">
        <v>99</v>
      </c>
      <c r="AK1742">
        <v>99</v>
      </c>
      <c r="AL1742">
        <v>99</v>
      </c>
      <c r="AM1742">
        <v>1</v>
      </c>
      <c r="AN1742" s="1">
        <v>99</v>
      </c>
      <c r="AO1742" s="1">
        <v>99</v>
      </c>
      <c r="AP1742">
        <v>99</v>
      </c>
      <c r="AQ1742" s="1">
        <v>99</v>
      </c>
      <c r="AR1742" s="1">
        <v>99</v>
      </c>
      <c r="AS1742" s="1">
        <v>0</v>
      </c>
      <c r="AT1742" s="1">
        <v>0</v>
      </c>
      <c r="AU1742" s="1">
        <v>0</v>
      </c>
      <c r="AV1742" s="1">
        <v>0</v>
      </c>
      <c r="AW1742" s="1">
        <v>0</v>
      </c>
      <c r="AX1742" s="1">
        <v>0</v>
      </c>
      <c r="AY1742" s="1">
        <v>0</v>
      </c>
      <c r="AZ1742" s="1">
        <v>1</v>
      </c>
      <c r="BA1742" s="1">
        <v>0</v>
      </c>
      <c r="BB1742" s="1">
        <v>0</v>
      </c>
      <c r="BC1742" s="1">
        <v>0</v>
      </c>
      <c r="BD1742" s="1">
        <v>0</v>
      </c>
      <c r="BE1742" s="1">
        <v>0</v>
      </c>
      <c r="BF1742" s="1">
        <f>SUM(AS1742:BE1742)</f>
        <v>1</v>
      </c>
      <c r="BG1742" s="25">
        <v>0</v>
      </c>
      <c r="BH1742" s="1">
        <v>0</v>
      </c>
      <c r="BI1742" s="1">
        <v>0</v>
      </c>
      <c r="BJ1742" s="1">
        <v>0</v>
      </c>
      <c r="BK1742" s="1">
        <v>0</v>
      </c>
      <c r="BL1742" s="25">
        <v>0</v>
      </c>
      <c r="BM1742" s="1">
        <v>0</v>
      </c>
      <c r="BN1742" s="1">
        <v>0</v>
      </c>
      <c r="BO1742" s="1">
        <v>0</v>
      </c>
      <c r="BP1742" s="1">
        <v>0</v>
      </c>
      <c r="BQ1742" s="12"/>
      <c r="BR1742" s="12"/>
      <c r="BS1742" s="12"/>
      <c r="BT1742" s="12"/>
      <c r="BU1742" s="12"/>
      <c r="BV1742" s="12"/>
      <c r="BW1742" s="12"/>
      <c r="BX1742" s="12"/>
      <c r="BY1742" s="12"/>
      <c r="BZ1742" s="12"/>
      <c r="CA1742" s="12"/>
      <c r="CB1742" s="15"/>
      <c r="CC1742" s="12"/>
      <c r="CD1742" s="12"/>
      <c r="CE1742" s="12"/>
      <c r="CF1742" s="12"/>
      <c r="CG1742" s="12"/>
      <c r="CH1742" s="12"/>
      <c r="CI1742" s="12"/>
      <c r="CJ1742" s="15"/>
      <c r="CK1742" s="12"/>
      <c r="CL1742" s="12"/>
      <c r="CM1742" s="12"/>
      <c r="CN1742" s="12"/>
      <c r="CO1742" s="12"/>
      <c r="CP1742" s="12"/>
      <c r="CQ1742" s="12"/>
      <c r="CR1742" s="12"/>
      <c r="CS1742" s="12"/>
      <c r="CT1742" s="12"/>
      <c r="CU1742" s="12"/>
      <c r="CV1742" s="12"/>
      <c r="CW1742" s="12"/>
      <c r="CX1742" s="12"/>
      <c r="CY1742" s="12"/>
      <c r="CZ1742" s="12"/>
      <c r="DA1742" s="12"/>
      <c r="DB1742" s="12"/>
      <c r="DC1742" s="12"/>
      <c r="DD1742" s="1"/>
      <c r="DE1742" s="34"/>
    </row>
    <row r="1743" spans="1:109" customFormat="1" x14ac:dyDescent="0.2">
      <c r="A1743" s="2">
        <v>1742</v>
      </c>
      <c r="B1743" s="5">
        <v>20</v>
      </c>
      <c r="C1743" s="5">
        <v>3</v>
      </c>
      <c r="D1743" s="1">
        <v>44</v>
      </c>
      <c r="E1743" s="7">
        <v>44104</v>
      </c>
      <c r="F1743" s="1">
        <v>0</v>
      </c>
      <c r="G1743" s="5">
        <f t="shared" si="111"/>
        <v>0</v>
      </c>
      <c r="H1743" s="19">
        <f t="shared" si="112"/>
        <v>0</v>
      </c>
      <c r="I1743">
        <v>3.4722222222222223</v>
      </c>
      <c r="J1743">
        <v>134.5</v>
      </c>
      <c r="K1743">
        <v>29.729965337301394</v>
      </c>
      <c r="L1743">
        <v>20</v>
      </c>
      <c r="M1743">
        <v>80</v>
      </c>
      <c r="N1743">
        <v>0</v>
      </c>
      <c r="O1743">
        <v>4.166666666666667</v>
      </c>
      <c r="P1743">
        <v>137.125</v>
      </c>
      <c r="Q1743">
        <v>32.747100875443635</v>
      </c>
      <c r="R1743">
        <v>25</v>
      </c>
      <c r="S1743">
        <v>75</v>
      </c>
      <c r="T1743">
        <v>0</v>
      </c>
      <c r="U1743">
        <v>2.0833333333333335</v>
      </c>
      <c r="V1743">
        <v>124</v>
      </c>
      <c r="W1743">
        <v>0</v>
      </c>
      <c r="X1743">
        <v>0</v>
      </c>
      <c r="Y1743">
        <v>100</v>
      </c>
      <c r="Z1743">
        <v>0</v>
      </c>
      <c r="AA1743" s="25" t="s">
        <v>20</v>
      </c>
      <c r="AB1743" t="s">
        <v>20</v>
      </c>
      <c r="AC1743" t="s">
        <v>20</v>
      </c>
      <c r="AD1743" s="1" t="s">
        <v>20</v>
      </c>
      <c r="AE1743" s="16" t="s">
        <v>20</v>
      </c>
      <c r="AF1743" s="16" t="s">
        <v>20</v>
      </c>
      <c r="AG1743" s="16" t="s">
        <v>20</v>
      </c>
      <c r="AH1743" s="16" t="s">
        <v>20</v>
      </c>
      <c r="AI1743" s="16" t="s">
        <v>20</v>
      </c>
      <c r="AJ1743" s="16" t="s">
        <v>20</v>
      </c>
      <c r="AK1743" s="16" t="s">
        <v>20</v>
      </c>
      <c r="AL1743" s="16" t="s">
        <v>20</v>
      </c>
      <c r="AM1743" s="16" t="s">
        <v>20</v>
      </c>
      <c r="AN1743" s="16" t="s">
        <v>20</v>
      </c>
      <c r="AO1743" s="16" t="s">
        <v>20</v>
      </c>
      <c r="AP1743" s="16" t="s">
        <v>20</v>
      </c>
      <c r="AQ1743" s="16" t="s">
        <v>20</v>
      </c>
      <c r="AR1743" s="16" t="s">
        <v>20</v>
      </c>
      <c r="AS1743" t="s">
        <v>20</v>
      </c>
      <c r="AT1743" t="s">
        <v>20</v>
      </c>
      <c r="AU1743" t="s">
        <v>20</v>
      </c>
      <c r="AV1743" t="s">
        <v>20</v>
      </c>
      <c r="AW1743" t="s">
        <v>20</v>
      </c>
      <c r="AX1743" t="s">
        <v>20</v>
      </c>
      <c r="AY1743" t="s">
        <v>20</v>
      </c>
      <c r="AZ1743" s="1" t="s">
        <v>20</v>
      </c>
      <c r="BA1743" s="1" t="s">
        <v>20</v>
      </c>
      <c r="BB1743" s="1" t="s">
        <v>20</v>
      </c>
      <c r="BC1743" t="s">
        <v>20</v>
      </c>
      <c r="BD1743" t="s">
        <v>20</v>
      </c>
      <c r="BE1743" s="1" t="s">
        <v>20</v>
      </c>
      <c r="BF1743" s="1" t="s">
        <v>20</v>
      </c>
      <c r="BG1743" s="12" t="s">
        <v>20</v>
      </c>
      <c r="BH1743" s="1" t="s">
        <v>20</v>
      </c>
      <c r="BI1743" s="1" t="s">
        <v>20</v>
      </c>
      <c r="BJ1743" s="12" t="s">
        <v>20</v>
      </c>
      <c r="BK1743" s="12" t="s">
        <v>20</v>
      </c>
      <c r="BL1743" s="25" t="s">
        <v>20</v>
      </c>
      <c r="BM1743" s="1" t="s">
        <v>20</v>
      </c>
      <c r="BN1743" s="1" t="s">
        <v>20</v>
      </c>
      <c r="BO1743" s="1" t="s">
        <v>20</v>
      </c>
      <c r="BP1743" s="1" t="s">
        <v>20</v>
      </c>
      <c r="BQ1743" s="12"/>
      <c r="BR1743" s="12"/>
      <c r="BS1743" s="12"/>
      <c r="BT1743" s="12"/>
      <c r="BU1743" s="12"/>
      <c r="BV1743" s="12"/>
      <c r="BW1743" s="12"/>
      <c r="BX1743" s="12"/>
      <c r="BY1743" s="12"/>
      <c r="BZ1743" s="12"/>
      <c r="CA1743" s="12"/>
      <c r="CB1743" s="15"/>
      <c r="CC1743" s="12"/>
      <c r="CD1743" s="12"/>
      <c r="CE1743" s="12"/>
      <c r="CF1743" s="12"/>
      <c r="CG1743" s="12"/>
      <c r="CH1743" s="12"/>
      <c r="CI1743" s="12"/>
      <c r="CJ1743" s="15"/>
      <c r="CK1743" s="12"/>
      <c r="CL1743" s="12"/>
      <c r="CM1743" s="12"/>
      <c r="CN1743" s="12"/>
      <c r="CO1743" s="12"/>
      <c r="CP1743" s="12"/>
      <c r="CQ1743" s="12"/>
      <c r="CR1743" s="12"/>
      <c r="CS1743" s="12"/>
      <c r="CT1743" s="12"/>
      <c r="CU1743" s="12"/>
      <c r="CV1743" s="12"/>
      <c r="CW1743" s="12"/>
      <c r="CX1743" s="12"/>
      <c r="CY1743" s="12"/>
      <c r="CZ1743" s="12"/>
      <c r="DA1743" s="12"/>
      <c r="DB1743" s="12"/>
      <c r="DC1743" s="12"/>
      <c r="DD1743" s="1"/>
      <c r="DE1743" s="34"/>
    </row>
    <row r="1744" spans="1:109" customFormat="1" x14ac:dyDescent="0.2">
      <c r="A1744" s="2">
        <v>1743</v>
      </c>
      <c r="B1744" s="5">
        <v>20</v>
      </c>
      <c r="C1744" s="5">
        <v>3</v>
      </c>
      <c r="D1744" s="1">
        <v>45</v>
      </c>
      <c r="E1744" s="7">
        <v>44105</v>
      </c>
      <c r="F1744" s="1">
        <v>0</v>
      </c>
      <c r="G1744" s="5">
        <f t="shared" si="111"/>
        <v>0</v>
      </c>
      <c r="H1744" s="19">
        <f t="shared" si="112"/>
        <v>0</v>
      </c>
      <c r="I1744">
        <v>3.8194444444444446</v>
      </c>
      <c r="J1744">
        <v>169.54545454545453</v>
      </c>
      <c r="K1744">
        <v>57.35594454872458</v>
      </c>
      <c r="L1744">
        <v>27.272727272727273</v>
      </c>
      <c r="M1744">
        <v>72.72727272727272</v>
      </c>
      <c r="N1744">
        <v>0</v>
      </c>
      <c r="O1744">
        <v>4.6875</v>
      </c>
      <c r="P1744">
        <v>181.88888888888889</v>
      </c>
      <c r="Q1744">
        <v>57.341042537472681</v>
      </c>
      <c r="R1744">
        <v>33.333333333333336</v>
      </c>
      <c r="S1744">
        <v>66.666666666666657</v>
      </c>
      <c r="T1744">
        <v>0</v>
      </c>
      <c r="U1744">
        <v>2.0833333333333335</v>
      </c>
      <c r="V1744">
        <v>114</v>
      </c>
      <c r="W1744">
        <v>0</v>
      </c>
      <c r="X1744">
        <v>0</v>
      </c>
      <c r="Y1744">
        <v>100</v>
      </c>
      <c r="Z1744">
        <v>0</v>
      </c>
      <c r="AA1744" s="2">
        <v>0</v>
      </c>
      <c r="AB1744" s="1">
        <v>2</v>
      </c>
      <c r="AC1744" s="1">
        <v>7</v>
      </c>
      <c r="AD1744" s="1">
        <v>2</v>
      </c>
      <c r="AE1744" s="16">
        <v>0</v>
      </c>
      <c r="AF1744" s="12">
        <v>99</v>
      </c>
      <c r="AG1744">
        <v>1</v>
      </c>
      <c r="AH1744">
        <v>99</v>
      </c>
      <c r="AI1744">
        <v>99</v>
      </c>
      <c r="AJ1744">
        <v>99</v>
      </c>
      <c r="AK1744">
        <v>99</v>
      </c>
      <c r="AL1744">
        <v>99</v>
      </c>
      <c r="AM1744" s="1">
        <v>99</v>
      </c>
      <c r="AN1744">
        <v>99</v>
      </c>
      <c r="AO1744" s="1">
        <v>99</v>
      </c>
      <c r="AP1744">
        <v>99</v>
      </c>
      <c r="AQ1744">
        <v>99</v>
      </c>
      <c r="AR1744">
        <v>99</v>
      </c>
      <c r="AS1744" s="1">
        <v>0</v>
      </c>
      <c r="AT1744">
        <v>1</v>
      </c>
      <c r="AU1744">
        <v>0</v>
      </c>
      <c r="AV1744" s="1">
        <v>0</v>
      </c>
      <c r="AW1744" s="1">
        <v>0</v>
      </c>
      <c r="AX1744" s="1">
        <v>0</v>
      </c>
      <c r="AY1744" s="1">
        <v>0</v>
      </c>
      <c r="AZ1744" s="1">
        <v>0</v>
      </c>
      <c r="BA1744" s="1">
        <v>0</v>
      </c>
      <c r="BB1744" s="1">
        <v>0</v>
      </c>
      <c r="BC1744" s="1">
        <v>0</v>
      </c>
      <c r="BD1744" s="1">
        <v>0</v>
      </c>
      <c r="BE1744" s="1">
        <v>0</v>
      </c>
      <c r="BF1744" s="1">
        <f>SUM(AS1744:BE1744)</f>
        <v>1</v>
      </c>
      <c r="BG1744" s="25">
        <v>0</v>
      </c>
      <c r="BH1744" s="1">
        <v>0</v>
      </c>
      <c r="BI1744" s="1">
        <v>0</v>
      </c>
      <c r="BJ1744" s="1">
        <v>0</v>
      </c>
      <c r="BK1744" s="1">
        <v>0</v>
      </c>
      <c r="BL1744" s="25">
        <v>0</v>
      </c>
      <c r="BM1744" s="1">
        <v>0</v>
      </c>
      <c r="BN1744" s="1">
        <v>0</v>
      </c>
      <c r="BO1744" s="1">
        <v>0</v>
      </c>
      <c r="BP1744" s="1">
        <v>0</v>
      </c>
      <c r="BQ1744" s="12"/>
      <c r="BR1744" s="12"/>
      <c r="BS1744" s="12"/>
      <c r="BT1744" s="12"/>
      <c r="BU1744" s="12"/>
      <c r="BV1744" s="12"/>
      <c r="BW1744" s="12"/>
      <c r="BX1744" s="12"/>
      <c r="BY1744" s="12"/>
      <c r="BZ1744" s="12"/>
      <c r="CA1744" s="12"/>
      <c r="CB1744" s="15"/>
      <c r="CC1744" s="12"/>
      <c r="CD1744" s="12"/>
      <c r="CE1744" s="12"/>
      <c r="CF1744" s="12"/>
      <c r="CG1744" s="12"/>
      <c r="CH1744" s="12"/>
      <c r="CI1744" s="12"/>
      <c r="CJ1744" s="15"/>
      <c r="CK1744" s="12"/>
      <c r="CL1744" s="12"/>
      <c r="CM1744" s="12"/>
      <c r="CN1744" s="12"/>
      <c r="CO1744" s="12"/>
      <c r="CP1744" s="12"/>
      <c r="CQ1744" s="12"/>
      <c r="CR1744" s="12"/>
      <c r="CS1744" s="12"/>
      <c r="CT1744" s="12"/>
      <c r="CU1744" s="12"/>
      <c r="CV1744" s="12"/>
      <c r="CW1744" s="12"/>
      <c r="CX1744" s="12"/>
      <c r="CY1744" s="12"/>
      <c r="CZ1744" s="12"/>
      <c r="DA1744" s="12"/>
      <c r="DB1744" s="12"/>
      <c r="DC1744" s="12"/>
      <c r="DD1744" s="1"/>
      <c r="DE1744" s="34"/>
    </row>
    <row r="1745" spans="1:109" customFormat="1" x14ac:dyDescent="0.2">
      <c r="A1745" s="2">
        <v>1744</v>
      </c>
      <c r="B1745" s="5">
        <v>20</v>
      </c>
      <c r="C1745" s="5">
        <v>3</v>
      </c>
      <c r="D1745" s="1">
        <v>46</v>
      </c>
      <c r="E1745" s="7">
        <v>44106</v>
      </c>
      <c r="F1745" s="1">
        <v>0</v>
      </c>
      <c r="G1745" s="5">
        <f t="shared" si="111"/>
        <v>0</v>
      </c>
      <c r="H1745" s="19">
        <f t="shared" si="112"/>
        <v>0</v>
      </c>
      <c r="I1745">
        <v>4.166666666666667</v>
      </c>
      <c r="J1745">
        <v>114.58333333333333</v>
      </c>
      <c r="K1745">
        <v>43.254594436831972</v>
      </c>
      <c r="L1745">
        <v>8.3333333333333339</v>
      </c>
      <c r="M1745">
        <v>75</v>
      </c>
      <c r="N1745">
        <v>16.666666666666668</v>
      </c>
      <c r="O1745">
        <v>5.208333333333333</v>
      </c>
      <c r="P1745">
        <v>108.3</v>
      </c>
      <c r="Q1745">
        <v>48.325599353978269</v>
      </c>
      <c r="R1745">
        <v>10</v>
      </c>
      <c r="S1745">
        <v>70</v>
      </c>
      <c r="T1745">
        <v>20</v>
      </c>
      <c r="U1745">
        <v>2.0833333333333335</v>
      </c>
      <c r="V1745">
        <v>146</v>
      </c>
      <c r="W1745">
        <v>0</v>
      </c>
      <c r="X1745">
        <v>0</v>
      </c>
      <c r="Y1745">
        <v>100</v>
      </c>
      <c r="Z1745">
        <v>0</v>
      </c>
      <c r="AA1745" s="25" t="s">
        <v>20</v>
      </c>
      <c r="AB1745" t="s">
        <v>20</v>
      </c>
      <c r="AC1745" t="s">
        <v>20</v>
      </c>
      <c r="AD1745" s="1" t="s">
        <v>20</v>
      </c>
      <c r="AE1745" s="16" t="s">
        <v>20</v>
      </c>
      <c r="AF1745" s="16" t="s">
        <v>20</v>
      </c>
      <c r="AG1745" s="16" t="s">
        <v>20</v>
      </c>
      <c r="AH1745" s="16" t="s">
        <v>20</v>
      </c>
      <c r="AI1745" s="16" t="s">
        <v>20</v>
      </c>
      <c r="AJ1745" s="16" t="s">
        <v>20</v>
      </c>
      <c r="AK1745" s="16" t="s">
        <v>20</v>
      </c>
      <c r="AL1745" s="16" t="s">
        <v>20</v>
      </c>
      <c r="AM1745" s="1" t="s">
        <v>20</v>
      </c>
      <c r="AN1745" s="1" t="s">
        <v>20</v>
      </c>
      <c r="AO1745" s="1" t="s">
        <v>20</v>
      </c>
      <c r="AP1745" s="1" t="s">
        <v>20</v>
      </c>
      <c r="AQ1745" s="1" t="s">
        <v>20</v>
      </c>
      <c r="AR1745" s="1" t="s">
        <v>20</v>
      </c>
      <c r="AS1745" t="s">
        <v>20</v>
      </c>
      <c r="AT1745" t="s">
        <v>20</v>
      </c>
      <c r="AU1745" t="s">
        <v>20</v>
      </c>
      <c r="AV1745" t="s">
        <v>20</v>
      </c>
      <c r="AW1745" t="s">
        <v>20</v>
      </c>
      <c r="AX1745" t="s">
        <v>20</v>
      </c>
      <c r="AY1745" t="s">
        <v>20</v>
      </c>
      <c r="AZ1745" s="1" t="s">
        <v>20</v>
      </c>
      <c r="BA1745" s="1" t="s">
        <v>20</v>
      </c>
      <c r="BB1745" s="1" t="s">
        <v>20</v>
      </c>
      <c r="BC1745" t="s">
        <v>20</v>
      </c>
      <c r="BD1745" t="s">
        <v>20</v>
      </c>
      <c r="BE1745" s="1" t="s">
        <v>20</v>
      </c>
      <c r="BF1745" s="1" t="s">
        <v>20</v>
      </c>
      <c r="BG1745" s="12" t="s">
        <v>20</v>
      </c>
      <c r="BH1745" s="1" t="s">
        <v>20</v>
      </c>
      <c r="BI1745" s="1" t="s">
        <v>20</v>
      </c>
      <c r="BJ1745" s="12" t="s">
        <v>20</v>
      </c>
      <c r="BK1745" s="12" t="s">
        <v>20</v>
      </c>
      <c r="BL1745" s="25" t="s">
        <v>20</v>
      </c>
      <c r="BM1745" s="1" t="s">
        <v>20</v>
      </c>
      <c r="BN1745" s="1" t="s">
        <v>20</v>
      </c>
      <c r="BO1745" s="1" t="s">
        <v>20</v>
      </c>
      <c r="BP1745" s="1" t="s">
        <v>20</v>
      </c>
      <c r="BQ1745" s="12"/>
      <c r="BR1745" s="12"/>
      <c r="BS1745" s="12"/>
      <c r="BT1745" s="12"/>
      <c r="BU1745" s="12"/>
      <c r="BV1745" s="12"/>
      <c r="BW1745" s="12"/>
      <c r="BX1745" s="12"/>
      <c r="BY1745" s="12"/>
      <c r="BZ1745" s="12"/>
      <c r="CA1745" s="12"/>
      <c r="CB1745" s="15"/>
      <c r="CC1745" s="12"/>
      <c r="CD1745" s="12"/>
      <c r="CE1745" s="12"/>
      <c r="CF1745" s="12"/>
      <c r="CG1745" s="12"/>
      <c r="CH1745" s="12"/>
      <c r="CI1745" s="12"/>
      <c r="CJ1745" s="15"/>
      <c r="CK1745" s="12"/>
      <c r="CL1745" s="12"/>
      <c r="CM1745" s="12"/>
      <c r="CN1745" s="12"/>
      <c r="CO1745" s="12"/>
      <c r="CP1745" s="12"/>
      <c r="CQ1745" s="12"/>
      <c r="CR1745" s="12"/>
      <c r="CS1745" s="12"/>
      <c r="CT1745" s="12"/>
      <c r="CU1745" s="12"/>
      <c r="CV1745" s="12"/>
      <c r="CW1745" s="12"/>
      <c r="CX1745" s="12"/>
      <c r="CY1745" s="12"/>
      <c r="CZ1745" s="12"/>
      <c r="DA1745" s="12"/>
      <c r="DB1745" s="12"/>
      <c r="DC1745" s="12"/>
      <c r="DD1745" s="1"/>
      <c r="DE1745" s="34"/>
    </row>
    <row r="1746" spans="1:109" customFormat="1" x14ac:dyDescent="0.2">
      <c r="A1746" s="2">
        <v>1745</v>
      </c>
      <c r="B1746" s="5">
        <v>20</v>
      </c>
      <c r="C1746" s="5">
        <v>3</v>
      </c>
      <c r="D1746" s="1">
        <v>47</v>
      </c>
      <c r="E1746" s="7">
        <v>44107</v>
      </c>
      <c r="F1746" s="1">
        <v>0</v>
      </c>
      <c r="G1746" s="5">
        <f t="shared" si="111"/>
        <v>0</v>
      </c>
      <c r="H1746" s="19">
        <f t="shared" si="112"/>
        <v>0</v>
      </c>
      <c r="I1746">
        <v>3.8194444444444446</v>
      </c>
      <c r="J1746">
        <v>124.18181818181819</v>
      </c>
      <c r="K1746">
        <v>30.817408077224307</v>
      </c>
      <c r="L1746">
        <v>9.0909090909090917</v>
      </c>
      <c r="M1746">
        <v>72.72727272727272</v>
      </c>
      <c r="N1746">
        <v>18.181818181818183</v>
      </c>
      <c r="O1746">
        <v>5.729166666666667</v>
      </c>
      <c r="P1746">
        <v>124.18181818181819</v>
      </c>
      <c r="Q1746">
        <v>30.817408077224307</v>
      </c>
      <c r="R1746">
        <v>9.0909090909090917</v>
      </c>
      <c r="S1746">
        <v>72.72727272727272</v>
      </c>
      <c r="T1746">
        <v>18.181818181818183</v>
      </c>
      <c r="U1746">
        <v>0</v>
      </c>
      <c r="V1746" t="s">
        <v>20</v>
      </c>
      <c r="W1746" t="s">
        <v>20</v>
      </c>
      <c r="X1746" t="s">
        <v>20</v>
      </c>
      <c r="Y1746" t="s">
        <v>20</v>
      </c>
      <c r="Z1746" t="s">
        <v>20</v>
      </c>
      <c r="AA1746" s="25" t="s">
        <v>20</v>
      </c>
      <c r="AB1746" t="s">
        <v>20</v>
      </c>
      <c r="AC1746" t="s">
        <v>20</v>
      </c>
      <c r="AD1746" s="1" t="s">
        <v>20</v>
      </c>
      <c r="AE1746" s="16" t="s">
        <v>20</v>
      </c>
      <c r="AF1746" s="16" t="s">
        <v>20</v>
      </c>
      <c r="AG1746" s="16" t="s">
        <v>20</v>
      </c>
      <c r="AH1746" s="16" t="s">
        <v>20</v>
      </c>
      <c r="AI1746" s="16" t="s">
        <v>20</v>
      </c>
      <c r="AJ1746" s="16" t="s">
        <v>20</v>
      </c>
      <c r="AK1746" s="16" t="s">
        <v>20</v>
      </c>
      <c r="AL1746" s="16" t="s">
        <v>20</v>
      </c>
      <c r="AM1746" s="16" t="s">
        <v>20</v>
      </c>
      <c r="AN1746" s="16" t="s">
        <v>20</v>
      </c>
      <c r="AO1746" s="16" t="s">
        <v>20</v>
      </c>
      <c r="AP1746" s="16" t="s">
        <v>20</v>
      </c>
      <c r="AQ1746" s="16" t="s">
        <v>20</v>
      </c>
      <c r="AR1746" s="16" t="s">
        <v>20</v>
      </c>
      <c r="AS1746" t="s">
        <v>20</v>
      </c>
      <c r="AT1746" t="s">
        <v>20</v>
      </c>
      <c r="AU1746" t="s">
        <v>20</v>
      </c>
      <c r="AV1746" t="s">
        <v>20</v>
      </c>
      <c r="AW1746" t="s">
        <v>20</v>
      </c>
      <c r="AX1746" t="s">
        <v>20</v>
      </c>
      <c r="AY1746" t="s">
        <v>20</v>
      </c>
      <c r="AZ1746" s="1" t="s">
        <v>20</v>
      </c>
      <c r="BA1746" t="s">
        <v>20</v>
      </c>
      <c r="BB1746" t="s">
        <v>20</v>
      </c>
      <c r="BC1746" t="s">
        <v>20</v>
      </c>
      <c r="BD1746" t="s">
        <v>20</v>
      </c>
      <c r="BE1746" t="s">
        <v>20</v>
      </c>
      <c r="BF1746" s="1" t="s">
        <v>20</v>
      </c>
      <c r="BG1746" s="12" t="s">
        <v>20</v>
      </c>
      <c r="BH1746" s="1" t="s">
        <v>20</v>
      </c>
      <c r="BI1746" s="1" t="s">
        <v>20</v>
      </c>
      <c r="BJ1746" s="12" t="s">
        <v>20</v>
      </c>
      <c r="BK1746" s="12" t="s">
        <v>20</v>
      </c>
      <c r="BL1746" s="25" t="s">
        <v>20</v>
      </c>
      <c r="BM1746" s="1" t="s">
        <v>20</v>
      </c>
      <c r="BN1746" s="1" t="s">
        <v>20</v>
      </c>
      <c r="BO1746" s="1" t="s">
        <v>20</v>
      </c>
      <c r="BP1746" s="1" t="s">
        <v>20</v>
      </c>
      <c r="BQ1746" s="12"/>
      <c r="BR1746" s="12"/>
      <c r="BS1746" s="12"/>
      <c r="BT1746" s="12"/>
      <c r="BU1746" s="12"/>
      <c r="BV1746" s="12"/>
      <c r="BW1746" s="12"/>
      <c r="BX1746" s="12"/>
      <c r="BY1746" s="12"/>
      <c r="BZ1746" s="12"/>
      <c r="CA1746" s="12"/>
      <c r="CB1746" s="15"/>
      <c r="CC1746" s="12"/>
      <c r="CD1746" s="12"/>
      <c r="CE1746" s="12"/>
      <c r="CF1746" s="12"/>
      <c r="CG1746" s="12"/>
      <c r="CH1746" s="12"/>
      <c r="CI1746" s="12"/>
      <c r="CJ1746" s="15"/>
      <c r="CK1746" s="12"/>
      <c r="CL1746" s="12"/>
      <c r="CM1746" s="12"/>
      <c r="CN1746" s="12"/>
      <c r="CO1746" s="12"/>
      <c r="CP1746" s="12"/>
      <c r="CQ1746" s="12"/>
      <c r="CR1746" s="12"/>
      <c r="CS1746" s="12"/>
      <c r="CT1746" s="12"/>
      <c r="CU1746" s="12"/>
      <c r="CV1746" s="12"/>
      <c r="CW1746" s="12"/>
      <c r="CX1746" s="12"/>
      <c r="CY1746" s="12"/>
      <c r="CZ1746" s="12"/>
      <c r="DA1746" s="12"/>
      <c r="DB1746" s="12"/>
      <c r="DC1746" s="12"/>
      <c r="DD1746" s="1"/>
      <c r="DE1746" s="34"/>
    </row>
    <row r="1747" spans="1:109" customFormat="1" x14ac:dyDescent="0.2">
      <c r="A1747" s="2">
        <v>1746</v>
      </c>
      <c r="B1747" s="5">
        <v>20</v>
      </c>
      <c r="C1747" s="5">
        <v>3</v>
      </c>
      <c r="D1747" s="1">
        <v>48</v>
      </c>
      <c r="E1747" s="7">
        <v>44108</v>
      </c>
      <c r="F1747" s="1">
        <v>0</v>
      </c>
      <c r="G1747" s="5">
        <f t="shared" si="111"/>
        <v>0</v>
      </c>
      <c r="H1747" s="19">
        <f t="shared" si="112"/>
        <v>0</v>
      </c>
      <c r="I1747">
        <v>4.5138888888888893</v>
      </c>
      <c r="J1747">
        <v>128.30769230769232</v>
      </c>
      <c r="K1747">
        <v>30.219286674064175</v>
      </c>
      <c r="L1747">
        <v>7.6923076923076925</v>
      </c>
      <c r="M1747">
        <v>92.307692307692307</v>
      </c>
      <c r="N1747">
        <v>0</v>
      </c>
      <c r="O1747">
        <v>5.208333333333333</v>
      </c>
      <c r="P1747">
        <v>126.8</v>
      </c>
      <c r="Q1747">
        <v>35.101873094712538</v>
      </c>
      <c r="R1747">
        <v>10</v>
      </c>
      <c r="S1747">
        <v>90</v>
      </c>
      <c r="T1747">
        <v>0</v>
      </c>
      <c r="U1747">
        <v>3.125</v>
      </c>
      <c r="V1747">
        <v>133.33333333333334</v>
      </c>
      <c r="W1747">
        <v>5.6291651245988508</v>
      </c>
      <c r="X1747">
        <v>0</v>
      </c>
      <c r="Y1747">
        <v>100</v>
      </c>
      <c r="Z1747">
        <v>0</v>
      </c>
      <c r="AA1747" s="25" t="s">
        <v>20</v>
      </c>
      <c r="AB1747" t="s">
        <v>20</v>
      </c>
      <c r="AC1747" t="s">
        <v>20</v>
      </c>
      <c r="AD1747" s="1" t="s">
        <v>20</v>
      </c>
      <c r="AE1747" s="16" t="s">
        <v>20</v>
      </c>
      <c r="AF1747" s="16" t="s">
        <v>20</v>
      </c>
      <c r="AG1747" s="16" t="s">
        <v>20</v>
      </c>
      <c r="AH1747" s="16" t="s">
        <v>20</v>
      </c>
      <c r="AI1747" s="16" t="s">
        <v>20</v>
      </c>
      <c r="AJ1747" s="16" t="s">
        <v>20</v>
      </c>
      <c r="AK1747" s="16" t="s">
        <v>20</v>
      </c>
      <c r="AL1747" s="16" t="s">
        <v>20</v>
      </c>
      <c r="AM1747" s="1" t="s">
        <v>20</v>
      </c>
      <c r="AN1747" s="1" t="s">
        <v>20</v>
      </c>
      <c r="AO1747" s="1" t="s">
        <v>20</v>
      </c>
      <c r="AP1747" s="1" t="s">
        <v>20</v>
      </c>
      <c r="AQ1747" s="1" t="s">
        <v>20</v>
      </c>
      <c r="AR1747" s="1" t="s">
        <v>20</v>
      </c>
      <c r="AS1747" t="s">
        <v>20</v>
      </c>
      <c r="AT1747" t="s">
        <v>20</v>
      </c>
      <c r="AU1747" t="s">
        <v>20</v>
      </c>
      <c r="AV1747" t="s">
        <v>20</v>
      </c>
      <c r="AW1747" t="s">
        <v>20</v>
      </c>
      <c r="AX1747" t="s">
        <v>20</v>
      </c>
      <c r="AY1747" t="s">
        <v>20</v>
      </c>
      <c r="AZ1747" s="1" t="s">
        <v>20</v>
      </c>
      <c r="BA1747" s="1" t="s">
        <v>20</v>
      </c>
      <c r="BB1747" s="1" t="s">
        <v>20</v>
      </c>
      <c r="BC1747" t="s">
        <v>20</v>
      </c>
      <c r="BD1747" t="s">
        <v>20</v>
      </c>
      <c r="BE1747" s="1" t="s">
        <v>20</v>
      </c>
      <c r="BF1747" t="s">
        <v>20</v>
      </c>
      <c r="BG1747" s="12" t="s">
        <v>20</v>
      </c>
      <c r="BH1747" s="1" t="s">
        <v>20</v>
      </c>
      <c r="BI1747" s="1" t="s">
        <v>20</v>
      </c>
      <c r="BJ1747" s="12" t="s">
        <v>20</v>
      </c>
      <c r="BK1747" s="12" t="s">
        <v>20</v>
      </c>
      <c r="BL1747" s="25" t="s">
        <v>20</v>
      </c>
      <c r="BM1747" s="1" t="s">
        <v>20</v>
      </c>
      <c r="BN1747" s="1" t="s">
        <v>20</v>
      </c>
      <c r="BO1747" s="1" t="s">
        <v>20</v>
      </c>
      <c r="BP1747" s="1" t="s">
        <v>20</v>
      </c>
      <c r="BQ1747" s="12"/>
      <c r="BR1747" s="12"/>
      <c r="BS1747" s="12"/>
      <c r="BT1747" s="12"/>
      <c r="BU1747" s="12"/>
      <c r="BV1747" s="12"/>
      <c r="BW1747" s="12"/>
      <c r="BX1747" s="12"/>
      <c r="BY1747" s="12"/>
      <c r="BZ1747" s="12"/>
      <c r="CA1747" s="12"/>
      <c r="CB1747" s="15"/>
      <c r="CC1747" s="12"/>
      <c r="CD1747" s="12"/>
      <c r="CE1747" s="12"/>
      <c r="CF1747" s="12"/>
      <c r="CG1747" s="12"/>
      <c r="CH1747" s="12"/>
      <c r="CI1747" s="12"/>
      <c r="CJ1747" s="15"/>
      <c r="CK1747" s="12"/>
      <c r="CL1747" s="12"/>
      <c r="CM1747" s="12"/>
      <c r="CN1747" s="12"/>
      <c r="CO1747" s="12"/>
      <c r="CP1747" s="12"/>
      <c r="CQ1747" s="12"/>
      <c r="CR1747" s="12"/>
      <c r="CS1747" s="12"/>
      <c r="CT1747" s="12"/>
      <c r="CU1747" s="12"/>
      <c r="CV1747" s="12"/>
      <c r="CW1747" s="12"/>
      <c r="CX1747" s="12"/>
      <c r="CY1747" s="12"/>
      <c r="CZ1747" s="12"/>
      <c r="DA1747" s="12"/>
      <c r="DB1747" s="12"/>
      <c r="DC1747" s="12"/>
      <c r="DD1747" s="1"/>
      <c r="DE1747" s="34"/>
    </row>
    <row r="1748" spans="1:109" customFormat="1" x14ac:dyDescent="0.2">
      <c r="A1748" s="2">
        <v>1747</v>
      </c>
      <c r="B1748" s="5">
        <v>20</v>
      </c>
      <c r="C1748" s="5">
        <v>3</v>
      </c>
      <c r="D1748" s="1">
        <v>49</v>
      </c>
      <c r="E1748" s="7">
        <v>44109</v>
      </c>
      <c r="F1748" s="1">
        <v>0</v>
      </c>
      <c r="G1748" s="5">
        <f t="shared" si="111"/>
        <v>0</v>
      </c>
      <c r="H1748" s="19">
        <f t="shared" si="112"/>
        <v>0</v>
      </c>
      <c r="I1748">
        <v>70.486111111111114</v>
      </c>
      <c r="J1748">
        <v>137.93596059113301</v>
      </c>
      <c r="K1748">
        <v>16.636768803169609</v>
      </c>
      <c r="L1748">
        <v>2.9556650246305418</v>
      </c>
      <c r="M1748">
        <v>97.044334975369452</v>
      </c>
      <c r="N1748">
        <v>0</v>
      </c>
      <c r="O1748">
        <v>55.729166666666664</v>
      </c>
      <c r="P1748">
        <v>135.85046728971963</v>
      </c>
      <c r="Q1748">
        <v>22.317231684676102</v>
      </c>
      <c r="R1748">
        <v>5.6074766355140184</v>
      </c>
      <c r="S1748">
        <v>94.392523364485982</v>
      </c>
      <c r="T1748">
        <v>0</v>
      </c>
      <c r="U1748">
        <v>100</v>
      </c>
      <c r="V1748">
        <v>140.26041666666666</v>
      </c>
      <c r="W1748">
        <v>6.525569188823888</v>
      </c>
      <c r="X1748">
        <v>0</v>
      </c>
      <c r="Y1748">
        <v>100</v>
      </c>
      <c r="Z1748">
        <v>0</v>
      </c>
      <c r="AA1748" s="2">
        <v>0</v>
      </c>
      <c r="AB1748">
        <v>1</v>
      </c>
      <c r="AC1748">
        <v>7</v>
      </c>
      <c r="AD1748">
        <v>2</v>
      </c>
      <c r="AE1748" s="16">
        <v>0</v>
      </c>
      <c r="AF1748" s="12">
        <v>99</v>
      </c>
      <c r="AG1748">
        <v>99</v>
      </c>
      <c r="AH1748">
        <v>1</v>
      </c>
      <c r="AI1748">
        <v>99</v>
      </c>
      <c r="AJ1748">
        <v>99</v>
      </c>
      <c r="AK1748">
        <v>99</v>
      </c>
      <c r="AL1748">
        <v>99</v>
      </c>
      <c r="AM1748">
        <v>99</v>
      </c>
      <c r="AN1748" s="1">
        <v>99</v>
      </c>
      <c r="AO1748" s="1">
        <v>99</v>
      </c>
      <c r="AP1748" s="1">
        <v>99</v>
      </c>
      <c r="AQ1748" s="1">
        <v>99</v>
      </c>
      <c r="AR1748" s="1">
        <v>99</v>
      </c>
      <c r="AS1748" s="1">
        <v>0</v>
      </c>
      <c r="AT1748" s="1">
        <v>0</v>
      </c>
      <c r="AU1748" s="1">
        <v>1</v>
      </c>
      <c r="AV1748" s="1">
        <v>0</v>
      </c>
      <c r="AW1748" s="1">
        <v>0</v>
      </c>
      <c r="AX1748" s="1">
        <v>0</v>
      </c>
      <c r="AY1748" s="1">
        <v>0</v>
      </c>
      <c r="AZ1748" s="1">
        <v>0</v>
      </c>
      <c r="BA1748" s="1">
        <v>0</v>
      </c>
      <c r="BB1748" s="1">
        <v>0</v>
      </c>
      <c r="BC1748" s="1">
        <v>0</v>
      </c>
      <c r="BD1748" s="1">
        <v>0</v>
      </c>
      <c r="BE1748" s="1">
        <v>0</v>
      </c>
      <c r="BF1748" s="1">
        <f>SUM(AS1748:BE1748)</f>
        <v>1</v>
      </c>
      <c r="BG1748" s="25">
        <v>0</v>
      </c>
      <c r="BH1748" s="1">
        <v>0</v>
      </c>
      <c r="BI1748" s="1">
        <v>0</v>
      </c>
      <c r="BJ1748" s="1">
        <v>0</v>
      </c>
      <c r="BK1748" s="1">
        <v>0</v>
      </c>
      <c r="BL1748" s="25">
        <v>0</v>
      </c>
      <c r="BM1748" s="1">
        <v>0</v>
      </c>
      <c r="BN1748" s="1">
        <v>0</v>
      </c>
      <c r="BO1748" s="1">
        <v>0</v>
      </c>
      <c r="BP1748" s="1">
        <v>0</v>
      </c>
      <c r="BQ1748" s="12"/>
      <c r="BR1748" s="12"/>
      <c r="BS1748" s="12"/>
      <c r="BT1748" s="12"/>
      <c r="BU1748" s="12"/>
      <c r="BV1748" s="12"/>
      <c r="BW1748" s="12"/>
      <c r="BX1748" s="12"/>
      <c r="BY1748" s="12"/>
      <c r="BZ1748" s="12"/>
      <c r="CA1748" s="12"/>
      <c r="CB1748" s="15"/>
      <c r="CC1748" s="12"/>
      <c r="CD1748" s="12"/>
      <c r="CE1748" s="12"/>
      <c r="CF1748" s="12"/>
      <c r="CG1748" s="12"/>
      <c r="CH1748" s="12"/>
      <c r="CI1748" s="12"/>
      <c r="CJ1748" s="15"/>
      <c r="CK1748" s="12"/>
      <c r="CL1748" s="12"/>
      <c r="CM1748" s="12"/>
      <c r="CN1748" s="12"/>
      <c r="CO1748" s="12"/>
      <c r="CP1748" s="12"/>
      <c r="CQ1748" s="12"/>
      <c r="CR1748" s="12"/>
      <c r="CS1748" s="12"/>
      <c r="CT1748" s="12"/>
      <c r="CU1748" s="12"/>
      <c r="CV1748" s="12"/>
      <c r="CW1748" s="12"/>
      <c r="CX1748" s="12"/>
      <c r="CY1748" s="12"/>
      <c r="CZ1748" s="12"/>
      <c r="DA1748" s="12"/>
      <c r="DB1748" s="12"/>
      <c r="DC1748" s="12"/>
      <c r="DD1748" s="1"/>
      <c r="DE1748" s="34"/>
    </row>
    <row r="1749" spans="1:109" customFormat="1" x14ac:dyDescent="0.2">
      <c r="A1749" s="2">
        <v>1748</v>
      </c>
      <c r="B1749" s="5">
        <v>20</v>
      </c>
      <c r="C1749" s="5">
        <v>3</v>
      </c>
      <c r="D1749" s="1">
        <v>50</v>
      </c>
      <c r="E1749" s="7">
        <v>44110</v>
      </c>
      <c r="F1749" s="1">
        <v>0</v>
      </c>
      <c r="G1749" s="5">
        <f t="shared" si="111"/>
        <v>0</v>
      </c>
      <c r="H1749" s="19">
        <f t="shared" si="112"/>
        <v>0</v>
      </c>
      <c r="I1749">
        <v>99.305555555555557</v>
      </c>
      <c r="J1749">
        <v>145.82867132867133</v>
      </c>
      <c r="K1749">
        <v>28.222128631519446</v>
      </c>
      <c r="L1749">
        <v>18.88111888111888</v>
      </c>
      <c r="M1749">
        <v>81.11888111888112</v>
      </c>
      <c r="N1749">
        <v>0</v>
      </c>
      <c r="O1749">
        <v>100</v>
      </c>
      <c r="P1749">
        <v>161.01041666666666</v>
      </c>
      <c r="Q1749">
        <v>24.607382572311398</v>
      </c>
      <c r="R1749">
        <v>28.125</v>
      </c>
      <c r="S1749">
        <v>71.875</v>
      </c>
      <c r="T1749">
        <v>0</v>
      </c>
      <c r="U1749">
        <v>97.916666666666671</v>
      </c>
      <c r="V1749">
        <v>114.81914893617021</v>
      </c>
      <c r="W1749">
        <v>19.841044059306519</v>
      </c>
      <c r="X1749">
        <v>0</v>
      </c>
      <c r="Y1749">
        <v>100</v>
      </c>
      <c r="Z1749">
        <v>0</v>
      </c>
      <c r="AA1749" s="25" t="s">
        <v>20</v>
      </c>
      <c r="AB1749" t="s">
        <v>20</v>
      </c>
      <c r="AC1749" t="s">
        <v>20</v>
      </c>
      <c r="AD1749" s="1" t="s">
        <v>20</v>
      </c>
      <c r="AE1749" s="16" t="s">
        <v>20</v>
      </c>
      <c r="AF1749" s="16" t="s">
        <v>20</v>
      </c>
      <c r="AG1749" s="16" t="s">
        <v>20</v>
      </c>
      <c r="AH1749" s="16" t="s">
        <v>20</v>
      </c>
      <c r="AI1749" s="16" t="s">
        <v>20</v>
      </c>
      <c r="AJ1749" s="16" t="s">
        <v>20</v>
      </c>
      <c r="AK1749" s="16" t="s">
        <v>20</v>
      </c>
      <c r="AL1749" s="16" t="s">
        <v>20</v>
      </c>
      <c r="AM1749" s="16" t="s">
        <v>20</v>
      </c>
      <c r="AN1749" s="16" t="s">
        <v>20</v>
      </c>
      <c r="AO1749" s="16" t="s">
        <v>20</v>
      </c>
      <c r="AP1749" s="16" t="s">
        <v>20</v>
      </c>
      <c r="AQ1749" s="16" t="s">
        <v>20</v>
      </c>
      <c r="AR1749" s="16" t="s">
        <v>20</v>
      </c>
      <c r="AS1749" t="s">
        <v>20</v>
      </c>
      <c r="AT1749" t="s">
        <v>20</v>
      </c>
      <c r="AU1749" t="s">
        <v>20</v>
      </c>
      <c r="AV1749" t="s">
        <v>20</v>
      </c>
      <c r="AW1749" t="s">
        <v>20</v>
      </c>
      <c r="AX1749" t="s">
        <v>20</v>
      </c>
      <c r="AY1749" t="s">
        <v>20</v>
      </c>
      <c r="AZ1749" s="1" t="s">
        <v>20</v>
      </c>
      <c r="BA1749" s="1" t="s">
        <v>20</v>
      </c>
      <c r="BB1749" s="1" t="s">
        <v>20</v>
      </c>
      <c r="BC1749" t="s">
        <v>20</v>
      </c>
      <c r="BD1749" t="s">
        <v>20</v>
      </c>
      <c r="BE1749" s="1" t="s">
        <v>20</v>
      </c>
      <c r="BF1749" s="1" t="s">
        <v>20</v>
      </c>
      <c r="BG1749" s="12" t="s">
        <v>20</v>
      </c>
      <c r="BH1749" s="1" t="s">
        <v>20</v>
      </c>
      <c r="BI1749" s="1" t="s">
        <v>20</v>
      </c>
      <c r="BJ1749" s="12" t="s">
        <v>20</v>
      </c>
      <c r="BK1749" s="12" t="s">
        <v>20</v>
      </c>
      <c r="BL1749" s="25" t="s">
        <v>20</v>
      </c>
      <c r="BM1749" s="1" t="s">
        <v>20</v>
      </c>
      <c r="BN1749" s="1" t="s">
        <v>20</v>
      </c>
      <c r="BO1749" s="1" t="s">
        <v>20</v>
      </c>
      <c r="BP1749" s="1" t="s">
        <v>20</v>
      </c>
      <c r="BQ1749" s="12"/>
      <c r="BR1749" s="12"/>
      <c r="BS1749" s="12"/>
      <c r="BT1749" s="12"/>
      <c r="BU1749" s="12"/>
      <c r="BV1749" s="12"/>
      <c r="BW1749" s="12"/>
      <c r="BX1749" s="12"/>
      <c r="BY1749" s="12"/>
      <c r="BZ1749" s="12"/>
      <c r="CA1749" s="12"/>
      <c r="CB1749" s="15"/>
      <c r="CC1749" s="12"/>
      <c r="CD1749" s="12"/>
      <c r="CE1749" s="12"/>
      <c r="CF1749" s="12"/>
      <c r="CG1749" s="12"/>
      <c r="CH1749" s="12"/>
      <c r="CI1749" s="12"/>
      <c r="CJ1749" s="15"/>
      <c r="CK1749" s="12"/>
      <c r="CL1749" s="12"/>
      <c r="CM1749" s="12"/>
      <c r="CN1749" s="12"/>
      <c r="CO1749" s="12"/>
      <c r="CP1749" s="12"/>
      <c r="CQ1749" s="12"/>
      <c r="CR1749" s="12"/>
      <c r="CS1749" s="12"/>
      <c r="CT1749" s="12"/>
      <c r="CU1749" s="12"/>
      <c r="CV1749" s="12"/>
      <c r="CW1749" s="12"/>
      <c r="CX1749" s="12"/>
      <c r="CY1749" s="12"/>
      <c r="CZ1749" s="12"/>
      <c r="DA1749" s="12"/>
      <c r="DB1749" s="12"/>
      <c r="DC1749" s="12"/>
      <c r="DE1749" s="35"/>
    </row>
    <row r="1750" spans="1:109" customFormat="1" x14ac:dyDescent="0.2">
      <c r="A1750" s="2">
        <v>1749</v>
      </c>
      <c r="B1750" s="5">
        <v>20</v>
      </c>
      <c r="C1750" s="5">
        <v>3</v>
      </c>
      <c r="D1750" s="1">
        <v>51</v>
      </c>
      <c r="E1750" s="7">
        <v>44111</v>
      </c>
      <c r="F1750" s="1">
        <v>0</v>
      </c>
      <c r="G1750" s="5">
        <f t="shared" si="111"/>
        <v>0</v>
      </c>
      <c r="H1750" s="19">
        <f t="shared" si="112"/>
        <v>0</v>
      </c>
      <c r="I1750">
        <v>94.097222222222229</v>
      </c>
      <c r="J1750">
        <v>148.58671586715866</v>
      </c>
      <c r="K1750">
        <v>24.080195206995214</v>
      </c>
      <c r="L1750">
        <v>14.760147601476016</v>
      </c>
      <c r="M1750">
        <v>84.501845018450183</v>
      </c>
      <c r="N1750">
        <v>0.73800738007380073</v>
      </c>
      <c r="O1750">
        <v>99.479166666666671</v>
      </c>
      <c r="P1750">
        <v>142.89005235602093</v>
      </c>
      <c r="Q1750">
        <v>25.865482596785704</v>
      </c>
      <c r="R1750">
        <v>13.089005235602095</v>
      </c>
      <c r="S1750">
        <v>85.863874345549746</v>
      </c>
      <c r="T1750">
        <v>1.0471204188481675</v>
      </c>
      <c r="U1750">
        <v>83.333333333333329</v>
      </c>
      <c r="V1750">
        <v>162.1875</v>
      </c>
      <c r="W1750">
        <v>17.70245768792326</v>
      </c>
      <c r="X1750">
        <v>18.75</v>
      </c>
      <c r="Y1750">
        <v>81.25</v>
      </c>
      <c r="Z1750">
        <v>0</v>
      </c>
      <c r="AA1750" s="25" t="s">
        <v>20</v>
      </c>
      <c r="AB1750" t="s">
        <v>20</v>
      </c>
      <c r="AC1750" t="s">
        <v>20</v>
      </c>
      <c r="AD1750" s="1" t="s">
        <v>20</v>
      </c>
      <c r="AE1750" s="16" t="s">
        <v>20</v>
      </c>
      <c r="AF1750" s="16" t="s">
        <v>20</v>
      </c>
      <c r="AG1750" s="16" t="s">
        <v>20</v>
      </c>
      <c r="AH1750" s="16" t="s">
        <v>20</v>
      </c>
      <c r="AI1750" s="16" t="s">
        <v>20</v>
      </c>
      <c r="AJ1750" s="16" t="s">
        <v>20</v>
      </c>
      <c r="AK1750" s="16" t="s">
        <v>20</v>
      </c>
      <c r="AL1750" s="16" t="s">
        <v>20</v>
      </c>
      <c r="AM1750" s="1" t="s">
        <v>20</v>
      </c>
      <c r="AN1750" s="1" t="s">
        <v>20</v>
      </c>
      <c r="AO1750" s="1" t="s">
        <v>20</v>
      </c>
      <c r="AP1750" s="1" t="s">
        <v>20</v>
      </c>
      <c r="AQ1750" s="1" t="s">
        <v>20</v>
      </c>
      <c r="AR1750" s="1" t="s">
        <v>20</v>
      </c>
      <c r="AS1750" t="s">
        <v>20</v>
      </c>
      <c r="AT1750" t="s">
        <v>20</v>
      </c>
      <c r="AU1750" t="s">
        <v>20</v>
      </c>
      <c r="AV1750" t="s">
        <v>20</v>
      </c>
      <c r="AW1750" t="s">
        <v>20</v>
      </c>
      <c r="AX1750" t="s">
        <v>20</v>
      </c>
      <c r="AY1750" t="s">
        <v>20</v>
      </c>
      <c r="AZ1750" s="1" t="s">
        <v>20</v>
      </c>
      <c r="BA1750" t="s">
        <v>20</v>
      </c>
      <c r="BB1750" t="s">
        <v>20</v>
      </c>
      <c r="BC1750" t="s">
        <v>20</v>
      </c>
      <c r="BD1750" t="s">
        <v>20</v>
      </c>
      <c r="BE1750" t="s">
        <v>20</v>
      </c>
      <c r="BF1750" s="1" t="s">
        <v>20</v>
      </c>
      <c r="BG1750" s="12" t="s">
        <v>20</v>
      </c>
      <c r="BH1750" s="12" t="s">
        <v>20</v>
      </c>
      <c r="BI1750" s="1" t="s">
        <v>20</v>
      </c>
      <c r="BJ1750" s="12" t="s">
        <v>20</v>
      </c>
      <c r="BK1750" s="12" t="s">
        <v>20</v>
      </c>
      <c r="BL1750" s="25" t="s">
        <v>20</v>
      </c>
      <c r="BM1750" s="1" t="s">
        <v>20</v>
      </c>
      <c r="BN1750" s="1" t="s">
        <v>20</v>
      </c>
      <c r="BO1750" s="1" t="s">
        <v>20</v>
      </c>
      <c r="BP1750" s="1" t="s">
        <v>20</v>
      </c>
      <c r="BQ1750" s="12"/>
      <c r="BR1750" s="12"/>
      <c r="BS1750" s="12"/>
      <c r="BT1750" s="12"/>
      <c r="BU1750" s="12"/>
      <c r="BV1750" s="12"/>
      <c r="BW1750" s="12"/>
      <c r="BX1750" s="12"/>
      <c r="BY1750" s="12"/>
      <c r="BZ1750" s="12"/>
      <c r="CA1750" s="12"/>
      <c r="CB1750" s="15"/>
      <c r="CC1750" s="12"/>
      <c r="CD1750" s="12"/>
      <c r="CE1750" s="12"/>
      <c r="CF1750" s="12"/>
      <c r="CG1750" s="12"/>
      <c r="CH1750" s="12"/>
      <c r="CI1750" s="12"/>
      <c r="CJ1750" s="15"/>
      <c r="CK1750" s="12"/>
      <c r="CL1750" s="12"/>
      <c r="CM1750" s="12"/>
      <c r="CN1750" s="12"/>
      <c r="CO1750" s="12"/>
      <c r="CP1750" s="12"/>
      <c r="CQ1750" s="12"/>
      <c r="CR1750" s="12"/>
      <c r="CS1750" s="12"/>
      <c r="CT1750" s="12"/>
      <c r="CU1750" s="12"/>
      <c r="CV1750" s="12"/>
      <c r="CW1750" s="12"/>
      <c r="CX1750" s="12"/>
      <c r="CY1750" s="12"/>
      <c r="CZ1750" s="12"/>
      <c r="DA1750" s="12"/>
      <c r="DB1750" s="12"/>
      <c r="DC1750" s="12"/>
      <c r="DE1750" s="35"/>
    </row>
    <row r="1751" spans="1:109" customFormat="1" x14ac:dyDescent="0.2">
      <c r="A1751" s="2">
        <v>1750</v>
      </c>
      <c r="B1751" s="5">
        <v>20</v>
      </c>
      <c r="C1751" s="5">
        <v>3</v>
      </c>
      <c r="D1751" s="1">
        <v>52</v>
      </c>
      <c r="E1751" s="7">
        <v>44112</v>
      </c>
      <c r="F1751" s="1">
        <v>0</v>
      </c>
      <c r="G1751" s="5">
        <f t="shared" si="111"/>
        <v>0</v>
      </c>
      <c r="H1751" s="19">
        <f t="shared" si="112"/>
        <v>0</v>
      </c>
      <c r="I1751">
        <v>44.444444444444443</v>
      </c>
      <c r="J1751">
        <v>137.8984375</v>
      </c>
      <c r="K1751">
        <v>17.516957695701667</v>
      </c>
      <c r="L1751">
        <v>2.34375</v>
      </c>
      <c r="M1751">
        <v>97.65625</v>
      </c>
      <c r="N1751">
        <v>0</v>
      </c>
      <c r="O1751">
        <v>66.666666666666671</v>
      </c>
      <c r="P1751">
        <v>137.8984375</v>
      </c>
      <c r="Q1751">
        <v>17.516957695701667</v>
      </c>
      <c r="R1751">
        <v>2.34375</v>
      </c>
      <c r="S1751">
        <v>97.65625</v>
      </c>
      <c r="T1751">
        <v>0</v>
      </c>
      <c r="U1751">
        <v>0</v>
      </c>
      <c r="V1751" t="s">
        <v>20</v>
      </c>
      <c r="W1751" t="s">
        <v>20</v>
      </c>
      <c r="X1751" t="s">
        <v>20</v>
      </c>
      <c r="Y1751" t="s">
        <v>20</v>
      </c>
      <c r="Z1751" t="s">
        <v>20</v>
      </c>
      <c r="AA1751" s="2">
        <v>0</v>
      </c>
      <c r="AB1751">
        <v>1</v>
      </c>
      <c r="AC1751">
        <v>8</v>
      </c>
      <c r="AD1751">
        <v>1</v>
      </c>
      <c r="AE1751" s="16">
        <v>0</v>
      </c>
      <c r="AF1751" s="12">
        <v>99</v>
      </c>
      <c r="AG1751">
        <v>99</v>
      </c>
      <c r="AH1751">
        <v>1</v>
      </c>
      <c r="AI1751">
        <v>99</v>
      </c>
      <c r="AJ1751">
        <v>99</v>
      </c>
      <c r="AK1751">
        <v>99</v>
      </c>
      <c r="AL1751">
        <v>99</v>
      </c>
      <c r="AM1751">
        <v>99</v>
      </c>
      <c r="AN1751" s="1">
        <v>99</v>
      </c>
      <c r="AO1751" s="1">
        <v>99</v>
      </c>
      <c r="AP1751">
        <v>99</v>
      </c>
      <c r="AQ1751">
        <v>99</v>
      </c>
      <c r="AR1751">
        <v>99</v>
      </c>
      <c r="AS1751" s="1">
        <v>0</v>
      </c>
      <c r="AT1751" s="1">
        <v>0</v>
      </c>
      <c r="AU1751" s="1">
        <v>1</v>
      </c>
      <c r="AV1751" s="1">
        <v>0</v>
      </c>
      <c r="AW1751" s="1">
        <v>0</v>
      </c>
      <c r="AX1751" s="1">
        <v>0</v>
      </c>
      <c r="AY1751" s="1">
        <v>0</v>
      </c>
      <c r="AZ1751" s="1">
        <v>0</v>
      </c>
      <c r="BA1751" s="1">
        <v>0</v>
      </c>
      <c r="BB1751" s="1">
        <v>0</v>
      </c>
      <c r="BC1751" s="1">
        <v>0</v>
      </c>
      <c r="BD1751" s="1">
        <v>0</v>
      </c>
      <c r="BE1751" s="1">
        <v>0</v>
      </c>
      <c r="BF1751" s="1">
        <f>SUM(AS1751:BE1751)</f>
        <v>1</v>
      </c>
      <c r="BG1751" s="25">
        <v>0</v>
      </c>
      <c r="BH1751" s="1">
        <v>0</v>
      </c>
      <c r="BI1751" s="1">
        <v>0</v>
      </c>
      <c r="BJ1751" s="1">
        <v>0</v>
      </c>
      <c r="BK1751" s="1">
        <v>0</v>
      </c>
      <c r="BL1751" s="25">
        <v>0</v>
      </c>
      <c r="BM1751" s="1">
        <v>0</v>
      </c>
      <c r="BN1751" s="1">
        <v>0</v>
      </c>
      <c r="BO1751" s="1">
        <v>0</v>
      </c>
      <c r="BP1751" s="1">
        <v>0</v>
      </c>
      <c r="BQ1751" s="12"/>
      <c r="BR1751" s="12"/>
      <c r="BS1751" s="12"/>
      <c r="BT1751" s="12"/>
      <c r="BU1751" s="12"/>
      <c r="BV1751" s="12"/>
      <c r="BW1751" s="12"/>
      <c r="BX1751" s="12"/>
      <c r="BY1751" s="12"/>
      <c r="BZ1751" s="12"/>
      <c r="CA1751" s="12"/>
      <c r="CB1751" s="15"/>
      <c r="CC1751" s="12"/>
      <c r="CD1751" s="12"/>
      <c r="CE1751" s="12"/>
      <c r="CF1751" s="12"/>
      <c r="CG1751" s="12"/>
      <c r="CH1751" s="12"/>
      <c r="CI1751" s="12"/>
      <c r="CJ1751" s="15"/>
      <c r="CK1751" s="12"/>
      <c r="CL1751" s="12"/>
      <c r="CM1751" s="12"/>
      <c r="CN1751" s="12"/>
      <c r="CO1751" s="12"/>
      <c r="CP1751" s="12"/>
      <c r="CQ1751" s="12"/>
      <c r="CR1751" s="12"/>
      <c r="CS1751" s="12"/>
      <c r="CT1751" s="12"/>
      <c r="CU1751" s="12"/>
      <c r="CV1751" s="12"/>
      <c r="CW1751" s="12"/>
      <c r="CX1751" s="12"/>
      <c r="CY1751" s="12"/>
      <c r="CZ1751" s="12"/>
      <c r="DA1751" s="12"/>
      <c r="DB1751" s="12"/>
      <c r="DC1751" s="12"/>
      <c r="DE1751" s="35"/>
    </row>
    <row r="1752" spans="1:109" customFormat="1" x14ac:dyDescent="0.2">
      <c r="A1752" s="2">
        <v>1751</v>
      </c>
      <c r="B1752" s="5">
        <v>20</v>
      </c>
      <c r="C1752" s="5">
        <v>3</v>
      </c>
      <c r="D1752" s="1">
        <v>53</v>
      </c>
      <c r="E1752" s="7">
        <v>44113</v>
      </c>
      <c r="F1752" s="1">
        <v>0</v>
      </c>
      <c r="G1752" s="5">
        <f t="shared" si="111"/>
        <v>0</v>
      </c>
      <c r="H1752" s="19">
        <f t="shared" si="112"/>
        <v>0</v>
      </c>
      <c r="I1752">
        <v>100</v>
      </c>
      <c r="J1752">
        <v>137.07291666666666</v>
      </c>
      <c r="K1752">
        <v>21.493529887202449</v>
      </c>
      <c r="L1752">
        <v>9.0277777777777786</v>
      </c>
      <c r="M1752">
        <v>90.972222222222229</v>
      </c>
      <c r="N1752">
        <v>0</v>
      </c>
      <c r="O1752">
        <v>100</v>
      </c>
      <c r="P1752">
        <v>138.25520833333334</v>
      </c>
      <c r="Q1752">
        <v>19.3210806324334</v>
      </c>
      <c r="R1752">
        <v>5.208333333333333</v>
      </c>
      <c r="S1752">
        <v>94.791666666666671</v>
      </c>
      <c r="T1752">
        <v>0</v>
      </c>
      <c r="U1752">
        <v>100</v>
      </c>
      <c r="V1752">
        <v>134.70833333333334</v>
      </c>
      <c r="W1752">
        <v>25.491481274580327</v>
      </c>
      <c r="X1752">
        <v>16.666666666666668</v>
      </c>
      <c r="Y1752">
        <v>83.333333333333329</v>
      </c>
      <c r="Z1752">
        <v>0</v>
      </c>
      <c r="AA1752" s="25" t="s">
        <v>20</v>
      </c>
      <c r="AB1752" t="s">
        <v>20</v>
      </c>
      <c r="AC1752" t="s">
        <v>20</v>
      </c>
      <c r="AD1752" s="1" t="s">
        <v>20</v>
      </c>
      <c r="AE1752" s="16" t="s">
        <v>20</v>
      </c>
      <c r="AF1752" s="16" t="s">
        <v>20</v>
      </c>
      <c r="AG1752" s="16" t="s">
        <v>20</v>
      </c>
      <c r="AH1752" s="16" t="s">
        <v>20</v>
      </c>
      <c r="AI1752" s="16" t="s">
        <v>20</v>
      </c>
      <c r="AJ1752" s="16" t="s">
        <v>20</v>
      </c>
      <c r="AK1752" s="16" t="s">
        <v>20</v>
      </c>
      <c r="AL1752" s="16" t="s">
        <v>20</v>
      </c>
      <c r="AM1752" s="16" t="s">
        <v>20</v>
      </c>
      <c r="AN1752" s="16" t="s">
        <v>20</v>
      </c>
      <c r="AO1752" s="16" t="s">
        <v>20</v>
      </c>
      <c r="AP1752" s="16" t="s">
        <v>20</v>
      </c>
      <c r="AQ1752" s="16" t="s">
        <v>20</v>
      </c>
      <c r="AR1752" s="16" t="s">
        <v>20</v>
      </c>
      <c r="AS1752" t="s">
        <v>20</v>
      </c>
      <c r="AT1752" t="s">
        <v>20</v>
      </c>
      <c r="AU1752" t="s">
        <v>20</v>
      </c>
      <c r="AV1752" t="s">
        <v>20</v>
      </c>
      <c r="AW1752" t="s">
        <v>20</v>
      </c>
      <c r="AX1752" t="s">
        <v>20</v>
      </c>
      <c r="AY1752" t="s">
        <v>20</v>
      </c>
      <c r="AZ1752" s="1" t="s">
        <v>20</v>
      </c>
      <c r="BA1752" s="1" t="s">
        <v>20</v>
      </c>
      <c r="BB1752" s="1" t="s">
        <v>20</v>
      </c>
      <c r="BC1752" t="s">
        <v>20</v>
      </c>
      <c r="BD1752" t="s">
        <v>20</v>
      </c>
      <c r="BE1752" s="1" t="s">
        <v>20</v>
      </c>
      <c r="BF1752" s="1" t="s">
        <v>20</v>
      </c>
      <c r="BG1752" s="12" t="s">
        <v>20</v>
      </c>
      <c r="BH1752" s="1" t="s">
        <v>20</v>
      </c>
      <c r="BI1752" s="1" t="s">
        <v>20</v>
      </c>
      <c r="BJ1752" s="12" t="s">
        <v>20</v>
      </c>
      <c r="BK1752" s="12" t="s">
        <v>20</v>
      </c>
      <c r="BL1752" s="25" t="s">
        <v>20</v>
      </c>
      <c r="BM1752" s="1" t="s">
        <v>20</v>
      </c>
      <c r="BN1752" s="1" t="s">
        <v>20</v>
      </c>
      <c r="BO1752" s="1" t="s">
        <v>20</v>
      </c>
      <c r="BP1752" s="1" t="s">
        <v>20</v>
      </c>
      <c r="BQ1752" s="12"/>
      <c r="BR1752" s="12"/>
      <c r="BS1752" s="12"/>
      <c r="BT1752" s="12"/>
      <c r="BU1752" s="12"/>
      <c r="BV1752" s="12"/>
      <c r="BW1752" s="12"/>
      <c r="BX1752" s="12"/>
      <c r="BY1752" s="12"/>
      <c r="BZ1752" s="12"/>
      <c r="CA1752" s="12"/>
      <c r="CB1752" s="15"/>
      <c r="CC1752" s="12"/>
      <c r="CD1752" s="12"/>
      <c r="CE1752" s="12"/>
      <c r="CF1752" s="12"/>
      <c r="CG1752" s="12"/>
      <c r="CH1752" s="12"/>
      <c r="CI1752" s="12"/>
      <c r="CJ1752" s="15"/>
      <c r="CK1752" s="12"/>
      <c r="CL1752" s="12"/>
      <c r="CM1752" s="12"/>
      <c r="CN1752" s="12"/>
      <c r="CO1752" s="12"/>
      <c r="CP1752" s="12"/>
      <c r="CQ1752" s="12"/>
      <c r="CR1752" s="12"/>
      <c r="CS1752" s="12"/>
      <c r="CT1752" s="12"/>
      <c r="CU1752" s="12"/>
      <c r="CV1752" s="12"/>
      <c r="CW1752" s="12"/>
      <c r="CX1752" s="12"/>
      <c r="CY1752" s="12"/>
      <c r="CZ1752" s="12"/>
      <c r="DA1752" s="12"/>
      <c r="DB1752" s="12"/>
      <c r="DC1752" s="12"/>
      <c r="DE1752" s="35"/>
    </row>
    <row r="1753" spans="1:109" x14ac:dyDescent="0.2">
      <c r="A1753" s="2">
        <v>1752</v>
      </c>
      <c r="B1753" s="5">
        <v>20</v>
      </c>
      <c r="C1753" s="5">
        <v>3</v>
      </c>
      <c r="D1753" s="1">
        <v>54</v>
      </c>
      <c r="E1753" s="7">
        <v>44114</v>
      </c>
      <c r="F1753" s="1">
        <v>0</v>
      </c>
      <c r="G1753" s="5">
        <f t="shared" si="111"/>
        <v>29.999999999999893</v>
      </c>
      <c r="H1753" s="19">
        <f t="shared" si="112"/>
        <v>89.999999999999687</v>
      </c>
      <c r="I1753">
        <v>97.569444444444443</v>
      </c>
      <c r="J1753">
        <v>146.98932384341637</v>
      </c>
      <c r="K1753">
        <v>34.035531637606439</v>
      </c>
      <c r="L1753">
        <v>19.9288256227758</v>
      </c>
      <c r="M1753">
        <v>76.156583629893234</v>
      </c>
      <c r="N1753">
        <v>3.9145907473309607</v>
      </c>
      <c r="O1753">
        <v>98.4375</v>
      </c>
      <c r="P1753">
        <v>159.99470899470899</v>
      </c>
      <c r="Q1753">
        <v>31.123541598642664</v>
      </c>
      <c r="R1753">
        <v>28.571428571428573</v>
      </c>
      <c r="S1753">
        <v>71.428571428571431</v>
      </c>
      <c r="T1753">
        <v>0</v>
      </c>
      <c r="U1753">
        <v>95.833333333333329</v>
      </c>
      <c r="V1753">
        <v>120.27173913043478</v>
      </c>
      <c r="W1753">
        <v>32.259475561748197</v>
      </c>
      <c r="X1753">
        <v>2.1739130434782608</v>
      </c>
      <c r="Y1753">
        <v>85.869565217391298</v>
      </c>
      <c r="Z1753">
        <v>11.956521739130435</v>
      </c>
      <c r="AA1753" s="2">
        <v>1</v>
      </c>
      <c r="AB1753">
        <v>1</v>
      </c>
      <c r="AC1753">
        <v>6</v>
      </c>
      <c r="AD1753">
        <v>1</v>
      </c>
      <c r="AE1753" s="16">
        <v>0</v>
      </c>
      <c r="AF1753" t="s">
        <v>875</v>
      </c>
      <c r="AG1753" t="s">
        <v>875</v>
      </c>
      <c r="AH1753" t="s">
        <v>875</v>
      </c>
      <c r="AI1753" t="s">
        <v>875</v>
      </c>
      <c r="AJ1753" t="s">
        <v>875</v>
      </c>
      <c r="AK1753" t="s">
        <v>875</v>
      </c>
      <c r="AL1753" t="s">
        <v>875</v>
      </c>
      <c r="AM1753" s="1" t="s">
        <v>903</v>
      </c>
      <c r="AN1753" s="1" t="s">
        <v>903</v>
      </c>
      <c r="AO1753" s="1" t="s">
        <v>903</v>
      </c>
      <c r="AP1753" s="1" t="s">
        <v>903</v>
      </c>
      <c r="AQ1753" s="1" t="s">
        <v>903</v>
      </c>
      <c r="AR1753" s="1" t="s">
        <v>903</v>
      </c>
      <c r="AS1753" s="1" t="s">
        <v>903</v>
      </c>
      <c r="AT1753" s="1" t="s">
        <v>903</v>
      </c>
      <c r="AU1753" s="1" t="s">
        <v>903</v>
      </c>
      <c r="AV1753" s="1" t="s">
        <v>903</v>
      </c>
      <c r="AW1753" s="1" t="s">
        <v>903</v>
      </c>
      <c r="AX1753" s="1" t="s">
        <v>903</v>
      </c>
      <c r="AY1753" s="1" t="s">
        <v>903</v>
      </c>
      <c r="AZ1753" s="1" t="s">
        <v>903</v>
      </c>
      <c r="BA1753" s="1" t="s">
        <v>875</v>
      </c>
      <c r="BB1753" s="1" t="s">
        <v>875</v>
      </c>
      <c r="BC1753" s="1" t="s">
        <v>875</v>
      </c>
      <c r="BD1753" s="1" t="s">
        <v>875</v>
      </c>
      <c r="BE1753" s="1" t="s">
        <v>875</v>
      </c>
      <c r="BF1753" s="1" t="s">
        <v>875</v>
      </c>
      <c r="BG1753" s="25">
        <v>29.999999999999893</v>
      </c>
      <c r="BH1753">
        <v>4</v>
      </c>
      <c r="BI1753" s="1">
        <v>3</v>
      </c>
      <c r="BJ1753" s="1">
        <f>BG1753*BI1753</f>
        <v>89.999999999999687</v>
      </c>
      <c r="BK1753" s="1" t="s">
        <v>32</v>
      </c>
      <c r="BL1753" s="25">
        <v>0</v>
      </c>
      <c r="BM1753" s="1">
        <v>0</v>
      </c>
      <c r="BN1753" s="1">
        <v>0</v>
      </c>
      <c r="BO1753" s="1">
        <v>0</v>
      </c>
      <c r="BP1753" s="1">
        <v>0</v>
      </c>
      <c r="BQ1753" s="12"/>
      <c r="BR1753" s="12"/>
      <c r="BS1753" s="12"/>
      <c r="BT1753" s="12"/>
      <c r="BU1753" s="12"/>
      <c r="BV1753" s="12"/>
      <c r="BW1753" s="12"/>
      <c r="BX1753" s="12"/>
      <c r="BY1753" s="12"/>
      <c r="BZ1753" s="12"/>
      <c r="CA1753" s="12"/>
      <c r="CB1753" s="15"/>
      <c r="CC1753" s="12"/>
      <c r="CD1753" s="12"/>
      <c r="CE1753" s="12"/>
      <c r="CF1753" s="12"/>
      <c r="CG1753" s="12"/>
      <c r="CH1753" s="12"/>
      <c r="CI1753" s="12"/>
      <c r="CJ1753" s="15"/>
      <c r="CK1753" s="12"/>
      <c r="CL1753" s="12"/>
      <c r="CM1753" s="12"/>
      <c r="CN1753" s="12"/>
      <c r="CO1753" s="12"/>
      <c r="CP1753" s="12"/>
      <c r="CQ1753" s="12"/>
      <c r="CR1753" s="12"/>
      <c r="CS1753" s="12"/>
      <c r="CT1753" s="12"/>
      <c r="CU1753" s="12"/>
      <c r="CV1753" s="12"/>
      <c r="CW1753" s="12"/>
      <c r="CX1753" s="12"/>
      <c r="CY1753" s="12"/>
      <c r="CZ1753" s="12"/>
      <c r="DA1753" s="12"/>
      <c r="DB1753" s="12"/>
      <c r="DC1753" s="12"/>
      <c r="DD1753" s="17">
        <v>0.73958333333333337</v>
      </c>
      <c r="DE1753" s="35">
        <v>0.76041666666666663</v>
      </c>
    </row>
    <row r="1754" spans="1:109" x14ac:dyDescent="0.2">
      <c r="A1754" s="2">
        <v>1753</v>
      </c>
      <c r="B1754" s="5">
        <v>20</v>
      </c>
      <c r="C1754" s="5">
        <v>3</v>
      </c>
      <c r="D1754" s="1">
        <v>55</v>
      </c>
      <c r="E1754" s="7">
        <v>44115</v>
      </c>
      <c r="F1754" s="1">
        <v>0</v>
      </c>
      <c r="G1754" s="5">
        <f t="shared" si="111"/>
        <v>0</v>
      </c>
      <c r="H1754" s="19">
        <f t="shared" si="112"/>
        <v>0</v>
      </c>
      <c r="I1754">
        <v>97.916666666666671</v>
      </c>
      <c r="J1754">
        <v>134.62765957446808</v>
      </c>
      <c r="K1754">
        <v>21.032417421545571</v>
      </c>
      <c r="L1754">
        <v>5.3191489361702127</v>
      </c>
      <c r="M1754">
        <v>94.680851063829792</v>
      </c>
      <c r="N1754">
        <v>0</v>
      </c>
      <c r="O1754">
        <v>96.875</v>
      </c>
      <c r="P1754">
        <v>139.95698924731184</v>
      </c>
      <c r="Q1754">
        <v>23.895505399015423</v>
      </c>
      <c r="R1754">
        <v>8.064516129032258</v>
      </c>
      <c r="S1754">
        <v>91.935483870967744</v>
      </c>
      <c r="T1754">
        <v>0</v>
      </c>
      <c r="U1754">
        <v>100</v>
      </c>
      <c r="V1754">
        <v>124.30208333333333</v>
      </c>
      <c r="W1754">
        <v>4.4158344320103078</v>
      </c>
      <c r="X1754">
        <v>0</v>
      </c>
      <c r="Y1754">
        <v>100</v>
      </c>
      <c r="Z1754">
        <v>0</v>
      </c>
      <c r="AA1754" s="2">
        <v>0</v>
      </c>
      <c r="AB1754">
        <v>2</v>
      </c>
      <c r="AC1754">
        <v>7</v>
      </c>
      <c r="AD1754">
        <v>2</v>
      </c>
      <c r="AE1754" s="16">
        <v>0</v>
      </c>
      <c r="AF1754" t="s">
        <v>20</v>
      </c>
      <c r="AG1754" t="s">
        <v>20</v>
      </c>
      <c r="AH1754" t="s">
        <v>20</v>
      </c>
      <c r="AI1754" t="s">
        <v>20</v>
      </c>
      <c r="AJ1754" t="s">
        <v>20</v>
      </c>
      <c r="AK1754" t="s">
        <v>20</v>
      </c>
      <c r="AL1754" t="s">
        <v>20</v>
      </c>
      <c r="AM1754" s="1" t="s">
        <v>20</v>
      </c>
      <c r="AN1754" s="1" t="s">
        <v>20</v>
      </c>
      <c r="AO1754" s="1" t="s">
        <v>20</v>
      </c>
      <c r="AP1754" s="1" t="s">
        <v>20</v>
      </c>
      <c r="AQ1754" s="1" t="s">
        <v>20</v>
      </c>
      <c r="AR1754" s="1" t="s">
        <v>20</v>
      </c>
      <c r="AS1754" t="s">
        <v>20</v>
      </c>
      <c r="AT1754" t="s">
        <v>20</v>
      </c>
      <c r="AU1754" t="s">
        <v>20</v>
      </c>
      <c r="AV1754" t="s">
        <v>20</v>
      </c>
      <c r="AW1754" t="s">
        <v>20</v>
      </c>
      <c r="AX1754" t="s">
        <v>20</v>
      </c>
      <c r="AY1754" t="s">
        <v>20</v>
      </c>
      <c r="AZ1754" s="1" t="s">
        <v>20</v>
      </c>
      <c r="BA1754" s="1" t="s">
        <v>20</v>
      </c>
      <c r="BB1754" s="1" t="s">
        <v>20</v>
      </c>
      <c r="BC1754" t="s">
        <v>20</v>
      </c>
      <c r="BD1754" t="s">
        <v>20</v>
      </c>
      <c r="BE1754" s="1" t="s">
        <v>20</v>
      </c>
      <c r="BF1754" t="s">
        <v>20</v>
      </c>
      <c r="BG1754" s="25">
        <v>0</v>
      </c>
      <c r="BH1754" s="1">
        <v>0</v>
      </c>
      <c r="BI1754" s="1">
        <v>0</v>
      </c>
      <c r="BJ1754" s="1">
        <v>0</v>
      </c>
      <c r="BK1754" s="1">
        <v>0</v>
      </c>
      <c r="BL1754" s="25">
        <v>0</v>
      </c>
      <c r="BM1754" s="1">
        <v>0</v>
      </c>
      <c r="BN1754" s="1">
        <v>0</v>
      </c>
      <c r="BO1754" s="1">
        <v>0</v>
      </c>
      <c r="BP1754" s="1">
        <v>0</v>
      </c>
      <c r="BQ1754" s="12"/>
      <c r="BR1754" s="12"/>
      <c r="BS1754" s="12"/>
      <c r="BT1754" s="12"/>
      <c r="BU1754" s="12"/>
      <c r="BV1754" s="12"/>
      <c r="BW1754" s="12"/>
      <c r="BX1754" s="12"/>
      <c r="BY1754" s="12"/>
      <c r="BZ1754" s="12"/>
      <c r="CA1754" s="12"/>
      <c r="CB1754" s="15"/>
      <c r="CC1754" s="12"/>
      <c r="CD1754" s="12"/>
      <c r="CE1754" s="12"/>
      <c r="CF1754" s="12"/>
      <c r="CG1754" s="12"/>
      <c r="CH1754" s="12"/>
      <c r="CI1754" s="12"/>
      <c r="CJ1754" s="15"/>
      <c r="CK1754" s="12"/>
      <c r="CL1754" s="12"/>
      <c r="CM1754" s="12"/>
      <c r="CN1754" s="12"/>
      <c r="CO1754" s="12"/>
      <c r="CP1754" s="12"/>
      <c r="CQ1754" s="12"/>
      <c r="CR1754" s="12"/>
      <c r="CS1754" s="12"/>
      <c r="CT1754" s="12"/>
      <c r="CU1754" s="12"/>
      <c r="CV1754" s="12"/>
      <c r="CW1754" s="12"/>
      <c r="CX1754" s="12"/>
      <c r="CY1754" s="12"/>
      <c r="CZ1754" s="12"/>
      <c r="DA1754" s="12"/>
      <c r="DB1754" s="12"/>
      <c r="DC1754" s="12"/>
      <c r="DD1754"/>
      <c r="DE1754" s="35"/>
    </row>
    <row r="1755" spans="1:109" x14ac:dyDescent="0.2">
      <c r="A1755" s="2">
        <v>1754</v>
      </c>
      <c r="B1755" s="5">
        <v>20</v>
      </c>
      <c r="C1755" s="5">
        <v>3</v>
      </c>
      <c r="D1755" s="1">
        <v>56</v>
      </c>
      <c r="E1755" s="7">
        <v>44116</v>
      </c>
      <c r="F1755" s="1">
        <v>0</v>
      </c>
      <c r="G1755" s="5">
        <f t="shared" si="111"/>
        <v>0</v>
      </c>
      <c r="H1755" s="19">
        <f t="shared" si="112"/>
        <v>0</v>
      </c>
      <c r="I1755">
        <v>87.152777777777771</v>
      </c>
      <c r="J1755">
        <v>142.24302788844622</v>
      </c>
      <c r="K1755">
        <v>39.2658655359687</v>
      </c>
      <c r="L1755">
        <v>21.513944223107568</v>
      </c>
      <c r="M1755">
        <v>78.08764940239044</v>
      </c>
      <c r="N1755">
        <v>0.39840637450199201</v>
      </c>
      <c r="O1755">
        <v>83.333333333333329</v>
      </c>
      <c r="P1755">
        <v>158</v>
      </c>
      <c r="Q1755">
        <v>40.780249185435011</v>
      </c>
      <c r="R1755">
        <v>33.75</v>
      </c>
      <c r="S1755">
        <v>65.625</v>
      </c>
      <c r="T1755">
        <v>0.625</v>
      </c>
      <c r="U1755">
        <v>94.791666666666671</v>
      </c>
      <c r="V1755">
        <v>114.53846153846153</v>
      </c>
      <c r="W1755">
        <v>9.301187710970396</v>
      </c>
      <c r="X1755">
        <v>0</v>
      </c>
      <c r="Y1755">
        <v>100</v>
      </c>
      <c r="Z1755">
        <v>0</v>
      </c>
      <c r="AA1755" s="25" t="s">
        <v>20</v>
      </c>
      <c r="AB1755" t="s">
        <v>20</v>
      </c>
      <c r="AC1755" t="s">
        <v>20</v>
      </c>
      <c r="AD1755" s="1" t="s">
        <v>20</v>
      </c>
      <c r="AE1755" s="16" t="s">
        <v>20</v>
      </c>
      <c r="AF1755" s="16" t="s">
        <v>20</v>
      </c>
      <c r="AG1755" s="16" t="s">
        <v>20</v>
      </c>
      <c r="AH1755" s="16" t="s">
        <v>20</v>
      </c>
      <c r="AI1755" s="16" t="s">
        <v>20</v>
      </c>
      <c r="AJ1755" s="16" t="s">
        <v>20</v>
      </c>
      <c r="AK1755" s="16" t="s">
        <v>20</v>
      </c>
      <c r="AL1755" s="16" t="s">
        <v>20</v>
      </c>
      <c r="AM1755" s="16" t="s">
        <v>20</v>
      </c>
      <c r="AN1755" s="16" t="s">
        <v>20</v>
      </c>
      <c r="AO1755" s="16" t="s">
        <v>20</v>
      </c>
      <c r="AP1755" s="16" t="s">
        <v>20</v>
      </c>
      <c r="AQ1755" s="16" t="s">
        <v>20</v>
      </c>
      <c r="AR1755" s="16" t="s">
        <v>20</v>
      </c>
      <c r="AS1755" t="s">
        <v>20</v>
      </c>
      <c r="AT1755" t="s">
        <v>20</v>
      </c>
      <c r="AU1755" t="s">
        <v>20</v>
      </c>
      <c r="AV1755" t="s">
        <v>20</v>
      </c>
      <c r="AW1755" t="s">
        <v>20</v>
      </c>
      <c r="AX1755" t="s">
        <v>20</v>
      </c>
      <c r="AY1755" t="s">
        <v>20</v>
      </c>
      <c r="AZ1755" s="1" t="s">
        <v>20</v>
      </c>
      <c r="BA1755" t="s">
        <v>20</v>
      </c>
      <c r="BB1755" t="s">
        <v>20</v>
      </c>
      <c r="BC1755" t="s">
        <v>20</v>
      </c>
      <c r="BD1755" t="s">
        <v>20</v>
      </c>
      <c r="BE1755" t="s">
        <v>20</v>
      </c>
      <c r="BF1755" s="1" t="s">
        <v>20</v>
      </c>
      <c r="BG1755" s="25">
        <v>0</v>
      </c>
      <c r="BH1755" s="1">
        <v>0</v>
      </c>
      <c r="BI1755" s="1">
        <v>0</v>
      </c>
      <c r="BJ1755" s="1">
        <v>0</v>
      </c>
      <c r="BK1755" s="1">
        <v>0</v>
      </c>
      <c r="BL1755" s="25">
        <v>0</v>
      </c>
      <c r="BM1755" s="1">
        <v>0</v>
      </c>
      <c r="BN1755" s="1">
        <v>0</v>
      </c>
      <c r="BO1755" s="1">
        <v>0</v>
      </c>
      <c r="BP1755" s="1">
        <v>0</v>
      </c>
      <c r="BQ1755" s="12"/>
      <c r="BR1755" s="12"/>
      <c r="BS1755" s="12"/>
      <c r="BT1755" s="12"/>
      <c r="BU1755" s="12"/>
      <c r="BV1755" s="12"/>
      <c r="BW1755" s="12"/>
      <c r="BX1755" s="12"/>
      <c r="BY1755" s="12"/>
      <c r="BZ1755" s="12"/>
      <c r="CA1755" s="12"/>
      <c r="CB1755" s="15"/>
      <c r="CC1755" s="12"/>
      <c r="CD1755" s="12"/>
      <c r="CE1755" s="12"/>
      <c r="CF1755" s="12"/>
      <c r="CG1755" s="12"/>
      <c r="CH1755" s="12"/>
      <c r="CI1755" s="12"/>
      <c r="CJ1755" s="15"/>
      <c r="CK1755" s="12"/>
      <c r="CL1755" s="12"/>
      <c r="CM1755" s="12"/>
      <c r="CN1755" s="12"/>
      <c r="CO1755" s="12"/>
      <c r="CP1755" s="12"/>
      <c r="CQ1755" s="12"/>
      <c r="CR1755" s="12"/>
      <c r="CS1755" s="12"/>
      <c r="CT1755" s="12"/>
      <c r="CU1755" s="12"/>
      <c r="CV1755" s="12"/>
      <c r="CW1755" s="12"/>
      <c r="CX1755" s="12"/>
      <c r="CY1755" s="12"/>
      <c r="CZ1755" s="12"/>
      <c r="DA1755" s="12"/>
      <c r="DB1755" s="12"/>
      <c r="DC1755" s="12"/>
      <c r="DD1755"/>
      <c r="DE1755" s="35"/>
    </row>
    <row r="1756" spans="1:109" x14ac:dyDescent="0.2">
      <c r="A1756" s="2">
        <v>1755</v>
      </c>
      <c r="B1756" s="5">
        <v>20</v>
      </c>
      <c r="C1756" s="5">
        <v>3</v>
      </c>
      <c r="D1756" s="1">
        <v>57</v>
      </c>
      <c r="E1756" s="7">
        <v>44117</v>
      </c>
      <c r="F1756" s="1">
        <v>0</v>
      </c>
      <c r="G1756" s="5">
        <f t="shared" si="111"/>
        <v>25.000000000000071</v>
      </c>
      <c r="H1756" s="19">
        <f t="shared" si="112"/>
        <v>75.000000000000213</v>
      </c>
      <c r="I1756">
        <v>100</v>
      </c>
      <c r="J1756">
        <v>137.35416666666666</v>
      </c>
      <c r="K1756">
        <v>23.142093296083836</v>
      </c>
      <c r="L1756">
        <v>12.5</v>
      </c>
      <c r="M1756">
        <v>87.5</v>
      </c>
      <c r="N1756">
        <v>0</v>
      </c>
      <c r="O1756">
        <v>100</v>
      </c>
      <c r="P1756">
        <v>138.11458333333334</v>
      </c>
      <c r="Q1756">
        <v>27.042671131693641</v>
      </c>
      <c r="R1756">
        <v>18.75</v>
      </c>
      <c r="S1756">
        <v>81.25</v>
      </c>
      <c r="T1756">
        <v>0</v>
      </c>
      <c r="U1756">
        <v>100</v>
      </c>
      <c r="V1756">
        <v>135.83333333333334</v>
      </c>
      <c r="W1756">
        <v>11.505044712214152</v>
      </c>
      <c r="X1756">
        <v>0</v>
      </c>
      <c r="Y1756">
        <v>100</v>
      </c>
      <c r="Z1756">
        <v>0</v>
      </c>
      <c r="AA1756" s="2">
        <v>0</v>
      </c>
      <c r="AB1756">
        <v>2</v>
      </c>
      <c r="AC1756">
        <v>7</v>
      </c>
      <c r="AD1756">
        <v>1</v>
      </c>
      <c r="AE1756" s="16">
        <v>0</v>
      </c>
      <c r="AF1756" t="s">
        <v>875</v>
      </c>
      <c r="AG1756" t="s">
        <v>875</v>
      </c>
      <c r="AH1756" t="s">
        <v>875</v>
      </c>
      <c r="AI1756" t="s">
        <v>875</v>
      </c>
      <c r="AJ1756" t="s">
        <v>875</v>
      </c>
      <c r="AK1756" t="s">
        <v>875</v>
      </c>
      <c r="AL1756" t="s">
        <v>875</v>
      </c>
      <c r="AM1756" s="1" t="s">
        <v>903</v>
      </c>
      <c r="AN1756" s="1" t="s">
        <v>903</v>
      </c>
      <c r="AO1756" s="1" t="s">
        <v>903</v>
      </c>
      <c r="AP1756" s="1" t="s">
        <v>903</v>
      </c>
      <c r="AQ1756" s="1" t="s">
        <v>903</v>
      </c>
      <c r="AR1756" s="1" t="s">
        <v>903</v>
      </c>
      <c r="AS1756" s="1" t="s">
        <v>903</v>
      </c>
      <c r="AT1756" s="1" t="s">
        <v>903</v>
      </c>
      <c r="AU1756" s="1" t="s">
        <v>903</v>
      </c>
      <c r="AV1756" s="1" t="s">
        <v>903</v>
      </c>
      <c r="AW1756" s="1" t="s">
        <v>903</v>
      </c>
      <c r="AX1756" s="1" t="s">
        <v>903</v>
      </c>
      <c r="AY1756" s="1" t="s">
        <v>903</v>
      </c>
      <c r="AZ1756" s="1" t="s">
        <v>903</v>
      </c>
      <c r="BA1756" s="1" t="s">
        <v>875</v>
      </c>
      <c r="BB1756" s="1" t="s">
        <v>875</v>
      </c>
      <c r="BC1756" s="1" t="s">
        <v>875</v>
      </c>
      <c r="BD1756" s="1" t="s">
        <v>875</v>
      </c>
      <c r="BE1756" s="1" t="s">
        <v>875</v>
      </c>
      <c r="BF1756" s="1" t="s">
        <v>875</v>
      </c>
      <c r="BG1756" s="25">
        <v>25.000000000000071</v>
      </c>
      <c r="BH1756">
        <v>4</v>
      </c>
      <c r="BI1756" s="1">
        <v>3</v>
      </c>
      <c r="BJ1756" s="1">
        <f>BG1756*BI1756</f>
        <v>75.000000000000213</v>
      </c>
      <c r="BK1756" s="1" t="s">
        <v>32</v>
      </c>
      <c r="BL1756" s="25">
        <v>0</v>
      </c>
      <c r="BM1756" s="1">
        <v>0</v>
      </c>
      <c r="BN1756" s="1">
        <v>0</v>
      </c>
      <c r="BO1756" s="1">
        <v>0</v>
      </c>
      <c r="BP1756" s="1">
        <v>0</v>
      </c>
      <c r="BQ1756" s="12"/>
      <c r="BR1756" s="12"/>
      <c r="BS1756" s="12"/>
      <c r="BT1756" s="12"/>
      <c r="BU1756" s="12"/>
      <c r="BV1756" s="12"/>
      <c r="BW1756" s="12"/>
      <c r="BX1756" s="12"/>
      <c r="BY1756" s="12"/>
      <c r="BZ1756" s="12"/>
      <c r="CA1756" s="12"/>
      <c r="CB1756" s="15"/>
      <c r="CC1756" s="12"/>
      <c r="CD1756" s="12"/>
      <c r="CE1756" s="12"/>
      <c r="CF1756" s="12"/>
      <c r="CG1756" s="12"/>
      <c r="CH1756" s="12"/>
      <c r="CI1756" s="12"/>
      <c r="CJ1756" s="15"/>
      <c r="CK1756" s="12"/>
      <c r="CL1756" s="12"/>
      <c r="CM1756" s="12"/>
      <c r="CN1756" s="12"/>
      <c r="CO1756" s="12"/>
      <c r="CP1756" s="12"/>
      <c r="CQ1756" s="12"/>
      <c r="CR1756" s="12"/>
      <c r="CS1756" s="12"/>
      <c r="CT1756" s="12"/>
      <c r="CU1756" s="12"/>
      <c r="CV1756" s="12"/>
      <c r="CW1756" s="12"/>
      <c r="CX1756" s="12"/>
      <c r="CY1756" s="12"/>
      <c r="CZ1756" s="12"/>
      <c r="DA1756" s="12"/>
      <c r="DB1756" s="12"/>
      <c r="DC1756" s="12"/>
      <c r="DD1756" s="17">
        <v>0.76041666666666663</v>
      </c>
      <c r="DE1756" s="35">
        <v>0.77777777777777779</v>
      </c>
    </row>
    <row r="1757" spans="1:109" x14ac:dyDescent="0.2">
      <c r="A1757" s="2">
        <v>1756</v>
      </c>
      <c r="B1757" s="5">
        <v>20</v>
      </c>
      <c r="C1757" s="5">
        <v>3</v>
      </c>
      <c r="D1757" s="1">
        <v>58</v>
      </c>
      <c r="E1757" s="7">
        <v>44118</v>
      </c>
      <c r="F1757" s="1">
        <v>0</v>
      </c>
      <c r="G1757" s="5">
        <f t="shared" si="111"/>
        <v>16.5</v>
      </c>
      <c r="H1757" s="19">
        <f t="shared" si="112"/>
        <v>46.199999999999996</v>
      </c>
      <c r="I1757">
        <v>100</v>
      </c>
      <c r="J1757">
        <v>140.05555555555554</v>
      </c>
      <c r="K1757">
        <v>21.74733560796102</v>
      </c>
      <c r="L1757">
        <v>13.888888888888889</v>
      </c>
      <c r="M1757">
        <v>86.111111111111114</v>
      </c>
      <c r="N1757">
        <v>0</v>
      </c>
      <c r="O1757">
        <v>100</v>
      </c>
      <c r="P1757">
        <v>138.90625</v>
      </c>
      <c r="Q1757">
        <v>21.086462092854724</v>
      </c>
      <c r="R1757">
        <v>13.020833333333334</v>
      </c>
      <c r="S1757">
        <v>86.979166666666671</v>
      </c>
      <c r="T1757">
        <v>0</v>
      </c>
      <c r="U1757">
        <v>100</v>
      </c>
      <c r="V1757">
        <v>142.35416666666666</v>
      </c>
      <c r="W1757">
        <v>22.976010150980066</v>
      </c>
      <c r="X1757">
        <v>15.625</v>
      </c>
      <c r="Y1757">
        <v>84.375</v>
      </c>
      <c r="Z1757">
        <v>0</v>
      </c>
      <c r="AA1757" s="2">
        <v>0</v>
      </c>
      <c r="AB1757">
        <v>2</v>
      </c>
      <c r="AC1757">
        <v>9</v>
      </c>
      <c r="AD1757">
        <v>2</v>
      </c>
      <c r="AE1757" s="16">
        <v>0</v>
      </c>
      <c r="AF1757" t="s">
        <v>20</v>
      </c>
      <c r="AG1757" t="s">
        <v>20</v>
      </c>
      <c r="AH1757" t="s">
        <v>20</v>
      </c>
      <c r="AI1757" t="s">
        <v>20</v>
      </c>
      <c r="AJ1757" t="s">
        <v>20</v>
      </c>
      <c r="AK1757" t="s">
        <v>20</v>
      </c>
      <c r="AL1757" t="s">
        <v>20</v>
      </c>
      <c r="AM1757" s="1" t="s">
        <v>20</v>
      </c>
      <c r="AN1757" s="1" t="s">
        <v>20</v>
      </c>
      <c r="AO1757" s="1" t="s">
        <v>20</v>
      </c>
      <c r="AP1757" s="1" t="s">
        <v>20</v>
      </c>
      <c r="AQ1757" s="1" t="s">
        <v>20</v>
      </c>
      <c r="AR1757" s="1" t="s">
        <v>20</v>
      </c>
      <c r="AS1757" t="s">
        <v>20</v>
      </c>
      <c r="AT1757" t="s">
        <v>20</v>
      </c>
      <c r="AU1757" t="s">
        <v>20</v>
      </c>
      <c r="AV1757" t="s">
        <v>20</v>
      </c>
      <c r="AW1757" t="s">
        <v>20</v>
      </c>
      <c r="AX1757" t="s">
        <v>20</v>
      </c>
      <c r="AY1757" t="s">
        <v>20</v>
      </c>
      <c r="AZ1757" s="1" t="s">
        <v>20</v>
      </c>
      <c r="BA1757" s="1" t="s">
        <v>20</v>
      </c>
      <c r="BB1757" s="1" t="s">
        <v>20</v>
      </c>
      <c r="BC1757" t="s">
        <v>20</v>
      </c>
      <c r="BD1757" t="s">
        <v>20</v>
      </c>
      <c r="BE1757" s="1" t="s">
        <v>20</v>
      </c>
      <c r="BF1757" s="1" t="s">
        <v>20</v>
      </c>
      <c r="BG1757" s="12">
        <v>16.5</v>
      </c>
      <c r="BH1757" s="12">
        <v>4</v>
      </c>
      <c r="BI1757" s="1">
        <v>2.8</v>
      </c>
      <c r="BJ1757" s="1">
        <f>BG1757*BI1757</f>
        <v>46.199999999999996</v>
      </c>
      <c r="BK1757" s="1" t="s">
        <v>27</v>
      </c>
      <c r="BL1757" s="25">
        <v>0</v>
      </c>
      <c r="BM1757" s="1">
        <v>0</v>
      </c>
      <c r="BN1757" s="1">
        <v>0</v>
      </c>
      <c r="BO1757" s="1">
        <v>0</v>
      </c>
      <c r="BP1757" s="1">
        <v>0</v>
      </c>
      <c r="BQ1757" s="14">
        <v>44118.997123171299</v>
      </c>
      <c r="BR1757" s="14" t="s">
        <v>727</v>
      </c>
      <c r="BS1757" s="15">
        <v>16.466666666666665</v>
      </c>
      <c r="BT1757" s="12" t="s">
        <v>234</v>
      </c>
      <c r="BU1757" s="12">
        <v>1</v>
      </c>
      <c r="BV1757" s="12" t="s">
        <v>728</v>
      </c>
      <c r="BW1757" s="12" t="s">
        <v>729</v>
      </c>
      <c r="BX1757" s="12"/>
      <c r="BY1757" s="12" t="s">
        <v>98</v>
      </c>
      <c r="BZ1757" s="12">
        <v>1</v>
      </c>
      <c r="CA1757" s="12">
        <v>16</v>
      </c>
      <c r="CB1757" s="15">
        <v>0</v>
      </c>
      <c r="CC1757" s="12">
        <v>15</v>
      </c>
      <c r="CD1757" s="12">
        <v>0</v>
      </c>
      <c r="CE1757" s="12">
        <v>3</v>
      </c>
      <c r="CF1757" s="12">
        <v>4</v>
      </c>
      <c r="CG1757" s="12">
        <v>1</v>
      </c>
      <c r="CH1757" s="12">
        <v>3</v>
      </c>
      <c r="CI1757" s="12">
        <v>1</v>
      </c>
      <c r="CJ1757" s="15">
        <v>4</v>
      </c>
      <c r="CK1757" s="12">
        <v>3</v>
      </c>
      <c r="CL1757" s="12">
        <v>5</v>
      </c>
      <c r="CM1757" s="12">
        <v>1</v>
      </c>
      <c r="CN1757" s="12">
        <v>4</v>
      </c>
      <c r="CO1757" s="12">
        <v>3</v>
      </c>
      <c r="CP1757" s="12" t="s">
        <v>83</v>
      </c>
      <c r="CQ1757" s="12">
        <v>44</v>
      </c>
      <c r="CR1757" s="12">
        <v>44</v>
      </c>
      <c r="CS1757" s="12">
        <v>0</v>
      </c>
      <c r="CT1757" s="12">
        <v>95</v>
      </c>
      <c r="CU1757" s="12">
        <v>48</v>
      </c>
      <c r="CV1757" s="12">
        <v>0</v>
      </c>
      <c r="CW1757" s="12">
        <v>0</v>
      </c>
      <c r="CX1757" s="12" t="b">
        <v>0</v>
      </c>
      <c r="CY1757" s="12"/>
      <c r="CZ1757" s="12">
        <v>0</v>
      </c>
      <c r="DA1757" s="12"/>
      <c r="DB1757" s="12"/>
      <c r="DC1757" s="12"/>
      <c r="DD1757"/>
      <c r="DE1757" s="35"/>
    </row>
    <row r="1758" spans="1:109" x14ac:dyDescent="0.2">
      <c r="A1758" s="2">
        <v>1757</v>
      </c>
      <c r="B1758" s="5">
        <v>20</v>
      </c>
      <c r="C1758" s="5">
        <v>3</v>
      </c>
      <c r="D1758" s="1">
        <v>59</v>
      </c>
      <c r="E1758" s="7">
        <v>44119</v>
      </c>
      <c r="F1758" s="1">
        <v>1</v>
      </c>
      <c r="G1758" s="5">
        <f t="shared" si="111"/>
        <v>0</v>
      </c>
      <c r="H1758" s="19">
        <f t="shared" si="112"/>
        <v>0</v>
      </c>
      <c r="I1758">
        <v>100</v>
      </c>
      <c r="J1758">
        <v>135.68055555555554</v>
      </c>
      <c r="K1758">
        <v>28.938943508268686</v>
      </c>
      <c r="L1758">
        <v>11.458333333333334</v>
      </c>
      <c r="M1758">
        <v>84.722222222222229</v>
      </c>
      <c r="N1758">
        <v>3.8194444444444446</v>
      </c>
      <c r="O1758">
        <v>100</v>
      </c>
      <c r="P1758">
        <v>138.13541666666666</v>
      </c>
      <c r="Q1758">
        <v>26.157984454899918</v>
      </c>
      <c r="R1758">
        <v>11.458333333333334</v>
      </c>
      <c r="S1758">
        <v>88.541666666666671</v>
      </c>
      <c r="T1758">
        <v>0</v>
      </c>
      <c r="U1758">
        <v>100</v>
      </c>
      <c r="V1758">
        <v>130.77083333333334</v>
      </c>
      <c r="W1758">
        <v>34.164318736523477</v>
      </c>
      <c r="X1758">
        <v>11.458333333333334</v>
      </c>
      <c r="Y1758">
        <v>77.083333333333343</v>
      </c>
      <c r="Z1758">
        <v>11.458333333333334</v>
      </c>
      <c r="AA1758" s="25" t="s">
        <v>20</v>
      </c>
      <c r="AB1758" t="s">
        <v>20</v>
      </c>
      <c r="AC1758" t="s">
        <v>20</v>
      </c>
      <c r="AD1758" s="1" t="s">
        <v>20</v>
      </c>
      <c r="AE1758" s="16" t="s">
        <v>20</v>
      </c>
      <c r="AF1758" s="16" t="s">
        <v>20</v>
      </c>
      <c r="AG1758" s="16" t="s">
        <v>20</v>
      </c>
      <c r="AH1758" s="16" t="s">
        <v>20</v>
      </c>
      <c r="AI1758" s="16" t="s">
        <v>20</v>
      </c>
      <c r="AJ1758" s="16" t="s">
        <v>20</v>
      </c>
      <c r="AK1758" s="16" t="s">
        <v>20</v>
      </c>
      <c r="AL1758" s="16" t="s">
        <v>20</v>
      </c>
      <c r="AM1758" s="16" t="s">
        <v>20</v>
      </c>
      <c r="AN1758" s="16" t="s">
        <v>20</v>
      </c>
      <c r="AO1758" s="16" t="s">
        <v>20</v>
      </c>
      <c r="AP1758" s="16" t="s">
        <v>20</v>
      </c>
      <c r="AQ1758" s="16" t="s">
        <v>20</v>
      </c>
      <c r="AR1758" s="16" t="s">
        <v>20</v>
      </c>
      <c r="AS1758" t="s">
        <v>20</v>
      </c>
      <c r="AT1758" t="s">
        <v>20</v>
      </c>
      <c r="AU1758" t="s">
        <v>20</v>
      </c>
      <c r="AV1758" t="s">
        <v>20</v>
      </c>
      <c r="AW1758" t="s">
        <v>20</v>
      </c>
      <c r="AX1758" t="s">
        <v>20</v>
      </c>
      <c r="AY1758" t="s">
        <v>20</v>
      </c>
      <c r="AZ1758" s="1" t="s">
        <v>20</v>
      </c>
      <c r="BA1758" s="1" t="s">
        <v>20</v>
      </c>
      <c r="BB1758" s="1" t="s">
        <v>20</v>
      </c>
      <c r="BC1758" t="s">
        <v>20</v>
      </c>
      <c r="BD1758" t="s">
        <v>20</v>
      </c>
      <c r="BE1758" s="1" t="s">
        <v>20</v>
      </c>
      <c r="BF1758" s="1" t="s">
        <v>20</v>
      </c>
      <c r="BG1758" s="12" t="s">
        <v>20</v>
      </c>
      <c r="BH1758" s="1" t="s">
        <v>20</v>
      </c>
      <c r="BI1758" s="1" t="s">
        <v>20</v>
      </c>
      <c r="BJ1758" s="12" t="s">
        <v>20</v>
      </c>
      <c r="BK1758" s="12" t="s">
        <v>20</v>
      </c>
      <c r="BL1758" s="25" t="s">
        <v>20</v>
      </c>
      <c r="BM1758" s="1" t="s">
        <v>20</v>
      </c>
      <c r="BN1758" s="1" t="s">
        <v>20</v>
      </c>
      <c r="BO1758" s="1" t="s">
        <v>20</v>
      </c>
      <c r="BP1758" s="1" t="s">
        <v>20</v>
      </c>
      <c r="BQ1758" s="12"/>
      <c r="BR1758" s="12"/>
      <c r="BS1758" s="12"/>
      <c r="BT1758" s="12"/>
      <c r="BU1758" s="12"/>
      <c r="BV1758" s="12"/>
      <c r="BW1758" s="12"/>
      <c r="BX1758" s="12"/>
      <c r="BY1758" s="12"/>
      <c r="BZ1758" s="12"/>
      <c r="CA1758" s="12"/>
      <c r="CB1758" s="15"/>
      <c r="CC1758" s="12"/>
      <c r="CD1758" s="12"/>
      <c r="CE1758" s="12"/>
      <c r="CF1758" s="12"/>
      <c r="CG1758" s="12"/>
      <c r="CH1758" s="12"/>
      <c r="CI1758" s="12"/>
      <c r="CJ1758" s="15"/>
      <c r="CK1758" s="12"/>
      <c r="CL1758" s="12"/>
      <c r="CM1758" s="12"/>
      <c r="CN1758" s="12"/>
      <c r="CO1758" s="12"/>
      <c r="CP1758" s="12"/>
      <c r="CQ1758" s="12"/>
      <c r="CR1758" s="12"/>
      <c r="CS1758" s="12"/>
      <c r="CT1758" s="12"/>
      <c r="CU1758" s="12"/>
      <c r="CV1758" s="12"/>
      <c r="CW1758" s="12"/>
      <c r="CX1758" s="12"/>
      <c r="CY1758" s="12"/>
      <c r="CZ1758" s="12"/>
      <c r="DA1758" s="12"/>
      <c r="DB1758" s="12"/>
      <c r="DC1758" s="12"/>
      <c r="DD1758"/>
      <c r="DE1758" s="35"/>
    </row>
    <row r="1759" spans="1:109" x14ac:dyDescent="0.2">
      <c r="A1759" s="2">
        <v>1758</v>
      </c>
      <c r="B1759" s="5">
        <v>20</v>
      </c>
      <c r="C1759" s="5">
        <v>3</v>
      </c>
      <c r="D1759" s="1">
        <v>60</v>
      </c>
      <c r="E1759" s="7">
        <v>44120</v>
      </c>
      <c r="F1759" s="1">
        <v>0</v>
      </c>
      <c r="G1759" s="5">
        <f t="shared" si="111"/>
        <v>0</v>
      </c>
      <c r="H1759" s="19">
        <f t="shared" si="112"/>
        <v>0</v>
      </c>
      <c r="I1759">
        <v>100</v>
      </c>
      <c r="J1759">
        <v>157.29861111111111</v>
      </c>
      <c r="K1759">
        <v>17.764043803277957</v>
      </c>
      <c r="L1759">
        <v>15.625</v>
      </c>
      <c r="M1759">
        <v>84.375</v>
      </c>
      <c r="N1759">
        <v>0</v>
      </c>
      <c r="O1759">
        <v>100</v>
      </c>
      <c r="P1759">
        <v>151.953125</v>
      </c>
      <c r="Q1759">
        <v>21.022300707453077</v>
      </c>
      <c r="R1759">
        <v>16.145833333333332</v>
      </c>
      <c r="S1759">
        <v>83.854166666666671</v>
      </c>
      <c r="T1759">
        <v>0</v>
      </c>
      <c r="U1759">
        <v>100</v>
      </c>
      <c r="V1759">
        <v>167.98958333333334</v>
      </c>
      <c r="W1759">
        <v>6.8899915419133366</v>
      </c>
      <c r="X1759">
        <v>14.583333333333334</v>
      </c>
      <c r="Y1759">
        <v>85.416666666666671</v>
      </c>
      <c r="Z1759">
        <v>0</v>
      </c>
      <c r="AA1759" s="25" t="s">
        <v>20</v>
      </c>
      <c r="AB1759" t="s">
        <v>20</v>
      </c>
      <c r="AC1759" t="s">
        <v>20</v>
      </c>
      <c r="AD1759" s="1" t="s">
        <v>20</v>
      </c>
      <c r="AE1759" s="16" t="s">
        <v>20</v>
      </c>
      <c r="AF1759" s="16" t="s">
        <v>20</v>
      </c>
      <c r="AG1759" s="16" t="s">
        <v>20</v>
      </c>
      <c r="AH1759" s="16" t="s">
        <v>20</v>
      </c>
      <c r="AI1759" s="16" t="s">
        <v>20</v>
      </c>
      <c r="AJ1759" s="16" t="s">
        <v>20</v>
      </c>
      <c r="AK1759" s="16" t="s">
        <v>20</v>
      </c>
      <c r="AL1759" s="16" t="s">
        <v>20</v>
      </c>
      <c r="AM1759" s="1" t="s">
        <v>20</v>
      </c>
      <c r="AN1759" s="1" t="s">
        <v>20</v>
      </c>
      <c r="AO1759" s="1" t="s">
        <v>20</v>
      </c>
      <c r="AP1759" s="1" t="s">
        <v>20</v>
      </c>
      <c r="AQ1759" s="1" t="s">
        <v>20</v>
      </c>
      <c r="AR1759" s="1" t="s">
        <v>20</v>
      </c>
      <c r="AS1759" t="s">
        <v>20</v>
      </c>
      <c r="AT1759" t="s">
        <v>20</v>
      </c>
      <c r="AU1759" t="s">
        <v>20</v>
      </c>
      <c r="AV1759" t="s">
        <v>20</v>
      </c>
      <c r="AW1759" t="s">
        <v>20</v>
      </c>
      <c r="AX1759" t="s">
        <v>20</v>
      </c>
      <c r="AY1759" t="s">
        <v>20</v>
      </c>
      <c r="AZ1759" s="1" t="s">
        <v>20</v>
      </c>
      <c r="BA1759" t="s">
        <v>20</v>
      </c>
      <c r="BB1759" t="s">
        <v>20</v>
      </c>
      <c r="BC1759" t="s">
        <v>20</v>
      </c>
      <c r="BD1759" t="s">
        <v>20</v>
      </c>
      <c r="BE1759" t="s">
        <v>20</v>
      </c>
      <c r="BF1759" t="s">
        <v>20</v>
      </c>
      <c r="BG1759" s="12" t="s">
        <v>20</v>
      </c>
      <c r="BH1759" s="1" t="s">
        <v>20</v>
      </c>
      <c r="BI1759" s="1" t="s">
        <v>20</v>
      </c>
      <c r="BJ1759" s="12" t="s">
        <v>20</v>
      </c>
      <c r="BK1759" s="12" t="s">
        <v>20</v>
      </c>
      <c r="BL1759" s="25" t="s">
        <v>20</v>
      </c>
      <c r="BM1759" s="1" t="s">
        <v>20</v>
      </c>
      <c r="BN1759" s="1" t="s">
        <v>20</v>
      </c>
      <c r="BO1759" s="1" t="s">
        <v>20</v>
      </c>
      <c r="BP1759" s="1" t="s">
        <v>20</v>
      </c>
      <c r="BQ1759" s="12"/>
      <c r="BR1759" s="12"/>
      <c r="BS1759" s="12"/>
      <c r="BT1759" s="12"/>
      <c r="BU1759" s="12"/>
      <c r="BV1759" s="12"/>
      <c r="BW1759" s="12"/>
      <c r="BX1759" s="12"/>
      <c r="BY1759" s="12"/>
      <c r="BZ1759" s="12"/>
      <c r="CA1759" s="12"/>
      <c r="CB1759" s="15"/>
      <c r="CC1759" s="12"/>
      <c r="CD1759" s="12"/>
      <c r="CE1759" s="12"/>
      <c r="CF1759" s="12"/>
      <c r="CG1759" s="12"/>
      <c r="CH1759" s="12"/>
      <c r="CI1759" s="12"/>
      <c r="CJ1759" s="15"/>
      <c r="CK1759" s="12"/>
      <c r="CL1759" s="12"/>
      <c r="CM1759" s="12"/>
      <c r="CN1759" s="12"/>
      <c r="CO1759" s="12"/>
      <c r="CP1759" s="12"/>
      <c r="CQ1759" s="12"/>
      <c r="CR1759" s="12"/>
      <c r="CS1759" s="12"/>
      <c r="CT1759" s="12"/>
      <c r="CU1759" s="12"/>
      <c r="CV1759" s="12"/>
      <c r="CW1759" s="12"/>
      <c r="CX1759" s="12"/>
      <c r="CY1759" s="12"/>
      <c r="CZ1759" s="12"/>
      <c r="DA1759" s="12"/>
      <c r="DB1759" s="12"/>
      <c r="DC1759" s="12"/>
      <c r="DD1759"/>
      <c r="DE1759" s="35"/>
    </row>
    <row r="1760" spans="1:109" x14ac:dyDescent="0.2">
      <c r="A1760" s="2">
        <v>1759</v>
      </c>
      <c r="B1760" s="5">
        <v>20</v>
      </c>
      <c r="C1760" s="5">
        <v>3</v>
      </c>
      <c r="D1760" s="1">
        <v>61</v>
      </c>
      <c r="E1760" s="7">
        <v>44121</v>
      </c>
      <c r="F1760" s="1">
        <v>0</v>
      </c>
      <c r="G1760" s="5">
        <f t="shared" si="111"/>
        <v>19.999999999999929</v>
      </c>
      <c r="H1760" s="19">
        <f t="shared" si="112"/>
        <v>59.999999999999787</v>
      </c>
      <c r="I1760">
        <v>100</v>
      </c>
      <c r="J1760">
        <v>153.83333333333334</v>
      </c>
      <c r="K1760">
        <v>28.737295975788125</v>
      </c>
      <c r="L1760">
        <v>26.736111111111111</v>
      </c>
      <c r="M1760">
        <v>73.263888888888886</v>
      </c>
      <c r="N1760">
        <v>0</v>
      </c>
      <c r="O1760">
        <v>100</v>
      </c>
      <c r="P1760">
        <v>148.61979166666666</v>
      </c>
      <c r="Q1760">
        <v>26.04462729133488</v>
      </c>
      <c r="R1760">
        <v>16.145833333333332</v>
      </c>
      <c r="S1760">
        <v>83.854166666666671</v>
      </c>
      <c r="T1760">
        <v>0</v>
      </c>
      <c r="U1760">
        <v>100</v>
      </c>
      <c r="V1760">
        <v>164.26041666666666</v>
      </c>
      <c r="W1760">
        <v>31.791122915470982</v>
      </c>
      <c r="X1760">
        <v>47.916666666666664</v>
      </c>
      <c r="Y1760">
        <v>52.083333333333336</v>
      </c>
      <c r="Z1760">
        <v>0</v>
      </c>
      <c r="AA1760" s="2">
        <v>0</v>
      </c>
      <c r="AB1760">
        <v>1</v>
      </c>
      <c r="AC1760">
        <v>7</v>
      </c>
      <c r="AD1760">
        <v>1</v>
      </c>
      <c r="AE1760" s="16">
        <v>0</v>
      </c>
      <c r="AF1760" t="s">
        <v>875</v>
      </c>
      <c r="AG1760" t="s">
        <v>875</v>
      </c>
      <c r="AH1760" t="s">
        <v>875</v>
      </c>
      <c r="AI1760" t="s">
        <v>875</v>
      </c>
      <c r="AJ1760" t="s">
        <v>875</v>
      </c>
      <c r="AK1760" t="s">
        <v>875</v>
      </c>
      <c r="AL1760" t="s">
        <v>875</v>
      </c>
      <c r="AM1760" s="1" t="s">
        <v>903</v>
      </c>
      <c r="AN1760" s="1" t="s">
        <v>903</v>
      </c>
      <c r="AO1760" s="1" t="s">
        <v>903</v>
      </c>
      <c r="AP1760" s="1" t="s">
        <v>903</v>
      </c>
      <c r="AQ1760" s="1" t="s">
        <v>903</v>
      </c>
      <c r="AR1760" s="1" t="s">
        <v>903</v>
      </c>
      <c r="AS1760" s="1" t="s">
        <v>903</v>
      </c>
      <c r="AT1760" s="1" t="s">
        <v>903</v>
      </c>
      <c r="AU1760" s="1" t="s">
        <v>903</v>
      </c>
      <c r="AV1760" s="1" t="s">
        <v>903</v>
      </c>
      <c r="AW1760" s="1" t="s">
        <v>903</v>
      </c>
      <c r="AX1760" s="1" t="s">
        <v>903</v>
      </c>
      <c r="AY1760" s="1" t="s">
        <v>903</v>
      </c>
      <c r="AZ1760" s="1" t="s">
        <v>903</v>
      </c>
      <c r="BA1760" s="1" t="s">
        <v>875</v>
      </c>
      <c r="BB1760" s="1" t="s">
        <v>875</v>
      </c>
      <c r="BC1760" s="1" t="s">
        <v>875</v>
      </c>
      <c r="BD1760" s="1" t="s">
        <v>875</v>
      </c>
      <c r="BE1760" s="1" t="s">
        <v>875</v>
      </c>
      <c r="BF1760" s="1" t="s">
        <v>875</v>
      </c>
      <c r="BG1760" s="25">
        <v>19.999999999999929</v>
      </c>
      <c r="BH1760">
        <v>4</v>
      </c>
      <c r="BI1760" s="1">
        <v>3</v>
      </c>
      <c r="BJ1760" s="1">
        <f>BG1760*BI1760</f>
        <v>59.999999999999787</v>
      </c>
      <c r="BK1760" s="1" t="s">
        <v>32</v>
      </c>
      <c r="BL1760" s="25">
        <v>0</v>
      </c>
      <c r="BM1760" s="1">
        <v>0</v>
      </c>
      <c r="BN1760" s="1">
        <v>0</v>
      </c>
      <c r="BO1760" s="1">
        <v>0</v>
      </c>
      <c r="BP1760" s="1">
        <v>0</v>
      </c>
      <c r="BQ1760" s="12"/>
      <c r="BR1760" s="12"/>
      <c r="BS1760" s="12"/>
      <c r="BT1760" s="12"/>
      <c r="BU1760" s="12"/>
      <c r="BV1760" s="12"/>
      <c r="BW1760" s="12"/>
      <c r="BX1760" s="12"/>
      <c r="BY1760" s="12"/>
      <c r="BZ1760" s="12"/>
      <c r="CA1760" s="12"/>
      <c r="CB1760" s="15"/>
      <c r="CC1760" s="12"/>
      <c r="CD1760" s="12"/>
      <c r="CE1760" s="12"/>
      <c r="CF1760" s="12"/>
      <c r="CG1760" s="12"/>
      <c r="CH1760" s="12"/>
      <c r="CI1760" s="12"/>
      <c r="CJ1760" s="15"/>
      <c r="CK1760" s="12"/>
      <c r="CL1760" s="12"/>
      <c r="CM1760" s="12"/>
      <c r="CN1760" s="12"/>
      <c r="CO1760" s="12"/>
      <c r="CP1760" s="12"/>
      <c r="CQ1760" s="12"/>
      <c r="CR1760" s="12"/>
      <c r="CS1760" s="12"/>
      <c r="CT1760" s="12"/>
      <c r="CU1760" s="12"/>
      <c r="CV1760" s="12"/>
      <c r="CW1760" s="12"/>
      <c r="CX1760" s="12"/>
      <c r="CY1760" s="12"/>
      <c r="CZ1760" s="12"/>
      <c r="DA1760" s="12"/>
      <c r="DB1760" s="12"/>
      <c r="DC1760" s="12"/>
      <c r="DD1760" s="17">
        <v>0.72916666666666663</v>
      </c>
      <c r="DE1760" s="35">
        <v>0.74305555555555547</v>
      </c>
    </row>
    <row r="1761" spans="1:109" x14ac:dyDescent="0.2">
      <c r="A1761" s="2">
        <v>1760</v>
      </c>
      <c r="B1761" s="5">
        <v>20</v>
      </c>
      <c r="C1761" s="5">
        <v>3</v>
      </c>
      <c r="D1761" s="1">
        <v>62</v>
      </c>
      <c r="E1761" s="7">
        <v>44122</v>
      </c>
      <c r="F1761" s="1">
        <v>0</v>
      </c>
      <c r="G1761" s="5">
        <f t="shared" si="111"/>
        <v>30.000000000000053</v>
      </c>
      <c r="H1761" s="19">
        <f t="shared" si="112"/>
        <v>90.000000000000156</v>
      </c>
      <c r="I1761">
        <v>97.916666666666671</v>
      </c>
      <c r="J1761">
        <v>145.68085106382978</v>
      </c>
      <c r="K1761">
        <v>16.338397543573638</v>
      </c>
      <c r="L1761">
        <v>10.283687943262411</v>
      </c>
      <c r="M1761">
        <v>89.716312056737593</v>
      </c>
      <c r="N1761">
        <v>0</v>
      </c>
      <c r="O1761">
        <v>100</v>
      </c>
      <c r="P1761">
        <v>150.8125</v>
      </c>
      <c r="Q1761">
        <v>17.137316107607809</v>
      </c>
      <c r="R1761">
        <v>15.104166666666666</v>
      </c>
      <c r="S1761">
        <v>84.895833333333329</v>
      </c>
      <c r="T1761">
        <v>0</v>
      </c>
      <c r="U1761">
        <v>93.75</v>
      </c>
      <c r="V1761">
        <v>134.73333333333332</v>
      </c>
      <c r="W1761">
        <v>9.8796209173077223</v>
      </c>
      <c r="X1761">
        <v>0</v>
      </c>
      <c r="Y1761">
        <v>100</v>
      </c>
      <c r="Z1761">
        <v>0</v>
      </c>
      <c r="AA1761" s="2">
        <v>0</v>
      </c>
      <c r="AB1761">
        <v>2</v>
      </c>
      <c r="AC1761">
        <v>8</v>
      </c>
      <c r="AD1761">
        <v>2</v>
      </c>
      <c r="AE1761" s="16">
        <v>0</v>
      </c>
      <c r="AF1761" t="s">
        <v>875</v>
      </c>
      <c r="AG1761" t="s">
        <v>875</v>
      </c>
      <c r="AH1761" t="s">
        <v>875</v>
      </c>
      <c r="AI1761" t="s">
        <v>875</v>
      </c>
      <c r="AJ1761" t="s">
        <v>875</v>
      </c>
      <c r="AK1761" t="s">
        <v>875</v>
      </c>
      <c r="AL1761" t="s">
        <v>875</v>
      </c>
      <c r="AM1761" s="1" t="s">
        <v>903</v>
      </c>
      <c r="AN1761" s="1" t="s">
        <v>903</v>
      </c>
      <c r="AO1761" s="1" t="s">
        <v>903</v>
      </c>
      <c r="AP1761" s="1" t="s">
        <v>903</v>
      </c>
      <c r="AQ1761" s="1" t="s">
        <v>903</v>
      </c>
      <c r="AR1761" s="1" t="s">
        <v>903</v>
      </c>
      <c r="AS1761" s="1" t="s">
        <v>903</v>
      </c>
      <c r="AT1761" s="1" t="s">
        <v>903</v>
      </c>
      <c r="AU1761" s="1" t="s">
        <v>903</v>
      </c>
      <c r="AV1761" s="1" t="s">
        <v>903</v>
      </c>
      <c r="AW1761" s="1" t="s">
        <v>903</v>
      </c>
      <c r="AX1761" s="1" t="s">
        <v>903</v>
      </c>
      <c r="AY1761" s="1" t="s">
        <v>903</v>
      </c>
      <c r="AZ1761" s="1" t="s">
        <v>903</v>
      </c>
      <c r="BA1761" s="1" t="s">
        <v>875</v>
      </c>
      <c r="BB1761" s="1" t="s">
        <v>875</v>
      </c>
      <c r="BC1761" s="1" t="s">
        <v>875</v>
      </c>
      <c r="BD1761" s="1" t="s">
        <v>875</v>
      </c>
      <c r="BE1761" s="1" t="s">
        <v>875</v>
      </c>
      <c r="BF1761" s="1" t="s">
        <v>875</v>
      </c>
      <c r="BG1761" s="25">
        <v>30.000000000000053</v>
      </c>
      <c r="BH1761">
        <v>4</v>
      </c>
      <c r="BI1761" s="1">
        <v>3</v>
      </c>
      <c r="BJ1761" s="1">
        <f>BG1761*BI1761</f>
        <v>90.000000000000156</v>
      </c>
      <c r="BK1761" s="1" t="s">
        <v>32</v>
      </c>
      <c r="BL1761" s="25">
        <v>0</v>
      </c>
      <c r="BM1761" s="1">
        <v>0</v>
      </c>
      <c r="BN1761" s="1">
        <v>0</v>
      </c>
      <c r="BO1761" s="1">
        <v>0</v>
      </c>
      <c r="BP1761" s="1">
        <v>0</v>
      </c>
      <c r="BQ1761" s="12"/>
      <c r="BR1761" s="12"/>
      <c r="BS1761" s="12"/>
      <c r="BT1761" s="12"/>
      <c r="BU1761" s="12"/>
      <c r="BV1761" s="12"/>
      <c r="BW1761" s="12"/>
      <c r="BX1761" s="12"/>
      <c r="BY1761" s="12"/>
      <c r="BZ1761" s="12"/>
      <c r="CA1761" s="12"/>
      <c r="CB1761" s="15"/>
      <c r="CC1761" s="12"/>
      <c r="CD1761" s="12"/>
      <c r="CE1761" s="12"/>
      <c r="CF1761" s="12"/>
      <c r="CG1761" s="12"/>
      <c r="CH1761" s="12"/>
      <c r="CI1761" s="12"/>
      <c r="CJ1761" s="15"/>
      <c r="CK1761" s="12"/>
      <c r="CL1761" s="12"/>
      <c r="CM1761" s="12"/>
      <c r="CN1761" s="12"/>
      <c r="CO1761" s="12"/>
      <c r="CP1761" s="12"/>
      <c r="CQ1761" s="12"/>
      <c r="CR1761" s="12"/>
      <c r="CS1761" s="12"/>
      <c r="CT1761" s="12"/>
      <c r="CU1761" s="12"/>
      <c r="CV1761" s="12"/>
      <c r="CW1761" s="12"/>
      <c r="CX1761" s="12"/>
      <c r="CY1761" s="12"/>
      <c r="CZ1761" s="12"/>
      <c r="DA1761" s="12"/>
      <c r="DB1761" s="12"/>
      <c r="DC1761" s="12"/>
      <c r="DD1761" s="17">
        <v>0.72916666666666663</v>
      </c>
      <c r="DE1761" s="35">
        <v>0.75</v>
      </c>
    </row>
    <row r="1762" spans="1:109" x14ac:dyDescent="0.2">
      <c r="A1762" s="2">
        <v>1761</v>
      </c>
      <c r="B1762" s="5">
        <v>20</v>
      </c>
      <c r="C1762" s="5">
        <v>3</v>
      </c>
      <c r="D1762" s="1">
        <v>63</v>
      </c>
      <c r="E1762" s="7">
        <v>44123</v>
      </c>
      <c r="F1762" s="1">
        <v>0</v>
      </c>
      <c r="G1762" s="5">
        <f t="shared" si="111"/>
        <v>0</v>
      </c>
      <c r="H1762" s="19">
        <f t="shared" si="112"/>
        <v>0</v>
      </c>
      <c r="I1762">
        <v>90.277777777777771</v>
      </c>
      <c r="J1762">
        <v>135.89615384615385</v>
      </c>
      <c r="K1762">
        <v>27.806886002737581</v>
      </c>
      <c r="L1762">
        <v>10.76923076923077</v>
      </c>
      <c r="M1762">
        <v>87.307692307692307</v>
      </c>
      <c r="N1762">
        <v>1.9230769230769231</v>
      </c>
      <c r="O1762">
        <v>85.416666666666671</v>
      </c>
      <c r="P1762">
        <v>124.2439024390244</v>
      </c>
      <c r="Q1762">
        <v>31.791272952577788</v>
      </c>
      <c r="R1762">
        <v>11.585365853658537</v>
      </c>
      <c r="S1762">
        <v>85.365853658536579</v>
      </c>
      <c r="T1762">
        <v>3.0487804878048781</v>
      </c>
      <c r="U1762">
        <v>100</v>
      </c>
      <c r="V1762">
        <v>155.80208333333334</v>
      </c>
      <c r="W1762">
        <v>15.476230700258835</v>
      </c>
      <c r="X1762">
        <v>9.375</v>
      </c>
      <c r="Y1762">
        <v>90.625</v>
      </c>
      <c r="Z1762">
        <v>0</v>
      </c>
      <c r="AA1762" s="25" t="s">
        <v>20</v>
      </c>
      <c r="AB1762" t="s">
        <v>20</v>
      </c>
      <c r="AC1762" t="s">
        <v>20</v>
      </c>
      <c r="AD1762" s="1" t="s">
        <v>20</v>
      </c>
      <c r="AE1762" s="16" t="s">
        <v>20</v>
      </c>
      <c r="AF1762" s="16" t="s">
        <v>20</v>
      </c>
      <c r="AG1762" s="16" t="s">
        <v>20</v>
      </c>
      <c r="AH1762" s="16" t="s">
        <v>20</v>
      </c>
      <c r="AI1762" s="16" t="s">
        <v>20</v>
      </c>
      <c r="AJ1762" s="16" t="s">
        <v>20</v>
      </c>
      <c r="AK1762" s="16" t="s">
        <v>20</v>
      </c>
      <c r="AL1762" s="16" t="s">
        <v>20</v>
      </c>
      <c r="AM1762" s="16" t="s">
        <v>20</v>
      </c>
      <c r="AN1762" s="16" t="s">
        <v>20</v>
      </c>
      <c r="AO1762" s="16" t="s">
        <v>20</v>
      </c>
      <c r="AP1762" s="16" t="s">
        <v>20</v>
      </c>
      <c r="AQ1762" s="16" t="s">
        <v>20</v>
      </c>
      <c r="AR1762" s="16" t="s">
        <v>20</v>
      </c>
      <c r="AS1762" t="s">
        <v>20</v>
      </c>
      <c r="AT1762" t="s">
        <v>20</v>
      </c>
      <c r="AU1762" t="s">
        <v>20</v>
      </c>
      <c r="AV1762" t="s">
        <v>20</v>
      </c>
      <c r="AW1762" t="s">
        <v>20</v>
      </c>
      <c r="AX1762" t="s">
        <v>20</v>
      </c>
      <c r="AY1762" t="s">
        <v>20</v>
      </c>
      <c r="AZ1762" s="1" t="s">
        <v>20</v>
      </c>
      <c r="BA1762" s="1" t="s">
        <v>20</v>
      </c>
      <c r="BB1762" s="1" t="s">
        <v>20</v>
      </c>
      <c r="BC1762" t="s">
        <v>20</v>
      </c>
      <c r="BD1762" t="s">
        <v>20</v>
      </c>
      <c r="BE1762" s="1" t="s">
        <v>20</v>
      </c>
      <c r="BF1762" s="1" t="s">
        <v>20</v>
      </c>
      <c r="BG1762" s="12" t="s">
        <v>20</v>
      </c>
      <c r="BH1762" s="1" t="s">
        <v>20</v>
      </c>
      <c r="BI1762" s="1" t="s">
        <v>20</v>
      </c>
      <c r="BJ1762" s="12" t="s">
        <v>20</v>
      </c>
      <c r="BK1762" s="12" t="s">
        <v>20</v>
      </c>
      <c r="BL1762" s="25" t="s">
        <v>20</v>
      </c>
      <c r="BM1762" s="1" t="s">
        <v>20</v>
      </c>
      <c r="BN1762" s="1" t="s">
        <v>20</v>
      </c>
      <c r="BO1762" s="1" t="s">
        <v>20</v>
      </c>
      <c r="BP1762" s="1" t="s">
        <v>20</v>
      </c>
      <c r="BQ1762" s="12"/>
      <c r="BR1762" s="12"/>
      <c r="BS1762" s="12"/>
      <c r="BT1762" s="12"/>
      <c r="BU1762" s="12"/>
      <c r="BV1762" s="12"/>
      <c r="BW1762" s="12"/>
      <c r="BX1762" s="12"/>
      <c r="BY1762" s="12"/>
      <c r="BZ1762" s="12"/>
      <c r="CA1762" s="12"/>
      <c r="CB1762" s="15"/>
      <c r="CC1762" s="12"/>
      <c r="CD1762" s="12"/>
      <c r="CE1762" s="12"/>
      <c r="CF1762" s="12"/>
      <c r="CG1762" s="12"/>
      <c r="CH1762" s="12"/>
      <c r="CI1762" s="12"/>
      <c r="CJ1762" s="15"/>
      <c r="CK1762" s="12"/>
      <c r="CL1762" s="12"/>
      <c r="CM1762" s="12"/>
      <c r="CN1762" s="12"/>
      <c r="CO1762" s="12"/>
      <c r="CP1762" s="12"/>
      <c r="CQ1762" s="12"/>
      <c r="CR1762" s="12"/>
      <c r="CS1762" s="12"/>
      <c r="CT1762" s="12"/>
      <c r="CU1762" s="12"/>
      <c r="CV1762" s="12"/>
      <c r="CW1762" s="12"/>
      <c r="CX1762" s="12"/>
      <c r="CY1762" s="12"/>
      <c r="CZ1762" s="12"/>
      <c r="DA1762" s="12"/>
      <c r="DB1762" s="12"/>
      <c r="DC1762" s="12"/>
      <c r="DD1762"/>
      <c r="DE1762" s="35"/>
    </row>
    <row r="1763" spans="1:109" x14ac:dyDescent="0.2">
      <c r="A1763" s="2">
        <v>1762</v>
      </c>
      <c r="B1763" s="5">
        <v>20</v>
      </c>
      <c r="C1763" s="5">
        <v>3</v>
      </c>
      <c r="D1763" s="1">
        <v>64</v>
      </c>
      <c r="E1763" s="7">
        <v>44124</v>
      </c>
      <c r="F1763" s="1">
        <v>0</v>
      </c>
      <c r="G1763" s="5">
        <f t="shared" si="111"/>
        <v>0</v>
      </c>
      <c r="H1763" s="19">
        <f t="shared" si="112"/>
        <v>0</v>
      </c>
      <c r="I1763">
        <v>100</v>
      </c>
      <c r="J1763">
        <v>136.17708333333334</v>
      </c>
      <c r="K1763">
        <v>27.727527489553513</v>
      </c>
      <c r="L1763">
        <v>15.277777777777779</v>
      </c>
      <c r="M1763">
        <v>84.722222222222229</v>
      </c>
      <c r="N1763">
        <v>0</v>
      </c>
      <c r="O1763">
        <v>100</v>
      </c>
      <c r="P1763">
        <v>148.42708333333334</v>
      </c>
      <c r="Q1763">
        <v>25.963627437995452</v>
      </c>
      <c r="R1763">
        <v>22.916666666666668</v>
      </c>
      <c r="S1763">
        <v>77.083333333333329</v>
      </c>
      <c r="T1763">
        <v>0</v>
      </c>
      <c r="U1763">
        <v>100</v>
      </c>
      <c r="V1763">
        <v>111.67708333333333</v>
      </c>
      <c r="W1763">
        <v>18.163111370732825</v>
      </c>
      <c r="X1763">
        <v>0</v>
      </c>
      <c r="Y1763">
        <v>100</v>
      </c>
      <c r="Z1763">
        <v>0</v>
      </c>
      <c r="AA1763" s="25" t="s">
        <v>20</v>
      </c>
      <c r="AB1763" t="s">
        <v>20</v>
      </c>
      <c r="AC1763" t="s">
        <v>20</v>
      </c>
      <c r="AD1763" s="1" t="s">
        <v>20</v>
      </c>
      <c r="AE1763" s="16" t="s">
        <v>20</v>
      </c>
      <c r="AF1763" s="16" t="s">
        <v>20</v>
      </c>
      <c r="AG1763" s="16" t="s">
        <v>20</v>
      </c>
      <c r="AH1763" s="16" t="s">
        <v>20</v>
      </c>
      <c r="AI1763" s="16" t="s">
        <v>20</v>
      </c>
      <c r="AJ1763" s="16" t="s">
        <v>20</v>
      </c>
      <c r="AK1763" s="16" t="s">
        <v>20</v>
      </c>
      <c r="AL1763" s="16" t="s">
        <v>20</v>
      </c>
      <c r="AM1763" s="1" t="s">
        <v>20</v>
      </c>
      <c r="AN1763" s="1" t="s">
        <v>20</v>
      </c>
      <c r="AO1763" s="1" t="s">
        <v>20</v>
      </c>
      <c r="AP1763" s="1" t="s">
        <v>20</v>
      </c>
      <c r="AQ1763" s="1" t="s">
        <v>20</v>
      </c>
      <c r="AR1763" s="1" t="s">
        <v>20</v>
      </c>
      <c r="AS1763" t="s">
        <v>20</v>
      </c>
      <c r="AT1763" t="s">
        <v>20</v>
      </c>
      <c r="AU1763" t="s">
        <v>20</v>
      </c>
      <c r="AV1763" t="s">
        <v>20</v>
      </c>
      <c r="AW1763" t="s">
        <v>20</v>
      </c>
      <c r="AX1763" t="s">
        <v>20</v>
      </c>
      <c r="AY1763" t="s">
        <v>20</v>
      </c>
      <c r="AZ1763" s="1" t="s">
        <v>20</v>
      </c>
      <c r="BA1763" s="1" t="s">
        <v>20</v>
      </c>
      <c r="BB1763" s="1" t="s">
        <v>20</v>
      </c>
      <c r="BC1763" t="s">
        <v>20</v>
      </c>
      <c r="BD1763" t="s">
        <v>20</v>
      </c>
      <c r="BE1763" s="1" t="s">
        <v>20</v>
      </c>
      <c r="BF1763" s="1" t="s">
        <v>20</v>
      </c>
      <c r="BG1763" s="12" t="s">
        <v>20</v>
      </c>
      <c r="BH1763" s="1" t="s">
        <v>20</v>
      </c>
      <c r="BI1763" s="1" t="s">
        <v>20</v>
      </c>
      <c r="BJ1763" s="12" t="s">
        <v>20</v>
      </c>
      <c r="BK1763" s="12" t="s">
        <v>20</v>
      </c>
      <c r="BL1763" s="25" t="s">
        <v>20</v>
      </c>
      <c r="BM1763" s="1" t="s">
        <v>20</v>
      </c>
      <c r="BN1763" s="1" t="s">
        <v>20</v>
      </c>
      <c r="BO1763" s="1" t="s">
        <v>20</v>
      </c>
      <c r="BP1763" s="1" t="s">
        <v>20</v>
      </c>
      <c r="BQ1763" s="12"/>
      <c r="BR1763" s="12"/>
      <c r="BS1763" s="12"/>
      <c r="BT1763" s="12"/>
      <c r="BU1763" s="12"/>
      <c r="BV1763" s="12"/>
      <c r="BW1763" s="12"/>
      <c r="BX1763" s="12"/>
      <c r="BY1763" s="12"/>
      <c r="BZ1763" s="12"/>
      <c r="CA1763" s="12"/>
      <c r="CB1763" s="15"/>
      <c r="CC1763" s="12"/>
      <c r="CD1763" s="12"/>
      <c r="CE1763" s="12"/>
      <c r="CF1763" s="12"/>
      <c r="CG1763" s="12"/>
      <c r="CH1763" s="12"/>
      <c r="CI1763" s="12"/>
      <c r="CJ1763" s="15"/>
      <c r="CK1763" s="12"/>
      <c r="CL1763" s="12"/>
      <c r="CM1763" s="12"/>
      <c r="CN1763" s="12"/>
      <c r="CO1763" s="12"/>
      <c r="CP1763" s="12"/>
      <c r="CQ1763" s="12"/>
      <c r="CR1763" s="12"/>
      <c r="CS1763" s="12"/>
      <c r="CT1763" s="12"/>
      <c r="CU1763" s="12"/>
      <c r="CV1763" s="12"/>
      <c r="CW1763" s="12"/>
      <c r="CX1763" s="12"/>
      <c r="CY1763" s="12"/>
      <c r="CZ1763" s="12"/>
      <c r="DA1763" s="12"/>
      <c r="DB1763" s="12"/>
      <c r="DC1763" s="12"/>
      <c r="DD1763"/>
      <c r="DE1763" s="35"/>
    </row>
    <row r="1764" spans="1:109" x14ac:dyDescent="0.2">
      <c r="A1764" s="2">
        <v>1763</v>
      </c>
      <c r="B1764" s="5">
        <v>20</v>
      </c>
      <c r="C1764" s="5">
        <v>3</v>
      </c>
      <c r="D1764" s="1">
        <v>65</v>
      </c>
      <c r="E1764" s="7">
        <v>44125</v>
      </c>
      <c r="F1764" s="1">
        <v>0</v>
      </c>
      <c r="G1764" s="5">
        <f t="shared" si="111"/>
        <v>29.999999999999893</v>
      </c>
      <c r="H1764" s="19">
        <f t="shared" si="112"/>
        <v>89.999999999999687</v>
      </c>
      <c r="I1764">
        <v>100</v>
      </c>
      <c r="J1764">
        <v>127.14930555555556</v>
      </c>
      <c r="K1764">
        <v>21.884725618124008</v>
      </c>
      <c r="L1764">
        <v>4.166666666666667</v>
      </c>
      <c r="M1764">
        <v>95.138888888888886</v>
      </c>
      <c r="N1764">
        <v>0.69444444444444442</v>
      </c>
      <c r="O1764">
        <v>100</v>
      </c>
      <c r="P1764">
        <v>126.73958333333333</v>
      </c>
      <c r="Q1764">
        <v>24.896778910099648</v>
      </c>
      <c r="R1764">
        <v>6.25</v>
      </c>
      <c r="S1764">
        <v>93.229166666666671</v>
      </c>
      <c r="T1764">
        <v>0.52083333333333337</v>
      </c>
      <c r="U1764">
        <v>100</v>
      </c>
      <c r="V1764">
        <v>127.96875</v>
      </c>
      <c r="W1764">
        <v>14.332324544804084</v>
      </c>
      <c r="X1764">
        <v>0</v>
      </c>
      <c r="Y1764">
        <v>98.958333333333329</v>
      </c>
      <c r="Z1764">
        <v>1.0416666666666667</v>
      </c>
      <c r="AA1764" s="2">
        <v>0</v>
      </c>
      <c r="AB1764">
        <v>1</v>
      </c>
      <c r="AC1764">
        <v>8</v>
      </c>
      <c r="AD1764">
        <v>2</v>
      </c>
      <c r="AE1764" s="16">
        <v>0</v>
      </c>
      <c r="AF1764" t="s">
        <v>875</v>
      </c>
      <c r="AG1764" t="s">
        <v>875</v>
      </c>
      <c r="AH1764" t="s">
        <v>875</v>
      </c>
      <c r="AI1764" t="s">
        <v>875</v>
      </c>
      <c r="AJ1764" t="s">
        <v>875</v>
      </c>
      <c r="AK1764" t="s">
        <v>875</v>
      </c>
      <c r="AL1764" t="s">
        <v>875</v>
      </c>
      <c r="AM1764" s="1" t="s">
        <v>903</v>
      </c>
      <c r="AN1764" s="1" t="s">
        <v>903</v>
      </c>
      <c r="AO1764" s="1" t="s">
        <v>903</v>
      </c>
      <c r="AP1764" s="1" t="s">
        <v>903</v>
      </c>
      <c r="AQ1764" s="1" t="s">
        <v>903</v>
      </c>
      <c r="AR1764" s="1" t="s">
        <v>903</v>
      </c>
      <c r="AS1764" s="1" t="s">
        <v>903</v>
      </c>
      <c r="AT1764" s="1" t="s">
        <v>903</v>
      </c>
      <c r="AU1764" s="1" t="s">
        <v>903</v>
      </c>
      <c r="AV1764" s="1" t="s">
        <v>903</v>
      </c>
      <c r="AW1764" s="1" t="s">
        <v>903</v>
      </c>
      <c r="AX1764" s="1" t="s">
        <v>903</v>
      </c>
      <c r="AY1764" s="1" t="s">
        <v>903</v>
      </c>
      <c r="AZ1764" s="1" t="s">
        <v>903</v>
      </c>
      <c r="BA1764" s="1" t="s">
        <v>875</v>
      </c>
      <c r="BB1764" s="1" t="s">
        <v>875</v>
      </c>
      <c r="BC1764" s="1" t="s">
        <v>875</v>
      </c>
      <c r="BD1764" s="1" t="s">
        <v>875</v>
      </c>
      <c r="BE1764" s="1" t="s">
        <v>875</v>
      </c>
      <c r="BF1764" s="1" t="s">
        <v>875</v>
      </c>
      <c r="BG1764" s="25">
        <v>29.999999999999893</v>
      </c>
      <c r="BH1764">
        <v>4</v>
      </c>
      <c r="BI1764" s="1">
        <v>3</v>
      </c>
      <c r="BJ1764" s="1">
        <f>BG1764*BI1764</f>
        <v>89.999999999999687</v>
      </c>
      <c r="BK1764" s="1" t="s">
        <v>32</v>
      </c>
      <c r="BL1764" s="25">
        <v>0</v>
      </c>
      <c r="BM1764" s="1">
        <v>0</v>
      </c>
      <c r="BN1764" s="1">
        <v>0</v>
      </c>
      <c r="BO1764" s="1">
        <v>0</v>
      </c>
      <c r="BP1764" s="1">
        <v>0</v>
      </c>
      <c r="BQ1764" s="12"/>
      <c r="BR1764" s="12"/>
      <c r="BS1764" s="12"/>
      <c r="BT1764" s="12"/>
      <c r="BU1764" s="12"/>
      <c r="BV1764" s="12"/>
      <c r="BW1764" s="12"/>
      <c r="BX1764" s="12"/>
      <c r="BY1764" s="12"/>
      <c r="BZ1764" s="12"/>
      <c r="CA1764" s="12"/>
      <c r="CB1764" s="15"/>
      <c r="CC1764" s="12"/>
      <c r="CD1764" s="12"/>
      <c r="CE1764" s="12"/>
      <c r="CF1764" s="12"/>
      <c r="CG1764" s="12"/>
      <c r="CH1764" s="12"/>
      <c r="CI1764" s="12"/>
      <c r="CJ1764" s="15"/>
      <c r="CK1764" s="12"/>
      <c r="CL1764" s="12"/>
      <c r="CM1764" s="12"/>
      <c r="CN1764" s="12"/>
      <c r="CO1764" s="12"/>
      <c r="CP1764" s="12"/>
      <c r="CQ1764" s="12"/>
      <c r="CR1764" s="12"/>
      <c r="CS1764" s="12"/>
      <c r="CT1764" s="12"/>
      <c r="CU1764" s="12"/>
      <c r="CV1764" s="12"/>
      <c r="CW1764" s="12"/>
      <c r="CX1764" s="12"/>
      <c r="CY1764" s="12"/>
      <c r="CZ1764" s="12"/>
      <c r="DA1764" s="12"/>
      <c r="DB1764" s="12"/>
      <c r="DC1764" s="12"/>
      <c r="DD1764" s="17">
        <v>0.75694444444444453</v>
      </c>
      <c r="DE1764" s="35">
        <v>0.77777777777777779</v>
      </c>
    </row>
    <row r="1765" spans="1:109" x14ac:dyDescent="0.2">
      <c r="A1765" s="2">
        <v>1764</v>
      </c>
      <c r="B1765" s="5">
        <v>20</v>
      </c>
      <c r="C1765" s="5">
        <v>3</v>
      </c>
      <c r="D1765" s="1">
        <v>66</v>
      </c>
      <c r="E1765" s="7">
        <v>44126</v>
      </c>
      <c r="F1765" s="1">
        <v>0</v>
      </c>
      <c r="G1765" s="5">
        <f t="shared" si="111"/>
        <v>65.000000000000014</v>
      </c>
      <c r="H1765" s="19">
        <f t="shared" si="112"/>
        <v>227.50000000000006</v>
      </c>
      <c r="I1765">
        <v>100</v>
      </c>
      <c r="J1765">
        <v>140.3125</v>
      </c>
      <c r="K1765">
        <v>28.040650014630955</v>
      </c>
      <c r="L1765">
        <v>8.3333333333333339</v>
      </c>
      <c r="M1765">
        <v>91.666666666666671</v>
      </c>
      <c r="N1765">
        <v>0</v>
      </c>
      <c r="O1765">
        <v>100</v>
      </c>
      <c r="P1765">
        <v>142.44791666666666</v>
      </c>
      <c r="Q1765">
        <v>32.965900276217063</v>
      </c>
      <c r="R1765">
        <v>12.5</v>
      </c>
      <c r="S1765">
        <v>87.5</v>
      </c>
      <c r="T1765">
        <v>0</v>
      </c>
      <c r="U1765">
        <v>100</v>
      </c>
      <c r="V1765">
        <v>136.04166666666666</v>
      </c>
      <c r="W1765">
        <v>10.787412828333455</v>
      </c>
      <c r="X1765">
        <v>0</v>
      </c>
      <c r="Y1765">
        <v>100</v>
      </c>
      <c r="Z1765">
        <v>0</v>
      </c>
      <c r="AA1765" s="2">
        <v>2</v>
      </c>
      <c r="AB1765">
        <v>3</v>
      </c>
      <c r="AC1765">
        <v>7</v>
      </c>
      <c r="AD1765">
        <v>2</v>
      </c>
      <c r="AE1765" s="16">
        <v>0</v>
      </c>
      <c r="AF1765" t="s">
        <v>875</v>
      </c>
      <c r="AG1765" t="s">
        <v>875</v>
      </c>
      <c r="AH1765" t="s">
        <v>875</v>
      </c>
      <c r="AI1765" t="s">
        <v>875</v>
      </c>
      <c r="AJ1765" t="s">
        <v>875</v>
      </c>
      <c r="AK1765" t="s">
        <v>875</v>
      </c>
      <c r="AL1765" t="s">
        <v>875</v>
      </c>
      <c r="AM1765" s="1" t="s">
        <v>903</v>
      </c>
      <c r="AN1765" s="1" t="s">
        <v>903</v>
      </c>
      <c r="AO1765" s="1" t="s">
        <v>903</v>
      </c>
      <c r="AP1765" s="1" t="s">
        <v>903</v>
      </c>
      <c r="AQ1765" s="1" t="s">
        <v>903</v>
      </c>
      <c r="AR1765" s="1" t="s">
        <v>903</v>
      </c>
      <c r="AS1765" s="1" t="s">
        <v>903</v>
      </c>
      <c r="AT1765" s="1" t="s">
        <v>903</v>
      </c>
      <c r="AU1765" s="1" t="s">
        <v>903</v>
      </c>
      <c r="AV1765" s="1" t="s">
        <v>903</v>
      </c>
      <c r="AW1765" s="1" t="s">
        <v>903</v>
      </c>
      <c r="AX1765" s="1" t="s">
        <v>903</v>
      </c>
      <c r="AY1765" s="1" t="s">
        <v>903</v>
      </c>
      <c r="AZ1765" s="1" t="s">
        <v>903</v>
      </c>
      <c r="BA1765" s="1" t="s">
        <v>875</v>
      </c>
      <c r="BB1765" s="1" t="s">
        <v>875</v>
      </c>
      <c r="BC1765" s="1" t="s">
        <v>875</v>
      </c>
      <c r="BD1765" s="1" t="s">
        <v>875</v>
      </c>
      <c r="BE1765" s="1" t="s">
        <v>875</v>
      </c>
      <c r="BF1765" s="1" t="s">
        <v>875</v>
      </c>
      <c r="BG1765" s="25">
        <v>65.000000000000014</v>
      </c>
      <c r="BH1765">
        <v>7</v>
      </c>
      <c r="BI1765" s="1">
        <v>3.5</v>
      </c>
      <c r="BJ1765" s="1">
        <f>BG1765*BI1765</f>
        <v>227.50000000000006</v>
      </c>
      <c r="BK1765" s="1" t="s">
        <v>777</v>
      </c>
      <c r="BL1765" s="25">
        <v>0</v>
      </c>
      <c r="BM1765" s="1">
        <v>0</v>
      </c>
      <c r="BN1765" s="1">
        <v>0</v>
      </c>
      <c r="BO1765" s="1">
        <v>0</v>
      </c>
      <c r="BP1765" s="1">
        <v>0</v>
      </c>
      <c r="BQ1765" s="12"/>
      <c r="BR1765" s="12"/>
      <c r="BS1765" s="12"/>
      <c r="BT1765" s="12"/>
      <c r="BU1765" s="12"/>
      <c r="BV1765" s="12"/>
      <c r="BW1765" s="12"/>
      <c r="BX1765" s="12"/>
      <c r="BY1765" s="12"/>
      <c r="BZ1765" s="12"/>
      <c r="CA1765" s="12"/>
      <c r="CB1765" s="15"/>
      <c r="CC1765" s="12"/>
      <c r="CD1765" s="12"/>
      <c r="CE1765" s="12"/>
      <c r="CF1765" s="12"/>
      <c r="CG1765" s="12"/>
      <c r="CH1765" s="12"/>
      <c r="CI1765" s="12"/>
      <c r="CJ1765" s="15"/>
      <c r="CK1765" s="12"/>
      <c r="CL1765" s="12"/>
      <c r="CM1765" s="12"/>
      <c r="CN1765" s="12"/>
      <c r="CO1765" s="12"/>
      <c r="CP1765" s="12"/>
      <c r="CQ1765" s="12"/>
      <c r="CR1765" s="12"/>
      <c r="CS1765" s="12"/>
      <c r="CT1765" s="12"/>
      <c r="CU1765" s="12"/>
      <c r="CV1765" s="12"/>
      <c r="CW1765" s="12"/>
      <c r="CX1765" s="12"/>
      <c r="CY1765" s="12"/>
      <c r="CZ1765" s="12"/>
      <c r="DA1765" s="12"/>
      <c r="DB1765" s="12"/>
      <c r="DC1765" s="12"/>
      <c r="DD1765" s="17">
        <v>0.40625</v>
      </c>
      <c r="DE1765" s="35">
        <v>0.4513888888888889</v>
      </c>
    </row>
    <row r="1766" spans="1:109" x14ac:dyDescent="0.2">
      <c r="A1766" s="2">
        <v>1765</v>
      </c>
      <c r="B1766" s="5">
        <v>20</v>
      </c>
      <c r="C1766" s="5">
        <v>3</v>
      </c>
      <c r="D1766" s="1">
        <v>67</v>
      </c>
      <c r="E1766" s="7">
        <v>44127</v>
      </c>
      <c r="F1766" s="1">
        <v>0</v>
      </c>
      <c r="G1766" s="5">
        <f t="shared" si="111"/>
        <v>0</v>
      </c>
      <c r="H1766" s="19">
        <f t="shared" si="112"/>
        <v>0</v>
      </c>
      <c r="I1766">
        <v>51.736111111111114</v>
      </c>
      <c r="J1766">
        <v>160.1275167785235</v>
      </c>
      <c r="K1766">
        <v>33.129838511210785</v>
      </c>
      <c r="L1766">
        <v>22.818791946308725</v>
      </c>
      <c r="M1766">
        <v>77.181208053691279</v>
      </c>
      <c r="N1766">
        <v>0</v>
      </c>
      <c r="O1766">
        <v>77.604166666666671</v>
      </c>
      <c r="P1766">
        <v>160.1275167785235</v>
      </c>
      <c r="Q1766">
        <v>33.129838511210785</v>
      </c>
      <c r="R1766">
        <v>22.818791946308725</v>
      </c>
      <c r="S1766">
        <v>77.181208053691279</v>
      </c>
      <c r="T1766">
        <v>0</v>
      </c>
      <c r="U1766">
        <v>0</v>
      </c>
      <c r="V1766" t="s">
        <v>20</v>
      </c>
      <c r="W1766" t="s">
        <v>20</v>
      </c>
      <c r="X1766" t="s">
        <v>20</v>
      </c>
      <c r="Y1766" t="s">
        <v>20</v>
      </c>
      <c r="Z1766" t="s">
        <v>20</v>
      </c>
      <c r="AA1766" s="25" t="s">
        <v>20</v>
      </c>
      <c r="AB1766" t="s">
        <v>20</v>
      </c>
      <c r="AC1766" t="s">
        <v>20</v>
      </c>
      <c r="AD1766" s="1" t="s">
        <v>20</v>
      </c>
      <c r="AE1766" s="16" t="s">
        <v>20</v>
      </c>
      <c r="AF1766" s="16" t="s">
        <v>20</v>
      </c>
      <c r="AG1766" s="16" t="s">
        <v>20</v>
      </c>
      <c r="AH1766" s="16" t="s">
        <v>20</v>
      </c>
      <c r="AI1766" s="16" t="s">
        <v>20</v>
      </c>
      <c r="AJ1766" s="16" t="s">
        <v>20</v>
      </c>
      <c r="AK1766" s="16" t="s">
        <v>20</v>
      </c>
      <c r="AL1766" s="16" t="s">
        <v>20</v>
      </c>
      <c r="AM1766" s="16" t="s">
        <v>20</v>
      </c>
      <c r="AN1766" s="16" t="s">
        <v>20</v>
      </c>
      <c r="AO1766" s="16" t="s">
        <v>20</v>
      </c>
      <c r="AP1766" s="16" t="s">
        <v>20</v>
      </c>
      <c r="AQ1766" s="16" t="s">
        <v>20</v>
      </c>
      <c r="AR1766" s="16" t="s">
        <v>20</v>
      </c>
      <c r="AS1766" t="s">
        <v>20</v>
      </c>
      <c r="AT1766" t="s">
        <v>20</v>
      </c>
      <c r="AU1766" t="s">
        <v>20</v>
      </c>
      <c r="AV1766" t="s">
        <v>20</v>
      </c>
      <c r="AW1766" t="s">
        <v>20</v>
      </c>
      <c r="AX1766" t="s">
        <v>20</v>
      </c>
      <c r="AY1766" t="s">
        <v>20</v>
      </c>
      <c r="AZ1766" s="1" t="s">
        <v>20</v>
      </c>
      <c r="BA1766" t="s">
        <v>20</v>
      </c>
      <c r="BB1766" t="s">
        <v>20</v>
      </c>
      <c r="BC1766" t="s">
        <v>20</v>
      </c>
      <c r="BD1766" t="s">
        <v>20</v>
      </c>
      <c r="BE1766" t="s">
        <v>20</v>
      </c>
      <c r="BF1766" s="1" t="s">
        <v>20</v>
      </c>
      <c r="BG1766" s="12" t="s">
        <v>20</v>
      </c>
      <c r="BH1766" s="1" t="s">
        <v>20</v>
      </c>
      <c r="BI1766" s="1" t="s">
        <v>20</v>
      </c>
      <c r="BJ1766" s="12" t="s">
        <v>20</v>
      </c>
      <c r="BK1766" s="12" t="s">
        <v>20</v>
      </c>
      <c r="BL1766" s="25" t="s">
        <v>20</v>
      </c>
      <c r="BM1766" s="1" t="s">
        <v>20</v>
      </c>
      <c r="BN1766" s="1" t="s">
        <v>20</v>
      </c>
      <c r="BO1766" s="1" t="s">
        <v>20</v>
      </c>
      <c r="BP1766" s="1" t="s">
        <v>20</v>
      </c>
      <c r="BQ1766" s="12"/>
      <c r="BR1766" s="12"/>
      <c r="BS1766" s="12"/>
      <c r="BT1766" s="12"/>
      <c r="BU1766" s="12"/>
      <c r="BV1766" s="12"/>
      <c r="BW1766" s="12"/>
      <c r="BX1766" s="12"/>
      <c r="BY1766" s="12"/>
      <c r="BZ1766" s="12"/>
      <c r="CA1766" s="12"/>
      <c r="CB1766" s="15"/>
      <c r="CC1766" s="12"/>
      <c r="CD1766" s="12"/>
      <c r="CE1766" s="12"/>
      <c r="CF1766" s="12"/>
      <c r="CG1766" s="12"/>
      <c r="CH1766" s="12"/>
      <c r="CI1766" s="12"/>
      <c r="CJ1766" s="15"/>
      <c r="CK1766" s="12"/>
      <c r="CL1766" s="12"/>
      <c r="CM1766" s="12"/>
      <c r="CN1766" s="12"/>
      <c r="CO1766" s="12"/>
      <c r="CP1766" s="12"/>
      <c r="CQ1766" s="12"/>
      <c r="CR1766" s="12"/>
      <c r="CS1766" s="12"/>
      <c r="CT1766" s="12"/>
      <c r="CU1766" s="12"/>
      <c r="CV1766" s="12"/>
      <c r="CW1766" s="12"/>
      <c r="CX1766" s="12"/>
      <c r="CY1766" s="12"/>
      <c r="CZ1766" s="12"/>
      <c r="DA1766" s="12"/>
      <c r="DB1766" s="12"/>
      <c r="DC1766" s="12"/>
      <c r="DD1766"/>
      <c r="DE1766" s="35"/>
    </row>
    <row r="1767" spans="1:109" x14ac:dyDescent="0.2">
      <c r="A1767" s="2">
        <v>1766</v>
      </c>
      <c r="B1767" s="5">
        <v>20</v>
      </c>
      <c r="C1767" s="5">
        <v>3</v>
      </c>
      <c r="D1767" s="1">
        <v>68</v>
      </c>
      <c r="E1767" s="7">
        <v>44128</v>
      </c>
      <c r="F1767" s="1">
        <v>0</v>
      </c>
      <c r="G1767" s="5">
        <f t="shared" si="111"/>
        <v>0</v>
      </c>
      <c r="H1767" s="19">
        <f t="shared" si="112"/>
        <v>0</v>
      </c>
      <c r="I1767">
        <v>100</v>
      </c>
      <c r="J1767">
        <v>130.89930555555554</v>
      </c>
      <c r="K1767">
        <v>23.010298424470729</v>
      </c>
      <c r="L1767">
        <v>11.111111111111111</v>
      </c>
      <c r="M1767">
        <v>88.888888888888886</v>
      </c>
      <c r="N1767">
        <v>0</v>
      </c>
      <c r="O1767">
        <v>100</v>
      </c>
      <c r="P1767">
        <v>133.66145833333334</v>
      </c>
      <c r="Q1767">
        <v>26.692115419700677</v>
      </c>
      <c r="R1767">
        <v>16.666666666666668</v>
      </c>
      <c r="S1767">
        <v>83.333333333333329</v>
      </c>
      <c r="T1767">
        <v>0</v>
      </c>
      <c r="U1767">
        <v>100</v>
      </c>
      <c r="V1767">
        <v>125.375</v>
      </c>
      <c r="W1767">
        <v>9.282339817950028</v>
      </c>
      <c r="X1767">
        <v>0</v>
      </c>
      <c r="Y1767">
        <v>100</v>
      </c>
      <c r="Z1767">
        <v>0</v>
      </c>
      <c r="AA1767" s="2">
        <v>0</v>
      </c>
      <c r="AB1767">
        <v>2</v>
      </c>
      <c r="AC1767">
        <v>9</v>
      </c>
      <c r="AD1767">
        <v>1</v>
      </c>
      <c r="AE1767" s="16">
        <v>0</v>
      </c>
      <c r="AF1767" s="12">
        <v>99</v>
      </c>
      <c r="AG1767">
        <v>99</v>
      </c>
      <c r="AH1767">
        <v>1</v>
      </c>
      <c r="AI1767">
        <v>99</v>
      </c>
      <c r="AJ1767">
        <v>99</v>
      </c>
      <c r="AK1767">
        <v>99</v>
      </c>
      <c r="AL1767">
        <v>99</v>
      </c>
      <c r="AM1767">
        <v>99</v>
      </c>
      <c r="AN1767" s="1">
        <v>99</v>
      </c>
      <c r="AO1767" s="1">
        <v>99</v>
      </c>
      <c r="AP1767" s="1">
        <v>99</v>
      </c>
      <c r="AQ1767" s="1">
        <v>99</v>
      </c>
      <c r="AR1767" s="1">
        <v>99</v>
      </c>
      <c r="AS1767" s="1">
        <v>0</v>
      </c>
      <c r="AT1767" s="1">
        <v>0</v>
      </c>
      <c r="AU1767" s="1">
        <v>1</v>
      </c>
      <c r="AV1767" s="1">
        <v>0</v>
      </c>
      <c r="AW1767" s="1">
        <v>0</v>
      </c>
      <c r="AX1767" s="1">
        <v>0</v>
      </c>
      <c r="AY1767" s="1">
        <v>0</v>
      </c>
      <c r="AZ1767" s="1">
        <v>0</v>
      </c>
      <c r="BA1767" s="1">
        <v>0</v>
      </c>
      <c r="BB1767" s="1">
        <v>0</v>
      </c>
      <c r="BC1767" s="1">
        <v>0</v>
      </c>
      <c r="BD1767" s="1">
        <v>0</v>
      </c>
      <c r="BE1767" s="1">
        <v>0</v>
      </c>
      <c r="BF1767" s="1">
        <f>SUM(AS1767:BE1767)</f>
        <v>1</v>
      </c>
      <c r="BG1767" s="25">
        <v>0</v>
      </c>
      <c r="BH1767" s="1">
        <v>0</v>
      </c>
      <c r="BI1767" s="1">
        <v>0</v>
      </c>
      <c r="BJ1767" s="1">
        <v>0</v>
      </c>
      <c r="BK1767" s="1">
        <v>0</v>
      </c>
      <c r="BL1767" s="25">
        <v>0</v>
      </c>
      <c r="BM1767" s="1">
        <v>0</v>
      </c>
      <c r="BN1767" s="1">
        <v>0</v>
      </c>
      <c r="BO1767" s="1">
        <v>0</v>
      </c>
      <c r="BP1767" s="1">
        <v>0</v>
      </c>
      <c r="BQ1767" s="12"/>
      <c r="BR1767" s="12"/>
      <c r="BS1767" s="12"/>
      <c r="BT1767" s="12"/>
      <c r="BU1767" s="12"/>
      <c r="BV1767" s="12"/>
      <c r="BW1767" s="12"/>
      <c r="BX1767" s="12"/>
      <c r="BY1767" s="12"/>
      <c r="BZ1767" s="12"/>
      <c r="CA1767" s="12"/>
      <c r="CB1767" s="15"/>
      <c r="CC1767" s="12"/>
      <c r="CD1767" s="12"/>
      <c r="CE1767" s="12"/>
      <c r="CF1767" s="12"/>
      <c r="CG1767" s="12"/>
      <c r="CH1767" s="12"/>
      <c r="CI1767" s="12"/>
      <c r="CJ1767" s="15"/>
      <c r="CK1767" s="12"/>
      <c r="CL1767" s="12"/>
      <c r="CM1767" s="12"/>
      <c r="CN1767" s="12"/>
      <c r="CO1767" s="12"/>
      <c r="CP1767" s="12"/>
      <c r="CQ1767" s="12"/>
      <c r="CR1767" s="12"/>
      <c r="CS1767" s="12"/>
      <c r="CT1767" s="12"/>
      <c r="CU1767" s="12"/>
      <c r="CV1767" s="12"/>
      <c r="CW1767" s="12"/>
      <c r="CX1767" s="12"/>
      <c r="CY1767" s="12"/>
      <c r="CZ1767" s="12"/>
      <c r="DA1767" s="12"/>
      <c r="DB1767" s="12"/>
      <c r="DC1767" s="12"/>
      <c r="DD1767"/>
      <c r="DE1767" s="35"/>
    </row>
    <row r="1768" spans="1:109" x14ac:dyDescent="0.2">
      <c r="A1768" s="2">
        <v>1767</v>
      </c>
      <c r="B1768" s="5">
        <v>20</v>
      </c>
      <c r="C1768" s="5">
        <v>3</v>
      </c>
      <c r="D1768" s="1">
        <v>69</v>
      </c>
      <c r="E1768" s="7">
        <v>44129</v>
      </c>
      <c r="F1768" s="1">
        <v>0</v>
      </c>
      <c r="G1768" s="5">
        <f t="shared" ref="G1768:G1831" si="113">SUM(BG1768,BL1768)</f>
        <v>0</v>
      </c>
      <c r="H1768" s="19">
        <f t="shared" ref="H1768:H1831" si="114">SUM(BJ1768,BO1768)</f>
        <v>0</v>
      </c>
      <c r="I1768">
        <v>99.652777777777771</v>
      </c>
      <c r="J1768">
        <v>146.55052264808361</v>
      </c>
      <c r="K1768">
        <v>30.654158151090073</v>
      </c>
      <c r="L1768">
        <v>17.770034843205575</v>
      </c>
      <c r="M1768">
        <v>82.229965156794421</v>
      </c>
      <c r="N1768">
        <v>0</v>
      </c>
      <c r="O1768">
        <v>99.479166666666671</v>
      </c>
      <c r="P1768">
        <v>159.04188481675394</v>
      </c>
      <c r="Q1768">
        <v>30.890757070741692</v>
      </c>
      <c r="R1768">
        <v>26.701570680628272</v>
      </c>
      <c r="S1768">
        <v>73.298429319371735</v>
      </c>
      <c r="T1768">
        <v>0</v>
      </c>
      <c r="U1768">
        <v>100</v>
      </c>
      <c r="V1768">
        <v>121.69791666666667</v>
      </c>
      <c r="W1768">
        <v>14.47850283715767</v>
      </c>
      <c r="X1768">
        <v>0</v>
      </c>
      <c r="Y1768">
        <v>100</v>
      </c>
      <c r="Z1768">
        <v>0</v>
      </c>
      <c r="AA1768" s="25" t="s">
        <v>20</v>
      </c>
      <c r="AB1768" t="s">
        <v>20</v>
      </c>
      <c r="AC1768" t="s">
        <v>20</v>
      </c>
      <c r="AD1768" s="1" t="s">
        <v>20</v>
      </c>
      <c r="AE1768" s="16" t="s">
        <v>20</v>
      </c>
      <c r="AF1768" s="16" t="s">
        <v>20</v>
      </c>
      <c r="AG1768" s="16" t="s">
        <v>20</v>
      </c>
      <c r="AH1768" s="16" t="s">
        <v>20</v>
      </c>
      <c r="AI1768" s="16" t="s">
        <v>20</v>
      </c>
      <c r="AJ1768" s="16" t="s">
        <v>20</v>
      </c>
      <c r="AK1768" s="16" t="s">
        <v>20</v>
      </c>
      <c r="AL1768" s="16" t="s">
        <v>20</v>
      </c>
      <c r="AM1768" s="1" t="s">
        <v>20</v>
      </c>
      <c r="AN1768" s="1" t="s">
        <v>20</v>
      </c>
      <c r="AO1768" s="1" t="s">
        <v>20</v>
      </c>
      <c r="AP1768" s="1" t="s">
        <v>20</v>
      </c>
      <c r="AQ1768" s="1" t="s">
        <v>20</v>
      </c>
      <c r="AR1768" s="1" t="s">
        <v>20</v>
      </c>
      <c r="AS1768" t="s">
        <v>20</v>
      </c>
      <c r="AT1768" t="s">
        <v>20</v>
      </c>
      <c r="AU1768" t="s">
        <v>20</v>
      </c>
      <c r="AV1768" t="s">
        <v>20</v>
      </c>
      <c r="AW1768" t="s">
        <v>20</v>
      </c>
      <c r="AX1768" t="s">
        <v>20</v>
      </c>
      <c r="AY1768" t="s">
        <v>20</v>
      </c>
      <c r="AZ1768" s="1" t="s">
        <v>20</v>
      </c>
      <c r="BA1768" s="1" t="s">
        <v>20</v>
      </c>
      <c r="BB1768" s="1" t="s">
        <v>20</v>
      </c>
      <c r="BC1768" t="s">
        <v>20</v>
      </c>
      <c r="BD1768" t="s">
        <v>20</v>
      </c>
      <c r="BE1768" s="1" t="s">
        <v>20</v>
      </c>
      <c r="BF1768" t="s">
        <v>20</v>
      </c>
      <c r="BG1768" s="12" t="s">
        <v>20</v>
      </c>
      <c r="BH1768" s="1" t="s">
        <v>20</v>
      </c>
      <c r="BI1768" s="1" t="s">
        <v>20</v>
      </c>
      <c r="BJ1768" s="12" t="s">
        <v>20</v>
      </c>
      <c r="BK1768" s="12" t="s">
        <v>20</v>
      </c>
      <c r="BL1768" s="25" t="s">
        <v>20</v>
      </c>
      <c r="BM1768" s="1" t="s">
        <v>20</v>
      </c>
      <c r="BN1768" s="1" t="s">
        <v>20</v>
      </c>
      <c r="BO1768" s="1" t="s">
        <v>20</v>
      </c>
      <c r="BP1768" s="1" t="s">
        <v>20</v>
      </c>
      <c r="BQ1768" s="12"/>
      <c r="BR1768" s="12"/>
      <c r="BS1768" s="12"/>
      <c r="BT1768" s="12"/>
      <c r="BU1768" s="12"/>
      <c r="BV1768" s="12"/>
      <c r="BW1768" s="12"/>
      <c r="BX1768" s="12"/>
      <c r="BY1768" s="12"/>
      <c r="BZ1768" s="12"/>
      <c r="CA1768" s="12"/>
      <c r="CB1768" s="15"/>
      <c r="CC1768" s="12"/>
      <c r="CD1768" s="12"/>
      <c r="CE1768" s="12"/>
      <c r="CF1768" s="12"/>
      <c r="CG1768" s="12"/>
      <c r="CH1768" s="12"/>
      <c r="CI1768" s="12"/>
      <c r="CJ1768" s="15"/>
      <c r="CK1768" s="12"/>
      <c r="CL1768" s="12"/>
      <c r="CM1768" s="12"/>
      <c r="CN1768" s="12"/>
      <c r="CO1768" s="12"/>
      <c r="CP1768" s="12"/>
      <c r="CQ1768" s="12"/>
      <c r="CR1768" s="12"/>
      <c r="CS1768" s="12"/>
      <c r="CT1768" s="12"/>
      <c r="CU1768" s="12"/>
      <c r="CV1768" s="12"/>
      <c r="CW1768" s="12"/>
      <c r="CX1768" s="12"/>
      <c r="CY1768" s="12"/>
      <c r="CZ1768" s="12"/>
      <c r="DA1768" s="12"/>
      <c r="DB1768" s="12"/>
      <c r="DC1768" s="12"/>
      <c r="DD1768"/>
      <c r="DE1768" s="35"/>
    </row>
    <row r="1769" spans="1:109" x14ac:dyDescent="0.2">
      <c r="A1769" s="2">
        <v>1768</v>
      </c>
      <c r="B1769" s="5">
        <v>20</v>
      </c>
      <c r="C1769" s="5">
        <v>3</v>
      </c>
      <c r="D1769" s="1">
        <v>70</v>
      </c>
      <c r="E1769" s="7">
        <v>44130</v>
      </c>
      <c r="F1769" s="1">
        <v>0</v>
      </c>
      <c r="G1769" s="5">
        <f t="shared" si="113"/>
        <v>0</v>
      </c>
      <c r="H1769" s="19">
        <f t="shared" si="114"/>
        <v>0</v>
      </c>
      <c r="I1769">
        <v>87.8472222222222</v>
      </c>
      <c r="J1769">
        <v>145.52173913043478</v>
      </c>
      <c r="K1769">
        <v>31.080766384389715</v>
      </c>
      <c r="L1769">
        <v>24.901185770750988</v>
      </c>
      <c r="M1769">
        <v>71.541501976284593</v>
      </c>
      <c r="N1769">
        <v>3.5573122529644268</v>
      </c>
      <c r="O1769">
        <v>81.770833333333329</v>
      </c>
      <c r="P1769">
        <v>121.68152866242038</v>
      </c>
      <c r="Q1769">
        <v>25.273654593393633</v>
      </c>
      <c r="R1769">
        <v>3.8216560509554141</v>
      </c>
      <c r="S1769">
        <v>90.445859872611464</v>
      </c>
      <c r="T1769">
        <v>5.7324840764331206</v>
      </c>
      <c r="U1769">
        <v>100</v>
      </c>
      <c r="V1769">
        <v>184.51041666666666</v>
      </c>
      <c r="W1769">
        <v>20.264350057228423</v>
      </c>
      <c r="X1769">
        <v>59.375</v>
      </c>
      <c r="Y1769">
        <v>40.625</v>
      </c>
      <c r="Z1769">
        <v>0</v>
      </c>
      <c r="AA1769" s="25" t="s">
        <v>20</v>
      </c>
      <c r="AB1769" t="s">
        <v>20</v>
      </c>
      <c r="AC1769" t="s">
        <v>20</v>
      </c>
      <c r="AD1769" s="1" t="s">
        <v>20</v>
      </c>
      <c r="AE1769" s="16" t="s">
        <v>20</v>
      </c>
      <c r="AF1769" s="16" t="s">
        <v>20</v>
      </c>
      <c r="AG1769" s="16" t="s">
        <v>20</v>
      </c>
      <c r="AH1769" s="16" t="s">
        <v>20</v>
      </c>
      <c r="AI1769" s="16" t="s">
        <v>20</v>
      </c>
      <c r="AJ1769" s="16" t="s">
        <v>20</v>
      </c>
      <c r="AK1769" s="16" t="s">
        <v>20</v>
      </c>
      <c r="AL1769" s="16" t="s">
        <v>20</v>
      </c>
      <c r="AM1769" s="16" t="s">
        <v>20</v>
      </c>
      <c r="AN1769" s="16" t="s">
        <v>20</v>
      </c>
      <c r="AO1769" s="16" t="s">
        <v>20</v>
      </c>
      <c r="AP1769" s="16" t="s">
        <v>20</v>
      </c>
      <c r="AQ1769" s="16" t="s">
        <v>20</v>
      </c>
      <c r="AR1769" s="16" t="s">
        <v>20</v>
      </c>
      <c r="AS1769" t="s">
        <v>20</v>
      </c>
      <c r="AT1769" t="s">
        <v>20</v>
      </c>
      <c r="AU1769" t="s">
        <v>20</v>
      </c>
      <c r="AV1769" t="s">
        <v>20</v>
      </c>
      <c r="AW1769" t="s">
        <v>20</v>
      </c>
      <c r="AX1769" t="s">
        <v>20</v>
      </c>
      <c r="AY1769" t="s">
        <v>20</v>
      </c>
      <c r="AZ1769" s="1" t="s">
        <v>20</v>
      </c>
      <c r="BA1769" s="1" t="s">
        <v>20</v>
      </c>
      <c r="BB1769" s="1" t="s">
        <v>20</v>
      </c>
      <c r="BC1769" t="s">
        <v>20</v>
      </c>
      <c r="BD1769" t="s">
        <v>20</v>
      </c>
      <c r="BE1769" s="1" t="s">
        <v>20</v>
      </c>
      <c r="BF1769" s="1" t="s">
        <v>20</v>
      </c>
      <c r="BG1769" s="12" t="s">
        <v>20</v>
      </c>
      <c r="BH1769" s="1" t="s">
        <v>20</v>
      </c>
      <c r="BI1769" s="1" t="s">
        <v>20</v>
      </c>
      <c r="BJ1769" s="12" t="s">
        <v>20</v>
      </c>
      <c r="BK1769" s="12" t="s">
        <v>20</v>
      </c>
      <c r="BL1769" s="25" t="s">
        <v>20</v>
      </c>
      <c r="BM1769" s="1" t="s">
        <v>20</v>
      </c>
      <c r="BN1769" s="1" t="s">
        <v>20</v>
      </c>
      <c r="BO1769" s="1" t="s">
        <v>20</v>
      </c>
      <c r="BP1769" s="1" t="s">
        <v>20</v>
      </c>
      <c r="BQ1769" s="12"/>
      <c r="BR1769" s="12"/>
      <c r="BS1769" s="12"/>
      <c r="BT1769" s="12"/>
      <c r="BU1769" s="12"/>
      <c r="BV1769" s="12"/>
      <c r="BW1769" s="12"/>
      <c r="BX1769" s="12"/>
      <c r="BY1769" s="12"/>
      <c r="BZ1769" s="12"/>
      <c r="CA1769" s="12"/>
      <c r="CB1769" s="15"/>
      <c r="CC1769" s="12"/>
      <c r="CD1769" s="12"/>
      <c r="CE1769" s="12"/>
      <c r="CF1769" s="12"/>
      <c r="CG1769" s="12"/>
      <c r="CH1769" s="12"/>
      <c r="CI1769" s="12"/>
      <c r="CJ1769" s="15"/>
      <c r="CK1769" s="12"/>
      <c r="CL1769" s="12"/>
      <c r="CM1769" s="12"/>
      <c r="CN1769" s="12"/>
      <c r="CO1769" s="12"/>
      <c r="CP1769" s="12"/>
      <c r="CQ1769" s="12"/>
      <c r="CR1769" s="12"/>
      <c r="CS1769" s="12"/>
      <c r="CT1769" s="12"/>
      <c r="CU1769" s="12"/>
      <c r="CV1769" s="12"/>
      <c r="CW1769" s="12"/>
      <c r="CX1769" s="12"/>
      <c r="CY1769" s="12"/>
      <c r="CZ1769" s="12"/>
      <c r="DA1769" s="12"/>
      <c r="DB1769" s="12"/>
      <c r="DC1769" s="12"/>
      <c r="DD1769"/>
      <c r="DE1769" s="35"/>
    </row>
    <row r="1770" spans="1:109" x14ac:dyDescent="0.2">
      <c r="A1770" s="2">
        <v>1769</v>
      </c>
      <c r="B1770" s="2">
        <v>21</v>
      </c>
      <c r="C1770" s="2">
        <v>1</v>
      </c>
      <c r="D1770">
        <v>1</v>
      </c>
      <c r="E1770" s="52">
        <v>44031</v>
      </c>
      <c r="F1770" s="1">
        <v>0</v>
      </c>
      <c r="G1770" s="5">
        <f t="shared" si="113"/>
        <v>0</v>
      </c>
      <c r="H1770" s="19">
        <f t="shared" si="114"/>
        <v>0</v>
      </c>
      <c r="I1770">
        <v>0</v>
      </c>
      <c r="J1770" t="s">
        <v>20</v>
      </c>
      <c r="K1770" t="s">
        <v>20</v>
      </c>
      <c r="L1770" t="s">
        <v>20</v>
      </c>
      <c r="M1770" t="s">
        <v>20</v>
      </c>
      <c r="N1770" t="s">
        <v>20</v>
      </c>
      <c r="O1770">
        <v>0</v>
      </c>
      <c r="P1770" t="s">
        <v>20</v>
      </c>
      <c r="Q1770" t="s">
        <v>20</v>
      </c>
      <c r="R1770" t="s">
        <v>20</v>
      </c>
      <c r="S1770" t="s">
        <v>20</v>
      </c>
      <c r="T1770" t="s">
        <v>20</v>
      </c>
      <c r="U1770">
        <v>0</v>
      </c>
      <c r="V1770" t="s">
        <v>20</v>
      </c>
      <c r="W1770" t="s">
        <v>20</v>
      </c>
      <c r="X1770" t="s">
        <v>20</v>
      </c>
      <c r="Y1770" t="s">
        <v>20</v>
      </c>
      <c r="Z1770" t="s">
        <v>20</v>
      </c>
      <c r="AA1770" s="2" t="s">
        <v>878</v>
      </c>
      <c r="AB1770" t="s">
        <v>878</v>
      </c>
      <c r="AC1770" t="s">
        <v>878</v>
      </c>
      <c r="AD1770" t="s">
        <v>878</v>
      </c>
      <c r="AE1770" t="s">
        <v>878</v>
      </c>
      <c r="AF1770" t="s">
        <v>878</v>
      </c>
      <c r="AG1770" t="s">
        <v>878</v>
      </c>
      <c r="AH1770" t="s">
        <v>878</v>
      </c>
      <c r="AI1770" t="s">
        <v>878</v>
      </c>
      <c r="AJ1770" t="s">
        <v>878</v>
      </c>
      <c r="AK1770" t="s">
        <v>878</v>
      </c>
      <c r="AL1770" t="s">
        <v>878</v>
      </c>
      <c r="AM1770" t="s">
        <v>878</v>
      </c>
      <c r="AN1770" t="s">
        <v>878</v>
      </c>
      <c r="AO1770" t="s">
        <v>878</v>
      </c>
      <c r="AP1770" t="s">
        <v>878</v>
      </c>
      <c r="AQ1770" t="s">
        <v>878</v>
      </c>
      <c r="AR1770" t="s">
        <v>878</v>
      </c>
      <c r="AS1770" t="s">
        <v>878</v>
      </c>
      <c r="AT1770" t="s">
        <v>878</v>
      </c>
      <c r="AU1770" t="s">
        <v>878</v>
      </c>
      <c r="AV1770" t="s">
        <v>878</v>
      </c>
      <c r="AW1770" t="s">
        <v>878</v>
      </c>
      <c r="AX1770" t="s">
        <v>878</v>
      </c>
      <c r="AY1770" t="s">
        <v>878</v>
      </c>
      <c r="AZ1770" t="s">
        <v>878</v>
      </c>
      <c r="BA1770" t="s">
        <v>878</v>
      </c>
      <c r="BB1770" t="s">
        <v>878</v>
      </c>
      <c r="BC1770" t="s">
        <v>878</v>
      </c>
      <c r="BD1770" t="s">
        <v>878</v>
      </c>
      <c r="BE1770" t="s">
        <v>878</v>
      </c>
      <c r="BF1770" t="s">
        <v>878</v>
      </c>
      <c r="BG1770" s="25">
        <v>0</v>
      </c>
      <c r="BH1770" s="1">
        <v>0</v>
      </c>
      <c r="BI1770" s="1">
        <v>0</v>
      </c>
      <c r="BJ1770" s="1">
        <v>0</v>
      </c>
      <c r="BK1770" s="1">
        <v>0</v>
      </c>
      <c r="BL1770" s="25">
        <v>0</v>
      </c>
      <c r="BM1770" s="1">
        <v>0</v>
      </c>
      <c r="BN1770" s="1">
        <v>0</v>
      </c>
      <c r="BO1770" s="1">
        <v>0</v>
      </c>
      <c r="BP1770" s="1">
        <v>0</v>
      </c>
      <c r="BQ1770"/>
      <c r="BR1770"/>
      <c r="BS1770"/>
      <c r="BT1770"/>
      <c r="BU1770"/>
      <c r="BV1770"/>
      <c r="BW1770"/>
      <c r="BX1770"/>
      <c r="BY1770"/>
      <c r="BZ1770"/>
      <c r="CA1770"/>
      <c r="CB1770"/>
      <c r="CC1770"/>
      <c r="CD1770"/>
      <c r="CE1770"/>
      <c r="CF1770"/>
      <c r="CG1770"/>
      <c r="CH1770"/>
      <c r="CI1770"/>
      <c r="CJ1770"/>
      <c r="CK1770"/>
      <c r="CL1770"/>
      <c r="CM1770"/>
      <c r="CN1770"/>
      <c r="CO1770"/>
      <c r="CP1770"/>
      <c r="CQ1770"/>
      <c r="CR1770"/>
      <c r="CS1770"/>
      <c r="CT1770"/>
      <c r="CU1770"/>
      <c r="CV1770"/>
      <c r="CW1770"/>
      <c r="CX1770"/>
      <c r="CY1770"/>
      <c r="CZ1770"/>
      <c r="DA1770"/>
      <c r="DB1770"/>
      <c r="DC1770"/>
      <c r="DD1770"/>
      <c r="DE1770"/>
    </row>
    <row r="1771" spans="1:109" x14ac:dyDescent="0.2">
      <c r="A1771" s="2">
        <v>1770</v>
      </c>
      <c r="B1771" s="2">
        <v>21</v>
      </c>
      <c r="C1771" s="2">
        <v>1</v>
      </c>
      <c r="D1771">
        <v>2</v>
      </c>
      <c r="E1771" s="52">
        <v>44032</v>
      </c>
      <c r="F1771" s="1">
        <v>0</v>
      </c>
      <c r="G1771" s="5">
        <f t="shared" si="113"/>
        <v>0</v>
      </c>
      <c r="H1771" s="19">
        <f t="shared" si="114"/>
        <v>0</v>
      </c>
      <c r="I1771">
        <v>0</v>
      </c>
      <c r="J1771" t="s">
        <v>20</v>
      </c>
      <c r="K1771" t="s">
        <v>20</v>
      </c>
      <c r="L1771" t="s">
        <v>20</v>
      </c>
      <c r="M1771" t="s">
        <v>20</v>
      </c>
      <c r="N1771" t="s">
        <v>20</v>
      </c>
      <c r="O1771">
        <v>0</v>
      </c>
      <c r="P1771" t="s">
        <v>20</v>
      </c>
      <c r="Q1771" t="s">
        <v>20</v>
      </c>
      <c r="R1771" t="s">
        <v>20</v>
      </c>
      <c r="S1771" t="s">
        <v>20</v>
      </c>
      <c r="T1771" t="s">
        <v>20</v>
      </c>
      <c r="U1771">
        <v>0</v>
      </c>
      <c r="V1771" t="s">
        <v>20</v>
      </c>
      <c r="W1771" t="s">
        <v>20</v>
      </c>
      <c r="X1771" t="s">
        <v>20</v>
      </c>
      <c r="Y1771" t="s">
        <v>20</v>
      </c>
      <c r="Z1771" t="s">
        <v>20</v>
      </c>
      <c r="AA1771" s="2" t="s">
        <v>878</v>
      </c>
      <c r="AB1771" t="s">
        <v>878</v>
      </c>
      <c r="AC1771" t="s">
        <v>878</v>
      </c>
      <c r="AD1771" t="s">
        <v>878</v>
      </c>
      <c r="AE1771" t="s">
        <v>878</v>
      </c>
      <c r="AF1771" t="s">
        <v>878</v>
      </c>
      <c r="AG1771" t="s">
        <v>878</v>
      </c>
      <c r="AH1771" t="s">
        <v>878</v>
      </c>
      <c r="AI1771" t="s">
        <v>878</v>
      </c>
      <c r="AJ1771" t="s">
        <v>878</v>
      </c>
      <c r="AK1771" t="s">
        <v>878</v>
      </c>
      <c r="AL1771" t="s">
        <v>878</v>
      </c>
      <c r="AM1771" t="s">
        <v>878</v>
      </c>
      <c r="AN1771" t="s">
        <v>878</v>
      </c>
      <c r="AO1771" t="s">
        <v>878</v>
      </c>
      <c r="AP1771" t="s">
        <v>878</v>
      </c>
      <c r="AQ1771" t="s">
        <v>878</v>
      </c>
      <c r="AR1771" t="s">
        <v>878</v>
      </c>
      <c r="AS1771" t="s">
        <v>878</v>
      </c>
      <c r="AT1771" t="s">
        <v>878</v>
      </c>
      <c r="AU1771" t="s">
        <v>878</v>
      </c>
      <c r="AV1771" t="s">
        <v>878</v>
      </c>
      <c r="AW1771" t="s">
        <v>878</v>
      </c>
      <c r="AX1771" t="s">
        <v>878</v>
      </c>
      <c r="AY1771" t="s">
        <v>878</v>
      </c>
      <c r="AZ1771" t="s">
        <v>878</v>
      </c>
      <c r="BA1771" t="s">
        <v>878</v>
      </c>
      <c r="BB1771" t="s">
        <v>878</v>
      </c>
      <c r="BC1771" t="s">
        <v>878</v>
      </c>
      <c r="BD1771" t="s">
        <v>878</v>
      </c>
      <c r="BE1771" t="s">
        <v>878</v>
      </c>
      <c r="BF1771" t="s">
        <v>878</v>
      </c>
      <c r="BG1771" s="25">
        <v>0</v>
      </c>
      <c r="BH1771" s="1">
        <v>0</v>
      </c>
      <c r="BI1771" s="1">
        <v>0</v>
      </c>
      <c r="BJ1771" s="1">
        <v>0</v>
      </c>
      <c r="BK1771" s="1">
        <v>0</v>
      </c>
      <c r="BL1771" s="25">
        <v>0</v>
      </c>
      <c r="BM1771" s="1">
        <v>0</v>
      </c>
      <c r="BN1771" s="1">
        <v>0</v>
      </c>
      <c r="BO1771" s="1">
        <v>0</v>
      </c>
      <c r="BP1771" s="1">
        <v>0</v>
      </c>
      <c r="BQ1771"/>
      <c r="BR1771"/>
      <c r="BS1771"/>
      <c r="BT1771"/>
      <c r="BU1771"/>
      <c r="BV1771"/>
      <c r="BW1771"/>
      <c r="BX1771"/>
      <c r="BY1771"/>
      <c r="BZ1771"/>
      <c r="CA1771"/>
      <c r="CB1771"/>
      <c r="CC1771"/>
      <c r="CD1771"/>
      <c r="CE1771"/>
      <c r="CF1771"/>
      <c r="CG1771"/>
      <c r="CH1771"/>
      <c r="CI1771"/>
      <c r="CJ1771"/>
      <c r="CK1771"/>
      <c r="CL1771"/>
      <c r="CM1771"/>
      <c r="CN1771"/>
      <c r="CO1771"/>
      <c r="CP1771"/>
      <c r="CQ1771"/>
      <c r="CR1771"/>
      <c r="CS1771"/>
      <c r="CT1771"/>
      <c r="CU1771"/>
      <c r="CV1771"/>
      <c r="CW1771"/>
      <c r="CX1771"/>
      <c r="CY1771"/>
      <c r="CZ1771"/>
      <c r="DA1771"/>
      <c r="DB1771"/>
      <c r="DC1771"/>
      <c r="DD1771"/>
      <c r="DE1771"/>
    </row>
    <row r="1772" spans="1:109" x14ac:dyDescent="0.2">
      <c r="A1772" s="2">
        <v>1771</v>
      </c>
      <c r="B1772" s="2">
        <v>21</v>
      </c>
      <c r="C1772" s="2">
        <v>1</v>
      </c>
      <c r="D1772">
        <v>3</v>
      </c>
      <c r="E1772" s="52">
        <v>44033</v>
      </c>
      <c r="F1772" s="1">
        <v>0</v>
      </c>
      <c r="G1772" s="5">
        <f t="shared" si="113"/>
        <v>0</v>
      </c>
      <c r="H1772" s="19">
        <f t="shared" si="114"/>
        <v>0</v>
      </c>
      <c r="I1772">
        <v>0</v>
      </c>
      <c r="J1772" t="s">
        <v>20</v>
      </c>
      <c r="K1772" t="s">
        <v>20</v>
      </c>
      <c r="L1772" t="s">
        <v>20</v>
      </c>
      <c r="M1772" t="s">
        <v>20</v>
      </c>
      <c r="N1772" t="s">
        <v>20</v>
      </c>
      <c r="O1772">
        <v>0</v>
      </c>
      <c r="P1772" t="s">
        <v>20</v>
      </c>
      <c r="Q1772" t="s">
        <v>20</v>
      </c>
      <c r="R1772" t="s">
        <v>20</v>
      </c>
      <c r="S1772" t="s">
        <v>20</v>
      </c>
      <c r="T1772" t="s">
        <v>20</v>
      </c>
      <c r="U1772">
        <v>0</v>
      </c>
      <c r="V1772" t="s">
        <v>20</v>
      </c>
      <c r="W1772" t="s">
        <v>20</v>
      </c>
      <c r="X1772" t="s">
        <v>20</v>
      </c>
      <c r="Y1772" t="s">
        <v>20</v>
      </c>
      <c r="Z1772" t="s">
        <v>20</v>
      </c>
      <c r="AA1772" s="2" t="s">
        <v>878</v>
      </c>
      <c r="AB1772" t="s">
        <v>878</v>
      </c>
      <c r="AC1772" t="s">
        <v>878</v>
      </c>
      <c r="AD1772" t="s">
        <v>878</v>
      </c>
      <c r="AE1772" t="s">
        <v>878</v>
      </c>
      <c r="AF1772" t="s">
        <v>878</v>
      </c>
      <c r="AG1772" t="s">
        <v>878</v>
      </c>
      <c r="AH1772" t="s">
        <v>878</v>
      </c>
      <c r="AI1772" t="s">
        <v>878</v>
      </c>
      <c r="AJ1772" t="s">
        <v>878</v>
      </c>
      <c r="AK1772" t="s">
        <v>878</v>
      </c>
      <c r="AL1772" t="s">
        <v>878</v>
      </c>
      <c r="AM1772" t="s">
        <v>878</v>
      </c>
      <c r="AN1772" t="s">
        <v>878</v>
      </c>
      <c r="AO1772" t="s">
        <v>878</v>
      </c>
      <c r="AP1772" t="s">
        <v>878</v>
      </c>
      <c r="AQ1772" t="s">
        <v>878</v>
      </c>
      <c r="AR1772" t="s">
        <v>878</v>
      </c>
      <c r="AS1772" t="s">
        <v>878</v>
      </c>
      <c r="AT1772" t="s">
        <v>878</v>
      </c>
      <c r="AU1772" t="s">
        <v>878</v>
      </c>
      <c r="AV1772" t="s">
        <v>878</v>
      </c>
      <c r="AW1772" t="s">
        <v>878</v>
      </c>
      <c r="AX1772" t="s">
        <v>878</v>
      </c>
      <c r="AY1772" t="s">
        <v>878</v>
      </c>
      <c r="AZ1772" t="s">
        <v>878</v>
      </c>
      <c r="BA1772" t="s">
        <v>878</v>
      </c>
      <c r="BB1772" t="s">
        <v>878</v>
      </c>
      <c r="BC1772" t="s">
        <v>878</v>
      </c>
      <c r="BD1772" t="s">
        <v>878</v>
      </c>
      <c r="BE1772" t="s">
        <v>878</v>
      </c>
      <c r="BF1772" t="s">
        <v>878</v>
      </c>
      <c r="BG1772" s="25">
        <v>0</v>
      </c>
      <c r="BH1772" s="1">
        <v>0</v>
      </c>
      <c r="BI1772" s="1">
        <v>0</v>
      </c>
      <c r="BJ1772" s="1">
        <v>0</v>
      </c>
      <c r="BK1772" s="1">
        <v>0</v>
      </c>
      <c r="BL1772" s="25">
        <v>0</v>
      </c>
      <c r="BM1772" s="1">
        <v>0</v>
      </c>
      <c r="BN1772" s="1">
        <v>0</v>
      </c>
      <c r="BO1772" s="1">
        <v>0</v>
      </c>
      <c r="BP1772" s="1">
        <v>0</v>
      </c>
      <c r="BQ1772"/>
      <c r="BR1772"/>
      <c r="BS1772"/>
      <c r="BT1772"/>
      <c r="BU1772"/>
      <c r="BV1772"/>
      <c r="BW1772"/>
      <c r="BX1772"/>
      <c r="BY1772"/>
      <c r="BZ1772"/>
      <c r="CA1772"/>
      <c r="CB1772"/>
      <c r="CC1772"/>
      <c r="CD1772"/>
      <c r="CE1772"/>
      <c r="CF1772"/>
      <c r="CG1772"/>
      <c r="CH1772"/>
      <c r="CI1772"/>
      <c r="CJ1772"/>
      <c r="CK1772"/>
      <c r="CL1772"/>
      <c r="CM1772"/>
      <c r="CN1772"/>
      <c r="CO1772"/>
      <c r="CP1772"/>
      <c r="CQ1772"/>
      <c r="CR1772"/>
      <c r="CS1772"/>
      <c r="CT1772"/>
      <c r="CU1772"/>
      <c r="CV1772"/>
      <c r="CW1772"/>
      <c r="CX1772"/>
      <c r="CY1772"/>
      <c r="CZ1772"/>
      <c r="DA1772"/>
      <c r="DB1772"/>
      <c r="DC1772"/>
      <c r="DD1772"/>
      <c r="DE1772"/>
    </row>
    <row r="1773" spans="1:109" x14ac:dyDescent="0.2">
      <c r="A1773" s="2">
        <v>1772</v>
      </c>
      <c r="B1773" s="2">
        <v>21</v>
      </c>
      <c r="C1773" s="2">
        <v>1</v>
      </c>
      <c r="D1773">
        <v>4</v>
      </c>
      <c r="E1773" s="52">
        <v>44034</v>
      </c>
      <c r="F1773" s="1">
        <v>0</v>
      </c>
      <c r="G1773" s="5">
        <f t="shared" si="113"/>
        <v>0</v>
      </c>
      <c r="H1773" s="19">
        <f t="shared" si="114"/>
        <v>0</v>
      </c>
      <c r="I1773">
        <v>0</v>
      </c>
      <c r="J1773" t="s">
        <v>20</v>
      </c>
      <c r="K1773" t="s">
        <v>20</v>
      </c>
      <c r="L1773" t="s">
        <v>20</v>
      </c>
      <c r="M1773" t="s">
        <v>20</v>
      </c>
      <c r="N1773" t="s">
        <v>20</v>
      </c>
      <c r="O1773">
        <v>0</v>
      </c>
      <c r="P1773" t="s">
        <v>20</v>
      </c>
      <c r="Q1773" t="s">
        <v>20</v>
      </c>
      <c r="R1773" t="s">
        <v>20</v>
      </c>
      <c r="S1773" t="s">
        <v>20</v>
      </c>
      <c r="T1773" t="s">
        <v>20</v>
      </c>
      <c r="U1773">
        <v>0</v>
      </c>
      <c r="V1773" t="s">
        <v>20</v>
      </c>
      <c r="W1773" t="s">
        <v>20</v>
      </c>
      <c r="X1773" t="s">
        <v>20</v>
      </c>
      <c r="Y1773" t="s">
        <v>20</v>
      </c>
      <c r="Z1773" t="s">
        <v>20</v>
      </c>
      <c r="AA1773" s="2" t="s">
        <v>878</v>
      </c>
      <c r="AB1773" t="s">
        <v>878</v>
      </c>
      <c r="AC1773" t="s">
        <v>878</v>
      </c>
      <c r="AD1773" t="s">
        <v>878</v>
      </c>
      <c r="AE1773" t="s">
        <v>878</v>
      </c>
      <c r="AF1773" t="s">
        <v>878</v>
      </c>
      <c r="AG1773" t="s">
        <v>878</v>
      </c>
      <c r="AH1773" t="s">
        <v>878</v>
      </c>
      <c r="AI1773" t="s">
        <v>878</v>
      </c>
      <c r="AJ1773" t="s">
        <v>878</v>
      </c>
      <c r="AK1773" t="s">
        <v>878</v>
      </c>
      <c r="AL1773" t="s">
        <v>878</v>
      </c>
      <c r="AM1773" t="s">
        <v>878</v>
      </c>
      <c r="AN1773" t="s">
        <v>878</v>
      </c>
      <c r="AO1773" t="s">
        <v>878</v>
      </c>
      <c r="AP1773" t="s">
        <v>878</v>
      </c>
      <c r="AQ1773" t="s">
        <v>878</v>
      </c>
      <c r="AR1773" t="s">
        <v>878</v>
      </c>
      <c r="AS1773" t="s">
        <v>878</v>
      </c>
      <c r="AT1773" t="s">
        <v>878</v>
      </c>
      <c r="AU1773" t="s">
        <v>878</v>
      </c>
      <c r="AV1773" t="s">
        <v>878</v>
      </c>
      <c r="AW1773" t="s">
        <v>878</v>
      </c>
      <c r="AX1773" t="s">
        <v>878</v>
      </c>
      <c r="AY1773" t="s">
        <v>878</v>
      </c>
      <c r="AZ1773" t="s">
        <v>878</v>
      </c>
      <c r="BA1773" t="s">
        <v>878</v>
      </c>
      <c r="BB1773" t="s">
        <v>878</v>
      </c>
      <c r="BC1773" t="s">
        <v>878</v>
      </c>
      <c r="BD1773" t="s">
        <v>878</v>
      </c>
      <c r="BE1773" t="s">
        <v>878</v>
      </c>
      <c r="BF1773" t="s">
        <v>878</v>
      </c>
      <c r="BG1773" s="25">
        <v>0</v>
      </c>
      <c r="BH1773" s="1">
        <v>0</v>
      </c>
      <c r="BI1773" s="1">
        <v>0</v>
      </c>
      <c r="BJ1773" s="1">
        <v>0</v>
      </c>
      <c r="BK1773" s="1">
        <v>0</v>
      </c>
      <c r="BL1773" s="25">
        <v>0</v>
      </c>
      <c r="BM1773" s="1">
        <v>0</v>
      </c>
      <c r="BN1773" s="1">
        <v>0</v>
      </c>
      <c r="BO1773" s="1">
        <v>0</v>
      </c>
      <c r="BP1773" s="1">
        <v>0</v>
      </c>
      <c r="BQ1773"/>
      <c r="BR1773"/>
      <c r="BS1773"/>
      <c r="BT1773"/>
      <c r="BU1773"/>
      <c r="BV1773"/>
      <c r="BW1773"/>
      <c r="BX1773"/>
      <c r="BY1773"/>
      <c r="BZ1773"/>
      <c r="CA1773"/>
      <c r="CB1773"/>
      <c r="CC1773"/>
      <c r="CD1773"/>
      <c r="CE1773"/>
      <c r="CF1773"/>
      <c r="CG1773"/>
      <c r="CH1773"/>
      <c r="CI1773"/>
      <c r="CJ1773"/>
      <c r="CK1773"/>
      <c r="CL1773"/>
      <c r="CM1773"/>
      <c r="CN1773"/>
      <c r="CO1773"/>
      <c r="CP1773"/>
      <c r="CQ1773"/>
      <c r="CR1773"/>
      <c r="CS1773"/>
      <c r="CT1773"/>
      <c r="CU1773"/>
      <c r="CV1773"/>
      <c r="CW1773"/>
      <c r="CX1773"/>
      <c r="CY1773"/>
      <c r="CZ1773"/>
      <c r="DA1773"/>
      <c r="DB1773"/>
      <c r="DC1773"/>
      <c r="DD1773"/>
      <c r="DE1773"/>
    </row>
    <row r="1774" spans="1:109" x14ac:dyDescent="0.2">
      <c r="A1774" s="2">
        <v>1773</v>
      </c>
      <c r="B1774" s="2">
        <v>21</v>
      </c>
      <c r="C1774" s="2">
        <v>1</v>
      </c>
      <c r="D1774">
        <v>5</v>
      </c>
      <c r="E1774" s="52">
        <v>44035</v>
      </c>
      <c r="F1774" s="1">
        <v>0</v>
      </c>
      <c r="G1774" s="5">
        <f t="shared" si="113"/>
        <v>0</v>
      </c>
      <c r="H1774" s="19">
        <f t="shared" si="114"/>
        <v>0</v>
      </c>
      <c r="I1774">
        <v>0</v>
      </c>
      <c r="J1774" t="s">
        <v>20</v>
      </c>
      <c r="K1774" t="s">
        <v>20</v>
      </c>
      <c r="L1774" t="s">
        <v>20</v>
      </c>
      <c r="M1774" t="s">
        <v>20</v>
      </c>
      <c r="N1774" t="s">
        <v>20</v>
      </c>
      <c r="O1774">
        <v>0</v>
      </c>
      <c r="P1774" t="s">
        <v>20</v>
      </c>
      <c r="Q1774" t="s">
        <v>20</v>
      </c>
      <c r="R1774" t="s">
        <v>20</v>
      </c>
      <c r="S1774" t="s">
        <v>20</v>
      </c>
      <c r="T1774" t="s">
        <v>20</v>
      </c>
      <c r="U1774">
        <v>0</v>
      </c>
      <c r="V1774" t="s">
        <v>20</v>
      </c>
      <c r="W1774" t="s">
        <v>20</v>
      </c>
      <c r="X1774" t="s">
        <v>20</v>
      </c>
      <c r="Y1774" t="s">
        <v>20</v>
      </c>
      <c r="Z1774" t="s">
        <v>20</v>
      </c>
      <c r="AA1774" s="2" t="s">
        <v>878</v>
      </c>
      <c r="AB1774" t="s">
        <v>878</v>
      </c>
      <c r="AC1774" t="s">
        <v>878</v>
      </c>
      <c r="AD1774" t="s">
        <v>878</v>
      </c>
      <c r="AE1774" t="s">
        <v>878</v>
      </c>
      <c r="AF1774" t="s">
        <v>878</v>
      </c>
      <c r="AG1774" t="s">
        <v>878</v>
      </c>
      <c r="AH1774" t="s">
        <v>878</v>
      </c>
      <c r="AI1774" t="s">
        <v>878</v>
      </c>
      <c r="AJ1774" t="s">
        <v>878</v>
      </c>
      <c r="AK1774" t="s">
        <v>878</v>
      </c>
      <c r="AL1774" t="s">
        <v>878</v>
      </c>
      <c r="AM1774" t="s">
        <v>878</v>
      </c>
      <c r="AN1774" t="s">
        <v>878</v>
      </c>
      <c r="AO1774" t="s">
        <v>878</v>
      </c>
      <c r="AP1774" t="s">
        <v>878</v>
      </c>
      <c r="AQ1774" t="s">
        <v>878</v>
      </c>
      <c r="AR1774" t="s">
        <v>878</v>
      </c>
      <c r="AS1774" t="s">
        <v>878</v>
      </c>
      <c r="AT1774" t="s">
        <v>878</v>
      </c>
      <c r="AU1774" t="s">
        <v>878</v>
      </c>
      <c r="AV1774" t="s">
        <v>878</v>
      </c>
      <c r="AW1774" t="s">
        <v>878</v>
      </c>
      <c r="AX1774" t="s">
        <v>878</v>
      </c>
      <c r="AY1774" t="s">
        <v>878</v>
      </c>
      <c r="AZ1774" t="s">
        <v>878</v>
      </c>
      <c r="BA1774" t="s">
        <v>878</v>
      </c>
      <c r="BB1774" t="s">
        <v>878</v>
      </c>
      <c r="BC1774" t="s">
        <v>878</v>
      </c>
      <c r="BD1774" t="s">
        <v>878</v>
      </c>
      <c r="BE1774" t="s">
        <v>878</v>
      </c>
      <c r="BF1774" t="s">
        <v>878</v>
      </c>
      <c r="BG1774" s="25">
        <v>0</v>
      </c>
      <c r="BH1774" s="1">
        <v>0</v>
      </c>
      <c r="BI1774" s="1">
        <v>0</v>
      </c>
      <c r="BJ1774" s="1">
        <v>0</v>
      </c>
      <c r="BK1774" s="1">
        <v>0</v>
      </c>
      <c r="BL1774" s="25">
        <v>0</v>
      </c>
      <c r="BM1774" s="1">
        <v>0</v>
      </c>
      <c r="BN1774" s="1">
        <v>0</v>
      </c>
      <c r="BO1774" s="1">
        <v>0</v>
      </c>
      <c r="BP1774" s="1">
        <v>0</v>
      </c>
      <c r="BQ1774"/>
      <c r="BR1774"/>
      <c r="BS1774"/>
      <c r="BT1774"/>
      <c r="BU1774"/>
      <c r="BV1774"/>
      <c r="BW1774"/>
      <c r="BX1774"/>
      <c r="BY1774"/>
      <c r="BZ1774"/>
      <c r="CA1774"/>
      <c r="CB1774"/>
      <c r="CC1774"/>
      <c r="CD1774"/>
      <c r="CE1774"/>
      <c r="CF1774"/>
      <c r="CG1774"/>
      <c r="CH1774"/>
      <c r="CI1774"/>
      <c r="CJ1774"/>
      <c r="CK1774"/>
      <c r="CL1774"/>
      <c r="CM1774"/>
      <c r="CN1774"/>
      <c r="CO1774"/>
      <c r="CP1774"/>
      <c r="CQ1774"/>
      <c r="CR1774"/>
      <c r="CS1774"/>
      <c r="CT1774"/>
      <c r="CU1774"/>
      <c r="CV1774"/>
      <c r="CW1774"/>
      <c r="CX1774"/>
      <c r="CY1774"/>
      <c r="CZ1774"/>
      <c r="DA1774"/>
      <c r="DB1774"/>
      <c r="DC1774"/>
      <c r="DD1774"/>
      <c r="DE1774"/>
    </row>
    <row r="1775" spans="1:109" x14ac:dyDescent="0.2">
      <c r="A1775" s="2">
        <v>1774</v>
      </c>
      <c r="B1775" s="2">
        <v>21</v>
      </c>
      <c r="C1775" s="2">
        <v>1</v>
      </c>
      <c r="D1775">
        <v>6</v>
      </c>
      <c r="E1775" s="52">
        <v>44036</v>
      </c>
      <c r="F1775" s="1">
        <v>0</v>
      </c>
      <c r="G1775" s="5">
        <f t="shared" si="113"/>
        <v>0</v>
      </c>
      <c r="H1775" s="19">
        <f t="shared" si="114"/>
        <v>0</v>
      </c>
      <c r="I1775">
        <v>0</v>
      </c>
      <c r="J1775" t="s">
        <v>20</v>
      </c>
      <c r="K1775" t="s">
        <v>20</v>
      </c>
      <c r="L1775" t="s">
        <v>20</v>
      </c>
      <c r="M1775" t="s">
        <v>20</v>
      </c>
      <c r="N1775" t="s">
        <v>20</v>
      </c>
      <c r="O1775">
        <v>0</v>
      </c>
      <c r="P1775" t="s">
        <v>20</v>
      </c>
      <c r="Q1775" t="s">
        <v>20</v>
      </c>
      <c r="R1775" t="s">
        <v>20</v>
      </c>
      <c r="S1775" t="s">
        <v>20</v>
      </c>
      <c r="T1775" t="s">
        <v>20</v>
      </c>
      <c r="U1775">
        <v>0</v>
      </c>
      <c r="V1775" t="s">
        <v>20</v>
      </c>
      <c r="W1775" t="s">
        <v>20</v>
      </c>
      <c r="X1775" t="s">
        <v>20</v>
      </c>
      <c r="Y1775" t="s">
        <v>20</v>
      </c>
      <c r="Z1775" t="s">
        <v>20</v>
      </c>
      <c r="AA1775" s="2" t="s">
        <v>878</v>
      </c>
      <c r="AB1775" t="s">
        <v>878</v>
      </c>
      <c r="AC1775" t="s">
        <v>878</v>
      </c>
      <c r="AD1775" t="s">
        <v>878</v>
      </c>
      <c r="AE1775" t="s">
        <v>878</v>
      </c>
      <c r="AF1775" t="s">
        <v>878</v>
      </c>
      <c r="AG1775" t="s">
        <v>878</v>
      </c>
      <c r="AH1775" t="s">
        <v>878</v>
      </c>
      <c r="AI1775" t="s">
        <v>878</v>
      </c>
      <c r="AJ1775" t="s">
        <v>878</v>
      </c>
      <c r="AK1775" t="s">
        <v>878</v>
      </c>
      <c r="AL1775" t="s">
        <v>878</v>
      </c>
      <c r="AM1775" t="s">
        <v>878</v>
      </c>
      <c r="AN1775" t="s">
        <v>878</v>
      </c>
      <c r="AO1775" t="s">
        <v>878</v>
      </c>
      <c r="AP1775" t="s">
        <v>878</v>
      </c>
      <c r="AQ1775" t="s">
        <v>878</v>
      </c>
      <c r="AR1775" t="s">
        <v>878</v>
      </c>
      <c r="AS1775" t="s">
        <v>878</v>
      </c>
      <c r="AT1775" t="s">
        <v>878</v>
      </c>
      <c r="AU1775" t="s">
        <v>878</v>
      </c>
      <c r="AV1775" t="s">
        <v>878</v>
      </c>
      <c r="AW1775" t="s">
        <v>878</v>
      </c>
      <c r="AX1775" t="s">
        <v>878</v>
      </c>
      <c r="AY1775" t="s">
        <v>878</v>
      </c>
      <c r="AZ1775" t="s">
        <v>878</v>
      </c>
      <c r="BA1775" t="s">
        <v>878</v>
      </c>
      <c r="BB1775" t="s">
        <v>878</v>
      </c>
      <c r="BC1775" t="s">
        <v>878</v>
      </c>
      <c r="BD1775" t="s">
        <v>878</v>
      </c>
      <c r="BE1775" t="s">
        <v>878</v>
      </c>
      <c r="BF1775" t="s">
        <v>878</v>
      </c>
      <c r="BG1775" s="25">
        <v>0</v>
      </c>
      <c r="BH1775" s="1">
        <v>0</v>
      </c>
      <c r="BI1775" s="1">
        <v>0</v>
      </c>
      <c r="BJ1775" s="1">
        <v>0</v>
      </c>
      <c r="BK1775" s="1">
        <v>0</v>
      </c>
      <c r="BL1775" s="25">
        <v>0</v>
      </c>
      <c r="BM1775" s="1">
        <v>0</v>
      </c>
      <c r="BN1775" s="1">
        <v>0</v>
      </c>
      <c r="BO1775" s="1">
        <v>0</v>
      </c>
      <c r="BP1775" s="1">
        <v>0</v>
      </c>
      <c r="BQ1775"/>
      <c r="BR1775"/>
      <c r="BS1775"/>
      <c r="BT1775"/>
      <c r="BU1775"/>
      <c r="BV1775"/>
      <c r="BW1775"/>
      <c r="BX1775"/>
      <c r="BY1775"/>
      <c r="BZ1775"/>
      <c r="CA1775"/>
      <c r="CB1775"/>
      <c r="CC1775"/>
      <c r="CD1775"/>
      <c r="CE1775"/>
      <c r="CF1775"/>
      <c r="CG1775"/>
      <c r="CH1775"/>
      <c r="CI1775"/>
      <c r="CJ1775"/>
      <c r="CK1775"/>
      <c r="CL1775"/>
      <c r="CM1775"/>
      <c r="CN1775"/>
      <c r="CO1775"/>
      <c r="CP1775"/>
      <c r="CQ1775"/>
      <c r="CR1775"/>
      <c r="CS1775"/>
      <c r="CT1775"/>
      <c r="CU1775"/>
      <c r="CV1775"/>
      <c r="CW1775"/>
      <c r="CX1775"/>
      <c r="CY1775"/>
      <c r="CZ1775"/>
      <c r="DA1775"/>
      <c r="DB1775"/>
      <c r="DC1775"/>
      <c r="DD1775"/>
      <c r="DE1775"/>
    </row>
    <row r="1776" spans="1:109" x14ac:dyDescent="0.2">
      <c r="A1776" s="2">
        <v>1775</v>
      </c>
      <c r="B1776" s="2">
        <v>21</v>
      </c>
      <c r="C1776" s="2">
        <v>1</v>
      </c>
      <c r="D1776">
        <v>7</v>
      </c>
      <c r="E1776" s="52">
        <v>44037</v>
      </c>
      <c r="F1776" s="1">
        <v>0</v>
      </c>
      <c r="G1776" s="5">
        <f t="shared" si="113"/>
        <v>0</v>
      </c>
      <c r="H1776" s="19">
        <f t="shared" si="114"/>
        <v>0</v>
      </c>
      <c r="I1776">
        <v>0</v>
      </c>
      <c r="J1776" t="s">
        <v>20</v>
      </c>
      <c r="K1776" t="s">
        <v>20</v>
      </c>
      <c r="L1776" t="s">
        <v>20</v>
      </c>
      <c r="M1776" t="s">
        <v>20</v>
      </c>
      <c r="N1776" t="s">
        <v>20</v>
      </c>
      <c r="O1776">
        <v>0</v>
      </c>
      <c r="P1776" t="s">
        <v>20</v>
      </c>
      <c r="Q1776" t="s">
        <v>20</v>
      </c>
      <c r="R1776" t="s">
        <v>20</v>
      </c>
      <c r="S1776" t="s">
        <v>20</v>
      </c>
      <c r="T1776" t="s">
        <v>20</v>
      </c>
      <c r="U1776">
        <v>0</v>
      </c>
      <c r="V1776" t="s">
        <v>20</v>
      </c>
      <c r="W1776" t="s">
        <v>20</v>
      </c>
      <c r="X1776" t="s">
        <v>20</v>
      </c>
      <c r="Y1776" t="s">
        <v>20</v>
      </c>
      <c r="Z1776" t="s">
        <v>20</v>
      </c>
      <c r="AA1776" s="2" t="s">
        <v>878</v>
      </c>
      <c r="AB1776" t="s">
        <v>878</v>
      </c>
      <c r="AC1776" t="s">
        <v>878</v>
      </c>
      <c r="AD1776" t="s">
        <v>878</v>
      </c>
      <c r="AE1776" t="s">
        <v>878</v>
      </c>
      <c r="AF1776" t="s">
        <v>878</v>
      </c>
      <c r="AG1776" t="s">
        <v>878</v>
      </c>
      <c r="AH1776" t="s">
        <v>878</v>
      </c>
      <c r="AI1776" t="s">
        <v>878</v>
      </c>
      <c r="AJ1776" t="s">
        <v>878</v>
      </c>
      <c r="AK1776" t="s">
        <v>878</v>
      </c>
      <c r="AL1776" t="s">
        <v>878</v>
      </c>
      <c r="AM1776" t="s">
        <v>878</v>
      </c>
      <c r="AN1776" t="s">
        <v>878</v>
      </c>
      <c r="AO1776" t="s">
        <v>878</v>
      </c>
      <c r="AP1776" t="s">
        <v>878</v>
      </c>
      <c r="AQ1776" t="s">
        <v>878</v>
      </c>
      <c r="AR1776" t="s">
        <v>878</v>
      </c>
      <c r="AS1776" t="s">
        <v>878</v>
      </c>
      <c r="AT1776" t="s">
        <v>878</v>
      </c>
      <c r="AU1776" t="s">
        <v>878</v>
      </c>
      <c r="AV1776" t="s">
        <v>878</v>
      </c>
      <c r="AW1776" t="s">
        <v>878</v>
      </c>
      <c r="AX1776" t="s">
        <v>878</v>
      </c>
      <c r="AY1776" t="s">
        <v>878</v>
      </c>
      <c r="AZ1776" t="s">
        <v>878</v>
      </c>
      <c r="BA1776" t="s">
        <v>878</v>
      </c>
      <c r="BB1776" t="s">
        <v>878</v>
      </c>
      <c r="BC1776" t="s">
        <v>878</v>
      </c>
      <c r="BD1776" t="s">
        <v>878</v>
      </c>
      <c r="BE1776" t="s">
        <v>878</v>
      </c>
      <c r="BF1776" t="s">
        <v>878</v>
      </c>
      <c r="BG1776" s="25">
        <v>0</v>
      </c>
      <c r="BH1776" s="1">
        <v>0</v>
      </c>
      <c r="BI1776" s="1">
        <v>0</v>
      </c>
      <c r="BJ1776" s="1">
        <v>0</v>
      </c>
      <c r="BK1776" s="1">
        <v>0</v>
      </c>
      <c r="BL1776" s="25">
        <v>0</v>
      </c>
      <c r="BM1776" s="1">
        <v>0</v>
      </c>
      <c r="BN1776" s="1">
        <v>0</v>
      </c>
      <c r="BO1776" s="1">
        <v>0</v>
      </c>
      <c r="BP1776" s="1">
        <v>0</v>
      </c>
      <c r="BQ1776"/>
      <c r="BR1776"/>
      <c r="BS1776"/>
      <c r="BT1776"/>
      <c r="BU1776"/>
      <c r="BV1776"/>
      <c r="BW1776"/>
      <c r="BX1776"/>
      <c r="BY1776"/>
      <c r="BZ1776"/>
      <c r="CA1776"/>
      <c r="CB1776"/>
      <c r="CC1776"/>
      <c r="CD1776"/>
      <c r="CE1776"/>
      <c r="CF1776"/>
      <c r="CG1776"/>
      <c r="CH1776"/>
      <c r="CI1776"/>
      <c r="CJ1776"/>
      <c r="CK1776"/>
      <c r="CL1776"/>
      <c r="CM1776"/>
      <c r="CN1776"/>
      <c r="CO1776"/>
      <c r="CP1776"/>
      <c r="CQ1776"/>
      <c r="CR1776"/>
      <c r="CS1776"/>
      <c r="CT1776"/>
      <c r="CU1776"/>
      <c r="CV1776"/>
      <c r="CW1776"/>
      <c r="CX1776"/>
      <c r="CY1776"/>
      <c r="CZ1776"/>
      <c r="DA1776"/>
      <c r="DB1776"/>
      <c r="DC1776"/>
      <c r="DD1776"/>
      <c r="DE1776"/>
    </row>
    <row r="1777" spans="1:109" x14ac:dyDescent="0.2">
      <c r="A1777" s="2">
        <v>1776</v>
      </c>
      <c r="B1777" s="2">
        <v>21</v>
      </c>
      <c r="C1777" s="2">
        <v>1</v>
      </c>
      <c r="D1777">
        <v>8</v>
      </c>
      <c r="E1777" s="52">
        <v>44038</v>
      </c>
      <c r="F1777" s="1">
        <v>0</v>
      </c>
      <c r="G1777" s="5">
        <f t="shared" si="113"/>
        <v>0</v>
      </c>
      <c r="H1777" s="19">
        <f t="shared" si="114"/>
        <v>0</v>
      </c>
      <c r="I1777">
        <v>0</v>
      </c>
      <c r="J1777" t="s">
        <v>20</v>
      </c>
      <c r="K1777" t="s">
        <v>20</v>
      </c>
      <c r="L1777" t="s">
        <v>20</v>
      </c>
      <c r="M1777" t="s">
        <v>20</v>
      </c>
      <c r="N1777" t="s">
        <v>20</v>
      </c>
      <c r="O1777">
        <v>0</v>
      </c>
      <c r="P1777" t="s">
        <v>20</v>
      </c>
      <c r="Q1777" t="s">
        <v>20</v>
      </c>
      <c r="R1777" t="s">
        <v>20</v>
      </c>
      <c r="S1777" t="s">
        <v>20</v>
      </c>
      <c r="T1777" t="s">
        <v>20</v>
      </c>
      <c r="U1777">
        <v>0</v>
      </c>
      <c r="V1777" t="s">
        <v>20</v>
      </c>
      <c r="W1777" t="s">
        <v>20</v>
      </c>
      <c r="X1777" t="s">
        <v>20</v>
      </c>
      <c r="Y1777" t="s">
        <v>20</v>
      </c>
      <c r="Z1777" t="s">
        <v>20</v>
      </c>
      <c r="AA1777" s="2" t="s">
        <v>878</v>
      </c>
      <c r="AB1777" t="s">
        <v>878</v>
      </c>
      <c r="AC1777" t="s">
        <v>878</v>
      </c>
      <c r="AD1777" t="s">
        <v>878</v>
      </c>
      <c r="AE1777" t="s">
        <v>878</v>
      </c>
      <c r="AF1777" t="s">
        <v>878</v>
      </c>
      <c r="AG1777" t="s">
        <v>878</v>
      </c>
      <c r="AH1777" t="s">
        <v>878</v>
      </c>
      <c r="AI1777" t="s">
        <v>878</v>
      </c>
      <c r="AJ1777" t="s">
        <v>878</v>
      </c>
      <c r="AK1777" t="s">
        <v>878</v>
      </c>
      <c r="AL1777" t="s">
        <v>878</v>
      </c>
      <c r="AM1777" t="s">
        <v>878</v>
      </c>
      <c r="AN1777" t="s">
        <v>878</v>
      </c>
      <c r="AO1777" t="s">
        <v>878</v>
      </c>
      <c r="AP1777" t="s">
        <v>878</v>
      </c>
      <c r="AQ1777" t="s">
        <v>878</v>
      </c>
      <c r="AR1777" t="s">
        <v>878</v>
      </c>
      <c r="AS1777" t="s">
        <v>878</v>
      </c>
      <c r="AT1777" t="s">
        <v>878</v>
      </c>
      <c r="AU1777" t="s">
        <v>878</v>
      </c>
      <c r="AV1777" t="s">
        <v>878</v>
      </c>
      <c r="AW1777" t="s">
        <v>878</v>
      </c>
      <c r="AX1777" t="s">
        <v>878</v>
      </c>
      <c r="AY1777" t="s">
        <v>878</v>
      </c>
      <c r="AZ1777" t="s">
        <v>878</v>
      </c>
      <c r="BA1777" t="s">
        <v>878</v>
      </c>
      <c r="BB1777" t="s">
        <v>878</v>
      </c>
      <c r="BC1777" t="s">
        <v>878</v>
      </c>
      <c r="BD1777" t="s">
        <v>878</v>
      </c>
      <c r="BE1777" t="s">
        <v>878</v>
      </c>
      <c r="BF1777" t="s">
        <v>878</v>
      </c>
      <c r="BG1777" s="25">
        <v>0</v>
      </c>
      <c r="BH1777" s="1">
        <v>0</v>
      </c>
      <c r="BI1777" s="1">
        <v>0</v>
      </c>
      <c r="BJ1777" s="1">
        <v>0</v>
      </c>
      <c r="BK1777" s="1">
        <v>0</v>
      </c>
      <c r="BL1777" s="25">
        <v>0</v>
      </c>
      <c r="BM1777" s="1">
        <v>0</v>
      </c>
      <c r="BN1777" s="1">
        <v>0</v>
      </c>
      <c r="BO1777" s="1">
        <v>0</v>
      </c>
      <c r="BP1777" s="1">
        <v>0</v>
      </c>
      <c r="BQ1777"/>
      <c r="BR1777"/>
      <c r="BS1777"/>
      <c r="BT1777"/>
      <c r="BU1777"/>
      <c r="BV1777"/>
      <c r="BW1777"/>
      <c r="BX1777"/>
      <c r="BY1777"/>
      <c r="BZ1777"/>
      <c r="CA1777"/>
      <c r="CB1777"/>
      <c r="CC1777"/>
      <c r="CD1777"/>
      <c r="CE1777"/>
      <c r="CF1777"/>
      <c r="CG1777"/>
      <c r="CH1777"/>
      <c r="CI1777"/>
      <c r="CJ1777"/>
      <c r="CK1777"/>
      <c r="CL1777"/>
      <c r="CM1777"/>
      <c r="CN1777"/>
      <c r="CO1777"/>
      <c r="CP1777"/>
      <c r="CQ1777"/>
      <c r="CR1777"/>
      <c r="CS1777"/>
      <c r="CT1777"/>
      <c r="CU1777"/>
      <c r="CV1777"/>
      <c r="CW1777"/>
      <c r="CX1777"/>
      <c r="CY1777"/>
      <c r="CZ1777"/>
      <c r="DA1777"/>
      <c r="DB1777"/>
      <c r="DC1777"/>
      <c r="DD1777"/>
      <c r="DE1777"/>
    </row>
    <row r="1778" spans="1:109" x14ac:dyDescent="0.2">
      <c r="A1778" s="2">
        <v>1777</v>
      </c>
      <c r="B1778" s="2">
        <v>21</v>
      </c>
      <c r="C1778" s="2">
        <v>1</v>
      </c>
      <c r="D1778">
        <v>9</v>
      </c>
      <c r="E1778" s="52">
        <v>44039</v>
      </c>
      <c r="F1778" s="1">
        <v>0</v>
      </c>
      <c r="G1778" s="5">
        <f t="shared" si="113"/>
        <v>0</v>
      </c>
      <c r="H1778" s="19">
        <f t="shared" si="114"/>
        <v>0</v>
      </c>
      <c r="I1778">
        <v>0</v>
      </c>
      <c r="J1778" t="s">
        <v>20</v>
      </c>
      <c r="K1778" t="s">
        <v>20</v>
      </c>
      <c r="L1778" t="s">
        <v>20</v>
      </c>
      <c r="M1778" t="s">
        <v>20</v>
      </c>
      <c r="N1778" t="s">
        <v>20</v>
      </c>
      <c r="O1778">
        <v>0</v>
      </c>
      <c r="P1778" t="s">
        <v>20</v>
      </c>
      <c r="Q1778" t="s">
        <v>20</v>
      </c>
      <c r="R1778" t="s">
        <v>20</v>
      </c>
      <c r="S1778" t="s">
        <v>20</v>
      </c>
      <c r="T1778" t="s">
        <v>20</v>
      </c>
      <c r="U1778">
        <v>0</v>
      </c>
      <c r="V1778" t="s">
        <v>20</v>
      </c>
      <c r="W1778" t="s">
        <v>20</v>
      </c>
      <c r="X1778" t="s">
        <v>20</v>
      </c>
      <c r="Y1778" t="s">
        <v>20</v>
      </c>
      <c r="Z1778" t="s">
        <v>20</v>
      </c>
      <c r="AA1778" s="2" t="s">
        <v>878</v>
      </c>
      <c r="AB1778" t="s">
        <v>878</v>
      </c>
      <c r="AC1778" t="s">
        <v>878</v>
      </c>
      <c r="AD1778" t="s">
        <v>878</v>
      </c>
      <c r="AE1778" t="s">
        <v>878</v>
      </c>
      <c r="AF1778" t="s">
        <v>878</v>
      </c>
      <c r="AG1778" t="s">
        <v>878</v>
      </c>
      <c r="AH1778" t="s">
        <v>878</v>
      </c>
      <c r="AI1778" t="s">
        <v>878</v>
      </c>
      <c r="AJ1778" t="s">
        <v>878</v>
      </c>
      <c r="AK1778" t="s">
        <v>878</v>
      </c>
      <c r="AL1778" t="s">
        <v>878</v>
      </c>
      <c r="AM1778" t="s">
        <v>878</v>
      </c>
      <c r="AN1778" t="s">
        <v>878</v>
      </c>
      <c r="AO1778" t="s">
        <v>878</v>
      </c>
      <c r="AP1778" t="s">
        <v>878</v>
      </c>
      <c r="AQ1778" t="s">
        <v>878</v>
      </c>
      <c r="AR1778" t="s">
        <v>878</v>
      </c>
      <c r="AS1778" t="s">
        <v>878</v>
      </c>
      <c r="AT1778" t="s">
        <v>878</v>
      </c>
      <c r="AU1778" t="s">
        <v>878</v>
      </c>
      <c r="AV1778" t="s">
        <v>878</v>
      </c>
      <c r="AW1778" t="s">
        <v>878</v>
      </c>
      <c r="AX1778" t="s">
        <v>878</v>
      </c>
      <c r="AY1778" t="s">
        <v>878</v>
      </c>
      <c r="AZ1778" t="s">
        <v>878</v>
      </c>
      <c r="BA1778" t="s">
        <v>878</v>
      </c>
      <c r="BB1778" t="s">
        <v>878</v>
      </c>
      <c r="BC1778" t="s">
        <v>878</v>
      </c>
      <c r="BD1778" t="s">
        <v>878</v>
      </c>
      <c r="BE1778" t="s">
        <v>878</v>
      </c>
      <c r="BF1778" t="s">
        <v>878</v>
      </c>
      <c r="BG1778" s="25">
        <v>0</v>
      </c>
      <c r="BH1778" s="1">
        <v>0</v>
      </c>
      <c r="BI1778" s="1">
        <v>0</v>
      </c>
      <c r="BJ1778" s="1">
        <v>0</v>
      </c>
      <c r="BK1778" s="1">
        <v>0</v>
      </c>
      <c r="BL1778" s="25">
        <v>0</v>
      </c>
      <c r="BM1778" s="1">
        <v>0</v>
      </c>
      <c r="BN1778" s="1">
        <v>0</v>
      </c>
      <c r="BO1778" s="1">
        <v>0</v>
      </c>
      <c r="BP1778" s="1">
        <v>0</v>
      </c>
      <c r="BQ1778"/>
      <c r="BR1778"/>
      <c r="BS1778"/>
      <c r="BT1778"/>
      <c r="BU1778"/>
      <c r="BV1778"/>
      <c r="BW1778"/>
      <c r="BX1778"/>
      <c r="BY1778"/>
      <c r="BZ1778"/>
      <c r="CA1778"/>
      <c r="CB1778"/>
      <c r="CC1778"/>
      <c r="CD1778"/>
      <c r="CE1778"/>
      <c r="CF1778"/>
      <c r="CG1778"/>
      <c r="CH1778"/>
      <c r="CI1778"/>
      <c r="CJ1778"/>
      <c r="CK1778"/>
      <c r="CL1778"/>
      <c r="CM1778"/>
      <c r="CN1778"/>
      <c r="CO1778"/>
      <c r="CP1778"/>
      <c r="CQ1778"/>
      <c r="CR1778"/>
      <c r="CS1778"/>
      <c r="CT1778"/>
      <c r="CU1778"/>
      <c r="CV1778"/>
      <c r="CW1778"/>
      <c r="CX1778"/>
      <c r="CY1778"/>
      <c r="CZ1778"/>
      <c r="DA1778"/>
      <c r="DB1778"/>
      <c r="DC1778"/>
      <c r="DD1778"/>
      <c r="DE1778"/>
    </row>
    <row r="1779" spans="1:109" x14ac:dyDescent="0.2">
      <c r="A1779" s="2">
        <v>1778</v>
      </c>
      <c r="B1779" s="2">
        <v>21</v>
      </c>
      <c r="C1779" s="2">
        <v>1</v>
      </c>
      <c r="D1779">
        <v>10</v>
      </c>
      <c r="E1779" s="52">
        <v>44040</v>
      </c>
      <c r="F1779" s="1">
        <v>0</v>
      </c>
      <c r="G1779" s="5">
        <f t="shared" si="113"/>
        <v>0</v>
      </c>
      <c r="H1779" s="19">
        <f t="shared" si="114"/>
        <v>0</v>
      </c>
      <c r="I1779">
        <v>0</v>
      </c>
      <c r="J1779" t="s">
        <v>20</v>
      </c>
      <c r="K1779" t="s">
        <v>20</v>
      </c>
      <c r="L1779" t="s">
        <v>20</v>
      </c>
      <c r="M1779" t="s">
        <v>20</v>
      </c>
      <c r="N1779" t="s">
        <v>20</v>
      </c>
      <c r="O1779">
        <v>0</v>
      </c>
      <c r="P1779" t="s">
        <v>20</v>
      </c>
      <c r="Q1779" t="s">
        <v>20</v>
      </c>
      <c r="R1779" t="s">
        <v>20</v>
      </c>
      <c r="S1779" t="s">
        <v>20</v>
      </c>
      <c r="T1779" t="s">
        <v>20</v>
      </c>
      <c r="U1779">
        <v>0</v>
      </c>
      <c r="V1779" t="s">
        <v>20</v>
      </c>
      <c r="W1779" t="s">
        <v>20</v>
      </c>
      <c r="X1779" t="s">
        <v>20</v>
      </c>
      <c r="Y1779" t="s">
        <v>20</v>
      </c>
      <c r="Z1779" t="s">
        <v>20</v>
      </c>
      <c r="AA1779" s="2" t="s">
        <v>878</v>
      </c>
      <c r="AB1779" t="s">
        <v>878</v>
      </c>
      <c r="AC1779" t="s">
        <v>878</v>
      </c>
      <c r="AD1779" t="s">
        <v>878</v>
      </c>
      <c r="AE1779" t="s">
        <v>878</v>
      </c>
      <c r="AF1779" t="s">
        <v>878</v>
      </c>
      <c r="AG1779" t="s">
        <v>878</v>
      </c>
      <c r="AH1779" t="s">
        <v>878</v>
      </c>
      <c r="AI1779" t="s">
        <v>878</v>
      </c>
      <c r="AJ1779" t="s">
        <v>878</v>
      </c>
      <c r="AK1779" t="s">
        <v>878</v>
      </c>
      <c r="AL1779" t="s">
        <v>878</v>
      </c>
      <c r="AM1779" t="s">
        <v>878</v>
      </c>
      <c r="AN1779" t="s">
        <v>878</v>
      </c>
      <c r="AO1779" t="s">
        <v>878</v>
      </c>
      <c r="AP1779" t="s">
        <v>878</v>
      </c>
      <c r="AQ1779" t="s">
        <v>878</v>
      </c>
      <c r="AR1779" t="s">
        <v>878</v>
      </c>
      <c r="AS1779" t="s">
        <v>878</v>
      </c>
      <c r="AT1779" t="s">
        <v>878</v>
      </c>
      <c r="AU1779" t="s">
        <v>878</v>
      </c>
      <c r="AV1779" t="s">
        <v>878</v>
      </c>
      <c r="AW1779" t="s">
        <v>878</v>
      </c>
      <c r="AX1779" t="s">
        <v>878</v>
      </c>
      <c r="AY1779" t="s">
        <v>878</v>
      </c>
      <c r="AZ1779" t="s">
        <v>878</v>
      </c>
      <c r="BA1779" t="s">
        <v>878</v>
      </c>
      <c r="BB1779" t="s">
        <v>878</v>
      </c>
      <c r="BC1779" t="s">
        <v>878</v>
      </c>
      <c r="BD1779" t="s">
        <v>878</v>
      </c>
      <c r="BE1779" t="s">
        <v>878</v>
      </c>
      <c r="BF1779" t="s">
        <v>878</v>
      </c>
      <c r="BG1779" s="25">
        <v>0</v>
      </c>
      <c r="BH1779" s="1">
        <v>0</v>
      </c>
      <c r="BI1779" s="1">
        <v>0</v>
      </c>
      <c r="BJ1779" s="1">
        <v>0</v>
      </c>
      <c r="BK1779" s="1">
        <v>0</v>
      </c>
      <c r="BL1779" s="25">
        <v>0</v>
      </c>
      <c r="BM1779" s="1">
        <v>0</v>
      </c>
      <c r="BN1779" s="1">
        <v>0</v>
      </c>
      <c r="BO1779" s="1">
        <v>0</v>
      </c>
      <c r="BP1779" s="1">
        <v>0</v>
      </c>
      <c r="BQ1779"/>
      <c r="BR1779"/>
      <c r="BS1779"/>
      <c r="BT1779"/>
      <c r="BU1779"/>
      <c r="BV1779"/>
      <c r="BW1779"/>
      <c r="BX1779"/>
      <c r="BY1779"/>
      <c r="BZ1779"/>
      <c r="CA1779"/>
      <c r="CB1779"/>
      <c r="CC1779"/>
      <c r="CD1779"/>
      <c r="CE1779"/>
      <c r="CF1779"/>
      <c r="CG1779"/>
      <c r="CH1779"/>
      <c r="CI1779"/>
      <c r="CJ1779"/>
      <c r="CK1779"/>
      <c r="CL1779"/>
      <c r="CM1779"/>
      <c r="CN1779"/>
      <c r="CO1779"/>
      <c r="CP1779"/>
      <c r="CQ1779"/>
      <c r="CR1779"/>
      <c r="CS1779"/>
      <c r="CT1779"/>
      <c r="CU1779"/>
      <c r="CV1779"/>
      <c r="CW1779"/>
      <c r="CX1779"/>
      <c r="CY1779"/>
      <c r="CZ1779"/>
      <c r="DA1779"/>
      <c r="DB1779"/>
      <c r="DC1779"/>
      <c r="DD1779"/>
      <c r="DE1779"/>
    </row>
    <row r="1780" spans="1:109" x14ac:dyDescent="0.2">
      <c r="A1780" s="2">
        <v>1779</v>
      </c>
      <c r="B1780" s="2">
        <v>21</v>
      </c>
      <c r="C1780" s="2">
        <v>1</v>
      </c>
      <c r="D1780">
        <v>11</v>
      </c>
      <c r="E1780" s="52">
        <v>44041</v>
      </c>
      <c r="F1780" s="1">
        <v>0</v>
      </c>
      <c r="G1780" s="5">
        <f t="shared" si="113"/>
        <v>0</v>
      </c>
      <c r="H1780" s="19">
        <f t="shared" si="114"/>
        <v>0</v>
      </c>
      <c r="I1780">
        <v>0</v>
      </c>
      <c r="J1780" t="s">
        <v>20</v>
      </c>
      <c r="K1780" t="s">
        <v>20</v>
      </c>
      <c r="L1780" t="s">
        <v>20</v>
      </c>
      <c r="M1780" t="s">
        <v>20</v>
      </c>
      <c r="N1780" t="s">
        <v>20</v>
      </c>
      <c r="O1780">
        <v>0</v>
      </c>
      <c r="P1780" t="s">
        <v>20</v>
      </c>
      <c r="Q1780" t="s">
        <v>20</v>
      </c>
      <c r="R1780" t="s">
        <v>20</v>
      </c>
      <c r="S1780" t="s">
        <v>20</v>
      </c>
      <c r="T1780" t="s">
        <v>20</v>
      </c>
      <c r="U1780">
        <v>0</v>
      </c>
      <c r="V1780" t="s">
        <v>20</v>
      </c>
      <c r="W1780" t="s">
        <v>20</v>
      </c>
      <c r="X1780" t="s">
        <v>20</v>
      </c>
      <c r="Y1780" t="s">
        <v>20</v>
      </c>
      <c r="Z1780" t="s">
        <v>20</v>
      </c>
      <c r="AA1780" s="2" t="s">
        <v>878</v>
      </c>
      <c r="AB1780" t="s">
        <v>878</v>
      </c>
      <c r="AC1780" t="s">
        <v>878</v>
      </c>
      <c r="AD1780" t="s">
        <v>878</v>
      </c>
      <c r="AE1780" t="s">
        <v>878</v>
      </c>
      <c r="AF1780" t="s">
        <v>878</v>
      </c>
      <c r="AG1780" t="s">
        <v>878</v>
      </c>
      <c r="AH1780" t="s">
        <v>878</v>
      </c>
      <c r="AI1780" t="s">
        <v>878</v>
      </c>
      <c r="AJ1780" t="s">
        <v>878</v>
      </c>
      <c r="AK1780" t="s">
        <v>878</v>
      </c>
      <c r="AL1780" t="s">
        <v>878</v>
      </c>
      <c r="AM1780" t="s">
        <v>878</v>
      </c>
      <c r="AN1780" t="s">
        <v>878</v>
      </c>
      <c r="AO1780" t="s">
        <v>878</v>
      </c>
      <c r="AP1780" t="s">
        <v>878</v>
      </c>
      <c r="AQ1780" t="s">
        <v>878</v>
      </c>
      <c r="AR1780" t="s">
        <v>878</v>
      </c>
      <c r="AS1780" t="s">
        <v>878</v>
      </c>
      <c r="AT1780" t="s">
        <v>878</v>
      </c>
      <c r="AU1780" t="s">
        <v>878</v>
      </c>
      <c r="AV1780" t="s">
        <v>878</v>
      </c>
      <c r="AW1780" t="s">
        <v>878</v>
      </c>
      <c r="AX1780" t="s">
        <v>878</v>
      </c>
      <c r="AY1780" t="s">
        <v>878</v>
      </c>
      <c r="AZ1780" t="s">
        <v>878</v>
      </c>
      <c r="BA1780" t="s">
        <v>878</v>
      </c>
      <c r="BB1780" t="s">
        <v>878</v>
      </c>
      <c r="BC1780" t="s">
        <v>878</v>
      </c>
      <c r="BD1780" t="s">
        <v>878</v>
      </c>
      <c r="BE1780" t="s">
        <v>878</v>
      </c>
      <c r="BF1780" t="s">
        <v>878</v>
      </c>
      <c r="BG1780" s="25">
        <v>0</v>
      </c>
      <c r="BH1780" s="1">
        <v>0</v>
      </c>
      <c r="BI1780" s="1">
        <v>0</v>
      </c>
      <c r="BJ1780" s="1">
        <v>0</v>
      </c>
      <c r="BK1780" s="1">
        <v>0</v>
      </c>
      <c r="BL1780" s="25">
        <v>0</v>
      </c>
      <c r="BM1780" s="1">
        <v>0</v>
      </c>
      <c r="BN1780" s="1">
        <v>0</v>
      </c>
      <c r="BO1780" s="1">
        <v>0</v>
      </c>
      <c r="BP1780" s="1">
        <v>0</v>
      </c>
      <c r="BQ1780"/>
      <c r="BR1780"/>
      <c r="BS1780"/>
      <c r="BT1780"/>
      <c r="BU1780"/>
      <c r="BV1780"/>
      <c r="BW1780"/>
      <c r="BX1780"/>
      <c r="BY1780"/>
      <c r="BZ1780"/>
      <c r="CA1780"/>
      <c r="CB1780"/>
      <c r="CC1780"/>
      <c r="CD1780"/>
      <c r="CE1780"/>
      <c r="CF1780"/>
      <c r="CG1780"/>
      <c r="CH1780"/>
      <c r="CI1780"/>
      <c r="CJ1780"/>
      <c r="CK1780"/>
      <c r="CL1780"/>
      <c r="CM1780"/>
      <c r="CN1780"/>
      <c r="CO1780"/>
      <c r="CP1780"/>
      <c r="CQ1780"/>
      <c r="CR1780"/>
      <c r="CS1780"/>
      <c r="CT1780"/>
      <c r="CU1780"/>
      <c r="CV1780"/>
      <c r="CW1780"/>
      <c r="CX1780"/>
      <c r="CY1780"/>
      <c r="CZ1780"/>
      <c r="DA1780"/>
      <c r="DB1780"/>
      <c r="DC1780"/>
      <c r="DD1780"/>
      <c r="DE1780"/>
    </row>
    <row r="1781" spans="1:109" x14ac:dyDescent="0.2">
      <c r="A1781" s="2">
        <v>1780</v>
      </c>
      <c r="B1781" s="2">
        <v>21</v>
      </c>
      <c r="C1781" s="2">
        <v>1</v>
      </c>
      <c r="D1781">
        <v>12</v>
      </c>
      <c r="E1781" s="52">
        <v>44042</v>
      </c>
      <c r="F1781" s="1">
        <v>0</v>
      </c>
      <c r="G1781" s="5">
        <f t="shared" si="113"/>
        <v>0</v>
      </c>
      <c r="H1781" s="19">
        <f t="shared" si="114"/>
        <v>0</v>
      </c>
      <c r="I1781">
        <v>0</v>
      </c>
      <c r="J1781" t="s">
        <v>20</v>
      </c>
      <c r="K1781" t="s">
        <v>20</v>
      </c>
      <c r="L1781" t="s">
        <v>20</v>
      </c>
      <c r="M1781" t="s">
        <v>20</v>
      </c>
      <c r="N1781" t="s">
        <v>20</v>
      </c>
      <c r="O1781">
        <v>0</v>
      </c>
      <c r="P1781" t="s">
        <v>20</v>
      </c>
      <c r="Q1781" t="s">
        <v>20</v>
      </c>
      <c r="R1781" t="s">
        <v>20</v>
      </c>
      <c r="S1781" t="s">
        <v>20</v>
      </c>
      <c r="T1781" t="s">
        <v>20</v>
      </c>
      <c r="U1781">
        <v>0</v>
      </c>
      <c r="V1781" t="s">
        <v>20</v>
      </c>
      <c r="W1781" t="s">
        <v>20</v>
      </c>
      <c r="X1781" t="s">
        <v>20</v>
      </c>
      <c r="Y1781" t="s">
        <v>20</v>
      </c>
      <c r="Z1781" t="s">
        <v>20</v>
      </c>
      <c r="AA1781" s="2" t="s">
        <v>878</v>
      </c>
      <c r="AB1781" t="s">
        <v>878</v>
      </c>
      <c r="AC1781" t="s">
        <v>878</v>
      </c>
      <c r="AD1781" t="s">
        <v>878</v>
      </c>
      <c r="AE1781" t="s">
        <v>878</v>
      </c>
      <c r="AF1781" t="s">
        <v>878</v>
      </c>
      <c r="AG1781" t="s">
        <v>878</v>
      </c>
      <c r="AH1781" t="s">
        <v>878</v>
      </c>
      <c r="AI1781" t="s">
        <v>878</v>
      </c>
      <c r="AJ1781" t="s">
        <v>878</v>
      </c>
      <c r="AK1781" t="s">
        <v>878</v>
      </c>
      <c r="AL1781" t="s">
        <v>878</v>
      </c>
      <c r="AM1781" t="s">
        <v>878</v>
      </c>
      <c r="AN1781" t="s">
        <v>878</v>
      </c>
      <c r="AO1781" t="s">
        <v>878</v>
      </c>
      <c r="AP1781" t="s">
        <v>878</v>
      </c>
      <c r="AQ1781" t="s">
        <v>878</v>
      </c>
      <c r="AR1781" t="s">
        <v>878</v>
      </c>
      <c r="AS1781" t="s">
        <v>878</v>
      </c>
      <c r="AT1781" t="s">
        <v>878</v>
      </c>
      <c r="AU1781" t="s">
        <v>878</v>
      </c>
      <c r="AV1781" t="s">
        <v>878</v>
      </c>
      <c r="AW1781" t="s">
        <v>878</v>
      </c>
      <c r="AX1781" t="s">
        <v>878</v>
      </c>
      <c r="AY1781" t="s">
        <v>878</v>
      </c>
      <c r="AZ1781" t="s">
        <v>878</v>
      </c>
      <c r="BA1781" t="s">
        <v>878</v>
      </c>
      <c r="BB1781" t="s">
        <v>878</v>
      </c>
      <c r="BC1781" t="s">
        <v>878</v>
      </c>
      <c r="BD1781" t="s">
        <v>878</v>
      </c>
      <c r="BE1781" t="s">
        <v>878</v>
      </c>
      <c r="BF1781" t="s">
        <v>878</v>
      </c>
      <c r="BG1781" s="25">
        <v>0</v>
      </c>
      <c r="BH1781" s="1">
        <v>0</v>
      </c>
      <c r="BI1781" s="1">
        <v>0</v>
      </c>
      <c r="BJ1781" s="1">
        <v>0</v>
      </c>
      <c r="BK1781" s="1">
        <v>0</v>
      </c>
      <c r="BL1781" s="25">
        <v>0</v>
      </c>
      <c r="BM1781" s="1">
        <v>0</v>
      </c>
      <c r="BN1781" s="1">
        <v>0</v>
      </c>
      <c r="BO1781" s="1">
        <v>0</v>
      </c>
      <c r="BP1781" s="1">
        <v>0</v>
      </c>
      <c r="BQ1781"/>
      <c r="BR1781"/>
      <c r="BS1781"/>
      <c r="BT1781"/>
      <c r="BU1781"/>
      <c r="BV1781"/>
      <c r="BW1781"/>
      <c r="BX1781"/>
      <c r="BY1781"/>
      <c r="BZ1781"/>
      <c r="CA1781"/>
      <c r="CB1781"/>
      <c r="CC1781"/>
      <c r="CD1781"/>
      <c r="CE1781"/>
      <c r="CF1781"/>
      <c r="CG1781"/>
      <c r="CH1781"/>
      <c r="CI1781"/>
      <c r="CJ1781"/>
      <c r="CK1781"/>
      <c r="CL1781"/>
      <c r="CM1781"/>
      <c r="CN1781"/>
      <c r="CO1781"/>
      <c r="CP1781"/>
      <c r="CQ1781"/>
      <c r="CR1781"/>
      <c r="CS1781"/>
      <c r="CT1781"/>
      <c r="CU1781"/>
      <c r="CV1781"/>
      <c r="CW1781"/>
      <c r="CX1781"/>
      <c r="CY1781"/>
      <c r="CZ1781"/>
      <c r="DA1781"/>
      <c r="DB1781"/>
      <c r="DC1781"/>
      <c r="DD1781"/>
      <c r="DE1781"/>
    </row>
    <row r="1782" spans="1:109" x14ac:dyDescent="0.2">
      <c r="A1782" s="2">
        <v>1781</v>
      </c>
      <c r="B1782" s="2">
        <v>21</v>
      </c>
      <c r="C1782" s="2">
        <v>1</v>
      </c>
      <c r="D1782">
        <v>13</v>
      </c>
      <c r="E1782" s="52">
        <v>44043</v>
      </c>
      <c r="F1782" s="1">
        <v>0</v>
      </c>
      <c r="G1782" s="5">
        <f t="shared" si="113"/>
        <v>0</v>
      </c>
      <c r="H1782" s="19">
        <f t="shared" si="114"/>
        <v>0</v>
      </c>
      <c r="I1782">
        <v>0</v>
      </c>
      <c r="J1782" t="s">
        <v>20</v>
      </c>
      <c r="K1782" t="s">
        <v>20</v>
      </c>
      <c r="L1782" t="s">
        <v>20</v>
      </c>
      <c r="M1782" t="s">
        <v>20</v>
      </c>
      <c r="N1782" t="s">
        <v>20</v>
      </c>
      <c r="O1782">
        <v>0</v>
      </c>
      <c r="P1782" t="s">
        <v>20</v>
      </c>
      <c r="Q1782" t="s">
        <v>20</v>
      </c>
      <c r="R1782" t="s">
        <v>20</v>
      </c>
      <c r="S1782" t="s">
        <v>20</v>
      </c>
      <c r="T1782" t="s">
        <v>20</v>
      </c>
      <c r="U1782">
        <v>0</v>
      </c>
      <c r="V1782" t="s">
        <v>20</v>
      </c>
      <c r="W1782" t="s">
        <v>20</v>
      </c>
      <c r="X1782" t="s">
        <v>20</v>
      </c>
      <c r="Y1782" t="s">
        <v>20</v>
      </c>
      <c r="Z1782" t="s">
        <v>20</v>
      </c>
      <c r="AA1782" s="2" t="s">
        <v>878</v>
      </c>
      <c r="AB1782" t="s">
        <v>878</v>
      </c>
      <c r="AC1782" t="s">
        <v>878</v>
      </c>
      <c r="AD1782" t="s">
        <v>878</v>
      </c>
      <c r="AE1782" t="s">
        <v>878</v>
      </c>
      <c r="AF1782" t="s">
        <v>878</v>
      </c>
      <c r="AG1782" t="s">
        <v>878</v>
      </c>
      <c r="AH1782" t="s">
        <v>878</v>
      </c>
      <c r="AI1782" t="s">
        <v>878</v>
      </c>
      <c r="AJ1782" t="s">
        <v>878</v>
      </c>
      <c r="AK1782" t="s">
        <v>878</v>
      </c>
      <c r="AL1782" t="s">
        <v>878</v>
      </c>
      <c r="AM1782" t="s">
        <v>878</v>
      </c>
      <c r="AN1782" t="s">
        <v>878</v>
      </c>
      <c r="AO1782" t="s">
        <v>878</v>
      </c>
      <c r="AP1782" t="s">
        <v>878</v>
      </c>
      <c r="AQ1782" t="s">
        <v>878</v>
      </c>
      <c r="AR1782" t="s">
        <v>878</v>
      </c>
      <c r="AS1782" t="s">
        <v>878</v>
      </c>
      <c r="AT1782" t="s">
        <v>878</v>
      </c>
      <c r="AU1782" t="s">
        <v>878</v>
      </c>
      <c r="AV1782" t="s">
        <v>878</v>
      </c>
      <c r="AW1782" t="s">
        <v>878</v>
      </c>
      <c r="AX1782" t="s">
        <v>878</v>
      </c>
      <c r="AY1782" t="s">
        <v>878</v>
      </c>
      <c r="AZ1782" t="s">
        <v>878</v>
      </c>
      <c r="BA1782" t="s">
        <v>878</v>
      </c>
      <c r="BB1782" t="s">
        <v>878</v>
      </c>
      <c r="BC1782" t="s">
        <v>878</v>
      </c>
      <c r="BD1782" t="s">
        <v>878</v>
      </c>
      <c r="BE1782" t="s">
        <v>878</v>
      </c>
      <c r="BF1782" t="s">
        <v>878</v>
      </c>
      <c r="BG1782" s="25">
        <v>0</v>
      </c>
      <c r="BH1782" s="1">
        <v>0</v>
      </c>
      <c r="BI1782" s="1">
        <v>0</v>
      </c>
      <c r="BJ1782" s="1">
        <v>0</v>
      </c>
      <c r="BK1782" s="1">
        <v>0</v>
      </c>
      <c r="BL1782" s="25">
        <v>0</v>
      </c>
      <c r="BM1782" s="1">
        <v>0</v>
      </c>
      <c r="BN1782" s="1">
        <v>0</v>
      </c>
      <c r="BO1782" s="1">
        <v>0</v>
      </c>
      <c r="BP1782" s="1">
        <v>0</v>
      </c>
      <c r="BQ1782"/>
      <c r="BR1782"/>
      <c r="BS1782"/>
      <c r="BT1782"/>
      <c r="BU1782"/>
      <c r="BV1782"/>
      <c r="BW1782"/>
      <c r="BX1782"/>
      <c r="BY1782"/>
      <c r="BZ1782"/>
      <c r="CA1782"/>
      <c r="CB1782"/>
      <c r="CC1782"/>
      <c r="CD1782"/>
      <c r="CE1782"/>
      <c r="CF1782"/>
      <c r="CG1782"/>
      <c r="CH1782"/>
      <c r="CI1782"/>
      <c r="CJ1782"/>
      <c r="CK1782"/>
      <c r="CL1782"/>
      <c r="CM1782"/>
      <c r="CN1782"/>
      <c r="CO1782"/>
      <c r="CP1782"/>
      <c r="CQ1782"/>
      <c r="CR1782"/>
      <c r="CS1782"/>
      <c r="CT1782"/>
      <c r="CU1782"/>
      <c r="CV1782"/>
      <c r="CW1782"/>
      <c r="CX1782"/>
      <c r="CY1782"/>
      <c r="CZ1782"/>
      <c r="DA1782"/>
      <c r="DB1782"/>
      <c r="DC1782"/>
      <c r="DD1782"/>
      <c r="DE1782"/>
    </row>
    <row r="1783" spans="1:109" x14ac:dyDescent="0.2">
      <c r="A1783" s="2">
        <v>1782</v>
      </c>
      <c r="B1783" s="2">
        <v>21</v>
      </c>
      <c r="C1783" s="2">
        <v>1</v>
      </c>
      <c r="D1783">
        <v>14</v>
      </c>
      <c r="E1783" s="52">
        <v>44044</v>
      </c>
      <c r="F1783" s="1">
        <v>0</v>
      </c>
      <c r="G1783" s="5">
        <f t="shared" si="113"/>
        <v>0</v>
      </c>
      <c r="H1783" s="19">
        <f t="shared" si="114"/>
        <v>0</v>
      </c>
      <c r="I1783">
        <v>0</v>
      </c>
      <c r="J1783" t="s">
        <v>20</v>
      </c>
      <c r="K1783" t="s">
        <v>20</v>
      </c>
      <c r="L1783" t="s">
        <v>20</v>
      </c>
      <c r="M1783" t="s">
        <v>20</v>
      </c>
      <c r="N1783" t="s">
        <v>20</v>
      </c>
      <c r="O1783">
        <v>0</v>
      </c>
      <c r="P1783" t="s">
        <v>20</v>
      </c>
      <c r="Q1783" t="s">
        <v>20</v>
      </c>
      <c r="R1783" t="s">
        <v>20</v>
      </c>
      <c r="S1783" t="s">
        <v>20</v>
      </c>
      <c r="T1783" t="s">
        <v>20</v>
      </c>
      <c r="U1783">
        <v>0</v>
      </c>
      <c r="V1783" t="s">
        <v>20</v>
      </c>
      <c r="W1783" t="s">
        <v>20</v>
      </c>
      <c r="X1783" t="s">
        <v>20</v>
      </c>
      <c r="Y1783" t="s">
        <v>20</v>
      </c>
      <c r="Z1783" t="s">
        <v>20</v>
      </c>
      <c r="AA1783" s="2" t="s">
        <v>878</v>
      </c>
      <c r="AB1783" t="s">
        <v>878</v>
      </c>
      <c r="AC1783" t="s">
        <v>878</v>
      </c>
      <c r="AD1783" t="s">
        <v>878</v>
      </c>
      <c r="AE1783" t="s">
        <v>878</v>
      </c>
      <c r="AF1783" t="s">
        <v>878</v>
      </c>
      <c r="AG1783" t="s">
        <v>878</v>
      </c>
      <c r="AH1783" t="s">
        <v>878</v>
      </c>
      <c r="AI1783" t="s">
        <v>878</v>
      </c>
      <c r="AJ1783" t="s">
        <v>878</v>
      </c>
      <c r="AK1783" t="s">
        <v>878</v>
      </c>
      <c r="AL1783" t="s">
        <v>878</v>
      </c>
      <c r="AM1783" t="s">
        <v>878</v>
      </c>
      <c r="AN1783" t="s">
        <v>878</v>
      </c>
      <c r="AO1783" t="s">
        <v>878</v>
      </c>
      <c r="AP1783" t="s">
        <v>878</v>
      </c>
      <c r="AQ1783" t="s">
        <v>878</v>
      </c>
      <c r="AR1783" t="s">
        <v>878</v>
      </c>
      <c r="AS1783" t="s">
        <v>878</v>
      </c>
      <c r="AT1783" t="s">
        <v>878</v>
      </c>
      <c r="AU1783" t="s">
        <v>878</v>
      </c>
      <c r="AV1783" t="s">
        <v>878</v>
      </c>
      <c r="AW1783" t="s">
        <v>878</v>
      </c>
      <c r="AX1783" t="s">
        <v>878</v>
      </c>
      <c r="AY1783" t="s">
        <v>878</v>
      </c>
      <c r="AZ1783" t="s">
        <v>878</v>
      </c>
      <c r="BA1783" t="s">
        <v>878</v>
      </c>
      <c r="BB1783" t="s">
        <v>878</v>
      </c>
      <c r="BC1783" t="s">
        <v>878</v>
      </c>
      <c r="BD1783" t="s">
        <v>878</v>
      </c>
      <c r="BE1783" t="s">
        <v>878</v>
      </c>
      <c r="BF1783" t="s">
        <v>878</v>
      </c>
      <c r="BG1783" s="25">
        <v>0</v>
      </c>
      <c r="BH1783" s="1">
        <v>0</v>
      </c>
      <c r="BI1783" s="1">
        <v>0</v>
      </c>
      <c r="BJ1783" s="1">
        <v>0</v>
      </c>
      <c r="BK1783" s="1">
        <v>0</v>
      </c>
      <c r="BL1783" s="25">
        <v>0</v>
      </c>
      <c r="BM1783" s="1">
        <v>0</v>
      </c>
      <c r="BN1783" s="1">
        <v>0</v>
      </c>
      <c r="BO1783" s="1">
        <v>0</v>
      </c>
      <c r="BP1783" s="1">
        <v>0</v>
      </c>
      <c r="BQ1783"/>
      <c r="BR1783"/>
      <c r="BS1783"/>
      <c r="BT1783"/>
      <c r="BU1783"/>
      <c r="BV1783"/>
      <c r="BW1783"/>
      <c r="BX1783"/>
      <c r="BY1783"/>
      <c r="BZ1783"/>
      <c r="CA1783"/>
      <c r="CB1783"/>
      <c r="CC1783"/>
      <c r="CD1783"/>
      <c r="CE1783"/>
      <c r="CF1783"/>
      <c r="CG1783"/>
      <c r="CH1783"/>
      <c r="CI1783"/>
      <c r="CJ1783"/>
      <c r="CK1783"/>
      <c r="CL1783"/>
      <c r="CM1783"/>
      <c r="CN1783"/>
      <c r="CO1783"/>
      <c r="CP1783"/>
      <c r="CQ1783"/>
      <c r="CR1783"/>
      <c r="CS1783"/>
      <c r="CT1783"/>
      <c r="CU1783"/>
      <c r="CV1783"/>
      <c r="CW1783"/>
      <c r="CX1783"/>
      <c r="CY1783"/>
      <c r="CZ1783"/>
      <c r="DA1783"/>
      <c r="DB1783"/>
      <c r="DC1783"/>
      <c r="DD1783"/>
      <c r="DE1783"/>
    </row>
    <row r="1784" spans="1:109" x14ac:dyDescent="0.2">
      <c r="A1784" s="2">
        <v>1783</v>
      </c>
      <c r="B1784" s="2">
        <v>21</v>
      </c>
      <c r="C1784" s="2">
        <v>2</v>
      </c>
      <c r="D1784">
        <v>1</v>
      </c>
      <c r="E1784" s="52">
        <v>44045</v>
      </c>
      <c r="F1784" s="1">
        <v>0</v>
      </c>
      <c r="G1784" s="5">
        <f t="shared" si="113"/>
        <v>0</v>
      </c>
      <c r="H1784" s="19">
        <f t="shared" si="114"/>
        <v>0</v>
      </c>
      <c r="I1784">
        <v>0</v>
      </c>
      <c r="J1784" t="s">
        <v>20</v>
      </c>
      <c r="K1784" t="s">
        <v>20</v>
      </c>
      <c r="L1784" t="s">
        <v>20</v>
      </c>
      <c r="M1784" t="s">
        <v>20</v>
      </c>
      <c r="N1784" t="s">
        <v>20</v>
      </c>
      <c r="O1784">
        <v>0</v>
      </c>
      <c r="P1784" t="s">
        <v>20</v>
      </c>
      <c r="Q1784" t="s">
        <v>20</v>
      </c>
      <c r="R1784" t="s">
        <v>20</v>
      </c>
      <c r="S1784" t="s">
        <v>20</v>
      </c>
      <c r="T1784" t="s">
        <v>20</v>
      </c>
      <c r="U1784">
        <v>0</v>
      </c>
      <c r="V1784" t="s">
        <v>20</v>
      </c>
      <c r="W1784" t="s">
        <v>20</v>
      </c>
      <c r="X1784" t="s">
        <v>20</v>
      </c>
      <c r="Y1784" t="s">
        <v>20</v>
      </c>
      <c r="Z1784" t="s">
        <v>20</v>
      </c>
      <c r="AA1784" s="2">
        <v>0</v>
      </c>
      <c r="AB1784">
        <v>1</v>
      </c>
      <c r="AC1784">
        <v>6</v>
      </c>
      <c r="AD1784">
        <v>2</v>
      </c>
      <c r="AE1784" s="16">
        <v>0</v>
      </c>
      <c r="AF1784" t="s">
        <v>879</v>
      </c>
      <c r="AG1784" t="s">
        <v>879</v>
      </c>
      <c r="AH1784" t="s">
        <v>879</v>
      </c>
      <c r="AI1784" t="s">
        <v>879</v>
      </c>
      <c r="AJ1784" t="s">
        <v>879</v>
      </c>
      <c r="AK1784" t="s">
        <v>879</v>
      </c>
      <c r="AL1784" t="s">
        <v>878</v>
      </c>
      <c r="AM1784" t="s">
        <v>878</v>
      </c>
      <c r="AN1784" t="s">
        <v>878</v>
      </c>
      <c r="AO1784" t="s">
        <v>878</v>
      </c>
      <c r="AP1784" t="s">
        <v>878</v>
      </c>
      <c r="AQ1784" t="s">
        <v>878</v>
      </c>
      <c r="AR1784" t="s">
        <v>878</v>
      </c>
      <c r="AS1784" t="s">
        <v>879</v>
      </c>
      <c r="AT1784" t="s">
        <v>879</v>
      </c>
      <c r="AU1784" t="s">
        <v>879</v>
      </c>
      <c r="AV1784" t="s">
        <v>879</v>
      </c>
      <c r="AW1784" t="s">
        <v>879</v>
      </c>
      <c r="AX1784" t="s">
        <v>879</v>
      </c>
      <c r="AY1784" t="s">
        <v>879</v>
      </c>
      <c r="AZ1784" t="s">
        <v>878</v>
      </c>
      <c r="BA1784" t="s">
        <v>878</v>
      </c>
      <c r="BB1784" t="s">
        <v>878</v>
      </c>
      <c r="BC1784" t="s">
        <v>878</v>
      </c>
      <c r="BD1784" t="s">
        <v>878</v>
      </c>
      <c r="BE1784" t="s">
        <v>878</v>
      </c>
      <c r="BF1784" t="s">
        <v>878</v>
      </c>
      <c r="BG1784">
        <v>0</v>
      </c>
      <c r="BH1784">
        <v>0</v>
      </c>
      <c r="BI1784">
        <v>0</v>
      </c>
      <c r="BJ1784">
        <v>0</v>
      </c>
      <c r="BK1784">
        <v>0</v>
      </c>
      <c r="BL1784" s="25">
        <v>0</v>
      </c>
      <c r="BM1784" s="1">
        <v>0</v>
      </c>
      <c r="BN1784" s="1">
        <v>0</v>
      </c>
      <c r="BO1784" s="1">
        <v>0</v>
      </c>
      <c r="BP1784" s="1">
        <v>0</v>
      </c>
      <c r="BQ1784"/>
      <c r="BR1784"/>
      <c r="BS1784"/>
      <c r="BT1784"/>
      <c r="BU1784"/>
      <c r="BV1784"/>
      <c r="BW1784"/>
      <c r="BX1784"/>
      <c r="BY1784"/>
      <c r="BZ1784"/>
      <c r="CA1784"/>
      <c r="CB1784"/>
      <c r="CC1784"/>
      <c r="CD1784"/>
      <c r="CE1784"/>
      <c r="CF1784"/>
      <c r="CG1784"/>
      <c r="CH1784"/>
      <c r="CI1784"/>
      <c r="CJ1784"/>
      <c r="CK1784"/>
      <c r="CL1784"/>
      <c r="CM1784"/>
      <c r="CN1784"/>
      <c r="CO1784"/>
      <c r="CP1784"/>
      <c r="CQ1784"/>
      <c r="CR1784"/>
      <c r="CS1784"/>
      <c r="CT1784"/>
      <c r="CU1784"/>
      <c r="CV1784"/>
      <c r="CW1784"/>
      <c r="CX1784"/>
      <c r="CY1784"/>
      <c r="CZ1784"/>
      <c r="DA1784"/>
      <c r="DB1784"/>
      <c r="DC1784"/>
      <c r="DD1784"/>
      <c r="DE1784"/>
    </row>
    <row r="1785" spans="1:109" x14ac:dyDescent="0.2">
      <c r="A1785" s="2">
        <v>1784</v>
      </c>
      <c r="B1785" s="2">
        <v>21</v>
      </c>
      <c r="C1785" s="2">
        <v>2</v>
      </c>
      <c r="D1785">
        <v>2</v>
      </c>
      <c r="E1785" s="52">
        <v>44046</v>
      </c>
      <c r="F1785" s="1">
        <v>0</v>
      </c>
      <c r="G1785" s="5">
        <f t="shared" si="113"/>
        <v>0</v>
      </c>
      <c r="H1785" s="19">
        <f t="shared" si="114"/>
        <v>0</v>
      </c>
      <c r="I1785">
        <v>0</v>
      </c>
      <c r="J1785" t="s">
        <v>20</v>
      </c>
      <c r="K1785" t="s">
        <v>20</v>
      </c>
      <c r="L1785" t="s">
        <v>20</v>
      </c>
      <c r="M1785" t="s">
        <v>20</v>
      </c>
      <c r="N1785" t="s">
        <v>20</v>
      </c>
      <c r="O1785">
        <v>0</v>
      </c>
      <c r="P1785" t="s">
        <v>20</v>
      </c>
      <c r="Q1785" t="s">
        <v>20</v>
      </c>
      <c r="R1785" t="s">
        <v>20</v>
      </c>
      <c r="S1785" t="s">
        <v>20</v>
      </c>
      <c r="T1785" t="s">
        <v>20</v>
      </c>
      <c r="U1785">
        <v>0</v>
      </c>
      <c r="V1785" t="s">
        <v>20</v>
      </c>
      <c r="W1785" t="s">
        <v>20</v>
      </c>
      <c r="X1785" t="s">
        <v>20</v>
      </c>
      <c r="Y1785" t="s">
        <v>20</v>
      </c>
      <c r="Z1785" t="s">
        <v>20</v>
      </c>
      <c r="AA1785" s="2">
        <v>0</v>
      </c>
      <c r="AB1785">
        <v>1</v>
      </c>
      <c r="AC1785">
        <v>7</v>
      </c>
      <c r="AD1785">
        <v>1</v>
      </c>
      <c r="AE1785" s="16">
        <v>0</v>
      </c>
      <c r="AF1785" t="s">
        <v>879</v>
      </c>
      <c r="AG1785" t="s">
        <v>879</v>
      </c>
      <c r="AH1785" t="s">
        <v>879</v>
      </c>
      <c r="AI1785" t="s">
        <v>879</v>
      </c>
      <c r="AJ1785" t="s">
        <v>879</v>
      </c>
      <c r="AK1785" t="s">
        <v>879</v>
      </c>
      <c r="AL1785" t="s">
        <v>878</v>
      </c>
      <c r="AM1785" t="s">
        <v>878</v>
      </c>
      <c r="AN1785" t="s">
        <v>878</v>
      </c>
      <c r="AO1785" t="s">
        <v>878</v>
      </c>
      <c r="AP1785" t="s">
        <v>878</v>
      </c>
      <c r="AQ1785" t="s">
        <v>878</v>
      </c>
      <c r="AR1785" t="s">
        <v>878</v>
      </c>
      <c r="AS1785" t="s">
        <v>879</v>
      </c>
      <c r="AT1785" t="s">
        <v>879</v>
      </c>
      <c r="AU1785" t="s">
        <v>879</v>
      </c>
      <c r="AV1785" t="s">
        <v>879</v>
      </c>
      <c r="AW1785" t="s">
        <v>879</v>
      </c>
      <c r="AX1785" t="s">
        <v>879</v>
      </c>
      <c r="AY1785" t="s">
        <v>879</v>
      </c>
      <c r="AZ1785" t="s">
        <v>878</v>
      </c>
      <c r="BA1785" t="s">
        <v>878</v>
      </c>
      <c r="BB1785" t="s">
        <v>878</v>
      </c>
      <c r="BC1785" t="s">
        <v>878</v>
      </c>
      <c r="BD1785" t="s">
        <v>878</v>
      </c>
      <c r="BE1785" t="s">
        <v>878</v>
      </c>
      <c r="BF1785" t="s">
        <v>878</v>
      </c>
      <c r="BG1785">
        <v>0</v>
      </c>
      <c r="BH1785">
        <v>0</v>
      </c>
      <c r="BI1785">
        <v>0</v>
      </c>
      <c r="BJ1785">
        <v>0</v>
      </c>
      <c r="BK1785">
        <v>0</v>
      </c>
      <c r="BL1785" s="25">
        <v>0</v>
      </c>
      <c r="BM1785" s="1">
        <v>0</v>
      </c>
      <c r="BN1785" s="1">
        <v>0</v>
      </c>
      <c r="BO1785" s="1">
        <v>0</v>
      </c>
      <c r="BP1785" s="1">
        <v>0</v>
      </c>
      <c r="BQ1785"/>
      <c r="BR1785"/>
      <c r="BS1785"/>
      <c r="BT1785"/>
      <c r="BU1785"/>
      <c r="BV1785"/>
      <c r="BW1785"/>
      <c r="BX1785"/>
      <c r="BY1785"/>
      <c r="BZ1785"/>
      <c r="CA1785"/>
      <c r="CB1785"/>
      <c r="CC1785"/>
      <c r="CD1785"/>
      <c r="CE1785"/>
      <c r="CF1785"/>
      <c r="CG1785"/>
      <c r="CH1785"/>
      <c r="CI1785"/>
      <c r="CJ1785"/>
      <c r="CK1785"/>
      <c r="CL1785"/>
      <c r="CM1785"/>
      <c r="CN1785"/>
      <c r="CO1785"/>
      <c r="CP1785"/>
      <c r="CQ1785"/>
      <c r="CR1785"/>
      <c r="CS1785"/>
      <c r="CT1785"/>
      <c r="CU1785"/>
      <c r="CV1785"/>
      <c r="CW1785"/>
      <c r="CX1785"/>
      <c r="CY1785"/>
      <c r="CZ1785"/>
      <c r="DA1785"/>
      <c r="DB1785"/>
      <c r="DC1785"/>
      <c r="DD1785"/>
      <c r="DE1785"/>
    </row>
    <row r="1786" spans="1:109" x14ac:dyDescent="0.2">
      <c r="A1786" s="2">
        <v>1785</v>
      </c>
      <c r="B1786" s="2">
        <v>21</v>
      </c>
      <c r="C1786" s="2">
        <v>2</v>
      </c>
      <c r="D1786">
        <v>3</v>
      </c>
      <c r="E1786" s="52">
        <v>44047</v>
      </c>
      <c r="F1786" s="1">
        <v>0</v>
      </c>
      <c r="G1786" s="5">
        <f t="shared" si="113"/>
        <v>0</v>
      </c>
      <c r="H1786" s="19">
        <f t="shared" si="114"/>
        <v>0</v>
      </c>
      <c r="I1786">
        <v>74.652777777777771</v>
      </c>
      <c r="J1786">
        <v>135.70697674418605</v>
      </c>
      <c r="K1786">
        <v>29.729182955528287</v>
      </c>
      <c r="L1786">
        <v>17.209302325581394</v>
      </c>
      <c r="M1786">
        <v>82.79069767441861</v>
      </c>
      <c r="N1786">
        <v>0</v>
      </c>
      <c r="O1786">
        <v>61.979166666666664</v>
      </c>
      <c r="P1786">
        <v>154.57142857142858</v>
      </c>
      <c r="Q1786">
        <v>29.089056080156251</v>
      </c>
      <c r="R1786">
        <v>31.092436974789916</v>
      </c>
      <c r="S1786">
        <v>68.907563025210081</v>
      </c>
      <c r="T1786">
        <v>0</v>
      </c>
      <c r="U1786">
        <v>100</v>
      </c>
      <c r="V1786">
        <v>112.32291666666667</v>
      </c>
      <c r="W1786">
        <v>11.157544786426268</v>
      </c>
      <c r="X1786">
        <v>0</v>
      </c>
      <c r="Y1786">
        <v>100</v>
      </c>
      <c r="Z1786">
        <v>0</v>
      </c>
      <c r="AA1786" s="2">
        <v>1</v>
      </c>
      <c r="AB1786">
        <v>2</v>
      </c>
      <c r="AC1786">
        <v>1</v>
      </c>
      <c r="AD1786">
        <v>1</v>
      </c>
      <c r="AE1786" s="16">
        <v>0</v>
      </c>
      <c r="AF1786" t="s">
        <v>879</v>
      </c>
      <c r="AG1786" t="s">
        <v>879</v>
      </c>
      <c r="AH1786" t="s">
        <v>879</v>
      </c>
      <c r="AI1786" t="s">
        <v>879</v>
      </c>
      <c r="AJ1786" t="s">
        <v>879</v>
      </c>
      <c r="AK1786" t="s">
        <v>879</v>
      </c>
      <c r="AL1786" t="s">
        <v>878</v>
      </c>
      <c r="AM1786" t="s">
        <v>878</v>
      </c>
      <c r="AN1786" t="s">
        <v>878</v>
      </c>
      <c r="AO1786" t="s">
        <v>878</v>
      </c>
      <c r="AP1786" t="s">
        <v>878</v>
      </c>
      <c r="AQ1786" t="s">
        <v>878</v>
      </c>
      <c r="AR1786" t="s">
        <v>878</v>
      </c>
      <c r="AS1786" t="s">
        <v>879</v>
      </c>
      <c r="AT1786" t="s">
        <v>879</v>
      </c>
      <c r="AU1786" t="s">
        <v>879</v>
      </c>
      <c r="AV1786" t="s">
        <v>879</v>
      </c>
      <c r="AW1786" t="s">
        <v>879</v>
      </c>
      <c r="AX1786" t="s">
        <v>879</v>
      </c>
      <c r="AY1786" t="s">
        <v>879</v>
      </c>
      <c r="AZ1786" t="s">
        <v>878</v>
      </c>
      <c r="BA1786" t="s">
        <v>878</v>
      </c>
      <c r="BB1786" t="s">
        <v>878</v>
      </c>
      <c r="BC1786" t="s">
        <v>878</v>
      </c>
      <c r="BD1786" t="s">
        <v>878</v>
      </c>
      <c r="BE1786" t="s">
        <v>878</v>
      </c>
      <c r="BF1786" t="s">
        <v>878</v>
      </c>
      <c r="BG1786">
        <v>0</v>
      </c>
      <c r="BH1786">
        <v>0</v>
      </c>
      <c r="BI1786">
        <v>0</v>
      </c>
      <c r="BJ1786">
        <v>0</v>
      </c>
      <c r="BK1786">
        <v>0</v>
      </c>
      <c r="BL1786" s="25">
        <v>0</v>
      </c>
      <c r="BM1786" s="1">
        <v>0</v>
      </c>
      <c r="BN1786" s="1">
        <v>0</v>
      </c>
      <c r="BO1786" s="1">
        <v>0</v>
      </c>
      <c r="BP1786" s="1">
        <v>0</v>
      </c>
      <c r="BQ1786"/>
      <c r="BR1786"/>
      <c r="BS1786"/>
      <c r="BT1786"/>
      <c r="BU1786"/>
      <c r="BV1786"/>
      <c r="BW1786"/>
      <c r="BX1786"/>
      <c r="BY1786"/>
      <c r="BZ1786"/>
      <c r="CA1786"/>
      <c r="CB1786"/>
      <c r="CC1786"/>
      <c r="CD1786"/>
      <c r="CE1786"/>
      <c r="CF1786"/>
      <c r="CG1786"/>
      <c r="CH1786"/>
      <c r="CI1786"/>
      <c r="CJ1786"/>
      <c r="CK1786"/>
      <c r="CL1786"/>
      <c r="CM1786"/>
      <c r="CN1786"/>
      <c r="CO1786"/>
      <c r="CP1786"/>
      <c r="CQ1786"/>
      <c r="CR1786"/>
      <c r="CS1786"/>
      <c r="CT1786"/>
      <c r="CU1786"/>
      <c r="CV1786"/>
      <c r="CW1786"/>
      <c r="CX1786"/>
      <c r="CY1786"/>
      <c r="CZ1786"/>
      <c r="DA1786"/>
      <c r="DB1786"/>
      <c r="DC1786"/>
      <c r="DD1786"/>
      <c r="DE1786"/>
    </row>
    <row r="1787" spans="1:109" x14ac:dyDescent="0.2">
      <c r="A1787" s="2">
        <v>1786</v>
      </c>
      <c r="B1787" s="2">
        <v>21</v>
      </c>
      <c r="C1787" s="2">
        <v>2</v>
      </c>
      <c r="D1787">
        <v>4</v>
      </c>
      <c r="E1787" s="52">
        <v>44048</v>
      </c>
      <c r="F1787" s="1">
        <v>0</v>
      </c>
      <c r="G1787" s="5">
        <f t="shared" si="113"/>
        <v>0</v>
      </c>
      <c r="H1787" s="19">
        <f t="shared" si="114"/>
        <v>0</v>
      </c>
      <c r="I1787">
        <v>100</v>
      </c>
      <c r="J1787">
        <v>156.61805555555554</v>
      </c>
      <c r="K1787">
        <v>28.968871757717771</v>
      </c>
      <c r="L1787">
        <v>29.513888888888889</v>
      </c>
      <c r="M1787">
        <v>70.486111111111114</v>
      </c>
      <c r="N1787">
        <v>0</v>
      </c>
      <c r="O1787">
        <v>100</v>
      </c>
      <c r="P1787">
        <v>146.203125</v>
      </c>
      <c r="Q1787">
        <v>35.713170380677902</v>
      </c>
      <c r="R1787">
        <v>24.479166666666668</v>
      </c>
      <c r="S1787">
        <v>75.520833333333329</v>
      </c>
      <c r="T1787">
        <v>0</v>
      </c>
      <c r="U1787">
        <v>100</v>
      </c>
      <c r="V1787">
        <v>177.44791666666666</v>
      </c>
      <c r="W1787">
        <v>5.035774301178737</v>
      </c>
      <c r="X1787">
        <v>39.583333333333336</v>
      </c>
      <c r="Y1787">
        <v>60.416666666666664</v>
      </c>
      <c r="Z1787">
        <v>0</v>
      </c>
      <c r="AA1787" s="2">
        <v>1</v>
      </c>
      <c r="AB1787">
        <v>1</v>
      </c>
      <c r="AC1787">
        <v>1</v>
      </c>
      <c r="AD1787">
        <v>2</v>
      </c>
      <c r="AE1787" s="16">
        <v>0</v>
      </c>
      <c r="AF1787" t="s">
        <v>879</v>
      </c>
      <c r="AG1787" t="s">
        <v>879</v>
      </c>
      <c r="AH1787" t="s">
        <v>879</v>
      </c>
      <c r="AI1787" t="s">
        <v>879</v>
      </c>
      <c r="AJ1787" t="s">
        <v>879</v>
      </c>
      <c r="AK1787" t="s">
        <v>879</v>
      </c>
      <c r="AL1787" t="s">
        <v>878</v>
      </c>
      <c r="AM1787" t="s">
        <v>878</v>
      </c>
      <c r="AN1787" t="s">
        <v>878</v>
      </c>
      <c r="AO1787" t="s">
        <v>878</v>
      </c>
      <c r="AP1787" t="s">
        <v>878</v>
      </c>
      <c r="AQ1787" t="s">
        <v>878</v>
      </c>
      <c r="AR1787" t="s">
        <v>878</v>
      </c>
      <c r="AS1787" t="s">
        <v>879</v>
      </c>
      <c r="AT1787" t="s">
        <v>879</v>
      </c>
      <c r="AU1787" t="s">
        <v>879</v>
      </c>
      <c r="AV1787" t="s">
        <v>879</v>
      </c>
      <c r="AW1787" t="s">
        <v>879</v>
      </c>
      <c r="AX1787" t="s">
        <v>879</v>
      </c>
      <c r="AY1787" t="s">
        <v>879</v>
      </c>
      <c r="AZ1787" t="s">
        <v>878</v>
      </c>
      <c r="BA1787" t="s">
        <v>878</v>
      </c>
      <c r="BB1787" t="s">
        <v>878</v>
      </c>
      <c r="BC1787" t="s">
        <v>878</v>
      </c>
      <c r="BD1787" t="s">
        <v>878</v>
      </c>
      <c r="BE1787" t="s">
        <v>878</v>
      </c>
      <c r="BF1787" t="s">
        <v>878</v>
      </c>
      <c r="BG1787">
        <v>0</v>
      </c>
      <c r="BH1787">
        <v>0</v>
      </c>
      <c r="BI1787">
        <v>0</v>
      </c>
      <c r="BJ1787">
        <v>0</v>
      </c>
      <c r="BK1787">
        <v>0</v>
      </c>
      <c r="BL1787" s="25">
        <v>0</v>
      </c>
      <c r="BM1787" s="1">
        <v>0</v>
      </c>
      <c r="BN1787" s="1">
        <v>0</v>
      </c>
      <c r="BO1787" s="1">
        <v>0</v>
      </c>
      <c r="BP1787" s="1">
        <v>0</v>
      </c>
      <c r="BQ1787"/>
      <c r="BR1787"/>
      <c r="BS1787"/>
      <c r="BT1787"/>
      <c r="BU1787"/>
      <c r="BV1787"/>
      <c r="BW1787"/>
      <c r="BX1787"/>
      <c r="BY1787"/>
      <c r="BZ1787"/>
      <c r="CA1787"/>
      <c r="CB1787"/>
      <c r="CC1787"/>
      <c r="CD1787"/>
      <c r="CE1787"/>
      <c r="CF1787"/>
      <c r="CG1787"/>
      <c r="CH1787"/>
      <c r="CI1787"/>
      <c r="CJ1787"/>
      <c r="CK1787"/>
      <c r="CL1787"/>
      <c r="CM1787"/>
      <c r="CN1787"/>
      <c r="CO1787"/>
      <c r="CP1787"/>
      <c r="CQ1787"/>
      <c r="CR1787"/>
      <c r="CS1787"/>
      <c r="CT1787"/>
      <c r="CU1787"/>
      <c r="CV1787"/>
      <c r="CW1787"/>
      <c r="CX1787"/>
      <c r="CY1787"/>
      <c r="CZ1787"/>
      <c r="DA1787"/>
      <c r="DB1787"/>
      <c r="DC1787"/>
      <c r="DD1787"/>
      <c r="DE1787"/>
    </row>
    <row r="1788" spans="1:109" x14ac:dyDescent="0.2">
      <c r="A1788" s="2">
        <v>1787</v>
      </c>
      <c r="B1788" s="2">
        <v>21</v>
      </c>
      <c r="C1788" s="2">
        <v>2</v>
      </c>
      <c r="D1788">
        <v>5</v>
      </c>
      <c r="E1788" s="52">
        <v>44049</v>
      </c>
      <c r="F1788" s="1">
        <v>0</v>
      </c>
      <c r="G1788" s="5">
        <f t="shared" si="113"/>
        <v>0</v>
      </c>
      <c r="H1788" s="19">
        <f t="shared" si="114"/>
        <v>0</v>
      </c>
      <c r="I1788">
        <v>90.277777777777771</v>
      </c>
      <c r="J1788">
        <v>163.56923076923076</v>
      </c>
      <c r="K1788">
        <v>20.789073788242991</v>
      </c>
      <c r="L1788">
        <v>26.923076923076923</v>
      </c>
      <c r="M1788">
        <v>73.07692307692308</v>
      </c>
      <c r="N1788">
        <v>0</v>
      </c>
      <c r="O1788">
        <v>85.416666666666671</v>
      </c>
      <c r="P1788">
        <v>147.60975609756099</v>
      </c>
      <c r="Q1788">
        <v>19.557484882343736</v>
      </c>
      <c r="R1788">
        <v>4.8780487804878048</v>
      </c>
      <c r="S1788">
        <v>95.121951219512198</v>
      </c>
      <c r="T1788">
        <v>0</v>
      </c>
      <c r="U1788">
        <v>100</v>
      </c>
      <c r="V1788">
        <v>190.83333333333334</v>
      </c>
      <c r="W1788">
        <v>12.082621771813326</v>
      </c>
      <c r="X1788">
        <v>64.583333333333329</v>
      </c>
      <c r="Y1788">
        <v>35.416666666666671</v>
      </c>
      <c r="Z1788">
        <v>0</v>
      </c>
      <c r="AA1788" s="2">
        <v>0</v>
      </c>
      <c r="AB1788">
        <v>1</v>
      </c>
      <c r="AC1788">
        <v>0</v>
      </c>
      <c r="AD1788">
        <v>1</v>
      </c>
      <c r="AE1788" s="16">
        <v>0</v>
      </c>
      <c r="AF1788" t="s">
        <v>879</v>
      </c>
      <c r="AG1788" t="s">
        <v>879</v>
      </c>
      <c r="AH1788" t="s">
        <v>879</v>
      </c>
      <c r="AI1788" t="s">
        <v>879</v>
      </c>
      <c r="AJ1788" t="s">
        <v>879</v>
      </c>
      <c r="AK1788" t="s">
        <v>879</v>
      </c>
      <c r="AL1788" t="s">
        <v>878</v>
      </c>
      <c r="AM1788" t="s">
        <v>878</v>
      </c>
      <c r="AN1788" t="s">
        <v>878</v>
      </c>
      <c r="AO1788" t="s">
        <v>878</v>
      </c>
      <c r="AP1788" t="s">
        <v>878</v>
      </c>
      <c r="AQ1788" t="s">
        <v>878</v>
      </c>
      <c r="AR1788" t="s">
        <v>878</v>
      </c>
      <c r="AS1788" t="s">
        <v>879</v>
      </c>
      <c r="AT1788" t="s">
        <v>879</v>
      </c>
      <c r="AU1788" t="s">
        <v>879</v>
      </c>
      <c r="AV1788" t="s">
        <v>879</v>
      </c>
      <c r="AW1788" t="s">
        <v>879</v>
      </c>
      <c r="AX1788" t="s">
        <v>879</v>
      </c>
      <c r="AY1788" t="s">
        <v>879</v>
      </c>
      <c r="AZ1788" t="s">
        <v>878</v>
      </c>
      <c r="BA1788" t="s">
        <v>878</v>
      </c>
      <c r="BB1788" t="s">
        <v>878</v>
      </c>
      <c r="BC1788" t="s">
        <v>878</v>
      </c>
      <c r="BD1788" t="s">
        <v>878</v>
      </c>
      <c r="BE1788" t="s">
        <v>878</v>
      </c>
      <c r="BF1788" t="s">
        <v>878</v>
      </c>
      <c r="BG1788">
        <v>0</v>
      </c>
      <c r="BH1788">
        <v>0</v>
      </c>
      <c r="BI1788">
        <v>0</v>
      </c>
      <c r="BJ1788">
        <v>0</v>
      </c>
      <c r="BK1788">
        <v>0</v>
      </c>
      <c r="BL1788" s="25">
        <v>0</v>
      </c>
      <c r="BM1788" s="1">
        <v>0</v>
      </c>
      <c r="BN1788" s="1">
        <v>0</v>
      </c>
      <c r="BO1788" s="1">
        <v>0</v>
      </c>
      <c r="BP1788" s="1">
        <v>0</v>
      </c>
      <c r="BQ1788"/>
      <c r="BR1788"/>
      <c r="BS1788"/>
      <c r="BT1788"/>
      <c r="BU1788"/>
      <c r="BV1788"/>
      <c r="BW1788"/>
      <c r="BX1788"/>
      <c r="BY1788"/>
      <c r="BZ1788"/>
      <c r="CA1788"/>
      <c r="CB1788"/>
      <c r="CC1788"/>
      <c r="CD1788"/>
      <c r="CE1788"/>
      <c r="CF1788"/>
      <c r="CG1788"/>
      <c r="CH1788"/>
      <c r="CI1788"/>
      <c r="CJ1788"/>
      <c r="CK1788"/>
      <c r="CL1788"/>
      <c r="CM1788"/>
      <c r="CN1788"/>
      <c r="CO1788"/>
      <c r="CP1788"/>
      <c r="CQ1788"/>
      <c r="CR1788"/>
      <c r="CS1788"/>
      <c r="CT1788"/>
      <c r="CU1788"/>
      <c r="CV1788"/>
      <c r="CW1788"/>
      <c r="CX1788"/>
      <c r="CY1788"/>
      <c r="CZ1788"/>
      <c r="DA1788"/>
      <c r="DB1788"/>
      <c r="DC1788"/>
      <c r="DD1788"/>
      <c r="DE1788"/>
    </row>
    <row r="1789" spans="1:109" x14ac:dyDescent="0.2">
      <c r="A1789" s="2">
        <v>1788</v>
      </c>
      <c r="B1789" s="2">
        <v>21</v>
      </c>
      <c r="C1789" s="2">
        <v>2</v>
      </c>
      <c r="D1789">
        <v>6</v>
      </c>
      <c r="E1789" s="52">
        <v>44050</v>
      </c>
      <c r="F1789" s="1">
        <v>0</v>
      </c>
      <c r="G1789" s="5">
        <f t="shared" si="113"/>
        <v>0</v>
      </c>
      <c r="H1789" s="19">
        <f t="shared" si="114"/>
        <v>0</v>
      </c>
      <c r="I1789">
        <v>94.097222222222229</v>
      </c>
      <c r="J1789">
        <v>187.04428044280442</v>
      </c>
      <c r="K1789">
        <v>20.484373545131273</v>
      </c>
      <c r="L1789">
        <v>56.82656826568266</v>
      </c>
      <c r="M1789">
        <v>43.17343173431734</v>
      </c>
      <c r="N1789">
        <v>0</v>
      </c>
      <c r="O1789">
        <v>91.145833333333329</v>
      </c>
      <c r="P1789">
        <v>190.94285714285715</v>
      </c>
      <c r="Q1789">
        <v>21.381368837566441</v>
      </c>
      <c r="R1789">
        <v>59.428571428571431</v>
      </c>
      <c r="S1789">
        <v>40.571428571428569</v>
      </c>
      <c r="T1789">
        <v>0</v>
      </c>
      <c r="U1789">
        <v>100</v>
      </c>
      <c r="V1789">
        <v>179.9375</v>
      </c>
      <c r="W1789">
        <v>17.925945001730149</v>
      </c>
      <c r="X1789">
        <v>52.083333333333336</v>
      </c>
      <c r="Y1789">
        <v>47.916666666666664</v>
      </c>
      <c r="Z1789">
        <v>0</v>
      </c>
      <c r="AA1789" s="2">
        <v>0</v>
      </c>
      <c r="AB1789">
        <v>1</v>
      </c>
      <c r="AC1789">
        <v>8</v>
      </c>
      <c r="AD1789">
        <v>1</v>
      </c>
      <c r="AE1789" s="16">
        <v>0</v>
      </c>
      <c r="AF1789" t="s">
        <v>879</v>
      </c>
      <c r="AG1789" t="s">
        <v>879</v>
      </c>
      <c r="AH1789" t="s">
        <v>879</v>
      </c>
      <c r="AI1789" t="s">
        <v>879</v>
      </c>
      <c r="AJ1789" t="s">
        <v>879</v>
      </c>
      <c r="AK1789" t="s">
        <v>879</v>
      </c>
      <c r="AL1789" t="s">
        <v>878</v>
      </c>
      <c r="AM1789" t="s">
        <v>878</v>
      </c>
      <c r="AN1789" t="s">
        <v>878</v>
      </c>
      <c r="AO1789" t="s">
        <v>878</v>
      </c>
      <c r="AP1789" t="s">
        <v>878</v>
      </c>
      <c r="AQ1789" t="s">
        <v>878</v>
      </c>
      <c r="AR1789" t="s">
        <v>878</v>
      </c>
      <c r="AS1789" t="s">
        <v>879</v>
      </c>
      <c r="AT1789" t="s">
        <v>879</v>
      </c>
      <c r="AU1789" t="s">
        <v>879</v>
      </c>
      <c r="AV1789" t="s">
        <v>879</v>
      </c>
      <c r="AW1789" t="s">
        <v>879</v>
      </c>
      <c r="AX1789" t="s">
        <v>879</v>
      </c>
      <c r="AY1789" t="s">
        <v>879</v>
      </c>
      <c r="AZ1789" t="s">
        <v>878</v>
      </c>
      <c r="BA1789" t="s">
        <v>878</v>
      </c>
      <c r="BB1789" t="s">
        <v>878</v>
      </c>
      <c r="BC1789" t="s">
        <v>878</v>
      </c>
      <c r="BD1789" t="s">
        <v>878</v>
      </c>
      <c r="BE1789" t="s">
        <v>878</v>
      </c>
      <c r="BF1789" t="s">
        <v>878</v>
      </c>
      <c r="BG1789">
        <v>0</v>
      </c>
      <c r="BH1789">
        <v>0</v>
      </c>
      <c r="BI1789">
        <v>0</v>
      </c>
      <c r="BJ1789">
        <v>0</v>
      </c>
      <c r="BK1789">
        <v>0</v>
      </c>
      <c r="BL1789" s="25">
        <v>0</v>
      </c>
      <c r="BM1789" s="1">
        <v>0</v>
      </c>
      <c r="BN1789" s="1">
        <v>0</v>
      </c>
      <c r="BO1789" s="1">
        <v>0</v>
      </c>
      <c r="BP1789" s="1">
        <v>0</v>
      </c>
      <c r="BQ1789"/>
      <c r="BR1789"/>
      <c r="BS1789"/>
      <c r="BT1789"/>
      <c r="BU1789"/>
      <c r="BV1789"/>
      <c r="BW1789"/>
      <c r="BX1789"/>
      <c r="BY1789"/>
      <c r="BZ1789"/>
      <c r="CA1789"/>
      <c r="CB1789"/>
      <c r="CC1789"/>
      <c r="CD1789"/>
      <c r="CE1789"/>
      <c r="CF1789"/>
      <c r="CG1789"/>
      <c r="CH1789"/>
      <c r="CI1789"/>
      <c r="CJ1789"/>
      <c r="CK1789"/>
      <c r="CL1789"/>
      <c r="CM1789"/>
      <c r="CN1789"/>
      <c r="CO1789"/>
      <c r="CP1789"/>
      <c r="CQ1789"/>
      <c r="CR1789"/>
      <c r="CS1789"/>
      <c r="CT1789"/>
      <c r="CU1789"/>
      <c r="CV1789"/>
      <c r="CW1789"/>
      <c r="CX1789"/>
      <c r="CY1789"/>
      <c r="CZ1789"/>
      <c r="DA1789"/>
      <c r="DB1789"/>
      <c r="DC1789"/>
      <c r="DD1789"/>
      <c r="DE1789"/>
    </row>
    <row r="1790" spans="1:109" x14ac:dyDescent="0.2">
      <c r="A1790" s="2">
        <v>1789</v>
      </c>
      <c r="B1790" s="2">
        <v>21</v>
      </c>
      <c r="C1790" s="2">
        <v>2</v>
      </c>
      <c r="D1790">
        <v>7</v>
      </c>
      <c r="E1790" s="52">
        <v>44051</v>
      </c>
      <c r="F1790" s="1">
        <v>0</v>
      </c>
      <c r="G1790" s="5">
        <f t="shared" si="113"/>
        <v>0</v>
      </c>
      <c r="H1790" s="19">
        <f t="shared" si="114"/>
        <v>0</v>
      </c>
      <c r="I1790">
        <v>90.277777777777771</v>
      </c>
      <c r="J1790">
        <v>209.5423076923077</v>
      </c>
      <c r="K1790">
        <v>14.70369004291223</v>
      </c>
      <c r="L1790">
        <v>85.384615384615387</v>
      </c>
      <c r="M1790">
        <v>14.615384615384613</v>
      </c>
      <c r="N1790">
        <v>0</v>
      </c>
      <c r="O1790">
        <v>85.416666666666671</v>
      </c>
      <c r="P1790">
        <v>200.46341463414635</v>
      </c>
      <c r="Q1790">
        <v>15.788611098900313</v>
      </c>
      <c r="R1790">
        <v>79.878048780487802</v>
      </c>
      <c r="S1790">
        <v>20.121951219512198</v>
      </c>
      <c r="T1790">
        <v>0</v>
      </c>
      <c r="U1790">
        <v>100</v>
      </c>
      <c r="V1790">
        <v>225.05208333333334</v>
      </c>
      <c r="W1790">
        <v>9.7743178510735653</v>
      </c>
      <c r="X1790">
        <v>94.791666666666671</v>
      </c>
      <c r="Y1790">
        <v>5.2083333333333286</v>
      </c>
      <c r="Z1790">
        <v>0</v>
      </c>
      <c r="AA1790" s="2">
        <v>0</v>
      </c>
      <c r="AB1790">
        <v>1</v>
      </c>
      <c r="AC1790">
        <v>8</v>
      </c>
      <c r="AD1790">
        <v>1</v>
      </c>
      <c r="AE1790" s="16">
        <v>0</v>
      </c>
      <c r="AF1790" t="s">
        <v>879</v>
      </c>
      <c r="AG1790" t="s">
        <v>879</v>
      </c>
      <c r="AH1790" t="s">
        <v>879</v>
      </c>
      <c r="AI1790" t="s">
        <v>879</v>
      </c>
      <c r="AJ1790" t="s">
        <v>879</v>
      </c>
      <c r="AK1790" t="s">
        <v>879</v>
      </c>
      <c r="AL1790" t="s">
        <v>878</v>
      </c>
      <c r="AM1790" t="s">
        <v>878</v>
      </c>
      <c r="AN1790" t="s">
        <v>878</v>
      </c>
      <c r="AO1790" t="s">
        <v>878</v>
      </c>
      <c r="AP1790" t="s">
        <v>878</v>
      </c>
      <c r="AQ1790" t="s">
        <v>878</v>
      </c>
      <c r="AR1790" t="s">
        <v>878</v>
      </c>
      <c r="AS1790" t="s">
        <v>879</v>
      </c>
      <c r="AT1790" t="s">
        <v>879</v>
      </c>
      <c r="AU1790" t="s">
        <v>879</v>
      </c>
      <c r="AV1790" t="s">
        <v>879</v>
      </c>
      <c r="AW1790" t="s">
        <v>879</v>
      </c>
      <c r="AX1790" t="s">
        <v>879</v>
      </c>
      <c r="AY1790" t="s">
        <v>879</v>
      </c>
      <c r="AZ1790" t="s">
        <v>878</v>
      </c>
      <c r="BA1790" t="s">
        <v>878</v>
      </c>
      <c r="BB1790" t="s">
        <v>878</v>
      </c>
      <c r="BC1790" t="s">
        <v>878</v>
      </c>
      <c r="BD1790" t="s">
        <v>878</v>
      </c>
      <c r="BE1790" t="s">
        <v>878</v>
      </c>
      <c r="BF1790" t="s">
        <v>878</v>
      </c>
      <c r="BG1790">
        <v>0</v>
      </c>
      <c r="BH1790">
        <v>0</v>
      </c>
      <c r="BI1790">
        <v>0</v>
      </c>
      <c r="BJ1790">
        <v>0</v>
      </c>
      <c r="BK1790">
        <v>0</v>
      </c>
      <c r="BL1790" s="25">
        <v>0</v>
      </c>
      <c r="BM1790" s="1">
        <v>0</v>
      </c>
      <c r="BN1790" s="1">
        <v>0</v>
      </c>
      <c r="BO1790" s="1">
        <v>0</v>
      </c>
      <c r="BP1790" s="1">
        <v>0</v>
      </c>
      <c r="BQ1790"/>
      <c r="BR1790"/>
      <c r="BS1790"/>
      <c r="BT1790"/>
      <c r="BU1790"/>
      <c r="BV1790"/>
      <c r="BW1790"/>
      <c r="BX1790"/>
      <c r="BY1790"/>
      <c r="BZ1790"/>
      <c r="CA1790"/>
      <c r="CB1790"/>
      <c r="CC1790"/>
      <c r="CD1790"/>
      <c r="CE1790"/>
      <c r="CF1790"/>
      <c r="CG1790"/>
      <c r="CH1790"/>
      <c r="CI1790"/>
      <c r="CJ1790"/>
      <c r="CK1790"/>
      <c r="CL1790"/>
      <c r="CM1790"/>
      <c r="CN1790"/>
      <c r="CO1790"/>
      <c r="CP1790"/>
      <c r="CQ1790"/>
      <c r="CR1790"/>
      <c r="CS1790"/>
      <c r="CT1790"/>
      <c r="CU1790"/>
      <c r="CV1790"/>
      <c r="CW1790"/>
      <c r="CX1790"/>
      <c r="CY1790"/>
      <c r="CZ1790"/>
      <c r="DA1790"/>
      <c r="DB1790"/>
      <c r="DC1790"/>
      <c r="DD1790"/>
      <c r="DE1790"/>
    </row>
    <row r="1791" spans="1:109" x14ac:dyDescent="0.2">
      <c r="A1791" s="2">
        <v>1790</v>
      </c>
      <c r="B1791" s="2">
        <v>21</v>
      </c>
      <c r="C1791" s="2">
        <v>2</v>
      </c>
      <c r="D1791">
        <v>8</v>
      </c>
      <c r="E1791" s="52">
        <v>44053</v>
      </c>
      <c r="F1791" s="1">
        <v>0</v>
      </c>
      <c r="G1791" s="5">
        <f t="shared" si="113"/>
        <v>0</v>
      </c>
      <c r="H1791" s="19">
        <f t="shared" si="114"/>
        <v>0</v>
      </c>
      <c r="I1791">
        <v>94.444444444444443</v>
      </c>
      <c r="J1791">
        <v>138.55514705882354</v>
      </c>
      <c r="K1791">
        <v>41.237652800349736</v>
      </c>
      <c r="L1791">
        <v>25.367647058823529</v>
      </c>
      <c r="M1791">
        <v>74.632352941176464</v>
      </c>
      <c r="N1791">
        <v>0</v>
      </c>
      <c r="O1791">
        <v>91.666666666666671</v>
      </c>
      <c r="P1791">
        <v>158.03977272727272</v>
      </c>
      <c r="Q1791">
        <v>39.766090878029232</v>
      </c>
      <c r="R1791">
        <v>39.204545454545453</v>
      </c>
      <c r="S1791">
        <v>60.795454545454547</v>
      </c>
      <c r="T1791">
        <v>0</v>
      </c>
      <c r="U1791">
        <v>100</v>
      </c>
      <c r="V1791">
        <v>102.83333333333333</v>
      </c>
      <c r="W1791">
        <v>6.4700032154941471</v>
      </c>
      <c r="X1791">
        <v>0</v>
      </c>
      <c r="Y1791">
        <v>100</v>
      </c>
      <c r="Z1791">
        <v>0</v>
      </c>
      <c r="AA1791" s="2">
        <v>0</v>
      </c>
      <c r="AB1791">
        <v>2</v>
      </c>
      <c r="AC1791">
        <v>7</v>
      </c>
      <c r="AD1791">
        <v>1</v>
      </c>
      <c r="AE1791" s="16">
        <v>0</v>
      </c>
      <c r="AF1791" t="s">
        <v>879</v>
      </c>
      <c r="AG1791" t="s">
        <v>879</v>
      </c>
      <c r="AH1791" t="s">
        <v>879</v>
      </c>
      <c r="AI1791" t="s">
        <v>879</v>
      </c>
      <c r="AJ1791" t="s">
        <v>879</v>
      </c>
      <c r="AK1791" t="s">
        <v>879</v>
      </c>
      <c r="AL1791" t="s">
        <v>878</v>
      </c>
      <c r="AM1791" t="s">
        <v>878</v>
      </c>
      <c r="AN1791" t="s">
        <v>878</v>
      </c>
      <c r="AO1791" t="s">
        <v>878</v>
      </c>
      <c r="AP1791" t="s">
        <v>878</v>
      </c>
      <c r="AQ1791" t="s">
        <v>878</v>
      </c>
      <c r="AR1791" t="s">
        <v>878</v>
      </c>
      <c r="AS1791" t="s">
        <v>879</v>
      </c>
      <c r="AT1791" t="s">
        <v>879</v>
      </c>
      <c r="AU1791" t="s">
        <v>879</v>
      </c>
      <c r="AV1791" t="s">
        <v>879</v>
      </c>
      <c r="AW1791" t="s">
        <v>879</v>
      </c>
      <c r="AX1791" t="s">
        <v>879</v>
      </c>
      <c r="AY1791" t="s">
        <v>879</v>
      </c>
      <c r="AZ1791" t="s">
        <v>878</v>
      </c>
      <c r="BA1791" t="s">
        <v>878</v>
      </c>
      <c r="BB1791" t="s">
        <v>878</v>
      </c>
      <c r="BC1791" t="s">
        <v>878</v>
      </c>
      <c r="BD1791" t="s">
        <v>878</v>
      </c>
      <c r="BE1791" t="s">
        <v>878</v>
      </c>
      <c r="BF1791" t="s">
        <v>878</v>
      </c>
      <c r="BG1791">
        <v>0</v>
      </c>
      <c r="BH1791" s="16">
        <v>0</v>
      </c>
      <c r="BI1791">
        <v>0</v>
      </c>
      <c r="BJ1791">
        <v>0</v>
      </c>
      <c r="BK1791">
        <v>0</v>
      </c>
      <c r="BL1791" s="25">
        <v>0</v>
      </c>
      <c r="BM1791" s="1">
        <v>0</v>
      </c>
      <c r="BN1791" s="1">
        <v>0</v>
      </c>
      <c r="BO1791" s="1">
        <v>0</v>
      </c>
      <c r="BP1791" s="1">
        <v>0</v>
      </c>
      <c r="BQ1791"/>
      <c r="BR1791"/>
      <c r="BS1791"/>
      <c r="BT1791"/>
      <c r="BU1791"/>
      <c r="BV1791"/>
      <c r="BW1791"/>
      <c r="BX1791"/>
      <c r="BY1791"/>
      <c r="BZ1791"/>
      <c r="CA1791"/>
      <c r="CB1791"/>
      <c r="CC1791"/>
      <c r="CD1791"/>
      <c r="CE1791"/>
      <c r="CF1791"/>
      <c r="CG1791"/>
      <c r="CH1791"/>
      <c r="CI1791"/>
      <c r="CJ1791"/>
      <c r="CK1791"/>
      <c r="CL1791"/>
      <c r="CM1791"/>
      <c r="CN1791"/>
      <c r="CO1791"/>
      <c r="CP1791"/>
      <c r="CQ1791"/>
      <c r="CR1791"/>
      <c r="CS1791"/>
      <c r="CT1791"/>
      <c r="CU1791"/>
      <c r="CV1791"/>
      <c r="CW1791"/>
      <c r="CX1791"/>
      <c r="CY1791"/>
      <c r="CZ1791"/>
      <c r="DA1791"/>
      <c r="DB1791"/>
      <c r="DC1791"/>
      <c r="DD1791"/>
      <c r="DE1791"/>
    </row>
    <row r="1792" spans="1:109" x14ac:dyDescent="0.2">
      <c r="A1792" s="2">
        <v>1791</v>
      </c>
      <c r="B1792" s="2">
        <v>21</v>
      </c>
      <c r="C1792" s="2">
        <v>2</v>
      </c>
      <c r="D1792">
        <v>9</v>
      </c>
      <c r="E1792" s="52">
        <v>44054</v>
      </c>
      <c r="F1792" s="1">
        <v>0</v>
      </c>
      <c r="G1792" s="5">
        <f t="shared" si="113"/>
        <v>0</v>
      </c>
      <c r="H1792" s="19">
        <f t="shared" si="114"/>
        <v>0</v>
      </c>
      <c r="I1792">
        <v>6.5972222222222223</v>
      </c>
      <c r="J1792">
        <v>124.15789473684211</v>
      </c>
      <c r="K1792">
        <v>51.822878996099902</v>
      </c>
      <c r="L1792">
        <v>31.578947368421051</v>
      </c>
      <c r="M1792">
        <v>68.421052631578945</v>
      </c>
      <c r="N1792">
        <v>0</v>
      </c>
      <c r="O1792">
        <v>9.8958333333333339</v>
      </c>
      <c r="P1792">
        <v>124.15789473684211</v>
      </c>
      <c r="Q1792">
        <v>51.822878996099902</v>
      </c>
      <c r="R1792">
        <v>31.578947368421051</v>
      </c>
      <c r="S1792">
        <v>68.421052631578945</v>
      </c>
      <c r="T1792">
        <v>0</v>
      </c>
      <c r="U1792">
        <v>0</v>
      </c>
      <c r="V1792" t="s">
        <v>20</v>
      </c>
      <c r="W1792" t="s">
        <v>20</v>
      </c>
      <c r="X1792" t="s">
        <v>20</v>
      </c>
      <c r="Y1792" t="s">
        <v>20</v>
      </c>
      <c r="Z1792" t="s">
        <v>20</v>
      </c>
      <c r="AA1792" s="2">
        <v>0</v>
      </c>
      <c r="AB1792">
        <v>1</v>
      </c>
      <c r="AC1792">
        <v>9</v>
      </c>
      <c r="AD1792">
        <v>1</v>
      </c>
      <c r="AE1792" s="16">
        <v>0</v>
      </c>
      <c r="AF1792" t="s">
        <v>879</v>
      </c>
      <c r="AG1792" t="s">
        <v>879</v>
      </c>
      <c r="AH1792" t="s">
        <v>879</v>
      </c>
      <c r="AI1792" t="s">
        <v>879</v>
      </c>
      <c r="AJ1792" t="s">
        <v>879</v>
      </c>
      <c r="AK1792" t="s">
        <v>879</v>
      </c>
      <c r="AL1792" t="s">
        <v>878</v>
      </c>
      <c r="AM1792" t="s">
        <v>878</v>
      </c>
      <c r="AN1792" t="s">
        <v>878</v>
      </c>
      <c r="AO1792" t="s">
        <v>878</v>
      </c>
      <c r="AP1792" t="s">
        <v>878</v>
      </c>
      <c r="AQ1792" t="s">
        <v>878</v>
      </c>
      <c r="AR1792" t="s">
        <v>878</v>
      </c>
      <c r="AS1792" t="s">
        <v>879</v>
      </c>
      <c r="AT1792" t="s">
        <v>879</v>
      </c>
      <c r="AU1792" t="s">
        <v>879</v>
      </c>
      <c r="AV1792" t="s">
        <v>879</v>
      </c>
      <c r="AW1792" t="s">
        <v>879</v>
      </c>
      <c r="AX1792" t="s">
        <v>879</v>
      </c>
      <c r="AY1792" t="s">
        <v>879</v>
      </c>
      <c r="AZ1792" t="s">
        <v>878</v>
      </c>
      <c r="BA1792" t="s">
        <v>878</v>
      </c>
      <c r="BB1792" t="s">
        <v>878</v>
      </c>
      <c r="BC1792" t="s">
        <v>878</v>
      </c>
      <c r="BD1792" t="s">
        <v>878</v>
      </c>
      <c r="BE1792" t="s">
        <v>878</v>
      </c>
      <c r="BF1792" t="s">
        <v>878</v>
      </c>
      <c r="BG1792">
        <v>0</v>
      </c>
      <c r="BH1792">
        <v>0</v>
      </c>
      <c r="BI1792">
        <v>0</v>
      </c>
      <c r="BJ1792">
        <v>0</v>
      </c>
      <c r="BK1792">
        <v>0</v>
      </c>
      <c r="BL1792" s="25">
        <v>0</v>
      </c>
      <c r="BM1792" s="1">
        <v>0</v>
      </c>
      <c r="BN1792" s="1">
        <v>0</v>
      </c>
      <c r="BO1792" s="1">
        <v>0</v>
      </c>
      <c r="BP1792" s="1">
        <v>0</v>
      </c>
      <c r="BQ1792"/>
      <c r="BR1792"/>
      <c r="BS1792"/>
      <c r="BT1792"/>
      <c r="BU1792"/>
      <c r="BV1792"/>
      <c r="BW1792"/>
      <c r="BX1792"/>
      <c r="BY1792"/>
      <c r="BZ1792"/>
      <c r="CA1792"/>
      <c r="CB1792"/>
      <c r="CC1792"/>
      <c r="CD1792"/>
      <c r="CE1792"/>
      <c r="CF1792"/>
      <c r="CG1792"/>
      <c r="CH1792"/>
      <c r="CI1792"/>
      <c r="CJ1792"/>
      <c r="CK1792"/>
      <c r="CL1792"/>
      <c r="CM1792"/>
      <c r="CN1792"/>
      <c r="CO1792"/>
      <c r="CP1792"/>
      <c r="CQ1792"/>
      <c r="CR1792"/>
      <c r="CS1792"/>
      <c r="CT1792"/>
      <c r="CU1792"/>
      <c r="CV1792"/>
      <c r="CW1792"/>
      <c r="CX1792"/>
      <c r="CY1792"/>
      <c r="CZ1792"/>
      <c r="DA1792"/>
      <c r="DB1792"/>
      <c r="DC1792"/>
      <c r="DD1792"/>
      <c r="DE1792"/>
    </row>
    <row r="1793" spans="1:109" x14ac:dyDescent="0.2">
      <c r="A1793" s="2">
        <v>1792</v>
      </c>
      <c r="B1793" s="2">
        <v>21</v>
      </c>
      <c r="C1793" s="2">
        <v>2</v>
      </c>
      <c r="D1793">
        <v>10</v>
      </c>
      <c r="E1793" s="52">
        <v>44055</v>
      </c>
      <c r="F1793" s="1">
        <v>0</v>
      </c>
      <c r="G1793" s="5">
        <f t="shared" si="113"/>
        <v>0</v>
      </c>
      <c r="H1793" s="19">
        <f t="shared" si="114"/>
        <v>0</v>
      </c>
      <c r="I1793">
        <v>92.361111111111114</v>
      </c>
      <c r="J1793">
        <v>166.8984962406015</v>
      </c>
      <c r="K1793">
        <v>31.566604110334779</v>
      </c>
      <c r="L1793">
        <v>39.097744360902254</v>
      </c>
      <c r="M1793">
        <v>58.270676691729321</v>
      </c>
      <c r="N1793">
        <v>2.6315789473684212</v>
      </c>
      <c r="O1793">
        <v>88.541666666666671</v>
      </c>
      <c r="P1793">
        <v>184.8294117647059</v>
      </c>
      <c r="Q1793">
        <v>31.290243690443557</v>
      </c>
      <c r="R1793">
        <v>61.176470588235297</v>
      </c>
      <c r="S1793">
        <v>34.705882352941174</v>
      </c>
      <c r="T1793">
        <v>4.117647058823529</v>
      </c>
      <c r="U1793">
        <v>100</v>
      </c>
      <c r="V1793">
        <v>135.14583333333334</v>
      </c>
      <c r="W1793">
        <v>10.418527429162605</v>
      </c>
      <c r="X1793">
        <v>0</v>
      </c>
      <c r="Y1793">
        <v>100</v>
      </c>
      <c r="Z1793">
        <v>0</v>
      </c>
      <c r="AA1793" s="2">
        <v>1</v>
      </c>
      <c r="AB1793">
        <v>2</v>
      </c>
      <c r="AC1793">
        <v>8</v>
      </c>
      <c r="AD1793">
        <v>1</v>
      </c>
      <c r="AE1793" s="16">
        <v>0</v>
      </c>
      <c r="AF1793" t="s">
        <v>879</v>
      </c>
      <c r="AG1793" t="s">
        <v>879</v>
      </c>
      <c r="AH1793" t="s">
        <v>879</v>
      </c>
      <c r="AI1793" t="s">
        <v>879</v>
      </c>
      <c r="AJ1793" t="s">
        <v>879</v>
      </c>
      <c r="AK1793" t="s">
        <v>879</v>
      </c>
      <c r="AL1793" t="s">
        <v>878</v>
      </c>
      <c r="AM1793" t="s">
        <v>878</v>
      </c>
      <c r="AN1793" t="s">
        <v>878</v>
      </c>
      <c r="AO1793" t="s">
        <v>878</v>
      </c>
      <c r="AP1793" t="s">
        <v>878</v>
      </c>
      <c r="AQ1793" t="s">
        <v>878</v>
      </c>
      <c r="AR1793" t="s">
        <v>878</v>
      </c>
      <c r="AS1793" t="s">
        <v>879</v>
      </c>
      <c r="AT1793" t="s">
        <v>879</v>
      </c>
      <c r="AU1793" t="s">
        <v>879</v>
      </c>
      <c r="AV1793" t="s">
        <v>879</v>
      </c>
      <c r="AW1793" t="s">
        <v>879</v>
      </c>
      <c r="AX1793" t="s">
        <v>879</v>
      </c>
      <c r="AY1793" t="s">
        <v>879</v>
      </c>
      <c r="AZ1793" t="s">
        <v>878</v>
      </c>
      <c r="BA1793" t="s">
        <v>878</v>
      </c>
      <c r="BB1793" t="s">
        <v>878</v>
      </c>
      <c r="BC1793" t="s">
        <v>878</v>
      </c>
      <c r="BD1793" t="s">
        <v>878</v>
      </c>
      <c r="BE1793" t="s">
        <v>878</v>
      </c>
      <c r="BF1793" t="s">
        <v>878</v>
      </c>
      <c r="BG1793">
        <v>0</v>
      </c>
      <c r="BH1793">
        <v>0</v>
      </c>
      <c r="BI1793">
        <v>0</v>
      </c>
      <c r="BJ1793">
        <v>0</v>
      </c>
      <c r="BK1793">
        <v>0</v>
      </c>
      <c r="BL1793" s="25">
        <v>0</v>
      </c>
      <c r="BM1793" s="1">
        <v>0</v>
      </c>
      <c r="BN1793" s="1">
        <v>0</v>
      </c>
      <c r="BO1793" s="1">
        <v>0</v>
      </c>
      <c r="BP1793" s="1">
        <v>0</v>
      </c>
      <c r="BQ1793"/>
      <c r="BR1793"/>
      <c r="BS1793"/>
      <c r="BT1793"/>
      <c r="BU1793"/>
      <c r="BV1793"/>
      <c r="BW1793"/>
      <c r="BX1793"/>
      <c r="BY1793"/>
      <c r="BZ1793"/>
      <c r="CA1793"/>
      <c r="CB1793"/>
      <c r="CC1793"/>
      <c r="CD1793"/>
      <c r="CE1793"/>
      <c r="CF1793"/>
      <c r="CG1793"/>
      <c r="CH1793"/>
      <c r="CI1793"/>
      <c r="CJ1793"/>
      <c r="CK1793"/>
      <c r="CL1793"/>
      <c r="CM1793"/>
      <c r="CN1793"/>
      <c r="CO1793"/>
      <c r="CP1793"/>
      <c r="CQ1793"/>
      <c r="CR1793"/>
      <c r="CS1793"/>
      <c r="CT1793"/>
      <c r="CU1793"/>
      <c r="CV1793"/>
      <c r="CW1793"/>
      <c r="CX1793"/>
      <c r="CY1793"/>
      <c r="CZ1793"/>
      <c r="DA1793"/>
      <c r="DB1793"/>
      <c r="DC1793"/>
      <c r="DD1793"/>
      <c r="DE1793"/>
    </row>
    <row r="1794" spans="1:109" x14ac:dyDescent="0.2">
      <c r="A1794" s="2">
        <v>1793</v>
      </c>
      <c r="B1794" s="2">
        <v>21</v>
      </c>
      <c r="C1794" s="2">
        <v>2</v>
      </c>
      <c r="D1794">
        <v>11</v>
      </c>
      <c r="E1794" s="52">
        <v>44056</v>
      </c>
      <c r="F1794" s="1">
        <v>0</v>
      </c>
      <c r="G1794" s="5">
        <f t="shared" si="113"/>
        <v>0</v>
      </c>
      <c r="H1794" s="19">
        <f t="shared" si="114"/>
        <v>0</v>
      </c>
      <c r="I1794">
        <v>98.958333333333329</v>
      </c>
      <c r="J1794">
        <v>192.80701754385964</v>
      </c>
      <c r="K1794">
        <v>43.634510418675603</v>
      </c>
      <c r="L1794">
        <v>45.614035087719301</v>
      </c>
      <c r="M1794">
        <v>52.631578947368418</v>
      </c>
      <c r="N1794">
        <v>1.7543859649122806</v>
      </c>
      <c r="O1794">
        <v>98.4375</v>
      </c>
      <c r="P1794">
        <v>138.4126984126984</v>
      </c>
      <c r="Q1794">
        <v>25.964825510598988</v>
      </c>
      <c r="R1794">
        <v>17.989417989417991</v>
      </c>
      <c r="S1794">
        <v>79.365079365079367</v>
      </c>
      <c r="T1794">
        <v>2.6455026455026456</v>
      </c>
      <c r="U1794">
        <v>100</v>
      </c>
      <c r="V1794">
        <v>299.89583333333331</v>
      </c>
      <c r="W1794">
        <v>11.200220775738334</v>
      </c>
      <c r="X1794">
        <v>100</v>
      </c>
      <c r="Y1794">
        <v>0</v>
      </c>
      <c r="Z1794">
        <v>0</v>
      </c>
      <c r="AA1794" s="2">
        <v>1</v>
      </c>
      <c r="AB1794">
        <v>1</v>
      </c>
      <c r="AC1794">
        <v>7</v>
      </c>
      <c r="AD1794">
        <v>2</v>
      </c>
      <c r="AE1794" s="16">
        <v>0</v>
      </c>
      <c r="AF1794" t="s">
        <v>879</v>
      </c>
      <c r="AG1794" t="s">
        <v>879</v>
      </c>
      <c r="AH1794" t="s">
        <v>879</v>
      </c>
      <c r="AI1794" t="s">
        <v>879</v>
      </c>
      <c r="AJ1794" t="s">
        <v>879</v>
      </c>
      <c r="AK1794" t="s">
        <v>879</v>
      </c>
      <c r="AL1794" t="s">
        <v>878</v>
      </c>
      <c r="AM1794" t="s">
        <v>878</v>
      </c>
      <c r="AN1794" t="s">
        <v>878</v>
      </c>
      <c r="AO1794" t="s">
        <v>878</v>
      </c>
      <c r="AP1794" t="s">
        <v>878</v>
      </c>
      <c r="AQ1794" t="s">
        <v>878</v>
      </c>
      <c r="AR1794" t="s">
        <v>878</v>
      </c>
      <c r="AS1794" t="s">
        <v>879</v>
      </c>
      <c r="AT1794" t="s">
        <v>879</v>
      </c>
      <c r="AU1794" t="s">
        <v>879</v>
      </c>
      <c r="AV1794" t="s">
        <v>879</v>
      </c>
      <c r="AW1794" t="s">
        <v>879</v>
      </c>
      <c r="AX1794" t="s">
        <v>879</v>
      </c>
      <c r="AY1794" t="s">
        <v>879</v>
      </c>
      <c r="AZ1794" t="s">
        <v>878</v>
      </c>
      <c r="BA1794" t="s">
        <v>878</v>
      </c>
      <c r="BB1794" t="s">
        <v>878</v>
      </c>
      <c r="BC1794" t="s">
        <v>878</v>
      </c>
      <c r="BD1794" t="s">
        <v>878</v>
      </c>
      <c r="BE1794" t="s">
        <v>878</v>
      </c>
      <c r="BF1794" t="s">
        <v>878</v>
      </c>
      <c r="BG1794">
        <v>0</v>
      </c>
      <c r="BH1794">
        <v>0</v>
      </c>
      <c r="BI1794">
        <v>0</v>
      </c>
      <c r="BJ1794">
        <v>0</v>
      </c>
      <c r="BK1794">
        <v>0</v>
      </c>
      <c r="BL1794" s="25">
        <v>0</v>
      </c>
      <c r="BM1794" s="1">
        <v>0</v>
      </c>
      <c r="BN1794" s="1">
        <v>0</v>
      </c>
      <c r="BO1794" s="1">
        <v>0</v>
      </c>
      <c r="BP1794" s="1">
        <v>0</v>
      </c>
      <c r="BQ1794"/>
      <c r="BR1794"/>
      <c r="BS1794"/>
      <c r="BT1794"/>
      <c r="BU1794"/>
      <c r="BV1794"/>
      <c r="BW1794"/>
      <c r="BX1794"/>
      <c r="BY1794"/>
      <c r="BZ1794"/>
      <c r="CA1794"/>
      <c r="CB1794"/>
      <c r="CC1794"/>
      <c r="CD1794"/>
      <c r="CE1794"/>
      <c r="CF1794"/>
      <c r="CG1794"/>
      <c r="CH1794"/>
      <c r="CI1794"/>
      <c r="CJ1794"/>
      <c r="CK1794"/>
      <c r="CL1794"/>
      <c r="CM1794"/>
      <c r="CN1794"/>
      <c r="CO1794"/>
      <c r="CP1794"/>
      <c r="CQ1794"/>
      <c r="CR1794"/>
      <c r="CS1794"/>
      <c r="CT1794"/>
      <c r="CU1794"/>
      <c r="CV1794"/>
      <c r="CW1794"/>
      <c r="CX1794"/>
      <c r="CY1794"/>
      <c r="CZ1794"/>
      <c r="DA1794"/>
      <c r="DB1794"/>
      <c r="DC1794"/>
      <c r="DD1794"/>
      <c r="DE1794"/>
    </row>
    <row r="1795" spans="1:109" x14ac:dyDescent="0.2">
      <c r="A1795" s="2">
        <v>1794</v>
      </c>
      <c r="B1795" s="2">
        <v>21</v>
      </c>
      <c r="C1795" s="2">
        <v>2</v>
      </c>
      <c r="D1795">
        <v>12</v>
      </c>
      <c r="E1795" s="52">
        <v>44057</v>
      </c>
      <c r="F1795" s="1">
        <v>0</v>
      </c>
      <c r="G1795" s="5">
        <f t="shared" si="113"/>
        <v>0</v>
      </c>
      <c r="H1795" s="19">
        <f t="shared" si="114"/>
        <v>0</v>
      </c>
      <c r="I1795">
        <v>93.055555555555557</v>
      </c>
      <c r="J1795">
        <v>220.28358208955223</v>
      </c>
      <c r="K1795">
        <v>42.136319463383884</v>
      </c>
      <c r="L1795">
        <v>65.298507462686572</v>
      </c>
      <c r="M1795">
        <v>33.582089552238799</v>
      </c>
      <c r="N1795">
        <v>1.1194029850746268</v>
      </c>
      <c r="O1795">
        <v>90.625</v>
      </c>
      <c r="P1795">
        <v>171.60919540229884</v>
      </c>
      <c r="Q1795">
        <v>44.500870789543391</v>
      </c>
      <c r="R1795">
        <v>46.551724137931032</v>
      </c>
      <c r="S1795">
        <v>51.724137931034484</v>
      </c>
      <c r="T1795">
        <v>1.7241379310344827</v>
      </c>
      <c r="U1795">
        <v>97.916666666666671</v>
      </c>
      <c r="V1795">
        <v>310.38297872340428</v>
      </c>
      <c r="W1795">
        <v>11.381671641400194</v>
      </c>
      <c r="X1795">
        <v>100</v>
      </c>
      <c r="Y1795">
        <v>0</v>
      </c>
      <c r="Z1795">
        <v>0</v>
      </c>
      <c r="AA1795" s="2">
        <v>0</v>
      </c>
      <c r="AB1795">
        <v>1</v>
      </c>
      <c r="AC1795">
        <v>6</v>
      </c>
      <c r="AD1795">
        <v>1</v>
      </c>
      <c r="AE1795" s="16">
        <v>0</v>
      </c>
      <c r="AF1795" t="s">
        <v>879</v>
      </c>
      <c r="AG1795" t="s">
        <v>879</v>
      </c>
      <c r="AH1795" t="s">
        <v>879</v>
      </c>
      <c r="AI1795" t="s">
        <v>879</v>
      </c>
      <c r="AJ1795" t="s">
        <v>879</v>
      </c>
      <c r="AK1795" t="s">
        <v>879</v>
      </c>
      <c r="AL1795" t="s">
        <v>878</v>
      </c>
      <c r="AM1795" t="s">
        <v>878</v>
      </c>
      <c r="AN1795" t="s">
        <v>878</v>
      </c>
      <c r="AO1795" t="s">
        <v>878</v>
      </c>
      <c r="AP1795" t="s">
        <v>878</v>
      </c>
      <c r="AQ1795" t="s">
        <v>878</v>
      </c>
      <c r="AR1795" t="s">
        <v>878</v>
      </c>
      <c r="AS1795" t="s">
        <v>879</v>
      </c>
      <c r="AT1795" t="s">
        <v>879</v>
      </c>
      <c r="AU1795" t="s">
        <v>879</v>
      </c>
      <c r="AV1795" t="s">
        <v>879</v>
      </c>
      <c r="AW1795" t="s">
        <v>879</v>
      </c>
      <c r="AX1795" t="s">
        <v>879</v>
      </c>
      <c r="AY1795" t="s">
        <v>879</v>
      </c>
      <c r="AZ1795" t="s">
        <v>878</v>
      </c>
      <c r="BA1795" t="s">
        <v>878</v>
      </c>
      <c r="BB1795" t="s">
        <v>878</v>
      </c>
      <c r="BC1795" t="s">
        <v>878</v>
      </c>
      <c r="BD1795" t="s">
        <v>878</v>
      </c>
      <c r="BE1795" t="s">
        <v>878</v>
      </c>
      <c r="BF1795" t="s">
        <v>878</v>
      </c>
      <c r="BG1795">
        <v>0</v>
      </c>
      <c r="BH1795">
        <v>0</v>
      </c>
      <c r="BI1795">
        <v>0</v>
      </c>
      <c r="BJ1795">
        <v>0</v>
      </c>
      <c r="BK1795">
        <v>0</v>
      </c>
      <c r="BL1795" s="25">
        <v>0</v>
      </c>
      <c r="BM1795" s="1">
        <v>0</v>
      </c>
      <c r="BN1795" s="1">
        <v>0</v>
      </c>
      <c r="BO1795" s="1">
        <v>0</v>
      </c>
      <c r="BP1795" s="1">
        <v>0</v>
      </c>
      <c r="BQ1795"/>
      <c r="BR1795"/>
      <c r="BS1795"/>
      <c r="BT1795"/>
      <c r="BU1795"/>
      <c r="BV1795"/>
      <c r="BW1795"/>
      <c r="BX1795"/>
      <c r="BY1795"/>
      <c r="BZ1795"/>
      <c r="CA1795"/>
      <c r="CB1795"/>
      <c r="CC1795"/>
      <c r="CD1795"/>
      <c r="CE1795"/>
      <c r="CF1795"/>
      <c r="CG1795"/>
      <c r="CH1795"/>
      <c r="CI1795"/>
      <c r="CJ1795"/>
      <c r="CK1795"/>
      <c r="CL1795"/>
      <c r="CM1795"/>
      <c r="CN1795"/>
      <c r="CO1795"/>
      <c r="CP1795"/>
      <c r="CQ1795"/>
      <c r="CR1795"/>
      <c r="CS1795"/>
      <c r="CT1795"/>
      <c r="CU1795"/>
      <c r="CV1795"/>
      <c r="CW1795"/>
      <c r="CX1795"/>
      <c r="CY1795"/>
      <c r="CZ1795"/>
      <c r="DA1795"/>
      <c r="DB1795"/>
      <c r="DC1795"/>
      <c r="DD1795"/>
      <c r="DE1795"/>
    </row>
    <row r="1796" spans="1:109" x14ac:dyDescent="0.2">
      <c r="A1796" s="2">
        <v>1795</v>
      </c>
      <c r="B1796" s="2">
        <v>21</v>
      </c>
      <c r="C1796" s="2">
        <v>2</v>
      </c>
      <c r="D1796">
        <v>13</v>
      </c>
      <c r="E1796" s="52">
        <v>44058</v>
      </c>
      <c r="F1796" s="1">
        <v>0</v>
      </c>
      <c r="G1796" s="5">
        <f t="shared" si="113"/>
        <v>0</v>
      </c>
      <c r="H1796" s="19">
        <f t="shared" si="114"/>
        <v>0</v>
      </c>
      <c r="I1796">
        <v>69.791666666666671</v>
      </c>
      <c r="J1796">
        <v>242.00995024875621</v>
      </c>
      <c r="K1796">
        <v>28.554488101618094</v>
      </c>
      <c r="L1796">
        <v>74.626865671641795</v>
      </c>
      <c r="M1796">
        <v>25.373134328358205</v>
      </c>
      <c r="N1796">
        <v>0</v>
      </c>
      <c r="O1796">
        <v>92.1875</v>
      </c>
      <c r="P1796">
        <v>249.34463276836158</v>
      </c>
      <c r="Q1796">
        <v>28.180035099200428</v>
      </c>
      <c r="R1796">
        <v>75.706214689265536</v>
      </c>
      <c r="S1796">
        <v>24.293785310734464</v>
      </c>
      <c r="T1796">
        <v>0</v>
      </c>
      <c r="U1796">
        <v>25</v>
      </c>
      <c r="V1796">
        <v>187.91666666666666</v>
      </c>
      <c r="W1796">
        <v>8.8712231329368549</v>
      </c>
      <c r="X1796">
        <v>66.666666666666671</v>
      </c>
      <c r="Y1796">
        <v>33.333333333333329</v>
      </c>
      <c r="Z1796">
        <v>0</v>
      </c>
      <c r="AA1796" s="2">
        <v>0</v>
      </c>
      <c r="AB1796">
        <v>1</v>
      </c>
      <c r="AC1796">
        <v>7</v>
      </c>
      <c r="AD1796">
        <v>1</v>
      </c>
      <c r="AE1796" s="16">
        <v>0</v>
      </c>
      <c r="AF1796" t="s">
        <v>879</v>
      </c>
      <c r="AG1796" t="s">
        <v>879</v>
      </c>
      <c r="AH1796" t="s">
        <v>879</v>
      </c>
      <c r="AI1796" t="s">
        <v>879</v>
      </c>
      <c r="AJ1796" t="s">
        <v>879</v>
      </c>
      <c r="AK1796" t="s">
        <v>879</v>
      </c>
      <c r="AL1796" t="s">
        <v>878</v>
      </c>
      <c r="AM1796" t="s">
        <v>878</v>
      </c>
      <c r="AN1796" t="s">
        <v>878</v>
      </c>
      <c r="AO1796" t="s">
        <v>878</v>
      </c>
      <c r="AP1796" t="s">
        <v>878</v>
      </c>
      <c r="AQ1796" t="s">
        <v>878</v>
      </c>
      <c r="AR1796" t="s">
        <v>878</v>
      </c>
      <c r="AS1796" t="s">
        <v>879</v>
      </c>
      <c r="AT1796" t="s">
        <v>879</v>
      </c>
      <c r="AU1796" t="s">
        <v>879</v>
      </c>
      <c r="AV1796" t="s">
        <v>879</v>
      </c>
      <c r="AW1796" t="s">
        <v>879</v>
      </c>
      <c r="AX1796" t="s">
        <v>879</v>
      </c>
      <c r="AY1796" t="s">
        <v>879</v>
      </c>
      <c r="AZ1796" t="s">
        <v>878</v>
      </c>
      <c r="BA1796" t="s">
        <v>878</v>
      </c>
      <c r="BB1796" t="s">
        <v>878</v>
      </c>
      <c r="BC1796" t="s">
        <v>878</v>
      </c>
      <c r="BD1796" t="s">
        <v>878</v>
      </c>
      <c r="BE1796" t="s">
        <v>878</v>
      </c>
      <c r="BF1796" t="s">
        <v>878</v>
      </c>
      <c r="BG1796">
        <v>0</v>
      </c>
      <c r="BH1796">
        <v>0</v>
      </c>
      <c r="BI1796">
        <v>0</v>
      </c>
      <c r="BJ1796">
        <v>0</v>
      </c>
      <c r="BK1796">
        <v>0</v>
      </c>
      <c r="BL1796" s="25">
        <v>0</v>
      </c>
      <c r="BM1796" s="1">
        <v>0</v>
      </c>
      <c r="BN1796" s="1">
        <v>0</v>
      </c>
      <c r="BO1796" s="1">
        <v>0</v>
      </c>
      <c r="BP1796" s="1">
        <v>0</v>
      </c>
      <c r="BQ1796"/>
      <c r="BR1796"/>
      <c r="BS1796"/>
      <c r="BT1796"/>
      <c r="BU1796"/>
      <c r="BV1796"/>
      <c r="BW1796"/>
      <c r="BX1796"/>
      <c r="BY1796"/>
      <c r="BZ1796"/>
      <c r="CA1796"/>
      <c r="CB1796"/>
      <c r="CC1796"/>
      <c r="CD1796"/>
      <c r="CE1796"/>
      <c r="CF1796"/>
      <c r="CG1796"/>
      <c r="CH1796"/>
      <c r="CI1796"/>
      <c r="CJ1796"/>
      <c r="CK1796"/>
      <c r="CL1796"/>
      <c r="CM1796"/>
      <c r="CN1796"/>
      <c r="CO1796"/>
      <c r="CP1796"/>
      <c r="CQ1796"/>
      <c r="CR1796"/>
      <c r="CS1796"/>
      <c r="CT1796"/>
      <c r="CU1796"/>
      <c r="CV1796"/>
      <c r="CW1796"/>
      <c r="CX1796"/>
      <c r="CY1796"/>
      <c r="CZ1796"/>
      <c r="DA1796"/>
      <c r="DB1796"/>
      <c r="DC1796"/>
      <c r="DD1796"/>
      <c r="DE1796"/>
    </row>
    <row r="1797" spans="1:109" x14ac:dyDescent="0.2">
      <c r="A1797" s="2">
        <v>1796</v>
      </c>
      <c r="B1797" s="2">
        <v>21</v>
      </c>
      <c r="C1797" s="2">
        <v>2</v>
      </c>
      <c r="D1797">
        <v>14</v>
      </c>
      <c r="E1797" s="52">
        <v>44059</v>
      </c>
      <c r="F1797" s="1">
        <v>0</v>
      </c>
      <c r="G1797" s="5">
        <f t="shared" si="113"/>
        <v>0</v>
      </c>
      <c r="H1797" s="19">
        <f t="shared" si="114"/>
        <v>0</v>
      </c>
      <c r="I1797">
        <v>87.5</v>
      </c>
      <c r="J1797">
        <v>229.05158730158729</v>
      </c>
      <c r="K1797">
        <v>32.524158333175961</v>
      </c>
      <c r="L1797">
        <v>75.793650793650798</v>
      </c>
      <c r="M1797">
        <v>24.206349206349202</v>
      </c>
      <c r="N1797">
        <v>0</v>
      </c>
      <c r="O1797">
        <v>81.25</v>
      </c>
      <c r="P1797">
        <v>216.80769230769232</v>
      </c>
      <c r="Q1797">
        <v>39.589880722284192</v>
      </c>
      <c r="R1797">
        <v>60.897435897435898</v>
      </c>
      <c r="S1797">
        <v>39.102564102564102</v>
      </c>
      <c r="T1797">
        <v>0</v>
      </c>
      <c r="U1797">
        <v>100</v>
      </c>
      <c r="V1797">
        <v>248.94791666666666</v>
      </c>
      <c r="W1797">
        <v>17.94800290537928</v>
      </c>
      <c r="X1797">
        <v>100</v>
      </c>
      <c r="Y1797">
        <v>0</v>
      </c>
      <c r="Z1797">
        <v>0</v>
      </c>
      <c r="AA1797" s="2">
        <v>0</v>
      </c>
      <c r="AB1797">
        <v>1</v>
      </c>
      <c r="AC1797">
        <v>8</v>
      </c>
      <c r="AD1797">
        <v>1</v>
      </c>
      <c r="AE1797" s="16">
        <v>0</v>
      </c>
      <c r="AF1797" t="s">
        <v>879</v>
      </c>
      <c r="AG1797" t="s">
        <v>879</v>
      </c>
      <c r="AH1797" t="s">
        <v>879</v>
      </c>
      <c r="AI1797" t="s">
        <v>879</v>
      </c>
      <c r="AJ1797" t="s">
        <v>879</v>
      </c>
      <c r="AK1797" t="s">
        <v>879</v>
      </c>
      <c r="AL1797" t="s">
        <v>878</v>
      </c>
      <c r="AM1797" t="s">
        <v>878</v>
      </c>
      <c r="AN1797" t="s">
        <v>878</v>
      </c>
      <c r="AO1797" t="s">
        <v>878</v>
      </c>
      <c r="AP1797" t="s">
        <v>878</v>
      </c>
      <c r="AQ1797" t="s">
        <v>878</v>
      </c>
      <c r="AR1797" t="s">
        <v>878</v>
      </c>
      <c r="AS1797" t="s">
        <v>879</v>
      </c>
      <c r="AT1797" t="s">
        <v>879</v>
      </c>
      <c r="AU1797" t="s">
        <v>879</v>
      </c>
      <c r="AV1797" t="s">
        <v>879</v>
      </c>
      <c r="AW1797" t="s">
        <v>879</v>
      </c>
      <c r="AX1797" t="s">
        <v>879</v>
      </c>
      <c r="AY1797" t="s">
        <v>879</v>
      </c>
      <c r="AZ1797" t="s">
        <v>878</v>
      </c>
      <c r="BA1797" t="s">
        <v>878</v>
      </c>
      <c r="BB1797" t="s">
        <v>878</v>
      </c>
      <c r="BC1797" t="s">
        <v>878</v>
      </c>
      <c r="BD1797" t="s">
        <v>878</v>
      </c>
      <c r="BE1797" t="s">
        <v>878</v>
      </c>
      <c r="BF1797" t="s">
        <v>878</v>
      </c>
      <c r="BG1797">
        <v>0</v>
      </c>
      <c r="BH1797">
        <v>0</v>
      </c>
      <c r="BI1797">
        <v>0</v>
      </c>
      <c r="BJ1797">
        <v>0</v>
      </c>
      <c r="BK1797">
        <v>0</v>
      </c>
      <c r="BL1797" s="25">
        <v>0</v>
      </c>
      <c r="BM1797" s="1">
        <v>0</v>
      </c>
      <c r="BN1797" s="1">
        <v>0</v>
      </c>
      <c r="BO1797" s="1">
        <v>0</v>
      </c>
      <c r="BP1797" s="1">
        <v>0</v>
      </c>
      <c r="BQ1797"/>
      <c r="BR1797"/>
      <c r="BS1797"/>
      <c r="BT1797"/>
      <c r="BU1797"/>
      <c r="BV1797"/>
      <c r="BW1797"/>
      <c r="BX1797"/>
      <c r="BY1797"/>
      <c r="BZ1797"/>
      <c r="CA1797"/>
      <c r="CB1797"/>
      <c r="CC1797"/>
      <c r="CD1797"/>
      <c r="CE1797"/>
      <c r="CF1797"/>
      <c r="CG1797"/>
      <c r="CH1797"/>
      <c r="CI1797"/>
      <c r="CJ1797"/>
      <c r="CK1797"/>
      <c r="CL1797"/>
      <c r="CM1797"/>
      <c r="CN1797"/>
      <c r="CO1797"/>
      <c r="CP1797"/>
      <c r="CQ1797"/>
      <c r="CR1797"/>
      <c r="CS1797"/>
      <c r="CT1797"/>
      <c r="CU1797"/>
      <c r="CV1797"/>
      <c r="CW1797"/>
      <c r="CX1797"/>
      <c r="CY1797"/>
      <c r="CZ1797"/>
      <c r="DA1797"/>
      <c r="DB1797"/>
      <c r="DC1797"/>
      <c r="DD1797"/>
      <c r="DE1797"/>
    </row>
    <row r="1798" spans="1:109" x14ac:dyDescent="0.2">
      <c r="A1798" s="2">
        <v>1797</v>
      </c>
      <c r="B1798" s="2">
        <v>21</v>
      </c>
      <c r="C1798" s="2">
        <v>2</v>
      </c>
      <c r="D1798">
        <v>15</v>
      </c>
      <c r="E1798" s="52">
        <v>44060</v>
      </c>
      <c r="F1798" s="1">
        <v>0</v>
      </c>
      <c r="G1798" s="5">
        <f t="shared" si="113"/>
        <v>0</v>
      </c>
      <c r="H1798" s="19">
        <f t="shared" si="114"/>
        <v>0</v>
      </c>
      <c r="I1798">
        <v>94.097222222222229</v>
      </c>
      <c r="J1798">
        <v>159.93357933579335</v>
      </c>
      <c r="K1798">
        <v>27.021932319693565</v>
      </c>
      <c r="L1798">
        <v>33.948339483394832</v>
      </c>
      <c r="M1798">
        <v>66.051660516605168</v>
      </c>
      <c r="N1798">
        <v>0</v>
      </c>
      <c r="O1798">
        <v>92.1875</v>
      </c>
      <c r="P1798">
        <v>182.31638418079095</v>
      </c>
      <c r="Q1798">
        <v>19.796483923402057</v>
      </c>
      <c r="R1798">
        <v>51.977401129943502</v>
      </c>
      <c r="S1798">
        <v>48.022598870056498</v>
      </c>
      <c r="T1798">
        <v>0</v>
      </c>
      <c r="U1798">
        <v>97.916666666666671</v>
      </c>
      <c r="V1798">
        <v>117.78723404255319</v>
      </c>
      <c r="W1798">
        <v>12.252430572599772</v>
      </c>
      <c r="X1798">
        <v>0</v>
      </c>
      <c r="Y1798">
        <v>100</v>
      </c>
      <c r="Z1798">
        <v>0</v>
      </c>
      <c r="AA1798" s="2">
        <v>0</v>
      </c>
      <c r="AB1798">
        <v>2</v>
      </c>
      <c r="AC1798">
        <v>8</v>
      </c>
      <c r="AD1798">
        <v>1</v>
      </c>
      <c r="AE1798" s="16">
        <v>0</v>
      </c>
      <c r="AF1798" t="s">
        <v>879</v>
      </c>
      <c r="AG1798" t="s">
        <v>879</v>
      </c>
      <c r="AH1798" t="s">
        <v>879</v>
      </c>
      <c r="AI1798" t="s">
        <v>879</v>
      </c>
      <c r="AJ1798" t="s">
        <v>879</v>
      </c>
      <c r="AK1798" t="s">
        <v>879</v>
      </c>
      <c r="AL1798" t="s">
        <v>878</v>
      </c>
      <c r="AM1798" t="s">
        <v>878</v>
      </c>
      <c r="AN1798" t="s">
        <v>878</v>
      </c>
      <c r="AO1798" t="s">
        <v>878</v>
      </c>
      <c r="AP1798" t="s">
        <v>878</v>
      </c>
      <c r="AQ1798" t="s">
        <v>878</v>
      </c>
      <c r="AR1798" t="s">
        <v>878</v>
      </c>
      <c r="AS1798" t="s">
        <v>879</v>
      </c>
      <c r="AT1798" t="s">
        <v>879</v>
      </c>
      <c r="AU1798" t="s">
        <v>879</v>
      </c>
      <c r="AV1798" t="s">
        <v>879</v>
      </c>
      <c r="AW1798" t="s">
        <v>879</v>
      </c>
      <c r="AX1798" t="s">
        <v>879</v>
      </c>
      <c r="AY1798" t="s">
        <v>879</v>
      </c>
      <c r="AZ1798" t="s">
        <v>878</v>
      </c>
      <c r="BA1798" t="s">
        <v>878</v>
      </c>
      <c r="BB1798" t="s">
        <v>878</v>
      </c>
      <c r="BC1798" t="s">
        <v>878</v>
      </c>
      <c r="BD1798" t="s">
        <v>878</v>
      </c>
      <c r="BE1798" t="s">
        <v>878</v>
      </c>
      <c r="BF1798" t="s">
        <v>878</v>
      </c>
      <c r="BG1798">
        <v>0</v>
      </c>
      <c r="BH1798">
        <v>0</v>
      </c>
      <c r="BI1798">
        <v>0</v>
      </c>
      <c r="BJ1798">
        <v>0</v>
      </c>
      <c r="BK1798">
        <v>0</v>
      </c>
      <c r="BL1798" s="25">
        <v>0</v>
      </c>
      <c r="BM1798" s="1">
        <v>0</v>
      </c>
      <c r="BN1798" s="1">
        <v>0</v>
      </c>
      <c r="BO1798" s="1">
        <v>0</v>
      </c>
      <c r="BP1798" s="1">
        <v>0</v>
      </c>
      <c r="BQ1798"/>
      <c r="BR1798"/>
      <c r="BS1798"/>
      <c r="BT1798"/>
      <c r="BU1798"/>
      <c r="BV1798"/>
      <c r="BW1798"/>
      <c r="BX1798"/>
      <c r="BY1798"/>
      <c r="BZ1798"/>
      <c r="CA1798"/>
      <c r="CB1798"/>
      <c r="CC1798"/>
      <c r="CD1798"/>
      <c r="CE1798"/>
      <c r="CF1798"/>
      <c r="CG1798"/>
      <c r="CH1798"/>
      <c r="CI1798"/>
      <c r="CJ1798"/>
      <c r="CK1798"/>
      <c r="CL1798"/>
      <c r="CM1798"/>
      <c r="CN1798"/>
      <c r="CO1798"/>
      <c r="CP1798"/>
      <c r="CQ1798"/>
      <c r="CR1798"/>
      <c r="CS1798"/>
      <c r="CT1798"/>
      <c r="CU1798"/>
      <c r="CV1798"/>
      <c r="CW1798"/>
      <c r="CX1798"/>
      <c r="CY1798"/>
      <c r="CZ1798"/>
      <c r="DA1798"/>
      <c r="DB1798"/>
      <c r="DC1798"/>
      <c r="DD1798"/>
      <c r="DE1798"/>
    </row>
    <row r="1799" spans="1:109" x14ac:dyDescent="0.2">
      <c r="A1799" s="2">
        <v>1798</v>
      </c>
      <c r="B1799" s="5">
        <v>21</v>
      </c>
      <c r="C1799" s="2">
        <v>3</v>
      </c>
      <c r="D1799" s="1">
        <v>1</v>
      </c>
      <c r="E1799" s="7">
        <v>44061</v>
      </c>
      <c r="F1799" s="1">
        <v>0</v>
      </c>
      <c r="G1799" s="5">
        <f t="shared" si="113"/>
        <v>0</v>
      </c>
      <c r="H1799" s="19">
        <f t="shared" si="114"/>
        <v>0</v>
      </c>
      <c r="I1799" s="51">
        <v>28.472222222222221</v>
      </c>
      <c r="J1799" s="51">
        <v>129.23170731707316</v>
      </c>
      <c r="K1799" s="51">
        <v>16.832987600518862</v>
      </c>
      <c r="L1799" s="51">
        <v>0</v>
      </c>
      <c r="M1799" s="51">
        <v>100</v>
      </c>
      <c r="N1799" s="51">
        <v>0</v>
      </c>
      <c r="O1799" s="51">
        <v>42.708333333333336</v>
      </c>
      <c r="P1799" s="51">
        <v>129.23170731707316</v>
      </c>
      <c r="Q1799" s="51">
        <v>16.832987600518862</v>
      </c>
      <c r="R1799" s="51">
        <v>0</v>
      </c>
      <c r="S1799" s="51">
        <v>100</v>
      </c>
      <c r="T1799" s="51">
        <v>0</v>
      </c>
      <c r="U1799" s="51">
        <v>0</v>
      </c>
      <c r="V1799" t="s">
        <v>20</v>
      </c>
      <c r="W1799" t="s">
        <v>20</v>
      </c>
      <c r="X1799" t="s">
        <v>20</v>
      </c>
      <c r="Y1799" t="s">
        <v>20</v>
      </c>
      <c r="Z1799" t="s">
        <v>20</v>
      </c>
      <c r="AA1799" s="2">
        <v>0</v>
      </c>
      <c r="AB1799">
        <v>1</v>
      </c>
      <c r="AC1799">
        <v>4</v>
      </c>
      <c r="AD1799">
        <v>1</v>
      </c>
      <c r="AE1799" s="16">
        <v>0</v>
      </c>
      <c r="AF1799" s="12">
        <v>99</v>
      </c>
      <c r="AG1799">
        <v>99</v>
      </c>
      <c r="AH1799">
        <v>1</v>
      </c>
      <c r="AI1799">
        <v>99</v>
      </c>
      <c r="AJ1799">
        <v>99</v>
      </c>
      <c r="AK1799">
        <v>99</v>
      </c>
      <c r="AL1799">
        <v>99</v>
      </c>
      <c r="AM1799" s="1">
        <v>99</v>
      </c>
      <c r="AN1799">
        <v>99</v>
      </c>
      <c r="AO1799" s="1">
        <v>99</v>
      </c>
      <c r="AP1799" s="1">
        <v>99</v>
      </c>
      <c r="AQ1799">
        <v>99</v>
      </c>
      <c r="AR1799" s="1">
        <v>99</v>
      </c>
      <c r="AS1799" s="1">
        <v>0</v>
      </c>
      <c r="AT1799" s="1">
        <v>0</v>
      </c>
      <c r="AU1799" s="1">
        <v>1</v>
      </c>
      <c r="AV1799" s="1">
        <v>0</v>
      </c>
      <c r="AW1799" s="1">
        <v>0</v>
      </c>
      <c r="AX1799" s="1">
        <v>0</v>
      </c>
      <c r="AY1799" s="1">
        <v>0</v>
      </c>
      <c r="AZ1799" s="1">
        <v>0</v>
      </c>
      <c r="BA1799" s="1">
        <v>0</v>
      </c>
      <c r="BB1799" s="1">
        <v>0</v>
      </c>
      <c r="BC1799" s="1">
        <v>0</v>
      </c>
      <c r="BD1799" s="1">
        <v>0</v>
      </c>
      <c r="BE1799" s="1">
        <v>0</v>
      </c>
      <c r="BF1799" s="1">
        <f>SUM(AS1799:BE1799)</f>
        <v>1</v>
      </c>
      <c r="BG1799" s="25">
        <v>0</v>
      </c>
      <c r="BH1799" s="1">
        <v>0</v>
      </c>
      <c r="BI1799" s="1">
        <v>0</v>
      </c>
      <c r="BJ1799" s="1">
        <v>0</v>
      </c>
      <c r="BK1799" s="1">
        <v>0</v>
      </c>
      <c r="BL1799" s="25">
        <v>0</v>
      </c>
      <c r="BM1799" s="1">
        <v>0</v>
      </c>
      <c r="BN1799" s="1">
        <v>0</v>
      </c>
      <c r="BO1799" s="1">
        <v>0</v>
      </c>
      <c r="BP1799" s="1">
        <v>0</v>
      </c>
      <c r="BQ1799" s="12"/>
      <c r="BR1799" s="12"/>
      <c r="BS1799" s="12"/>
      <c r="BT1799" s="12"/>
      <c r="BU1799" s="12"/>
      <c r="BV1799" s="12"/>
      <c r="BW1799" s="12"/>
      <c r="BX1799" s="12"/>
      <c r="BY1799" s="12"/>
      <c r="BZ1799" s="12"/>
      <c r="CA1799" s="12"/>
      <c r="CB1799" s="15"/>
      <c r="CC1799" s="12"/>
      <c r="CD1799" s="12"/>
      <c r="CE1799" s="12"/>
      <c r="CF1799" s="12"/>
      <c r="CG1799" s="12"/>
      <c r="CH1799" s="12"/>
      <c r="CI1799" s="12"/>
      <c r="CJ1799" s="15"/>
      <c r="CK1799" s="12"/>
      <c r="CL1799" s="12"/>
      <c r="CM1799" s="12"/>
      <c r="CN1799" s="12"/>
      <c r="CO1799" s="12"/>
      <c r="CP1799" s="12"/>
      <c r="CQ1799" s="12"/>
      <c r="CR1799" s="12"/>
      <c r="CS1799" s="12"/>
      <c r="CT1799" s="12"/>
      <c r="CU1799" s="12"/>
      <c r="CV1799" s="12"/>
      <c r="CW1799" s="12"/>
      <c r="CX1799" s="12"/>
      <c r="CY1799" s="12"/>
      <c r="CZ1799" s="12"/>
      <c r="DA1799" s="12"/>
      <c r="DB1799" s="12"/>
      <c r="DC1799" s="12"/>
      <c r="DD1799"/>
      <c r="DE1799" s="35"/>
    </row>
    <row r="1800" spans="1:109" x14ac:dyDescent="0.2">
      <c r="A1800" s="2">
        <v>1799</v>
      </c>
      <c r="B1800" s="5">
        <v>21</v>
      </c>
      <c r="C1800" s="2">
        <v>3</v>
      </c>
      <c r="D1800" s="1">
        <v>2</v>
      </c>
      <c r="E1800" s="7">
        <v>44062</v>
      </c>
      <c r="F1800" s="1">
        <v>0</v>
      </c>
      <c r="G1800" s="5">
        <f t="shared" si="113"/>
        <v>0</v>
      </c>
      <c r="H1800" s="19">
        <f t="shared" si="114"/>
        <v>0</v>
      </c>
      <c r="I1800" s="51">
        <v>0</v>
      </c>
      <c r="J1800" t="s">
        <v>20</v>
      </c>
      <c r="K1800" t="s">
        <v>20</v>
      </c>
      <c r="L1800" t="s">
        <v>20</v>
      </c>
      <c r="M1800" t="s">
        <v>20</v>
      </c>
      <c r="N1800" t="s">
        <v>20</v>
      </c>
      <c r="O1800" s="51">
        <v>0</v>
      </c>
      <c r="P1800" t="s">
        <v>20</v>
      </c>
      <c r="Q1800" t="s">
        <v>20</v>
      </c>
      <c r="R1800" t="s">
        <v>20</v>
      </c>
      <c r="S1800" t="s">
        <v>20</v>
      </c>
      <c r="T1800" t="s">
        <v>20</v>
      </c>
      <c r="U1800" s="51">
        <v>0</v>
      </c>
      <c r="V1800" t="s">
        <v>20</v>
      </c>
      <c r="W1800" t="s">
        <v>20</v>
      </c>
      <c r="X1800" t="s">
        <v>20</v>
      </c>
      <c r="Y1800" t="s">
        <v>20</v>
      </c>
      <c r="Z1800" t="s">
        <v>20</v>
      </c>
      <c r="AA1800" s="2">
        <v>0</v>
      </c>
      <c r="AB1800">
        <v>1</v>
      </c>
      <c r="AC1800">
        <v>7</v>
      </c>
      <c r="AD1800">
        <v>1</v>
      </c>
      <c r="AE1800" s="16">
        <v>0</v>
      </c>
      <c r="AF1800" s="12">
        <v>99</v>
      </c>
      <c r="AG1800">
        <v>99</v>
      </c>
      <c r="AH1800">
        <v>99</v>
      </c>
      <c r="AI1800">
        <v>99</v>
      </c>
      <c r="AJ1800">
        <v>1</v>
      </c>
      <c r="AK1800">
        <v>99</v>
      </c>
      <c r="AL1800">
        <v>99</v>
      </c>
      <c r="AM1800">
        <v>99</v>
      </c>
      <c r="AN1800" s="1">
        <v>99</v>
      </c>
      <c r="AO1800" s="1">
        <v>99</v>
      </c>
      <c r="AP1800" s="1">
        <v>99</v>
      </c>
      <c r="AQ1800" s="1">
        <v>99</v>
      </c>
      <c r="AR1800" s="1">
        <v>99</v>
      </c>
      <c r="AS1800" s="1">
        <v>0</v>
      </c>
      <c r="AT1800" s="1">
        <v>0</v>
      </c>
      <c r="AU1800">
        <v>0</v>
      </c>
      <c r="AV1800" s="1">
        <v>0</v>
      </c>
      <c r="AW1800" s="1">
        <v>1</v>
      </c>
      <c r="AX1800" s="1">
        <v>0</v>
      </c>
      <c r="AY1800" s="1">
        <v>0</v>
      </c>
      <c r="AZ1800" s="1">
        <v>0</v>
      </c>
      <c r="BA1800" s="1">
        <v>0</v>
      </c>
      <c r="BB1800" s="1">
        <v>0</v>
      </c>
      <c r="BC1800" s="1">
        <v>0</v>
      </c>
      <c r="BD1800" s="1">
        <v>0</v>
      </c>
      <c r="BE1800" s="1">
        <v>0</v>
      </c>
      <c r="BF1800" s="1">
        <f>SUM(AS1800:BE1800)</f>
        <v>1</v>
      </c>
      <c r="BG1800" s="25">
        <v>0</v>
      </c>
      <c r="BH1800" s="1">
        <v>0</v>
      </c>
      <c r="BI1800" s="1">
        <v>0</v>
      </c>
      <c r="BJ1800" s="1">
        <v>0</v>
      </c>
      <c r="BK1800" s="1">
        <v>0</v>
      </c>
      <c r="BL1800" s="25">
        <v>0</v>
      </c>
      <c r="BM1800" s="1">
        <v>0</v>
      </c>
      <c r="BN1800" s="1">
        <v>0</v>
      </c>
      <c r="BO1800" s="1">
        <v>0</v>
      </c>
      <c r="BP1800" s="1">
        <v>0</v>
      </c>
      <c r="BQ1800" s="12"/>
      <c r="BR1800" s="12"/>
      <c r="BS1800" s="12"/>
      <c r="BT1800" s="12"/>
      <c r="BU1800" s="12"/>
      <c r="BV1800" s="12"/>
      <c r="BW1800" s="12"/>
      <c r="BX1800" s="12"/>
      <c r="BY1800" s="12"/>
      <c r="BZ1800" s="12"/>
      <c r="CA1800" s="12"/>
      <c r="CB1800" s="15"/>
      <c r="CC1800" s="12"/>
      <c r="CD1800" s="12"/>
      <c r="CE1800" s="12"/>
      <c r="CF1800" s="12"/>
      <c r="CG1800" s="12"/>
      <c r="CH1800" s="12"/>
      <c r="CI1800" s="12"/>
      <c r="CJ1800" s="15"/>
      <c r="CK1800" s="12"/>
      <c r="CL1800" s="12"/>
      <c r="CM1800" s="12"/>
      <c r="CN1800" s="12"/>
      <c r="CO1800" s="12"/>
      <c r="CP1800" s="12"/>
      <c r="CQ1800" s="12"/>
      <c r="CR1800" s="12"/>
      <c r="CS1800" s="12"/>
      <c r="CT1800" s="12"/>
      <c r="CU1800" s="12"/>
      <c r="CV1800" s="12"/>
      <c r="CW1800" s="12"/>
      <c r="CX1800" s="12"/>
      <c r="CY1800" s="12"/>
      <c r="CZ1800" s="12"/>
      <c r="DA1800" s="12"/>
      <c r="DB1800" s="12"/>
      <c r="DC1800" s="12"/>
      <c r="DD1800"/>
      <c r="DE1800" s="35"/>
    </row>
    <row r="1801" spans="1:109" x14ac:dyDescent="0.2">
      <c r="A1801" s="2">
        <v>1800</v>
      </c>
      <c r="B1801" s="5">
        <v>21</v>
      </c>
      <c r="C1801" s="2">
        <v>3</v>
      </c>
      <c r="D1801" s="1">
        <v>3</v>
      </c>
      <c r="E1801" s="7">
        <v>44063</v>
      </c>
      <c r="F1801" s="1">
        <v>0</v>
      </c>
      <c r="G1801" s="5">
        <f t="shared" si="113"/>
        <v>0</v>
      </c>
      <c r="H1801" s="19">
        <f t="shared" si="114"/>
        <v>0</v>
      </c>
      <c r="I1801" s="51">
        <v>68.402777777777771</v>
      </c>
      <c r="J1801" s="51">
        <v>148.56852791878174</v>
      </c>
      <c r="K1801" s="51">
        <v>35.690950458966753</v>
      </c>
      <c r="L1801" s="51">
        <v>38.071065989847718</v>
      </c>
      <c r="M1801" s="51">
        <v>60.406091370558372</v>
      </c>
      <c r="N1801" s="51">
        <v>1.5228426395939085</v>
      </c>
      <c r="O1801" s="51">
        <v>52.604166666666664</v>
      </c>
      <c r="P1801" s="51">
        <v>103.78217821782178</v>
      </c>
      <c r="Q1801" s="51">
        <v>23.302377711500075</v>
      </c>
      <c r="R1801" s="51">
        <v>0</v>
      </c>
      <c r="S1801" s="51">
        <v>97.029702970297024</v>
      </c>
      <c r="T1801" s="51">
        <v>2.9702970297029703</v>
      </c>
      <c r="U1801" s="51">
        <v>100</v>
      </c>
      <c r="V1801" s="51">
        <v>195.6875</v>
      </c>
      <c r="W1801" s="51">
        <v>14.537482799929339</v>
      </c>
      <c r="X1801" s="51">
        <v>78.125</v>
      </c>
      <c r="Y1801" s="51">
        <v>21.875</v>
      </c>
      <c r="Z1801" s="51">
        <v>0</v>
      </c>
      <c r="AA1801" s="25" t="s">
        <v>20</v>
      </c>
      <c r="AB1801" t="s">
        <v>20</v>
      </c>
      <c r="AC1801" t="s">
        <v>20</v>
      </c>
      <c r="AD1801">
        <v>1</v>
      </c>
      <c r="AE1801" s="16" t="s">
        <v>20</v>
      </c>
      <c r="AF1801" s="16" t="s">
        <v>20</v>
      </c>
      <c r="AG1801" s="16" t="s">
        <v>20</v>
      </c>
      <c r="AH1801" s="16" t="s">
        <v>20</v>
      </c>
      <c r="AI1801" s="16" t="s">
        <v>20</v>
      </c>
      <c r="AJ1801" s="16" t="s">
        <v>20</v>
      </c>
      <c r="AK1801" s="16" t="s">
        <v>20</v>
      </c>
      <c r="AL1801" s="16" t="s">
        <v>20</v>
      </c>
      <c r="AM1801" s="1" t="s">
        <v>20</v>
      </c>
      <c r="AN1801" s="1" t="s">
        <v>20</v>
      </c>
      <c r="AO1801" s="1" t="s">
        <v>20</v>
      </c>
      <c r="AP1801" s="1" t="s">
        <v>20</v>
      </c>
      <c r="AQ1801" s="1" t="s">
        <v>20</v>
      </c>
      <c r="AR1801" s="1" t="s">
        <v>20</v>
      </c>
      <c r="AS1801" t="s">
        <v>20</v>
      </c>
      <c r="AT1801" t="s">
        <v>20</v>
      </c>
      <c r="AU1801" t="s">
        <v>20</v>
      </c>
      <c r="AV1801" t="s">
        <v>20</v>
      </c>
      <c r="AW1801" t="s">
        <v>20</v>
      </c>
      <c r="AX1801" t="s">
        <v>20</v>
      </c>
      <c r="AY1801" t="s">
        <v>20</v>
      </c>
      <c r="AZ1801" s="1" t="s">
        <v>20</v>
      </c>
      <c r="BA1801" t="s">
        <v>20</v>
      </c>
      <c r="BB1801" t="s">
        <v>20</v>
      </c>
      <c r="BC1801" t="s">
        <v>20</v>
      </c>
      <c r="BD1801" t="s">
        <v>20</v>
      </c>
      <c r="BE1801" t="s">
        <v>20</v>
      </c>
      <c r="BF1801" s="1" t="s">
        <v>20</v>
      </c>
      <c r="BG1801" s="25">
        <v>0</v>
      </c>
      <c r="BH1801" s="1">
        <v>0</v>
      </c>
      <c r="BI1801" s="1">
        <v>0</v>
      </c>
      <c r="BJ1801" s="1">
        <v>0</v>
      </c>
      <c r="BK1801" s="1">
        <v>0</v>
      </c>
      <c r="BL1801" s="25">
        <v>0</v>
      </c>
      <c r="BM1801" s="1">
        <v>0</v>
      </c>
      <c r="BN1801" s="1">
        <v>0</v>
      </c>
      <c r="BO1801" s="1">
        <v>0</v>
      </c>
      <c r="BP1801" s="1">
        <v>0</v>
      </c>
      <c r="BQ1801" s="12"/>
      <c r="BR1801" s="12"/>
      <c r="BS1801" s="12"/>
      <c r="BT1801" s="12"/>
      <c r="BU1801" s="12"/>
      <c r="BV1801" s="12"/>
      <c r="BW1801" s="12"/>
      <c r="BX1801" s="12"/>
      <c r="BY1801" s="12"/>
      <c r="BZ1801" s="12"/>
      <c r="CA1801" s="12"/>
      <c r="CB1801" s="15"/>
      <c r="CC1801" s="12"/>
      <c r="CD1801" s="12"/>
      <c r="CE1801" s="12"/>
      <c r="CF1801" s="12"/>
      <c r="CG1801" s="12"/>
      <c r="CH1801" s="12"/>
      <c r="CI1801" s="12"/>
      <c r="CJ1801" s="15"/>
      <c r="CK1801" s="12"/>
      <c r="CL1801" s="12"/>
      <c r="CM1801" s="12"/>
      <c r="CN1801" s="12"/>
      <c r="CO1801" s="12"/>
      <c r="CP1801" s="12"/>
      <c r="CQ1801" s="12"/>
      <c r="CR1801" s="12"/>
      <c r="CS1801" s="12"/>
      <c r="CT1801" s="12"/>
      <c r="CU1801" s="12"/>
      <c r="CV1801" s="12"/>
      <c r="CW1801" s="12"/>
      <c r="CX1801" s="12"/>
      <c r="CY1801" s="12"/>
      <c r="CZ1801" s="12"/>
      <c r="DA1801" s="12"/>
      <c r="DB1801" s="12"/>
      <c r="DC1801" s="12"/>
      <c r="DD1801"/>
      <c r="DE1801" s="35"/>
    </row>
    <row r="1802" spans="1:109" x14ac:dyDescent="0.2">
      <c r="A1802" s="2">
        <v>1801</v>
      </c>
      <c r="B1802" s="5">
        <v>21</v>
      </c>
      <c r="C1802" s="2">
        <v>3</v>
      </c>
      <c r="D1802" s="1">
        <v>4</v>
      </c>
      <c r="E1802" s="7">
        <v>44064</v>
      </c>
      <c r="F1802" s="1">
        <v>0</v>
      </c>
      <c r="G1802" s="5">
        <f t="shared" si="113"/>
        <v>45</v>
      </c>
      <c r="H1802" s="19">
        <f t="shared" si="114"/>
        <v>112.5</v>
      </c>
      <c r="I1802" s="51">
        <v>100</v>
      </c>
      <c r="J1802" s="51">
        <v>232.17013888888889</v>
      </c>
      <c r="K1802" s="51">
        <v>19.101184448865698</v>
      </c>
      <c r="L1802" s="51">
        <v>84.027777777777771</v>
      </c>
      <c r="M1802" s="51">
        <v>15.972222222222229</v>
      </c>
      <c r="N1802" s="51">
        <v>0</v>
      </c>
      <c r="O1802" s="51">
        <v>100</v>
      </c>
      <c r="P1802" s="51">
        <v>243.984375</v>
      </c>
      <c r="Q1802" s="51">
        <v>16.478314801002757</v>
      </c>
      <c r="R1802" s="51">
        <v>98.4375</v>
      </c>
      <c r="S1802" s="51">
        <v>1.5625</v>
      </c>
      <c r="T1802" s="51">
        <v>0</v>
      </c>
      <c r="U1802" s="51">
        <v>100</v>
      </c>
      <c r="V1802" s="51">
        <v>208.54166666666666</v>
      </c>
      <c r="W1802" s="51">
        <v>20.598994344847966</v>
      </c>
      <c r="X1802" s="51">
        <v>55.208333333333336</v>
      </c>
      <c r="Y1802" s="51">
        <v>44.791666666666664</v>
      </c>
      <c r="Z1802" s="51">
        <v>0</v>
      </c>
      <c r="AA1802" s="2">
        <v>0</v>
      </c>
      <c r="AB1802">
        <v>1</v>
      </c>
      <c r="AC1802">
        <v>8</v>
      </c>
      <c r="AD1802" s="1" t="s">
        <v>20</v>
      </c>
      <c r="AE1802" s="16">
        <v>0</v>
      </c>
      <c r="AF1802" t="s">
        <v>875</v>
      </c>
      <c r="AG1802" t="s">
        <v>875</v>
      </c>
      <c r="AH1802" t="s">
        <v>875</v>
      </c>
      <c r="AI1802" t="s">
        <v>875</v>
      </c>
      <c r="AJ1802" t="s">
        <v>875</v>
      </c>
      <c r="AK1802" t="s">
        <v>875</v>
      </c>
      <c r="AL1802" t="s">
        <v>875</v>
      </c>
      <c r="AM1802" s="1" t="s">
        <v>903</v>
      </c>
      <c r="AN1802" s="1" t="s">
        <v>903</v>
      </c>
      <c r="AO1802" s="1" t="s">
        <v>903</v>
      </c>
      <c r="AP1802" s="1" t="s">
        <v>903</v>
      </c>
      <c r="AQ1802" s="1" t="s">
        <v>903</v>
      </c>
      <c r="AR1802" s="1" t="s">
        <v>903</v>
      </c>
      <c r="AS1802" s="1" t="s">
        <v>903</v>
      </c>
      <c r="AT1802" s="1" t="s">
        <v>903</v>
      </c>
      <c r="AU1802" s="1" t="s">
        <v>903</v>
      </c>
      <c r="AV1802" s="1" t="s">
        <v>903</v>
      </c>
      <c r="AW1802" s="1" t="s">
        <v>903</v>
      </c>
      <c r="AX1802" s="1" t="s">
        <v>903</v>
      </c>
      <c r="AY1802" s="1" t="s">
        <v>903</v>
      </c>
      <c r="AZ1802" s="1" t="s">
        <v>903</v>
      </c>
      <c r="BA1802" s="1" t="s">
        <v>875</v>
      </c>
      <c r="BB1802" s="1" t="s">
        <v>875</v>
      </c>
      <c r="BC1802" s="1" t="s">
        <v>875</v>
      </c>
      <c r="BD1802" s="1" t="s">
        <v>875</v>
      </c>
      <c r="BE1802" s="1" t="s">
        <v>875</v>
      </c>
      <c r="BF1802" s="1" t="s">
        <v>875</v>
      </c>
      <c r="BG1802" s="25">
        <v>45</v>
      </c>
      <c r="BH1802">
        <v>3</v>
      </c>
      <c r="BI1802" s="1">
        <v>2.5</v>
      </c>
      <c r="BJ1802" s="1">
        <f>BG1802*BI1802</f>
        <v>112.5</v>
      </c>
      <c r="BK1802" t="s">
        <v>791</v>
      </c>
      <c r="BL1802" s="25">
        <v>0</v>
      </c>
      <c r="BM1802" s="1">
        <v>0</v>
      </c>
      <c r="BN1802" s="1">
        <v>0</v>
      </c>
      <c r="BO1802" s="1">
        <v>0</v>
      </c>
      <c r="BP1802" s="1">
        <v>0</v>
      </c>
      <c r="BQ1802" s="12"/>
      <c r="BR1802" s="12"/>
      <c r="BS1802" s="12"/>
      <c r="BT1802" s="12"/>
      <c r="BU1802" s="12"/>
      <c r="BV1802" s="12"/>
      <c r="BW1802" s="12"/>
      <c r="BX1802" s="12"/>
      <c r="BY1802" s="12"/>
      <c r="BZ1802" s="12"/>
      <c r="CA1802" s="12"/>
      <c r="CB1802" s="15"/>
      <c r="CC1802" s="12"/>
      <c r="CD1802" s="12"/>
      <c r="CE1802" s="12"/>
      <c r="CF1802" s="12"/>
      <c r="CG1802" s="12"/>
      <c r="CH1802" s="12"/>
      <c r="CI1802" s="12"/>
      <c r="CJ1802" s="15"/>
      <c r="CK1802" s="12"/>
      <c r="CL1802" s="12"/>
      <c r="CM1802" s="12"/>
      <c r="CN1802" s="12"/>
      <c r="CO1802" s="12"/>
      <c r="CP1802" s="12"/>
      <c r="CQ1802" s="12"/>
      <c r="CR1802" s="12"/>
      <c r="CS1802" s="12"/>
      <c r="CT1802" s="12"/>
      <c r="CU1802" s="12"/>
      <c r="CV1802" s="12"/>
      <c r="CW1802" s="12"/>
      <c r="CX1802" s="12"/>
      <c r="CY1802" s="12"/>
      <c r="CZ1802" s="12"/>
      <c r="DA1802" s="12"/>
      <c r="DB1802" s="12"/>
      <c r="DC1802" s="12"/>
      <c r="DD1802" s="17">
        <v>0.72916666666666663</v>
      </c>
      <c r="DE1802" s="35">
        <v>0.76041666666666663</v>
      </c>
    </row>
    <row r="1803" spans="1:109" x14ac:dyDescent="0.2">
      <c r="A1803" s="2">
        <v>1802</v>
      </c>
      <c r="B1803" s="5">
        <v>21</v>
      </c>
      <c r="C1803" s="2">
        <v>3</v>
      </c>
      <c r="D1803" s="1">
        <v>5</v>
      </c>
      <c r="E1803" s="7">
        <v>44065</v>
      </c>
      <c r="F1803" s="1">
        <v>0</v>
      </c>
      <c r="G1803" s="5">
        <f t="shared" si="113"/>
        <v>0</v>
      </c>
      <c r="H1803" s="19">
        <f t="shared" si="114"/>
        <v>0</v>
      </c>
      <c r="I1803" s="51">
        <v>100</v>
      </c>
      <c r="J1803" s="51">
        <v>225.29166666666666</v>
      </c>
      <c r="K1803" s="51">
        <v>15.700870904687378</v>
      </c>
      <c r="L1803" s="51">
        <v>82.638888888888886</v>
      </c>
      <c r="M1803" s="51">
        <v>17.361111111111114</v>
      </c>
      <c r="N1803" s="51">
        <v>0</v>
      </c>
      <c r="O1803" s="51">
        <v>100</v>
      </c>
      <c r="P1803" s="51">
        <v>222.80208333333334</v>
      </c>
      <c r="Q1803" s="51">
        <v>18.267590290562534</v>
      </c>
      <c r="R1803" s="51">
        <v>73.958333333333329</v>
      </c>
      <c r="S1803" s="51">
        <v>26.041666666666671</v>
      </c>
      <c r="T1803" s="51">
        <v>0</v>
      </c>
      <c r="U1803" s="51">
        <v>100</v>
      </c>
      <c r="V1803" s="51">
        <v>230.27083333333334</v>
      </c>
      <c r="W1803" s="51">
        <v>8.8141756836226666</v>
      </c>
      <c r="X1803" s="51">
        <v>100</v>
      </c>
      <c r="Y1803" s="51">
        <v>0</v>
      </c>
      <c r="Z1803" s="51">
        <v>0</v>
      </c>
      <c r="AA1803" s="25" t="s">
        <v>20</v>
      </c>
      <c r="AB1803" t="s">
        <v>20</v>
      </c>
      <c r="AC1803" t="s">
        <v>20</v>
      </c>
      <c r="AD1803">
        <v>1</v>
      </c>
      <c r="AE1803" s="16" t="s">
        <v>20</v>
      </c>
      <c r="AF1803" s="16" t="s">
        <v>20</v>
      </c>
      <c r="AG1803" s="16" t="s">
        <v>20</v>
      </c>
      <c r="AH1803" s="16" t="s">
        <v>20</v>
      </c>
      <c r="AI1803" s="16" t="s">
        <v>20</v>
      </c>
      <c r="AJ1803" s="16" t="s">
        <v>20</v>
      </c>
      <c r="AK1803" s="16" t="s">
        <v>20</v>
      </c>
      <c r="AL1803" s="16" t="s">
        <v>20</v>
      </c>
      <c r="AM1803" s="16" t="s">
        <v>20</v>
      </c>
      <c r="AN1803" s="16" t="s">
        <v>20</v>
      </c>
      <c r="AO1803" s="16" t="s">
        <v>20</v>
      </c>
      <c r="AP1803" s="16" t="s">
        <v>20</v>
      </c>
      <c r="AQ1803" s="16" t="s">
        <v>20</v>
      </c>
      <c r="AR1803" s="16" t="s">
        <v>20</v>
      </c>
      <c r="AS1803" t="s">
        <v>20</v>
      </c>
      <c r="AT1803" t="s">
        <v>20</v>
      </c>
      <c r="AU1803" t="s">
        <v>20</v>
      </c>
      <c r="AV1803" t="s">
        <v>20</v>
      </c>
      <c r="AW1803" t="s">
        <v>20</v>
      </c>
      <c r="AX1803" t="s">
        <v>20</v>
      </c>
      <c r="AY1803" t="s">
        <v>20</v>
      </c>
      <c r="AZ1803" s="1" t="s">
        <v>20</v>
      </c>
      <c r="BA1803" s="1" t="s">
        <v>20</v>
      </c>
      <c r="BB1803" s="1" t="s">
        <v>20</v>
      </c>
      <c r="BC1803" t="s">
        <v>20</v>
      </c>
      <c r="BD1803" t="s">
        <v>20</v>
      </c>
      <c r="BE1803" s="1" t="s">
        <v>20</v>
      </c>
      <c r="BF1803" s="1" t="s">
        <v>20</v>
      </c>
      <c r="BG1803" s="25">
        <v>0</v>
      </c>
      <c r="BH1803" s="1">
        <v>0</v>
      </c>
      <c r="BI1803" s="1">
        <v>0</v>
      </c>
      <c r="BJ1803" s="1">
        <v>0</v>
      </c>
      <c r="BK1803" s="1">
        <v>0</v>
      </c>
      <c r="BL1803" s="25">
        <v>0</v>
      </c>
      <c r="BM1803" s="1">
        <v>0</v>
      </c>
      <c r="BN1803" s="1">
        <v>0</v>
      </c>
      <c r="BO1803" s="1">
        <v>0</v>
      </c>
      <c r="BP1803" s="1">
        <v>0</v>
      </c>
      <c r="BQ1803" s="12"/>
      <c r="BR1803" s="12"/>
      <c r="BS1803" s="12"/>
      <c r="BT1803" s="12"/>
      <c r="BU1803" s="12"/>
      <c r="BV1803" s="12"/>
      <c r="BW1803" s="12"/>
      <c r="BX1803" s="12"/>
      <c r="BY1803" s="12"/>
      <c r="BZ1803" s="12"/>
      <c r="CA1803" s="12"/>
      <c r="CB1803" s="15"/>
      <c r="CC1803" s="12"/>
      <c r="CD1803" s="12"/>
      <c r="CE1803" s="12"/>
      <c r="CF1803" s="12"/>
      <c r="CG1803" s="12"/>
      <c r="CH1803" s="12"/>
      <c r="CI1803" s="12"/>
      <c r="CJ1803" s="15"/>
      <c r="CK1803" s="12"/>
      <c r="CL1803" s="12"/>
      <c r="CM1803" s="12"/>
      <c r="CN1803" s="12"/>
      <c r="CO1803" s="12"/>
      <c r="CP1803" s="12"/>
      <c r="CQ1803" s="12"/>
      <c r="CR1803" s="12"/>
      <c r="CS1803" s="12"/>
      <c r="CT1803" s="12"/>
      <c r="CU1803" s="12"/>
      <c r="CV1803" s="12"/>
      <c r="CW1803" s="12"/>
      <c r="CX1803" s="12"/>
      <c r="CY1803" s="12"/>
      <c r="CZ1803" s="12"/>
      <c r="DA1803" s="12"/>
      <c r="DB1803" s="12"/>
      <c r="DC1803" s="12"/>
      <c r="DD1803"/>
      <c r="DE1803" s="35"/>
    </row>
    <row r="1804" spans="1:109" x14ac:dyDescent="0.2">
      <c r="A1804" s="2">
        <v>1803</v>
      </c>
      <c r="B1804" s="5">
        <v>21</v>
      </c>
      <c r="C1804" s="2">
        <v>3</v>
      </c>
      <c r="D1804" s="1">
        <v>6</v>
      </c>
      <c r="E1804" s="7">
        <v>44066</v>
      </c>
      <c r="F1804" s="1">
        <v>0</v>
      </c>
      <c r="G1804" s="5">
        <f t="shared" si="113"/>
        <v>0</v>
      </c>
      <c r="H1804" s="19">
        <f t="shared" si="114"/>
        <v>0</v>
      </c>
      <c r="I1804" s="51">
        <v>77.430555555555557</v>
      </c>
      <c r="J1804" s="51">
        <v>183.27354260089686</v>
      </c>
      <c r="K1804" s="51">
        <v>19.590551000258085</v>
      </c>
      <c r="L1804" s="51">
        <v>47.085201793721971</v>
      </c>
      <c r="M1804" s="51">
        <v>52.914798206278029</v>
      </c>
      <c r="N1804" s="51">
        <v>0</v>
      </c>
      <c r="O1804" s="51">
        <v>66.145833333333329</v>
      </c>
      <c r="P1804" s="51">
        <v>180.81889763779529</v>
      </c>
      <c r="Q1804" s="51">
        <v>24.088747848989531</v>
      </c>
      <c r="R1804" s="51">
        <v>51.968503937007874</v>
      </c>
      <c r="S1804" s="51">
        <v>48.031496062992126</v>
      </c>
      <c r="T1804" s="51">
        <v>0</v>
      </c>
      <c r="U1804" s="51">
        <v>100</v>
      </c>
      <c r="V1804" s="51">
        <v>186.52083333333334</v>
      </c>
      <c r="W1804" s="51">
        <v>11.714873385574409</v>
      </c>
      <c r="X1804" s="51">
        <v>40.625</v>
      </c>
      <c r="Y1804" s="51">
        <v>59.375</v>
      </c>
      <c r="Z1804" s="51">
        <v>0</v>
      </c>
      <c r="AA1804" s="2">
        <v>0</v>
      </c>
      <c r="AB1804">
        <v>1</v>
      </c>
      <c r="AC1804">
        <v>8</v>
      </c>
      <c r="AD1804" s="1" t="s">
        <v>20</v>
      </c>
      <c r="AE1804" s="16">
        <v>0</v>
      </c>
      <c r="AF1804" s="12">
        <v>99</v>
      </c>
      <c r="AG1804">
        <v>99</v>
      </c>
      <c r="AH1804">
        <v>99</v>
      </c>
      <c r="AI1804">
        <v>1</v>
      </c>
      <c r="AJ1804">
        <v>99</v>
      </c>
      <c r="AK1804">
        <v>2</v>
      </c>
      <c r="AL1804">
        <v>3</v>
      </c>
      <c r="AM1804" s="1">
        <v>99</v>
      </c>
      <c r="AN1804" s="1">
        <v>99</v>
      </c>
      <c r="AO1804" s="1">
        <v>99</v>
      </c>
      <c r="AP1804" s="1">
        <v>99</v>
      </c>
      <c r="AQ1804" s="1">
        <v>99</v>
      </c>
      <c r="AR1804" s="1">
        <v>99</v>
      </c>
      <c r="AS1804" s="1">
        <v>0</v>
      </c>
      <c r="AT1804" s="1">
        <v>0</v>
      </c>
      <c r="AU1804">
        <v>0</v>
      </c>
      <c r="AV1804" s="1">
        <v>1</v>
      </c>
      <c r="AW1804" s="1">
        <v>0</v>
      </c>
      <c r="AX1804" s="1">
        <v>1</v>
      </c>
      <c r="AY1804" s="1">
        <v>1</v>
      </c>
      <c r="AZ1804" s="1">
        <v>0</v>
      </c>
      <c r="BA1804" s="1">
        <v>0</v>
      </c>
      <c r="BB1804" s="1">
        <v>0</v>
      </c>
      <c r="BC1804" s="1">
        <v>0</v>
      </c>
      <c r="BD1804" s="1">
        <v>0</v>
      </c>
      <c r="BE1804" s="1">
        <v>0</v>
      </c>
      <c r="BF1804" s="1">
        <f>SUM(AS1804:BE1804)</f>
        <v>3</v>
      </c>
      <c r="BG1804" s="25">
        <v>0</v>
      </c>
      <c r="BH1804" s="1">
        <v>0</v>
      </c>
      <c r="BI1804" s="1">
        <v>0</v>
      </c>
      <c r="BJ1804" s="1">
        <v>0</v>
      </c>
      <c r="BK1804" s="1">
        <v>0</v>
      </c>
      <c r="BL1804" s="25">
        <v>0</v>
      </c>
      <c r="BM1804" s="1">
        <v>0</v>
      </c>
      <c r="BN1804" s="1">
        <v>0</v>
      </c>
      <c r="BO1804" s="1">
        <v>0</v>
      </c>
      <c r="BP1804" s="1">
        <v>0</v>
      </c>
      <c r="BQ1804" s="12"/>
      <c r="BR1804" s="12"/>
      <c r="BS1804" s="12"/>
      <c r="BT1804" s="12"/>
      <c r="BU1804" s="12"/>
      <c r="BV1804" s="12"/>
      <c r="BW1804" s="12"/>
      <c r="BX1804" s="12"/>
      <c r="BY1804" s="12"/>
      <c r="BZ1804" s="12"/>
      <c r="CA1804" s="12"/>
      <c r="CB1804" s="15"/>
      <c r="CC1804" s="12"/>
      <c r="CD1804" s="12"/>
      <c r="CE1804" s="12"/>
      <c r="CF1804" s="12"/>
      <c r="CG1804" s="12"/>
      <c r="CH1804" s="12"/>
      <c r="CI1804" s="12"/>
      <c r="CJ1804" s="15"/>
      <c r="CK1804" s="12"/>
      <c r="CL1804" s="12"/>
      <c r="CM1804" s="12"/>
      <c r="CN1804" s="12"/>
      <c r="CO1804" s="12"/>
      <c r="CP1804" s="12"/>
      <c r="CQ1804" s="12"/>
      <c r="CR1804" s="12"/>
      <c r="CS1804" s="12"/>
      <c r="CT1804" s="12"/>
      <c r="CU1804" s="12"/>
      <c r="CV1804" s="12"/>
      <c r="CW1804" s="12"/>
      <c r="CX1804" s="12"/>
      <c r="CY1804" s="12"/>
      <c r="CZ1804" s="12"/>
      <c r="DA1804" s="12"/>
      <c r="DB1804" s="12"/>
      <c r="DC1804" s="12"/>
      <c r="DD1804"/>
      <c r="DE1804" s="35"/>
    </row>
    <row r="1805" spans="1:109" x14ac:dyDescent="0.2">
      <c r="A1805" s="2">
        <v>1804</v>
      </c>
      <c r="B1805" s="5">
        <v>21</v>
      </c>
      <c r="C1805" s="2">
        <v>3</v>
      </c>
      <c r="D1805" s="1">
        <v>7</v>
      </c>
      <c r="E1805" s="7">
        <v>44067</v>
      </c>
      <c r="F1805" s="1">
        <v>0</v>
      </c>
      <c r="G1805" s="5">
        <f t="shared" si="113"/>
        <v>0</v>
      </c>
      <c r="H1805" s="19">
        <f t="shared" si="114"/>
        <v>0</v>
      </c>
      <c r="I1805" s="51">
        <v>95.138888888888886</v>
      </c>
      <c r="J1805" s="51">
        <v>192.82116788321167</v>
      </c>
      <c r="K1805" s="51">
        <v>31.21305340834158</v>
      </c>
      <c r="L1805" s="51">
        <v>65.693430656934311</v>
      </c>
      <c r="M1805" s="51">
        <v>33.576642335766422</v>
      </c>
      <c r="N1805" s="51">
        <v>0.72992700729927007</v>
      </c>
      <c r="O1805" s="51">
        <v>92.708333333333329</v>
      </c>
      <c r="P1805" s="51">
        <v>171.88202247191012</v>
      </c>
      <c r="Q1805" s="51">
        <v>34.286223218678622</v>
      </c>
      <c r="R1805" s="51">
        <v>55.617977528089888</v>
      </c>
      <c r="S1805" s="51">
        <v>43.258426966292134</v>
      </c>
      <c r="T1805" s="51">
        <v>1.1235955056179776</v>
      </c>
      <c r="U1805" s="51">
        <v>100</v>
      </c>
      <c r="V1805" s="51">
        <v>231.64583333333334</v>
      </c>
      <c r="W1805" s="51">
        <v>17.234647194078597</v>
      </c>
      <c r="X1805" s="51">
        <v>84.375</v>
      </c>
      <c r="Y1805" s="51">
        <v>15.625</v>
      </c>
      <c r="Z1805" s="51">
        <v>0</v>
      </c>
      <c r="AA1805" s="25" t="s">
        <v>20</v>
      </c>
      <c r="AB1805" t="s">
        <v>20</v>
      </c>
      <c r="AC1805" t="s">
        <v>20</v>
      </c>
      <c r="AD1805">
        <v>1</v>
      </c>
      <c r="AE1805" s="16" t="s">
        <v>20</v>
      </c>
      <c r="AF1805" s="16" t="s">
        <v>20</v>
      </c>
      <c r="AG1805" s="16" t="s">
        <v>20</v>
      </c>
      <c r="AH1805" s="16" t="s">
        <v>20</v>
      </c>
      <c r="AI1805" s="16" t="s">
        <v>20</v>
      </c>
      <c r="AJ1805" s="16" t="s">
        <v>20</v>
      </c>
      <c r="AK1805" s="16" t="s">
        <v>20</v>
      </c>
      <c r="AL1805" s="16" t="s">
        <v>20</v>
      </c>
      <c r="AM1805" s="1" t="s">
        <v>20</v>
      </c>
      <c r="AN1805" s="1" t="s">
        <v>20</v>
      </c>
      <c r="AO1805" s="1" t="s">
        <v>20</v>
      </c>
      <c r="AP1805" s="1" t="s">
        <v>20</v>
      </c>
      <c r="AQ1805" s="1" t="s">
        <v>20</v>
      </c>
      <c r="AR1805" s="1" t="s">
        <v>20</v>
      </c>
      <c r="AS1805" t="s">
        <v>20</v>
      </c>
      <c r="AT1805" t="s">
        <v>20</v>
      </c>
      <c r="AU1805" t="s">
        <v>20</v>
      </c>
      <c r="AV1805" t="s">
        <v>20</v>
      </c>
      <c r="AW1805" t="s">
        <v>20</v>
      </c>
      <c r="AX1805" t="s">
        <v>20</v>
      </c>
      <c r="AY1805" t="s">
        <v>20</v>
      </c>
      <c r="AZ1805" s="1" t="s">
        <v>20</v>
      </c>
      <c r="BA1805" s="1" t="s">
        <v>20</v>
      </c>
      <c r="BB1805" s="1" t="s">
        <v>20</v>
      </c>
      <c r="BC1805" t="s">
        <v>20</v>
      </c>
      <c r="BD1805" t="s">
        <v>20</v>
      </c>
      <c r="BE1805" s="1" t="s">
        <v>20</v>
      </c>
      <c r="BF1805" t="s">
        <v>20</v>
      </c>
      <c r="BG1805" s="25">
        <v>0</v>
      </c>
      <c r="BH1805" s="1">
        <v>0</v>
      </c>
      <c r="BI1805" s="1">
        <v>0</v>
      </c>
      <c r="BJ1805" s="1">
        <v>0</v>
      </c>
      <c r="BK1805" s="1">
        <v>0</v>
      </c>
      <c r="BL1805" s="25">
        <v>0</v>
      </c>
      <c r="BM1805" s="1">
        <v>0</v>
      </c>
      <c r="BN1805" s="1">
        <v>0</v>
      </c>
      <c r="BO1805" s="1">
        <v>0</v>
      </c>
      <c r="BP1805" s="1">
        <v>0</v>
      </c>
      <c r="BQ1805" s="12"/>
      <c r="BR1805" s="12"/>
      <c r="BS1805" s="12"/>
      <c r="BT1805" s="12"/>
      <c r="BU1805" s="12"/>
      <c r="BV1805" s="12"/>
      <c r="BW1805" s="12"/>
      <c r="BX1805" s="12"/>
      <c r="BY1805" s="12"/>
      <c r="BZ1805" s="12"/>
      <c r="CA1805" s="12"/>
      <c r="CB1805" s="15"/>
      <c r="CC1805" s="12"/>
      <c r="CD1805" s="12"/>
      <c r="CE1805" s="12"/>
      <c r="CF1805" s="12"/>
      <c r="CG1805" s="12"/>
      <c r="CH1805" s="12"/>
      <c r="CI1805" s="12"/>
      <c r="CJ1805" s="15"/>
      <c r="CK1805" s="12"/>
      <c r="CL1805" s="12"/>
      <c r="CM1805" s="12"/>
      <c r="CN1805" s="12"/>
      <c r="CO1805" s="12"/>
      <c r="CP1805" s="12"/>
      <c r="CQ1805" s="12"/>
      <c r="CR1805" s="12"/>
      <c r="CS1805" s="12"/>
      <c r="CT1805" s="12"/>
      <c r="CU1805" s="12"/>
      <c r="CV1805" s="12"/>
      <c r="CW1805" s="12"/>
      <c r="CX1805" s="12"/>
      <c r="CY1805" s="12"/>
      <c r="CZ1805" s="12"/>
      <c r="DA1805" s="12"/>
      <c r="DB1805" s="12"/>
      <c r="DC1805" s="12"/>
      <c r="DD1805"/>
      <c r="DE1805" s="35"/>
    </row>
    <row r="1806" spans="1:109" x14ac:dyDescent="0.2">
      <c r="A1806" s="2">
        <v>1805</v>
      </c>
      <c r="B1806" s="5">
        <v>21</v>
      </c>
      <c r="C1806" s="2">
        <v>3</v>
      </c>
      <c r="D1806" s="1">
        <v>8</v>
      </c>
      <c r="E1806" s="7">
        <v>44068</v>
      </c>
      <c r="F1806" s="1">
        <v>0</v>
      </c>
      <c r="G1806" s="5">
        <f t="shared" si="113"/>
        <v>0</v>
      </c>
      <c r="H1806" s="19">
        <f t="shared" si="114"/>
        <v>0</v>
      </c>
      <c r="I1806" s="51">
        <v>71.527777777777771</v>
      </c>
      <c r="J1806" s="51">
        <v>203.54368932038835</v>
      </c>
      <c r="K1806" s="51">
        <v>43.813330249397254</v>
      </c>
      <c r="L1806" s="51">
        <v>59.223300970873787</v>
      </c>
      <c r="M1806" s="51">
        <v>37.378640776699029</v>
      </c>
      <c r="N1806" s="51">
        <v>3.3980582524271843</v>
      </c>
      <c r="O1806" s="51">
        <v>66.145833333333329</v>
      </c>
      <c r="P1806" s="51">
        <v>197.17322834645668</v>
      </c>
      <c r="Q1806" s="51">
        <v>53.351978553380867</v>
      </c>
      <c r="R1806" s="51">
        <v>55.118110236220474</v>
      </c>
      <c r="S1806" s="51">
        <v>39.370078740157481</v>
      </c>
      <c r="T1806" s="51">
        <v>5.5118110236220472</v>
      </c>
      <c r="U1806" s="51">
        <v>82.291666666666671</v>
      </c>
      <c r="V1806" s="51">
        <v>213.78481012658227</v>
      </c>
      <c r="W1806" s="51">
        <v>24.9871273315884</v>
      </c>
      <c r="X1806" s="51">
        <v>65.822784810126578</v>
      </c>
      <c r="Y1806" s="51">
        <v>34.177215189873422</v>
      </c>
      <c r="Z1806" s="51">
        <v>0</v>
      </c>
      <c r="AA1806" s="2">
        <v>1</v>
      </c>
      <c r="AB1806">
        <v>1</v>
      </c>
      <c r="AC1806">
        <v>8</v>
      </c>
      <c r="AD1806" s="1" t="s">
        <v>20</v>
      </c>
      <c r="AE1806" s="16">
        <v>0</v>
      </c>
      <c r="AF1806" s="12">
        <v>99</v>
      </c>
      <c r="AG1806">
        <v>99</v>
      </c>
      <c r="AH1806">
        <v>99</v>
      </c>
      <c r="AI1806">
        <v>99</v>
      </c>
      <c r="AJ1806">
        <v>99</v>
      </c>
      <c r="AK1806">
        <v>1</v>
      </c>
      <c r="AL1806">
        <v>2</v>
      </c>
      <c r="AM1806">
        <v>99</v>
      </c>
      <c r="AN1806" s="1">
        <v>99</v>
      </c>
      <c r="AO1806" s="1">
        <v>99</v>
      </c>
      <c r="AP1806" s="1">
        <v>99</v>
      </c>
      <c r="AQ1806" s="1">
        <v>99</v>
      </c>
      <c r="AR1806" s="1">
        <v>99</v>
      </c>
      <c r="AS1806" s="1">
        <v>0</v>
      </c>
      <c r="AT1806" s="1">
        <v>0</v>
      </c>
      <c r="AU1806" s="1">
        <v>0</v>
      </c>
      <c r="AV1806" s="1">
        <v>0</v>
      </c>
      <c r="AW1806" s="1">
        <v>0</v>
      </c>
      <c r="AX1806" s="1">
        <v>1</v>
      </c>
      <c r="AY1806" s="1">
        <v>1</v>
      </c>
      <c r="AZ1806" s="1">
        <v>0</v>
      </c>
      <c r="BA1806" s="1">
        <v>0</v>
      </c>
      <c r="BB1806" s="1">
        <v>0</v>
      </c>
      <c r="BC1806" s="1">
        <v>0</v>
      </c>
      <c r="BD1806" s="1">
        <v>0</v>
      </c>
      <c r="BE1806" s="1">
        <v>0</v>
      </c>
      <c r="BF1806" s="1">
        <f>SUM(AS1806:BE1806)</f>
        <v>2</v>
      </c>
      <c r="BG1806" s="25">
        <v>0</v>
      </c>
      <c r="BH1806" s="1">
        <v>0</v>
      </c>
      <c r="BI1806" s="1">
        <v>0</v>
      </c>
      <c r="BJ1806" s="1">
        <v>0</v>
      </c>
      <c r="BK1806" s="1">
        <v>0</v>
      </c>
      <c r="BL1806" s="25">
        <v>0</v>
      </c>
      <c r="BM1806" s="1">
        <v>0</v>
      </c>
      <c r="BN1806" s="1">
        <v>0</v>
      </c>
      <c r="BO1806" s="1">
        <v>0</v>
      </c>
      <c r="BP1806" s="1">
        <v>0</v>
      </c>
      <c r="BQ1806" s="12"/>
      <c r="BR1806" s="12"/>
      <c r="BS1806" s="12"/>
      <c r="BT1806" s="12"/>
      <c r="BU1806" s="12"/>
      <c r="BV1806" s="12"/>
      <c r="BW1806" s="12"/>
      <c r="BX1806" s="12"/>
      <c r="BY1806" s="12"/>
      <c r="BZ1806" s="12"/>
      <c r="CA1806" s="12"/>
      <c r="CB1806" s="15"/>
      <c r="CC1806" s="12"/>
      <c r="CD1806" s="12"/>
      <c r="CE1806" s="12"/>
      <c r="CF1806" s="12"/>
      <c r="CG1806" s="12"/>
      <c r="CH1806" s="12"/>
      <c r="CI1806" s="12"/>
      <c r="CJ1806" s="15"/>
      <c r="CK1806" s="12"/>
      <c r="CL1806" s="12"/>
      <c r="CM1806" s="12"/>
      <c r="CN1806" s="12"/>
      <c r="CO1806" s="12"/>
      <c r="CP1806" s="12"/>
      <c r="CQ1806" s="12"/>
      <c r="CR1806" s="12"/>
      <c r="CS1806" s="12"/>
      <c r="CT1806" s="12"/>
      <c r="CU1806" s="12"/>
      <c r="CV1806" s="12"/>
      <c r="CW1806" s="12"/>
      <c r="CX1806" s="12"/>
      <c r="CY1806" s="12"/>
      <c r="CZ1806" s="12"/>
      <c r="DA1806" s="12"/>
      <c r="DB1806" s="12"/>
      <c r="DC1806" s="12"/>
      <c r="DD1806"/>
      <c r="DE1806" s="35"/>
    </row>
    <row r="1807" spans="1:109" x14ac:dyDescent="0.2">
      <c r="A1807" s="2">
        <v>1806</v>
      </c>
      <c r="B1807" s="5">
        <v>21</v>
      </c>
      <c r="C1807" s="2">
        <v>3</v>
      </c>
      <c r="D1807" s="1">
        <v>9</v>
      </c>
      <c r="E1807" s="7">
        <v>44069</v>
      </c>
      <c r="F1807" s="1">
        <v>0</v>
      </c>
      <c r="G1807" s="5">
        <f t="shared" si="113"/>
        <v>0</v>
      </c>
      <c r="H1807" s="19">
        <f t="shared" si="114"/>
        <v>0</v>
      </c>
      <c r="I1807" s="51">
        <v>95.138888888888886</v>
      </c>
      <c r="J1807" s="51">
        <v>237.95985401459853</v>
      </c>
      <c r="K1807" s="51">
        <v>17.387803712641464</v>
      </c>
      <c r="L1807" s="51">
        <v>90.510948905109487</v>
      </c>
      <c r="M1807" s="51">
        <v>9.4890510948905131</v>
      </c>
      <c r="N1807" s="51">
        <v>0</v>
      </c>
      <c r="O1807" s="51">
        <v>94.270833333333329</v>
      </c>
      <c r="P1807" s="51">
        <v>255.06629834254144</v>
      </c>
      <c r="Q1807" s="51">
        <v>13.383035110714189</v>
      </c>
      <c r="R1807" s="51">
        <v>100</v>
      </c>
      <c r="S1807" s="51">
        <v>0</v>
      </c>
      <c r="T1807" s="51">
        <v>0</v>
      </c>
      <c r="U1807" s="51">
        <v>96.875</v>
      </c>
      <c r="V1807" s="51">
        <v>204.66666666666666</v>
      </c>
      <c r="W1807" s="51">
        <v>16.234976816944812</v>
      </c>
      <c r="X1807" s="51">
        <v>72.043010752688176</v>
      </c>
      <c r="Y1807" s="51">
        <v>27.956989247311824</v>
      </c>
      <c r="Z1807" s="51">
        <v>0</v>
      </c>
      <c r="AA1807" s="25" t="s">
        <v>20</v>
      </c>
      <c r="AB1807" t="s">
        <v>20</v>
      </c>
      <c r="AC1807" t="s">
        <v>20</v>
      </c>
      <c r="AD1807">
        <v>1</v>
      </c>
      <c r="AE1807" s="16" t="s">
        <v>20</v>
      </c>
      <c r="AF1807" s="16" t="s">
        <v>20</v>
      </c>
      <c r="AG1807" s="16" t="s">
        <v>20</v>
      </c>
      <c r="AH1807" s="16" t="s">
        <v>20</v>
      </c>
      <c r="AI1807" s="16" t="s">
        <v>20</v>
      </c>
      <c r="AJ1807" s="16" t="s">
        <v>20</v>
      </c>
      <c r="AK1807" s="16" t="s">
        <v>20</v>
      </c>
      <c r="AL1807" s="16" t="s">
        <v>20</v>
      </c>
      <c r="AM1807" s="16" t="s">
        <v>20</v>
      </c>
      <c r="AN1807" s="16" t="s">
        <v>20</v>
      </c>
      <c r="AO1807" s="16" t="s">
        <v>20</v>
      </c>
      <c r="AP1807" s="16" t="s">
        <v>20</v>
      </c>
      <c r="AQ1807" s="16" t="s">
        <v>20</v>
      </c>
      <c r="AR1807" s="16" t="s">
        <v>20</v>
      </c>
      <c r="AS1807" t="s">
        <v>20</v>
      </c>
      <c r="AT1807" t="s">
        <v>20</v>
      </c>
      <c r="AU1807" t="s">
        <v>20</v>
      </c>
      <c r="AV1807" t="s">
        <v>20</v>
      </c>
      <c r="AW1807" t="s">
        <v>20</v>
      </c>
      <c r="AX1807" t="s">
        <v>20</v>
      </c>
      <c r="AY1807" t="s">
        <v>20</v>
      </c>
      <c r="AZ1807" s="1" t="s">
        <v>20</v>
      </c>
      <c r="BA1807" t="s">
        <v>20</v>
      </c>
      <c r="BB1807" t="s">
        <v>20</v>
      </c>
      <c r="BC1807" t="s">
        <v>20</v>
      </c>
      <c r="BD1807" t="s">
        <v>20</v>
      </c>
      <c r="BE1807" t="s">
        <v>20</v>
      </c>
      <c r="BF1807" s="1" t="s">
        <v>20</v>
      </c>
      <c r="BG1807" s="25">
        <v>0</v>
      </c>
      <c r="BH1807" s="1">
        <v>0</v>
      </c>
      <c r="BI1807" s="1">
        <v>0</v>
      </c>
      <c r="BJ1807" s="1">
        <v>0</v>
      </c>
      <c r="BK1807" s="1">
        <v>0</v>
      </c>
      <c r="BL1807" s="25">
        <v>0</v>
      </c>
      <c r="BM1807" s="1">
        <v>0</v>
      </c>
      <c r="BN1807" s="1">
        <v>0</v>
      </c>
      <c r="BO1807" s="1">
        <v>0</v>
      </c>
      <c r="BP1807" s="1">
        <v>0</v>
      </c>
      <c r="BQ1807" s="12"/>
      <c r="BR1807" s="12"/>
      <c r="BS1807" s="12"/>
      <c r="BT1807" s="12"/>
      <c r="BU1807" s="12"/>
      <c r="BV1807" s="12"/>
      <c r="BW1807" s="12"/>
      <c r="BX1807" s="12"/>
      <c r="BY1807" s="12"/>
      <c r="BZ1807" s="12"/>
      <c r="CA1807" s="12"/>
      <c r="CB1807" s="15"/>
      <c r="CC1807" s="12"/>
      <c r="CD1807" s="12"/>
      <c r="CE1807" s="12"/>
      <c r="CF1807" s="12"/>
      <c r="CG1807" s="12"/>
      <c r="CH1807" s="12"/>
      <c r="CI1807" s="12"/>
      <c r="CJ1807" s="15"/>
      <c r="CK1807" s="12"/>
      <c r="CL1807" s="12"/>
      <c r="CM1807" s="12"/>
      <c r="CN1807" s="12"/>
      <c r="CO1807" s="12"/>
      <c r="CP1807" s="12"/>
      <c r="CQ1807" s="12"/>
      <c r="CR1807" s="12"/>
      <c r="CS1807" s="12"/>
      <c r="CT1807" s="12"/>
      <c r="CU1807" s="12"/>
      <c r="CV1807" s="12"/>
      <c r="CW1807" s="12"/>
      <c r="CX1807" s="12"/>
      <c r="CY1807" s="12"/>
      <c r="CZ1807" s="12"/>
      <c r="DA1807" s="12"/>
      <c r="DB1807" s="12"/>
      <c r="DC1807" s="12"/>
      <c r="DD1807"/>
      <c r="DE1807" s="35"/>
    </row>
    <row r="1808" spans="1:109" x14ac:dyDescent="0.2">
      <c r="A1808" s="2">
        <v>1807</v>
      </c>
      <c r="B1808" s="5">
        <v>21</v>
      </c>
      <c r="C1808" s="2">
        <v>3</v>
      </c>
      <c r="D1808" s="1">
        <v>10</v>
      </c>
      <c r="E1808" s="7">
        <v>44070</v>
      </c>
      <c r="F1808" s="1">
        <v>0</v>
      </c>
      <c r="G1808" s="5">
        <f t="shared" si="113"/>
        <v>0</v>
      </c>
      <c r="H1808" s="19">
        <f t="shared" si="114"/>
        <v>0</v>
      </c>
      <c r="I1808" s="51">
        <v>94.444444444444443</v>
      </c>
      <c r="J1808" s="51">
        <v>207.04411764705881</v>
      </c>
      <c r="K1808" s="51">
        <v>22.611767952385264</v>
      </c>
      <c r="L1808" s="51">
        <v>73.897058823529406</v>
      </c>
      <c r="M1808" s="51">
        <v>26.102941176470594</v>
      </c>
      <c r="N1808" s="51">
        <v>0</v>
      </c>
      <c r="O1808" s="51">
        <v>91.666666666666671</v>
      </c>
      <c r="P1808" s="51">
        <v>194.17045454545453</v>
      </c>
      <c r="Q1808" s="51">
        <v>26.205439647731041</v>
      </c>
      <c r="R1808" s="51">
        <v>60.795454545454547</v>
      </c>
      <c r="S1808" s="51">
        <v>39.204545454545453</v>
      </c>
      <c r="T1808" s="51">
        <v>0</v>
      </c>
      <c r="U1808" s="51">
        <v>100</v>
      </c>
      <c r="V1808" s="51">
        <v>230.64583333333334</v>
      </c>
      <c r="W1808" s="51">
        <v>10.73428895368224</v>
      </c>
      <c r="X1808" s="51">
        <v>97.916666666666671</v>
      </c>
      <c r="Y1808" s="51">
        <v>2.0833333333333286</v>
      </c>
      <c r="Z1808" s="51">
        <v>0</v>
      </c>
      <c r="AA1808" s="25" t="s">
        <v>20</v>
      </c>
      <c r="AB1808" t="s">
        <v>20</v>
      </c>
      <c r="AC1808" t="s">
        <v>20</v>
      </c>
      <c r="AD1808" s="1" t="s">
        <v>20</v>
      </c>
      <c r="AE1808" s="16" t="s">
        <v>20</v>
      </c>
      <c r="AF1808" s="16" t="s">
        <v>20</v>
      </c>
      <c r="AG1808" s="16" t="s">
        <v>20</v>
      </c>
      <c r="AH1808" s="16" t="s">
        <v>20</v>
      </c>
      <c r="AI1808" s="16" t="s">
        <v>20</v>
      </c>
      <c r="AJ1808" s="16" t="s">
        <v>20</v>
      </c>
      <c r="AK1808" s="16" t="s">
        <v>20</v>
      </c>
      <c r="AL1808" s="16" t="s">
        <v>20</v>
      </c>
      <c r="AM1808" s="1" t="s">
        <v>20</v>
      </c>
      <c r="AN1808" s="1" t="s">
        <v>20</v>
      </c>
      <c r="AO1808" s="1" t="s">
        <v>20</v>
      </c>
      <c r="AP1808" s="1" t="s">
        <v>20</v>
      </c>
      <c r="AQ1808" s="1" t="s">
        <v>20</v>
      </c>
      <c r="AR1808" s="1" t="s">
        <v>20</v>
      </c>
      <c r="AS1808" t="s">
        <v>20</v>
      </c>
      <c r="AT1808" t="s">
        <v>20</v>
      </c>
      <c r="AU1808" t="s">
        <v>20</v>
      </c>
      <c r="AV1808" t="s">
        <v>20</v>
      </c>
      <c r="AW1808" t="s">
        <v>20</v>
      </c>
      <c r="AX1808" t="s">
        <v>20</v>
      </c>
      <c r="AY1808" t="s">
        <v>20</v>
      </c>
      <c r="AZ1808" s="1" t="s">
        <v>20</v>
      </c>
      <c r="BA1808" s="1" t="s">
        <v>20</v>
      </c>
      <c r="BB1808" s="1" t="s">
        <v>20</v>
      </c>
      <c r="BC1808" t="s">
        <v>20</v>
      </c>
      <c r="BD1808" t="s">
        <v>20</v>
      </c>
      <c r="BE1808" s="1" t="s">
        <v>20</v>
      </c>
      <c r="BF1808" s="1" t="s">
        <v>20</v>
      </c>
      <c r="BG1808" s="25">
        <v>0</v>
      </c>
      <c r="BH1808" s="1">
        <v>0</v>
      </c>
      <c r="BI1808" s="1">
        <v>0</v>
      </c>
      <c r="BJ1808" s="1">
        <v>0</v>
      </c>
      <c r="BK1808" s="1">
        <v>0</v>
      </c>
      <c r="BL1808" s="25">
        <v>0</v>
      </c>
      <c r="BM1808" s="1">
        <v>0</v>
      </c>
      <c r="BN1808" s="1">
        <v>0</v>
      </c>
      <c r="BO1808" s="1">
        <v>0</v>
      </c>
      <c r="BP1808" s="1">
        <v>0</v>
      </c>
      <c r="BQ1808" s="12"/>
      <c r="BR1808" s="12"/>
      <c r="BS1808" s="12"/>
      <c r="BT1808" s="12"/>
      <c r="BU1808" s="12"/>
      <c r="BV1808" s="12"/>
      <c r="BW1808" s="12"/>
      <c r="BX1808" s="12"/>
      <c r="BY1808" s="12"/>
      <c r="BZ1808" s="12"/>
      <c r="CA1808" s="12"/>
      <c r="CB1808" s="15"/>
      <c r="CC1808" s="12"/>
      <c r="CD1808" s="12"/>
      <c r="CE1808" s="12"/>
      <c r="CF1808" s="12"/>
      <c r="CG1808" s="12"/>
      <c r="CH1808" s="12"/>
      <c r="CI1808" s="12"/>
      <c r="CJ1808" s="15"/>
      <c r="CK1808" s="12"/>
      <c r="CL1808" s="12"/>
      <c r="CM1808" s="12"/>
      <c r="CN1808" s="12"/>
      <c r="CO1808" s="12"/>
      <c r="CP1808" s="12"/>
      <c r="CQ1808" s="12"/>
      <c r="CR1808" s="12"/>
      <c r="CS1808" s="12"/>
      <c r="CT1808" s="12"/>
      <c r="CU1808" s="12"/>
      <c r="CV1808" s="12"/>
      <c r="CW1808" s="12"/>
      <c r="CX1808" s="12"/>
      <c r="CY1808" s="12"/>
      <c r="CZ1808" s="12"/>
      <c r="DA1808" s="12"/>
      <c r="DB1808" s="12"/>
      <c r="DC1808" s="12"/>
      <c r="DD1808"/>
      <c r="DE1808" s="35"/>
    </row>
    <row r="1809" spans="1:146" x14ac:dyDescent="0.2">
      <c r="A1809" s="2">
        <v>1808</v>
      </c>
      <c r="B1809" s="5">
        <v>21</v>
      </c>
      <c r="C1809" s="2">
        <v>3</v>
      </c>
      <c r="D1809" s="1">
        <v>11</v>
      </c>
      <c r="E1809" s="7">
        <v>44071</v>
      </c>
      <c r="F1809" s="1">
        <v>0</v>
      </c>
      <c r="G1809" s="5">
        <f t="shared" si="113"/>
        <v>0</v>
      </c>
      <c r="H1809" s="19">
        <f t="shared" si="114"/>
        <v>0</v>
      </c>
      <c r="I1809" s="51">
        <v>94.444444444444443</v>
      </c>
      <c r="J1809" s="51">
        <v>228.09191176470588</v>
      </c>
      <c r="K1809" s="51">
        <v>28.589047686044783</v>
      </c>
      <c r="L1809" s="51">
        <v>59.191176470588232</v>
      </c>
      <c r="M1809" s="51">
        <v>40.808823529411768</v>
      </c>
      <c r="N1809" s="51">
        <v>0</v>
      </c>
      <c r="O1809" s="51">
        <v>91.666666666666671</v>
      </c>
      <c r="P1809" s="51">
        <v>260.36363636363637</v>
      </c>
      <c r="Q1809" s="51">
        <v>22.774597677084451</v>
      </c>
      <c r="R1809" s="51">
        <v>86.36363636363636</v>
      </c>
      <c r="S1809" s="51">
        <v>13.63636363636364</v>
      </c>
      <c r="T1809" s="51">
        <v>0</v>
      </c>
      <c r="U1809" s="51">
        <v>100</v>
      </c>
      <c r="V1809" s="51">
        <v>168.92708333333334</v>
      </c>
      <c r="W1809" s="51">
        <v>8.0799191658718303</v>
      </c>
      <c r="X1809" s="51">
        <v>9.375</v>
      </c>
      <c r="Y1809" s="51">
        <v>90.625</v>
      </c>
      <c r="Z1809" s="51">
        <v>0</v>
      </c>
      <c r="AA1809" s="25" t="s">
        <v>20</v>
      </c>
      <c r="AB1809" t="s">
        <v>20</v>
      </c>
      <c r="AC1809" t="s">
        <v>20</v>
      </c>
      <c r="AD1809" s="1" t="s">
        <v>20</v>
      </c>
      <c r="AE1809" s="16" t="s">
        <v>20</v>
      </c>
      <c r="AF1809" s="16" t="s">
        <v>20</v>
      </c>
      <c r="AG1809" s="16" t="s">
        <v>20</v>
      </c>
      <c r="AH1809" s="16" t="s">
        <v>20</v>
      </c>
      <c r="AI1809" s="16" t="s">
        <v>20</v>
      </c>
      <c r="AJ1809" s="16" t="s">
        <v>20</v>
      </c>
      <c r="AK1809" s="16" t="s">
        <v>20</v>
      </c>
      <c r="AL1809" s="16" t="s">
        <v>20</v>
      </c>
      <c r="AM1809" s="16" t="s">
        <v>20</v>
      </c>
      <c r="AN1809" s="16" t="s">
        <v>20</v>
      </c>
      <c r="AO1809" s="16" t="s">
        <v>20</v>
      </c>
      <c r="AP1809" s="16" t="s">
        <v>20</v>
      </c>
      <c r="AQ1809" s="16" t="s">
        <v>20</v>
      </c>
      <c r="AR1809" s="16" t="s">
        <v>20</v>
      </c>
      <c r="AS1809" t="s">
        <v>20</v>
      </c>
      <c r="AT1809" t="s">
        <v>20</v>
      </c>
      <c r="AU1809" t="s">
        <v>20</v>
      </c>
      <c r="AV1809" t="s">
        <v>20</v>
      </c>
      <c r="AW1809" t="s">
        <v>20</v>
      </c>
      <c r="AX1809" t="s">
        <v>20</v>
      </c>
      <c r="AY1809" t="s">
        <v>20</v>
      </c>
      <c r="AZ1809" s="1" t="s">
        <v>20</v>
      </c>
      <c r="BA1809" s="1" t="s">
        <v>20</v>
      </c>
      <c r="BB1809" s="1" t="s">
        <v>20</v>
      </c>
      <c r="BC1809" t="s">
        <v>20</v>
      </c>
      <c r="BD1809" t="s">
        <v>20</v>
      </c>
      <c r="BE1809" s="1" t="s">
        <v>20</v>
      </c>
      <c r="BF1809" s="1" t="s">
        <v>20</v>
      </c>
      <c r="BG1809" s="25">
        <v>0</v>
      </c>
      <c r="BH1809" s="1">
        <v>0</v>
      </c>
      <c r="BI1809" s="1">
        <v>0</v>
      </c>
      <c r="BJ1809" s="1">
        <v>0</v>
      </c>
      <c r="BK1809" s="1">
        <v>0</v>
      </c>
      <c r="BL1809" s="25">
        <v>0</v>
      </c>
      <c r="BM1809" s="1">
        <v>0</v>
      </c>
      <c r="BN1809" s="1">
        <v>0</v>
      </c>
      <c r="BO1809" s="1">
        <v>0</v>
      </c>
      <c r="BP1809" s="1">
        <v>0</v>
      </c>
      <c r="BQ1809" s="12"/>
      <c r="BR1809" s="12"/>
      <c r="BS1809" s="12"/>
      <c r="BT1809" s="12"/>
      <c r="BU1809" s="12"/>
      <c r="BV1809" s="12"/>
      <c r="BW1809" s="12"/>
      <c r="BX1809" s="12"/>
      <c r="BY1809" s="12"/>
      <c r="BZ1809" s="12"/>
      <c r="CA1809" s="12"/>
      <c r="CB1809" s="15"/>
      <c r="CC1809" s="12"/>
      <c r="CD1809" s="12"/>
      <c r="CE1809" s="12"/>
      <c r="CF1809" s="12"/>
      <c r="CG1809" s="12"/>
      <c r="CH1809" s="12"/>
      <c r="CI1809" s="12"/>
      <c r="CJ1809" s="15"/>
      <c r="CK1809" s="12"/>
      <c r="CL1809" s="12"/>
      <c r="CM1809" s="12"/>
      <c r="CN1809" s="12"/>
      <c r="CO1809" s="12"/>
      <c r="CP1809" s="12"/>
      <c r="CQ1809" s="12"/>
      <c r="CR1809" s="12"/>
      <c r="CS1809" s="12"/>
      <c r="CT1809" s="12"/>
      <c r="CU1809" s="12"/>
      <c r="CV1809" s="12"/>
      <c r="CW1809" s="12"/>
      <c r="CX1809" s="12"/>
      <c r="CY1809" s="12"/>
      <c r="CZ1809" s="12"/>
      <c r="DA1809" s="12"/>
      <c r="DB1809" s="12"/>
      <c r="DC1809" s="12"/>
      <c r="DD1809"/>
      <c r="DE1809" s="35"/>
    </row>
    <row r="1810" spans="1:146" x14ac:dyDescent="0.2">
      <c r="A1810" s="2">
        <v>1809</v>
      </c>
      <c r="B1810" s="5">
        <v>21</v>
      </c>
      <c r="C1810" s="2">
        <v>3</v>
      </c>
      <c r="D1810" s="1">
        <v>12</v>
      </c>
      <c r="E1810" s="7">
        <v>44072</v>
      </c>
      <c r="F1810" s="1">
        <v>0</v>
      </c>
      <c r="G1810" s="5">
        <f t="shared" si="113"/>
        <v>0</v>
      </c>
      <c r="H1810" s="19">
        <f t="shared" si="114"/>
        <v>0</v>
      </c>
      <c r="I1810" s="51">
        <v>100</v>
      </c>
      <c r="J1810" s="51">
        <v>160.59375</v>
      </c>
      <c r="K1810" s="51">
        <v>35.45364877895787</v>
      </c>
      <c r="L1810" s="51">
        <v>31.944444444444443</v>
      </c>
      <c r="M1810" s="51">
        <v>66.319444444444443</v>
      </c>
      <c r="N1810" s="51">
        <v>1.7361111111111112</v>
      </c>
      <c r="O1810" s="51">
        <v>100</v>
      </c>
      <c r="P1810" s="51">
        <v>132.20833333333334</v>
      </c>
      <c r="Q1810" s="51">
        <v>29.174037243512004</v>
      </c>
      <c r="R1810" s="51">
        <v>9.8958333333333339</v>
      </c>
      <c r="S1810" s="51">
        <v>87.5</v>
      </c>
      <c r="T1810" s="51">
        <v>2.6041666666666665</v>
      </c>
      <c r="U1810" s="51">
        <v>100</v>
      </c>
      <c r="V1810" s="51">
        <v>217.36458333333334</v>
      </c>
      <c r="W1810" s="51">
        <v>20.14386620980963</v>
      </c>
      <c r="X1810" s="51">
        <v>76.041666666666671</v>
      </c>
      <c r="Y1810" s="51">
        <v>23.958333333333329</v>
      </c>
      <c r="Z1810" s="51">
        <v>0</v>
      </c>
      <c r="AA1810" s="25" t="s">
        <v>20</v>
      </c>
      <c r="AB1810" t="s">
        <v>20</v>
      </c>
      <c r="AC1810" t="s">
        <v>20</v>
      </c>
      <c r="AD1810" s="1" t="s">
        <v>20</v>
      </c>
      <c r="AE1810" s="16" t="s">
        <v>20</v>
      </c>
      <c r="AF1810" s="16" t="s">
        <v>20</v>
      </c>
      <c r="AG1810" s="16" t="s">
        <v>20</v>
      </c>
      <c r="AH1810" s="16" t="s">
        <v>20</v>
      </c>
      <c r="AI1810" s="16" t="s">
        <v>20</v>
      </c>
      <c r="AJ1810" s="16" t="s">
        <v>20</v>
      </c>
      <c r="AK1810" s="16" t="s">
        <v>20</v>
      </c>
      <c r="AL1810" s="16" t="s">
        <v>20</v>
      </c>
      <c r="AM1810" s="1" t="s">
        <v>20</v>
      </c>
      <c r="AN1810" s="1" t="s">
        <v>20</v>
      </c>
      <c r="AO1810" s="1" t="s">
        <v>20</v>
      </c>
      <c r="AP1810" s="1" t="s">
        <v>20</v>
      </c>
      <c r="AQ1810" s="1" t="s">
        <v>20</v>
      </c>
      <c r="AR1810" s="1" t="s">
        <v>20</v>
      </c>
      <c r="AS1810" t="s">
        <v>20</v>
      </c>
      <c r="AT1810" t="s">
        <v>20</v>
      </c>
      <c r="AU1810" t="s">
        <v>20</v>
      </c>
      <c r="AV1810" t="s">
        <v>20</v>
      </c>
      <c r="AW1810" t="s">
        <v>20</v>
      </c>
      <c r="AX1810" t="s">
        <v>20</v>
      </c>
      <c r="AY1810" t="s">
        <v>20</v>
      </c>
      <c r="AZ1810" s="1" t="s">
        <v>20</v>
      </c>
      <c r="BA1810" t="s">
        <v>20</v>
      </c>
      <c r="BB1810" t="s">
        <v>20</v>
      </c>
      <c r="BC1810" t="s">
        <v>20</v>
      </c>
      <c r="BD1810" t="s">
        <v>20</v>
      </c>
      <c r="BE1810" t="s">
        <v>20</v>
      </c>
      <c r="BF1810" t="s">
        <v>20</v>
      </c>
      <c r="BG1810" s="25">
        <v>0</v>
      </c>
      <c r="BH1810" s="1">
        <v>0</v>
      </c>
      <c r="BI1810" s="1">
        <v>0</v>
      </c>
      <c r="BJ1810" s="1">
        <v>0</v>
      </c>
      <c r="BK1810" s="1">
        <v>0</v>
      </c>
      <c r="BL1810" s="25">
        <v>0</v>
      </c>
      <c r="BM1810" s="1">
        <v>0</v>
      </c>
      <c r="BN1810" s="1">
        <v>0</v>
      </c>
      <c r="BO1810" s="1">
        <v>0</v>
      </c>
      <c r="BP1810" s="1">
        <v>0</v>
      </c>
      <c r="BQ1810" s="12"/>
      <c r="BR1810" s="12"/>
      <c r="BS1810" s="12"/>
      <c r="BT1810" s="12"/>
      <c r="BU1810" s="12"/>
      <c r="BV1810" s="12"/>
      <c r="BW1810" s="12"/>
      <c r="BX1810" s="12"/>
      <c r="BY1810" s="12"/>
      <c r="BZ1810" s="12"/>
      <c r="CA1810" s="12"/>
      <c r="CB1810" s="15"/>
      <c r="CC1810" s="12"/>
      <c r="CD1810" s="12"/>
      <c r="CE1810" s="12"/>
      <c r="CF1810" s="12"/>
      <c r="CG1810" s="12"/>
      <c r="CH1810" s="12"/>
      <c r="CI1810" s="12"/>
      <c r="CJ1810" s="15"/>
      <c r="CK1810" s="12"/>
      <c r="CL1810" s="12"/>
      <c r="CM1810" s="12"/>
      <c r="CN1810" s="12"/>
      <c r="CO1810" s="12"/>
      <c r="CP1810" s="12"/>
      <c r="CQ1810" s="12"/>
      <c r="CR1810" s="12"/>
      <c r="CS1810" s="12"/>
      <c r="CT1810" s="12"/>
      <c r="CU1810" s="12"/>
      <c r="CV1810" s="12"/>
      <c r="CW1810" s="12"/>
      <c r="CX1810" s="12"/>
      <c r="CY1810" s="12"/>
      <c r="CZ1810" s="12"/>
      <c r="DA1810" s="12"/>
      <c r="DB1810" s="12"/>
      <c r="DC1810" s="12"/>
      <c r="DD1810"/>
      <c r="DE1810" s="35"/>
    </row>
    <row r="1811" spans="1:146" x14ac:dyDescent="0.2">
      <c r="A1811" s="2">
        <v>1810</v>
      </c>
      <c r="B1811" s="5">
        <v>21</v>
      </c>
      <c r="C1811" s="2">
        <v>3</v>
      </c>
      <c r="D1811" s="1">
        <v>13</v>
      </c>
      <c r="E1811" s="7">
        <v>44073</v>
      </c>
      <c r="F1811" s="1">
        <v>0</v>
      </c>
      <c r="G1811" s="5">
        <f t="shared" si="113"/>
        <v>0</v>
      </c>
      <c r="H1811" s="19">
        <f t="shared" si="114"/>
        <v>0</v>
      </c>
      <c r="I1811" s="51">
        <v>38.194444444444443</v>
      </c>
      <c r="J1811" s="51">
        <v>240</v>
      </c>
      <c r="K1811" s="51">
        <v>15.615351251229876</v>
      </c>
      <c r="L1811" s="51">
        <v>100</v>
      </c>
      <c r="M1811" s="51">
        <v>0</v>
      </c>
      <c r="N1811" s="51">
        <v>0</v>
      </c>
      <c r="O1811" s="51">
        <v>17.1875</v>
      </c>
      <c r="P1811" s="51">
        <v>201.45454545454547</v>
      </c>
      <c r="Q1811" s="51">
        <v>2.8082545474254488</v>
      </c>
      <c r="R1811" s="51">
        <v>100</v>
      </c>
      <c r="S1811" s="51">
        <v>0</v>
      </c>
      <c r="T1811" s="51">
        <v>0</v>
      </c>
      <c r="U1811" s="51">
        <v>80.208333333333329</v>
      </c>
      <c r="V1811" s="51">
        <v>256.51948051948051</v>
      </c>
      <c r="W1811" s="51">
        <v>12.806974833590353</v>
      </c>
      <c r="X1811" s="51">
        <v>100</v>
      </c>
      <c r="Y1811" s="51">
        <v>0</v>
      </c>
      <c r="Z1811" s="51">
        <v>0</v>
      </c>
      <c r="AA1811" s="25" t="s">
        <v>20</v>
      </c>
      <c r="AB1811" t="s">
        <v>20</v>
      </c>
      <c r="AC1811" t="s">
        <v>20</v>
      </c>
      <c r="AD1811" s="1" t="s">
        <v>20</v>
      </c>
      <c r="AE1811" s="16" t="s">
        <v>20</v>
      </c>
      <c r="AF1811" s="16" t="s">
        <v>20</v>
      </c>
      <c r="AG1811" s="16" t="s">
        <v>20</v>
      </c>
      <c r="AH1811" s="16" t="s">
        <v>20</v>
      </c>
      <c r="AI1811" s="16" t="s">
        <v>20</v>
      </c>
      <c r="AJ1811" s="16" t="s">
        <v>20</v>
      </c>
      <c r="AK1811" s="16" t="s">
        <v>20</v>
      </c>
      <c r="AL1811" s="16" t="s">
        <v>20</v>
      </c>
      <c r="AM1811" s="16" t="s">
        <v>20</v>
      </c>
      <c r="AN1811" s="16" t="s">
        <v>20</v>
      </c>
      <c r="AO1811" s="16" t="s">
        <v>20</v>
      </c>
      <c r="AP1811" s="16" t="s">
        <v>20</v>
      </c>
      <c r="AQ1811" s="16" t="s">
        <v>20</v>
      </c>
      <c r="AR1811" s="16" t="s">
        <v>20</v>
      </c>
      <c r="AS1811" t="s">
        <v>20</v>
      </c>
      <c r="AT1811" t="s">
        <v>20</v>
      </c>
      <c r="AU1811" t="s">
        <v>20</v>
      </c>
      <c r="AV1811" t="s">
        <v>20</v>
      </c>
      <c r="AW1811" t="s">
        <v>20</v>
      </c>
      <c r="AX1811" t="s">
        <v>20</v>
      </c>
      <c r="AY1811" t="s">
        <v>20</v>
      </c>
      <c r="AZ1811" s="1" t="s">
        <v>20</v>
      </c>
      <c r="BA1811" s="1" t="s">
        <v>20</v>
      </c>
      <c r="BB1811" s="1" t="s">
        <v>20</v>
      </c>
      <c r="BC1811" t="s">
        <v>20</v>
      </c>
      <c r="BD1811" t="s">
        <v>20</v>
      </c>
      <c r="BE1811" s="1" t="s">
        <v>20</v>
      </c>
      <c r="BF1811" s="1" t="s">
        <v>20</v>
      </c>
      <c r="BG1811" s="25">
        <v>0</v>
      </c>
      <c r="BH1811" s="1">
        <v>0</v>
      </c>
      <c r="BI1811" s="1">
        <v>0</v>
      </c>
      <c r="BJ1811" s="1">
        <v>0</v>
      </c>
      <c r="BK1811" s="1">
        <v>0</v>
      </c>
      <c r="BL1811" s="25">
        <v>0</v>
      </c>
      <c r="BM1811" s="1">
        <v>0</v>
      </c>
      <c r="BN1811" s="1">
        <v>0</v>
      </c>
      <c r="BO1811" s="1">
        <v>0</v>
      </c>
      <c r="BP1811" s="1">
        <v>0</v>
      </c>
      <c r="BQ1811" s="12"/>
      <c r="BR1811" s="12"/>
      <c r="BS1811" s="12"/>
      <c r="BT1811" s="12"/>
      <c r="BU1811" s="12"/>
      <c r="BV1811" s="12"/>
      <c r="BW1811" s="12"/>
      <c r="BX1811" s="12"/>
      <c r="BY1811" s="12"/>
      <c r="BZ1811" s="12"/>
      <c r="CA1811" s="12"/>
      <c r="CB1811" s="15"/>
      <c r="CC1811" s="12"/>
      <c r="CD1811" s="12"/>
      <c r="CE1811" s="12"/>
      <c r="CF1811" s="12"/>
      <c r="CG1811" s="12"/>
      <c r="CH1811" s="12"/>
      <c r="CI1811" s="12"/>
      <c r="CJ1811" s="15"/>
      <c r="CK1811" s="12"/>
      <c r="CL1811" s="12"/>
      <c r="CM1811" s="12"/>
      <c r="CN1811" s="12"/>
      <c r="CO1811" s="12"/>
      <c r="CP1811" s="12"/>
      <c r="CQ1811" s="12"/>
      <c r="CR1811" s="12"/>
      <c r="CS1811" s="12"/>
      <c r="CT1811" s="12"/>
      <c r="CU1811" s="12"/>
      <c r="CV1811" s="12"/>
      <c r="CW1811" s="12"/>
      <c r="CX1811" s="12"/>
      <c r="CY1811" s="12"/>
      <c r="CZ1811" s="12"/>
      <c r="DA1811" s="12"/>
      <c r="DB1811" s="12"/>
      <c r="DC1811" s="12"/>
      <c r="DD1811"/>
      <c r="DE1811" s="35"/>
    </row>
    <row r="1812" spans="1:146" x14ac:dyDescent="0.2">
      <c r="A1812" s="2">
        <v>1811</v>
      </c>
      <c r="B1812" s="5">
        <v>21</v>
      </c>
      <c r="C1812" s="2">
        <v>3</v>
      </c>
      <c r="D1812" s="1">
        <v>14</v>
      </c>
      <c r="E1812" s="7">
        <v>44074</v>
      </c>
      <c r="F1812" s="1">
        <v>0</v>
      </c>
      <c r="G1812" s="5">
        <f t="shared" si="113"/>
        <v>0</v>
      </c>
      <c r="H1812" s="19">
        <f t="shared" si="114"/>
        <v>0</v>
      </c>
      <c r="I1812" s="51">
        <v>94.791666666666671</v>
      </c>
      <c r="J1812" s="51">
        <v>162.86813186813185</v>
      </c>
      <c r="K1812" s="51">
        <v>30.343880629326499</v>
      </c>
      <c r="L1812" s="51">
        <v>30.402930402930401</v>
      </c>
      <c r="M1812" s="51">
        <v>69.597069597069606</v>
      </c>
      <c r="N1812" s="51">
        <v>0</v>
      </c>
      <c r="O1812" s="51">
        <v>92.1875</v>
      </c>
      <c r="P1812" s="51">
        <v>158.96610169491527</v>
      </c>
      <c r="Q1812" s="51">
        <v>36.875122397469973</v>
      </c>
      <c r="R1812" s="51">
        <v>27.683615819209038</v>
      </c>
      <c r="S1812" s="51">
        <v>72.316384180790962</v>
      </c>
      <c r="T1812" s="51">
        <v>0</v>
      </c>
      <c r="U1812" s="51">
        <v>100</v>
      </c>
      <c r="V1812" s="51">
        <v>170.0625</v>
      </c>
      <c r="W1812" s="51">
        <v>13.743690927254411</v>
      </c>
      <c r="X1812" s="51">
        <v>35.416666666666664</v>
      </c>
      <c r="Y1812" s="51">
        <v>64.583333333333343</v>
      </c>
      <c r="Z1812" s="51">
        <v>0</v>
      </c>
      <c r="AA1812" s="25" t="s">
        <v>20</v>
      </c>
      <c r="AB1812" t="s">
        <v>20</v>
      </c>
      <c r="AC1812" t="s">
        <v>20</v>
      </c>
      <c r="AD1812" s="1" t="s">
        <v>20</v>
      </c>
      <c r="AE1812" s="16" t="s">
        <v>20</v>
      </c>
      <c r="AF1812" s="16" t="s">
        <v>20</v>
      </c>
      <c r="AG1812" s="16" t="s">
        <v>20</v>
      </c>
      <c r="AH1812" s="16" t="s">
        <v>20</v>
      </c>
      <c r="AI1812" s="16" t="s">
        <v>20</v>
      </c>
      <c r="AJ1812" s="16" t="s">
        <v>20</v>
      </c>
      <c r="AK1812" s="16" t="s">
        <v>20</v>
      </c>
      <c r="AL1812" s="16" t="s">
        <v>20</v>
      </c>
      <c r="AM1812" s="1" t="s">
        <v>20</v>
      </c>
      <c r="AN1812" s="1" t="s">
        <v>20</v>
      </c>
      <c r="AO1812" s="1" t="s">
        <v>20</v>
      </c>
      <c r="AP1812" s="1" t="s">
        <v>20</v>
      </c>
      <c r="AQ1812" s="1" t="s">
        <v>20</v>
      </c>
      <c r="AR1812" s="1" t="s">
        <v>20</v>
      </c>
      <c r="AS1812" t="s">
        <v>20</v>
      </c>
      <c r="AT1812" t="s">
        <v>20</v>
      </c>
      <c r="AU1812" t="s">
        <v>20</v>
      </c>
      <c r="AV1812" t="s">
        <v>20</v>
      </c>
      <c r="AW1812" t="s">
        <v>20</v>
      </c>
      <c r="AX1812" t="s">
        <v>20</v>
      </c>
      <c r="AY1812" t="s">
        <v>20</v>
      </c>
      <c r="AZ1812" s="1" t="s">
        <v>20</v>
      </c>
      <c r="BA1812" s="1" t="s">
        <v>20</v>
      </c>
      <c r="BB1812" s="1" t="s">
        <v>20</v>
      </c>
      <c r="BC1812" t="s">
        <v>20</v>
      </c>
      <c r="BD1812" t="s">
        <v>20</v>
      </c>
      <c r="BE1812" s="1" t="s">
        <v>20</v>
      </c>
      <c r="BF1812" s="1" t="s">
        <v>20</v>
      </c>
      <c r="BG1812" s="25">
        <v>0</v>
      </c>
      <c r="BH1812" s="12">
        <v>0</v>
      </c>
      <c r="BI1812" s="1">
        <v>0</v>
      </c>
      <c r="BJ1812" s="1">
        <v>0</v>
      </c>
      <c r="BK1812" s="1">
        <v>0</v>
      </c>
      <c r="BL1812" s="25">
        <v>0</v>
      </c>
      <c r="BM1812" s="1">
        <v>0</v>
      </c>
      <c r="BN1812" s="1">
        <v>0</v>
      </c>
      <c r="BO1812" s="1">
        <v>0</v>
      </c>
      <c r="BP1812" s="1">
        <v>0</v>
      </c>
      <c r="BQ1812" s="12"/>
      <c r="BR1812" s="12"/>
      <c r="BS1812" s="12"/>
      <c r="BT1812" s="12"/>
      <c r="BU1812" s="12"/>
      <c r="BV1812" s="12"/>
      <c r="BW1812" s="12"/>
      <c r="BX1812" s="12"/>
      <c r="BY1812" s="12"/>
      <c r="BZ1812" s="12"/>
      <c r="CA1812" s="12"/>
      <c r="CB1812" s="15"/>
      <c r="CC1812" s="12"/>
      <c r="CD1812" s="12"/>
      <c r="CE1812" s="12"/>
      <c r="CF1812" s="12"/>
      <c r="CG1812" s="12"/>
      <c r="CH1812" s="12"/>
      <c r="CI1812" s="12"/>
      <c r="CJ1812" s="15"/>
      <c r="CK1812" s="12"/>
      <c r="CL1812" s="12"/>
      <c r="CM1812" s="12"/>
      <c r="CN1812" s="12"/>
      <c r="CO1812" s="12"/>
      <c r="CP1812" s="12"/>
      <c r="CQ1812" s="12"/>
      <c r="CR1812" s="12"/>
      <c r="CS1812" s="12"/>
      <c r="CT1812" s="12"/>
      <c r="CU1812" s="12"/>
      <c r="CV1812" s="12"/>
      <c r="CW1812" s="12"/>
      <c r="CX1812" s="12"/>
      <c r="CY1812" s="12"/>
      <c r="CZ1812" s="12"/>
      <c r="DA1812" s="12"/>
      <c r="DB1812" s="12"/>
      <c r="DC1812" s="12"/>
      <c r="DD1812"/>
      <c r="DE1812" s="35"/>
    </row>
    <row r="1813" spans="1:146" x14ac:dyDescent="0.2">
      <c r="A1813" s="2">
        <v>1812</v>
      </c>
      <c r="B1813" s="5">
        <v>21</v>
      </c>
      <c r="C1813" s="2">
        <v>3</v>
      </c>
      <c r="D1813" s="1">
        <v>15</v>
      </c>
      <c r="E1813" s="7">
        <v>44075</v>
      </c>
      <c r="F1813" s="1">
        <v>0</v>
      </c>
      <c r="G1813" s="5">
        <f t="shared" si="113"/>
        <v>0</v>
      </c>
      <c r="H1813" s="19">
        <f t="shared" si="114"/>
        <v>0</v>
      </c>
      <c r="I1813" s="51">
        <v>19.097222222222221</v>
      </c>
      <c r="J1813" s="51">
        <v>236.54545454545453</v>
      </c>
      <c r="K1813" s="51">
        <v>9.8815776193005949</v>
      </c>
      <c r="L1813" s="51">
        <v>100</v>
      </c>
      <c r="M1813" s="51">
        <v>0</v>
      </c>
      <c r="N1813" s="51">
        <v>0</v>
      </c>
      <c r="O1813" s="51">
        <v>28.645833333333332</v>
      </c>
      <c r="P1813" s="51">
        <v>236.54545454545453</v>
      </c>
      <c r="Q1813" s="51">
        <v>9.8815776193005949</v>
      </c>
      <c r="R1813" s="51">
        <v>100</v>
      </c>
      <c r="S1813" s="51">
        <v>0</v>
      </c>
      <c r="T1813" s="51">
        <v>0</v>
      </c>
      <c r="U1813" s="51">
        <v>0</v>
      </c>
      <c r="V1813" t="s">
        <v>20</v>
      </c>
      <c r="W1813" t="s">
        <v>20</v>
      </c>
      <c r="X1813" t="s">
        <v>20</v>
      </c>
      <c r="Y1813" t="s">
        <v>20</v>
      </c>
      <c r="Z1813" t="s">
        <v>20</v>
      </c>
      <c r="AA1813" s="2">
        <v>0</v>
      </c>
      <c r="AB1813">
        <v>1</v>
      </c>
      <c r="AC1813">
        <v>7</v>
      </c>
      <c r="AD1813" s="1" t="s">
        <v>20</v>
      </c>
      <c r="AE1813" s="16">
        <v>0</v>
      </c>
      <c r="AF1813" s="12">
        <v>99</v>
      </c>
      <c r="AG1813">
        <v>99</v>
      </c>
      <c r="AH1813">
        <v>1</v>
      </c>
      <c r="AI1813">
        <v>99</v>
      </c>
      <c r="AJ1813">
        <v>99</v>
      </c>
      <c r="AK1813">
        <v>99</v>
      </c>
      <c r="AL1813">
        <v>99</v>
      </c>
      <c r="AM1813">
        <v>99</v>
      </c>
      <c r="AN1813">
        <v>99</v>
      </c>
      <c r="AO1813" s="1">
        <v>99</v>
      </c>
      <c r="AP1813" s="1">
        <v>99</v>
      </c>
      <c r="AQ1813">
        <v>99</v>
      </c>
      <c r="AR1813" s="1">
        <v>99</v>
      </c>
      <c r="AS1813" s="1">
        <v>0</v>
      </c>
      <c r="AT1813" s="1">
        <v>0</v>
      </c>
      <c r="AU1813" s="1">
        <v>1</v>
      </c>
      <c r="AV1813" s="1">
        <v>0</v>
      </c>
      <c r="AW1813" s="1">
        <v>0</v>
      </c>
      <c r="AX1813" s="1">
        <v>0</v>
      </c>
      <c r="AY1813" s="1">
        <v>0</v>
      </c>
      <c r="AZ1813" s="1">
        <v>0</v>
      </c>
      <c r="BA1813" s="1">
        <v>0</v>
      </c>
      <c r="BB1813" s="1">
        <v>0</v>
      </c>
      <c r="BC1813" s="1">
        <v>0</v>
      </c>
      <c r="BD1813" s="1">
        <v>0</v>
      </c>
      <c r="BE1813" s="1">
        <v>0</v>
      </c>
      <c r="BF1813" s="1">
        <f>SUM(AS1813:BE1813)</f>
        <v>1</v>
      </c>
      <c r="BG1813" s="25">
        <v>0</v>
      </c>
      <c r="BH1813" s="1">
        <v>0</v>
      </c>
      <c r="BI1813" s="1">
        <v>0</v>
      </c>
      <c r="BJ1813" s="1">
        <v>0</v>
      </c>
      <c r="BK1813" s="1">
        <v>0</v>
      </c>
      <c r="BL1813" s="25">
        <v>0</v>
      </c>
      <c r="BM1813" s="1">
        <v>0</v>
      </c>
      <c r="BN1813" s="1">
        <v>0</v>
      </c>
      <c r="BO1813" s="1">
        <v>0</v>
      </c>
      <c r="BP1813" s="1">
        <v>0</v>
      </c>
      <c r="BQ1813" s="12"/>
      <c r="BR1813" s="12"/>
      <c r="BS1813" s="12"/>
      <c r="BT1813" s="12"/>
      <c r="BU1813" s="12"/>
      <c r="BV1813" s="12"/>
      <c r="BW1813" s="12"/>
      <c r="BX1813" s="12"/>
      <c r="BY1813" s="12"/>
      <c r="BZ1813" s="12"/>
      <c r="CA1813" s="12"/>
      <c r="CB1813" s="15"/>
      <c r="CC1813" s="12"/>
      <c r="CD1813" s="12"/>
      <c r="CE1813" s="12"/>
      <c r="CF1813" s="12"/>
      <c r="CG1813" s="12"/>
      <c r="CH1813" s="12"/>
      <c r="CI1813" s="12"/>
      <c r="CJ1813" s="15"/>
      <c r="CK1813" s="12"/>
      <c r="CL1813" s="12"/>
      <c r="CM1813" s="12"/>
      <c r="CN1813" s="12"/>
      <c r="CO1813" s="12"/>
      <c r="CP1813" s="12"/>
      <c r="CQ1813" s="12"/>
      <c r="CR1813" s="12"/>
      <c r="CS1813" s="12"/>
      <c r="CT1813" s="12"/>
      <c r="CU1813" s="12"/>
      <c r="CV1813" s="12"/>
      <c r="CW1813" s="12"/>
      <c r="CX1813" s="12"/>
      <c r="CY1813" s="12"/>
      <c r="CZ1813" s="12"/>
      <c r="DA1813" s="12"/>
      <c r="DB1813" s="12"/>
      <c r="DC1813" s="12"/>
      <c r="DD1813"/>
      <c r="DE1813" s="35"/>
    </row>
    <row r="1814" spans="1:146" x14ac:dyDescent="0.2">
      <c r="A1814" s="2">
        <v>1813</v>
      </c>
      <c r="B1814" s="5">
        <v>21</v>
      </c>
      <c r="C1814" s="2">
        <v>3</v>
      </c>
      <c r="D1814" s="1">
        <v>16</v>
      </c>
      <c r="E1814" s="7">
        <v>44076</v>
      </c>
      <c r="F1814" s="1">
        <v>0</v>
      </c>
      <c r="G1814" s="5">
        <f t="shared" si="113"/>
        <v>0</v>
      </c>
      <c r="H1814" s="19">
        <f t="shared" si="114"/>
        <v>0</v>
      </c>
      <c r="I1814" s="51">
        <v>0</v>
      </c>
      <c r="J1814" t="s">
        <v>20</v>
      </c>
      <c r="K1814" t="s">
        <v>20</v>
      </c>
      <c r="L1814" t="s">
        <v>20</v>
      </c>
      <c r="M1814" t="s">
        <v>20</v>
      </c>
      <c r="N1814" t="s">
        <v>20</v>
      </c>
      <c r="O1814" s="51">
        <v>0</v>
      </c>
      <c r="P1814" t="s">
        <v>20</v>
      </c>
      <c r="Q1814" t="s">
        <v>20</v>
      </c>
      <c r="R1814" t="s">
        <v>20</v>
      </c>
      <c r="S1814" t="s">
        <v>20</v>
      </c>
      <c r="T1814" t="s">
        <v>20</v>
      </c>
      <c r="U1814" s="51">
        <v>0</v>
      </c>
      <c r="V1814" t="s">
        <v>20</v>
      </c>
      <c r="W1814" t="s">
        <v>20</v>
      </c>
      <c r="X1814" t="s">
        <v>20</v>
      </c>
      <c r="Y1814" t="s">
        <v>20</v>
      </c>
      <c r="Z1814" t="s">
        <v>20</v>
      </c>
      <c r="AA1814" s="2">
        <v>0</v>
      </c>
      <c r="AB1814">
        <v>1</v>
      </c>
      <c r="AC1814">
        <v>6</v>
      </c>
      <c r="AD1814">
        <v>1</v>
      </c>
      <c r="AE1814" s="16">
        <v>0</v>
      </c>
      <c r="AF1814" t="s">
        <v>20</v>
      </c>
      <c r="AG1814" t="s">
        <v>20</v>
      </c>
      <c r="AH1814" t="s">
        <v>20</v>
      </c>
      <c r="AI1814" t="s">
        <v>20</v>
      </c>
      <c r="AJ1814" t="s">
        <v>20</v>
      </c>
      <c r="AK1814" t="s">
        <v>20</v>
      </c>
      <c r="AL1814" t="s">
        <v>20</v>
      </c>
      <c r="AM1814" s="16" t="s">
        <v>20</v>
      </c>
      <c r="AN1814" s="16" t="s">
        <v>20</v>
      </c>
      <c r="AO1814" s="16" t="s">
        <v>20</v>
      </c>
      <c r="AP1814" s="16" t="s">
        <v>20</v>
      </c>
      <c r="AQ1814" s="16" t="s">
        <v>20</v>
      </c>
      <c r="AR1814" s="16" t="s">
        <v>20</v>
      </c>
      <c r="AS1814" t="s">
        <v>20</v>
      </c>
      <c r="AT1814" t="s">
        <v>20</v>
      </c>
      <c r="AU1814" t="s">
        <v>20</v>
      </c>
      <c r="AV1814" t="s">
        <v>20</v>
      </c>
      <c r="AW1814" t="s">
        <v>20</v>
      </c>
      <c r="AX1814" t="s">
        <v>20</v>
      </c>
      <c r="AY1814" t="s">
        <v>20</v>
      </c>
      <c r="AZ1814" s="1" t="s">
        <v>20</v>
      </c>
      <c r="BA1814" t="s">
        <v>20</v>
      </c>
      <c r="BB1814" t="s">
        <v>20</v>
      </c>
      <c r="BC1814" t="s">
        <v>20</v>
      </c>
      <c r="BD1814" t="s">
        <v>20</v>
      </c>
      <c r="BE1814" t="s">
        <v>20</v>
      </c>
      <c r="BF1814" s="1" t="s">
        <v>20</v>
      </c>
      <c r="BG1814" s="25">
        <v>0</v>
      </c>
      <c r="BH1814" s="1">
        <v>0</v>
      </c>
      <c r="BI1814" s="1">
        <v>0</v>
      </c>
      <c r="BJ1814" s="1">
        <v>0</v>
      </c>
      <c r="BK1814" s="1">
        <v>0</v>
      </c>
      <c r="BL1814" s="25">
        <v>0</v>
      </c>
      <c r="BM1814" s="1">
        <v>0</v>
      </c>
      <c r="BN1814" s="1">
        <v>0</v>
      </c>
      <c r="BO1814" s="1">
        <v>0</v>
      </c>
      <c r="BP1814" s="1">
        <v>0</v>
      </c>
      <c r="BQ1814" s="12"/>
      <c r="BR1814" s="12"/>
      <c r="BS1814" s="12"/>
      <c r="BT1814" s="12"/>
      <c r="BU1814" s="12"/>
      <c r="BV1814" s="12"/>
      <c r="BW1814" s="12"/>
      <c r="BX1814" s="12"/>
      <c r="BY1814" s="12"/>
      <c r="BZ1814" s="12"/>
      <c r="CA1814" s="12"/>
      <c r="CB1814" s="15"/>
      <c r="CC1814" s="12"/>
      <c r="CD1814" s="12"/>
      <c r="CE1814" s="12"/>
      <c r="CF1814" s="12"/>
      <c r="CG1814" s="12"/>
      <c r="CH1814" s="12"/>
      <c r="CI1814" s="12"/>
      <c r="CJ1814" s="15"/>
      <c r="CK1814" s="12"/>
      <c r="CL1814" s="12"/>
      <c r="CM1814" s="12"/>
      <c r="CN1814" s="12"/>
      <c r="CO1814" s="12"/>
      <c r="CP1814" s="12"/>
      <c r="CQ1814" s="12"/>
      <c r="CR1814" s="12"/>
      <c r="CS1814" s="12"/>
      <c r="CT1814" s="12"/>
      <c r="CU1814" s="12"/>
      <c r="CV1814" s="12"/>
      <c r="CW1814" s="12"/>
      <c r="CX1814" s="12"/>
      <c r="CY1814" s="12"/>
      <c r="CZ1814" s="12"/>
      <c r="DA1814" s="12"/>
      <c r="DB1814" s="12"/>
      <c r="DC1814" s="12"/>
      <c r="DD1814"/>
      <c r="DE1814" s="35"/>
    </row>
    <row r="1815" spans="1:146" x14ac:dyDescent="0.2">
      <c r="A1815" s="2">
        <v>1814</v>
      </c>
      <c r="B1815" s="5">
        <v>21</v>
      </c>
      <c r="C1815" s="2">
        <v>3</v>
      </c>
      <c r="D1815" s="1">
        <v>17</v>
      </c>
      <c r="E1815" s="7">
        <v>44077</v>
      </c>
      <c r="F1815" s="1">
        <v>0</v>
      </c>
      <c r="G1815" s="5">
        <f t="shared" si="113"/>
        <v>0</v>
      </c>
      <c r="H1815" s="19">
        <f t="shared" si="114"/>
        <v>0</v>
      </c>
      <c r="I1815" s="51">
        <v>0</v>
      </c>
      <c r="J1815" t="s">
        <v>20</v>
      </c>
      <c r="K1815" t="s">
        <v>20</v>
      </c>
      <c r="L1815" t="s">
        <v>20</v>
      </c>
      <c r="M1815" t="s">
        <v>20</v>
      </c>
      <c r="N1815" t="s">
        <v>20</v>
      </c>
      <c r="O1815" s="51">
        <v>0</v>
      </c>
      <c r="P1815" t="s">
        <v>20</v>
      </c>
      <c r="Q1815" t="s">
        <v>20</v>
      </c>
      <c r="R1815" t="s">
        <v>20</v>
      </c>
      <c r="S1815" t="s">
        <v>20</v>
      </c>
      <c r="T1815" t="s">
        <v>20</v>
      </c>
      <c r="U1815" s="51">
        <v>0</v>
      </c>
      <c r="V1815" t="s">
        <v>20</v>
      </c>
      <c r="W1815" t="s">
        <v>20</v>
      </c>
      <c r="X1815" t="s">
        <v>20</v>
      </c>
      <c r="Y1815" t="s">
        <v>20</v>
      </c>
      <c r="Z1815" t="s">
        <v>20</v>
      </c>
      <c r="AA1815" s="25" t="s">
        <v>20</v>
      </c>
      <c r="AB1815" t="s">
        <v>20</v>
      </c>
      <c r="AC1815" t="s">
        <v>20</v>
      </c>
      <c r="AD1815">
        <v>1</v>
      </c>
      <c r="AE1815" s="16" t="s">
        <v>20</v>
      </c>
      <c r="AF1815" s="16" t="s">
        <v>20</v>
      </c>
      <c r="AG1815" s="16" t="s">
        <v>20</v>
      </c>
      <c r="AH1815" s="16" t="s">
        <v>20</v>
      </c>
      <c r="AI1815" s="16" t="s">
        <v>20</v>
      </c>
      <c r="AJ1815" s="16" t="s">
        <v>20</v>
      </c>
      <c r="AK1815" s="16" t="s">
        <v>20</v>
      </c>
      <c r="AL1815" s="16" t="s">
        <v>20</v>
      </c>
      <c r="AM1815" s="1" t="s">
        <v>20</v>
      </c>
      <c r="AN1815" s="1" t="s">
        <v>20</v>
      </c>
      <c r="AO1815" s="1" t="s">
        <v>20</v>
      </c>
      <c r="AP1815" s="1" t="s">
        <v>20</v>
      </c>
      <c r="AQ1815" s="1" t="s">
        <v>20</v>
      </c>
      <c r="AR1815" s="1" t="s">
        <v>20</v>
      </c>
      <c r="AS1815" t="s">
        <v>20</v>
      </c>
      <c r="AT1815" t="s">
        <v>20</v>
      </c>
      <c r="AU1815" t="s">
        <v>20</v>
      </c>
      <c r="AV1815" t="s">
        <v>20</v>
      </c>
      <c r="AW1815" t="s">
        <v>20</v>
      </c>
      <c r="AX1815" t="s">
        <v>20</v>
      </c>
      <c r="AY1815" t="s">
        <v>20</v>
      </c>
      <c r="AZ1815" s="1" t="s">
        <v>20</v>
      </c>
      <c r="BA1815" s="1" t="s">
        <v>20</v>
      </c>
      <c r="BB1815" s="1" t="s">
        <v>20</v>
      </c>
      <c r="BC1815" t="s">
        <v>20</v>
      </c>
      <c r="BD1815" t="s">
        <v>20</v>
      </c>
      <c r="BE1815" s="1" t="s">
        <v>20</v>
      </c>
      <c r="BF1815" t="s">
        <v>20</v>
      </c>
      <c r="BG1815" s="25">
        <v>0</v>
      </c>
      <c r="BH1815" s="1">
        <v>0</v>
      </c>
      <c r="BI1815" s="1">
        <v>0</v>
      </c>
      <c r="BJ1815" s="1">
        <v>0</v>
      </c>
      <c r="BK1815" s="1">
        <v>0</v>
      </c>
      <c r="BL1815" s="25">
        <v>0</v>
      </c>
      <c r="BM1815" s="1">
        <v>0</v>
      </c>
      <c r="BN1815" s="1">
        <v>0</v>
      </c>
      <c r="BO1815" s="1">
        <v>0</v>
      </c>
      <c r="BP1815" s="1">
        <v>0</v>
      </c>
      <c r="BQ1815" s="12"/>
      <c r="BR1815" s="12"/>
      <c r="BS1815" s="12"/>
      <c r="BT1815" s="12"/>
      <c r="BU1815" s="12"/>
      <c r="BV1815" s="12"/>
      <c r="BW1815" s="12"/>
      <c r="BX1815" s="12"/>
      <c r="BY1815" s="12"/>
      <c r="BZ1815" s="12"/>
      <c r="CA1815" s="12"/>
      <c r="CB1815" s="15"/>
      <c r="CC1815" s="12"/>
      <c r="CD1815" s="12"/>
      <c r="CE1815" s="12"/>
      <c r="CF1815" s="12"/>
      <c r="CG1815" s="12"/>
      <c r="CH1815" s="12"/>
      <c r="CI1815" s="12"/>
      <c r="CJ1815" s="15"/>
      <c r="CK1815" s="12"/>
      <c r="CL1815" s="12"/>
      <c r="CM1815" s="12"/>
      <c r="CN1815" s="12"/>
      <c r="CO1815" s="12"/>
      <c r="CP1815" s="12"/>
      <c r="CQ1815" s="12"/>
      <c r="CR1815" s="12"/>
      <c r="CS1815" s="12"/>
      <c r="CT1815" s="12"/>
      <c r="CU1815" s="12"/>
      <c r="CV1815" s="12"/>
      <c r="CW1815" s="12"/>
      <c r="CX1815" s="12"/>
      <c r="CY1815" s="12"/>
      <c r="CZ1815" s="12"/>
      <c r="DA1815" s="12"/>
      <c r="DB1815" s="12"/>
      <c r="DC1815" s="12"/>
      <c r="DD1815"/>
      <c r="DE1815" s="35"/>
    </row>
    <row r="1816" spans="1:146" s="9" customFormat="1" x14ac:dyDescent="0.2">
      <c r="A1816" s="2">
        <v>1815</v>
      </c>
      <c r="B1816" s="5">
        <v>21</v>
      </c>
      <c r="C1816" s="2">
        <v>3</v>
      </c>
      <c r="D1816" s="1">
        <v>18</v>
      </c>
      <c r="E1816" s="7">
        <v>44078</v>
      </c>
      <c r="F1816" s="1">
        <v>0</v>
      </c>
      <c r="G1816" s="5">
        <f t="shared" si="113"/>
        <v>0</v>
      </c>
      <c r="H1816" s="19">
        <f t="shared" si="114"/>
        <v>0</v>
      </c>
      <c r="I1816" s="51">
        <v>0</v>
      </c>
      <c r="J1816" t="s">
        <v>20</v>
      </c>
      <c r="K1816" t="s">
        <v>20</v>
      </c>
      <c r="L1816" t="s">
        <v>20</v>
      </c>
      <c r="M1816" t="s">
        <v>20</v>
      </c>
      <c r="N1816" t="s">
        <v>20</v>
      </c>
      <c r="O1816" s="51">
        <v>0</v>
      </c>
      <c r="P1816" t="s">
        <v>20</v>
      </c>
      <c r="Q1816" t="s">
        <v>20</v>
      </c>
      <c r="R1816" t="s">
        <v>20</v>
      </c>
      <c r="S1816" t="s">
        <v>20</v>
      </c>
      <c r="T1816" t="s">
        <v>20</v>
      </c>
      <c r="U1816" s="51">
        <v>0</v>
      </c>
      <c r="V1816" t="s">
        <v>20</v>
      </c>
      <c r="W1816" t="s">
        <v>20</v>
      </c>
      <c r="X1816" t="s">
        <v>20</v>
      </c>
      <c r="Y1816" t="s">
        <v>20</v>
      </c>
      <c r="Z1816" t="s">
        <v>20</v>
      </c>
      <c r="AA1816" s="2">
        <v>0</v>
      </c>
      <c r="AB1816">
        <v>1</v>
      </c>
      <c r="AC1816">
        <v>8</v>
      </c>
      <c r="AD1816" s="1" t="s">
        <v>20</v>
      </c>
      <c r="AE1816" s="16">
        <v>0</v>
      </c>
      <c r="AF1816" s="12">
        <v>99</v>
      </c>
      <c r="AG1816">
        <v>99</v>
      </c>
      <c r="AH1816">
        <v>99</v>
      </c>
      <c r="AI1816">
        <v>1</v>
      </c>
      <c r="AJ1816">
        <v>2</v>
      </c>
      <c r="AK1816">
        <v>99</v>
      </c>
      <c r="AL1816">
        <v>99</v>
      </c>
      <c r="AM1816">
        <v>99</v>
      </c>
      <c r="AN1816" s="1">
        <v>99</v>
      </c>
      <c r="AO1816" s="1">
        <v>99</v>
      </c>
      <c r="AP1816" s="1">
        <v>99</v>
      </c>
      <c r="AQ1816" s="1">
        <v>99</v>
      </c>
      <c r="AR1816" s="1">
        <v>99</v>
      </c>
      <c r="AS1816" s="1">
        <v>0</v>
      </c>
      <c r="AT1816" s="1">
        <v>0</v>
      </c>
      <c r="AU1816">
        <v>0</v>
      </c>
      <c r="AV1816" s="1">
        <v>1</v>
      </c>
      <c r="AW1816" s="1">
        <v>1</v>
      </c>
      <c r="AX1816" s="1">
        <v>0</v>
      </c>
      <c r="AY1816" s="1">
        <v>0</v>
      </c>
      <c r="AZ1816" s="1">
        <v>0</v>
      </c>
      <c r="BA1816" s="1">
        <v>0</v>
      </c>
      <c r="BB1816" s="1">
        <v>0</v>
      </c>
      <c r="BC1816" s="1">
        <v>0</v>
      </c>
      <c r="BD1816" s="1">
        <v>0</v>
      </c>
      <c r="BE1816" s="1">
        <v>0</v>
      </c>
      <c r="BF1816" s="1">
        <f>SUM(AS1816:BE1816)</f>
        <v>2</v>
      </c>
      <c r="BG1816" s="25">
        <v>0</v>
      </c>
      <c r="BH1816" s="1">
        <v>0</v>
      </c>
      <c r="BI1816" s="1">
        <v>0</v>
      </c>
      <c r="BJ1816" s="1">
        <v>0</v>
      </c>
      <c r="BK1816" s="1">
        <v>0</v>
      </c>
      <c r="BL1816" s="25">
        <v>0</v>
      </c>
      <c r="BM1816" s="1">
        <v>0</v>
      </c>
      <c r="BN1816" s="1">
        <v>0</v>
      </c>
      <c r="BO1816" s="1">
        <v>0</v>
      </c>
      <c r="BP1816" s="1">
        <v>0</v>
      </c>
      <c r="BQ1816" s="12"/>
      <c r="BR1816" s="12"/>
      <c r="BS1816" s="12"/>
      <c r="BT1816" s="12"/>
      <c r="BU1816" s="12"/>
      <c r="BV1816" s="12"/>
      <c r="BW1816" s="12"/>
      <c r="BX1816" s="12"/>
      <c r="BY1816" s="12"/>
      <c r="BZ1816" s="12"/>
      <c r="CA1816" s="12"/>
      <c r="CB1816" s="15"/>
      <c r="CC1816" s="12"/>
      <c r="CD1816" s="12"/>
      <c r="CE1816" s="12"/>
      <c r="CF1816" s="12"/>
      <c r="CG1816" s="12"/>
      <c r="CH1816" s="12"/>
      <c r="CI1816" s="12"/>
      <c r="CJ1816" s="15"/>
      <c r="CK1816" s="12"/>
      <c r="CL1816" s="12"/>
      <c r="CM1816" s="12"/>
      <c r="CN1816" s="12"/>
      <c r="CO1816" s="12"/>
      <c r="CP1816" s="12"/>
      <c r="CQ1816" s="12"/>
      <c r="CR1816" s="12"/>
      <c r="CS1816" s="12"/>
      <c r="CT1816" s="12"/>
      <c r="CU1816" s="12"/>
      <c r="CV1816" s="12"/>
      <c r="CW1816" s="12"/>
      <c r="CX1816" s="12"/>
      <c r="CY1816" s="12"/>
      <c r="CZ1816" s="12"/>
      <c r="DA1816" s="12"/>
      <c r="DB1816" s="12"/>
      <c r="DC1816" s="12"/>
      <c r="DD1816"/>
      <c r="DE1816" s="35"/>
      <c r="DF1816" s="1"/>
      <c r="DG1816" s="1"/>
      <c r="DH1816" s="1"/>
      <c r="DI1816" s="1"/>
      <c r="DJ1816" s="1"/>
      <c r="DK1816" s="1"/>
      <c r="DL1816" s="1"/>
      <c r="DM1816" s="1"/>
      <c r="DN1816" s="1"/>
      <c r="DO1816" s="1"/>
      <c r="DP1816" s="1"/>
      <c r="DQ1816" s="1"/>
      <c r="DR1816" s="1"/>
      <c r="DS1816" s="1"/>
      <c r="DT1816" s="1"/>
      <c r="DU1816" s="1"/>
      <c r="DV1816" s="1"/>
      <c r="DW1816" s="1"/>
      <c r="DX1816" s="1"/>
      <c r="DY1816" s="1"/>
      <c r="DZ1816" s="1"/>
      <c r="EA1816" s="1"/>
      <c r="EB1816" s="1"/>
      <c r="EC1816" s="1"/>
      <c r="ED1816" s="1"/>
      <c r="EE1816" s="1"/>
      <c r="EF1816" s="1"/>
      <c r="EG1816" s="1"/>
      <c r="EH1816" s="1"/>
      <c r="EI1816" s="1"/>
      <c r="EJ1816" s="1"/>
      <c r="EK1816" s="1"/>
      <c r="EL1816" s="1"/>
      <c r="EM1816" s="1"/>
      <c r="EN1816" s="1"/>
      <c r="EO1816" s="1"/>
      <c r="EP1816" s="1"/>
    </row>
    <row r="1817" spans="1:146" s="9" customFormat="1" x14ac:dyDescent="0.2">
      <c r="A1817" s="2">
        <v>1816</v>
      </c>
      <c r="B1817" s="5">
        <v>21</v>
      </c>
      <c r="C1817" s="2">
        <v>3</v>
      </c>
      <c r="D1817" s="1">
        <v>19</v>
      </c>
      <c r="E1817" s="7">
        <v>44079</v>
      </c>
      <c r="F1817" s="1">
        <v>0</v>
      </c>
      <c r="G1817" s="5">
        <f t="shared" si="113"/>
        <v>0</v>
      </c>
      <c r="H1817" s="19">
        <f t="shared" si="114"/>
        <v>0</v>
      </c>
      <c r="I1817" s="51">
        <v>0</v>
      </c>
      <c r="J1817" t="s">
        <v>20</v>
      </c>
      <c r="K1817" t="s">
        <v>20</v>
      </c>
      <c r="L1817" t="s">
        <v>20</v>
      </c>
      <c r="M1817" t="s">
        <v>20</v>
      </c>
      <c r="N1817" t="s">
        <v>20</v>
      </c>
      <c r="O1817" s="51">
        <v>0</v>
      </c>
      <c r="P1817" t="s">
        <v>20</v>
      </c>
      <c r="Q1817" t="s">
        <v>20</v>
      </c>
      <c r="R1817" t="s">
        <v>20</v>
      </c>
      <c r="S1817" t="s">
        <v>20</v>
      </c>
      <c r="T1817" t="s">
        <v>20</v>
      </c>
      <c r="U1817" s="51">
        <v>0</v>
      </c>
      <c r="V1817" t="s">
        <v>20</v>
      </c>
      <c r="W1817" t="s">
        <v>20</v>
      </c>
      <c r="X1817" t="s">
        <v>20</v>
      </c>
      <c r="Y1817" t="s">
        <v>20</v>
      </c>
      <c r="Z1817" t="s">
        <v>20</v>
      </c>
      <c r="AA1817" s="25" t="s">
        <v>20</v>
      </c>
      <c r="AB1817" t="s">
        <v>20</v>
      </c>
      <c r="AC1817" t="s">
        <v>20</v>
      </c>
      <c r="AD1817">
        <v>1</v>
      </c>
      <c r="AE1817" s="16" t="s">
        <v>20</v>
      </c>
      <c r="AF1817" s="16" t="s">
        <v>20</v>
      </c>
      <c r="AG1817" s="16" t="s">
        <v>20</v>
      </c>
      <c r="AH1817" s="16" t="s">
        <v>20</v>
      </c>
      <c r="AI1817" s="16" t="s">
        <v>20</v>
      </c>
      <c r="AJ1817" s="16" t="s">
        <v>20</v>
      </c>
      <c r="AK1817" s="16" t="s">
        <v>20</v>
      </c>
      <c r="AL1817" s="16" t="s">
        <v>20</v>
      </c>
      <c r="AM1817" s="16" t="s">
        <v>20</v>
      </c>
      <c r="AN1817" s="16" t="s">
        <v>20</v>
      </c>
      <c r="AO1817" s="16" t="s">
        <v>20</v>
      </c>
      <c r="AP1817" s="16" t="s">
        <v>20</v>
      </c>
      <c r="AQ1817" s="16" t="s">
        <v>20</v>
      </c>
      <c r="AR1817" s="16" t="s">
        <v>20</v>
      </c>
      <c r="AS1817" t="s">
        <v>20</v>
      </c>
      <c r="AT1817" t="s">
        <v>20</v>
      </c>
      <c r="AU1817" t="s">
        <v>20</v>
      </c>
      <c r="AV1817" t="s">
        <v>20</v>
      </c>
      <c r="AW1817" t="s">
        <v>20</v>
      </c>
      <c r="AX1817" t="s">
        <v>20</v>
      </c>
      <c r="AY1817" t="s">
        <v>20</v>
      </c>
      <c r="AZ1817" s="1" t="s">
        <v>20</v>
      </c>
      <c r="BA1817" s="1" t="s">
        <v>20</v>
      </c>
      <c r="BB1817" s="1" t="s">
        <v>20</v>
      </c>
      <c r="BC1817" t="s">
        <v>20</v>
      </c>
      <c r="BD1817" t="s">
        <v>20</v>
      </c>
      <c r="BE1817" s="1" t="s">
        <v>20</v>
      </c>
      <c r="BF1817" s="1" t="s">
        <v>20</v>
      </c>
      <c r="BG1817" s="25">
        <v>0</v>
      </c>
      <c r="BH1817" s="1">
        <v>0</v>
      </c>
      <c r="BI1817" s="1">
        <v>0</v>
      </c>
      <c r="BJ1817" s="1">
        <v>0</v>
      </c>
      <c r="BK1817" s="1">
        <v>0</v>
      </c>
      <c r="BL1817" s="25">
        <v>0</v>
      </c>
      <c r="BM1817" s="1">
        <v>0</v>
      </c>
      <c r="BN1817" s="1">
        <v>0</v>
      </c>
      <c r="BO1817" s="1">
        <v>0</v>
      </c>
      <c r="BP1817" s="1">
        <v>0</v>
      </c>
      <c r="BQ1817" s="12"/>
      <c r="BR1817" s="12"/>
      <c r="BS1817" s="12"/>
      <c r="BT1817" s="12"/>
      <c r="BU1817" s="12"/>
      <c r="BV1817" s="12"/>
      <c r="BW1817" s="12"/>
      <c r="BX1817" s="12"/>
      <c r="BY1817" s="12"/>
      <c r="BZ1817" s="12"/>
      <c r="CA1817" s="12"/>
      <c r="CB1817" s="15"/>
      <c r="CC1817" s="12"/>
      <c r="CD1817" s="12"/>
      <c r="CE1817" s="12"/>
      <c r="CF1817" s="12"/>
      <c r="CG1817" s="12"/>
      <c r="CH1817" s="12"/>
      <c r="CI1817" s="12"/>
      <c r="CJ1817" s="15"/>
      <c r="CK1817" s="12"/>
      <c r="CL1817" s="12"/>
      <c r="CM1817" s="12"/>
      <c r="CN1817" s="12"/>
      <c r="CO1817" s="12"/>
      <c r="CP1817" s="12"/>
      <c r="CQ1817" s="12"/>
      <c r="CR1817" s="12"/>
      <c r="CS1817" s="12"/>
      <c r="CT1817" s="12"/>
      <c r="CU1817" s="12"/>
      <c r="CV1817" s="12"/>
      <c r="CW1817" s="12"/>
      <c r="CX1817" s="12"/>
      <c r="CY1817" s="12"/>
      <c r="CZ1817" s="12"/>
      <c r="DA1817" s="12"/>
      <c r="DB1817" s="12"/>
      <c r="DC1817" s="12"/>
      <c r="DD1817"/>
      <c r="DE1817" s="35"/>
      <c r="DF1817" s="1"/>
      <c r="DG1817" s="1"/>
      <c r="DH1817" s="1"/>
      <c r="DI1817" s="1"/>
      <c r="DJ1817" s="1"/>
      <c r="DK1817" s="1"/>
      <c r="DL1817" s="1"/>
      <c r="DM1817" s="1"/>
      <c r="DN1817" s="1"/>
      <c r="DO1817" s="1"/>
      <c r="DP1817" s="1"/>
      <c r="DQ1817" s="1"/>
      <c r="DR1817" s="1"/>
      <c r="DS1817" s="1"/>
      <c r="DT1817" s="1"/>
      <c r="DU1817" s="1"/>
      <c r="DV1817" s="1"/>
      <c r="DW1817" s="1"/>
      <c r="DX1817" s="1"/>
      <c r="DY1817" s="1"/>
      <c r="DZ1817" s="1"/>
      <c r="EA1817" s="1"/>
      <c r="EB1817" s="1"/>
      <c r="EC1817" s="1"/>
      <c r="ED1817" s="1"/>
      <c r="EE1817" s="1"/>
      <c r="EF1817" s="1"/>
      <c r="EG1817" s="1"/>
      <c r="EH1817" s="1"/>
      <c r="EI1817" s="1"/>
      <c r="EJ1817" s="1"/>
      <c r="EK1817" s="1"/>
      <c r="EL1817" s="1"/>
      <c r="EM1817" s="1"/>
      <c r="EN1817" s="1"/>
      <c r="EO1817" s="1"/>
      <c r="EP1817" s="1"/>
    </row>
    <row r="1818" spans="1:146" s="9" customFormat="1" x14ac:dyDescent="0.2">
      <c r="A1818" s="2">
        <v>1817</v>
      </c>
      <c r="B1818" s="5">
        <v>21</v>
      </c>
      <c r="C1818" s="2">
        <v>3</v>
      </c>
      <c r="D1818" s="1">
        <v>20</v>
      </c>
      <c r="E1818" s="7">
        <v>44080</v>
      </c>
      <c r="F1818" s="1">
        <v>0</v>
      </c>
      <c r="G1818" s="5">
        <f t="shared" si="113"/>
        <v>0</v>
      </c>
      <c r="H1818" s="19">
        <f t="shared" si="114"/>
        <v>0</v>
      </c>
      <c r="I1818" s="51">
        <v>0</v>
      </c>
      <c r="J1818" t="s">
        <v>20</v>
      </c>
      <c r="K1818" t="s">
        <v>20</v>
      </c>
      <c r="L1818" t="s">
        <v>20</v>
      </c>
      <c r="M1818" t="s">
        <v>20</v>
      </c>
      <c r="N1818" t="s">
        <v>20</v>
      </c>
      <c r="O1818" s="51">
        <v>0</v>
      </c>
      <c r="P1818" t="s">
        <v>20</v>
      </c>
      <c r="Q1818" t="s">
        <v>20</v>
      </c>
      <c r="R1818" t="s">
        <v>20</v>
      </c>
      <c r="S1818" t="s">
        <v>20</v>
      </c>
      <c r="T1818" t="s">
        <v>20</v>
      </c>
      <c r="U1818" s="51">
        <v>0</v>
      </c>
      <c r="V1818" t="s">
        <v>20</v>
      </c>
      <c r="W1818" t="s">
        <v>20</v>
      </c>
      <c r="X1818" t="s">
        <v>20</v>
      </c>
      <c r="Y1818" t="s">
        <v>20</v>
      </c>
      <c r="Z1818" t="s">
        <v>20</v>
      </c>
      <c r="AA1818" s="2">
        <v>0</v>
      </c>
      <c r="AB1818">
        <v>1</v>
      </c>
      <c r="AC1818">
        <v>6</v>
      </c>
      <c r="AD1818" s="1" t="s">
        <v>20</v>
      </c>
      <c r="AE1818" s="16">
        <v>0</v>
      </c>
      <c r="AF1818" s="12">
        <v>99</v>
      </c>
      <c r="AG1818">
        <v>99</v>
      </c>
      <c r="AH1818">
        <v>99</v>
      </c>
      <c r="AI1818">
        <v>1</v>
      </c>
      <c r="AJ1818">
        <v>2</v>
      </c>
      <c r="AK1818">
        <v>99</v>
      </c>
      <c r="AL1818">
        <v>99</v>
      </c>
      <c r="AM1818" s="1">
        <v>99</v>
      </c>
      <c r="AN1818" s="1">
        <v>99</v>
      </c>
      <c r="AO1818" s="1">
        <v>99</v>
      </c>
      <c r="AP1818" s="1">
        <v>99</v>
      </c>
      <c r="AQ1818" s="1">
        <v>99</v>
      </c>
      <c r="AR1818" s="1">
        <v>99</v>
      </c>
      <c r="AS1818" s="1">
        <v>0</v>
      </c>
      <c r="AT1818" s="1">
        <v>0</v>
      </c>
      <c r="AU1818">
        <v>0</v>
      </c>
      <c r="AV1818" s="1">
        <v>1</v>
      </c>
      <c r="AW1818" s="1">
        <v>1</v>
      </c>
      <c r="AX1818" s="1">
        <v>0</v>
      </c>
      <c r="AY1818" s="1">
        <v>0</v>
      </c>
      <c r="AZ1818" s="1">
        <v>0</v>
      </c>
      <c r="BA1818" s="1">
        <v>0</v>
      </c>
      <c r="BB1818" s="1">
        <v>0</v>
      </c>
      <c r="BC1818" s="1">
        <v>0</v>
      </c>
      <c r="BD1818" s="1">
        <v>0</v>
      </c>
      <c r="BE1818" s="1">
        <v>0</v>
      </c>
      <c r="BF1818" s="1">
        <f>SUM(AS1818:BE1818)</f>
        <v>2</v>
      </c>
      <c r="BG1818" s="25">
        <v>0</v>
      </c>
      <c r="BH1818" s="1">
        <v>0</v>
      </c>
      <c r="BI1818" s="1">
        <v>0</v>
      </c>
      <c r="BJ1818" s="1">
        <v>0</v>
      </c>
      <c r="BK1818" s="1">
        <v>0</v>
      </c>
      <c r="BL1818" s="25">
        <v>0</v>
      </c>
      <c r="BM1818" s="1">
        <v>0</v>
      </c>
      <c r="BN1818" s="1">
        <v>0</v>
      </c>
      <c r="BO1818" s="1">
        <v>0</v>
      </c>
      <c r="BP1818" s="1">
        <v>0</v>
      </c>
      <c r="BQ1818" s="12"/>
      <c r="BR1818" s="12"/>
      <c r="BS1818" s="12"/>
      <c r="BT1818" s="12"/>
      <c r="BU1818" s="12"/>
      <c r="BV1818" s="12"/>
      <c r="BW1818" s="12"/>
      <c r="BX1818" s="12"/>
      <c r="BY1818" s="12"/>
      <c r="BZ1818" s="12"/>
      <c r="CA1818" s="12"/>
      <c r="CB1818" s="15"/>
      <c r="CC1818" s="12"/>
      <c r="CD1818" s="12"/>
      <c r="CE1818" s="12"/>
      <c r="CF1818" s="12"/>
      <c r="CG1818" s="12"/>
      <c r="CH1818" s="12"/>
      <c r="CI1818" s="12"/>
      <c r="CJ1818" s="15"/>
      <c r="CK1818" s="12"/>
      <c r="CL1818" s="12"/>
      <c r="CM1818" s="12"/>
      <c r="CN1818" s="12"/>
      <c r="CO1818" s="12"/>
      <c r="CP1818" s="12"/>
      <c r="CQ1818" s="12"/>
      <c r="CR1818" s="12"/>
      <c r="CS1818" s="12"/>
      <c r="CT1818" s="12"/>
      <c r="CU1818" s="12"/>
      <c r="CV1818" s="12"/>
      <c r="CW1818" s="12"/>
      <c r="CX1818" s="12"/>
      <c r="CY1818" s="12"/>
      <c r="CZ1818" s="12"/>
      <c r="DA1818" s="12"/>
      <c r="DB1818" s="12"/>
      <c r="DC1818" s="12"/>
      <c r="DD1818"/>
      <c r="DE1818" s="35"/>
      <c r="DF1818" s="1"/>
      <c r="DG1818" s="1"/>
      <c r="DH1818" s="1"/>
      <c r="DI1818" s="1"/>
      <c r="DJ1818" s="1"/>
      <c r="DK1818" s="1"/>
      <c r="DL1818" s="1"/>
      <c r="DM1818" s="1"/>
      <c r="DN1818" s="1"/>
      <c r="DO1818" s="1"/>
      <c r="DP1818" s="1"/>
      <c r="DQ1818" s="1"/>
      <c r="DR1818" s="1"/>
      <c r="DS1818" s="1"/>
      <c r="DT1818" s="1"/>
      <c r="DU1818" s="1"/>
      <c r="DV1818" s="1"/>
      <c r="DW1818" s="1"/>
      <c r="DX1818" s="1"/>
      <c r="DY1818" s="1"/>
      <c r="DZ1818" s="1"/>
      <c r="EA1818" s="1"/>
      <c r="EB1818" s="1"/>
      <c r="EC1818" s="1"/>
      <c r="ED1818" s="1"/>
      <c r="EE1818" s="1"/>
      <c r="EF1818" s="1"/>
      <c r="EG1818" s="1"/>
      <c r="EH1818" s="1"/>
      <c r="EI1818" s="1"/>
      <c r="EJ1818" s="1"/>
      <c r="EK1818" s="1"/>
      <c r="EL1818" s="1"/>
      <c r="EM1818" s="1"/>
      <c r="EN1818" s="1"/>
      <c r="EO1818" s="1"/>
      <c r="EP1818" s="1"/>
    </row>
    <row r="1819" spans="1:146" s="9" customFormat="1" x14ac:dyDescent="0.2">
      <c r="A1819" s="2">
        <v>1818</v>
      </c>
      <c r="B1819" s="5">
        <v>21</v>
      </c>
      <c r="C1819" s="2">
        <v>3</v>
      </c>
      <c r="D1819" s="1">
        <v>21</v>
      </c>
      <c r="E1819" s="7">
        <v>44081</v>
      </c>
      <c r="F1819" s="1">
        <v>0</v>
      </c>
      <c r="G1819" s="5">
        <f t="shared" si="113"/>
        <v>59.999999999999943</v>
      </c>
      <c r="H1819" s="19">
        <f t="shared" si="114"/>
        <v>149.99999999999986</v>
      </c>
      <c r="I1819" s="51">
        <v>74.652777777777771</v>
      </c>
      <c r="J1819" s="51">
        <v>181.27441860465117</v>
      </c>
      <c r="K1819" s="51">
        <v>32.53188644599615</v>
      </c>
      <c r="L1819" s="51">
        <v>57.674418604651166</v>
      </c>
      <c r="M1819" s="51">
        <v>42.325581395348834</v>
      </c>
      <c r="N1819" s="51">
        <v>0</v>
      </c>
      <c r="O1819" s="51">
        <v>61.979166666666664</v>
      </c>
      <c r="P1819" s="51">
        <v>158.45378151260505</v>
      </c>
      <c r="Q1819" s="51">
        <v>44.007109628680624</v>
      </c>
      <c r="R1819" s="51">
        <v>26.890756302521009</v>
      </c>
      <c r="S1819" s="51">
        <v>73.109243697478988</v>
      </c>
      <c r="T1819" s="51">
        <v>0</v>
      </c>
      <c r="U1819" s="51">
        <v>100</v>
      </c>
      <c r="V1819" s="51">
        <v>209.5625</v>
      </c>
      <c r="W1819" s="51">
        <v>8.7125661209519762</v>
      </c>
      <c r="X1819" s="51">
        <v>95.833333333333329</v>
      </c>
      <c r="Y1819" s="51">
        <v>4.1666666666666714</v>
      </c>
      <c r="Z1819" s="51">
        <v>0</v>
      </c>
      <c r="AA1819" s="2">
        <v>1</v>
      </c>
      <c r="AB1819">
        <v>1</v>
      </c>
      <c r="AC1819">
        <v>8</v>
      </c>
      <c r="AD1819">
        <v>2</v>
      </c>
      <c r="AE1819" s="16">
        <v>0</v>
      </c>
      <c r="AF1819" t="s">
        <v>875</v>
      </c>
      <c r="AG1819" t="s">
        <v>875</v>
      </c>
      <c r="AH1819" t="s">
        <v>875</v>
      </c>
      <c r="AI1819" t="s">
        <v>875</v>
      </c>
      <c r="AJ1819" t="s">
        <v>875</v>
      </c>
      <c r="AK1819" t="s">
        <v>875</v>
      </c>
      <c r="AL1819" t="s">
        <v>875</v>
      </c>
      <c r="AM1819" s="1" t="s">
        <v>903</v>
      </c>
      <c r="AN1819" s="1" t="s">
        <v>903</v>
      </c>
      <c r="AO1819" s="1" t="s">
        <v>903</v>
      </c>
      <c r="AP1819" s="1" t="s">
        <v>903</v>
      </c>
      <c r="AQ1819" s="1" t="s">
        <v>903</v>
      </c>
      <c r="AR1819" s="1" t="s">
        <v>903</v>
      </c>
      <c r="AS1819" s="1" t="s">
        <v>903</v>
      </c>
      <c r="AT1819" s="1" t="s">
        <v>903</v>
      </c>
      <c r="AU1819" s="1" t="s">
        <v>903</v>
      </c>
      <c r="AV1819" s="1" t="s">
        <v>903</v>
      </c>
      <c r="AW1819" s="1" t="s">
        <v>903</v>
      </c>
      <c r="AX1819" s="1" t="s">
        <v>903</v>
      </c>
      <c r="AY1819" s="1" t="s">
        <v>903</v>
      </c>
      <c r="AZ1819" s="1" t="s">
        <v>903</v>
      </c>
      <c r="BA1819" s="1" t="s">
        <v>875</v>
      </c>
      <c r="BB1819" s="1" t="s">
        <v>875</v>
      </c>
      <c r="BC1819" s="1" t="s">
        <v>875</v>
      </c>
      <c r="BD1819" s="1" t="s">
        <v>875</v>
      </c>
      <c r="BE1819" s="1" t="s">
        <v>875</v>
      </c>
      <c r="BF1819" s="1" t="s">
        <v>875</v>
      </c>
      <c r="BG1819" s="25">
        <v>59.999999999999943</v>
      </c>
      <c r="BH1819">
        <v>4</v>
      </c>
      <c r="BI1819" s="1">
        <v>2.5</v>
      </c>
      <c r="BJ1819" s="1">
        <f>BG1819*BI1819</f>
        <v>149.99999999999986</v>
      </c>
      <c r="BK1819" t="s">
        <v>791</v>
      </c>
      <c r="BL1819" s="25">
        <v>0</v>
      </c>
      <c r="BM1819" s="1">
        <v>0</v>
      </c>
      <c r="BN1819" s="1">
        <v>0</v>
      </c>
      <c r="BO1819" s="1">
        <v>0</v>
      </c>
      <c r="BP1819" s="1">
        <v>0</v>
      </c>
      <c r="BQ1819" s="12"/>
      <c r="BR1819" s="12"/>
      <c r="BS1819" s="12"/>
      <c r="BT1819" s="12"/>
      <c r="BU1819" s="12"/>
      <c r="BV1819" s="12"/>
      <c r="BW1819" s="12"/>
      <c r="BX1819" s="12"/>
      <c r="BY1819" s="12"/>
      <c r="BZ1819" s="12"/>
      <c r="CA1819" s="12"/>
      <c r="CB1819" s="15"/>
      <c r="CC1819" s="12"/>
      <c r="CD1819" s="12"/>
      <c r="CE1819" s="12"/>
      <c r="CF1819" s="12"/>
      <c r="CG1819" s="12"/>
      <c r="CH1819" s="12"/>
      <c r="CI1819" s="12"/>
      <c r="CJ1819" s="15"/>
      <c r="CK1819" s="12"/>
      <c r="CL1819" s="12"/>
      <c r="CM1819" s="12"/>
      <c r="CN1819" s="12"/>
      <c r="CO1819" s="12"/>
      <c r="CP1819" s="12"/>
      <c r="CQ1819" s="12"/>
      <c r="CR1819" s="12"/>
      <c r="CS1819" s="12"/>
      <c r="CT1819" s="12"/>
      <c r="CU1819" s="12"/>
      <c r="CV1819" s="12"/>
      <c r="CW1819" s="12"/>
      <c r="CX1819" s="12"/>
      <c r="CY1819" s="12"/>
      <c r="CZ1819" s="12"/>
      <c r="DA1819" s="12"/>
      <c r="DB1819" s="12"/>
      <c r="DC1819" s="12"/>
      <c r="DD1819" s="17">
        <v>0.41666666666666669</v>
      </c>
      <c r="DE1819" s="35">
        <v>0.45833333333333331</v>
      </c>
      <c r="DF1819" s="1"/>
      <c r="DG1819" s="1"/>
      <c r="DH1819" s="1"/>
      <c r="DI1819" s="1"/>
      <c r="DJ1819" s="1"/>
      <c r="DK1819" s="1"/>
      <c r="DL1819" s="1"/>
      <c r="DM1819" s="1"/>
      <c r="DN1819" s="1"/>
      <c r="DO1819" s="1"/>
      <c r="DP1819" s="1"/>
      <c r="DQ1819" s="1"/>
      <c r="DR1819" s="1"/>
      <c r="DS1819" s="1"/>
      <c r="DT1819" s="1"/>
      <c r="DU1819" s="1"/>
      <c r="DV1819" s="1"/>
      <c r="DW1819" s="1"/>
      <c r="DX1819" s="1"/>
      <c r="DY1819" s="1"/>
      <c r="DZ1819" s="1"/>
      <c r="EA1819" s="1"/>
      <c r="EB1819" s="1"/>
      <c r="EC1819" s="1"/>
      <c r="ED1819" s="1"/>
      <c r="EE1819" s="1"/>
      <c r="EF1819" s="1"/>
      <c r="EG1819" s="1"/>
      <c r="EH1819" s="1"/>
      <c r="EI1819" s="1"/>
      <c r="EJ1819" s="1"/>
      <c r="EK1819" s="1"/>
      <c r="EL1819" s="1"/>
      <c r="EM1819" s="1"/>
      <c r="EN1819" s="1"/>
      <c r="EO1819" s="1"/>
      <c r="EP1819" s="1"/>
    </row>
    <row r="1820" spans="1:146" s="9" customFormat="1" x14ac:dyDescent="0.2">
      <c r="A1820" s="2">
        <v>1819</v>
      </c>
      <c r="B1820" s="5">
        <v>21</v>
      </c>
      <c r="C1820" s="2">
        <v>3</v>
      </c>
      <c r="D1820" s="1">
        <v>22</v>
      </c>
      <c r="E1820" s="7">
        <v>44082</v>
      </c>
      <c r="F1820" s="1">
        <v>0</v>
      </c>
      <c r="G1820" s="5">
        <f t="shared" si="113"/>
        <v>0</v>
      </c>
      <c r="H1820" s="19">
        <f t="shared" si="114"/>
        <v>0</v>
      </c>
      <c r="I1820" s="51">
        <v>93.402777777777771</v>
      </c>
      <c r="J1820" s="51">
        <v>167.66542750929369</v>
      </c>
      <c r="K1820" s="51">
        <v>37.13307223933932</v>
      </c>
      <c r="L1820" s="51">
        <v>50.185873605947954</v>
      </c>
      <c r="M1820" s="51">
        <v>47.955390334572492</v>
      </c>
      <c r="N1820" s="51">
        <v>1.8587360594795539</v>
      </c>
      <c r="O1820" s="51">
        <v>92.1875</v>
      </c>
      <c r="P1820" s="51">
        <v>133.74011299435028</v>
      </c>
      <c r="Q1820" s="51">
        <v>34.891139662987307</v>
      </c>
      <c r="R1820" s="51">
        <v>24.293785310734464</v>
      </c>
      <c r="S1820" s="51">
        <v>72.881355932203391</v>
      </c>
      <c r="T1820" s="51">
        <v>2.8248587570621471</v>
      </c>
      <c r="U1820" s="51">
        <v>95.833333333333329</v>
      </c>
      <c r="V1820" s="51">
        <v>232.93478260869566</v>
      </c>
      <c r="W1820" s="51">
        <v>11.018897330211969</v>
      </c>
      <c r="X1820" s="51">
        <v>100</v>
      </c>
      <c r="Y1820" s="51">
        <v>0</v>
      </c>
      <c r="Z1820" s="51">
        <v>0</v>
      </c>
      <c r="AA1820" s="25" t="s">
        <v>20</v>
      </c>
      <c r="AB1820" t="s">
        <v>20</v>
      </c>
      <c r="AC1820" t="s">
        <v>20</v>
      </c>
      <c r="AD1820">
        <v>1</v>
      </c>
      <c r="AE1820" s="16" t="s">
        <v>20</v>
      </c>
      <c r="AF1820" s="16" t="s">
        <v>20</v>
      </c>
      <c r="AG1820" s="16" t="s">
        <v>20</v>
      </c>
      <c r="AH1820" s="16" t="s">
        <v>20</v>
      </c>
      <c r="AI1820" s="16" t="s">
        <v>20</v>
      </c>
      <c r="AJ1820" s="16" t="s">
        <v>20</v>
      </c>
      <c r="AK1820" s="16" t="s">
        <v>20</v>
      </c>
      <c r="AL1820" s="16" t="s">
        <v>20</v>
      </c>
      <c r="AM1820" s="1" t="s">
        <v>20</v>
      </c>
      <c r="AN1820" s="1" t="s">
        <v>20</v>
      </c>
      <c r="AO1820" s="1" t="s">
        <v>20</v>
      </c>
      <c r="AP1820" s="1" t="s">
        <v>20</v>
      </c>
      <c r="AQ1820" s="1" t="s">
        <v>20</v>
      </c>
      <c r="AR1820" s="1" t="s">
        <v>20</v>
      </c>
      <c r="AS1820" t="s">
        <v>20</v>
      </c>
      <c r="AT1820" t="s">
        <v>20</v>
      </c>
      <c r="AU1820" t="s">
        <v>20</v>
      </c>
      <c r="AV1820" t="s">
        <v>20</v>
      </c>
      <c r="AW1820" t="s">
        <v>20</v>
      </c>
      <c r="AX1820" t="s">
        <v>20</v>
      </c>
      <c r="AY1820" t="s">
        <v>20</v>
      </c>
      <c r="AZ1820" s="1" t="s">
        <v>20</v>
      </c>
      <c r="BA1820" t="s">
        <v>20</v>
      </c>
      <c r="BB1820" t="s">
        <v>20</v>
      </c>
      <c r="BC1820" t="s">
        <v>20</v>
      </c>
      <c r="BD1820" t="s">
        <v>20</v>
      </c>
      <c r="BE1820" t="s">
        <v>20</v>
      </c>
      <c r="BF1820" s="1" t="s">
        <v>20</v>
      </c>
      <c r="BG1820" s="25">
        <v>0</v>
      </c>
      <c r="BH1820" s="1">
        <v>0</v>
      </c>
      <c r="BI1820" s="1">
        <v>0</v>
      </c>
      <c r="BJ1820" s="1">
        <v>0</v>
      </c>
      <c r="BK1820" s="1">
        <v>0</v>
      </c>
      <c r="BL1820" s="25">
        <v>0</v>
      </c>
      <c r="BM1820" s="1">
        <v>0</v>
      </c>
      <c r="BN1820" s="1">
        <v>0</v>
      </c>
      <c r="BO1820" s="1">
        <v>0</v>
      </c>
      <c r="BP1820" s="1">
        <v>0</v>
      </c>
      <c r="BQ1820" s="12"/>
      <c r="BR1820" s="12"/>
      <c r="BS1820" s="12"/>
      <c r="BT1820" s="12"/>
      <c r="BU1820" s="12"/>
      <c r="BV1820" s="12"/>
      <c r="BW1820" s="12"/>
      <c r="BX1820" s="12"/>
      <c r="BY1820" s="12"/>
      <c r="BZ1820" s="12"/>
      <c r="CA1820" s="12"/>
      <c r="CB1820" s="15"/>
      <c r="CC1820" s="12"/>
      <c r="CD1820" s="12"/>
      <c r="CE1820" s="12"/>
      <c r="CF1820" s="12"/>
      <c r="CG1820" s="12"/>
      <c r="CH1820" s="12"/>
      <c r="CI1820" s="12"/>
      <c r="CJ1820" s="15"/>
      <c r="CK1820" s="12"/>
      <c r="CL1820" s="12"/>
      <c r="CM1820" s="12"/>
      <c r="CN1820" s="12"/>
      <c r="CO1820" s="12"/>
      <c r="CP1820" s="12"/>
      <c r="CQ1820" s="12"/>
      <c r="CR1820" s="12"/>
      <c r="CS1820" s="12"/>
      <c r="CT1820" s="12"/>
      <c r="CU1820" s="12"/>
      <c r="CV1820" s="12"/>
      <c r="CW1820" s="12"/>
      <c r="CX1820" s="12"/>
      <c r="CY1820" s="12"/>
      <c r="CZ1820" s="12"/>
      <c r="DA1820" s="12"/>
      <c r="DB1820" s="12"/>
      <c r="DC1820" s="12"/>
      <c r="DD1820"/>
      <c r="DE1820" s="35"/>
      <c r="DF1820" s="1"/>
      <c r="DG1820" s="1"/>
      <c r="DH1820" s="1"/>
      <c r="DI1820" s="1"/>
      <c r="DJ1820" s="1"/>
      <c r="DK1820" s="1"/>
      <c r="DL1820" s="1"/>
      <c r="DM1820" s="1"/>
      <c r="DN1820" s="1"/>
      <c r="DO1820" s="1"/>
      <c r="DP1820" s="1"/>
      <c r="DQ1820" s="1"/>
      <c r="DR1820" s="1"/>
      <c r="DS1820" s="1"/>
      <c r="DT1820" s="1"/>
      <c r="DU1820" s="1"/>
      <c r="DV1820" s="1"/>
      <c r="DW1820" s="1"/>
      <c r="DX1820" s="1"/>
      <c r="DY1820" s="1"/>
      <c r="DZ1820" s="1"/>
      <c r="EA1820" s="1"/>
      <c r="EB1820" s="1"/>
      <c r="EC1820" s="1"/>
      <c r="ED1820" s="1"/>
      <c r="EE1820" s="1"/>
      <c r="EF1820" s="1"/>
      <c r="EG1820" s="1"/>
      <c r="EH1820" s="1"/>
      <c r="EI1820" s="1"/>
      <c r="EJ1820" s="1"/>
      <c r="EK1820" s="1"/>
      <c r="EL1820" s="1"/>
      <c r="EM1820" s="1"/>
      <c r="EN1820" s="1"/>
      <c r="EO1820" s="1"/>
      <c r="EP1820" s="1"/>
    </row>
    <row r="1821" spans="1:146" s="9" customFormat="1" x14ac:dyDescent="0.2">
      <c r="A1821" s="2">
        <v>1820</v>
      </c>
      <c r="B1821" s="5">
        <v>21</v>
      </c>
      <c r="C1821" s="2">
        <v>3</v>
      </c>
      <c r="D1821" s="1">
        <v>23</v>
      </c>
      <c r="E1821" s="7">
        <v>44083</v>
      </c>
      <c r="F1821" s="1">
        <v>0</v>
      </c>
      <c r="G1821" s="5">
        <f t="shared" si="113"/>
        <v>0</v>
      </c>
      <c r="H1821" s="19">
        <f t="shared" si="114"/>
        <v>0</v>
      </c>
      <c r="I1821" s="51">
        <v>79.513888888888886</v>
      </c>
      <c r="J1821" s="51">
        <v>204.18340611353713</v>
      </c>
      <c r="K1821" s="51">
        <v>29.095763147262218</v>
      </c>
      <c r="L1821" s="51">
        <v>75.982532751091696</v>
      </c>
      <c r="M1821" s="51">
        <v>24.017467248908304</v>
      </c>
      <c r="N1821" s="51">
        <v>0</v>
      </c>
      <c r="O1821" s="51">
        <v>82.291666666666671</v>
      </c>
      <c r="P1821" s="51">
        <v>179.8860759493671</v>
      </c>
      <c r="Q1821" s="51">
        <v>29.591981170125354</v>
      </c>
      <c r="R1821" s="51">
        <v>65.189873417721515</v>
      </c>
      <c r="S1821" s="51">
        <v>34.810126582278485</v>
      </c>
      <c r="T1821" s="51">
        <v>0</v>
      </c>
      <c r="U1821" s="51">
        <v>73.958333333333329</v>
      </c>
      <c r="V1821" s="51">
        <v>258.25352112676057</v>
      </c>
      <c r="W1821" s="51">
        <v>11.238945943238571</v>
      </c>
      <c r="X1821" s="51">
        <v>100</v>
      </c>
      <c r="Y1821" s="51">
        <v>0</v>
      </c>
      <c r="Z1821" s="51">
        <v>0</v>
      </c>
      <c r="AA1821" s="25" t="s">
        <v>20</v>
      </c>
      <c r="AB1821" t="s">
        <v>20</v>
      </c>
      <c r="AC1821" t="s">
        <v>20</v>
      </c>
      <c r="AD1821" s="1" t="s">
        <v>20</v>
      </c>
      <c r="AE1821" s="16" t="s">
        <v>20</v>
      </c>
      <c r="AF1821" s="16" t="s">
        <v>20</v>
      </c>
      <c r="AG1821" s="16" t="s">
        <v>20</v>
      </c>
      <c r="AH1821" s="16" t="s">
        <v>20</v>
      </c>
      <c r="AI1821" s="16" t="s">
        <v>20</v>
      </c>
      <c r="AJ1821" s="16" t="s">
        <v>20</v>
      </c>
      <c r="AK1821" s="16" t="s">
        <v>20</v>
      </c>
      <c r="AL1821" s="16" t="s">
        <v>20</v>
      </c>
      <c r="AM1821" s="16" t="s">
        <v>20</v>
      </c>
      <c r="AN1821" s="16" t="s">
        <v>20</v>
      </c>
      <c r="AO1821" s="16" t="s">
        <v>20</v>
      </c>
      <c r="AP1821" s="16" t="s">
        <v>20</v>
      </c>
      <c r="AQ1821" s="16" t="s">
        <v>20</v>
      </c>
      <c r="AR1821" s="16" t="s">
        <v>20</v>
      </c>
      <c r="AS1821" t="s">
        <v>20</v>
      </c>
      <c r="AT1821" t="s">
        <v>20</v>
      </c>
      <c r="AU1821" t="s">
        <v>20</v>
      </c>
      <c r="AV1821" t="s">
        <v>20</v>
      </c>
      <c r="AW1821" t="s">
        <v>20</v>
      </c>
      <c r="AX1821" t="s">
        <v>20</v>
      </c>
      <c r="AY1821" t="s">
        <v>20</v>
      </c>
      <c r="AZ1821" s="1" t="s">
        <v>20</v>
      </c>
      <c r="BA1821" s="1" t="s">
        <v>20</v>
      </c>
      <c r="BB1821" s="1" t="s">
        <v>20</v>
      </c>
      <c r="BC1821" t="s">
        <v>20</v>
      </c>
      <c r="BD1821" t="s">
        <v>20</v>
      </c>
      <c r="BE1821" s="1" t="s">
        <v>20</v>
      </c>
      <c r="BF1821" s="1" t="s">
        <v>20</v>
      </c>
      <c r="BG1821" s="25">
        <v>0</v>
      </c>
      <c r="BH1821" s="1">
        <v>0</v>
      </c>
      <c r="BI1821" s="1">
        <v>0</v>
      </c>
      <c r="BJ1821" s="1">
        <v>0</v>
      </c>
      <c r="BK1821" s="1">
        <v>0</v>
      </c>
      <c r="BL1821" s="25">
        <v>0</v>
      </c>
      <c r="BM1821" s="1">
        <v>0</v>
      </c>
      <c r="BN1821" s="1">
        <v>0</v>
      </c>
      <c r="BO1821" s="1">
        <v>0</v>
      </c>
      <c r="BP1821" s="1">
        <v>0</v>
      </c>
      <c r="BQ1821" s="12"/>
      <c r="BR1821" s="12"/>
      <c r="BS1821" s="12"/>
      <c r="BT1821" s="12"/>
      <c r="BU1821" s="12"/>
      <c r="BV1821" s="12"/>
      <c r="BW1821" s="12"/>
      <c r="BX1821" s="12"/>
      <c r="BY1821" s="12"/>
      <c r="BZ1821" s="12"/>
      <c r="CA1821" s="12"/>
      <c r="CB1821" s="15"/>
      <c r="CC1821" s="12"/>
      <c r="CD1821" s="12"/>
      <c r="CE1821" s="12"/>
      <c r="CF1821" s="12"/>
      <c r="CG1821" s="12"/>
      <c r="CH1821" s="12"/>
      <c r="CI1821" s="12"/>
      <c r="CJ1821" s="15"/>
      <c r="CK1821" s="12"/>
      <c r="CL1821" s="12"/>
      <c r="CM1821" s="12"/>
      <c r="CN1821" s="12"/>
      <c r="CO1821" s="12"/>
      <c r="CP1821" s="12"/>
      <c r="CQ1821" s="12"/>
      <c r="CR1821" s="12"/>
      <c r="CS1821" s="12"/>
      <c r="CT1821" s="12"/>
      <c r="CU1821" s="12"/>
      <c r="CV1821" s="12"/>
      <c r="CW1821" s="12"/>
      <c r="CX1821" s="12"/>
      <c r="CY1821" s="12"/>
      <c r="CZ1821" s="12"/>
      <c r="DA1821" s="12"/>
      <c r="DB1821" s="12"/>
      <c r="DC1821" s="12"/>
      <c r="DD1821"/>
      <c r="DE1821" s="35"/>
      <c r="DF1821" s="1"/>
      <c r="DG1821" s="1"/>
      <c r="DH1821" s="1"/>
      <c r="DI1821" s="1"/>
      <c r="DJ1821" s="1"/>
      <c r="DK1821" s="1"/>
      <c r="DL1821" s="1"/>
      <c r="DM1821" s="1"/>
      <c r="DN1821" s="1"/>
      <c r="DO1821" s="1"/>
      <c r="DP1821" s="1"/>
      <c r="DQ1821" s="1"/>
      <c r="DR1821" s="1"/>
      <c r="DS1821" s="1"/>
      <c r="DT1821" s="1"/>
      <c r="DU1821" s="1"/>
      <c r="DV1821" s="1"/>
      <c r="DW1821" s="1"/>
      <c r="DX1821" s="1"/>
      <c r="DY1821" s="1"/>
      <c r="DZ1821" s="1"/>
      <c r="EA1821" s="1"/>
      <c r="EB1821" s="1"/>
      <c r="EC1821" s="1"/>
      <c r="ED1821" s="1"/>
      <c r="EE1821" s="1"/>
      <c r="EF1821" s="1"/>
      <c r="EG1821" s="1"/>
      <c r="EH1821" s="1"/>
      <c r="EI1821" s="1"/>
      <c r="EJ1821" s="1"/>
      <c r="EK1821" s="1"/>
      <c r="EL1821" s="1"/>
      <c r="EM1821" s="1"/>
      <c r="EN1821" s="1"/>
      <c r="EO1821" s="1"/>
      <c r="EP1821" s="1"/>
    </row>
    <row r="1822" spans="1:146" customFormat="1" x14ac:dyDescent="0.2">
      <c r="A1822" s="2">
        <v>1821</v>
      </c>
      <c r="B1822" s="5">
        <v>21</v>
      </c>
      <c r="C1822" s="2">
        <v>3</v>
      </c>
      <c r="D1822" s="1">
        <v>24</v>
      </c>
      <c r="E1822" s="7">
        <v>44084</v>
      </c>
      <c r="F1822" s="1">
        <v>0</v>
      </c>
      <c r="G1822" s="5">
        <f t="shared" si="113"/>
        <v>0</v>
      </c>
      <c r="H1822" s="19">
        <f t="shared" si="114"/>
        <v>0</v>
      </c>
      <c r="I1822" s="51">
        <v>90.277777777777771</v>
      </c>
      <c r="J1822" s="51">
        <v>258.74615384615385</v>
      </c>
      <c r="K1822" s="51">
        <v>20.300393353494364</v>
      </c>
      <c r="L1822" s="51">
        <v>95.769230769230774</v>
      </c>
      <c r="M1822" s="51">
        <v>4.2307692307692264</v>
      </c>
      <c r="N1822" s="51">
        <v>0</v>
      </c>
      <c r="O1822" s="51">
        <v>85.416666666666671</v>
      </c>
      <c r="P1822" s="51">
        <v>264.20121951219511</v>
      </c>
      <c r="Q1822" s="51">
        <v>23.869542934217119</v>
      </c>
      <c r="R1822" s="51">
        <v>93.292682926829272</v>
      </c>
      <c r="S1822" s="51">
        <v>6.7073170731707279</v>
      </c>
      <c r="T1822" s="51">
        <v>0</v>
      </c>
      <c r="U1822" s="51">
        <v>100</v>
      </c>
      <c r="V1822" s="51">
        <v>249.42708333333334</v>
      </c>
      <c r="W1822" s="51">
        <v>9.4801096316563722</v>
      </c>
      <c r="X1822" s="51">
        <v>100</v>
      </c>
      <c r="Y1822" s="51">
        <v>0</v>
      </c>
      <c r="Z1822" s="51">
        <v>0</v>
      </c>
      <c r="AA1822" s="2">
        <v>0</v>
      </c>
      <c r="AB1822">
        <v>1</v>
      </c>
      <c r="AC1822">
        <v>8</v>
      </c>
      <c r="AD1822" s="1" t="s">
        <v>20</v>
      </c>
      <c r="AE1822" s="16">
        <v>0</v>
      </c>
      <c r="AF1822" s="12">
        <v>99</v>
      </c>
      <c r="AG1822">
        <v>99</v>
      </c>
      <c r="AH1822">
        <v>99</v>
      </c>
      <c r="AI1822">
        <v>1</v>
      </c>
      <c r="AJ1822">
        <v>2</v>
      </c>
      <c r="AK1822">
        <v>99</v>
      </c>
      <c r="AL1822">
        <v>99</v>
      </c>
      <c r="AM1822">
        <v>99</v>
      </c>
      <c r="AN1822" s="1">
        <v>99</v>
      </c>
      <c r="AO1822" s="1">
        <v>99</v>
      </c>
      <c r="AP1822" s="1">
        <v>99</v>
      </c>
      <c r="AQ1822" s="1">
        <v>99</v>
      </c>
      <c r="AR1822" s="1">
        <v>99</v>
      </c>
      <c r="AS1822" s="1">
        <v>0</v>
      </c>
      <c r="AT1822" s="1">
        <v>0</v>
      </c>
      <c r="AU1822" s="1">
        <v>0</v>
      </c>
      <c r="AV1822" s="1">
        <v>1</v>
      </c>
      <c r="AW1822" s="1">
        <v>1</v>
      </c>
      <c r="AX1822" s="1">
        <v>0</v>
      </c>
      <c r="AY1822" s="1">
        <v>0</v>
      </c>
      <c r="AZ1822" s="1">
        <v>0</v>
      </c>
      <c r="BA1822" s="1">
        <v>0</v>
      </c>
      <c r="BB1822" s="1">
        <v>0</v>
      </c>
      <c r="BC1822" s="1">
        <v>0</v>
      </c>
      <c r="BD1822" s="1">
        <v>0</v>
      </c>
      <c r="BE1822" s="1">
        <v>0</v>
      </c>
      <c r="BF1822" s="1">
        <f>SUM(AS1822:BE1822)</f>
        <v>2</v>
      </c>
      <c r="BG1822" s="25">
        <v>0</v>
      </c>
      <c r="BH1822" s="1">
        <v>0</v>
      </c>
      <c r="BI1822" s="1">
        <v>0</v>
      </c>
      <c r="BJ1822" s="1">
        <v>0</v>
      </c>
      <c r="BK1822" s="1">
        <v>0</v>
      </c>
      <c r="BL1822" s="25">
        <v>0</v>
      </c>
      <c r="BM1822" s="1">
        <v>0</v>
      </c>
      <c r="BN1822" s="1">
        <v>0</v>
      </c>
      <c r="BO1822" s="1">
        <v>0</v>
      </c>
      <c r="BP1822" s="1">
        <v>0</v>
      </c>
      <c r="BQ1822" s="12"/>
      <c r="BR1822" s="12"/>
      <c r="BS1822" s="12"/>
      <c r="BT1822" s="12"/>
      <c r="BU1822" s="12"/>
      <c r="BV1822" s="12"/>
      <c r="BW1822" s="12"/>
      <c r="BX1822" s="12"/>
      <c r="BY1822" s="12"/>
      <c r="BZ1822" s="12"/>
      <c r="CA1822" s="12"/>
      <c r="CB1822" s="15"/>
      <c r="CC1822" s="12"/>
      <c r="CD1822" s="12"/>
      <c r="CE1822" s="12"/>
      <c r="CF1822" s="12"/>
      <c r="CG1822" s="12"/>
      <c r="CH1822" s="12"/>
      <c r="CI1822" s="12"/>
      <c r="CJ1822" s="15"/>
      <c r="CK1822" s="12"/>
      <c r="CL1822" s="12"/>
      <c r="CM1822" s="12"/>
      <c r="CN1822" s="12"/>
      <c r="CO1822" s="12"/>
      <c r="CP1822" s="12"/>
      <c r="CQ1822" s="12"/>
      <c r="CR1822" s="12"/>
      <c r="CS1822" s="12"/>
      <c r="CT1822" s="12"/>
      <c r="CU1822" s="12"/>
      <c r="CV1822" s="12"/>
      <c r="CW1822" s="12"/>
      <c r="CX1822" s="12"/>
      <c r="CY1822" s="12"/>
      <c r="CZ1822" s="12"/>
      <c r="DA1822" s="12"/>
      <c r="DB1822" s="12"/>
      <c r="DC1822" s="12"/>
      <c r="DE1822" s="35"/>
    </row>
    <row r="1823" spans="1:146" customFormat="1" x14ac:dyDescent="0.2">
      <c r="A1823" s="2">
        <v>1822</v>
      </c>
      <c r="B1823" s="5">
        <v>21</v>
      </c>
      <c r="C1823" s="2">
        <v>3</v>
      </c>
      <c r="D1823" s="1">
        <v>25</v>
      </c>
      <c r="E1823" s="7">
        <v>44085</v>
      </c>
      <c r="F1823" s="1">
        <v>0</v>
      </c>
      <c r="G1823" s="5">
        <f t="shared" si="113"/>
        <v>25.000000000000071</v>
      </c>
      <c r="H1823" s="19">
        <f t="shared" si="114"/>
        <v>195.00000000000054</v>
      </c>
      <c r="I1823" s="51">
        <v>90.625</v>
      </c>
      <c r="J1823" s="51">
        <v>190.95785440613028</v>
      </c>
      <c r="K1823" s="51">
        <v>28.225337667316744</v>
      </c>
      <c r="L1823" s="51">
        <v>54.022988505747129</v>
      </c>
      <c r="M1823" s="51">
        <v>45.977011494252871</v>
      </c>
      <c r="N1823" s="51">
        <v>0</v>
      </c>
      <c r="O1823" s="51">
        <v>85.9375</v>
      </c>
      <c r="P1823" s="51">
        <v>165.19393939393939</v>
      </c>
      <c r="Q1823" s="51">
        <v>27.375381631894665</v>
      </c>
      <c r="R1823" s="51">
        <v>34.545454545454547</v>
      </c>
      <c r="S1823" s="51">
        <v>65.454545454545453</v>
      </c>
      <c r="T1823" s="51">
        <v>0</v>
      </c>
      <c r="U1823" s="51">
        <v>100</v>
      </c>
      <c r="V1823" s="51">
        <v>235.23958333333334</v>
      </c>
      <c r="W1823" s="51">
        <v>15.243360999766747</v>
      </c>
      <c r="X1823" s="51">
        <v>87.5</v>
      </c>
      <c r="Y1823" s="51">
        <v>12.5</v>
      </c>
      <c r="Z1823" s="51">
        <v>0</v>
      </c>
      <c r="AA1823" s="2">
        <v>0</v>
      </c>
      <c r="AB1823">
        <v>1</v>
      </c>
      <c r="AC1823">
        <v>8</v>
      </c>
      <c r="AD1823">
        <v>1</v>
      </c>
      <c r="AE1823" s="16">
        <v>0</v>
      </c>
      <c r="AF1823" t="s">
        <v>875</v>
      </c>
      <c r="AG1823" t="s">
        <v>875</v>
      </c>
      <c r="AH1823" t="s">
        <v>875</v>
      </c>
      <c r="AI1823" t="s">
        <v>875</v>
      </c>
      <c r="AJ1823" t="s">
        <v>875</v>
      </c>
      <c r="AK1823" t="s">
        <v>875</v>
      </c>
      <c r="AL1823" t="s">
        <v>875</v>
      </c>
      <c r="AM1823" s="1" t="s">
        <v>903</v>
      </c>
      <c r="AN1823" s="1" t="s">
        <v>903</v>
      </c>
      <c r="AO1823" s="1" t="s">
        <v>903</v>
      </c>
      <c r="AP1823" s="1" t="s">
        <v>903</v>
      </c>
      <c r="AQ1823" s="1" t="s">
        <v>903</v>
      </c>
      <c r="AR1823" s="1" t="s">
        <v>903</v>
      </c>
      <c r="AS1823" s="1" t="s">
        <v>903</v>
      </c>
      <c r="AT1823" s="1" t="s">
        <v>903</v>
      </c>
      <c r="AU1823" s="1" t="s">
        <v>903</v>
      </c>
      <c r="AV1823" s="1" t="s">
        <v>903</v>
      </c>
      <c r="AW1823" s="1" t="s">
        <v>903</v>
      </c>
      <c r="AX1823" s="1" t="s">
        <v>903</v>
      </c>
      <c r="AY1823" s="1" t="s">
        <v>903</v>
      </c>
      <c r="AZ1823" s="1" t="s">
        <v>903</v>
      </c>
      <c r="BA1823" s="1" t="s">
        <v>875</v>
      </c>
      <c r="BB1823" s="1" t="s">
        <v>875</v>
      </c>
      <c r="BC1823" s="1" t="s">
        <v>875</v>
      </c>
      <c r="BD1823" s="1" t="s">
        <v>875</v>
      </c>
      <c r="BE1823" s="1" t="s">
        <v>875</v>
      </c>
      <c r="BF1823" s="1" t="s">
        <v>875</v>
      </c>
      <c r="BG1823" s="25">
        <v>25.000000000000071</v>
      </c>
      <c r="BH1823">
        <v>4</v>
      </c>
      <c r="BI1823" s="1">
        <v>7.8</v>
      </c>
      <c r="BJ1823" s="1">
        <f>BG1823*BI1823</f>
        <v>195.00000000000054</v>
      </c>
      <c r="BK1823" t="s">
        <v>789</v>
      </c>
      <c r="BL1823" s="25">
        <v>0</v>
      </c>
      <c r="BM1823" s="1">
        <v>0</v>
      </c>
      <c r="BN1823" s="1">
        <v>0</v>
      </c>
      <c r="BO1823" s="1">
        <v>0</v>
      </c>
      <c r="BP1823" s="1">
        <v>0</v>
      </c>
      <c r="BQ1823" s="12"/>
      <c r="BR1823" s="12"/>
      <c r="BS1823" s="12"/>
      <c r="BT1823" s="12"/>
      <c r="BU1823" s="12"/>
      <c r="BV1823" s="12"/>
      <c r="BW1823" s="12"/>
      <c r="BX1823" s="12"/>
      <c r="BY1823" s="12"/>
      <c r="BZ1823" s="12"/>
      <c r="CA1823" s="12"/>
      <c r="CB1823" s="15"/>
      <c r="CC1823" s="12"/>
      <c r="CD1823" s="12"/>
      <c r="CE1823" s="12"/>
      <c r="CF1823" s="12"/>
      <c r="CG1823" s="12"/>
      <c r="CH1823" s="12"/>
      <c r="CI1823" s="12"/>
      <c r="CJ1823" s="15"/>
      <c r="CK1823" s="12"/>
      <c r="CL1823" s="12"/>
      <c r="CM1823" s="12"/>
      <c r="CN1823" s="12"/>
      <c r="CO1823" s="12"/>
      <c r="CP1823" s="12"/>
      <c r="CQ1823" s="12"/>
      <c r="CR1823" s="12"/>
      <c r="CS1823" s="12"/>
      <c r="CT1823" s="12"/>
      <c r="CU1823" s="12"/>
      <c r="CV1823" s="12"/>
      <c r="CW1823" s="12"/>
      <c r="CX1823" s="12"/>
      <c r="CY1823" s="12"/>
      <c r="CZ1823" s="12"/>
      <c r="DA1823" s="12"/>
      <c r="DB1823" s="12"/>
      <c r="DC1823" s="12"/>
      <c r="DD1823" s="17">
        <v>0.41041666666666665</v>
      </c>
      <c r="DE1823" s="35">
        <v>0.42777777777777781</v>
      </c>
    </row>
    <row r="1824" spans="1:146" x14ac:dyDescent="0.2">
      <c r="A1824" s="2">
        <v>1823</v>
      </c>
      <c r="B1824" s="5">
        <v>21</v>
      </c>
      <c r="C1824" s="2">
        <v>3</v>
      </c>
      <c r="D1824" s="1">
        <v>26</v>
      </c>
      <c r="E1824" s="7">
        <v>44086</v>
      </c>
      <c r="F1824" s="1">
        <v>0</v>
      </c>
      <c r="G1824" s="5">
        <f t="shared" si="113"/>
        <v>30</v>
      </c>
      <c r="H1824" s="19">
        <f t="shared" si="114"/>
        <v>234</v>
      </c>
      <c r="I1824" s="51">
        <v>89.236111111111114</v>
      </c>
      <c r="J1824" s="51">
        <v>208.8443579766537</v>
      </c>
      <c r="K1824" s="51">
        <v>41.300278265293535</v>
      </c>
      <c r="L1824" s="51">
        <v>63.813229571984436</v>
      </c>
      <c r="M1824" s="51">
        <v>32.684824902723733</v>
      </c>
      <c r="N1824" s="51">
        <v>3.5019455252918288</v>
      </c>
      <c r="O1824" s="51">
        <v>88.541666666666671</v>
      </c>
      <c r="P1824" s="51">
        <v>203.48235294117646</v>
      </c>
      <c r="Q1824" s="51">
        <v>51.524026024132105</v>
      </c>
      <c r="R1824" s="51">
        <v>48.235294117647058</v>
      </c>
      <c r="S1824" s="51">
        <v>46.470588235294116</v>
      </c>
      <c r="T1824" s="51">
        <v>5.2941176470588234</v>
      </c>
      <c r="U1824" s="51">
        <v>90.625</v>
      </c>
      <c r="V1824" s="51">
        <v>219.32183908045977</v>
      </c>
      <c r="W1824" s="51">
        <v>8.8601974133403978</v>
      </c>
      <c r="X1824" s="51">
        <v>94.252873563218387</v>
      </c>
      <c r="Y1824" s="51">
        <v>5.7471264367816133</v>
      </c>
      <c r="Z1824" s="51">
        <v>0</v>
      </c>
      <c r="AA1824" s="2">
        <v>1</v>
      </c>
      <c r="AB1824">
        <v>1</v>
      </c>
      <c r="AC1824">
        <v>8</v>
      </c>
      <c r="AD1824">
        <v>1</v>
      </c>
      <c r="AE1824" s="16">
        <v>0</v>
      </c>
      <c r="AF1824" t="s">
        <v>875</v>
      </c>
      <c r="AG1824" t="s">
        <v>875</v>
      </c>
      <c r="AH1824" t="s">
        <v>875</v>
      </c>
      <c r="AI1824" t="s">
        <v>875</v>
      </c>
      <c r="AJ1824" t="s">
        <v>875</v>
      </c>
      <c r="AK1824" t="s">
        <v>875</v>
      </c>
      <c r="AL1824" t="s">
        <v>875</v>
      </c>
      <c r="AM1824" s="1" t="s">
        <v>903</v>
      </c>
      <c r="AN1824" s="1" t="s">
        <v>903</v>
      </c>
      <c r="AO1824" s="1" t="s">
        <v>903</v>
      </c>
      <c r="AP1824" s="1" t="s">
        <v>903</v>
      </c>
      <c r="AQ1824" s="1" t="s">
        <v>903</v>
      </c>
      <c r="AR1824" s="1" t="s">
        <v>903</v>
      </c>
      <c r="AS1824" s="1" t="s">
        <v>903</v>
      </c>
      <c r="AT1824" s="1" t="s">
        <v>903</v>
      </c>
      <c r="AU1824" s="1" t="s">
        <v>903</v>
      </c>
      <c r="AV1824" s="1" t="s">
        <v>903</v>
      </c>
      <c r="AW1824" s="1" t="s">
        <v>903</v>
      </c>
      <c r="AX1824" s="1" t="s">
        <v>903</v>
      </c>
      <c r="AY1824" s="1" t="s">
        <v>903</v>
      </c>
      <c r="AZ1824" s="1" t="s">
        <v>903</v>
      </c>
      <c r="BA1824" s="1" t="s">
        <v>875</v>
      </c>
      <c r="BB1824" s="1" t="s">
        <v>875</v>
      </c>
      <c r="BC1824" s="1" t="s">
        <v>875</v>
      </c>
      <c r="BD1824" s="1" t="s">
        <v>875</v>
      </c>
      <c r="BE1824" s="1" t="s">
        <v>875</v>
      </c>
      <c r="BF1824" s="1" t="s">
        <v>875</v>
      </c>
      <c r="BG1824" s="25">
        <v>30</v>
      </c>
      <c r="BH1824">
        <v>4</v>
      </c>
      <c r="BI1824" s="1">
        <v>7.8</v>
      </c>
      <c r="BJ1824" s="1">
        <f>BG1824*BI1824</f>
        <v>234</v>
      </c>
      <c r="BK1824" t="s">
        <v>789</v>
      </c>
      <c r="BL1824" s="25">
        <v>0</v>
      </c>
      <c r="BM1824" s="1">
        <v>0</v>
      </c>
      <c r="BN1824" s="1">
        <v>0</v>
      </c>
      <c r="BO1824" s="1">
        <v>0</v>
      </c>
      <c r="BP1824" s="1">
        <v>0</v>
      </c>
      <c r="BQ1824" s="12"/>
      <c r="BR1824" s="12"/>
      <c r="BS1824" s="12"/>
      <c r="BT1824" s="12"/>
      <c r="BU1824" s="12"/>
      <c r="BV1824" s="12"/>
      <c r="BW1824" s="12"/>
      <c r="BX1824" s="12"/>
      <c r="BY1824" s="12"/>
      <c r="BZ1824" s="12"/>
      <c r="CA1824" s="12"/>
      <c r="CB1824" s="15"/>
      <c r="CC1824" s="12"/>
      <c r="CD1824" s="12"/>
      <c r="CE1824" s="12"/>
      <c r="CF1824" s="12"/>
      <c r="CG1824" s="12"/>
      <c r="CH1824" s="12"/>
      <c r="CI1824" s="12"/>
      <c r="CJ1824" s="15"/>
      <c r="CK1824" s="12"/>
      <c r="CL1824" s="12"/>
      <c r="CM1824" s="12"/>
      <c r="CN1824" s="12"/>
      <c r="CO1824" s="12"/>
      <c r="CP1824" s="12"/>
      <c r="CQ1824" s="12"/>
      <c r="CR1824" s="12"/>
      <c r="CS1824" s="12"/>
      <c r="CT1824" s="12"/>
      <c r="CU1824" s="12"/>
      <c r="CV1824" s="12"/>
      <c r="CW1824" s="12"/>
      <c r="CX1824" s="12"/>
      <c r="CY1824" s="12"/>
      <c r="CZ1824" s="12"/>
      <c r="DA1824" s="12"/>
      <c r="DB1824" s="12"/>
      <c r="DC1824" s="12"/>
      <c r="DD1824" s="17">
        <v>0.6875</v>
      </c>
      <c r="DE1824" s="35">
        <v>0.71597222222222223</v>
      </c>
    </row>
    <row r="1825" spans="1:146" x14ac:dyDescent="0.2">
      <c r="A1825" s="2">
        <v>1824</v>
      </c>
      <c r="B1825" s="5">
        <v>21</v>
      </c>
      <c r="C1825" s="2">
        <v>3</v>
      </c>
      <c r="D1825" s="1">
        <v>27</v>
      </c>
      <c r="E1825" s="7">
        <v>44087</v>
      </c>
      <c r="F1825" s="1">
        <v>0</v>
      </c>
      <c r="G1825" s="5">
        <f t="shared" si="113"/>
        <v>28.00000000000006</v>
      </c>
      <c r="H1825" s="19">
        <f t="shared" si="114"/>
        <v>218.40000000000046</v>
      </c>
      <c r="I1825" s="51">
        <v>97.222222222222229</v>
      </c>
      <c r="J1825" s="51">
        <v>196.79285714285714</v>
      </c>
      <c r="K1825" s="51">
        <v>25.688107477781646</v>
      </c>
      <c r="L1825" s="51">
        <v>57.142857142857146</v>
      </c>
      <c r="M1825" s="51">
        <v>42.857142857142854</v>
      </c>
      <c r="N1825" s="51">
        <v>0</v>
      </c>
      <c r="O1825" s="51">
        <v>95.833333333333329</v>
      </c>
      <c r="P1825" s="51">
        <v>224.0108695652174</v>
      </c>
      <c r="Q1825" s="51">
        <v>16.410466034590208</v>
      </c>
      <c r="R1825" s="51">
        <v>85.326086956521735</v>
      </c>
      <c r="S1825" s="51">
        <v>14.673913043478265</v>
      </c>
      <c r="T1825" s="51">
        <v>0</v>
      </c>
      <c r="U1825" s="51">
        <v>100</v>
      </c>
      <c r="V1825" s="51">
        <v>144.625</v>
      </c>
      <c r="W1825" s="51">
        <v>18.515155482089291</v>
      </c>
      <c r="X1825" s="51">
        <v>3.125</v>
      </c>
      <c r="Y1825" s="51">
        <v>96.875</v>
      </c>
      <c r="Z1825" s="51">
        <v>0</v>
      </c>
      <c r="AA1825" s="2">
        <v>0</v>
      </c>
      <c r="AB1825">
        <v>2</v>
      </c>
      <c r="AC1825">
        <v>7</v>
      </c>
      <c r="AD1825">
        <v>1</v>
      </c>
      <c r="AE1825" s="16">
        <v>0</v>
      </c>
      <c r="AF1825" t="s">
        <v>875</v>
      </c>
      <c r="AG1825" t="s">
        <v>875</v>
      </c>
      <c r="AH1825" t="s">
        <v>875</v>
      </c>
      <c r="AI1825" t="s">
        <v>875</v>
      </c>
      <c r="AJ1825" t="s">
        <v>875</v>
      </c>
      <c r="AK1825" t="s">
        <v>875</v>
      </c>
      <c r="AL1825" t="s">
        <v>875</v>
      </c>
      <c r="AM1825" s="1" t="s">
        <v>903</v>
      </c>
      <c r="AN1825" s="1" t="s">
        <v>903</v>
      </c>
      <c r="AO1825" s="1" t="s">
        <v>903</v>
      </c>
      <c r="AP1825" s="1" t="s">
        <v>903</v>
      </c>
      <c r="AQ1825" s="1" t="s">
        <v>903</v>
      </c>
      <c r="AR1825" s="1" t="s">
        <v>903</v>
      </c>
      <c r="AS1825" s="1" t="s">
        <v>903</v>
      </c>
      <c r="AT1825" s="1" t="s">
        <v>903</v>
      </c>
      <c r="AU1825" s="1" t="s">
        <v>903</v>
      </c>
      <c r="AV1825" s="1" t="s">
        <v>903</v>
      </c>
      <c r="AW1825" s="1" t="s">
        <v>903</v>
      </c>
      <c r="AX1825" s="1" t="s">
        <v>903</v>
      </c>
      <c r="AY1825" s="1" t="s">
        <v>903</v>
      </c>
      <c r="AZ1825" s="1" t="s">
        <v>903</v>
      </c>
      <c r="BA1825" s="1" t="s">
        <v>875</v>
      </c>
      <c r="BB1825" s="1" t="s">
        <v>875</v>
      </c>
      <c r="BC1825" s="1" t="s">
        <v>875</v>
      </c>
      <c r="BD1825" s="1" t="s">
        <v>875</v>
      </c>
      <c r="BE1825" s="1" t="s">
        <v>875</v>
      </c>
      <c r="BF1825" s="1" t="s">
        <v>875</v>
      </c>
      <c r="BG1825" s="25">
        <v>28.00000000000006</v>
      </c>
      <c r="BH1825">
        <v>5</v>
      </c>
      <c r="BI1825" s="1">
        <v>7.8</v>
      </c>
      <c r="BJ1825" s="1">
        <f>BG1825*BI1825</f>
        <v>218.40000000000046</v>
      </c>
      <c r="BK1825" t="s">
        <v>789</v>
      </c>
      <c r="BL1825" s="25">
        <v>0</v>
      </c>
      <c r="BM1825" s="1">
        <v>0</v>
      </c>
      <c r="BN1825" s="1">
        <v>0</v>
      </c>
      <c r="BO1825" s="1">
        <v>0</v>
      </c>
      <c r="BP1825" s="1">
        <v>0</v>
      </c>
      <c r="BQ1825" s="12"/>
      <c r="BR1825" s="12"/>
      <c r="BS1825" s="12"/>
      <c r="BT1825" s="12"/>
      <c r="BU1825" s="12"/>
      <c r="BV1825" s="12"/>
      <c r="BW1825" s="12"/>
      <c r="BX1825" s="12"/>
      <c r="BY1825" s="12"/>
      <c r="BZ1825" s="12"/>
      <c r="CA1825" s="12"/>
      <c r="CB1825" s="15"/>
      <c r="CC1825" s="12"/>
      <c r="CD1825" s="12"/>
      <c r="CE1825" s="12"/>
      <c r="CF1825" s="12"/>
      <c r="CG1825" s="12"/>
      <c r="CH1825" s="12"/>
      <c r="CI1825" s="12"/>
      <c r="CJ1825" s="15"/>
      <c r="CK1825" s="12"/>
      <c r="CL1825" s="12"/>
      <c r="CM1825" s="12"/>
      <c r="CN1825" s="12"/>
      <c r="CO1825" s="12"/>
      <c r="CP1825" s="12"/>
      <c r="CQ1825" s="12"/>
      <c r="CR1825" s="12"/>
      <c r="CS1825" s="12"/>
      <c r="CT1825" s="12"/>
      <c r="CU1825" s="12"/>
      <c r="CV1825" s="12"/>
      <c r="CW1825" s="12"/>
      <c r="CX1825" s="12"/>
      <c r="CY1825" s="12"/>
      <c r="CZ1825" s="12"/>
      <c r="DA1825" s="12"/>
      <c r="DB1825" s="12"/>
      <c r="DC1825" s="12"/>
      <c r="DD1825" s="17">
        <v>0.75624999999999998</v>
      </c>
      <c r="DE1825" s="35">
        <v>0.77569444444444446</v>
      </c>
    </row>
    <row r="1826" spans="1:146" s="9" customFormat="1" x14ac:dyDescent="0.2">
      <c r="A1826" s="2">
        <v>1825</v>
      </c>
      <c r="B1826" s="5">
        <v>21</v>
      </c>
      <c r="C1826" s="2">
        <v>3</v>
      </c>
      <c r="D1826" s="1">
        <v>28</v>
      </c>
      <c r="E1826" s="7">
        <v>44088</v>
      </c>
      <c r="F1826" s="1">
        <v>0</v>
      </c>
      <c r="G1826" s="5">
        <f t="shared" si="113"/>
        <v>0</v>
      </c>
      <c r="H1826" s="19">
        <f t="shared" si="114"/>
        <v>0</v>
      </c>
      <c r="I1826" s="51">
        <v>20.138888888888889</v>
      </c>
      <c r="J1826" s="51">
        <v>125.17241379310344</v>
      </c>
      <c r="K1826" s="51">
        <v>19.802778386563894</v>
      </c>
      <c r="L1826" s="51">
        <v>0</v>
      </c>
      <c r="M1826" s="51">
        <v>100</v>
      </c>
      <c r="N1826" s="51">
        <v>0</v>
      </c>
      <c r="O1826" s="51">
        <v>30.208333333333332</v>
      </c>
      <c r="P1826" s="51">
        <v>125.17241379310344</v>
      </c>
      <c r="Q1826" s="51">
        <v>19.802778386563894</v>
      </c>
      <c r="R1826" s="51">
        <v>0</v>
      </c>
      <c r="S1826" s="51">
        <v>100</v>
      </c>
      <c r="T1826" s="51">
        <v>0</v>
      </c>
      <c r="U1826" s="51">
        <v>0</v>
      </c>
      <c r="V1826" t="s">
        <v>20</v>
      </c>
      <c r="W1826" t="s">
        <v>20</v>
      </c>
      <c r="X1826" t="s">
        <v>20</v>
      </c>
      <c r="Y1826" t="s">
        <v>20</v>
      </c>
      <c r="Z1826" t="s">
        <v>20</v>
      </c>
      <c r="AA1826" s="2">
        <v>0</v>
      </c>
      <c r="AB1826">
        <v>1</v>
      </c>
      <c r="AC1826">
        <v>2</v>
      </c>
      <c r="AD1826">
        <v>1</v>
      </c>
      <c r="AE1826" s="16">
        <v>0</v>
      </c>
      <c r="AF1826" s="12">
        <v>99</v>
      </c>
      <c r="AG1826">
        <v>99</v>
      </c>
      <c r="AH1826">
        <v>99</v>
      </c>
      <c r="AI1826">
        <v>99</v>
      </c>
      <c r="AJ1826">
        <v>99</v>
      </c>
      <c r="AK1826">
        <v>99</v>
      </c>
      <c r="AL1826">
        <v>99</v>
      </c>
      <c r="AM1826" s="1">
        <v>99</v>
      </c>
      <c r="AN1826">
        <v>99</v>
      </c>
      <c r="AO1826" s="1">
        <v>1</v>
      </c>
      <c r="AP1826" s="1">
        <v>99</v>
      </c>
      <c r="AQ1826" s="1">
        <v>99</v>
      </c>
      <c r="AR1826">
        <v>99</v>
      </c>
      <c r="AS1826" s="1">
        <v>0</v>
      </c>
      <c r="AT1826" s="1">
        <v>0</v>
      </c>
      <c r="AU1826">
        <v>0</v>
      </c>
      <c r="AV1826" s="1">
        <v>0</v>
      </c>
      <c r="AW1826" s="1">
        <v>0</v>
      </c>
      <c r="AX1826" s="1">
        <v>0</v>
      </c>
      <c r="AY1826" s="1">
        <v>0</v>
      </c>
      <c r="AZ1826" s="1">
        <v>0</v>
      </c>
      <c r="BA1826" s="1">
        <v>0</v>
      </c>
      <c r="BB1826" s="1">
        <v>1</v>
      </c>
      <c r="BC1826" s="1">
        <v>0</v>
      </c>
      <c r="BD1826" s="1">
        <v>0</v>
      </c>
      <c r="BE1826" s="1">
        <v>0</v>
      </c>
      <c r="BF1826" s="1">
        <f>SUM(AS1826:BE1826)</f>
        <v>1</v>
      </c>
      <c r="BG1826" s="25">
        <v>0</v>
      </c>
      <c r="BH1826" s="1">
        <v>0</v>
      </c>
      <c r="BI1826" s="1">
        <v>0</v>
      </c>
      <c r="BJ1826" s="1">
        <v>0</v>
      </c>
      <c r="BK1826" s="1">
        <v>0</v>
      </c>
      <c r="BL1826" s="25">
        <v>0</v>
      </c>
      <c r="BM1826" s="1">
        <v>0</v>
      </c>
      <c r="BN1826" s="1">
        <v>0</v>
      </c>
      <c r="BO1826" s="1">
        <v>0</v>
      </c>
      <c r="BP1826" s="1">
        <v>0</v>
      </c>
      <c r="BQ1826" s="12"/>
      <c r="BR1826" s="12"/>
      <c r="BS1826" s="12"/>
      <c r="BT1826" s="12"/>
      <c r="BU1826" s="12"/>
      <c r="BV1826" s="12"/>
      <c r="BW1826" s="12"/>
      <c r="BX1826" s="12"/>
      <c r="BY1826" s="12"/>
      <c r="BZ1826" s="12"/>
      <c r="CA1826" s="12"/>
      <c r="CB1826" s="15"/>
      <c r="CC1826" s="12"/>
      <c r="CD1826" s="12"/>
      <c r="CE1826" s="12"/>
      <c r="CF1826" s="12"/>
      <c r="CG1826" s="12"/>
      <c r="CH1826" s="12"/>
      <c r="CI1826" s="12"/>
      <c r="CJ1826" s="15"/>
      <c r="CK1826" s="12"/>
      <c r="CL1826" s="12"/>
      <c r="CM1826" s="12"/>
      <c r="CN1826" s="12"/>
      <c r="CO1826" s="12"/>
      <c r="CP1826" s="12"/>
      <c r="CQ1826" s="12"/>
      <c r="CR1826" s="12"/>
      <c r="CS1826" s="12"/>
      <c r="CT1826" s="12"/>
      <c r="CU1826" s="12"/>
      <c r="CV1826" s="12"/>
      <c r="CW1826" s="12"/>
      <c r="CX1826" s="12"/>
      <c r="CY1826" s="12"/>
      <c r="CZ1826" s="12"/>
      <c r="DA1826" s="12"/>
      <c r="DB1826" s="12"/>
      <c r="DC1826" s="12"/>
      <c r="DD1826"/>
      <c r="DE1826" s="35"/>
      <c r="DF1826" s="1"/>
      <c r="DG1826" s="1"/>
      <c r="DH1826" s="1"/>
      <c r="DI1826" s="1"/>
      <c r="DJ1826" s="1"/>
      <c r="DK1826" s="1"/>
      <c r="DL1826" s="1"/>
      <c r="DM1826" s="1"/>
      <c r="DN1826" s="1"/>
      <c r="DO1826" s="1"/>
      <c r="DP1826" s="1"/>
      <c r="DQ1826" s="1"/>
      <c r="DR1826" s="1"/>
      <c r="DS1826" s="1"/>
      <c r="DT1826" s="1"/>
      <c r="DU1826" s="1"/>
      <c r="DV1826" s="1"/>
      <c r="DW1826" s="1"/>
      <c r="DX1826" s="1"/>
      <c r="DY1826" s="1"/>
      <c r="DZ1826" s="1"/>
      <c r="EA1826" s="1"/>
      <c r="EB1826" s="1"/>
      <c r="EC1826" s="1"/>
      <c r="ED1826" s="1"/>
      <c r="EE1826" s="1"/>
      <c r="EF1826" s="1"/>
      <c r="EG1826" s="1"/>
      <c r="EH1826" s="1"/>
      <c r="EI1826" s="1"/>
      <c r="EJ1826" s="1"/>
      <c r="EK1826" s="1"/>
      <c r="EL1826" s="1"/>
      <c r="EM1826" s="1"/>
      <c r="EN1826" s="1"/>
      <c r="EO1826" s="1"/>
      <c r="EP1826" s="1"/>
    </row>
    <row r="1827" spans="1:146" customFormat="1" x14ac:dyDescent="0.2">
      <c r="A1827" s="2">
        <v>1826</v>
      </c>
      <c r="B1827" s="5">
        <v>21</v>
      </c>
      <c r="C1827" s="2">
        <v>3</v>
      </c>
      <c r="D1827" s="1">
        <v>29</v>
      </c>
      <c r="E1827" s="7">
        <v>44089</v>
      </c>
      <c r="F1827" s="1">
        <v>1</v>
      </c>
      <c r="G1827" s="5">
        <f t="shared" si="113"/>
        <v>0</v>
      </c>
      <c r="H1827" s="19">
        <f t="shared" si="114"/>
        <v>0</v>
      </c>
      <c r="I1827" s="51">
        <v>64.583333333333329</v>
      </c>
      <c r="J1827" s="51">
        <v>166.95698924731184</v>
      </c>
      <c r="K1827" s="51">
        <v>42.445879724824202</v>
      </c>
      <c r="L1827" s="51">
        <v>44.623655913978496</v>
      </c>
      <c r="M1827" s="51">
        <v>49.462365591397848</v>
      </c>
      <c r="N1827" s="51">
        <v>5.913978494623656</v>
      </c>
      <c r="O1827" s="51">
        <v>49.479166666666664</v>
      </c>
      <c r="P1827" s="51">
        <v>187.85263157894738</v>
      </c>
      <c r="Q1827" s="51">
        <v>46.723378437455075</v>
      </c>
      <c r="R1827" s="51">
        <v>63.157894736842103</v>
      </c>
      <c r="S1827" s="51">
        <v>25.263157894736842</v>
      </c>
      <c r="T1827" s="51">
        <v>11.578947368421053</v>
      </c>
      <c r="U1827" s="51">
        <v>94.791666666666671</v>
      </c>
      <c r="V1827" s="51">
        <v>145.14285714285714</v>
      </c>
      <c r="W1827" s="51">
        <v>25.172651122735402</v>
      </c>
      <c r="X1827" s="51">
        <v>25.274725274725274</v>
      </c>
      <c r="Y1827" s="51">
        <v>74.72527472527473</v>
      </c>
      <c r="Z1827" s="51">
        <v>0</v>
      </c>
      <c r="AA1827" s="2">
        <v>1</v>
      </c>
      <c r="AB1827">
        <v>1</v>
      </c>
      <c r="AC1827">
        <v>4</v>
      </c>
      <c r="AD1827">
        <v>1</v>
      </c>
      <c r="AE1827" s="16">
        <v>0</v>
      </c>
      <c r="AF1827" s="12">
        <v>99</v>
      </c>
      <c r="AG1827">
        <v>99</v>
      </c>
      <c r="AH1827">
        <v>1</v>
      </c>
      <c r="AI1827">
        <v>99</v>
      </c>
      <c r="AJ1827">
        <v>99</v>
      </c>
      <c r="AK1827">
        <v>99</v>
      </c>
      <c r="AL1827">
        <v>99</v>
      </c>
      <c r="AM1827">
        <v>99</v>
      </c>
      <c r="AN1827">
        <v>99</v>
      </c>
      <c r="AO1827" s="1">
        <v>99</v>
      </c>
      <c r="AP1827" s="1">
        <v>99</v>
      </c>
      <c r="AQ1827">
        <v>99</v>
      </c>
      <c r="AR1827" s="1">
        <v>99</v>
      </c>
      <c r="AS1827" s="1">
        <v>0</v>
      </c>
      <c r="AT1827" s="1">
        <v>0</v>
      </c>
      <c r="AU1827" s="1">
        <v>1</v>
      </c>
      <c r="AV1827" s="1">
        <v>0</v>
      </c>
      <c r="AW1827" s="1">
        <v>0</v>
      </c>
      <c r="AX1827" s="1">
        <v>0</v>
      </c>
      <c r="AY1827" s="1">
        <v>0</v>
      </c>
      <c r="AZ1827" s="1">
        <v>0</v>
      </c>
      <c r="BA1827" s="1">
        <v>0</v>
      </c>
      <c r="BB1827" s="1">
        <v>0</v>
      </c>
      <c r="BC1827" s="1">
        <v>0</v>
      </c>
      <c r="BD1827" s="1">
        <v>0</v>
      </c>
      <c r="BE1827" s="1">
        <v>0</v>
      </c>
      <c r="BF1827" s="1">
        <f>SUM(AS1827:BE1827)</f>
        <v>1</v>
      </c>
      <c r="BG1827" s="25">
        <v>0</v>
      </c>
      <c r="BH1827" s="1">
        <v>0</v>
      </c>
      <c r="BI1827" s="1">
        <v>0</v>
      </c>
      <c r="BJ1827" s="1">
        <v>0</v>
      </c>
      <c r="BK1827" s="1">
        <v>0</v>
      </c>
      <c r="BL1827" s="25">
        <v>0</v>
      </c>
      <c r="BM1827" s="1">
        <v>0</v>
      </c>
      <c r="BN1827" s="1">
        <v>0</v>
      </c>
      <c r="BO1827" s="1">
        <v>0</v>
      </c>
      <c r="BP1827" s="1">
        <v>0</v>
      </c>
      <c r="BQ1827" s="12"/>
      <c r="BR1827" s="12"/>
      <c r="BS1827" s="12"/>
      <c r="BT1827" s="12"/>
      <c r="BU1827" s="12"/>
      <c r="BV1827" s="12"/>
      <c r="BW1827" s="12"/>
      <c r="BX1827" s="12"/>
      <c r="BY1827" s="12"/>
      <c r="BZ1827" s="12"/>
      <c r="CA1827" s="12"/>
      <c r="CB1827" s="15"/>
      <c r="CC1827" s="12"/>
      <c r="CD1827" s="12"/>
      <c r="CE1827" s="12"/>
      <c r="CF1827" s="12"/>
      <c r="CG1827" s="12"/>
      <c r="CH1827" s="12"/>
      <c r="CI1827" s="12"/>
      <c r="CJ1827" s="15"/>
      <c r="CK1827" s="12"/>
      <c r="CL1827" s="12"/>
      <c r="CM1827" s="12"/>
      <c r="CN1827" s="12"/>
      <c r="CO1827" s="12"/>
      <c r="CP1827" s="12"/>
      <c r="CQ1827" s="12"/>
      <c r="CR1827" s="12"/>
      <c r="CS1827" s="12"/>
      <c r="CT1827" s="12"/>
      <c r="CU1827" s="12"/>
      <c r="CV1827" s="12"/>
      <c r="CW1827" s="12"/>
      <c r="CX1827" s="12"/>
      <c r="CY1827" s="12"/>
      <c r="CZ1827" s="12"/>
      <c r="DA1827" s="12"/>
      <c r="DB1827" s="12"/>
      <c r="DC1827" s="12"/>
      <c r="DE1827" s="35"/>
    </row>
    <row r="1828" spans="1:146" customFormat="1" x14ac:dyDescent="0.2">
      <c r="A1828" s="2">
        <v>1827</v>
      </c>
      <c r="B1828" s="5">
        <v>21</v>
      </c>
      <c r="C1828" s="2">
        <v>3</v>
      </c>
      <c r="D1828" s="1">
        <v>30</v>
      </c>
      <c r="E1828" s="7">
        <v>44090</v>
      </c>
      <c r="F1828" s="1">
        <v>0</v>
      </c>
      <c r="G1828" s="5">
        <f t="shared" si="113"/>
        <v>27.999999999999979</v>
      </c>
      <c r="H1828" s="19">
        <f t="shared" si="114"/>
        <v>218.39999999999984</v>
      </c>
      <c r="I1828" s="51">
        <v>90.972222222222229</v>
      </c>
      <c r="J1828" s="51">
        <v>126.49236641221374</v>
      </c>
      <c r="K1828" s="51">
        <v>19.478370470532592</v>
      </c>
      <c r="L1828" s="51">
        <v>1.5267175572519085</v>
      </c>
      <c r="M1828" s="51">
        <v>98.473282442748086</v>
      </c>
      <c r="N1828" s="51">
        <v>0</v>
      </c>
      <c r="O1828" s="51">
        <v>86.458333333333329</v>
      </c>
      <c r="P1828" s="51">
        <v>131.24096385542168</v>
      </c>
      <c r="Q1828" s="51">
        <v>19.41769145318321</v>
      </c>
      <c r="R1828" s="51">
        <v>2.4096385542168677</v>
      </c>
      <c r="S1828" s="51">
        <v>97.590361445783131</v>
      </c>
      <c r="T1828" s="51">
        <v>0</v>
      </c>
      <c r="U1828" s="51">
        <v>100</v>
      </c>
      <c r="V1828" s="51">
        <v>118.28125</v>
      </c>
      <c r="W1828" s="51">
        <v>17.578915491641986</v>
      </c>
      <c r="X1828" s="51">
        <v>0</v>
      </c>
      <c r="Y1828" s="51">
        <v>100</v>
      </c>
      <c r="Z1828" s="51">
        <v>0</v>
      </c>
      <c r="AA1828" s="2">
        <v>0</v>
      </c>
      <c r="AB1828">
        <v>2</v>
      </c>
      <c r="AC1828">
        <v>5</v>
      </c>
      <c r="AD1828">
        <v>2</v>
      </c>
      <c r="AE1828" s="16">
        <v>0</v>
      </c>
      <c r="AF1828" t="s">
        <v>875</v>
      </c>
      <c r="AG1828" t="s">
        <v>875</v>
      </c>
      <c r="AH1828" t="s">
        <v>875</v>
      </c>
      <c r="AI1828" t="s">
        <v>875</v>
      </c>
      <c r="AJ1828" t="s">
        <v>875</v>
      </c>
      <c r="AK1828" t="s">
        <v>875</v>
      </c>
      <c r="AL1828" t="s">
        <v>875</v>
      </c>
      <c r="AM1828" s="1" t="s">
        <v>903</v>
      </c>
      <c r="AN1828" s="1" t="s">
        <v>903</v>
      </c>
      <c r="AO1828" s="1" t="s">
        <v>903</v>
      </c>
      <c r="AP1828" s="1" t="s">
        <v>903</v>
      </c>
      <c r="AQ1828" s="1" t="s">
        <v>903</v>
      </c>
      <c r="AR1828" s="1" t="s">
        <v>903</v>
      </c>
      <c r="AS1828" s="1" t="s">
        <v>903</v>
      </c>
      <c r="AT1828" s="1" t="s">
        <v>903</v>
      </c>
      <c r="AU1828" s="1" t="s">
        <v>903</v>
      </c>
      <c r="AV1828" s="1" t="s">
        <v>903</v>
      </c>
      <c r="AW1828" s="1" t="s">
        <v>903</v>
      </c>
      <c r="AX1828" s="1" t="s">
        <v>903</v>
      </c>
      <c r="AY1828" s="1" t="s">
        <v>903</v>
      </c>
      <c r="AZ1828" s="1" t="s">
        <v>903</v>
      </c>
      <c r="BA1828" s="1" t="s">
        <v>875</v>
      </c>
      <c r="BB1828" s="1" t="s">
        <v>875</v>
      </c>
      <c r="BC1828" s="1" t="s">
        <v>875</v>
      </c>
      <c r="BD1828" s="1" t="s">
        <v>875</v>
      </c>
      <c r="BE1828" s="1" t="s">
        <v>875</v>
      </c>
      <c r="BF1828" s="1" t="s">
        <v>875</v>
      </c>
      <c r="BG1828" s="25">
        <v>27.999999999999979</v>
      </c>
      <c r="BH1828">
        <v>4</v>
      </c>
      <c r="BI1828" s="1">
        <v>7.8</v>
      </c>
      <c r="BJ1828" s="1">
        <f>BG1828*BI1828</f>
        <v>218.39999999999984</v>
      </c>
      <c r="BK1828" t="s">
        <v>789</v>
      </c>
      <c r="BL1828" s="25">
        <v>0</v>
      </c>
      <c r="BM1828" s="1">
        <v>0</v>
      </c>
      <c r="BN1828" s="1">
        <v>0</v>
      </c>
      <c r="BO1828" s="1">
        <v>0</v>
      </c>
      <c r="BP1828" s="1">
        <v>0</v>
      </c>
      <c r="BQ1828" s="12"/>
      <c r="BR1828" s="12"/>
      <c r="BS1828" s="12"/>
      <c r="BT1828" s="12"/>
      <c r="BU1828" s="12"/>
      <c r="BV1828" s="12"/>
      <c r="BW1828" s="12"/>
      <c r="BX1828" s="12"/>
      <c r="BY1828" s="12"/>
      <c r="BZ1828" s="12"/>
      <c r="CA1828" s="12"/>
      <c r="CB1828" s="15"/>
      <c r="CC1828" s="12"/>
      <c r="CD1828" s="12"/>
      <c r="CE1828" s="12"/>
      <c r="CF1828" s="12"/>
      <c r="CG1828" s="12"/>
      <c r="CH1828" s="12"/>
      <c r="CI1828" s="12"/>
      <c r="CJ1828" s="15"/>
      <c r="CK1828" s="12"/>
      <c r="CL1828" s="12"/>
      <c r="CM1828" s="12"/>
      <c r="CN1828" s="12"/>
      <c r="CO1828" s="12"/>
      <c r="CP1828" s="12"/>
      <c r="CQ1828" s="12"/>
      <c r="CR1828" s="12"/>
      <c r="CS1828" s="12"/>
      <c r="CT1828" s="12"/>
      <c r="CU1828" s="12"/>
      <c r="CV1828" s="12"/>
      <c r="CW1828" s="12"/>
      <c r="CX1828" s="12"/>
      <c r="CY1828" s="12"/>
      <c r="CZ1828" s="12"/>
      <c r="DA1828" s="12"/>
      <c r="DB1828" s="12"/>
      <c r="DC1828" s="12"/>
      <c r="DD1828" s="17">
        <v>0.35972222222222222</v>
      </c>
      <c r="DE1828" s="35">
        <v>0.37916666666666665</v>
      </c>
    </row>
    <row r="1829" spans="1:146" customFormat="1" x14ac:dyDescent="0.2">
      <c r="A1829" s="2">
        <v>1828</v>
      </c>
      <c r="B1829" s="5">
        <v>21</v>
      </c>
      <c r="C1829" s="2">
        <v>3</v>
      </c>
      <c r="D1829" s="1">
        <v>31</v>
      </c>
      <c r="E1829" s="7">
        <v>44091</v>
      </c>
      <c r="F1829" s="1">
        <v>0</v>
      </c>
      <c r="G1829" s="5">
        <f t="shared" si="113"/>
        <v>0</v>
      </c>
      <c r="H1829" s="19">
        <f t="shared" si="114"/>
        <v>0</v>
      </c>
      <c r="I1829" s="51">
        <v>65.277777777777771</v>
      </c>
      <c r="J1829" s="51">
        <v>164.65957446808511</v>
      </c>
      <c r="K1829" s="51">
        <v>48.597919419227139</v>
      </c>
      <c r="L1829" s="51">
        <v>39.361702127659576</v>
      </c>
      <c r="M1829" s="51">
        <v>59.574468085106382</v>
      </c>
      <c r="N1829" s="51">
        <v>1.0638297872340425</v>
      </c>
      <c r="O1829" s="51">
        <v>56.770833333333336</v>
      </c>
      <c r="P1829" s="51">
        <v>123.49541284403669</v>
      </c>
      <c r="Q1829" s="51">
        <v>51.626084029587453</v>
      </c>
      <c r="R1829" s="51">
        <v>21.100917431192659</v>
      </c>
      <c r="S1829" s="51">
        <v>77.064220183486242</v>
      </c>
      <c r="T1829" s="51">
        <v>1.834862385321101</v>
      </c>
      <c r="U1829" s="51">
        <v>82.291666666666671</v>
      </c>
      <c r="V1829" s="51">
        <v>221.45569620253164</v>
      </c>
      <c r="W1829" s="51">
        <v>28.872879823116794</v>
      </c>
      <c r="X1829" s="51">
        <v>64.556962025316452</v>
      </c>
      <c r="Y1829" s="51">
        <v>35.443037974683548</v>
      </c>
      <c r="Z1829" s="51">
        <v>0</v>
      </c>
      <c r="AA1829" s="2">
        <v>0</v>
      </c>
      <c r="AB1829">
        <v>2</v>
      </c>
      <c r="AC1829">
        <v>7</v>
      </c>
      <c r="AD1829">
        <v>1</v>
      </c>
      <c r="AE1829" s="16">
        <v>0</v>
      </c>
      <c r="AF1829" s="12">
        <v>99</v>
      </c>
      <c r="AG1829">
        <v>99</v>
      </c>
      <c r="AH1829">
        <v>1</v>
      </c>
      <c r="AI1829">
        <v>99</v>
      </c>
      <c r="AJ1829">
        <v>99</v>
      </c>
      <c r="AK1829">
        <v>99</v>
      </c>
      <c r="AL1829">
        <v>99</v>
      </c>
      <c r="AM1829" s="1">
        <v>99</v>
      </c>
      <c r="AN1829" s="1">
        <v>99</v>
      </c>
      <c r="AO1829" s="1">
        <v>99</v>
      </c>
      <c r="AP1829">
        <v>99</v>
      </c>
      <c r="AQ1829" s="1">
        <v>99</v>
      </c>
      <c r="AR1829">
        <v>99</v>
      </c>
      <c r="AS1829" s="1">
        <v>0</v>
      </c>
      <c r="AT1829" s="1">
        <v>0</v>
      </c>
      <c r="AU1829" s="1">
        <v>1</v>
      </c>
      <c r="AV1829" s="1">
        <v>0</v>
      </c>
      <c r="AW1829" s="1">
        <v>0</v>
      </c>
      <c r="AX1829" s="1">
        <v>0</v>
      </c>
      <c r="AY1829" s="1">
        <v>0</v>
      </c>
      <c r="AZ1829" s="1">
        <v>0</v>
      </c>
      <c r="BA1829" s="1">
        <v>0</v>
      </c>
      <c r="BB1829" s="1">
        <v>0</v>
      </c>
      <c r="BC1829" s="1">
        <v>0</v>
      </c>
      <c r="BD1829" s="1">
        <v>0</v>
      </c>
      <c r="BE1829" s="1">
        <v>0</v>
      </c>
      <c r="BF1829" s="1">
        <f>SUM(AS1829:BE1829)</f>
        <v>1</v>
      </c>
      <c r="BG1829" s="25">
        <v>0</v>
      </c>
      <c r="BH1829" s="1">
        <v>0</v>
      </c>
      <c r="BI1829" s="1">
        <v>0</v>
      </c>
      <c r="BJ1829" s="1">
        <v>0</v>
      </c>
      <c r="BK1829" s="1">
        <v>0</v>
      </c>
      <c r="BL1829" s="25">
        <v>0</v>
      </c>
      <c r="BM1829" s="1">
        <v>0</v>
      </c>
      <c r="BN1829" s="1">
        <v>0</v>
      </c>
      <c r="BO1829" s="1">
        <v>0</v>
      </c>
      <c r="BP1829" s="1">
        <v>0</v>
      </c>
      <c r="BQ1829" s="12"/>
      <c r="BR1829" s="12"/>
      <c r="BS1829" s="12"/>
      <c r="BT1829" s="12"/>
      <c r="BU1829" s="12"/>
      <c r="BV1829" s="12"/>
      <c r="BW1829" s="12"/>
      <c r="BX1829" s="12"/>
      <c r="BY1829" s="12"/>
      <c r="BZ1829" s="12"/>
      <c r="CA1829" s="12"/>
      <c r="CB1829" s="15"/>
      <c r="CC1829" s="12"/>
      <c r="CD1829" s="12"/>
      <c r="CE1829" s="12"/>
      <c r="CF1829" s="12"/>
      <c r="CG1829" s="12"/>
      <c r="CH1829" s="12"/>
      <c r="CI1829" s="12"/>
      <c r="CJ1829" s="15"/>
      <c r="CK1829" s="12"/>
      <c r="CL1829" s="12"/>
      <c r="CM1829" s="12"/>
      <c r="CN1829" s="12"/>
      <c r="CO1829" s="12"/>
      <c r="CP1829" s="12"/>
      <c r="CQ1829" s="12"/>
      <c r="CR1829" s="12"/>
      <c r="CS1829" s="12"/>
      <c r="CT1829" s="12"/>
      <c r="CU1829" s="12"/>
      <c r="CV1829" s="12"/>
      <c r="CW1829" s="12"/>
      <c r="CX1829" s="12"/>
      <c r="CY1829" s="12"/>
      <c r="CZ1829" s="12"/>
      <c r="DA1829" s="12"/>
      <c r="DB1829" s="12"/>
      <c r="DC1829" s="12"/>
      <c r="DE1829" s="35"/>
    </row>
    <row r="1830" spans="1:146" customFormat="1" x14ac:dyDescent="0.2">
      <c r="A1830" s="2">
        <v>1829</v>
      </c>
      <c r="B1830" s="5">
        <v>21</v>
      </c>
      <c r="C1830" s="2">
        <v>3</v>
      </c>
      <c r="D1830" s="1">
        <v>32</v>
      </c>
      <c r="E1830" s="7">
        <v>44092</v>
      </c>
      <c r="F1830" s="1">
        <v>0</v>
      </c>
      <c r="G1830" s="5">
        <f t="shared" si="113"/>
        <v>0</v>
      </c>
      <c r="H1830" s="19">
        <f t="shared" si="114"/>
        <v>0</v>
      </c>
      <c r="I1830" s="51">
        <v>87.152777777777771</v>
      </c>
      <c r="J1830" s="51">
        <v>186.87250996015936</v>
      </c>
      <c r="K1830" s="51">
        <v>31.925527311191409</v>
      </c>
      <c r="L1830" s="51">
        <v>47.808764940239044</v>
      </c>
      <c r="M1830" s="51">
        <v>52.191235059760956</v>
      </c>
      <c r="N1830" s="51">
        <v>0</v>
      </c>
      <c r="O1830" s="51">
        <v>80.729166666666671</v>
      </c>
      <c r="P1830" s="51">
        <v>155.49032258064517</v>
      </c>
      <c r="Q1830" s="51">
        <v>34.108830736081387</v>
      </c>
      <c r="R1830" s="51">
        <v>15.483870967741936</v>
      </c>
      <c r="S1830" s="51">
        <v>84.516129032258064</v>
      </c>
      <c r="T1830" s="51">
        <v>0</v>
      </c>
      <c r="U1830" s="51">
        <v>100</v>
      </c>
      <c r="V1830" s="51">
        <v>237.54166666666666</v>
      </c>
      <c r="W1830" s="51">
        <v>10.360547301716501</v>
      </c>
      <c r="X1830" s="51">
        <v>100</v>
      </c>
      <c r="Y1830" s="51">
        <v>0</v>
      </c>
      <c r="Z1830" s="51">
        <v>0</v>
      </c>
      <c r="AA1830" s="25" t="s">
        <v>20</v>
      </c>
      <c r="AB1830" t="s">
        <v>20</v>
      </c>
      <c r="AC1830" t="s">
        <v>20</v>
      </c>
      <c r="AD1830">
        <v>1</v>
      </c>
      <c r="AE1830" s="16" t="s">
        <v>20</v>
      </c>
      <c r="AF1830" s="16" t="s">
        <v>20</v>
      </c>
      <c r="AG1830" s="16" t="s">
        <v>20</v>
      </c>
      <c r="AH1830" s="16" t="s">
        <v>20</v>
      </c>
      <c r="AI1830" s="16" t="s">
        <v>20</v>
      </c>
      <c r="AJ1830" s="16" t="s">
        <v>20</v>
      </c>
      <c r="AK1830" s="16" t="s">
        <v>20</v>
      </c>
      <c r="AL1830" s="16" t="s">
        <v>20</v>
      </c>
      <c r="AM1830" s="1" t="s">
        <v>20</v>
      </c>
      <c r="AN1830" s="1" t="s">
        <v>20</v>
      </c>
      <c r="AO1830" s="1" t="s">
        <v>20</v>
      </c>
      <c r="AP1830" s="1" t="s">
        <v>20</v>
      </c>
      <c r="AQ1830" s="1" t="s">
        <v>20</v>
      </c>
      <c r="AR1830" s="1" t="s">
        <v>20</v>
      </c>
      <c r="AS1830" t="s">
        <v>20</v>
      </c>
      <c r="AT1830" t="s">
        <v>20</v>
      </c>
      <c r="AU1830" t="s">
        <v>20</v>
      </c>
      <c r="AV1830" t="s">
        <v>20</v>
      </c>
      <c r="AW1830" t="s">
        <v>20</v>
      </c>
      <c r="AX1830" t="s">
        <v>20</v>
      </c>
      <c r="AY1830" t="s">
        <v>20</v>
      </c>
      <c r="AZ1830" s="1" t="s">
        <v>20</v>
      </c>
      <c r="BA1830" s="1" t="s">
        <v>20</v>
      </c>
      <c r="BB1830" s="1" t="s">
        <v>20</v>
      </c>
      <c r="BC1830" t="s">
        <v>20</v>
      </c>
      <c r="BD1830" t="s">
        <v>20</v>
      </c>
      <c r="BE1830" s="1" t="s">
        <v>20</v>
      </c>
      <c r="BF1830" t="s">
        <v>20</v>
      </c>
      <c r="BG1830" s="25">
        <v>0</v>
      </c>
      <c r="BH1830" s="1">
        <v>0</v>
      </c>
      <c r="BI1830" s="1">
        <v>0</v>
      </c>
      <c r="BJ1830" s="1">
        <v>0</v>
      </c>
      <c r="BK1830" s="1">
        <v>0</v>
      </c>
      <c r="BL1830" s="25">
        <v>0</v>
      </c>
      <c r="BM1830" s="1">
        <v>0</v>
      </c>
      <c r="BN1830" s="1">
        <v>0</v>
      </c>
      <c r="BO1830" s="1">
        <v>0</v>
      </c>
      <c r="BP1830" s="1">
        <v>0</v>
      </c>
      <c r="BQ1830" s="12"/>
      <c r="BR1830" s="12"/>
      <c r="BS1830" s="12"/>
      <c r="BT1830" s="12"/>
      <c r="BU1830" s="12"/>
      <c r="BV1830" s="12"/>
      <c r="BW1830" s="12"/>
      <c r="BX1830" s="12"/>
      <c r="BY1830" s="12"/>
      <c r="BZ1830" s="12"/>
      <c r="CA1830" s="12"/>
      <c r="CB1830" s="15"/>
      <c r="CC1830" s="12"/>
      <c r="CD1830" s="12"/>
      <c r="CE1830" s="12"/>
      <c r="CF1830" s="12"/>
      <c r="CG1830" s="12"/>
      <c r="CH1830" s="12"/>
      <c r="CI1830" s="12"/>
      <c r="CJ1830" s="15"/>
      <c r="CK1830" s="12"/>
      <c r="CL1830" s="12"/>
      <c r="CM1830" s="12"/>
      <c r="CN1830" s="12"/>
      <c r="CO1830" s="12"/>
      <c r="CP1830" s="12"/>
      <c r="CQ1830" s="12"/>
      <c r="CR1830" s="12"/>
      <c r="CS1830" s="12"/>
      <c r="CT1830" s="12"/>
      <c r="CU1830" s="12"/>
      <c r="CV1830" s="12"/>
      <c r="CW1830" s="12"/>
      <c r="CX1830" s="12"/>
      <c r="CY1830" s="12"/>
      <c r="CZ1830" s="12"/>
      <c r="DA1830" s="12"/>
      <c r="DB1830" s="12"/>
      <c r="DC1830" s="12"/>
      <c r="DE1830" s="35"/>
    </row>
    <row r="1831" spans="1:146" customFormat="1" x14ac:dyDescent="0.2">
      <c r="A1831" s="2">
        <v>1830</v>
      </c>
      <c r="B1831" s="5">
        <v>21</v>
      </c>
      <c r="C1831" s="2">
        <v>3</v>
      </c>
      <c r="D1831" s="1">
        <v>33</v>
      </c>
      <c r="E1831" s="7">
        <v>44093</v>
      </c>
      <c r="F1831" s="1">
        <v>0</v>
      </c>
      <c r="G1831" s="5">
        <f t="shared" si="113"/>
        <v>0</v>
      </c>
      <c r="H1831" s="19">
        <f t="shared" si="114"/>
        <v>0</v>
      </c>
      <c r="I1831" s="51">
        <v>92.708333333333329</v>
      </c>
      <c r="J1831" s="51">
        <v>163.91385767790263</v>
      </c>
      <c r="K1831" s="51">
        <v>28.939318041928406</v>
      </c>
      <c r="L1831" s="51">
        <v>29.588014981273407</v>
      </c>
      <c r="M1831" s="51">
        <v>70.037453183520597</v>
      </c>
      <c r="N1831" s="51">
        <v>0.37453183520599254</v>
      </c>
      <c r="O1831" s="51">
        <v>95.833333333333329</v>
      </c>
      <c r="P1831" s="51">
        <v>166.32608695652175</v>
      </c>
      <c r="Q1831" s="51">
        <v>34.175124443647512</v>
      </c>
      <c r="R1831" s="51">
        <v>42.934782608695649</v>
      </c>
      <c r="S1831" s="51">
        <v>56.521739130434788</v>
      </c>
      <c r="T1831" s="51">
        <v>0.54347826086956519</v>
      </c>
      <c r="U1831" s="51">
        <v>86.458333333333329</v>
      </c>
      <c r="V1831" s="51">
        <v>158.56626506024097</v>
      </c>
      <c r="W1831" s="51">
        <v>4.3001210767534026</v>
      </c>
      <c r="X1831" s="51">
        <v>0</v>
      </c>
      <c r="Y1831" s="51">
        <v>100</v>
      </c>
      <c r="Z1831" s="51">
        <v>0</v>
      </c>
      <c r="AA1831" s="25" t="s">
        <v>20</v>
      </c>
      <c r="AB1831" t="s">
        <v>20</v>
      </c>
      <c r="AC1831" t="s">
        <v>20</v>
      </c>
      <c r="AD1831" s="1" t="s">
        <v>20</v>
      </c>
      <c r="AE1831" s="16" t="s">
        <v>20</v>
      </c>
      <c r="AF1831" s="16" t="s">
        <v>20</v>
      </c>
      <c r="AG1831" s="16" t="s">
        <v>20</v>
      </c>
      <c r="AH1831" s="16" t="s">
        <v>20</v>
      </c>
      <c r="AI1831" s="16" t="s">
        <v>20</v>
      </c>
      <c r="AJ1831" s="16" t="s">
        <v>20</v>
      </c>
      <c r="AK1831" s="16" t="s">
        <v>20</v>
      </c>
      <c r="AL1831" s="16" t="s">
        <v>20</v>
      </c>
      <c r="AM1831" s="16" t="s">
        <v>20</v>
      </c>
      <c r="AN1831" s="16" t="s">
        <v>20</v>
      </c>
      <c r="AO1831" s="16" t="s">
        <v>20</v>
      </c>
      <c r="AP1831" s="16" t="s">
        <v>20</v>
      </c>
      <c r="AQ1831" s="16" t="s">
        <v>20</v>
      </c>
      <c r="AR1831" s="16" t="s">
        <v>20</v>
      </c>
      <c r="AS1831" t="s">
        <v>20</v>
      </c>
      <c r="AT1831" t="s">
        <v>20</v>
      </c>
      <c r="AU1831" t="s">
        <v>20</v>
      </c>
      <c r="AV1831" t="s">
        <v>20</v>
      </c>
      <c r="AW1831" t="s">
        <v>20</v>
      </c>
      <c r="AX1831" t="s">
        <v>20</v>
      </c>
      <c r="AY1831" t="s">
        <v>20</v>
      </c>
      <c r="AZ1831" s="1" t="s">
        <v>20</v>
      </c>
      <c r="BA1831" t="s">
        <v>20</v>
      </c>
      <c r="BB1831" t="s">
        <v>20</v>
      </c>
      <c r="BC1831" t="s">
        <v>20</v>
      </c>
      <c r="BD1831" t="s">
        <v>20</v>
      </c>
      <c r="BE1831" t="s">
        <v>20</v>
      </c>
      <c r="BF1831" s="1" t="s">
        <v>20</v>
      </c>
      <c r="BG1831" s="25">
        <v>0</v>
      </c>
      <c r="BH1831" s="1">
        <v>0</v>
      </c>
      <c r="BI1831" s="1">
        <v>0</v>
      </c>
      <c r="BJ1831" s="1">
        <v>0</v>
      </c>
      <c r="BK1831" s="1">
        <v>0</v>
      </c>
      <c r="BL1831" s="25">
        <v>0</v>
      </c>
      <c r="BM1831" s="1">
        <v>0</v>
      </c>
      <c r="BN1831" s="1">
        <v>0</v>
      </c>
      <c r="BO1831" s="1">
        <v>0</v>
      </c>
      <c r="BP1831" s="1">
        <v>0</v>
      </c>
      <c r="BQ1831" s="12"/>
      <c r="BR1831" s="12"/>
      <c r="BS1831" s="12"/>
      <c r="BT1831" s="12"/>
      <c r="BU1831" s="12"/>
      <c r="BV1831" s="12"/>
      <c r="BW1831" s="12"/>
      <c r="BX1831" s="12"/>
      <c r="BY1831" s="12"/>
      <c r="BZ1831" s="12"/>
      <c r="CA1831" s="12"/>
      <c r="CB1831" s="15"/>
      <c r="CC1831" s="12"/>
      <c r="CD1831" s="12"/>
      <c r="CE1831" s="12"/>
      <c r="CF1831" s="12"/>
      <c r="CG1831" s="12"/>
      <c r="CH1831" s="12"/>
      <c r="CI1831" s="12"/>
      <c r="CJ1831" s="15"/>
      <c r="CK1831" s="12"/>
      <c r="CL1831" s="12"/>
      <c r="CM1831" s="12"/>
      <c r="CN1831" s="12"/>
      <c r="CO1831" s="12"/>
      <c r="CP1831" s="12"/>
      <c r="CQ1831" s="12"/>
      <c r="CR1831" s="12"/>
      <c r="CS1831" s="12"/>
      <c r="CT1831" s="12"/>
      <c r="CU1831" s="12"/>
      <c r="CV1831" s="12"/>
      <c r="CW1831" s="12"/>
      <c r="CX1831" s="12"/>
      <c r="CY1831" s="12"/>
      <c r="CZ1831" s="12"/>
      <c r="DA1831" s="12"/>
      <c r="DB1831" s="12"/>
      <c r="DC1831" s="12"/>
      <c r="DE1831" s="35"/>
    </row>
    <row r="1832" spans="1:146" customFormat="1" x14ac:dyDescent="0.2">
      <c r="A1832" s="2">
        <v>1831</v>
      </c>
      <c r="B1832" s="5">
        <v>21</v>
      </c>
      <c r="C1832" s="2">
        <v>3</v>
      </c>
      <c r="D1832" s="1">
        <v>34</v>
      </c>
      <c r="E1832" s="7">
        <v>44094</v>
      </c>
      <c r="F1832" s="1">
        <v>0</v>
      </c>
      <c r="G1832" s="5">
        <f t="shared" ref="G1832:G1895" si="115">SUM(BG1832,BL1832)</f>
        <v>0</v>
      </c>
      <c r="H1832" s="19">
        <f t="shared" ref="H1832:H1895" si="116">SUM(BJ1832,BO1832)</f>
        <v>0</v>
      </c>
      <c r="I1832" s="51">
        <v>86.111111111111114</v>
      </c>
      <c r="J1832" s="51">
        <v>168.88709677419354</v>
      </c>
      <c r="K1832" s="51">
        <v>38.672236591572442</v>
      </c>
      <c r="L1832" s="51">
        <v>38.70967741935484</v>
      </c>
      <c r="M1832" s="51">
        <v>54.838709677419352</v>
      </c>
      <c r="N1832" s="51">
        <v>6.4516129032258061</v>
      </c>
      <c r="O1832" s="51">
        <v>79.166666666666671</v>
      </c>
      <c r="P1832" s="51">
        <v>134.02631578947367</v>
      </c>
      <c r="Q1832" s="51">
        <v>39.457341417873501</v>
      </c>
      <c r="R1832" s="51">
        <v>12.5</v>
      </c>
      <c r="S1832" s="51">
        <v>76.973684210526315</v>
      </c>
      <c r="T1832" s="51">
        <v>10.526315789473685</v>
      </c>
      <c r="U1832" s="51">
        <v>100</v>
      </c>
      <c r="V1832" s="51">
        <v>224.08333333333334</v>
      </c>
      <c r="W1832" s="51">
        <v>17.975798733627542</v>
      </c>
      <c r="X1832" s="51">
        <v>80.208333333333329</v>
      </c>
      <c r="Y1832" s="51">
        <v>19.791666666666671</v>
      </c>
      <c r="Z1832" s="51">
        <v>0</v>
      </c>
      <c r="AA1832" s="25" t="s">
        <v>20</v>
      </c>
      <c r="AB1832" t="s">
        <v>20</v>
      </c>
      <c r="AC1832" t="s">
        <v>20</v>
      </c>
      <c r="AD1832" s="1" t="s">
        <v>20</v>
      </c>
      <c r="AE1832" s="16" t="s">
        <v>20</v>
      </c>
      <c r="AF1832" s="16" t="s">
        <v>20</v>
      </c>
      <c r="AG1832" s="16" t="s">
        <v>20</v>
      </c>
      <c r="AH1832" s="16" t="s">
        <v>20</v>
      </c>
      <c r="AI1832" s="16" t="s">
        <v>20</v>
      </c>
      <c r="AJ1832" s="16" t="s">
        <v>20</v>
      </c>
      <c r="AK1832" s="16" t="s">
        <v>20</v>
      </c>
      <c r="AL1832" s="16" t="s">
        <v>20</v>
      </c>
      <c r="AM1832" s="1" t="s">
        <v>20</v>
      </c>
      <c r="AN1832" s="1" t="s">
        <v>20</v>
      </c>
      <c r="AO1832" s="1" t="s">
        <v>20</v>
      </c>
      <c r="AP1832" s="1" t="s">
        <v>20</v>
      </c>
      <c r="AQ1832" s="1" t="s">
        <v>20</v>
      </c>
      <c r="AR1832" s="1" t="s">
        <v>20</v>
      </c>
      <c r="AS1832" t="s">
        <v>20</v>
      </c>
      <c r="AT1832" t="s">
        <v>20</v>
      </c>
      <c r="AU1832" t="s">
        <v>20</v>
      </c>
      <c r="AV1832" t="s">
        <v>20</v>
      </c>
      <c r="AW1832" t="s">
        <v>20</v>
      </c>
      <c r="AX1832" t="s">
        <v>20</v>
      </c>
      <c r="AY1832" t="s">
        <v>20</v>
      </c>
      <c r="AZ1832" s="1" t="s">
        <v>20</v>
      </c>
      <c r="BA1832" s="1" t="s">
        <v>20</v>
      </c>
      <c r="BB1832" s="1" t="s">
        <v>20</v>
      </c>
      <c r="BC1832" t="s">
        <v>20</v>
      </c>
      <c r="BD1832" t="s">
        <v>20</v>
      </c>
      <c r="BE1832" s="1" t="s">
        <v>20</v>
      </c>
      <c r="BF1832" s="1" t="s">
        <v>20</v>
      </c>
      <c r="BG1832" s="25">
        <v>0</v>
      </c>
      <c r="BH1832" s="1">
        <v>0</v>
      </c>
      <c r="BI1832" s="1">
        <v>0</v>
      </c>
      <c r="BJ1832" s="1">
        <v>0</v>
      </c>
      <c r="BK1832" s="1">
        <v>0</v>
      </c>
      <c r="BL1832" s="25">
        <v>0</v>
      </c>
      <c r="BM1832" s="1">
        <v>0</v>
      </c>
      <c r="BN1832" s="1">
        <v>0</v>
      </c>
      <c r="BO1832" s="1">
        <v>0</v>
      </c>
      <c r="BP1832" s="1">
        <v>0</v>
      </c>
      <c r="BQ1832" s="12"/>
      <c r="BR1832" s="12"/>
      <c r="BS1832" s="12"/>
      <c r="BT1832" s="12"/>
      <c r="BU1832" s="12"/>
      <c r="BV1832" s="12"/>
      <c r="BW1832" s="12"/>
      <c r="BX1832" s="12"/>
      <c r="BY1832" s="12"/>
      <c r="BZ1832" s="12"/>
      <c r="CA1832" s="12"/>
      <c r="CB1832" s="15"/>
      <c r="CC1832" s="12"/>
      <c r="CD1832" s="12"/>
      <c r="CE1832" s="12"/>
      <c r="CF1832" s="12"/>
      <c r="CG1832" s="12"/>
      <c r="CH1832" s="12"/>
      <c r="CI1832" s="12"/>
      <c r="CJ1832" s="15"/>
      <c r="CK1832" s="12"/>
      <c r="CL1832" s="12"/>
      <c r="CM1832" s="12"/>
      <c r="CN1832" s="12"/>
      <c r="CO1832" s="12"/>
      <c r="CP1832" s="12"/>
      <c r="CQ1832" s="12"/>
      <c r="CR1832" s="12"/>
      <c r="CS1832" s="12"/>
      <c r="CT1832" s="12"/>
      <c r="CU1832" s="12"/>
      <c r="CV1832" s="12"/>
      <c r="CW1832" s="12"/>
      <c r="CX1832" s="12"/>
      <c r="CY1832" s="12"/>
      <c r="CZ1832" s="12"/>
      <c r="DA1832" s="12"/>
      <c r="DB1832" s="12"/>
      <c r="DC1832" s="12"/>
      <c r="DE1832" s="35"/>
    </row>
    <row r="1833" spans="1:146" customFormat="1" x14ac:dyDescent="0.2">
      <c r="A1833" s="2">
        <v>1832</v>
      </c>
      <c r="B1833" s="5">
        <v>21</v>
      </c>
      <c r="C1833" s="2">
        <v>3</v>
      </c>
      <c r="D1833" s="1">
        <v>35</v>
      </c>
      <c r="E1833" s="7">
        <v>44095</v>
      </c>
      <c r="F1833" s="1">
        <v>0</v>
      </c>
      <c r="G1833" s="5">
        <f t="shared" si="115"/>
        <v>30.000000000000053</v>
      </c>
      <c r="H1833" s="19">
        <f t="shared" si="116"/>
        <v>234.0000000000004</v>
      </c>
      <c r="I1833" s="51">
        <v>99.652777777777771</v>
      </c>
      <c r="J1833" s="51">
        <v>185.96167247386759</v>
      </c>
      <c r="K1833" s="51">
        <v>35.291354343952101</v>
      </c>
      <c r="L1833" s="51">
        <v>58.88501742160279</v>
      </c>
      <c r="M1833" s="51">
        <v>38.675958188153309</v>
      </c>
      <c r="N1833" s="51">
        <v>2.4390243902439024</v>
      </c>
      <c r="O1833" s="51">
        <v>99.479166666666671</v>
      </c>
      <c r="P1833" s="51">
        <v>164.4869109947644</v>
      </c>
      <c r="Q1833" s="51">
        <v>41.824899627667243</v>
      </c>
      <c r="R1833" s="51">
        <v>38.219895287958117</v>
      </c>
      <c r="S1833" s="51">
        <v>58.115183246073293</v>
      </c>
      <c r="T1833" s="51">
        <v>3.6649214659685865</v>
      </c>
      <c r="U1833" s="51">
        <v>100</v>
      </c>
      <c r="V1833" s="51">
        <v>228.6875</v>
      </c>
      <c r="W1833" s="51">
        <v>11.80476762959959</v>
      </c>
      <c r="X1833" s="51">
        <v>100</v>
      </c>
      <c r="Y1833" s="51">
        <v>0</v>
      </c>
      <c r="Z1833" s="51">
        <v>0</v>
      </c>
      <c r="AA1833" s="2">
        <v>1</v>
      </c>
      <c r="AB1833">
        <v>1</v>
      </c>
      <c r="AC1833">
        <v>6</v>
      </c>
      <c r="AD1833" s="1" t="s">
        <v>20</v>
      </c>
      <c r="AE1833" s="16">
        <v>0</v>
      </c>
      <c r="AF1833" t="s">
        <v>875</v>
      </c>
      <c r="AG1833" t="s">
        <v>875</v>
      </c>
      <c r="AH1833" t="s">
        <v>875</v>
      </c>
      <c r="AI1833" t="s">
        <v>875</v>
      </c>
      <c r="AJ1833" t="s">
        <v>875</v>
      </c>
      <c r="AK1833" t="s">
        <v>875</v>
      </c>
      <c r="AL1833" t="s">
        <v>875</v>
      </c>
      <c r="AM1833" s="1" t="s">
        <v>903</v>
      </c>
      <c r="AN1833" s="1" t="s">
        <v>903</v>
      </c>
      <c r="AO1833" s="1" t="s">
        <v>903</v>
      </c>
      <c r="AP1833" s="1" t="s">
        <v>903</v>
      </c>
      <c r="AQ1833" s="1" t="s">
        <v>903</v>
      </c>
      <c r="AR1833" s="1" t="s">
        <v>903</v>
      </c>
      <c r="AS1833" s="1" t="s">
        <v>903</v>
      </c>
      <c r="AT1833" s="1" t="s">
        <v>903</v>
      </c>
      <c r="AU1833" s="1" t="s">
        <v>903</v>
      </c>
      <c r="AV1833" s="1" t="s">
        <v>903</v>
      </c>
      <c r="AW1833" s="1" t="s">
        <v>903</v>
      </c>
      <c r="AX1833" s="1" t="s">
        <v>903</v>
      </c>
      <c r="AY1833" s="1" t="s">
        <v>903</v>
      </c>
      <c r="AZ1833" s="1" t="s">
        <v>903</v>
      </c>
      <c r="BA1833" s="1" t="s">
        <v>875</v>
      </c>
      <c r="BB1833" s="1" t="s">
        <v>875</v>
      </c>
      <c r="BC1833" s="1" t="s">
        <v>875</v>
      </c>
      <c r="BD1833" s="1" t="s">
        <v>875</v>
      </c>
      <c r="BE1833" s="1" t="s">
        <v>875</v>
      </c>
      <c r="BF1833" s="1" t="s">
        <v>875</v>
      </c>
      <c r="BG1833" s="25">
        <v>30.000000000000053</v>
      </c>
      <c r="BH1833">
        <v>4</v>
      </c>
      <c r="BI1833" s="1">
        <v>7.8</v>
      </c>
      <c r="BJ1833" s="1">
        <f>BG1833*BI1833</f>
        <v>234.0000000000004</v>
      </c>
      <c r="BK1833" t="s">
        <v>789</v>
      </c>
      <c r="BL1833" s="25">
        <v>0</v>
      </c>
      <c r="BM1833" s="1">
        <v>0</v>
      </c>
      <c r="BN1833" s="1">
        <v>0</v>
      </c>
      <c r="BO1833" s="1">
        <v>0</v>
      </c>
      <c r="BP1833" s="1">
        <v>0</v>
      </c>
      <c r="BQ1833" s="12"/>
      <c r="BR1833" s="12"/>
      <c r="BS1833" s="12"/>
      <c r="BT1833" s="12"/>
      <c r="BU1833" s="12"/>
      <c r="BV1833" s="12"/>
      <c r="BW1833" s="12"/>
      <c r="BX1833" s="12"/>
      <c r="BY1833" s="12"/>
      <c r="BZ1833" s="12"/>
      <c r="CA1833" s="12"/>
      <c r="CB1833" s="15"/>
      <c r="CC1833" s="12"/>
      <c r="CD1833" s="12"/>
      <c r="CE1833" s="12"/>
      <c r="CF1833" s="12"/>
      <c r="CG1833" s="12"/>
      <c r="CH1833" s="12"/>
      <c r="CI1833" s="12"/>
      <c r="CJ1833" s="15"/>
      <c r="CK1833" s="12"/>
      <c r="CL1833" s="12"/>
      <c r="CM1833" s="12"/>
      <c r="CN1833" s="12"/>
      <c r="CO1833" s="12"/>
      <c r="CP1833" s="12"/>
      <c r="CQ1833" s="12"/>
      <c r="CR1833" s="12"/>
      <c r="CS1833" s="12"/>
      <c r="CT1833" s="12"/>
      <c r="CU1833" s="12"/>
      <c r="CV1833" s="12"/>
      <c r="CW1833" s="12"/>
      <c r="CX1833" s="12"/>
      <c r="CY1833" s="12"/>
      <c r="CZ1833" s="12"/>
      <c r="DA1833" s="12"/>
      <c r="DB1833" s="12"/>
      <c r="DC1833" s="12"/>
      <c r="DD1833" s="17">
        <v>0.69791666666666663</v>
      </c>
      <c r="DE1833" s="35">
        <v>0.71875</v>
      </c>
    </row>
    <row r="1834" spans="1:146" customFormat="1" x14ac:dyDescent="0.2">
      <c r="A1834" s="2">
        <v>1833</v>
      </c>
      <c r="B1834" s="5">
        <v>21</v>
      </c>
      <c r="C1834" s="2">
        <v>3</v>
      </c>
      <c r="D1834" s="1">
        <v>36</v>
      </c>
      <c r="E1834" s="7">
        <v>44096</v>
      </c>
      <c r="F1834" s="1">
        <v>0</v>
      </c>
      <c r="G1834" s="5">
        <f t="shared" si="115"/>
        <v>0</v>
      </c>
      <c r="H1834" s="19">
        <f t="shared" si="116"/>
        <v>0</v>
      </c>
      <c r="I1834" s="51">
        <v>67.013888888888886</v>
      </c>
      <c r="J1834" s="51">
        <v>190.2642487046632</v>
      </c>
      <c r="K1834" s="51">
        <v>24.159861695196113</v>
      </c>
      <c r="L1834" s="51">
        <v>75.647668393782382</v>
      </c>
      <c r="M1834" s="51">
        <v>24.352331606217618</v>
      </c>
      <c r="N1834" s="51">
        <v>0</v>
      </c>
      <c r="O1834" s="51">
        <v>95.3125</v>
      </c>
      <c r="P1834" s="51">
        <v>189.27868852459017</v>
      </c>
      <c r="Q1834" s="51">
        <v>24.837186681120038</v>
      </c>
      <c r="R1834" s="51">
        <v>74.316939890710387</v>
      </c>
      <c r="S1834" s="51">
        <v>25.683060109289613</v>
      </c>
      <c r="T1834" s="51">
        <v>0</v>
      </c>
      <c r="U1834" s="51">
        <v>10.416666666666666</v>
      </c>
      <c r="V1834" s="51">
        <v>208.3</v>
      </c>
      <c r="W1834" s="51">
        <v>0.93447280017003875</v>
      </c>
      <c r="X1834" s="51">
        <v>100</v>
      </c>
      <c r="Y1834" s="51">
        <v>0</v>
      </c>
      <c r="Z1834" s="51">
        <v>0</v>
      </c>
      <c r="AA1834" s="2">
        <v>0</v>
      </c>
      <c r="AB1834">
        <v>1</v>
      </c>
      <c r="AC1834">
        <v>6</v>
      </c>
      <c r="AD1834">
        <v>2</v>
      </c>
      <c r="AE1834" s="16">
        <v>0</v>
      </c>
      <c r="AF1834" s="12">
        <v>99</v>
      </c>
      <c r="AG1834">
        <v>99</v>
      </c>
      <c r="AH1834">
        <v>1</v>
      </c>
      <c r="AI1834">
        <v>99</v>
      </c>
      <c r="AJ1834">
        <v>99</v>
      </c>
      <c r="AK1834">
        <v>99</v>
      </c>
      <c r="AL1834">
        <v>99</v>
      </c>
      <c r="AM1834">
        <v>99</v>
      </c>
      <c r="AN1834" s="1">
        <v>99</v>
      </c>
      <c r="AO1834" s="1">
        <v>99</v>
      </c>
      <c r="AP1834" s="1">
        <v>99</v>
      </c>
      <c r="AQ1834" s="1">
        <v>99</v>
      </c>
      <c r="AR1834" s="1">
        <v>99</v>
      </c>
      <c r="AS1834" s="1">
        <v>0</v>
      </c>
      <c r="AT1834" s="1">
        <v>0</v>
      </c>
      <c r="AU1834" s="1">
        <v>1</v>
      </c>
      <c r="AV1834" s="1">
        <v>0</v>
      </c>
      <c r="AW1834" s="1">
        <v>0</v>
      </c>
      <c r="AX1834" s="1">
        <v>0</v>
      </c>
      <c r="AY1834" s="1">
        <v>0</v>
      </c>
      <c r="AZ1834" s="1">
        <v>0</v>
      </c>
      <c r="BA1834" s="1">
        <v>0</v>
      </c>
      <c r="BB1834" s="1">
        <v>0</v>
      </c>
      <c r="BC1834" s="1">
        <v>0</v>
      </c>
      <c r="BD1834" s="1">
        <v>0</v>
      </c>
      <c r="BE1834" s="1">
        <v>0</v>
      </c>
      <c r="BF1834" s="1">
        <f>SUM(AS1834:BE1834)</f>
        <v>1</v>
      </c>
      <c r="BG1834" s="25">
        <v>0</v>
      </c>
      <c r="BH1834" s="1">
        <v>0</v>
      </c>
      <c r="BI1834" s="1">
        <v>0</v>
      </c>
      <c r="BJ1834" s="1">
        <v>0</v>
      </c>
      <c r="BK1834" s="1">
        <v>0</v>
      </c>
      <c r="BL1834" s="25">
        <v>0</v>
      </c>
      <c r="BM1834" s="1">
        <v>0</v>
      </c>
      <c r="BN1834" s="1">
        <v>0</v>
      </c>
      <c r="BO1834" s="1">
        <v>0</v>
      </c>
      <c r="BP1834" s="1">
        <v>0</v>
      </c>
      <c r="BQ1834" s="12"/>
      <c r="BR1834" s="12"/>
      <c r="BS1834" s="12"/>
      <c r="BT1834" s="12"/>
      <c r="BU1834" s="12"/>
      <c r="BV1834" s="12"/>
      <c r="BW1834" s="12"/>
      <c r="BX1834" s="12"/>
      <c r="BY1834" s="12"/>
      <c r="BZ1834" s="12"/>
      <c r="CA1834" s="12"/>
      <c r="CB1834" s="15"/>
      <c r="CC1834" s="12"/>
      <c r="CD1834" s="12"/>
      <c r="CE1834" s="12"/>
      <c r="CF1834" s="12"/>
      <c r="CG1834" s="12"/>
      <c r="CH1834" s="12"/>
      <c r="CI1834" s="12"/>
      <c r="CJ1834" s="15"/>
      <c r="CK1834" s="12"/>
      <c r="CL1834" s="12"/>
      <c r="CM1834" s="12"/>
      <c r="CN1834" s="12"/>
      <c r="CO1834" s="12"/>
      <c r="CP1834" s="12"/>
      <c r="CQ1834" s="12"/>
      <c r="CR1834" s="12"/>
      <c r="CS1834" s="12"/>
      <c r="CT1834" s="12"/>
      <c r="CU1834" s="12"/>
      <c r="CV1834" s="12"/>
      <c r="CW1834" s="12"/>
      <c r="CX1834" s="12"/>
      <c r="CY1834" s="12"/>
      <c r="CZ1834" s="12"/>
      <c r="DA1834" s="12"/>
      <c r="DB1834" s="12"/>
      <c r="DC1834" s="12"/>
      <c r="DE1834" s="35"/>
    </row>
    <row r="1835" spans="1:146" customFormat="1" x14ac:dyDescent="0.2">
      <c r="A1835" s="2">
        <v>1834</v>
      </c>
      <c r="B1835" s="5">
        <v>21</v>
      </c>
      <c r="C1835" s="2">
        <v>3</v>
      </c>
      <c r="D1835" s="1">
        <v>37</v>
      </c>
      <c r="E1835" s="7">
        <v>44097</v>
      </c>
      <c r="F1835" s="1">
        <v>0</v>
      </c>
      <c r="G1835" s="5">
        <f t="shared" si="115"/>
        <v>0</v>
      </c>
      <c r="H1835" s="19">
        <f t="shared" si="116"/>
        <v>0</v>
      </c>
      <c r="I1835" s="51">
        <v>62.847222222222221</v>
      </c>
      <c r="J1835" s="51">
        <v>249.24309392265192</v>
      </c>
      <c r="K1835" s="51">
        <v>10.724327147890477</v>
      </c>
      <c r="L1835" s="51">
        <v>100</v>
      </c>
      <c r="M1835" s="51">
        <v>0</v>
      </c>
      <c r="N1835" s="51">
        <v>0</v>
      </c>
      <c r="O1835" s="51">
        <v>44.270833333333336</v>
      </c>
      <c r="P1835" s="51">
        <v>233.10588235294117</v>
      </c>
      <c r="Q1835" s="51">
        <v>11.869331988913967</v>
      </c>
      <c r="R1835" s="51">
        <v>100</v>
      </c>
      <c r="S1835" s="51">
        <v>0</v>
      </c>
      <c r="T1835" s="51">
        <v>0</v>
      </c>
      <c r="U1835" s="51">
        <v>100</v>
      </c>
      <c r="V1835" s="51">
        <v>263.53125</v>
      </c>
      <c r="W1835" s="51">
        <v>5.8485971712068672</v>
      </c>
      <c r="X1835" s="51">
        <v>100</v>
      </c>
      <c r="Y1835" s="51">
        <v>0</v>
      </c>
      <c r="Z1835" s="51">
        <v>0</v>
      </c>
      <c r="AA1835" s="25" t="s">
        <v>20</v>
      </c>
      <c r="AB1835" t="s">
        <v>20</v>
      </c>
      <c r="AC1835" t="s">
        <v>20</v>
      </c>
      <c r="AD1835">
        <v>1</v>
      </c>
      <c r="AE1835" s="16" t="s">
        <v>20</v>
      </c>
      <c r="AF1835" s="16" t="s">
        <v>20</v>
      </c>
      <c r="AG1835" s="16" t="s">
        <v>20</v>
      </c>
      <c r="AH1835" s="16" t="s">
        <v>20</v>
      </c>
      <c r="AI1835" s="16" t="s">
        <v>20</v>
      </c>
      <c r="AJ1835" s="16" t="s">
        <v>20</v>
      </c>
      <c r="AK1835" s="16" t="s">
        <v>20</v>
      </c>
      <c r="AL1835" s="16" t="s">
        <v>20</v>
      </c>
      <c r="AM1835" s="16" t="s">
        <v>20</v>
      </c>
      <c r="AN1835" s="16" t="s">
        <v>20</v>
      </c>
      <c r="AO1835" s="16" t="s">
        <v>20</v>
      </c>
      <c r="AP1835" s="16" t="s">
        <v>20</v>
      </c>
      <c r="AQ1835" s="16" t="s">
        <v>20</v>
      </c>
      <c r="AR1835" s="16" t="s">
        <v>20</v>
      </c>
      <c r="AS1835" t="s">
        <v>20</v>
      </c>
      <c r="AT1835" t="s">
        <v>20</v>
      </c>
      <c r="AU1835" t="s">
        <v>20</v>
      </c>
      <c r="AV1835" t="s">
        <v>20</v>
      </c>
      <c r="AW1835" t="s">
        <v>20</v>
      </c>
      <c r="AX1835" t="s">
        <v>20</v>
      </c>
      <c r="AY1835" t="s">
        <v>20</v>
      </c>
      <c r="AZ1835" s="1" t="s">
        <v>20</v>
      </c>
      <c r="BA1835" s="1" t="s">
        <v>20</v>
      </c>
      <c r="BB1835" s="1" t="s">
        <v>20</v>
      </c>
      <c r="BC1835" t="s">
        <v>20</v>
      </c>
      <c r="BD1835" t="s">
        <v>20</v>
      </c>
      <c r="BE1835" s="1" t="s">
        <v>20</v>
      </c>
      <c r="BF1835" s="1" t="s">
        <v>20</v>
      </c>
      <c r="BG1835" s="25">
        <v>0</v>
      </c>
      <c r="BH1835" s="1">
        <v>0</v>
      </c>
      <c r="BI1835" s="1">
        <v>0</v>
      </c>
      <c r="BJ1835" s="1">
        <v>0</v>
      </c>
      <c r="BK1835" s="1">
        <v>0</v>
      </c>
      <c r="BL1835" s="25">
        <v>0</v>
      </c>
      <c r="BM1835" s="1">
        <v>0</v>
      </c>
      <c r="BN1835" s="1">
        <v>0</v>
      </c>
      <c r="BO1835" s="1">
        <v>0</v>
      </c>
      <c r="BP1835" s="1">
        <v>0</v>
      </c>
      <c r="BQ1835" s="12"/>
      <c r="BR1835" s="12"/>
      <c r="BS1835" s="12"/>
      <c r="BT1835" s="12"/>
      <c r="BU1835" s="12"/>
      <c r="BV1835" s="12"/>
      <c r="BW1835" s="12"/>
      <c r="BX1835" s="12"/>
      <c r="BY1835" s="12"/>
      <c r="BZ1835" s="12"/>
      <c r="CA1835" s="12"/>
      <c r="CB1835" s="15"/>
      <c r="CC1835" s="12"/>
      <c r="CD1835" s="12"/>
      <c r="CE1835" s="12"/>
      <c r="CF1835" s="12"/>
      <c r="CG1835" s="12"/>
      <c r="CH1835" s="12"/>
      <c r="CI1835" s="12"/>
      <c r="CJ1835" s="15"/>
      <c r="CK1835" s="12"/>
      <c r="CL1835" s="12"/>
      <c r="CM1835" s="12"/>
      <c r="CN1835" s="12"/>
      <c r="CO1835" s="12"/>
      <c r="CP1835" s="12"/>
      <c r="CQ1835" s="12"/>
      <c r="CR1835" s="12"/>
      <c r="CS1835" s="12"/>
      <c r="CT1835" s="12"/>
      <c r="CU1835" s="12"/>
      <c r="CV1835" s="12"/>
      <c r="CW1835" s="12"/>
      <c r="CX1835" s="12"/>
      <c r="CY1835" s="12"/>
      <c r="CZ1835" s="12"/>
      <c r="DA1835" s="12"/>
      <c r="DB1835" s="12"/>
      <c r="DC1835" s="12"/>
      <c r="DE1835" s="35"/>
    </row>
    <row r="1836" spans="1:146" customFormat="1" x14ac:dyDescent="0.2">
      <c r="A1836" s="2">
        <v>1835</v>
      </c>
      <c r="B1836" s="5">
        <v>21</v>
      </c>
      <c r="C1836" s="2">
        <v>3</v>
      </c>
      <c r="D1836" s="1">
        <v>38</v>
      </c>
      <c r="E1836" s="7">
        <v>44098</v>
      </c>
      <c r="F1836" s="1">
        <v>0</v>
      </c>
      <c r="G1836" s="5">
        <f t="shared" si="115"/>
        <v>0</v>
      </c>
      <c r="H1836" s="19">
        <f t="shared" si="116"/>
        <v>0</v>
      </c>
      <c r="I1836" s="51">
        <v>64.930555555555557</v>
      </c>
      <c r="J1836" s="51">
        <v>252.01069518716577</v>
      </c>
      <c r="K1836" s="51">
        <v>14.952948120722528</v>
      </c>
      <c r="L1836" s="51">
        <v>99.465240641711233</v>
      </c>
      <c r="M1836" s="51">
        <v>0.53475935828876686</v>
      </c>
      <c r="N1836" s="51">
        <v>0</v>
      </c>
      <c r="O1836" s="51">
        <v>55.208333333333336</v>
      </c>
      <c r="P1836" s="51">
        <v>252.22641509433961</v>
      </c>
      <c r="Q1836" s="51">
        <v>7.4340492058748895</v>
      </c>
      <c r="R1836" s="51">
        <v>100</v>
      </c>
      <c r="S1836" s="51">
        <v>0</v>
      </c>
      <c r="T1836" s="51">
        <v>0</v>
      </c>
      <c r="U1836" s="51">
        <v>84.375</v>
      </c>
      <c r="V1836" s="51">
        <v>251.72839506172841</v>
      </c>
      <c r="W1836" s="51">
        <v>21.170019211000064</v>
      </c>
      <c r="X1836" s="51">
        <v>98.76543209876543</v>
      </c>
      <c r="Y1836" s="51">
        <v>1.2345679012345698</v>
      </c>
      <c r="Z1836" s="51">
        <v>0</v>
      </c>
      <c r="AA1836" s="2">
        <v>0</v>
      </c>
      <c r="AB1836">
        <v>1</v>
      </c>
      <c r="AC1836">
        <v>7</v>
      </c>
      <c r="AD1836" s="1" t="s">
        <v>20</v>
      </c>
      <c r="AE1836" s="16">
        <v>0</v>
      </c>
      <c r="AF1836" s="12">
        <v>99</v>
      </c>
      <c r="AG1836">
        <v>99</v>
      </c>
      <c r="AH1836">
        <v>99</v>
      </c>
      <c r="AI1836">
        <v>99</v>
      </c>
      <c r="AJ1836">
        <v>2</v>
      </c>
      <c r="AK1836">
        <v>1</v>
      </c>
      <c r="AL1836">
        <v>99</v>
      </c>
      <c r="AM1836">
        <v>99</v>
      </c>
      <c r="AN1836" s="1">
        <v>99</v>
      </c>
      <c r="AO1836" s="1">
        <v>99</v>
      </c>
      <c r="AP1836" s="1">
        <v>99</v>
      </c>
      <c r="AQ1836" s="1">
        <v>99</v>
      </c>
      <c r="AR1836" s="1">
        <v>99</v>
      </c>
      <c r="AS1836" s="1">
        <v>0</v>
      </c>
      <c r="AT1836" s="1">
        <v>0</v>
      </c>
      <c r="AU1836">
        <v>0</v>
      </c>
      <c r="AV1836" s="1">
        <v>0</v>
      </c>
      <c r="AW1836" s="1">
        <v>1</v>
      </c>
      <c r="AX1836" s="1">
        <v>1</v>
      </c>
      <c r="AY1836" s="1">
        <v>0</v>
      </c>
      <c r="AZ1836" s="1">
        <v>0</v>
      </c>
      <c r="BA1836" s="1">
        <v>0</v>
      </c>
      <c r="BB1836" s="1">
        <v>0</v>
      </c>
      <c r="BC1836" s="1">
        <v>0</v>
      </c>
      <c r="BD1836" s="1">
        <v>0</v>
      </c>
      <c r="BE1836" s="1">
        <v>0</v>
      </c>
      <c r="BF1836" s="1">
        <f>SUM(AS1836:BE1836)</f>
        <v>2</v>
      </c>
      <c r="BG1836" s="25">
        <v>0</v>
      </c>
      <c r="BH1836" s="1">
        <v>0</v>
      </c>
      <c r="BI1836" s="1">
        <v>0</v>
      </c>
      <c r="BJ1836" s="1">
        <v>0</v>
      </c>
      <c r="BK1836" s="1">
        <v>0</v>
      </c>
      <c r="BL1836" s="25">
        <v>0</v>
      </c>
      <c r="BM1836" s="1">
        <v>0</v>
      </c>
      <c r="BN1836" s="1">
        <v>0</v>
      </c>
      <c r="BO1836" s="1">
        <v>0</v>
      </c>
      <c r="BP1836" s="1">
        <v>0</v>
      </c>
      <c r="BQ1836" s="12"/>
      <c r="BR1836" s="12"/>
      <c r="BS1836" s="12"/>
      <c r="BT1836" s="12"/>
      <c r="BU1836" s="12"/>
      <c r="BV1836" s="12"/>
      <c r="BW1836" s="12"/>
      <c r="BX1836" s="12"/>
      <c r="BY1836" s="12"/>
      <c r="BZ1836" s="12"/>
      <c r="CA1836" s="12"/>
      <c r="CB1836" s="15"/>
      <c r="CC1836" s="12"/>
      <c r="CD1836" s="12"/>
      <c r="CE1836" s="12"/>
      <c r="CF1836" s="12"/>
      <c r="CG1836" s="12"/>
      <c r="CH1836" s="12"/>
      <c r="CI1836" s="12"/>
      <c r="CJ1836" s="15"/>
      <c r="CK1836" s="12"/>
      <c r="CL1836" s="12"/>
      <c r="CM1836" s="12"/>
      <c r="CN1836" s="12"/>
      <c r="CO1836" s="12"/>
      <c r="CP1836" s="12"/>
      <c r="CQ1836" s="12"/>
      <c r="CR1836" s="12"/>
      <c r="CS1836" s="12"/>
      <c r="CT1836" s="12"/>
      <c r="CU1836" s="12"/>
      <c r="CV1836" s="12"/>
      <c r="CW1836" s="12"/>
      <c r="CX1836" s="12"/>
      <c r="CY1836" s="12"/>
      <c r="CZ1836" s="12"/>
      <c r="DA1836" s="12"/>
      <c r="DB1836" s="12"/>
      <c r="DC1836" s="12"/>
      <c r="DE1836" s="35"/>
    </row>
    <row r="1837" spans="1:146" customFormat="1" x14ac:dyDescent="0.2">
      <c r="A1837" s="2">
        <v>1836</v>
      </c>
      <c r="B1837" s="5">
        <v>21</v>
      </c>
      <c r="C1837" s="2">
        <v>3</v>
      </c>
      <c r="D1837" s="1">
        <v>39</v>
      </c>
      <c r="E1837" s="7">
        <v>44099</v>
      </c>
      <c r="F1837" s="1">
        <v>0</v>
      </c>
      <c r="G1837" s="5">
        <f t="shared" si="115"/>
        <v>27.000000000000064</v>
      </c>
      <c r="H1837" s="19">
        <f t="shared" si="116"/>
        <v>210.60000000000051</v>
      </c>
      <c r="I1837" s="51">
        <v>95.486111111111114</v>
      </c>
      <c r="J1837" s="51">
        <v>194.45818181818183</v>
      </c>
      <c r="K1837" s="51">
        <v>28.111587048932151</v>
      </c>
      <c r="L1837" s="51">
        <v>45.81818181818182</v>
      </c>
      <c r="M1837" s="51">
        <v>54.18181818181818</v>
      </c>
      <c r="N1837" s="51">
        <v>0</v>
      </c>
      <c r="O1837" s="51">
        <v>93.229166666666671</v>
      </c>
      <c r="P1837" s="51">
        <v>215.7094972067039</v>
      </c>
      <c r="Q1837" s="51">
        <v>26.239619167055022</v>
      </c>
      <c r="R1837" s="51">
        <v>68.715083798882688</v>
      </c>
      <c r="S1837" s="51">
        <v>31.284916201117312</v>
      </c>
      <c r="T1837" s="51">
        <v>0</v>
      </c>
      <c r="U1837" s="51">
        <v>100</v>
      </c>
      <c r="V1837" s="51">
        <v>154.83333333333334</v>
      </c>
      <c r="W1837" s="51">
        <v>8.6293507524599224</v>
      </c>
      <c r="X1837" s="51">
        <v>3.125</v>
      </c>
      <c r="Y1837" s="51">
        <v>96.875</v>
      </c>
      <c r="Z1837" s="51">
        <v>0</v>
      </c>
      <c r="AA1837" s="2">
        <v>0</v>
      </c>
      <c r="AB1837">
        <v>1</v>
      </c>
      <c r="AC1837">
        <v>7</v>
      </c>
      <c r="AD1837">
        <v>2</v>
      </c>
      <c r="AE1837" s="16">
        <v>0</v>
      </c>
      <c r="AF1837" t="s">
        <v>875</v>
      </c>
      <c r="AG1837" t="s">
        <v>875</v>
      </c>
      <c r="AH1837" t="s">
        <v>875</v>
      </c>
      <c r="AI1837" t="s">
        <v>875</v>
      </c>
      <c r="AJ1837" t="s">
        <v>875</v>
      </c>
      <c r="AK1837" t="s">
        <v>875</v>
      </c>
      <c r="AL1837" t="s">
        <v>875</v>
      </c>
      <c r="AM1837" s="1" t="s">
        <v>903</v>
      </c>
      <c r="AN1837" s="1" t="s">
        <v>903</v>
      </c>
      <c r="AO1837" s="1" t="s">
        <v>903</v>
      </c>
      <c r="AP1837" s="1" t="s">
        <v>903</v>
      </c>
      <c r="AQ1837" s="1" t="s">
        <v>903</v>
      </c>
      <c r="AR1837" s="1" t="s">
        <v>903</v>
      </c>
      <c r="AS1837" s="1" t="s">
        <v>903</v>
      </c>
      <c r="AT1837" s="1" t="s">
        <v>903</v>
      </c>
      <c r="AU1837" s="1" t="s">
        <v>903</v>
      </c>
      <c r="AV1837" s="1" t="s">
        <v>903</v>
      </c>
      <c r="AW1837" s="1" t="s">
        <v>903</v>
      </c>
      <c r="AX1837" s="1" t="s">
        <v>903</v>
      </c>
      <c r="AY1837" s="1" t="s">
        <v>903</v>
      </c>
      <c r="AZ1837" s="1" t="s">
        <v>903</v>
      </c>
      <c r="BA1837" s="1" t="s">
        <v>875</v>
      </c>
      <c r="BB1837" s="1" t="s">
        <v>875</v>
      </c>
      <c r="BC1837" s="1" t="s">
        <v>875</v>
      </c>
      <c r="BD1837" s="1" t="s">
        <v>875</v>
      </c>
      <c r="BE1837" s="1" t="s">
        <v>875</v>
      </c>
      <c r="BF1837" s="1" t="s">
        <v>875</v>
      </c>
      <c r="BG1837" s="25">
        <v>27.000000000000064</v>
      </c>
      <c r="BH1837">
        <v>4</v>
      </c>
      <c r="BI1837" s="1">
        <v>7.8</v>
      </c>
      <c r="BJ1837" s="1">
        <f>BG1837*BI1837</f>
        <v>210.60000000000051</v>
      </c>
      <c r="BK1837" t="s">
        <v>789</v>
      </c>
      <c r="BL1837" s="25">
        <v>0</v>
      </c>
      <c r="BM1837" s="1">
        <v>0</v>
      </c>
      <c r="BN1837" s="1">
        <v>0</v>
      </c>
      <c r="BO1837" s="1">
        <v>0</v>
      </c>
      <c r="BP1837" s="1">
        <v>0</v>
      </c>
      <c r="BQ1837" s="12"/>
      <c r="BR1837" s="12"/>
      <c r="BS1837" s="12"/>
      <c r="BT1837" s="12"/>
      <c r="BU1837" s="12"/>
      <c r="BV1837" s="12"/>
      <c r="BW1837" s="12"/>
      <c r="BX1837" s="12"/>
      <c r="BY1837" s="12"/>
      <c r="BZ1837" s="12"/>
      <c r="CA1837" s="12"/>
      <c r="CB1837" s="15"/>
      <c r="CC1837" s="12"/>
      <c r="CD1837" s="12"/>
      <c r="CE1837" s="12"/>
      <c r="CF1837" s="12"/>
      <c r="CG1837" s="12"/>
      <c r="CH1837" s="12"/>
      <c r="CI1837" s="12"/>
      <c r="CJ1837" s="15"/>
      <c r="CK1837" s="12"/>
      <c r="CL1837" s="12"/>
      <c r="CM1837" s="12"/>
      <c r="CN1837" s="12"/>
      <c r="CO1837" s="12"/>
      <c r="CP1837" s="12"/>
      <c r="CQ1837" s="12"/>
      <c r="CR1837" s="12"/>
      <c r="CS1837" s="12"/>
      <c r="CT1837" s="12"/>
      <c r="CU1837" s="12"/>
      <c r="CV1837" s="12"/>
      <c r="CW1837" s="12"/>
      <c r="CX1837" s="12"/>
      <c r="CY1837" s="12"/>
      <c r="CZ1837" s="12"/>
      <c r="DA1837" s="12"/>
      <c r="DB1837" s="12"/>
      <c r="DC1837" s="12"/>
      <c r="DD1837" s="21">
        <v>0.31666666666666665</v>
      </c>
      <c r="DE1837" s="34">
        <v>0.3354166666666667</v>
      </c>
    </row>
    <row r="1838" spans="1:146" customFormat="1" x14ac:dyDescent="0.2">
      <c r="A1838" s="2">
        <v>1837</v>
      </c>
      <c r="B1838" s="5">
        <v>21</v>
      </c>
      <c r="C1838" s="2">
        <v>3</v>
      </c>
      <c r="D1838" s="1">
        <v>40</v>
      </c>
      <c r="E1838" s="7">
        <v>44100</v>
      </c>
      <c r="F1838" s="1">
        <v>0</v>
      </c>
      <c r="G1838" s="5">
        <f t="shared" si="115"/>
        <v>0</v>
      </c>
      <c r="H1838" s="19">
        <f t="shared" si="116"/>
        <v>0</v>
      </c>
      <c r="I1838" s="51">
        <v>85.763888888888886</v>
      </c>
      <c r="J1838" s="51">
        <v>240.69635627530366</v>
      </c>
      <c r="K1838" s="51">
        <v>23.47198506295226</v>
      </c>
      <c r="L1838" s="51">
        <v>71.659919028340084</v>
      </c>
      <c r="M1838" s="51">
        <v>28.340080971659916</v>
      </c>
      <c r="N1838" s="51">
        <v>0</v>
      </c>
      <c r="O1838" s="51">
        <v>79.166666666666671</v>
      </c>
      <c r="P1838" s="51">
        <v>207.35526315789474</v>
      </c>
      <c r="Q1838" s="51">
        <v>22.282066230202862</v>
      </c>
      <c r="R1838" s="51">
        <v>53.94736842105263</v>
      </c>
      <c r="S1838" s="51">
        <v>46.05263157894737</v>
      </c>
      <c r="T1838" s="51">
        <v>0</v>
      </c>
      <c r="U1838" s="51">
        <v>98.958333333333329</v>
      </c>
      <c r="V1838" s="51">
        <v>294.04210526315791</v>
      </c>
      <c r="W1838" s="51">
        <v>5.3806650650783352</v>
      </c>
      <c r="X1838" s="51">
        <v>100</v>
      </c>
      <c r="Y1838" s="51">
        <v>0</v>
      </c>
      <c r="Z1838" s="51">
        <v>0</v>
      </c>
      <c r="AA1838" s="2">
        <v>0</v>
      </c>
      <c r="AB1838">
        <v>1</v>
      </c>
      <c r="AC1838">
        <v>8</v>
      </c>
      <c r="AD1838">
        <v>1</v>
      </c>
      <c r="AE1838" s="16">
        <v>0</v>
      </c>
      <c r="AF1838" s="12">
        <v>99</v>
      </c>
      <c r="AG1838">
        <v>99</v>
      </c>
      <c r="AH1838">
        <v>99</v>
      </c>
      <c r="AI1838">
        <v>99</v>
      </c>
      <c r="AJ1838">
        <v>99</v>
      </c>
      <c r="AK1838">
        <v>1</v>
      </c>
      <c r="AL1838">
        <v>99</v>
      </c>
      <c r="AM1838" s="1">
        <v>99</v>
      </c>
      <c r="AN1838" s="1">
        <v>99</v>
      </c>
      <c r="AO1838" s="1">
        <v>99</v>
      </c>
      <c r="AP1838" s="1">
        <v>99</v>
      </c>
      <c r="AQ1838" s="1">
        <v>99</v>
      </c>
      <c r="AR1838" s="1">
        <v>99</v>
      </c>
      <c r="AS1838" s="1">
        <v>0</v>
      </c>
      <c r="AT1838" s="1">
        <v>0</v>
      </c>
      <c r="AU1838" s="1">
        <v>0</v>
      </c>
      <c r="AV1838" s="1">
        <v>0</v>
      </c>
      <c r="AW1838" s="1">
        <v>0</v>
      </c>
      <c r="AX1838" s="1">
        <v>1</v>
      </c>
      <c r="AY1838" s="1">
        <v>0</v>
      </c>
      <c r="AZ1838" s="1">
        <v>0</v>
      </c>
      <c r="BA1838" s="1">
        <v>0</v>
      </c>
      <c r="BB1838" s="1">
        <v>0</v>
      </c>
      <c r="BC1838" s="1">
        <v>0</v>
      </c>
      <c r="BD1838" s="1">
        <v>0</v>
      </c>
      <c r="BE1838" s="1">
        <v>0</v>
      </c>
      <c r="BF1838" s="1">
        <f>SUM(AS1838:BE1838)</f>
        <v>1</v>
      </c>
      <c r="BG1838" s="25">
        <v>0</v>
      </c>
      <c r="BH1838" s="1">
        <v>0</v>
      </c>
      <c r="BI1838" s="1">
        <v>0</v>
      </c>
      <c r="BJ1838" s="1">
        <v>0</v>
      </c>
      <c r="BK1838" s="1">
        <v>0</v>
      </c>
      <c r="BL1838" s="25">
        <v>0</v>
      </c>
      <c r="BM1838" s="1">
        <v>0</v>
      </c>
      <c r="BN1838" s="1">
        <v>0</v>
      </c>
      <c r="BO1838" s="1">
        <v>0</v>
      </c>
      <c r="BP1838" s="1">
        <v>0</v>
      </c>
      <c r="BQ1838" s="12"/>
      <c r="BR1838" s="12"/>
      <c r="BS1838" s="12"/>
      <c r="BT1838" s="12"/>
      <c r="BU1838" s="12"/>
      <c r="BV1838" s="12"/>
      <c r="BW1838" s="12"/>
      <c r="BX1838" s="12"/>
      <c r="BY1838" s="12"/>
      <c r="BZ1838" s="12"/>
      <c r="CA1838" s="12"/>
      <c r="CB1838" s="15"/>
      <c r="CC1838" s="12"/>
      <c r="CD1838" s="12"/>
      <c r="CE1838" s="12"/>
      <c r="CF1838" s="12"/>
      <c r="CG1838" s="12"/>
      <c r="CH1838" s="12"/>
      <c r="CI1838" s="12"/>
      <c r="CJ1838" s="15"/>
      <c r="CK1838" s="12"/>
      <c r="CL1838" s="12"/>
      <c r="CM1838" s="12"/>
      <c r="CN1838" s="12"/>
      <c r="CO1838" s="12"/>
      <c r="CP1838" s="12"/>
      <c r="CQ1838" s="12"/>
      <c r="CR1838" s="12"/>
      <c r="CS1838" s="12"/>
      <c r="CT1838" s="12"/>
      <c r="CU1838" s="12"/>
      <c r="CV1838" s="12"/>
      <c r="CW1838" s="12"/>
      <c r="CX1838" s="12"/>
      <c r="CY1838" s="12"/>
      <c r="CZ1838" s="12"/>
      <c r="DA1838" s="12"/>
      <c r="DB1838" s="12"/>
      <c r="DC1838" s="12"/>
      <c r="DE1838" s="35"/>
    </row>
    <row r="1839" spans="1:146" customFormat="1" x14ac:dyDescent="0.2">
      <c r="A1839" s="2">
        <v>1838</v>
      </c>
      <c r="B1839" s="5">
        <v>21</v>
      </c>
      <c r="C1839" s="2">
        <v>3</v>
      </c>
      <c r="D1839" s="1">
        <v>41</v>
      </c>
      <c r="E1839" s="7">
        <v>44101</v>
      </c>
      <c r="F1839" s="1">
        <v>0</v>
      </c>
      <c r="G1839" s="5">
        <f t="shared" si="115"/>
        <v>0</v>
      </c>
      <c r="H1839" s="19">
        <f t="shared" si="116"/>
        <v>0</v>
      </c>
      <c r="I1839" s="51">
        <v>94.097222222222229</v>
      </c>
      <c r="J1839" s="51">
        <v>223.76752767527674</v>
      </c>
      <c r="K1839" s="51">
        <v>26.114368773381099</v>
      </c>
      <c r="L1839" s="51">
        <v>78.597785977859772</v>
      </c>
      <c r="M1839" s="51">
        <v>21.402214022140228</v>
      </c>
      <c r="N1839" s="51">
        <v>0</v>
      </c>
      <c r="O1839" s="51">
        <v>91.145833333333329</v>
      </c>
      <c r="P1839" s="51">
        <v>202.91428571428571</v>
      </c>
      <c r="Q1839" s="51">
        <v>30.772624871689636</v>
      </c>
      <c r="R1839" s="51">
        <v>66.857142857142861</v>
      </c>
      <c r="S1839" s="51">
        <v>33.142857142857139</v>
      </c>
      <c r="T1839" s="51">
        <v>0</v>
      </c>
      <c r="U1839" s="51">
        <v>100</v>
      </c>
      <c r="V1839" s="51">
        <v>261.78125</v>
      </c>
      <c r="W1839" s="51">
        <v>6.6417087569860511</v>
      </c>
      <c r="X1839" s="51">
        <v>100</v>
      </c>
      <c r="Y1839" s="51">
        <v>0</v>
      </c>
      <c r="Z1839" s="51">
        <v>0</v>
      </c>
      <c r="AA1839" s="2">
        <v>0</v>
      </c>
      <c r="AB1839">
        <v>1</v>
      </c>
      <c r="AC1839">
        <v>8</v>
      </c>
      <c r="AD1839">
        <v>1</v>
      </c>
      <c r="AE1839" s="16">
        <v>0</v>
      </c>
      <c r="AF1839" s="12">
        <v>99</v>
      </c>
      <c r="AG1839">
        <v>1</v>
      </c>
      <c r="AH1839">
        <v>99</v>
      </c>
      <c r="AI1839">
        <v>99</v>
      </c>
      <c r="AJ1839">
        <v>99</v>
      </c>
      <c r="AK1839">
        <v>99</v>
      </c>
      <c r="AL1839">
        <v>99</v>
      </c>
      <c r="AM1839" s="1">
        <v>99</v>
      </c>
      <c r="AN1839">
        <v>99</v>
      </c>
      <c r="AO1839" s="1">
        <v>99</v>
      </c>
      <c r="AP1839" s="1">
        <v>99</v>
      </c>
      <c r="AQ1839">
        <v>99</v>
      </c>
      <c r="AR1839" s="1">
        <v>99</v>
      </c>
      <c r="AS1839" s="1">
        <v>0</v>
      </c>
      <c r="AT1839" s="1">
        <v>1</v>
      </c>
      <c r="AU1839" s="1">
        <v>0</v>
      </c>
      <c r="AV1839" s="1">
        <v>0</v>
      </c>
      <c r="AW1839" s="1">
        <v>0</v>
      </c>
      <c r="AX1839" s="1">
        <v>0</v>
      </c>
      <c r="AY1839" s="1">
        <v>0</v>
      </c>
      <c r="AZ1839" s="1">
        <v>0</v>
      </c>
      <c r="BA1839" s="1">
        <v>0</v>
      </c>
      <c r="BB1839" s="1">
        <v>0</v>
      </c>
      <c r="BC1839" s="1">
        <v>0</v>
      </c>
      <c r="BD1839" s="1">
        <v>0</v>
      </c>
      <c r="BE1839" s="1">
        <v>0</v>
      </c>
      <c r="BF1839" s="1">
        <f>SUM(AS1839:BE1839)</f>
        <v>1</v>
      </c>
      <c r="BG1839" s="25">
        <v>0</v>
      </c>
      <c r="BH1839" s="1">
        <v>0</v>
      </c>
      <c r="BI1839" s="1">
        <v>0</v>
      </c>
      <c r="BJ1839" s="1">
        <v>0</v>
      </c>
      <c r="BK1839" s="1">
        <v>0</v>
      </c>
      <c r="BL1839" s="25">
        <v>0</v>
      </c>
      <c r="BM1839" s="1">
        <v>0</v>
      </c>
      <c r="BN1839" s="1">
        <v>0</v>
      </c>
      <c r="BO1839" s="1">
        <v>0</v>
      </c>
      <c r="BP1839" s="1">
        <v>0</v>
      </c>
      <c r="BQ1839" s="12"/>
      <c r="BR1839" s="12"/>
      <c r="BS1839" s="12"/>
      <c r="BT1839" s="12"/>
      <c r="BU1839" s="12"/>
      <c r="BV1839" s="12"/>
      <c r="BW1839" s="12"/>
      <c r="BX1839" s="12"/>
      <c r="BY1839" s="12"/>
      <c r="BZ1839" s="12"/>
      <c r="CA1839" s="12"/>
      <c r="CB1839" s="15"/>
      <c r="CC1839" s="12"/>
      <c r="CD1839" s="12"/>
      <c r="CE1839" s="12"/>
      <c r="CF1839" s="12"/>
      <c r="CG1839" s="12"/>
      <c r="CH1839" s="12"/>
      <c r="CI1839" s="12"/>
      <c r="CJ1839" s="15"/>
      <c r="CK1839" s="12"/>
      <c r="CL1839" s="12"/>
      <c r="CM1839" s="12"/>
      <c r="CN1839" s="12"/>
      <c r="CO1839" s="12"/>
      <c r="CP1839" s="12"/>
      <c r="CQ1839" s="12"/>
      <c r="CR1839" s="12"/>
      <c r="CS1839" s="12"/>
      <c r="CT1839" s="12"/>
      <c r="CU1839" s="12"/>
      <c r="CV1839" s="12"/>
      <c r="CW1839" s="12"/>
      <c r="CX1839" s="12"/>
      <c r="CY1839" s="12"/>
      <c r="CZ1839" s="12"/>
      <c r="DA1839" s="12"/>
      <c r="DB1839" s="12"/>
      <c r="DC1839" s="12"/>
      <c r="DE1839" s="35"/>
    </row>
    <row r="1840" spans="1:146" customFormat="1" x14ac:dyDescent="0.2">
      <c r="A1840" s="2">
        <v>1839</v>
      </c>
      <c r="B1840" s="5">
        <v>21</v>
      </c>
      <c r="C1840" s="2">
        <v>3</v>
      </c>
      <c r="D1840" s="1">
        <v>42</v>
      </c>
      <c r="E1840" s="7">
        <v>44102</v>
      </c>
      <c r="F1840" s="1">
        <v>0</v>
      </c>
      <c r="G1840" s="5">
        <f t="shared" si="115"/>
        <v>0</v>
      </c>
      <c r="H1840" s="19">
        <f t="shared" si="116"/>
        <v>0</v>
      </c>
      <c r="I1840" s="51">
        <v>85.763888888888886</v>
      </c>
      <c r="J1840" s="51">
        <v>242.15384615384616</v>
      </c>
      <c r="K1840" s="51">
        <v>21.087802881966013</v>
      </c>
      <c r="L1840" s="51">
        <v>86.639676113360323</v>
      </c>
      <c r="M1840" s="51">
        <v>13.360323886639677</v>
      </c>
      <c r="N1840" s="51">
        <v>0</v>
      </c>
      <c r="O1840" s="51">
        <v>94.791666666666671</v>
      </c>
      <c r="P1840" s="51">
        <v>233.83516483516485</v>
      </c>
      <c r="Q1840" s="51">
        <v>24.135955862811681</v>
      </c>
      <c r="R1840" s="51">
        <v>81.868131868131869</v>
      </c>
      <c r="S1840" s="51">
        <v>18.131868131868131</v>
      </c>
      <c r="T1840" s="51">
        <v>0</v>
      </c>
      <c r="U1840" s="51">
        <v>67.708333333333329</v>
      </c>
      <c r="V1840" s="51">
        <v>265.44615384615383</v>
      </c>
      <c r="W1840" s="51">
        <v>6.1542947394276499</v>
      </c>
      <c r="X1840" s="51">
        <v>100</v>
      </c>
      <c r="Y1840" s="51">
        <v>0</v>
      </c>
      <c r="Z1840" s="51">
        <v>0</v>
      </c>
      <c r="AA1840" s="2">
        <v>0</v>
      </c>
      <c r="AB1840">
        <v>1</v>
      </c>
      <c r="AC1840">
        <v>6</v>
      </c>
      <c r="AD1840">
        <v>1</v>
      </c>
      <c r="AE1840" s="16">
        <v>0</v>
      </c>
      <c r="AF1840" s="12">
        <v>99</v>
      </c>
      <c r="AG1840">
        <v>99</v>
      </c>
      <c r="AH1840">
        <v>99</v>
      </c>
      <c r="AI1840">
        <v>99</v>
      </c>
      <c r="AJ1840">
        <v>99</v>
      </c>
      <c r="AK1840">
        <v>1</v>
      </c>
      <c r="AL1840">
        <v>99</v>
      </c>
      <c r="AM1840">
        <v>99</v>
      </c>
      <c r="AN1840" s="1">
        <v>99</v>
      </c>
      <c r="AO1840" s="1">
        <v>99</v>
      </c>
      <c r="AP1840" s="1">
        <v>99</v>
      </c>
      <c r="AQ1840" s="1">
        <v>99</v>
      </c>
      <c r="AR1840" s="1">
        <v>99</v>
      </c>
      <c r="AS1840" s="1">
        <v>0</v>
      </c>
      <c r="AT1840" s="1">
        <v>0</v>
      </c>
      <c r="AU1840">
        <v>0</v>
      </c>
      <c r="AV1840" s="1">
        <v>0</v>
      </c>
      <c r="AW1840" s="1">
        <v>0</v>
      </c>
      <c r="AX1840" s="1">
        <v>1</v>
      </c>
      <c r="AY1840" s="1">
        <v>0</v>
      </c>
      <c r="AZ1840" s="1">
        <v>0</v>
      </c>
      <c r="BA1840" s="1">
        <v>0</v>
      </c>
      <c r="BB1840" s="1">
        <v>0</v>
      </c>
      <c r="BC1840" s="1">
        <v>0</v>
      </c>
      <c r="BD1840" s="1">
        <v>0</v>
      </c>
      <c r="BE1840" s="1">
        <v>0</v>
      </c>
      <c r="BF1840" s="1">
        <f>SUM(AS1840:BE1840)</f>
        <v>1</v>
      </c>
      <c r="BG1840" s="25">
        <v>0</v>
      </c>
      <c r="BH1840" s="1">
        <v>0</v>
      </c>
      <c r="BI1840" s="1">
        <v>0</v>
      </c>
      <c r="BJ1840" s="1">
        <v>0</v>
      </c>
      <c r="BK1840" s="1">
        <v>0</v>
      </c>
      <c r="BL1840" s="25">
        <v>0</v>
      </c>
      <c r="BM1840" s="1">
        <v>0</v>
      </c>
      <c r="BN1840" s="1">
        <v>0</v>
      </c>
      <c r="BO1840" s="1">
        <v>0</v>
      </c>
      <c r="BP1840" s="1">
        <v>0</v>
      </c>
      <c r="BQ1840" s="12"/>
      <c r="BR1840" s="12"/>
      <c r="BS1840" s="12"/>
      <c r="BT1840" s="12"/>
      <c r="BU1840" s="12"/>
      <c r="BV1840" s="12"/>
      <c r="BW1840" s="12"/>
      <c r="BX1840" s="12"/>
      <c r="BY1840" s="12"/>
      <c r="BZ1840" s="12"/>
      <c r="CA1840" s="12"/>
      <c r="CB1840" s="15"/>
      <c r="CC1840" s="12"/>
      <c r="CD1840" s="12"/>
      <c r="CE1840" s="12"/>
      <c r="CF1840" s="12"/>
      <c r="CG1840" s="12"/>
      <c r="CH1840" s="12"/>
      <c r="CI1840" s="12"/>
      <c r="CJ1840" s="15"/>
      <c r="CK1840" s="12"/>
      <c r="CL1840" s="12"/>
      <c r="CM1840" s="12"/>
      <c r="CN1840" s="12"/>
      <c r="CO1840" s="12"/>
      <c r="CP1840" s="12"/>
      <c r="CQ1840" s="12"/>
      <c r="CR1840" s="12"/>
      <c r="CS1840" s="12"/>
      <c r="CT1840" s="12"/>
      <c r="CU1840" s="12"/>
      <c r="CV1840" s="12"/>
      <c r="CW1840" s="12"/>
      <c r="CX1840" s="12"/>
      <c r="CY1840" s="12"/>
      <c r="CZ1840" s="12"/>
      <c r="DA1840" s="12"/>
      <c r="DB1840" s="12"/>
      <c r="DC1840" s="12"/>
      <c r="DE1840" s="35"/>
    </row>
    <row r="1841" spans="1:146" customFormat="1" x14ac:dyDescent="0.2">
      <c r="A1841" s="2">
        <v>1840</v>
      </c>
      <c r="B1841" s="5">
        <v>21</v>
      </c>
      <c r="C1841" s="2">
        <v>3</v>
      </c>
      <c r="D1841" s="1">
        <v>43</v>
      </c>
      <c r="E1841" s="7">
        <v>44103</v>
      </c>
      <c r="F1841" s="1">
        <v>0</v>
      </c>
      <c r="G1841" s="5">
        <f t="shared" si="115"/>
        <v>0</v>
      </c>
      <c r="H1841" s="19">
        <f t="shared" si="116"/>
        <v>0</v>
      </c>
      <c r="I1841" s="51">
        <v>95.138888888888886</v>
      </c>
      <c r="J1841" s="51">
        <v>193.21167883211677</v>
      </c>
      <c r="K1841" s="51">
        <v>37.018232657023816</v>
      </c>
      <c r="L1841" s="51">
        <v>60.583941605839414</v>
      </c>
      <c r="M1841" s="51">
        <v>39.416058394160586</v>
      </c>
      <c r="N1841" s="51">
        <v>0</v>
      </c>
      <c r="O1841" s="51">
        <v>92.708333333333329</v>
      </c>
      <c r="P1841" s="51">
        <v>154.12921348314606</v>
      </c>
      <c r="Q1841" s="51">
        <v>33.276576110193886</v>
      </c>
      <c r="R1841" s="51">
        <v>39.325842696629216</v>
      </c>
      <c r="S1841" s="51">
        <v>60.674157303370784</v>
      </c>
      <c r="T1841" s="51">
        <v>0</v>
      </c>
      <c r="U1841" s="51">
        <v>100</v>
      </c>
      <c r="V1841" s="51">
        <v>265.67708333333331</v>
      </c>
      <c r="W1841" s="51">
        <v>15.201417342810924</v>
      </c>
      <c r="X1841" s="51">
        <v>100</v>
      </c>
      <c r="Y1841" s="51">
        <v>0</v>
      </c>
      <c r="Z1841" s="51">
        <v>0</v>
      </c>
      <c r="AA1841" s="25" t="s">
        <v>20</v>
      </c>
      <c r="AB1841" t="s">
        <v>20</v>
      </c>
      <c r="AC1841" t="s">
        <v>20</v>
      </c>
      <c r="AD1841">
        <v>1</v>
      </c>
      <c r="AE1841" s="16" t="s">
        <v>20</v>
      </c>
      <c r="AF1841" s="16" t="s">
        <v>20</v>
      </c>
      <c r="AG1841" s="16" t="s">
        <v>20</v>
      </c>
      <c r="AH1841" s="16" t="s">
        <v>20</v>
      </c>
      <c r="AI1841" s="16" t="s">
        <v>20</v>
      </c>
      <c r="AJ1841" s="16" t="s">
        <v>20</v>
      </c>
      <c r="AK1841" s="16" t="s">
        <v>20</v>
      </c>
      <c r="AL1841" s="16" t="s">
        <v>20</v>
      </c>
      <c r="AM1841" s="1" t="s">
        <v>20</v>
      </c>
      <c r="AN1841" s="1" t="s">
        <v>20</v>
      </c>
      <c r="AO1841" s="1" t="s">
        <v>20</v>
      </c>
      <c r="AP1841" s="1" t="s">
        <v>20</v>
      </c>
      <c r="AQ1841" s="1" t="s">
        <v>20</v>
      </c>
      <c r="AR1841" s="1" t="s">
        <v>20</v>
      </c>
      <c r="AS1841" t="s">
        <v>20</v>
      </c>
      <c r="AT1841" t="s">
        <v>20</v>
      </c>
      <c r="AU1841" t="s">
        <v>20</v>
      </c>
      <c r="AV1841" t="s">
        <v>20</v>
      </c>
      <c r="AW1841" t="s">
        <v>20</v>
      </c>
      <c r="AX1841" t="s">
        <v>20</v>
      </c>
      <c r="AY1841" t="s">
        <v>20</v>
      </c>
      <c r="AZ1841" s="1" t="s">
        <v>20</v>
      </c>
      <c r="BA1841" t="s">
        <v>20</v>
      </c>
      <c r="BB1841" t="s">
        <v>20</v>
      </c>
      <c r="BC1841" t="s">
        <v>20</v>
      </c>
      <c r="BD1841" t="s">
        <v>20</v>
      </c>
      <c r="BE1841" t="s">
        <v>20</v>
      </c>
      <c r="BF1841" t="s">
        <v>20</v>
      </c>
      <c r="BG1841" s="25">
        <v>0</v>
      </c>
      <c r="BH1841" s="1">
        <v>0</v>
      </c>
      <c r="BI1841" s="1">
        <v>0</v>
      </c>
      <c r="BJ1841" s="1">
        <v>0</v>
      </c>
      <c r="BK1841" s="1">
        <v>0</v>
      </c>
      <c r="BL1841" s="25">
        <v>0</v>
      </c>
      <c r="BM1841" s="1">
        <v>0</v>
      </c>
      <c r="BN1841" s="1">
        <v>0</v>
      </c>
      <c r="BO1841" s="1">
        <v>0</v>
      </c>
      <c r="BP1841" s="1">
        <v>0</v>
      </c>
      <c r="BQ1841" s="12"/>
      <c r="BR1841" s="12"/>
      <c r="BS1841" s="12"/>
      <c r="BT1841" s="12"/>
      <c r="BU1841" s="12"/>
      <c r="BV1841" s="12"/>
      <c r="BW1841" s="12"/>
      <c r="BX1841" s="12"/>
      <c r="BY1841" s="12"/>
      <c r="BZ1841" s="12"/>
      <c r="CA1841" s="12"/>
      <c r="CB1841" s="15"/>
      <c r="CC1841" s="12"/>
      <c r="CD1841" s="12"/>
      <c r="CE1841" s="12"/>
      <c r="CF1841" s="12"/>
      <c r="CG1841" s="12"/>
      <c r="CH1841" s="12"/>
      <c r="CI1841" s="12"/>
      <c r="CJ1841" s="15"/>
      <c r="CK1841" s="12"/>
      <c r="CL1841" s="12"/>
      <c r="CM1841" s="12"/>
      <c r="CN1841" s="12"/>
      <c r="CO1841" s="12"/>
      <c r="CP1841" s="12"/>
      <c r="CQ1841" s="12"/>
      <c r="CR1841" s="12"/>
      <c r="CS1841" s="12"/>
      <c r="CT1841" s="12"/>
      <c r="CU1841" s="12"/>
      <c r="CV1841" s="12"/>
      <c r="CW1841" s="12"/>
      <c r="CX1841" s="12"/>
      <c r="CY1841" s="12"/>
      <c r="CZ1841" s="12"/>
      <c r="DA1841" s="12"/>
      <c r="DB1841" s="12"/>
      <c r="DC1841" s="12"/>
      <c r="DE1841" s="35"/>
    </row>
    <row r="1842" spans="1:146" customFormat="1" x14ac:dyDescent="0.2">
      <c r="A1842" s="2">
        <v>1841</v>
      </c>
      <c r="B1842" s="5">
        <v>21</v>
      </c>
      <c r="C1842" s="2">
        <v>3</v>
      </c>
      <c r="D1842" s="1">
        <v>44</v>
      </c>
      <c r="E1842" s="7">
        <v>44104</v>
      </c>
      <c r="F1842" s="1">
        <v>0</v>
      </c>
      <c r="G1842" s="5">
        <f t="shared" si="115"/>
        <v>0</v>
      </c>
      <c r="H1842" s="19">
        <f t="shared" si="116"/>
        <v>0</v>
      </c>
      <c r="I1842" s="51">
        <v>93.402777777777771</v>
      </c>
      <c r="J1842" s="51">
        <v>182.01858736059481</v>
      </c>
      <c r="K1842" s="51">
        <v>27.895703374752376</v>
      </c>
      <c r="L1842" s="51">
        <v>56.877323420074347</v>
      </c>
      <c r="M1842" s="51">
        <v>43.122676579925653</v>
      </c>
      <c r="N1842" s="51">
        <v>0</v>
      </c>
      <c r="O1842" s="51">
        <v>90.104166666666671</v>
      </c>
      <c r="P1842" s="51">
        <v>189.90751445086704</v>
      </c>
      <c r="Q1842" s="51">
        <v>24.006202329518878</v>
      </c>
      <c r="R1842" s="51">
        <v>67.630057803468205</v>
      </c>
      <c r="S1842" s="51">
        <v>32.369942196531795</v>
      </c>
      <c r="T1842" s="51">
        <v>0</v>
      </c>
      <c r="U1842" s="51">
        <v>100</v>
      </c>
      <c r="V1842" s="51">
        <v>167.80208333333334</v>
      </c>
      <c r="W1842" s="51">
        <v>33.671811855011335</v>
      </c>
      <c r="X1842" s="51">
        <v>37.5</v>
      </c>
      <c r="Y1842" s="51">
        <v>62.5</v>
      </c>
      <c r="Z1842" s="51">
        <v>0</v>
      </c>
      <c r="AA1842" s="25" t="s">
        <v>20</v>
      </c>
      <c r="AB1842" t="s">
        <v>20</v>
      </c>
      <c r="AC1842" t="s">
        <v>20</v>
      </c>
      <c r="AD1842" s="1" t="s">
        <v>20</v>
      </c>
      <c r="AE1842" s="16" t="s">
        <v>20</v>
      </c>
      <c r="AF1842" s="16" t="s">
        <v>20</v>
      </c>
      <c r="AG1842" s="16" t="s">
        <v>20</v>
      </c>
      <c r="AH1842" s="16" t="s">
        <v>20</v>
      </c>
      <c r="AI1842" s="16" t="s">
        <v>20</v>
      </c>
      <c r="AJ1842" s="16" t="s">
        <v>20</v>
      </c>
      <c r="AK1842" s="16" t="s">
        <v>20</v>
      </c>
      <c r="AL1842" s="16" t="s">
        <v>20</v>
      </c>
      <c r="AM1842" s="16" t="s">
        <v>20</v>
      </c>
      <c r="AN1842" s="16" t="s">
        <v>20</v>
      </c>
      <c r="AO1842" s="16" t="s">
        <v>20</v>
      </c>
      <c r="AP1842" s="16" t="s">
        <v>20</v>
      </c>
      <c r="AQ1842" s="16" t="s">
        <v>20</v>
      </c>
      <c r="AR1842" s="16" t="s">
        <v>20</v>
      </c>
      <c r="AS1842" t="s">
        <v>20</v>
      </c>
      <c r="AT1842" t="s">
        <v>20</v>
      </c>
      <c r="AU1842" t="s">
        <v>20</v>
      </c>
      <c r="AV1842" t="s">
        <v>20</v>
      </c>
      <c r="AW1842" t="s">
        <v>20</v>
      </c>
      <c r="AX1842" t="s">
        <v>20</v>
      </c>
      <c r="AY1842" t="s">
        <v>20</v>
      </c>
      <c r="AZ1842" s="1" t="s">
        <v>20</v>
      </c>
      <c r="BA1842" s="1" t="s">
        <v>20</v>
      </c>
      <c r="BB1842" s="1" t="s">
        <v>20</v>
      </c>
      <c r="BC1842" t="s">
        <v>20</v>
      </c>
      <c r="BD1842" t="s">
        <v>20</v>
      </c>
      <c r="BE1842" s="1" t="s">
        <v>20</v>
      </c>
      <c r="BF1842" s="1" t="s">
        <v>20</v>
      </c>
      <c r="BG1842" s="25">
        <v>0</v>
      </c>
      <c r="BH1842" s="1">
        <v>0</v>
      </c>
      <c r="BI1842" s="1">
        <v>0</v>
      </c>
      <c r="BJ1842" s="1">
        <v>0</v>
      </c>
      <c r="BK1842" s="1">
        <v>0</v>
      </c>
      <c r="BL1842" s="25">
        <v>0</v>
      </c>
      <c r="BM1842" s="1">
        <v>0</v>
      </c>
      <c r="BN1842" s="1">
        <v>0</v>
      </c>
      <c r="BO1842" s="1">
        <v>0</v>
      </c>
      <c r="BP1842" s="1">
        <v>0</v>
      </c>
      <c r="BQ1842" s="12"/>
      <c r="BR1842" s="12"/>
      <c r="BS1842" s="12"/>
      <c r="BT1842" s="12"/>
      <c r="BU1842" s="12"/>
      <c r="BV1842" s="12"/>
      <c r="BW1842" s="12"/>
      <c r="BX1842" s="12"/>
      <c r="BY1842" s="12"/>
      <c r="BZ1842" s="12"/>
      <c r="CA1842" s="12"/>
      <c r="CB1842" s="15"/>
      <c r="CC1842" s="12"/>
      <c r="CD1842" s="12"/>
      <c r="CE1842" s="12"/>
      <c r="CF1842" s="12"/>
      <c r="CG1842" s="12"/>
      <c r="CH1842" s="12"/>
      <c r="CI1842" s="12"/>
      <c r="CJ1842" s="15"/>
      <c r="CK1842" s="12"/>
      <c r="CL1842" s="12"/>
      <c r="CM1842" s="12"/>
      <c r="CN1842" s="12"/>
      <c r="CO1842" s="12"/>
      <c r="CP1842" s="12"/>
      <c r="CQ1842" s="12"/>
      <c r="CR1842" s="12"/>
      <c r="CS1842" s="12"/>
      <c r="CT1842" s="12"/>
      <c r="CU1842" s="12"/>
      <c r="CV1842" s="12"/>
      <c r="CW1842" s="12"/>
      <c r="CX1842" s="12"/>
      <c r="CY1842" s="12"/>
      <c r="CZ1842" s="12"/>
      <c r="DA1842" s="12"/>
      <c r="DB1842" s="12"/>
      <c r="DC1842" s="12"/>
      <c r="DE1842" s="35"/>
    </row>
    <row r="1843" spans="1:146" customFormat="1" x14ac:dyDescent="0.2">
      <c r="A1843" s="2">
        <v>1842</v>
      </c>
      <c r="B1843" s="5">
        <v>21</v>
      </c>
      <c r="C1843" s="2">
        <v>3</v>
      </c>
      <c r="D1843" s="1">
        <v>45</v>
      </c>
      <c r="E1843" s="7">
        <v>44105</v>
      </c>
      <c r="F1843" s="1">
        <v>0</v>
      </c>
      <c r="G1843" s="5">
        <f t="shared" si="115"/>
        <v>0</v>
      </c>
      <c r="H1843" s="19">
        <f t="shared" si="116"/>
        <v>0</v>
      </c>
      <c r="I1843" s="51">
        <v>54.513888888888886</v>
      </c>
      <c r="J1843" s="51">
        <v>250.18471337579618</v>
      </c>
      <c r="K1843" s="51">
        <v>11.41774367529402</v>
      </c>
      <c r="L1843" s="51">
        <v>98.089171974522287</v>
      </c>
      <c r="M1843" s="51">
        <v>1.9108280254777128</v>
      </c>
      <c r="N1843" s="51">
        <v>0</v>
      </c>
      <c r="O1843" s="51">
        <v>81.770833333333329</v>
      </c>
      <c r="P1843" s="51">
        <v>250.18471337579618</v>
      </c>
      <c r="Q1843" s="51">
        <v>11.41774367529402</v>
      </c>
      <c r="R1843" s="51">
        <v>98.089171974522287</v>
      </c>
      <c r="S1843" s="51">
        <v>1.9108280254777128</v>
      </c>
      <c r="T1843" s="51">
        <v>0</v>
      </c>
      <c r="U1843" s="51">
        <v>0</v>
      </c>
      <c r="V1843" t="s">
        <v>20</v>
      </c>
      <c r="W1843" t="s">
        <v>20</v>
      </c>
      <c r="X1843" t="s">
        <v>20</v>
      </c>
      <c r="Y1843" t="s">
        <v>20</v>
      </c>
      <c r="Z1843" t="s">
        <v>20</v>
      </c>
      <c r="AA1843" s="25" t="s">
        <v>20</v>
      </c>
      <c r="AB1843" t="s">
        <v>20</v>
      </c>
      <c r="AC1843" t="s">
        <v>20</v>
      </c>
      <c r="AD1843" s="1" t="s">
        <v>20</v>
      </c>
      <c r="AE1843" s="16" t="s">
        <v>20</v>
      </c>
      <c r="AF1843" s="16" t="s">
        <v>20</v>
      </c>
      <c r="AG1843" s="16" t="s">
        <v>20</v>
      </c>
      <c r="AH1843" s="16" t="s">
        <v>20</v>
      </c>
      <c r="AI1843" s="16" t="s">
        <v>20</v>
      </c>
      <c r="AJ1843" s="16" t="s">
        <v>20</v>
      </c>
      <c r="AK1843" s="16" t="s">
        <v>20</v>
      </c>
      <c r="AL1843" s="16" t="s">
        <v>20</v>
      </c>
      <c r="AM1843" s="1" t="s">
        <v>20</v>
      </c>
      <c r="AN1843" s="1" t="s">
        <v>20</v>
      </c>
      <c r="AO1843" s="1" t="s">
        <v>20</v>
      </c>
      <c r="AP1843" s="1" t="s">
        <v>20</v>
      </c>
      <c r="AQ1843" s="1" t="s">
        <v>20</v>
      </c>
      <c r="AR1843" s="1" t="s">
        <v>20</v>
      </c>
      <c r="AS1843" t="s">
        <v>20</v>
      </c>
      <c r="AT1843" t="s">
        <v>20</v>
      </c>
      <c r="AU1843" t="s">
        <v>20</v>
      </c>
      <c r="AV1843" t="s">
        <v>20</v>
      </c>
      <c r="AW1843" t="s">
        <v>20</v>
      </c>
      <c r="AX1843" t="s">
        <v>20</v>
      </c>
      <c r="AY1843" t="s">
        <v>20</v>
      </c>
      <c r="AZ1843" s="1" t="s">
        <v>20</v>
      </c>
      <c r="BA1843" s="1" t="s">
        <v>20</v>
      </c>
      <c r="BB1843" s="1" t="s">
        <v>20</v>
      </c>
      <c r="BC1843" t="s">
        <v>20</v>
      </c>
      <c r="BD1843" t="s">
        <v>20</v>
      </c>
      <c r="BE1843" s="1" t="s">
        <v>20</v>
      </c>
      <c r="BF1843" s="1" t="s">
        <v>20</v>
      </c>
      <c r="BG1843" s="25">
        <v>0</v>
      </c>
      <c r="BH1843" s="1">
        <v>0</v>
      </c>
      <c r="BI1843" s="1">
        <v>0</v>
      </c>
      <c r="BJ1843" s="1">
        <v>0</v>
      </c>
      <c r="BK1843" s="1">
        <v>0</v>
      </c>
      <c r="BL1843" s="25">
        <v>0</v>
      </c>
      <c r="BM1843" s="1">
        <v>0</v>
      </c>
      <c r="BN1843" s="1">
        <v>0</v>
      </c>
      <c r="BO1843" s="1">
        <v>0</v>
      </c>
      <c r="BP1843" s="1">
        <v>0</v>
      </c>
      <c r="BQ1843" s="12"/>
      <c r="BR1843" s="12"/>
      <c r="BS1843" s="12"/>
      <c r="BT1843" s="12"/>
      <c r="BU1843" s="12"/>
      <c r="BV1843" s="12"/>
      <c r="BW1843" s="12"/>
      <c r="BX1843" s="12"/>
      <c r="BY1843" s="12"/>
      <c r="BZ1843" s="12"/>
      <c r="CA1843" s="12"/>
      <c r="CB1843" s="15"/>
      <c r="CC1843" s="12"/>
      <c r="CD1843" s="12"/>
      <c r="CE1843" s="12"/>
      <c r="CF1843" s="12"/>
      <c r="CG1843" s="12"/>
      <c r="CH1843" s="12"/>
      <c r="CI1843" s="12"/>
      <c r="CJ1843" s="15"/>
      <c r="CK1843" s="12"/>
      <c r="CL1843" s="12"/>
      <c r="CM1843" s="12"/>
      <c r="CN1843" s="12"/>
      <c r="CO1843" s="12"/>
      <c r="CP1843" s="12"/>
      <c r="CQ1843" s="12"/>
      <c r="CR1843" s="12"/>
      <c r="CS1843" s="12"/>
      <c r="CT1843" s="12"/>
      <c r="CU1843" s="12"/>
      <c r="CV1843" s="12"/>
      <c r="CW1843" s="12"/>
      <c r="CX1843" s="12"/>
      <c r="CY1843" s="12"/>
      <c r="CZ1843" s="12"/>
      <c r="DA1843" s="12"/>
      <c r="DB1843" s="12"/>
      <c r="DC1843" s="12"/>
      <c r="DE1843" s="35"/>
    </row>
    <row r="1844" spans="1:146" customFormat="1" x14ac:dyDescent="0.2">
      <c r="A1844" s="2">
        <v>1843</v>
      </c>
      <c r="B1844" s="5">
        <v>21</v>
      </c>
      <c r="C1844" s="2">
        <v>3</v>
      </c>
      <c r="D1844" s="1">
        <v>46</v>
      </c>
      <c r="E1844" s="7">
        <v>44106</v>
      </c>
      <c r="F1844" s="1">
        <v>0</v>
      </c>
      <c r="G1844" s="5">
        <f t="shared" si="115"/>
        <v>0</v>
      </c>
      <c r="H1844" s="19">
        <f t="shared" si="116"/>
        <v>0</v>
      </c>
      <c r="I1844" s="51">
        <v>78.125</v>
      </c>
      <c r="J1844" s="51">
        <v>150.17333333333335</v>
      </c>
      <c r="K1844" s="51">
        <v>35.602383335053517</v>
      </c>
      <c r="L1844" s="51">
        <v>21.777777777777779</v>
      </c>
      <c r="M1844" s="51">
        <v>78.222222222222229</v>
      </c>
      <c r="N1844" s="51">
        <v>0</v>
      </c>
      <c r="O1844" s="51">
        <v>67.1875</v>
      </c>
      <c r="P1844" s="51">
        <v>142.7906976744186</v>
      </c>
      <c r="Q1844" s="51">
        <v>46.967831830737005</v>
      </c>
      <c r="R1844" s="51">
        <v>20.155038759689923</v>
      </c>
      <c r="S1844" s="51">
        <v>79.844961240310084</v>
      </c>
      <c r="T1844" s="51">
        <v>0</v>
      </c>
      <c r="U1844" s="51">
        <v>100</v>
      </c>
      <c r="V1844" s="51">
        <v>160.09375</v>
      </c>
      <c r="W1844" s="51">
        <v>14.057246385683975</v>
      </c>
      <c r="X1844" s="51">
        <v>23.958333333333332</v>
      </c>
      <c r="Y1844" s="51">
        <v>76.041666666666671</v>
      </c>
      <c r="Z1844" s="51">
        <v>0</v>
      </c>
      <c r="AA1844" s="25" t="s">
        <v>20</v>
      </c>
      <c r="AB1844" t="s">
        <v>20</v>
      </c>
      <c r="AC1844" t="s">
        <v>20</v>
      </c>
      <c r="AD1844" s="1" t="s">
        <v>20</v>
      </c>
      <c r="AE1844" s="16" t="s">
        <v>20</v>
      </c>
      <c r="AF1844" s="16" t="s">
        <v>20</v>
      </c>
      <c r="AG1844" s="16" t="s">
        <v>20</v>
      </c>
      <c r="AH1844" s="16" t="s">
        <v>20</v>
      </c>
      <c r="AI1844" s="16" t="s">
        <v>20</v>
      </c>
      <c r="AJ1844" s="16" t="s">
        <v>20</v>
      </c>
      <c r="AK1844" s="16" t="s">
        <v>20</v>
      </c>
      <c r="AL1844" s="16" t="s">
        <v>20</v>
      </c>
      <c r="AM1844" s="16" t="s">
        <v>20</v>
      </c>
      <c r="AN1844" s="16" t="s">
        <v>20</v>
      </c>
      <c r="AO1844" s="16" t="s">
        <v>20</v>
      </c>
      <c r="AP1844" s="16" t="s">
        <v>20</v>
      </c>
      <c r="AQ1844" s="16" t="s">
        <v>20</v>
      </c>
      <c r="AR1844" s="16" t="s">
        <v>20</v>
      </c>
      <c r="AS1844" t="s">
        <v>20</v>
      </c>
      <c r="AT1844" t="s">
        <v>20</v>
      </c>
      <c r="AU1844" t="s">
        <v>20</v>
      </c>
      <c r="AV1844" t="s">
        <v>20</v>
      </c>
      <c r="AW1844" t="s">
        <v>20</v>
      </c>
      <c r="AX1844" t="s">
        <v>20</v>
      </c>
      <c r="AY1844" t="s">
        <v>20</v>
      </c>
      <c r="AZ1844" s="1" t="s">
        <v>20</v>
      </c>
      <c r="BA1844" t="s">
        <v>20</v>
      </c>
      <c r="BB1844" t="s">
        <v>20</v>
      </c>
      <c r="BC1844" t="s">
        <v>20</v>
      </c>
      <c r="BD1844" t="s">
        <v>20</v>
      </c>
      <c r="BE1844" t="s">
        <v>20</v>
      </c>
      <c r="BF1844" s="1" t="s">
        <v>20</v>
      </c>
      <c r="BG1844" s="25">
        <v>0</v>
      </c>
      <c r="BH1844" s="1">
        <v>0</v>
      </c>
      <c r="BI1844" s="1">
        <v>0</v>
      </c>
      <c r="BJ1844" s="1">
        <v>0</v>
      </c>
      <c r="BK1844" s="1">
        <v>0</v>
      </c>
      <c r="BL1844" s="25">
        <v>0</v>
      </c>
      <c r="BM1844" s="1">
        <v>0</v>
      </c>
      <c r="BN1844" s="1">
        <v>0</v>
      </c>
      <c r="BO1844" s="1">
        <v>0</v>
      </c>
      <c r="BP1844" s="1">
        <v>0</v>
      </c>
      <c r="BQ1844" s="12"/>
      <c r="BR1844" s="12"/>
      <c r="BS1844" s="12"/>
      <c r="BT1844" s="12"/>
      <c r="BU1844" s="12"/>
      <c r="BV1844" s="12"/>
      <c r="BW1844" s="12"/>
      <c r="BX1844" s="12"/>
      <c r="BY1844" s="12"/>
      <c r="BZ1844" s="12"/>
      <c r="CA1844" s="12"/>
      <c r="CB1844" s="15"/>
      <c r="CC1844" s="12"/>
      <c r="CD1844" s="12"/>
      <c r="CE1844" s="12"/>
      <c r="CF1844" s="12"/>
      <c r="CG1844" s="12"/>
      <c r="CH1844" s="12"/>
      <c r="CI1844" s="12"/>
      <c r="CJ1844" s="15"/>
      <c r="CK1844" s="12"/>
      <c r="CL1844" s="12"/>
      <c r="CM1844" s="12"/>
      <c r="CN1844" s="12"/>
      <c r="CO1844" s="12"/>
      <c r="CP1844" s="12"/>
      <c r="CQ1844" s="12"/>
      <c r="CR1844" s="12"/>
      <c r="CS1844" s="12"/>
      <c r="CT1844" s="12"/>
      <c r="CU1844" s="12"/>
      <c r="CV1844" s="12"/>
      <c r="CW1844" s="12"/>
      <c r="CX1844" s="12"/>
      <c r="CY1844" s="12"/>
      <c r="CZ1844" s="12"/>
      <c r="DA1844" s="12"/>
      <c r="DB1844" s="12"/>
      <c r="DC1844" s="12"/>
      <c r="DE1844" s="35"/>
    </row>
    <row r="1845" spans="1:146" customFormat="1" x14ac:dyDescent="0.2">
      <c r="A1845" s="2">
        <v>1844</v>
      </c>
      <c r="B1845" s="5">
        <v>21</v>
      </c>
      <c r="C1845" s="2">
        <v>3</v>
      </c>
      <c r="D1845" s="1">
        <v>47</v>
      </c>
      <c r="E1845" s="7">
        <v>44107</v>
      </c>
      <c r="F1845" s="1">
        <v>0</v>
      </c>
      <c r="G1845" s="5">
        <f t="shared" si="115"/>
        <v>0</v>
      </c>
      <c r="H1845" s="19">
        <f t="shared" si="116"/>
        <v>0</v>
      </c>
      <c r="I1845" s="51">
        <v>84.027777777777771</v>
      </c>
      <c r="J1845" s="51">
        <v>174.95867768595042</v>
      </c>
      <c r="K1845" s="51">
        <v>27.92456481002931</v>
      </c>
      <c r="L1845" s="51">
        <v>46.694214876033058</v>
      </c>
      <c r="M1845" s="51">
        <v>53.305785123966942</v>
      </c>
      <c r="N1845" s="51">
        <v>0</v>
      </c>
      <c r="O1845" s="51">
        <v>85.416666666666671</v>
      </c>
      <c r="P1845" s="51">
        <v>161.4390243902439</v>
      </c>
      <c r="Q1845" s="51">
        <v>31.241539622537189</v>
      </c>
      <c r="R1845" s="51">
        <v>35.365853658536587</v>
      </c>
      <c r="S1845" s="51">
        <v>64.634146341463406</v>
      </c>
      <c r="T1845" s="51">
        <v>0</v>
      </c>
      <c r="U1845" s="51">
        <v>81.25</v>
      </c>
      <c r="V1845" s="51">
        <v>203.38461538461539</v>
      </c>
      <c r="W1845" s="51">
        <v>14.56989210899324</v>
      </c>
      <c r="X1845" s="51">
        <v>70.512820512820511</v>
      </c>
      <c r="Y1845" s="51">
        <v>29.487179487179489</v>
      </c>
      <c r="Z1845" s="51">
        <v>0</v>
      </c>
      <c r="AA1845" s="25" t="s">
        <v>20</v>
      </c>
      <c r="AB1845" t="s">
        <v>20</v>
      </c>
      <c r="AC1845" t="s">
        <v>20</v>
      </c>
      <c r="AD1845" s="1" t="s">
        <v>20</v>
      </c>
      <c r="AE1845" s="16" t="s">
        <v>20</v>
      </c>
      <c r="AF1845" s="16" t="s">
        <v>20</v>
      </c>
      <c r="AG1845" s="16" t="s">
        <v>20</v>
      </c>
      <c r="AH1845" s="16" t="s">
        <v>20</v>
      </c>
      <c r="AI1845" s="16" t="s">
        <v>20</v>
      </c>
      <c r="AJ1845" s="16" t="s">
        <v>20</v>
      </c>
      <c r="AK1845" s="16" t="s">
        <v>20</v>
      </c>
      <c r="AL1845" s="16" t="s">
        <v>20</v>
      </c>
      <c r="AM1845" s="1" t="s">
        <v>20</v>
      </c>
      <c r="AN1845" s="1" t="s">
        <v>20</v>
      </c>
      <c r="AO1845" s="1" t="s">
        <v>20</v>
      </c>
      <c r="AP1845" s="1" t="s">
        <v>20</v>
      </c>
      <c r="AQ1845" s="1" t="s">
        <v>20</v>
      </c>
      <c r="AR1845" s="1" t="s">
        <v>20</v>
      </c>
      <c r="AS1845" t="s">
        <v>20</v>
      </c>
      <c r="AT1845" t="s">
        <v>20</v>
      </c>
      <c r="AU1845" t="s">
        <v>20</v>
      </c>
      <c r="AV1845" t="s">
        <v>20</v>
      </c>
      <c r="AW1845" t="s">
        <v>20</v>
      </c>
      <c r="AX1845" t="s">
        <v>20</v>
      </c>
      <c r="AY1845" t="s">
        <v>20</v>
      </c>
      <c r="AZ1845" s="1" t="s">
        <v>20</v>
      </c>
      <c r="BA1845" s="1" t="s">
        <v>20</v>
      </c>
      <c r="BB1845" s="1" t="s">
        <v>20</v>
      </c>
      <c r="BC1845" t="s">
        <v>20</v>
      </c>
      <c r="BD1845" t="s">
        <v>20</v>
      </c>
      <c r="BE1845" s="1" t="s">
        <v>20</v>
      </c>
      <c r="BF1845" t="s">
        <v>20</v>
      </c>
      <c r="BG1845" s="25">
        <v>0</v>
      </c>
      <c r="BH1845" s="12">
        <v>0</v>
      </c>
      <c r="BI1845" s="1">
        <v>0</v>
      </c>
      <c r="BJ1845" s="1">
        <v>0</v>
      </c>
      <c r="BK1845" s="1">
        <v>0</v>
      </c>
      <c r="BL1845" s="25">
        <v>0</v>
      </c>
      <c r="BM1845" s="1">
        <v>0</v>
      </c>
      <c r="BN1845" s="1">
        <v>0</v>
      </c>
      <c r="BO1845" s="1">
        <v>0</v>
      </c>
      <c r="BP1845" s="1">
        <v>0</v>
      </c>
      <c r="BQ1845" s="12"/>
      <c r="BR1845" s="12"/>
      <c r="BS1845" s="12"/>
      <c r="BT1845" s="12"/>
      <c r="BU1845" s="12"/>
      <c r="BV1845" s="12"/>
      <c r="BW1845" s="12"/>
      <c r="BX1845" s="12"/>
      <c r="BY1845" s="12"/>
      <c r="BZ1845" s="12"/>
      <c r="CA1845" s="12"/>
      <c r="CB1845" s="15"/>
      <c r="CC1845" s="12"/>
      <c r="CD1845" s="12"/>
      <c r="CE1845" s="12"/>
      <c r="CF1845" s="12"/>
      <c r="CG1845" s="12"/>
      <c r="CH1845" s="12"/>
      <c r="CI1845" s="12"/>
      <c r="CJ1845" s="15"/>
      <c r="CK1845" s="12"/>
      <c r="CL1845" s="12"/>
      <c r="CM1845" s="12"/>
      <c r="CN1845" s="12"/>
      <c r="CO1845" s="12"/>
      <c r="CP1845" s="12"/>
      <c r="CQ1845" s="12"/>
      <c r="CR1845" s="12"/>
      <c r="CS1845" s="12"/>
      <c r="CT1845" s="12"/>
      <c r="CU1845" s="12"/>
      <c r="CV1845" s="12"/>
      <c r="CW1845" s="12"/>
      <c r="CX1845" s="12"/>
      <c r="CY1845" s="12"/>
      <c r="CZ1845" s="12"/>
      <c r="DA1845" s="12"/>
      <c r="DB1845" s="12"/>
      <c r="DC1845" s="12"/>
      <c r="DE1845" s="35"/>
    </row>
    <row r="1846" spans="1:146" customFormat="1" x14ac:dyDescent="0.2">
      <c r="A1846" s="2">
        <v>1845</v>
      </c>
      <c r="B1846" s="5">
        <v>21</v>
      </c>
      <c r="C1846" s="2">
        <v>3</v>
      </c>
      <c r="D1846" s="1">
        <v>48</v>
      </c>
      <c r="E1846" s="7">
        <v>44108</v>
      </c>
      <c r="F1846" s="1">
        <v>0</v>
      </c>
      <c r="G1846" s="5">
        <f t="shared" si="115"/>
        <v>0</v>
      </c>
      <c r="H1846" s="19">
        <f t="shared" si="116"/>
        <v>0</v>
      </c>
      <c r="I1846" s="51">
        <v>61.805555555555557</v>
      </c>
      <c r="J1846" s="51">
        <v>245.40449438202248</v>
      </c>
      <c r="K1846" s="51">
        <v>22.858713078987769</v>
      </c>
      <c r="L1846" s="51">
        <v>96.629213483146074</v>
      </c>
      <c r="M1846" s="51">
        <v>3.3707865168539257</v>
      </c>
      <c r="N1846" s="51">
        <v>0</v>
      </c>
      <c r="O1846" s="51">
        <v>42.708333333333336</v>
      </c>
      <c r="P1846" s="51">
        <v>205.08536585365854</v>
      </c>
      <c r="Q1846" s="51">
        <v>17.944316850316255</v>
      </c>
      <c r="R1846" s="51">
        <v>92.682926829268297</v>
      </c>
      <c r="S1846" s="51">
        <v>7.3170731707317032</v>
      </c>
      <c r="T1846" s="51">
        <v>0</v>
      </c>
      <c r="U1846" s="51">
        <v>100</v>
      </c>
      <c r="V1846" s="51">
        <v>279.84375</v>
      </c>
      <c r="W1846" s="51">
        <v>16.400850675167167</v>
      </c>
      <c r="X1846" s="51">
        <v>100</v>
      </c>
      <c r="Y1846" s="51">
        <v>0</v>
      </c>
      <c r="Z1846" s="51">
        <v>0</v>
      </c>
      <c r="AA1846" s="25" t="s">
        <v>20</v>
      </c>
      <c r="AB1846" t="s">
        <v>20</v>
      </c>
      <c r="AC1846" t="s">
        <v>20</v>
      </c>
      <c r="AD1846" s="1" t="s">
        <v>20</v>
      </c>
      <c r="AE1846" s="16" t="s">
        <v>20</v>
      </c>
      <c r="AF1846" s="16" t="s">
        <v>20</v>
      </c>
      <c r="AG1846" s="16" t="s">
        <v>20</v>
      </c>
      <c r="AH1846" s="16" t="s">
        <v>20</v>
      </c>
      <c r="AI1846" s="16" t="s">
        <v>20</v>
      </c>
      <c r="AJ1846" s="16" t="s">
        <v>20</v>
      </c>
      <c r="AK1846" s="16" t="s">
        <v>20</v>
      </c>
      <c r="AL1846" s="16" t="s">
        <v>20</v>
      </c>
      <c r="AM1846" s="16" t="s">
        <v>20</v>
      </c>
      <c r="AN1846" s="16" t="s">
        <v>20</v>
      </c>
      <c r="AO1846" s="16" t="s">
        <v>20</v>
      </c>
      <c r="AP1846" s="16" t="s">
        <v>20</v>
      </c>
      <c r="AQ1846" s="16" t="s">
        <v>20</v>
      </c>
      <c r="AR1846" s="16" t="s">
        <v>20</v>
      </c>
      <c r="AS1846" t="s">
        <v>20</v>
      </c>
      <c r="AT1846" t="s">
        <v>20</v>
      </c>
      <c r="AU1846" t="s">
        <v>20</v>
      </c>
      <c r="AV1846" t="s">
        <v>20</v>
      </c>
      <c r="AW1846" t="s">
        <v>20</v>
      </c>
      <c r="AX1846" t="s">
        <v>20</v>
      </c>
      <c r="AY1846" t="s">
        <v>20</v>
      </c>
      <c r="AZ1846" s="1" t="s">
        <v>20</v>
      </c>
      <c r="BA1846" s="1" t="s">
        <v>20</v>
      </c>
      <c r="BB1846" s="1" t="s">
        <v>20</v>
      </c>
      <c r="BC1846" t="s">
        <v>20</v>
      </c>
      <c r="BD1846" t="s">
        <v>20</v>
      </c>
      <c r="BE1846" s="1" t="s">
        <v>20</v>
      </c>
      <c r="BF1846" s="1" t="s">
        <v>20</v>
      </c>
      <c r="BG1846" s="25">
        <v>0</v>
      </c>
      <c r="BH1846" s="1">
        <v>0</v>
      </c>
      <c r="BI1846" s="1">
        <v>0</v>
      </c>
      <c r="BJ1846" s="1">
        <v>0</v>
      </c>
      <c r="BK1846" s="1">
        <v>0</v>
      </c>
      <c r="BL1846" s="25">
        <v>0</v>
      </c>
      <c r="BM1846" s="1">
        <v>0</v>
      </c>
      <c r="BN1846" s="1">
        <v>0</v>
      </c>
      <c r="BO1846" s="1">
        <v>0</v>
      </c>
      <c r="BP1846" s="1">
        <v>0</v>
      </c>
      <c r="BQ1846" s="12"/>
      <c r="BR1846" s="12"/>
      <c r="BS1846" s="12"/>
      <c r="BT1846" s="12"/>
      <c r="BU1846" s="12"/>
      <c r="BV1846" s="12"/>
      <c r="BW1846" s="12"/>
      <c r="BX1846" s="12"/>
      <c r="BY1846" s="12"/>
      <c r="BZ1846" s="12"/>
      <c r="CA1846" s="12"/>
      <c r="CB1846" s="15"/>
      <c r="CC1846" s="12"/>
      <c r="CD1846" s="12"/>
      <c r="CE1846" s="12"/>
      <c r="CF1846" s="12"/>
      <c r="CG1846" s="12"/>
      <c r="CH1846" s="12"/>
      <c r="CI1846" s="12"/>
      <c r="CJ1846" s="15"/>
      <c r="CK1846" s="12"/>
      <c r="CL1846" s="12"/>
      <c r="CM1846" s="12"/>
      <c r="CN1846" s="12"/>
      <c r="CO1846" s="12"/>
      <c r="CP1846" s="12"/>
      <c r="CQ1846" s="12"/>
      <c r="CR1846" s="12"/>
      <c r="CS1846" s="12"/>
      <c r="CT1846" s="12"/>
      <c r="CU1846" s="12"/>
      <c r="CV1846" s="12"/>
      <c r="CW1846" s="12"/>
      <c r="CX1846" s="12"/>
      <c r="CY1846" s="12"/>
      <c r="CZ1846" s="12"/>
      <c r="DA1846" s="12"/>
      <c r="DB1846" s="12"/>
      <c r="DC1846" s="12"/>
      <c r="DE1846" s="35"/>
    </row>
    <row r="1847" spans="1:146" customFormat="1" x14ac:dyDescent="0.2">
      <c r="A1847" s="2">
        <v>1846</v>
      </c>
      <c r="B1847" s="5">
        <v>21</v>
      </c>
      <c r="C1847" s="2">
        <v>3</v>
      </c>
      <c r="D1847" s="1">
        <v>49</v>
      </c>
      <c r="E1847" s="7">
        <v>44109</v>
      </c>
      <c r="F1847" s="1">
        <v>0</v>
      </c>
      <c r="G1847" s="5">
        <f t="shared" si="115"/>
        <v>0</v>
      </c>
      <c r="H1847" s="19">
        <f t="shared" si="116"/>
        <v>0</v>
      </c>
      <c r="I1847" s="51">
        <v>96.180555555555557</v>
      </c>
      <c r="J1847" s="51">
        <v>186.40072202166064</v>
      </c>
      <c r="K1847" s="51">
        <v>26.644162071675868</v>
      </c>
      <c r="L1847" s="51">
        <v>66.4259927797834</v>
      </c>
      <c r="M1847" s="51">
        <v>33.5740072202166</v>
      </c>
      <c r="N1847" s="51">
        <v>0</v>
      </c>
      <c r="O1847" s="51">
        <v>94.791666666666671</v>
      </c>
      <c r="P1847" s="51">
        <v>168.62087912087912</v>
      </c>
      <c r="Q1847" s="51">
        <v>29.871780109563936</v>
      </c>
      <c r="R1847" s="51">
        <v>51.098901098901102</v>
      </c>
      <c r="S1847" s="51">
        <v>48.901098901098898</v>
      </c>
      <c r="T1847" s="51">
        <v>0</v>
      </c>
      <c r="U1847" s="51">
        <v>98.958333333333329</v>
      </c>
      <c r="V1847" s="51">
        <v>220.46315789473684</v>
      </c>
      <c r="W1847" s="51">
        <v>10.851698773281024</v>
      </c>
      <c r="X1847" s="51">
        <v>95.78947368421052</v>
      </c>
      <c r="Y1847" s="51">
        <v>4.2105263157894797</v>
      </c>
      <c r="Z1847" s="51">
        <v>0</v>
      </c>
      <c r="AA1847" s="2">
        <v>0</v>
      </c>
      <c r="AB1847">
        <v>1</v>
      </c>
      <c r="AC1847">
        <v>7</v>
      </c>
      <c r="AD1847" s="1" t="s">
        <v>20</v>
      </c>
      <c r="AE1847" s="16">
        <v>0</v>
      </c>
      <c r="AF1847" s="12">
        <v>99</v>
      </c>
      <c r="AG1847">
        <v>99</v>
      </c>
      <c r="AH1847">
        <v>1</v>
      </c>
      <c r="AI1847">
        <v>99</v>
      </c>
      <c r="AJ1847">
        <v>99</v>
      </c>
      <c r="AK1847">
        <v>99</v>
      </c>
      <c r="AL1847">
        <v>99</v>
      </c>
      <c r="AM1847">
        <v>99</v>
      </c>
      <c r="AN1847" s="1">
        <v>99</v>
      </c>
      <c r="AO1847" s="1">
        <v>99</v>
      </c>
      <c r="AP1847" s="1">
        <v>99</v>
      </c>
      <c r="AQ1847" s="1">
        <v>99</v>
      </c>
      <c r="AR1847" s="1">
        <v>99</v>
      </c>
      <c r="AS1847" s="1">
        <v>0</v>
      </c>
      <c r="AT1847" s="1">
        <v>0</v>
      </c>
      <c r="AU1847" s="1">
        <v>1</v>
      </c>
      <c r="AV1847" s="1">
        <v>0</v>
      </c>
      <c r="AW1847" s="1">
        <v>0</v>
      </c>
      <c r="AX1847" s="1">
        <v>0</v>
      </c>
      <c r="AY1847" s="1">
        <v>0</v>
      </c>
      <c r="AZ1847" s="1">
        <v>0</v>
      </c>
      <c r="BA1847" s="1">
        <v>0</v>
      </c>
      <c r="BB1847" s="1">
        <v>0</v>
      </c>
      <c r="BC1847" s="1">
        <v>0</v>
      </c>
      <c r="BD1847" s="1">
        <v>0</v>
      </c>
      <c r="BE1847" s="1">
        <v>0</v>
      </c>
      <c r="BF1847" s="1">
        <f>SUM(AS1847:BE1847)</f>
        <v>1</v>
      </c>
      <c r="BG1847" s="25">
        <v>0</v>
      </c>
      <c r="BH1847" s="1">
        <v>0</v>
      </c>
      <c r="BI1847" s="1">
        <v>0</v>
      </c>
      <c r="BJ1847" s="1">
        <v>0</v>
      </c>
      <c r="BK1847" s="1">
        <v>0</v>
      </c>
      <c r="BL1847" s="25">
        <v>0</v>
      </c>
      <c r="BM1847" s="1">
        <v>0</v>
      </c>
      <c r="BN1847" s="1">
        <v>0</v>
      </c>
      <c r="BO1847" s="1">
        <v>0</v>
      </c>
      <c r="BP1847" s="1">
        <v>0</v>
      </c>
      <c r="BQ1847" s="12"/>
      <c r="BR1847" s="12"/>
      <c r="BS1847" s="12"/>
      <c r="BT1847" s="12"/>
      <c r="BU1847" s="12"/>
      <c r="BV1847" s="12"/>
      <c r="BW1847" s="12"/>
      <c r="BX1847" s="12"/>
      <c r="BY1847" s="12"/>
      <c r="BZ1847" s="12"/>
      <c r="CA1847" s="12"/>
      <c r="CB1847" s="15"/>
      <c r="CC1847" s="12"/>
      <c r="CD1847" s="12"/>
      <c r="CE1847" s="12"/>
      <c r="CF1847" s="12"/>
      <c r="CG1847" s="12"/>
      <c r="CH1847" s="12"/>
      <c r="CI1847" s="12"/>
      <c r="CJ1847" s="15"/>
      <c r="CK1847" s="12"/>
      <c r="CL1847" s="12"/>
      <c r="CM1847" s="12"/>
      <c r="CN1847" s="12"/>
      <c r="CO1847" s="12"/>
      <c r="CP1847" s="12"/>
      <c r="CQ1847" s="12"/>
      <c r="CR1847" s="12"/>
      <c r="CS1847" s="12"/>
      <c r="CT1847" s="12"/>
      <c r="CU1847" s="12"/>
      <c r="CV1847" s="12"/>
      <c r="CW1847" s="12"/>
      <c r="CX1847" s="12"/>
      <c r="CY1847" s="12"/>
      <c r="CZ1847" s="12"/>
      <c r="DA1847" s="12"/>
      <c r="DB1847" s="12"/>
      <c r="DC1847" s="12"/>
      <c r="DE1847" s="35"/>
    </row>
    <row r="1848" spans="1:146" customFormat="1" x14ac:dyDescent="0.2">
      <c r="A1848" s="2">
        <v>1847</v>
      </c>
      <c r="B1848" s="5">
        <v>21</v>
      </c>
      <c r="C1848" s="2">
        <v>3</v>
      </c>
      <c r="D1848" s="1">
        <v>50</v>
      </c>
      <c r="E1848" s="7">
        <v>44110</v>
      </c>
      <c r="F1848" s="1">
        <v>0</v>
      </c>
      <c r="G1848" s="5">
        <f t="shared" si="115"/>
        <v>0</v>
      </c>
      <c r="H1848" s="19">
        <f t="shared" si="116"/>
        <v>0</v>
      </c>
      <c r="I1848" s="51">
        <v>90.972222222222229</v>
      </c>
      <c r="J1848" s="51">
        <v>182.06870229007635</v>
      </c>
      <c r="K1848" s="51">
        <v>32.068967649439863</v>
      </c>
      <c r="L1848" s="51">
        <v>58.396946564885496</v>
      </c>
      <c r="M1848" s="51">
        <v>36.259541984732827</v>
      </c>
      <c r="N1848" s="51">
        <v>5.343511450381679</v>
      </c>
      <c r="O1848" s="51">
        <v>86.458333333333329</v>
      </c>
      <c r="P1848" s="51">
        <v>158.46385542168676</v>
      </c>
      <c r="Q1848" s="51">
        <v>36.391483094430768</v>
      </c>
      <c r="R1848" s="51">
        <v>40.963855421686745</v>
      </c>
      <c r="S1848" s="51">
        <v>50.602409638554221</v>
      </c>
      <c r="T1848" s="51">
        <v>8.4337349397590362</v>
      </c>
      <c r="U1848" s="51">
        <v>100</v>
      </c>
      <c r="V1848" s="51">
        <v>222.88541666666666</v>
      </c>
      <c r="W1848" s="51">
        <v>13.704430101940169</v>
      </c>
      <c r="X1848" s="51">
        <v>88.541666666666671</v>
      </c>
      <c r="Y1848" s="51">
        <v>11.458333333333329</v>
      </c>
      <c r="Z1848" s="51">
        <v>0</v>
      </c>
      <c r="AA1848" s="25" t="s">
        <v>20</v>
      </c>
      <c r="AB1848" t="s">
        <v>20</v>
      </c>
      <c r="AC1848" t="s">
        <v>20</v>
      </c>
      <c r="AD1848">
        <v>1</v>
      </c>
      <c r="AE1848" s="16" t="s">
        <v>20</v>
      </c>
      <c r="AF1848" s="16" t="s">
        <v>20</v>
      </c>
      <c r="AG1848" s="16" t="s">
        <v>20</v>
      </c>
      <c r="AH1848" s="16" t="s">
        <v>20</v>
      </c>
      <c r="AI1848" s="16" t="s">
        <v>20</v>
      </c>
      <c r="AJ1848" s="16" t="s">
        <v>20</v>
      </c>
      <c r="AK1848" s="16" t="s">
        <v>20</v>
      </c>
      <c r="AL1848" s="16" t="s">
        <v>20</v>
      </c>
      <c r="AM1848" s="1" t="s">
        <v>20</v>
      </c>
      <c r="AN1848" s="1" t="s">
        <v>20</v>
      </c>
      <c r="AO1848" s="1" t="s">
        <v>20</v>
      </c>
      <c r="AP1848" s="1" t="s">
        <v>20</v>
      </c>
      <c r="AQ1848" s="1" t="s">
        <v>20</v>
      </c>
      <c r="AR1848" s="1" t="s">
        <v>20</v>
      </c>
      <c r="AS1848" t="s">
        <v>20</v>
      </c>
      <c r="AT1848" t="s">
        <v>20</v>
      </c>
      <c r="AU1848" t="s">
        <v>20</v>
      </c>
      <c r="AV1848" t="s">
        <v>20</v>
      </c>
      <c r="AW1848" t="s">
        <v>20</v>
      </c>
      <c r="AX1848" t="s">
        <v>20</v>
      </c>
      <c r="AY1848" t="s">
        <v>20</v>
      </c>
      <c r="AZ1848" s="1" t="s">
        <v>20</v>
      </c>
      <c r="BA1848" t="s">
        <v>20</v>
      </c>
      <c r="BB1848" t="s">
        <v>20</v>
      </c>
      <c r="BC1848" t="s">
        <v>20</v>
      </c>
      <c r="BD1848" t="s">
        <v>20</v>
      </c>
      <c r="BE1848" t="s">
        <v>20</v>
      </c>
      <c r="BF1848" s="1" t="s">
        <v>20</v>
      </c>
      <c r="BG1848" s="25">
        <v>0</v>
      </c>
      <c r="BH1848" s="1">
        <v>0</v>
      </c>
      <c r="BI1848" s="1">
        <v>0</v>
      </c>
      <c r="BJ1848" s="1">
        <v>0</v>
      </c>
      <c r="BK1848" s="1">
        <v>0</v>
      </c>
      <c r="BL1848" s="25">
        <v>0</v>
      </c>
      <c r="BM1848" s="1">
        <v>0</v>
      </c>
      <c r="BN1848" s="1">
        <v>0</v>
      </c>
      <c r="BO1848" s="1">
        <v>0</v>
      </c>
      <c r="BP1848" s="1">
        <v>0</v>
      </c>
      <c r="BQ1848" s="12"/>
      <c r="BR1848" s="12"/>
      <c r="BS1848" s="12"/>
      <c r="BT1848" s="12"/>
      <c r="BU1848" s="12"/>
      <c r="BV1848" s="12"/>
      <c r="BW1848" s="12"/>
      <c r="BX1848" s="12"/>
      <c r="BY1848" s="12"/>
      <c r="BZ1848" s="12"/>
      <c r="CA1848" s="12"/>
      <c r="CB1848" s="15"/>
      <c r="CC1848" s="12"/>
      <c r="CD1848" s="12"/>
      <c r="CE1848" s="12"/>
      <c r="CF1848" s="12"/>
      <c r="CG1848" s="12"/>
      <c r="CH1848" s="12"/>
      <c r="CI1848" s="12"/>
      <c r="CJ1848" s="15"/>
      <c r="CK1848" s="12"/>
      <c r="CL1848" s="12"/>
      <c r="CM1848" s="12"/>
      <c r="CN1848" s="12"/>
      <c r="CO1848" s="12"/>
      <c r="CP1848" s="12"/>
      <c r="CQ1848" s="12"/>
      <c r="CR1848" s="12"/>
      <c r="CS1848" s="12"/>
      <c r="CT1848" s="12"/>
      <c r="CU1848" s="12"/>
      <c r="CV1848" s="12"/>
      <c r="CW1848" s="12"/>
      <c r="CX1848" s="12"/>
      <c r="CY1848" s="12"/>
      <c r="CZ1848" s="12"/>
      <c r="DA1848" s="12"/>
      <c r="DB1848" s="12"/>
      <c r="DC1848" s="12"/>
      <c r="DE1848" s="35"/>
    </row>
    <row r="1849" spans="1:146" customFormat="1" x14ac:dyDescent="0.2">
      <c r="A1849" s="2">
        <v>1848</v>
      </c>
      <c r="B1849" s="5">
        <v>21</v>
      </c>
      <c r="C1849" s="2">
        <v>3</v>
      </c>
      <c r="D1849" s="1">
        <v>51</v>
      </c>
      <c r="E1849" s="7">
        <v>44111</v>
      </c>
      <c r="F1849" s="1">
        <v>0</v>
      </c>
      <c r="G1849" s="5">
        <f t="shared" si="115"/>
        <v>0</v>
      </c>
      <c r="H1849" s="19">
        <f t="shared" si="116"/>
        <v>0</v>
      </c>
      <c r="I1849" s="51">
        <v>94.791666666666671</v>
      </c>
      <c r="J1849" s="51">
        <v>209.53846153846155</v>
      </c>
      <c r="K1849" s="51">
        <v>32.415329956393542</v>
      </c>
      <c r="L1849" s="51">
        <v>57.875457875457876</v>
      </c>
      <c r="M1849" s="51">
        <v>39.560439560439562</v>
      </c>
      <c r="N1849" s="51">
        <v>2.5641025641025643</v>
      </c>
      <c r="O1849" s="51">
        <v>92.1875</v>
      </c>
      <c r="P1849" s="51">
        <v>173.38418079096044</v>
      </c>
      <c r="Q1849" s="51">
        <v>31.760105204679199</v>
      </c>
      <c r="R1849" s="51">
        <v>35.028248587570623</v>
      </c>
      <c r="S1849" s="51">
        <v>61.016949152542367</v>
      </c>
      <c r="T1849" s="51">
        <v>3.9548022598870056</v>
      </c>
      <c r="U1849" s="51">
        <v>100</v>
      </c>
      <c r="V1849" s="51">
        <v>276.19791666666669</v>
      </c>
      <c r="W1849" s="51">
        <v>9.3407908274720395</v>
      </c>
      <c r="X1849" s="51">
        <v>100</v>
      </c>
      <c r="Y1849" s="51">
        <v>0</v>
      </c>
      <c r="Z1849" s="51">
        <v>0</v>
      </c>
      <c r="AA1849" s="2">
        <v>1</v>
      </c>
      <c r="AB1849">
        <v>1</v>
      </c>
      <c r="AC1849">
        <v>7</v>
      </c>
      <c r="AD1849" s="1" t="s">
        <v>20</v>
      </c>
      <c r="AE1849" s="16">
        <v>0</v>
      </c>
      <c r="AF1849" s="12">
        <v>99</v>
      </c>
      <c r="AG1849">
        <v>99</v>
      </c>
      <c r="AH1849">
        <v>1</v>
      </c>
      <c r="AI1849">
        <v>99</v>
      </c>
      <c r="AJ1849">
        <v>99</v>
      </c>
      <c r="AK1849">
        <v>99</v>
      </c>
      <c r="AL1849">
        <v>99</v>
      </c>
      <c r="AM1849">
        <v>99</v>
      </c>
      <c r="AN1849">
        <v>99</v>
      </c>
      <c r="AO1849" s="1">
        <v>99</v>
      </c>
      <c r="AP1849" s="1">
        <v>99</v>
      </c>
      <c r="AQ1849">
        <v>99</v>
      </c>
      <c r="AR1849" s="1">
        <v>99</v>
      </c>
      <c r="AS1849" s="1">
        <v>0</v>
      </c>
      <c r="AT1849" s="1">
        <v>0</v>
      </c>
      <c r="AU1849" s="1">
        <v>1</v>
      </c>
      <c r="AV1849" s="1">
        <v>0</v>
      </c>
      <c r="AW1849" s="1">
        <v>0</v>
      </c>
      <c r="AX1849" s="1">
        <v>0</v>
      </c>
      <c r="AY1849" s="1">
        <v>0</v>
      </c>
      <c r="AZ1849" s="1">
        <v>0</v>
      </c>
      <c r="BA1849" s="1">
        <v>0</v>
      </c>
      <c r="BB1849" s="1">
        <v>0</v>
      </c>
      <c r="BC1849" s="1">
        <v>0</v>
      </c>
      <c r="BD1849" s="1">
        <v>0</v>
      </c>
      <c r="BE1849" s="1">
        <v>0</v>
      </c>
      <c r="BF1849" s="1">
        <f t="shared" ref="BF1849:BF1854" si="117">SUM(AS1849:BE1849)</f>
        <v>1</v>
      </c>
      <c r="BG1849" s="25">
        <v>0</v>
      </c>
      <c r="BH1849" s="1">
        <v>0</v>
      </c>
      <c r="BI1849" s="1">
        <v>0</v>
      </c>
      <c r="BJ1849" s="1">
        <v>0</v>
      </c>
      <c r="BK1849" s="1">
        <v>0</v>
      </c>
      <c r="BL1849" s="25">
        <v>0</v>
      </c>
      <c r="BM1849" s="1">
        <v>0</v>
      </c>
      <c r="BN1849" s="1">
        <v>0</v>
      </c>
      <c r="BO1849" s="1">
        <v>0</v>
      </c>
      <c r="BP1849" s="1">
        <v>0</v>
      </c>
      <c r="BQ1849" s="12"/>
      <c r="BR1849" s="12"/>
      <c r="BS1849" s="12"/>
      <c r="BT1849" s="12"/>
      <c r="BU1849" s="12"/>
      <c r="BV1849" s="12"/>
      <c r="BW1849" s="12"/>
      <c r="BX1849" s="12"/>
      <c r="BY1849" s="12"/>
      <c r="BZ1849" s="12"/>
      <c r="CA1849" s="12"/>
      <c r="CB1849" s="15"/>
      <c r="CC1849" s="12"/>
      <c r="CD1849" s="12"/>
      <c r="CE1849" s="12"/>
      <c r="CF1849" s="12"/>
      <c r="CG1849" s="12"/>
      <c r="CH1849" s="12"/>
      <c r="CI1849" s="12"/>
      <c r="CJ1849" s="15"/>
      <c r="CK1849" s="12"/>
      <c r="CL1849" s="12"/>
      <c r="CM1849" s="12"/>
      <c r="CN1849" s="12"/>
      <c r="CO1849" s="12"/>
      <c r="CP1849" s="12"/>
      <c r="CQ1849" s="12"/>
      <c r="CR1849" s="12"/>
      <c r="CS1849" s="12"/>
      <c r="CT1849" s="12"/>
      <c r="CU1849" s="12"/>
      <c r="CV1849" s="12"/>
      <c r="CW1849" s="12"/>
      <c r="CX1849" s="12"/>
      <c r="CY1849" s="12"/>
      <c r="CZ1849" s="12"/>
      <c r="DA1849" s="12"/>
      <c r="DB1849" s="12"/>
      <c r="DC1849" s="12"/>
      <c r="DE1849" s="35"/>
    </row>
    <row r="1850" spans="1:146" customFormat="1" x14ac:dyDescent="0.2">
      <c r="A1850" s="2">
        <v>1849</v>
      </c>
      <c r="B1850" s="5">
        <v>21</v>
      </c>
      <c r="C1850" s="2">
        <v>3</v>
      </c>
      <c r="D1850" s="1">
        <v>52</v>
      </c>
      <c r="E1850" s="7">
        <v>44112</v>
      </c>
      <c r="F1850" s="1">
        <v>0</v>
      </c>
      <c r="G1850" s="5">
        <f t="shared" si="115"/>
        <v>0</v>
      </c>
      <c r="H1850" s="19">
        <f t="shared" si="116"/>
        <v>0</v>
      </c>
      <c r="I1850" s="51">
        <v>98.263888888888886</v>
      </c>
      <c r="J1850" s="51">
        <v>225.77738515901061</v>
      </c>
      <c r="K1850" s="51">
        <v>23.923107765066675</v>
      </c>
      <c r="L1850" s="51">
        <v>77.738515901060069</v>
      </c>
      <c r="M1850" s="51">
        <v>22.261484098939931</v>
      </c>
      <c r="N1850" s="51">
        <v>0</v>
      </c>
      <c r="O1850" s="51">
        <v>97.395833333333329</v>
      </c>
      <c r="P1850" s="51">
        <v>193.51336898395721</v>
      </c>
      <c r="Q1850" s="51">
        <v>15.094328175291711</v>
      </c>
      <c r="R1850" s="51">
        <v>66.310160427807489</v>
      </c>
      <c r="S1850" s="51">
        <v>33.689839572192511</v>
      </c>
      <c r="T1850" s="51">
        <v>0</v>
      </c>
      <c r="U1850" s="51">
        <v>100</v>
      </c>
      <c r="V1850" s="51">
        <v>288.625</v>
      </c>
      <c r="W1850" s="51">
        <v>10.674109997811863</v>
      </c>
      <c r="X1850" s="51">
        <v>100</v>
      </c>
      <c r="Y1850" s="51">
        <v>0</v>
      </c>
      <c r="Z1850" s="51">
        <v>0</v>
      </c>
      <c r="AA1850" s="2">
        <v>0</v>
      </c>
      <c r="AB1850">
        <v>1</v>
      </c>
      <c r="AC1850">
        <v>6</v>
      </c>
      <c r="AD1850">
        <v>1</v>
      </c>
      <c r="AE1850" s="16">
        <v>0</v>
      </c>
      <c r="AF1850" s="12">
        <v>99</v>
      </c>
      <c r="AG1850">
        <v>99</v>
      </c>
      <c r="AH1850">
        <v>99</v>
      </c>
      <c r="AI1850">
        <v>99</v>
      </c>
      <c r="AJ1850">
        <v>99</v>
      </c>
      <c r="AK1850">
        <v>1</v>
      </c>
      <c r="AL1850">
        <v>99</v>
      </c>
      <c r="AM1850" s="1">
        <v>99</v>
      </c>
      <c r="AN1850" s="1">
        <v>99</v>
      </c>
      <c r="AO1850" s="1">
        <v>99</v>
      </c>
      <c r="AP1850" s="1">
        <v>99</v>
      </c>
      <c r="AQ1850" s="1">
        <v>99</v>
      </c>
      <c r="AR1850" s="1">
        <v>99</v>
      </c>
      <c r="AS1850" s="1">
        <v>0</v>
      </c>
      <c r="AT1850" s="1">
        <v>0</v>
      </c>
      <c r="AU1850">
        <v>0</v>
      </c>
      <c r="AV1850" s="1">
        <v>0</v>
      </c>
      <c r="AW1850" s="1">
        <v>0</v>
      </c>
      <c r="AX1850" s="1">
        <v>1</v>
      </c>
      <c r="AY1850" s="1">
        <v>0</v>
      </c>
      <c r="AZ1850" s="1">
        <v>0</v>
      </c>
      <c r="BA1850" s="1">
        <v>0</v>
      </c>
      <c r="BB1850" s="1">
        <v>0</v>
      </c>
      <c r="BC1850" s="1">
        <v>0</v>
      </c>
      <c r="BD1850" s="1">
        <v>0</v>
      </c>
      <c r="BE1850" s="1">
        <v>0</v>
      </c>
      <c r="BF1850" s="1">
        <f t="shared" si="117"/>
        <v>1</v>
      </c>
      <c r="BG1850" s="25">
        <v>0</v>
      </c>
      <c r="BH1850" s="1">
        <v>0</v>
      </c>
      <c r="BI1850" s="1">
        <v>0</v>
      </c>
      <c r="BJ1850" s="1">
        <v>0</v>
      </c>
      <c r="BK1850" s="1">
        <v>0</v>
      </c>
      <c r="BL1850" s="25">
        <v>0</v>
      </c>
      <c r="BM1850" s="1">
        <v>0</v>
      </c>
      <c r="BN1850" s="1">
        <v>0</v>
      </c>
      <c r="BO1850" s="1">
        <v>0</v>
      </c>
      <c r="BP1850" s="1">
        <v>0</v>
      </c>
      <c r="BQ1850" s="12"/>
      <c r="BR1850" s="12"/>
      <c r="BS1850" s="12"/>
      <c r="BT1850" s="12"/>
      <c r="BU1850" s="12"/>
      <c r="BV1850" s="12"/>
      <c r="BW1850" s="12"/>
      <c r="BX1850" s="12"/>
      <c r="BY1850" s="12"/>
      <c r="BZ1850" s="12"/>
      <c r="CA1850" s="12"/>
      <c r="CB1850" s="15"/>
      <c r="CC1850" s="12"/>
      <c r="CD1850" s="12"/>
      <c r="CE1850" s="12"/>
      <c r="CF1850" s="12"/>
      <c r="CG1850" s="12"/>
      <c r="CH1850" s="12"/>
      <c r="CI1850" s="12"/>
      <c r="CJ1850" s="15"/>
      <c r="CK1850" s="12"/>
      <c r="CL1850" s="12"/>
      <c r="CM1850" s="12"/>
      <c r="CN1850" s="12"/>
      <c r="CO1850" s="12"/>
      <c r="CP1850" s="12"/>
      <c r="CQ1850" s="12"/>
      <c r="CR1850" s="12"/>
      <c r="CS1850" s="12"/>
      <c r="CT1850" s="12"/>
      <c r="CU1850" s="12"/>
      <c r="CV1850" s="12"/>
      <c r="CW1850" s="12"/>
      <c r="CX1850" s="12"/>
      <c r="CY1850" s="12"/>
      <c r="CZ1850" s="12"/>
      <c r="DA1850" s="12"/>
      <c r="DB1850" s="12"/>
      <c r="DC1850" s="12"/>
      <c r="DE1850" s="35"/>
    </row>
    <row r="1851" spans="1:146" customFormat="1" x14ac:dyDescent="0.2">
      <c r="A1851" s="2">
        <v>1850</v>
      </c>
      <c r="B1851" s="5">
        <v>21</v>
      </c>
      <c r="C1851" s="2">
        <v>3</v>
      </c>
      <c r="D1851" s="1">
        <v>53</v>
      </c>
      <c r="E1851" s="7">
        <v>44113</v>
      </c>
      <c r="F1851" s="1">
        <v>0</v>
      </c>
      <c r="G1851" s="5">
        <f t="shared" si="115"/>
        <v>0</v>
      </c>
      <c r="H1851" s="19">
        <f t="shared" si="116"/>
        <v>0</v>
      </c>
      <c r="I1851" s="51">
        <v>69.444444444444443</v>
      </c>
      <c r="J1851" s="51">
        <v>220.89</v>
      </c>
      <c r="K1851" s="51">
        <v>30.944314698674514</v>
      </c>
      <c r="L1851" s="51">
        <v>70.5</v>
      </c>
      <c r="M1851" s="51">
        <v>29.5</v>
      </c>
      <c r="N1851" s="51">
        <v>0</v>
      </c>
      <c r="O1851" s="51">
        <v>71.354166666666671</v>
      </c>
      <c r="P1851" s="51">
        <v>202.93430656934308</v>
      </c>
      <c r="Q1851" s="51">
        <v>37.268036788733781</v>
      </c>
      <c r="R1851" s="51">
        <v>56.934306569343065</v>
      </c>
      <c r="S1851" s="51">
        <v>43.065693430656935</v>
      </c>
      <c r="T1851" s="51">
        <v>0</v>
      </c>
      <c r="U1851" s="51">
        <v>65.625</v>
      </c>
      <c r="V1851" s="51">
        <v>259.93650793650795</v>
      </c>
      <c r="W1851" s="51">
        <v>5.2693777179254164</v>
      </c>
      <c r="X1851" s="51">
        <v>100</v>
      </c>
      <c r="Y1851" s="51">
        <v>0</v>
      </c>
      <c r="Z1851" s="51">
        <v>0</v>
      </c>
      <c r="AA1851" s="2">
        <v>0</v>
      </c>
      <c r="AB1851">
        <v>1</v>
      </c>
      <c r="AC1851">
        <v>7</v>
      </c>
      <c r="AD1851">
        <v>1</v>
      </c>
      <c r="AE1851" s="16">
        <v>0</v>
      </c>
      <c r="AF1851" s="12">
        <v>99</v>
      </c>
      <c r="AG1851">
        <v>99</v>
      </c>
      <c r="AH1851">
        <v>1</v>
      </c>
      <c r="AI1851">
        <v>99</v>
      </c>
      <c r="AJ1851">
        <v>99</v>
      </c>
      <c r="AK1851">
        <v>99</v>
      </c>
      <c r="AL1851">
        <v>99</v>
      </c>
      <c r="AM1851" s="1">
        <v>99</v>
      </c>
      <c r="AN1851" s="1">
        <v>99</v>
      </c>
      <c r="AO1851" s="1">
        <v>99</v>
      </c>
      <c r="AP1851" s="1">
        <v>99</v>
      </c>
      <c r="AQ1851" s="1">
        <v>99</v>
      </c>
      <c r="AR1851" s="1">
        <v>99</v>
      </c>
      <c r="AS1851" s="1">
        <v>0</v>
      </c>
      <c r="AT1851" s="1">
        <v>0</v>
      </c>
      <c r="AU1851" s="1">
        <v>1</v>
      </c>
      <c r="AV1851" s="1">
        <v>0</v>
      </c>
      <c r="AW1851" s="1">
        <v>0</v>
      </c>
      <c r="AX1851" s="1">
        <v>0</v>
      </c>
      <c r="AY1851" s="1">
        <v>0</v>
      </c>
      <c r="AZ1851" s="1">
        <v>0</v>
      </c>
      <c r="BA1851" s="1">
        <v>0</v>
      </c>
      <c r="BB1851" s="1">
        <v>0</v>
      </c>
      <c r="BC1851" s="1">
        <v>0</v>
      </c>
      <c r="BD1851" s="1">
        <v>0</v>
      </c>
      <c r="BE1851" s="1">
        <v>0</v>
      </c>
      <c r="BF1851" s="1">
        <f t="shared" si="117"/>
        <v>1</v>
      </c>
      <c r="BG1851" s="25">
        <v>0</v>
      </c>
      <c r="BH1851" s="1">
        <v>0</v>
      </c>
      <c r="BI1851" s="1">
        <v>0</v>
      </c>
      <c r="BJ1851" s="1">
        <v>0</v>
      </c>
      <c r="BK1851" s="1">
        <v>0</v>
      </c>
      <c r="BL1851" s="25">
        <v>0</v>
      </c>
      <c r="BM1851" s="1">
        <v>0</v>
      </c>
      <c r="BN1851" s="1">
        <v>0</v>
      </c>
      <c r="BO1851" s="1">
        <v>0</v>
      </c>
      <c r="BP1851" s="1">
        <v>0</v>
      </c>
      <c r="BQ1851" s="12"/>
      <c r="BR1851" s="12"/>
      <c r="BS1851" s="12"/>
      <c r="BT1851" s="12"/>
      <c r="BU1851" s="12"/>
      <c r="BV1851" s="12"/>
      <c r="BW1851" s="12"/>
      <c r="BX1851" s="12"/>
      <c r="BY1851" s="12"/>
      <c r="BZ1851" s="12"/>
      <c r="CA1851" s="12"/>
      <c r="CB1851" s="15"/>
      <c r="CC1851" s="12"/>
      <c r="CD1851" s="12"/>
      <c r="CE1851" s="12"/>
      <c r="CF1851" s="12"/>
      <c r="CG1851" s="12"/>
      <c r="CH1851" s="12"/>
      <c r="CI1851" s="12"/>
      <c r="CJ1851" s="15"/>
      <c r="CK1851" s="12"/>
      <c r="CL1851" s="12"/>
      <c r="CM1851" s="12"/>
      <c r="CN1851" s="12"/>
      <c r="CO1851" s="12"/>
      <c r="CP1851" s="12"/>
      <c r="CQ1851" s="12"/>
      <c r="CR1851" s="12"/>
      <c r="CS1851" s="12"/>
      <c r="CT1851" s="12"/>
      <c r="CU1851" s="12"/>
      <c r="CV1851" s="12"/>
      <c r="CW1851" s="12"/>
      <c r="CX1851" s="12"/>
      <c r="CY1851" s="12"/>
      <c r="CZ1851" s="12"/>
      <c r="DA1851" s="12"/>
      <c r="DB1851" s="12"/>
      <c r="DC1851" s="12"/>
      <c r="DE1851" s="35"/>
    </row>
    <row r="1852" spans="1:146" customFormat="1" x14ac:dyDescent="0.2">
      <c r="A1852" s="2">
        <v>1851</v>
      </c>
      <c r="B1852" s="5">
        <v>21</v>
      </c>
      <c r="C1852" s="2">
        <v>3</v>
      </c>
      <c r="D1852" s="1">
        <v>54</v>
      </c>
      <c r="E1852" s="7">
        <v>44114</v>
      </c>
      <c r="F1852" s="1">
        <v>0</v>
      </c>
      <c r="G1852" s="5">
        <f t="shared" si="115"/>
        <v>0</v>
      </c>
      <c r="H1852" s="19">
        <f t="shared" si="116"/>
        <v>0</v>
      </c>
      <c r="I1852" s="51">
        <v>96.527777777777771</v>
      </c>
      <c r="J1852" s="51">
        <v>222.068345323741</v>
      </c>
      <c r="K1852" s="51">
        <v>25.28978329367213</v>
      </c>
      <c r="L1852" s="51">
        <v>71.942446043165461</v>
      </c>
      <c r="M1852" s="51">
        <v>28.057553956834539</v>
      </c>
      <c r="N1852" s="51">
        <v>0</v>
      </c>
      <c r="O1852" s="51">
        <v>94.791666666666671</v>
      </c>
      <c r="P1852" s="51">
        <v>200.31868131868131</v>
      </c>
      <c r="Q1852" s="51">
        <v>27.070335224571853</v>
      </c>
      <c r="R1852" s="51">
        <v>57.142857142857146</v>
      </c>
      <c r="S1852" s="51">
        <v>42.857142857142854</v>
      </c>
      <c r="T1852" s="51">
        <v>0</v>
      </c>
      <c r="U1852" s="51">
        <v>100</v>
      </c>
      <c r="V1852" s="51">
        <v>263.30208333333331</v>
      </c>
      <c r="W1852" s="51">
        <v>11.82561436885222</v>
      </c>
      <c r="X1852" s="51">
        <v>100</v>
      </c>
      <c r="Y1852" s="51">
        <v>0</v>
      </c>
      <c r="Z1852" s="51">
        <v>0</v>
      </c>
      <c r="AA1852" s="2">
        <v>0</v>
      </c>
      <c r="AB1852">
        <v>1</v>
      </c>
      <c r="AC1852">
        <v>6</v>
      </c>
      <c r="AD1852">
        <v>1</v>
      </c>
      <c r="AE1852" s="16">
        <v>0</v>
      </c>
      <c r="AF1852" s="12">
        <v>99</v>
      </c>
      <c r="AG1852">
        <v>99</v>
      </c>
      <c r="AH1852">
        <v>1</v>
      </c>
      <c r="AI1852">
        <v>99</v>
      </c>
      <c r="AJ1852">
        <v>99</v>
      </c>
      <c r="AK1852">
        <v>99</v>
      </c>
      <c r="AL1852">
        <v>99</v>
      </c>
      <c r="AM1852" s="1">
        <v>99</v>
      </c>
      <c r="AN1852" s="1">
        <v>99</v>
      </c>
      <c r="AO1852" s="1">
        <v>99</v>
      </c>
      <c r="AP1852">
        <v>99</v>
      </c>
      <c r="AQ1852" s="1">
        <v>99</v>
      </c>
      <c r="AR1852">
        <v>99</v>
      </c>
      <c r="AS1852" s="1">
        <v>0</v>
      </c>
      <c r="AT1852" s="1">
        <v>0</v>
      </c>
      <c r="AU1852" s="1">
        <v>1</v>
      </c>
      <c r="AV1852" s="1">
        <v>0</v>
      </c>
      <c r="AW1852" s="1">
        <v>0</v>
      </c>
      <c r="AX1852" s="1">
        <v>0</v>
      </c>
      <c r="AY1852" s="1">
        <v>0</v>
      </c>
      <c r="AZ1852" s="1">
        <v>0</v>
      </c>
      <c r="BA1852" s="1">
        <v>0</v>
      </c>
      <c r="BB1852" s="1">
        <v>0</v>
      </c>
      <c r="BC1852" s="1">
        <v>0</v>
      </c>
      <c r="BD1852" s="1">
        <v>0</v>
      </c>
      <c r="BE1852" s="1">
        <v>0</v>
      </c>
      <c r="BF1852" s="1">
        <f t="shared" si="117"/>
        <v>1</v>
      </c>
      <c r="BG1852" s="25">
        <v>0</v>
      </c>
      <c r="BH1852" s="1">
        <v>0</v>
      </c>
      <c r="BI1852" s="1">
        <v>0</v>
      </c>
      <c r="BJ1852" s="1">
        <v>0</v>
      </c>
      <c r="BK1852" s="1">
        <v>0</v>
      </c>
      <c r="BL1852" s="25">
        <v>0</v>
      </c>
      <c r="BM1852" s="1">
        <v>0</v>
      </c>
      <c r="BN1852" s="1">
        <v>0</v>
      </c>
      <c r="BO1852" s="1">
        <v>0</v>
      </c>
      <c r="BP1852" s="1">
        <v>0</v>
      </c>
      <c r="BQ1852" s="12"/>
      <c r="BR1852" s="12"/>
      <c r="BS1852" s="12"/>
      <c r="BT1852" s="12"/>
      <c r="BU1852" s="12"/>
      <c r="BV1852" s="12"/>
      <c r="BW1852" s="12"/>
      <c r="BX1852" s="12"/>
      <c r="BY1852" s="12"/>
      <c r="BZ1852" s="12"/>
      <c r="CA1852" s="12"/>
      <c r="CB1852" s="15"/>
      <c r="CC1852" s="12"/>
      <c r="CD1852" s="12"/>
      <c r="CE1852" s="12"/>
      <c r="CF1852" s="12"/>
      <c r="CG1852" s="12"/>
      <c r="CH1852" s="12"/>
      <c r="CI1852" s="12"/>
      <c r="CJ1852" s="15"/>
      <c r="CK1852" s="12"/>
      <c r="CL1852" s="12"/>
      <c r="CM1852" s="12"/>
      <c r="CN1852" s="12"/>
      <c r="CO1852" s="12"/>
      <c r="CP1852" s="12"/>
      <c r="CQ1852" s="12"/>
      <c r="CR1852" s="12"/>
      <c r="CS1852" s="12"/>
      <c r="CT1852" s="12"/>
      <c r="CU1852" s="12"/>
      <c r="CV1852" s="12"/>
      <c r="CW1852" s="12"/>
      <c r="CX1852" s="12"/>
      <c r="CY1852" s="12"/>
      <c r="CZ1852" s="12"/>
      <c r="DA1852" s="12"/>
      <c r="DB1852" s="12"/>
      <c r="DC1852" s="12"/>
      <c r="DE1852" s="35"/>
    </row>
    <row r="1853" spans="1:146" customFormat="1" x14ac:dyDescent="0.2">
      <c r="A1853" s="2">
        <v>1852</v>
      </c>
      <c r="B1853" s="5">
        <v>21</v>
      </c>
      <c r="C1853" s="2">
        <v>3</v>
      </c>
      <c r="D1853" s="1">
        <v>55</v>
      </c>
      <c r="E1853" s="7">
        <v>44115</v>
      </c>
      <c r="F1853" s="1">
        <v>0</v>
      </c>
      <c r="G1853" s="5">
        <f t="shared" si="115"/>
        <v>0</v>
      </c>
      <c r="H1853" s="19">
        <f t="shared" si="116"/>
        <v>0</v>
      </c>
      <c r="I1853" s="51">
        <v>92.013888888888886</v>
      </c>
      <c r="J1853" s="51">
        <v>174.37358490566038</v>
      </c>
      <c r="K1853" s="51">
        <v>19.73580755397527</v>
      </c>
      <c r="L1853" s="51">
        <v>41.132075471698116</v>
      </c>
      <c r="M1853" s="51">
        <v>58.867924528301884</v>
      </c>
      <c r="N1853" s="51">
        <v>0</v>
      </c>
      <c r="O1853" s="51">
        <v>88.020833333333329</v>
      </c>
      <c r="P1853" s="51">
        <v>168.42603550295857</v>
      </c>
      <c r="Q1853" s="51">
        <v>24.094951516765615</v>
      </c>
      <c r="R1853" s="51">
        <v>37.278106508875737</v>
      </c>
      <c r="S1853" s="51">
        <v>62.721893491124263</v>
      </c>
      <c r="T1853" s="51">
        <v>0</v>
      </c>
      <c r="U1853" s="51">
        <v>100</v>
      </c>
      <c r="V1853" s="51">
        <v>184.84375</v>
      </c>
      <c r="W1853" s="51">
        <v>7.7466319629558793</v>
      </c>
      <c r="X1853" s="51">
        <v>47.916666666666664</v>
      </c>
      <c r="Y1853" s="51">
        <v>52.083333333333336</v>
      </c>
      <c r="Z1853" s="51">
        <v>0</v>
      </c>
      <c r="AA1853" s="2">
        <v>1</v>
      </c>
      <c r="AB1853">
        <v>1</v>
      </c>
      <c r="AC1853">
        <v>7</v>
      </c>
      <c r="AD1853">
        <v>1</v>
      </c>
      <c r="AE1853" s="16">
        <v>0</v>
      </c>
      <c r="AF1853" s="12">
        <v>99</v>
      </c>
      <c r="AG1853">
        <v>99</v>
      </c>
      <c r="AH1853">
        <v>1</v>
      </c>
      <c r="AI1853">
        <v>99</v>
      </c>
      <c r="AJ1853">
        <v>99</v>
      </c>
      <c r="AK1853">
        <v>99</v>
      </c>
      <c r="AL1853">
        <v>99</v>
      </c>
      <c r="AM1853">
        <v>99</v>
      </c>
      <c r="AN1853">
        <v>99</v>
      </c>
      <c r="AO1853" s="1">
        <v>99</v>
      </c>
      <c r="AP1853" s="1">
        <v>99</v>
      </c>
      <c r="AQ1853">
        <v>99</v>
      </c>
      <c r="AR1853">
        <v>99</v>
      </c>
      <c r="AS1853" s="1">
        <v>0</v>
      </c>
      <c r="AT1853" s="1">
        <v>0</v>
      </c>
      <c r="AU1853" s="1">
        <v>1</v>
      </c>
      <c r="AV1853" s="1">
        <v>0</v>
      </c>
      <c r="AW1853" s="1">
        <v>0</v>
      </c>
      <c r="AX1853" s="1">
        <v>0</v>
      </c>
      <c r="AY1853" s="1">
        <v>0</v>
      </c>
      <c r="AZ1853" s="1">
        <v>0</v>
      </c>
      <c r="BA1853" s="1">
        <v>0</v>
      </c>
      <c r="BB1853" s="1">
        <v>0</v>
      </c>
      <c r="BC1853" s="1">
        <v>0</v>
      </c>
      <c r="BD1853" s="1">
        <v>0</v>
      </c>
      <c r="BE1853" s="1">
        <v>0</v>
      </c>
      <c r="BF1853" s="1">
        <f t="shared" si="117"/>
        <v>1</v>
      </c>
      <c r="BG1853" s="25">
        <v>0</v>
      </c>
      <c r="BH1853" s="1">
        <v>0</v>
      </c>
      <c r="BI1853" s="1">
        <v>0</v>
      </c>
      <c r="BJ1853" s="1">
        <v>0</v>
      </c>
      <c r="BK1853" s="1">
        <v>0</v>
      </c>
      <c r="BL1853" s="25">
        <v>0</v>
      </c>
      <c r="BM1853" s="1">
        <v>0</v>
      </c>
      <c r="BN1853" s="1">
        <v>0</v>
      </c>
      <c r="BO1853" s="1">
        <v>0</v>
      </c>
      <c r="BP1853" s="1">
        <v>0</v>
      </c>
      <c r="BQ1853" s="12"/>
      <c r="BR1853" s="12"/>
      <c r="BS1853" s="12"/>
      <c r="BT1853" s="12"/>
      <c r="BU1853" s="12"/>
      <c r="BV1853" s="12"/>
      <c r="BW1853" s="12"/>
      <c r="BX1853" s="12"/>
      <c r="BY1853" s="12"/>
      <c r="BZ1853" s="12"/>
      <c r="CA1853" s="12"/>
      <c r="CB1853" s="15"/>
      <c r="CC1853" s="12"/>
      <c r="CD1853" s="12"/>
      <c r="CE1853" s="12"/>
      <c r="CF1853" s="12"/>
      <c r="CG1853" s="12"/>
      <c r="CH1853" s="12"/>
      <c r="CI1853" s="12"/>
      <c r="CJ1853" s="15"/>
      <c r="CK1853" s="12"/>
      <c r="CL1853" s="12"/>
      <c r="CM1853" s="12"/>
      <c r="CN1853" s="12"/>
      <c r="CO1853" s="12"/>
      <c r="CP1853" s="12"/>
      <c r="CQ1853" s="12"/>
      <c r="CR1853" s="12"/>
      <c r="CS1853" s="12"/>
      <c r="CT1853" s="12"/>
      <c r="CU1853" s="12"/>
      <c r="CV1853" s="12"/>
      <c r="CW1853" s="12"/>
      <c r="CX1853" s="12"/>
      <c r="CY1853" s="12"/>
      <c r="CZ1853" s="12"/>
      <c r="DA1853" s="12"/>
      <c r="DB1853" s="12"/>
      <c r="DC1853" s="12"/>
      <c r="DE1853" s="35"/>
    </row>
    <row r="1854" spans="1:146" customFormat="1" x14ac:dyDescent="0.2">
      <c r="A1854" s="2">
        <v>1853</v>
      </c>
      <c r="B1854" s="5">
        <v>21</v>
      </c>
      <c r="C1854" s="2">
        <v>3</v>
      </c>
      <c r="D1854" s="1">
        <v>56</v>
      </c>
      <c r="E1854" s="7">
        <v>44116</v>
      </c>
      <c r="F1854" s="1">
        <v>0</v>
      </c>
      <c r="G1854" s="5">
        <f t="shared" si="115"/>
        <v>0</v>
      </c>
      <c r="H1854" s="19">
        <f t="shared" si="116"/>
        <v>0</v>
      </c>
      <c r="I1854" s="51">
        <v>89.236111111111114</v>
      </c>
      <c r="J1854" s="51">
        <v>186.85214007782102</v>
      </c>
      <c r="K1854" s="51">
        <v>36.11169211717435</v>
      </c>
      <c r="L1854" s="51">
        <v>58.365758754863812</v>
      </c>
      <c r="M1854" s="51">
        <v>41.634241245136188</v>
      </c>
      <c r="N1854" s="51">
        <v>0</v>
      </c>
      <c r="O1854" s="51">
        <v>88.541666666666671</v>
      </c>
      <c r="P1854" s="51">
        <v>150.80000000000001</v>
      </c>
      <c r="Q1854" s="51">
        <v>30.329173851376435</v>
      </c>
      <c r="R1854" s="51">
        <v>37.647058823529413</v>
      </c>
      <c r="S1854" s="51">
        <v>62.352941176470587</v>
      </c>
      <c r="T1854" s="51">
        <v>0</v>
      </c>
      <c r="U1854" s="51">
        <v>90.625</v>
      </c>
      <c r="V1854" s="51">
        <v>257.29885057471262</v>
      </c>
      <c r="W1854" s="51">
        <v>16.728063350939149</v>
      </c>
      <c r="X1854" s="51">
        <v>98.850574712643677</v>
      </c>
      <c r="Y1854" s="51">
        <v>1.1494252873563227</v>
      </c>
      <c r="Z1854" s="51">
        <v>0</v>
      </c>
      <c r="AA1854" s="2">
        <v>0</v>
      </c>
      <c r="AB1854">
        <v>1</v>
      </c>
      <c r="AC1854">
        <v>7</v>
      </c>
      <c r="AD1854">
        <v>1</v>
      </c>
      <c r="AE1854" s="16">
        <v>0</v>
      </c>
      <c r="AF1854" s="12">
        <v>99</v>
      </c>
      <c r="AG1854">
        <v>99</v>
      </c>
      <c r="AH1854">
        <v>99</v>
      </c>
      <c r="AI1854">
        <v>99</v>
      </c>
      <c r="AJ1854">
        <v>1</v>
      </c>
      <c r="AK1854">
        <v>99</v>
      </c>
      <c r="AL1854">
        <v>99</v>
      </c>
      <c r="AM1854">
        <v>99</v>
      </c>
      <c r="AN1854" s="1">
        <v>99</v>
      </c>
      <c r="AO1854" s="1">
        <v>99</v>
      </c>
      <c r="AP1854" s="1">
        <v>99</v>
      </c>
      <c r="AQ1854" s="1">
        <v>99</v>
      </c>
      <c r="AR1854" s="1">
        <v>99</v>
      </c>
      <c r="AS1854" s="1">
        <v>0</v>
      </c>
      <c r="AT1854" s="1">
        <v>0</v>
      </c>
      <c r="AU1854" s="1">
        <v>0</v>
      </c>
      <c r="AV1854" s="1">
        <v>0</v>
      </c>
      <c r="AW1854" s="1">
        <v>1</v>
      </c>
      <c r="AX1854" s="1">
        <v>0</v>
      </c>
      <c r="AY1854" s="1">
        <v>0</v>
      </c>
      <c r="AZ1854" s="1">
        <v>0</v>
      </c>
      <c r="BA1854" s="1">
        <v>0</v>
      </c>
      <c r="BB1854" s="1">
        <v>0</v>
      </c>
      <c r="BC1854" s="1">
        <v>0</v>
      </c>
      <c r="BD1854" s="1">
        <v>0</v>
      </c>
      <c r="BE1854" s="1">
        <v>0</v>
      </c>
      <c r="BF1854" s="1">
        <f t="shared" si="117"/>
        <v>1</v>
      </c>
      <c r="BG1854" s="25">
        <v>0</v>
      </c>
      <c r="BH1854" s="1">
        <v>0</v>
      </c>
      <c r="BI1854" s="1">
        <v>0</v>
      </c>
      <c r="BJ1854" s="1">
        <v>0</v>
      </c>
      <c r="BK1854" s="1">
        <v>0</v>
      </c>
      <c r="BL1854" s="25">
        <v>0</v>
      </c>
      <c r="BM1854" s="1">
        <v>0</v>
      </c>
      <c r="BN1854" s="1">
        <v>0</v>
      </c>
      <c r="BO1854" s="1">
        <v>0</v>
      </c>
      <c r="BP1854" s="1">
        <v>0</v>
      </c>
      <c r="BQ1854" s="12"/>
      <c r="BR1854" s="12"/>
      <c r="BS1854" s="12"/>
      <c r="BT1854" s="12"/>
      <c r="BU1854" s="12"/>
      <c r="BV1854" s="12"/>
      <c r="BW1854" s="12"/>
      <c r="BX1854" s="12"/>
      <c r="BY1854" s="12"/>
      <c r="BZ1854" s="12"/>
      <c r="CA1854" s="12"/>
      <c r="CB1854" s="15"/>
      <c r="CC1854" s="12"/>
      <c r="CD1854" s="12"/>
      <c r="CE1854" s="12"/>
      <c r="CF1854" s="12"/>
      <c r="CG1854" s="12"/>
      <c r="CH1854" s="12"/>
      <c r="CI1854" s="12"/>
      <c r="CJ1854" s="15"/>
      <c r="CK1854" s="12"/>
      <c r="CL1854" s="12"/>
      <c r="CM1854" s="12"/>
      <c r="CN1854" s="12"/>
      <c r="CO1854" s="12"/>
      <c r="CP1854" s="12"/>
      <c r="CQ1854" s="12"/>
      <c r="CR1854" s="12"/>
      <c r="CS1854" s="12"/>
      <c r="CT1854" s="12"/>
      <c r="CU1854" s="12"/>
      <c r="CV1854" s="12"/>
      <c r="CW1854" s="12"/>
      <c r="CX1854" s="12"/>
      <c r="CY1854" s="12"/>
      <c r="CZ1854" s="12"/>
      <c r="DA1854" s="12"/>
      <c r="DB1854" s="12"/>
      <c r="DC1854" s="12"/>
      <c r="DE1854" s="35"/>
    </row>
    <row r="1855" spans="1:146" customFormat="1" x14ac:dyDescent="0.2">
      <c r="A1855" s="2">
        <v>1854</v>
      </c>
      <c r="B1855" s="5">
        <v>21</v>
      </c>
      <c r="C1855" s="2">
        <v>3</v>
      </c>
      <c r="D1855" s="1">
        <v>57</v>
      </c>
      <c r="E1855" s="7">
        <v>44117</v>
      </c>
      <c r="F1855" s="1">
        <v>1</v>
      </c>
      <c r="G1855" s="5">
        <f t="shared" si="115"/>
        <v>0</v>
      </c>
      <c r="H1855" s="19">
        <f t="shared" si="116"/>
        <v>0</v>
      </c>
      <c r="I1855" s="51">
        <v>99.305555555555557</v>
      </c>
      <c r="J1855" s="51">
        <v>229.68181818181819</v>
      </c>
      <c r="K1855" s="51">
        <v>18.755538733156158</v>
      </c>
      <c r="L1855" s="51">
        <v>80.069930069930066</v>
      </c>
      <c r="M1855" s="51">
        <v>19.930069930069934</v>
      </c>
      <c r="N1855" s="51">
        <v>0</v>
      </c>
      <c r="O1855" s="51">
        <v>98.958333333333329</v>
      </c>
      <c r="P1855" s="51">
        <v>213.84736842105264</v>
      </c>
      <c r="Q1855" s="51">
        <v>19.022779126666048</v>
      </c>
      <c r="R1855" s="51">
        <v>70</v>
      </c>
      <c r="S1855" s="51">
        <v>30</v>
      </c>
      <c r="T1855" s="51">
        <v>0</v>
      </c>
      <c r="U1855" s="51">
        <v>100</v>
      </c>
      <c r="V1855" s="51">
        <v>261.02083333333331</v>
      </c>
      <c r="W1855" s="51">
        <v>10.706350149647776</v>
      </c>
      <c r="X1855" s="51">
        <v>100</v>
      </c>
      <c r="Y1855" s="51">
        <v>0</v>
      </c>
      <c r="Z1855" s="51">
        <v>0</v>
      </c>
      <c r="AA1855" s="25" t="s">
        <v>20</v>
      </c>
      <c r="AB1855" t="s">
        <v>20</v>
      </c>
      <c r="AC1855" t="s">
        <v>20</v>
      </c>
      <c r="AD1855">
        <v>1</v>
      </c>
      <c r="AE1855" s="16" t="s">
        <v>20</v>
      </c>
      <c r="AF1855" s="16" t="s">
        <v>20</v>
      </c>
      <c r="AG1855" s="16" t="s">
        <v>20</v>
      </c>
      <c r="AH1855" s="16" t="s">
        <v>20</v>
      </c>
      <c r="AI1855" s="16" t="s">
        <v>20</v>
      </c>
      <c r="AJ1855" s="16" t="s">
        <v>20</v>
      </c>
      <c r="AK1855" s="16" t="s">
        <v>20</v>
      </c>
      <c r="AL1855" s="16" t="s">
        <v>20</v>
      </c>
      <c r="AM1855" s="16" t="s">
        <v>20</v>
      </c>
      <c r="AN1855" s="16" t="s">
        <v>20</v>
      </c>
      <c r="AO1855" s="16" t="s">
        <v>20</v>
      </c>
      <c r="AP1855" s="16" t="s">
        <v>20</v>
      </c>
      <c r="AQ1855" s="16" t="s">
        <v>20</v>
      </c>
      <c r="AR1855" s="16" t="s">
        <v>20</v>
      </c>
      <c r="AS1855" t="s">
        <v>20</v>
      </c>
      <c r="AT1855" t="s">
        <v>20</v>
      </c>
      <c r="AU1855" t="s">
        <v>20</v>
      </c>
      <c r="AV1855" t="s">
        <v>20</v>
      </c>
      <c r="AW1855" t="s">
        <v>20</v>
      </c>
      <c r="AX1855" t="s">
        <v>20</v>
      </c>
      <c r="AY1855" t="s">
        <v>20</v>
      </c>
      <c r="AZ1855" s="1" t="s">
        <v>20</v>
      </c>
      <c r="BA1855" s="1" t="s">
        <v>20</v>
      </c>
      <c r="BB1855" s="1" t="s">
        <v>20</v>
      </c>
      <c r="BC1855" t="s">
        <v>20</v>
      </c>
      <c r="BD1855" t="s">
        <v>20</v>
      </c>
      <c r="BE1855" s="1" t="s">
        <v>20</v>
      </c>
      <c r="BF1855" s="1" t="s">
        <v>20</v>
      </c>
      <c r="BG1855" s="25">
        <v>0</v>
      </c>
      <c r="BH1855" s="1">
        <v>0</v>
      </c>
      <c r="BI1855" s="1">
        <v>0</v>
      </c>
      <c r="BJ1855" s="1">
        <v>0</v>
      </c>
      <c r="BK1855" s="1">
        <v>0</v>
      </c>
      <c r="BL1855" s="25">
        <v>0</v>
      </c>
      <c r="BM1855" s="1">
        <v>0</v>
      </c>
      <c r="BN1855" s="1">
        <v>0</v>
      </c>
      <c r="BO1855" s="1">
        <v>0</v>
      </c>
      <c r="BP1855" s="1">
        <v>0</v>
      </c>
      <c r="BQ1855" s="12"/>
      <c r="BR1855" s="12"/>
      <c r="BS1855" s="12"/>
      <c r="BT1855" s="12"/>
      <c r="BU1855" s="12"/>
      <c r="BV1855" s="12"/>
      <c r="BW1855" s="12"/>
      <c r="BX1855" s="12"/>
      <c r="BY1855" s="12"/>
      <c r="BZ1855" s="12"/>
      <c r="CA1855" s="12"/>
      <c r="CB1855" s="15"/>
      <c r="CC1855" s="12"/>
      <c r="CD1855" s="12"/>
      <c r="CE1855" s="12"/>
      <c r="CF1855" s="12"/>
      <c r="CG1855" s="12"/>
      <c r="CH1855" s="12"/>
      <c r="CI1855" s="12"/>
      <c r="CJ1855" s="15"/>
      <c r="CK1855" s="12"/>
      <c r="CL1855" s="12"/>
      <c r="CM1855" s="12"/>
      <c r="CN1855" s="12"/>
      <c r="CO1855" s="12"/>
      <c r="CP1855" s="12"/>
      <c r="CQ1855" s="12"/>
      <c r="CR1855" s="12"/>
      <c r="CS1855" s="12"/>
      <c r="CT1855" s="12"/>
      <c r="CU1855" s="12"/>
      <c r="CV1855" s="12"/>
      <c r="CW1855" s="12"/>
      <c r="CX1855" s="12"/>
      <c r="CY1855" s="12"/>
      <c r="CZ1855" s="12"/>
      <c r="DA1855" s="12"/>
      <c r="DB1855" s="12"/>
      <c r="DC1855" s="12"/>
      <c r="DE1855" s="35"/>
    </row>
    <row r="1856" spans="1:146" s="9" customFormat="1" x14ac:dyDescent="0.2">
      <c r="A1856" s="2">
        <v>1855</v>
      </c>
      <c r="B1856" s="5">
        <v>21</v>
      </c>
      <c r="C1856" s="2">
        <v>3</v>
      </c>
      <c r="D1856" s="1">
        <v>58</v>
      </c>
      <c r="E1856" s="7">
        <v>44118</v>
      </c>
      <c r="F1856" s="1">
        <v>0</v>
      </c>
      <c r="G1856" s="5">
        <f t="shared" si="115"/>
        <v>0</v>
      </c>
      <c r="H1856" s="19">
        <f t="shared" si="116"/>
        <v>0</v>
      </c>
      <c r="I1856" s="51">
        <v>65.277777777777771</v>
      </c>
      <c r="J1856" s="51">
        <v>179.78723404255319</v>
      </c>
      <c r="K1856" s="51">
        <v>29.844298294524926</v>
      </c>
      <c r="L1856" s="51">
        <v>51.063829787234042</v>
      </c>
      <c r="M1856" s="51">
        <v>48.936170212765958</v>
      </c>
      <c r="N1856" s="51">
        <v>0</v>
      </c>
      <c r="O1856" s="51">
        <v>53.645833333333336</v>
      </c>
      <c r="P1856" s="51">
        <v>148.42718446601941</v>
      </c>
      <c r="Q1856" s="51">
        <v>30.775862798730486</v>
      </c>
      <c r="R1856" s="51">
        <v>24.271844660194176</v>
      </c>
      <c r="S1856" s="51">
        <v>75.728155339805824</v>
      </c>
      <c r="T1856" s="51">
        <v>0</v>
      </c>
      <c r="U1856" s="51">
        <v>88.541666666666671</v>
      </c>
      <c r="V1856" s="51">
        <v>217.78823529411764</v>
      </c>
      <c r="W1856" s="51">
        <v>15.96034405746911</v>
      </c>
      <c r="X1856" s="51">
        <v>83.529411764705884</v>
      </c>
      <c r="Y1856" s="51">
        <v>16.470588235294116</v>
      </c>
      <c r="Z1856" s="51">
        <v>0</v>
      </c>
      <c r="AA1856" s="25" t="s">
        <v>20</v>
      </c>
      <c r="AB1856" t="s">
        <v>20</v>
      </c>
      <c r="AC1856" t="s">
        <v>20</v>
      </c>
      <c r="AD1856" s="1" t="s">
        <v>20</v>
      </c>
      <c r="AE1856" s="16" t="s">
        <v>20</v>
      </c>
      <c r="AF1856" s="16" t="s">
        <v>20</v>
      </c>
      <c r="AG1856" s="16" t="s">
        <v>20</v>
      </c>
      <c r="AH1856" s="16" t="s">
        <v>20</v>
      </c>
      <c r="AI1856" s="16" t="s">
        <v>20</v>
      </c>
      <c r="AJ1856" s="16" t="s">
        <v>20</v>
      </c>
      <c r="AK1856" s="16" t="s">
        <v>20</v>
      </c>
      <c r="AL1856" s="16" t="s">
        <v>20</v>
      </c>
      <c r="AM1856" s="1" t="s">
        <v>20</v>
      </c>
      <c r="AN1856" s="1" t="s">
        <v>20</v>
      </c>
      <c r="AO1856" s="1" t="s">
        <v>20</v>
      </c>
      <c r="AP1856" s="1" t="s">
        <v>20</v>
      </c>
      <c r="AQ1856" s="1" t="s">
        <v>20</v>
      </c>
      <c r="AR1856" s="1" t="s">
        <v>20</v>
      </c>
      <c r="AS1856" t="s">
        <v>20</v>
      </c>
      <c r="AT1856" t="s">
        <v>20</v>
      </c>
      <c r="AU1856" t="s">
        <v>20</v>
      </c>
      <c r="AV1856" t="s">
        <v>20</v>
      </c>
      <c r="AW1856" t="s">
        <v>20</v>
      </c>
      <c r="AX1856" t="s">
        <v>20</v>
      </c>
      <c r="AY1856" t="s">
        <v>20</v>
      </c>
      <c r="AZ1856" s="1" t="s">
        <v>20</v>
      </c>
      <c r="BA1856" s="1" t="s">
        <v>20</v>
      </c>
      <c r="BB1856" s="1" t="s">
        <v>20</v>
      </c>
      <c r="BC1856" t="s">
        <v>20</v>
      </c>
      <c r="BD1856" t="s">
        <v>20</v>
      </c>
      <c r="BE1856" s="1" t="s">
        <v>20</v>
      </c>
      <c r="BF1856" t="s">
        <v>20</v>
      </c>
      <c r="BG1856" s="25">
        <v>0</v>
      </c>
      <c r="BH1856" s="1">
        <v>0</v>
      </c>
      <c r="BI1856" s="1">
        <v>0</v>
      </c>
      <c r="BJ1856" s="1">
        <v>0</v>
      </c>
      <c r="BK1856" s="1">
        <v>0</v>
      </c>
      <c r="BL1856" s="25">
        <v>0</v>
      </c>
      <c r="BM1856" s="1">
        <v>0</v>
      </c>
      <c r="BN1856" s="1">
        <v>0</v>
      </c>
      <c r="BO1856" s="1">
        <v>0</v>
      </c>
      <c r="BP1856" s="1">
        <v>0</v>
      </c>
      <c r="BQ1856" s="12"/>
      <c r="BR1856" s="12"/>
      <c r="BS1856" s="12"/>
      <c r="BT1856" s="12"/>
      <c r="BU1856" s="12"/>
      <c r="BV1856" s="12"/>
      <c r="BW1856" s="12"/>
      <c r="BX1856" s="12"/>
      <c r="BY1856" s="12"/>
      <c r="BZ1856" s="12"/>
      <c r="CA1856" s="12"/>
      <c r="CB1856" s="15"/>
      <c r="CC1856" s="12"/>
      <c r="CD1856" s="12"/>
      <c r="CE1856" s="12"/>
      <c r="CF1856" s="12"/>
      <c r="CG1856" s="12"/>
      <c r="CH1856" s="12"/>
      <c r="CI1856" s="12"/>
      <c r="CJ1856" s="15"/>
      <c r="CK1856" s="12"/>
      <c r="CL1856" s="12"/>
      <c r="CM1856" s="12"/>
      <c r="CN1856" s="12"/>
      <c r="CO1856" s="12"/>
      <c r="CP1856" s="12"/>
      <c r="CQ1856" s="12"/>
      <c r="CR1856" s="12"/>
      <c r="CS1856" s="12"/>
      <c r="CT1856" s="12"/>
      <c r="CU1856" s="12"/>
      <c r="CV1856" s="12"/>
      <c r="CW1856" s="12"/>
      <c r="CX1856" s="12"/>
      <c r="CY1856" s="12"/>
      <c r="CZ1856" s="12"/>
      <c r="DA1856" s="12"/>
      <c r="DB1856" s="12"/>
      <c r="DC1856" s="12"/>
      <c r="DD1856"/>
      <c r="DE1856" s="35"/>
      <c r="DF1856" s="1"/>
      <c r="DG1856" s="1"/>
      <c r="DH1856" s="1"/>
      <c r="DI1856" s="1"/>
      <c r="DJ1856" s="1"/>
      <c r="DK1856" s="1"/>
      <c r="DL1856" s="1"/>
      <c r="DM1856" s="1"/>
      <c r="DN1856" s="1"/>
      <c r="DO1856" s="1"/>
      <c r="DP1856" s="1"/>
      <c r="DQ1856" s="1"/>
      <c r="DR1856" s="1"/>
      <c r="DS1856" s="1"/>
      <c r="DT1856" s="1"/>
      <c r="DU1856" s="1"/>
      <c r="DV1856" s="1"/>
      <c r="DW1856" s="1"/>
      <c r="DX1856" s="1"/>
      <c r="DY1856" s="1"/>
      <c r="DZ1856" s="1"/>
      <c r="EA1856" s="1"/>
      <c r="EB1856" s="1"/>
      <c r="EC1856" s="1"/>
      <c r="ED1856" s="1"/>
      <c r="EE1856" s="1"/>
      <c r="EF1856" s="1"/>
      <c r="EG1856" s="1"/>
      <c r="EH1856" s="1"/>
      <c r="EI1856" s="1"/>
      <c r="EJ1856" s="1"/>
      <c r="EK1856" s="1"/>
      <c r="EL1856" s="1"/>
      <c r="EM1856" s="1"/>
      <c r="EN1856" s="1"/>
      <c r="EO1856" s="1"/>
      <c r="EP1856" s="1"/>
    </row>
    <row r="1857" spans="1:146" s="9" customFormat="1" x14ac:dyDescent="0.2">
      <c r="A1857" s="2">
        <v>1856</v>
      </c>
      <c r="B1857" s="5">
        <v>21</v>
      </c>
      <c r="C1857" s="2">
        <v>3</v>
      </c>
      <c r="D1857" s="1">
        <v>59</v>
      </c>
      <c r="E1857" s="7">
        <v>44119</v>
      </c>
      <c r="F1857" s="1">
        <v>0</v>
      </c>
      <c r="G1857" s="5">
        <f t="shared" si="115"/>
        <v>0</v>
      </c>
      <c r="H1857" s="19">
        <f t="shared" si="116"/>
        <v>0</v>
      </c>
      <c r="I1857" s="51">
        <v>91.319444444444443</v>
      </c>
      <c r="J1857" s="51">
        <v>210.40304182509504</v>
      </c>
      <c r="K1857" s="51">
        <v>26.566321682808919</v>
      </c>
      <c r="L1857" s="51">
        <v>70.342205323193923</v>
      </c>
      <c r="M1857" s="51">
        <v>29.657794676806077</v>
      </c>
      <c r="N1857" s="51">
        <v>0</v>
      </c>
      <c r="O1857" s="51">
        <v>86.979166666666671</v>
      </c>
      <c r="P1857" s="51">
        <v>187.4191616766467</v>
      </c>
      <c r="Q1857" s="51">
        <v>28.852116164318375</v>
      </c>
      <c r="R1857" s="51">
        <v>53.293413173652695</v>
      </c>
      <c r="S1857" s="51">
        <v>46.706586826347305</v>
      </c>
      <c r="T1857" s="51">
        <v>0</v>
      </c>
      <c r="U1857" s="51">
        <v>100</v>
      </c>
      <c r="V1857" s="51">
        <v>250.38541666666666</v>
      </c>
      <c r="W1857" s="51">
        <v>12.396074625672544</v>
      </c>
      <c r="X1857" s="51">
        <v>100</v>
      </c>
      <c r="Y1857" s="51">
        <v>0</v>
      </c>
      <c r="Z1857" s="51">
        <v>0</v>
      </c>
      <c r="AA1857" s="2">
        <v>0</v>
      </c>
      <c r="AB1857">
        <v>1</v>
      </c>
      <c r="AC1857">
        <v>8</v>
      </c>
      <c r="AD1857" s="1" t="s">
        <v>20</v>
      </c>
      <c r="AE1857" s="16">
        <v>0</v>
      </c>
      <c r="AF1857" s="12">
        <v>99</v>
      </c>
      <c r="AG1857">
        <v>99</v>
      </c>
      <c r="AH1857">
        <v>1</v>
      </c>
      <c r="AI1857">
        <v>99</v>
      </c>
      <c r="AJ1857">
        <v>99</v>
      </c>
      <c r="AK1857">
        <v>99</v>
      </c>
      <c r="AL1857">
        <v>99</v>
      </c>
      <c r="AM1857">
        <v>99</v>
      </c>
      <c r="AN1857" s="1">
        <v>99</v>
      </c>
      <c r="AO1857" s="1">
        <v>99</v>
      </c>
      <c r="AP1857" s="1">
        <v>99</v>
      </c>
      <c r="AQ1857" s="1">
        <v>99</v>
      </c>
      <c r="AR1857" s="1">
        <v>99</v>
      </c>
      <c r="AS1857" s="1">
        <v>0</v>
      </c>
      <c r="AT1857" s="1">
        <v>0</v>
      </c>
      <c r="AU1857" s="1">
        <v>1</v>
      </c>
      <c r="AV1857" s="1">
        <v>0</v>
      </c>
      <c r="AW1857" s="1">
        <v>0</v>
      </c>
      <c r="AX1857" s="1">
        <v>0</v>
      </c>
      <c r="AY1857" s="1">
        <v>0</v>
      </c>
      <c r="AZ1857" s="1">
        <v>0</v>
      </c>
      <c r="BA1857" s="1">
        <v>0</v>
      </c>
      <c r="BB1857" s="1">
        <v>0</v>
      </c>
      <c r="BC1857" s="1">
        <v>0</v>
      </c>
      <c r="BD1857" s="1">
        <v>0</v>
      </c>
      <c r="BE1857" s="1">
        <v>0</v>
      </c>
      <c r="BF1857" s="1">
        <f>SUM(AS1857:BE1857)</f>
        <v>1</v>
      </c>
      <c r="BG1857" s="25">
        <v>0</v>
      </c>
      <c r="BH1857" s="1">
        <v>0</v>
      </c>
      <c r="BI1857" s="1">
        <v>0</v>
      </c>
      <c r="BJ1857" s="1">
        <v>0</v>
      </c>
      <c r="BK1857" s="1">
        <v>0</v>
      </c>
      <c r="BL1857" s="25">
        <v>0</v>
      </c>
      <c r="BM1857" s="1">
        <v>0</v>
      </c>
      <c r="BN1857" s="1">
        <v>0</v>
      </c>
      <c r="BO1857" s="1">
        <v>0</v>
      </c>
      <c r="BP1857" s="1">
        <v>0</v>
      </c>
      <c r="BQ1857" s="12"/>
      <c r="BR1857" s="12"/>
      <c r="BS1857" s="12"/>
      <c r="BT1857" s="12"/>
      <c r="BU1857" s="12"/>
      <c r="BV1857" s="12"/>
      <c r="BW1857" s="12"/>
      <c r="BX1857" s="12"/>
      <c r="BY1857" s="12"/>
      <c r="BZ1857" s="12"/>
      <c r="CA1857" s="12"/>
      <c r="CB1857" s="15"/>
      <c r="CC1857" s="12"/>
      <c r="CD1857" s="12"/>
      <c r="CE1857" s="12"/>
      <c r="CF1857" s="12"/>
      <c r="CG1857" s="12"/>
      <c r="CH1857" s="12"/>
      <c r="CI1857" s="12"/>
      <c r="CJ1857" s="15"/>
      <c r="CK1857" s="12"/>
      <c r="CL1857" s="12"/>
      <c r="CM1857" s="12"/>
      <c r="CN1857" s="12"/>
      <c r="CO1857" s="12"/>
      <c r="CP1857" s="12"/>
      <c r="CQ1857" s="12"/>
      <c r="CR1857" s="12"/>
      <c r="CS1857" s="12"/>
      <c r="CT1857" s="12"/>
      <c r="CU1857" s="12"/>
      <c r="CV1857" s="12"/>
      <c r="CW1857" s="12"/>
      <c r="CX1857" s="12"/>
      <c r="CY1857" s="12"/>
      <c r="CZ1857" s="12"/>
      <c r="DA1857" s="12"/>
      <c r="DB1857" s="12"/>
      <c r="DC1857" s="12"/>
      <c r="DD1857"/>
      <c r="DE1857" s="35"/>
      <c r="DF1857" s="1"/>
      <c r="DG1857" s="1"/>
      <c r="DH1857" s="1"/>
      <c r="DI1857" s="1"/>
      <c r="DJ1857" s="1"/>
      <c r="DK1857" s="1"/>
      <c r="DL1857" s="1"/>
      <c r="DM1857" s="1"/>
      <c r="DN1857" s="1"/>
      <c r="DO1857" s="1"/>
      <c r="DP1857" s="1"/>
      <c r="DQ1857" s="1"/>
      <c r="DR1857" s="1"/>
      <c r="DS1857" s="1"/>
      <c r="DT1857" s="1"/>
      <c r="DU1857" s="1"/>
      <c r="DV1857" s="1"/>
      <c r="DW1857" s="1"/>
      <c r="DX1857" s="1"/>
      <c r="DY1857" s="1"/>
      <c r="DZ1857" s="1"/>
      <c r="EA1857" s="1"/>
      <c r="EB1857" s="1"/>
      <c r="EC1857" s="1"/>
      <c r="ED1857" s="1"/>
      <c r="EE1857" s="1"/>
      <c r="EF1857" s="1"/>
      <c r="EG1857" s="1"/>
      <c r="EH1857" s="1"/>
      <c r="EI1857" s="1"/>
      <c r="EJ1857" s="1"/>
      <c r="EK1857" s="1"/>
      <c r="EL1857" s="1"/>
      <c r="EM1857" s="1"/>
      <c r="EN1857" s="1"/>
      <c r="EO1857" s="1"/>
      <c r="EP1857" s="1"/>
    </row>
    <row r="1858" spans="1:146" s="9" customFormat="1" x14ac:dyDescent="0.2">
      <c r="A1858" s="2">
        <v>1857</v>
      </c>
      <c r="B1858" s="5">
        <v>21</v>
      </c>
      <c r="C1858" s="2">
        <v>3</v>
      </c>
      <c r="D1858" s="1">
        <v>60</v>
      </c>
      <c r="E1858" s="7">
        <v>44120</v>
      </c>
      <c r="F1858" s="1">
        <v>0</v>
      </c>
      <c r="G1858" s="5">
        <f t="shared" si="115"/>
        <v>0</v>
      </c>
      <c r="H1858" s="19">
        <f t="shared" si="116"/>
        <v>0</v>
      </c>
      <c r="I1858" s="51">
        <v>85.763888888888886</v>
      </c>
      <c r="J1858" s="51">
        <v>177.71255060728745</v>
      </c>
      <c r="K1858" s="51">
        <v>30.488203894946295</v>
      </c>
      <c r="L1858" s="51">
        <v>48.582995951417004</v>
      </c>
      <c r="M1858" s="51">
        <v>51.417004048582996</v>
      </c>
      <c r="N1858" s="51">
        <v>0</v>
      </c>
      <c r="O1858" s="51">
        <v>85.9375</v>
      </c>
      <c r="P1858" s="51">
        <v>147.26666666666668</v>
      </c>
      <c r="Q1858" s="51">
        <v>26.433810186714776</v>
      </c>
      <c r="R1858" s="51">
        <v>23.030303030303031</v>
      </c>
      <c r="S1858" s="51">
        <v>76.969696969696969</v>
      </c>
      <c r="T1858" s="51">
        <v>0</v>
      </c>
      <c r="U1858" s="51">
        <v>85.416666666666671</v>
      </c>
      <c r="V1858" s="51">
        <v>238.97560975609755</v>
      </c>
      <c r="W1858" s="51">
        <v>5.2869153317731117</v>
      </c>
      <c r="X1858" s="51">
        <v>100</v>
      </c>
      <c r="Y1858" s="51">
        <v>0</v>
      </c>
      <c r="Z1858" s="51">
        <v>0</v>
      </c>
      <c r="AA1858" s="2">
        <v>0</v>
      </c>
      <c r="AB1858">
        <v>1</v>
      </c>
      <c r="AC1858">
        <v>8</v>
      </c>
      <c r="AD1858">
        <v>1</v>
      </c>
      <c r="AE1858" s="16">
        <v>0</v>
      </c>
      <c r="AF1858" s="12">
        <v>99</v>
      </c>
      <c r="AG1858">
        <v>99</v>
      </c>
      <c r="AH1858">
        <v>99</v>
      </c>
      <c r="AI1858">
        <v>99</v>
      </c>
      <c r="AJ1858">
        <v>99</v>
      </c>
      <c r="AK1858">
        <v>99</v>
      </c>
      <c r="AL1858">
        <v>1</v>
      </c>
      <c r="AM1858" s="1">
        <v>99</v>
      </c>
      <c r="AN1858" s="1">
        <v>99</v>
      </c>
      <c r="AO1858" s="1">
        <v>99</v>
      </c>
      <c r="AP1858" s="1">
        <v>99</v>
      </c>
      <c r="AQ1858" s="1">
        <v>99</v>
      </c>
      <c r="AR1858" s="1">
        <v>99</v>
      </c>
      <c r="AS1858" s="1">
        <v>0</v>
      </c>
      <c r="AT1858" s="1">
        <v>0</v>
      </c>
      <c r="AU1858">
        <v>0</v>
      </c>
      <c r="AV1858" s="1">
        <v>0</v>
      </c>
      <c r="AW1858" s="1">
        <v>0</v>
      </c>
      <c r="AX1858" s="1">
        <v>0</v>
      </c>
      <c r="AY1858" s="1">
        <v>1</v>
      </c>
      <c r="AZ1858" s="1">
        <v>0</v>
      </c>
      <c r="BA1858" s="1">
        <v>0</v>
      </c>
      <c r="BB1858" s="1">
        <v>0</v>
      </c>
      <c r="BC1858" s="1">
        <v>0</v>
      </c>
      <c r="BD1858" s="1">
        <v>0</v>
      </c>
      <c r="BE1858" s="1">
        <v>0</v>
      </c>
      <c r="BF1858" s="1">
        <f>SUM(AS1858:BE1858)</f>
        <v>1</v>
      </c>
      <c r="BG1858" s="25">
        <v>0</v>
      </c>
      <c r="BH1858" s="1">
        <v>0</v>
      </c>
      <c r="BI1858" s="1">
        <v>0</v>
      </c>
      <c r="BJ1858" s="1">
        <v>0</v>
      </c>
      <c r="BK1858" s="1">
        <v>0</v>
      </c>
      <c r="BL1858" s="25">
        <v>0</v>
      </c>
      <c r="BM1858" s="1">
        <v>0</v>
      </c>
      <c r="BN1858" s="1">
        <v>0</v>
      </c>
      <c r="BO1858" s="1">
        <v>0</v>
      </c>
      <c r="BP1858" s="1">
        <v>0</v>
      </c>
      <c r="BQ1858" s="12"/>
      <c r="BR1858" s="12"/>
      <c r="BS1858" s="12"/>
      <c r="BT1858" s="12"/>
      <c r="BU1858" s="12"/>
      <c r="BV1858" s="12"/>
      <c r="BW1858" s="12"/>
      <c r="BX1858" s="12"/>
      <c r="BY1858" s="12"/>
      <c r="BZ1858" s="12"/>
      <c r="CA1858" s="12"/>
      <c r="CB1858" s="15"/>
      <c r="CC1858" s="12"/>
      <c r="CD1858" s="12"/>
      <c r="CE1858" s="12"/>
      <c r="CF1858" s="12"/>
      <c r="CG1858" s="12"/>
      <c r="CH1858" s="12"/>
      <c r="CI1858" s="12"/>
      <c r="CJ1858" s="15"/>
      <c r="CK1858" s="12"/>
      <c r="CL1858" s="12"/>
      <c r="CM1858" s="12"/>
      <c r="CN1858" s="12"/>
      <c r="CO1858" s="12"/>
      <c r="CP1858" s="12"/>
      <c r="CQ1858" s="12"/>
      <c r="CR1858" s="12"/>
      <c r="CS1858" s="12"/>
      <c r="CT1858" s="12"/>
      <c r="CU1858" s="12"/>
      <c r="CV1858" s="12"/>
      <c r="CW1858" s="12"/>
      <c r="CX1858" s="12"/>
      <c r="CY1858" s="12"/>
      <c r="CZ1858" s="12"/>
      <c r="DA1858" s="12"/>
      <c r="DB1858" s="12"/>
      <c r="DC1858" s="12"/>
      <c r="DD1858"/>
      <c r="DE1858" s="35"/>
      <c r="DF1858" s="1"/>
      <c r="DG1858" s="1"/>
      <c r="DH1858" s="1"/>
      <c r="DI1858" s="1"/>
      <c r="DJ1858" s="1"/>
      <c r="DK1858" s="1"/>
      <c r="DL1858" s="1"/>
      <c r="DM1858" s="1"/>
      <c r="DN1858" s="1"/>
      <c r="DO1858" s="1"/>
      <c r="DP1858" s="1"/>
      <c r="DQ1858" s="1"/>
      <c r="DR1858" s="1"/>
      <c r="DS1858" s="1"/>
      <c r="DT1858" s="1"/>
      <c r="DU1858" s="1"/>
      <c r="DV1858" s="1"/>
      <c r="DW1858" s="1"/>
      <c r="DX1858" s="1"/>
      <c r="DY1858" s="1"/>
      <c r="DZ1858" s="1"/>
      <c r="EA1858" s="1"/>
      <c r="EB1858" s="1"/>
      <c r="EC1858" s="1"/>
      <c r="ED1858" s="1"/>
      <c r="EE1858" s="1"/>
      <c r="EF1858" s="1"/>
      <c r="EG1858" s="1"/>
      <c r="EH1858" s="1"/>
      <c r="EI1858" s="1"/>
      <c r="EJ1858" s="1"/>
      <c r="EK1858" s="1"/>
      <c r="EL1858" s="1"/>
      <c r="EM1858" s="1"/>
      <c r="EN1858" s="1"/>
      <c r="EO1858" s="1"/>
      <c r="EP1858" s="1"/>
    </row>
    <row r="1859" spans="1:146" s="9" customFormat="1" x14ac:dyDescent="0.2">
      <c r="A1859" s="2">
        <v>1858</v>
      </c>
      <c r="B1859" s="5">
        <v>21</v>
      </c>
      <c r="C1859" s="2">
        <v>3</v>
      </c>
      <c r="D1859" s="1">
        <v>61</v>
      </c>
      <c r="E1859" s="7">
        <v>44121</v>
      </c>
      <c r="F1859" s="1">
        <v>0</v>
      </c>
      <c r="G1859" s="5">
        <f t="shared" si="115"/>
        <v>0</v>
      </c>
      <c r="H1859" s="19">
        <f t="shared" si="116"/>
        <v>0</v>
      </c>
      <c r="I1859" s="51">
        <v>90.972222222222229</v>
      </c>
      <c r="J1859" s="51">
        <v>216.82824427480915</v>
      </c>
      <c r="K1859" s="51">
        <v>17.010918975330458</v>
      </c>
      <c r="L1859" s="51">
        <v>76.335877862595424</v>
      </c>
      <c r="M1859" s="51">
        <v>23.664122137404576</v>
      </c>
      <c r="N1859" s="51">
        <v>0</v>
      </c>
      <c r="O1859" s="51">
        <v>93.75</v>
      </c>
      <c r="P1859" s="51">
        <v>203.45555555555555</v>
      </c>
      <c r="Q1859" s="51">
        <v>17.074561121899251</v>
      </c>
      <c r="R1859" s="51">
        <v>65.555555555555557</v>
      </c>
      <c r="S1859" s="51">
        <v>34.444444444444443</v>
      </c>
      <c r="T1859" s="51">
        <v>0</v>
      </c>
      <c r="U1859" s="51">
        <v>85.416666666666671</v>
      </c>
      <c r="V1859" s="51">
        <v>246.1829268292683</v>
      </c>
      <c r="W1859" s="51">
        <v>8.5889355556439799</v>
      </c>
      <c r="X1859" s="51">
        <v>100</v>
      </c>
      <c r="Y1859" s="51">
        <v>0</v>
      </c>
      <c r="Z1859" s="51">
        <v>0</v>
      </c>
      <c r="AA1859" s="2">
        <v>0</v>
      </c>
      <c r="AB1859">
        <v>1</v>
      </c>
      <c r="AC1859">
        <v>8</v>
      </c>
      <c r="AD1859">
        <v>1</v>
      </c>
      <c r="AE1859" s="16">
        <v>0</v>
      </c>
      <c r="AF1859" s="12">
        <v>99</v>
      </c>
      <c r="AG1859">
        <v>99</v>
      </c>
      <c r="AH1859">
        <v>1</v>
      </c>
      <c r="AI1859">
        <v>99</v>
      </c>
      <c r="AJ1859">
        <v>99</v>
      </c>
      <c r="AK1859">
        <v>99</v>
      </c>
      <c r="AL1859">
        <v>99</v>
      </c>
      <c r="AM1859" s="1">
        <v>99</v>
      </c>
      <c r="AN1859" s="1">
        <v>99</v>
      </c>
      <c r="AO1859" s="1">
        <v>99</v>
      </c>
      <c r="AP1859" s="1">
        <v>99</v>
      </c>
      <c r="AQ1859" s="1">
        <v>99</v>
      </c>
      <c r="AR1859" s="1">
        <v>99</v>
      </c>
      <c r="AS1859" s="1">
        <v>0</v>
      </c>
      <c r="AT1859" s="1">
        <v>0</v>
      </c>
      <c r="AU1859" s="1">
        <v>1</v>
      </c>
      <c r="AV1859" s="1">
        <v>0</v>
      </c>
      <c r="AW1859" s="1">
        <v>0</v>
      </c>
      <c r="AX1859" s="1">
        <v>0</v>
      </c>
      <c r="AY1859" s="1">
        <v>0</v>
      </c>
      <c r="AZ1859" s="1">
        <v>0</v>
      </c>
      <c r="BA1859" s="1">
        <v>0</v>
      </c>
      <c r="BB1859" s="1">
        <v>0</v>
      </c>
      <c r="BC1859" s="1">
        <v>0</v>
      </c>
      <c r="BD1859" s="1">
        <v>0</v>
      </c>
      <c r="BE1859" s="1">
        <v>0</v>
      </c>
      <c r="BF1859" s="1">
        <f>SUM(AS1859:BE1859)</f>
        <v>1</v>
      </c>
      <c r="BG1859" s="25">
        <v>0</v>
      </c>
      <c r="BH1859" s="1">
        <v>0</v>
      </c>
      <c r="BI1859" s="1">
        <v>0</v>
      </c>
      <c r="BJ1859" s="1">
        <v>0</v>
      </c>
      <c r="BK1859" s="1">
        <v>0</v>
      </c>
      <c r="BL1859" s="25">
        <v>0</v>
      </c>
      <c r="BM1859" s="1">
        <v>0</v>
      </c>
      <c r="BN1859" s="1">
        <v>0</v>
      </c>
      <c r="BO1859" s="1">
        <v>0</v>
      </c>
      <c r="BP1859" s="1">
        <v>0</v>
      </c>
      <c r="BQ1859" s="12"/>
      <c r="BR1859" s="12"/>
      <c r="BS1859" s="12"/>
      <c r="BT1859" s="12"/>
      <c r="BU1859" s="12"/>
      <c r="BV1859" s="12"/>
      <c r="BW1859" s="12"/>
      <c r="BX1859" s="12"/>
      <c r="BY1859" s="12"/>
      <c r="BZ1859" s="12"/>
      <c r="CA1859" s="12"/>
      <c r="CB1859" s="15"/>
      <c r="CC1859" s="12"/>
      <c r="CD1859" s="12"/>
      <c r="CE1859" s="12"/>
      <c r="CF1859" s="12"/>
      <c r="CG1859" s="12"/>
      <c r="CH1859" s="12"/>
      <c r="CI1859" s="12"/>
      <c r="CJ1859" s="15"/>
      <c r="CK1859" s="12"/>
      <c r="CL1859" s="12"/>
      <c r="CM1859" s="12"/>
      <c r="CN1859" s="12"/>
      <c r="CO1859" s="12"/>
      <c r="CP1859" s="12"/>
      <c r="CQ1859" s="12"/>
      <c r="CR1859" s="12"/>
      <c r="CS1859" s="12"/>
      <c r="CT1859" s="12"/>
      <c r="CU1859" s="12"/>
      <c r="CV1859" s="12"/>
      <c r="CW1859" s="12"/>
      <c r="CX1859" s="12"/>
      <c r="CY1859" s="12"/>
      <c r="CZ1859" s="12"/>
      <c r="DA1859" s="12"/>
      <c r="DB1859" s="12"/>
      <c r="DC1859" s="12"/>
      <c r="DD1859"/>
      <c r="DE1859" s="35"/>
      <c r="DF1859" s="1"/>
      <c r="DG1859" s="1"/>
      <c r="DH1859" s="1"/>
      <c r="DI1859" s="1"/>
      <c r="DJ1859" s="1"/>
      <c r="DK1859" s="1"/>
      <c r="DL1859" s="1"/>
      <c r="DM1859" s="1"/>
      <c r="DN1859" s="1"/>
      <c r="DO1859" s="1"/>
      <c r="DP1859" s="1"/>
      <c r="DQ1859" s="1"/>
      <c r="DR1859" s="1"/>
      <c r="DS1859" s="1"/>
      <c r="DT1859" s="1"/>
      <c r="DU1859" s="1"/>
      <c r="DV1859" s="1"/>
      <c r="DW1859" s="1"/>
      <c r="DX1859" s="1"/>
      <c r="DY1859" s="1"/>
      <c r="DZ1859" s="1"/>
      <c r="EA1859" s="1"/>
      <c r="EB1859" s="1"/>
      <c r="EC1859" s="1"/>
      <c r="ED1859" s="1"/>
      <c r="EE1859" s="1"/>
      <c r="EF1859" s="1"/>
      <c r="EG1859" s="1"/>
      <c r="EH1859" s="1"/>
      <c r="EI1859" s="1"/>
      <c r="EJ1859" s="1"/>
      <c r="EK1859" s="1"/>
      <c r="EL1859" s="1"/>
      <c r="EM1859" s="1"/>
      <c r="EN1859" s="1"/>
      <c r="EO1859" s="1"/>
      <c r="EP1859" s="1"/>
    </row>
    <row r="1860" spans="1:146" s="9" customFormat="1" x14ac:dyDescent="0.2">
      <c r="A1860" s="2">
        <v>1859</v>
      </c>
      <c r="B1860" s="5">
        <v>21</v>
      </c>
      <c r="C1860" s="2">
        <v>3</v>
      </c>
      <c r="D1860" s="1">
        <v>62</v>
      </c>
      <c r="E1860" s="7">
        <v>44122</v>
      </c>
      <c r="F1860" s="1">
        <v>0</v>
      </c>
      <c r="G1860" s="5">
        <f t="shared" si="115"/>
        <v>0</v>
      </c>
      <c r="H1860" s="19">
        <f t="shared" si="116"/>
        <v>0</v>
      </c>
      <c r="I1860" s="51">
        <v>85.763888888888886</v>
      </c>
      <c r="J1860" s="51">
        <v>193.41700404858301</v>
      </c>
      <c r="K1860" s="51">
        <v>23.652974588628243</v>
      </c>
      <c r="L1860" s="51">
        <v>68.421052631578945</v>
      </c>
      <c r="M1860" s="51">
        <v>31.578947368421055</v>
      </c>
      <c r="N1860" s="51">
        <v>0</v>
      </c>
      <c r="O1860" s="51">
        <v>78.645833333333329</v>
      </c>
      <c r="P1860" s="51">
        <v>171.7019867549669</v>
      </c>
      <c r="Q1860" s="51">
        <v>26.624381550533762</v>
      </c>
      <c r="R1860" s="51">
        <v>48.34437086092715</v>
      </c>
      <c r="S1860" s="51">
        <v>51.65562913907285</v>
      </c>
      <c r="T1860" s="51">
        <v>0</v>
      </c>
      <c r="U1860" s="51">
        <v>100</v>
      </c>
      <c r="V1860" s="51">
        <v>227.57291666666666</v>
      </c>
      <c r="W1860" s="51">
        <v>6.0813429344163108</v>
      </c>
      <c r="X1860" s="51">
        <v>100</v>
      </c>
      <c r="Y1860" s="51">
        <v>0</v>
      </c>
      <c r="Z1860" s="51">
        <v>0</v>
      </c>
      <c r="AA1860" s="25" t="s">
        <v>20</v>
      </c>
      <c r="AB1860" t="s">
        <v>20</v>
      </c>
      <c r="AC1860" t="s">
        <v>20</v>
      </c>
      <c r="AD1860">
        <v>1</v>
      </c>
      <c r="AE1860" s="16" t="s">
        <v>20</v>
      </c>
      <c r="AF1860" s="16" t="s">
        <v>20</v>
      </c>
      <c r="AG1860" s="16" t="s">
        <v>20</v>
      </c>
      <c r="AH1860" s="16" t="s">
        <v>20</v>
      </c>
      <c r="AI1860" s="16" t="s">
        <v>20</v>
      </c>
      <c r="AJ1860" s="16" t="s">
        <v>20</v>
      </c>
      <c r="AK1860" s="16" t="s">
        <v>20</v>
      </c>
      <c r="AL1860" s="16" t="s">
        <v>20</v>
      </c>
      <c r="AM1860" s="16" t="s">
        <v>20</v>
      </c>
      <c r="AN1860" s="16" t="s">
        <v>20</v>
      </c>
      <c r="AO1860" s="16" t="s">
        <v>20</v>
      </c>
      <c r="AP1860" s="16" t="s">
        <v>20</v>
      </c>
      <c r="AQ1860" s="16" t="s">
        <v>20</v>
      </c>
      <c r="AR1860" s="16" t="s">
        <v>20</v>
      </c>
      <c r="AS1860" t="s">
        <v>20</v>
      </c>
      <c r="AT1860" t="s">
        <v>20</v>
      </c>
      <c r="AU1860" t="s">
        <v>20</v>
      </c>
      <c r="AV1860" t="s">
        <v>20</v>
      </c>
      <c r="AW1860" t="s">
        <v>20</v>
      </c>
      <c r="AX1860" t="s">
        <v>20</v>
      </c>
      <c r="AY1860" t="s">
        <v>20</v>
      </c>
      <c r="AZ1860" s="1" t="s">
        <v>20</v>
      </c>
      <c r="BA1860" t="s">
        <v>20</v>
      </c>
      <c r="BB1860" t="s">
        <v>20</v>
      </c>
      <c r="BC1860" t="s">
        <v>20</v>
      </c>
      <c r="BD1860" t="s">
        <v>20</v>
      </c>
      <c r="BE1860" t="s">
        <v>20</v>
      </c>
      <c r="BF1860" s="1" t="s">
        <v>20</v>
      </c>
      <c r="BG1860" s="25">
        <v>0</v>
      </c>
      <c r="BH1860" s="1">
        <v>0</v>
      </c>
      <c r="BI1860" s="1">
        <v>0</v>
      </c>
      <c r="BJ1860" s="1">
        <v>0</v>
      </c>
      <c r="BK1860" s="1">
        <v>0</v>
      </c>
      <c r="BL1860" s="25">
        <v>0</v>
      </c>
      <c r="BM1860" s="1">
        <v>0</v>
      </c>
      <c r="BN1860" s="1">
        <v>0</v>
      </c>
      <c r="BO1860" s="1">
        <v>0</v>
      </c>
      <c r="BP1860" s="1">
        <v>0</v>
      </c>
      <c r="BQ1860" s="12"/>
      <c r="BR1860" s="12"/>
      <c r="BS1860" s="12"/>
      <c r="BT1860" s="12"/>
      <c r="BU1860" s="12"/>
      <c r="BV1860" s="12"/>
      <c r="BW1860" s="12"/>
      <c r="BX1860" s="12"/>
      <c r="BY1860" s="12"/>
      <c r="BZ1860" s="12"/>
      <c r="CA1860" s="12"/>
      <c r="CB1860" s="15"/>
      <c r="CC1860" s="12"/>
      <c r="CD1860" s="12"/>
      <c r="CE1860" s="12"/>
      <c r="CF1860" s="12"/>
      <c r="CG1860" s="12"/>
      <c r="CH1860" s="12"/>
      <c r="CI1860" s="12"/>
      <c r="CJ1860" s="15"/>
      <c r="CK1860" s="12"/>
      <c r="CL1860" s="12"/>
      <c r="CM1860" s="12"/>
      <c r="CN1860" s="12"/>
      <c r="CO1860" s="12"/>
      <c r="CP1860" s="12"/>
      <c r="CQ1860" s="12"/>
      <c r="CR1860" s="12"/>
      <c r="CS1860" s="12"/>
      <c r="CT1860" s="12"/>
      <c r="CU1860" s="12"/>
      <c r="CV1860" s="12"/>
      <c r="CW1860" s="12"/>
      <c r="CX1860" s="12"/>
      <c r="CY1860" s="12"/>
      <c r="CZ1860" s="12"/>
      <c r="DA1860" s="12"/>
      <c r="DB1860" s="12"/>
      <c r="DC1860" s="12"/>
      <c r="DD1860"/>
      <c r="DE1860" s="35"/>
      <c r="DF1860" s="1"/>
      <c r="DG1860" s="1"/>
      <c r="DH1860" s="1"/>
      <c r="DI1860" s="1"/>
      <c r="DJ1860" s="1"/>
      <c r="DK1860" s="1"/>
      <c r="DL1860" s="1"/>
      <c r="DM1860" s="1"/>
      <c r="DN1860" s="1"/>
      <c r="DO1860" s="1"/>
      <c r="DP1860" s="1"/>
      <c r="DQ1860" s="1"/>
      <c r="DR1860" s="1"/>
      <c r="DS1860" s="1"/>
      <c r="DT1860" s="1"/>
      <c r="DU1860" s="1"/>
      <c r="DV1860" s="1"/>
      <c r="DW1860" s="1"/>
      <c r="DX1860" s="1"/>
      <c r="DY1860" s="1"/>
      <c r="DZ1860" s="1"/>
      <c r="EA1860" s="1"/>
      <c r="EB1860" s="1"/>
      <c r="EC1860" s="1"/>
      <c r="ED1860" s="1"/>
      <c r="EE1860" s="1"/>
      <c r="EF1860" s="1"/>
      <c r="EG1860" s="1"/>
      <c r="EH1860" s="1"/>
      <c r="EI1860" s="1"/>
      <c r="EJ1860" s="1"/>
      <c r="EK1860" s="1"/>
      <c r="EL1860" s="1"/>
      <c r="EM1860" s="1"/>
      <c r="EN1860" s="1"/>
      <c r="EO1860" s="1"/>
      <c r="EP1860" s="1"/>
    </row>
    <row r="1861" spans="1:146" s="9" customFormat="1" x14ac:dyDescent="0.2">
      <c r="A1861" s="2">
        <v>1860</v>
      </c>
      <c r="B1861" s="5">
        <v>21</v>
      </c>
      <c r="C1861" s="2">
        <v>3</v>
      </c>
      <c r="D1861" s="1">
        <v>63</v>
      </c>
      <c r="E1861" s="7">
        <v>44123</v>
      </c>
      <c r="F1861" s="1">
        <v>0</v>
      </c>
      <c r="G1861" s="5">
        <f t="shared" si="115"/>
        <v>0</v>
      </c>
      <c r="H1861" s="19">
        <f t="shared" si="116"/>
        <v>0</v>
      </c>
      <c r="I1861" s="51">
        <v>92.361111111111114</v>
      </c>
      <c r="J1861" s="51">
        <v>167.55263157894737</v>
      </c>
      <c r="K1861" s="51">
        <v>26.186074425459001</v>
      </c>
      <c r="L1861" s="51">
        <v>43.609022556390975</v>
      </c>
      <c r="M1861" s="51">
        <v>56.390977443609025</v>
      </c>
      <c r="N1861" s="51">
        <v>0</v>
      </c>
      <c r="O1861" s="51">
        <v>88.541666666666671</v>
      </c>
      <c r="P1861" s="51">
        <v>148.59411764705882</v>
      </c>
      <c r="Q1861" s="51">
        <v>28.60630802042505</v>
      </c>
      <c r="R1861" s="51">
        <v>22.352941176470587</v>
      </c>
      <c r="S1861" s="51">
        <v>77.64705882352942</v>
      </c>
      <c r="T1861" s="51">
        <v>0</v>
      </c>
      <c r="U1861" s="51">
        <v>100</v>
      </c>
      <c r="V1861" s="51">
        <v>201.125</v>
      </c>
      <c r="W1861" s="51">
        <v>9.6079399871369073</v>
      </c>
      <c r="X1861" s="51">
        <v>81.25</v>
      </c>
      <c r="Y1861" s="51">
        <v>18.75</v>
      </c>
      <c r="Z1861" s="51">
        <v>0</v>
      </c>
      <c r="AA1861" s="2">
        <v>0</v>
      </c>
      <c r="AB1861">
        <v>1</v>
      </c>
      <c r="AC1861">
        <v>7</v>
      </c>
      <c r="AD1861" s="1" t="s">
        <v>20</v>
      </c>
      <c r="AE1861" s="16">
        <v>0</v>
      </c>
      <c r="AF1861" s="12">
        <v>99</v>
      </c>
      <c r="AG1861">
        <v>1</v>
      </c>
      <c r="AH1861">
        <v>99</v>
      </c>
      <c r="AI1861">
        <v>99</v>
      </c>
      <c r="AJ1861">
        <v>99</v>
      </c>
      <c r="AK1861">
        <v>99</v>
      </c>
      <c r="AL1861">
        <v>99</v>
      </c>
      <c r="AM1861" s="1">
        <v>99</v>
      </c>
      <c r="AN1861" s="1">
        <v>99</v>
      </c>
      <c r="AO1861" s="1">
        <v>99</v>
      </c>
      <c r="AP1861">
        <v>99</v>
      </c>
      <c r="AQ1861" s="1">
        <v>99</v>
      </c>
      <c r="AR1861">
        <v>99</v>
      </c>
      <c r="AS1861" s="1">
        <v>0</v>
      </c>
      <c r="AT1861">
        <v>1</v>
      </c>
      <c r="AU1861">
        <v>0</v>
      </c>
      <c r="AV1861" s="1">
        <v>0</v>
      </c>
      <c r="AW1861" s="1">
        <v>0</v>
      </c>
      <c r="AX1861" s="1">
        <v>0</v>
      </c>
      <c r="AY1861" s="1">
        <v>0</v>
      </c>
      <c r="AZ1861" s="1">
        <v>0</v>
      </c>
      <c r="BA1861" s="1">
        <v>0</v>
      </c>
      <c r="BB1861" s="1">
        <v>0</v>
      </c>
      <c r="BC1861" s="1">
        <v>0</v>
      </c>
      <c r="BD1861" s="1">
        <v>0</v>
      </c>
      <c r="BE1861" s="1">
        <v>0</v>
      </c>
      <c r="BF1861" s="1">
        <f>SUM(AS1861:BE1861)</f>
        <v>1</v>
      </c>
      <c r="BG1861" s="25">
        <v>0</v>
      </c>
      <c r="BH1861" s="1">
        <v>0</v>
      </c>
      <c r="BI1861" s="1">
        <v>0</v>
      </c>
      <c r="BJ1861" s="1">
        <v>0</v>
      </c>
      <c r="BK1861" s="1">
        <v>0</v>
      </c>
      <c r="BL1861" s="25">
        <v>0</v>
      </c>
      <c r="BM1861" s="1">
        <v>0</v>
      </c>
      <c r="BN1861" s="1">
        <v>0</v>
      </c>
      <c r="BO1861" s="1">
        <v>0</v>
      </c>
      <c r="BP1861" s="1">
        <v>0</v>
      </c>
      <c r="BQ1861" s="12"/>
      <c r="BR1861" s="12"/>
      <c r="BS1861" s="12"/>
      <c r="BT1861" s="12"/>
      <c r="BU1861" s="12"/>
      <c r="BV1861" s="12"/>
      <c r="BW1861" s="12"/>
      <c r="BX1861" s="12"/>
      <c r="BY1861" s="12"/>
      <c r="BZ1861" s="12"/>
      <c r="CA1861" s="12"/>
      <c r="CB1861" s="15"/>
      <c r="CC1861" s="12"/>
      <c r="CD1861" s="12"/>
      <c r="CE1861" s="12"/>
      <c r="CF1861" s="12"/>
      <c r="CG1861" s="12"/>
      <c r="CH1861" s="12"/>
      <c r="CI1861" s="12"/>
      <c r="CJ1861" s="15"/>
      <c r="CK1861" s="12"/>
      <c r="CL1861" s="12"/>
      <c r="CM1861" s="12"/>
      <c r="CN1861" s="12"/>
      <c r="CO1861" s="12"/>
      <c r="CP1861" s="12"/>
      <c r="CQ1861" s="12"/>
      <c r="CR1861" s="12"/>
      <c r="CS1861" s="12"/>
      <c r="CT1861" s="12"/>
      <c r="CU1861" s="12"/>
      <c r="CV1861" s="12"/>
      <c r="CW1861" s="12"/>
      <c r="CX1861" s="12"/>
      <c r="CY1861" s="12"/>
      <c r="CZ1861" s="12"/>
      <c r="DA1861" s="12"/>
      <c r="DB1861" s="12"/>
      <c r="DC1861" s="12"/>
      <c r="DD1861"/>
      <c r="DE1861" s="35"/>
      <c r="DF1861" s="1"/>
      <c r="DG1861" s="1"/>
      <c r="DH1861" s="1"/>
      <c r="DI1861" s="1"/>
      <c r="DJ1861" s="1"/>
      <c r="DK1861" s="1"/>
      <c r="DL1861" s="1"/>
      <c r="DM1861" s="1"/>
      <c r="DN1861" s="1"/>
      <c r="DO1861" s="1"/>
      <c r="DP1861" s="1"/>
      <c r="DQ1861" s="1"/>
      <c r="DR1861" s="1"/>
      <c r="DS1861" s="1"/>
      <c r="DT1861" s="1"/>
      <c r="DU1861" s="1"/>
      <c r="DV1861" s="1"/>
      <c r="DW1861" s="1"/>
      <c r="DX1861" s="1"/>
      <c r="DY1861" s="1"/>
      <c r="DZ1861" s="1"/>
      <c r="EA1861" s="1"/>
      <c r="EB1861" s="1"/>
      <c r="EC1861" s="1"/>
      <c r="ED1861" s="1"/>
      <c r="EE1861" s="1"/>
      <c r="EF1861" s="1"/>
      <c r="EG1861" s="1"/>
      <c r="EH1861" s="1"/>
      <c r="EI1861" s="1"/>
      <c r="EJ1861" s="1"/>
      <c r="EK1861" s="1"/>
      <c r="EL1861" s="1"/>
      <c r="EM1861" s="1"/>
      <c r="EN1861" s="1"/>
      <c r="EO1861" s="1"/>
      <c r="EP1861" s="1"/>
    </row>
    <row r="1862" spans="1:146" s="9" customFormat="1" x14ac:dyDescent="0.2">
      <c r="A1862" s="2">
        <v>1861</v>
      </c>
      <c r="B1862" s="5">
        <v>21</v>
      </c>
      <c r="C1862" s="2">
        <v>3</v>
      </c>
      <c r="D1862" s="1">
        <v>64</v>
      </c>
      <c r="E1862" s="7">
        <v>44124</v>
      </c>
      <c r="F1862" s="1">
        <v>0</v>
      </c>
      <c r="G1862" s="5">
        <f t="shared" si="115"/>
        <v>119.99999999999997</v>
      </c>
      <c r="H1862" s="19">
        <f t="shared" si="116"/>
        <v>479.99999999999989</v>
      </c>
      <c r="I1862" s="51">
        <v>97.569444444444443</v>
      </c>
      <c r="J1862" s="51">
        <v>181.33451957295372</v>
      </c>
      <c r="K1862" s="51">
        <v>26.476252329361902</v>
      </c>
      <c r="L1862" s="51">
        <v>64.412811387900362</v>
      </c>
      <c r="M1862" s="51">
        <v>35.587188612099638</v>
      </c>
      <c r="N1862" s="51">
        <v>0</v>
      </c>
      <c r="O1862" s="51">
        <v>100</v>
      </c>
      <c r="P1862" s="51">
        <v>165.15104166666666</v>
      </c>
      <c r="Q1862" s="51">
        <v>28.492287733067897</v>
      </c>
      <c r="R1862" s="51">
        <v>51.041666666666664</v>
      </c>
      <c r="S1862" s="51">
        <v>48.958333333333336</v>
      </c>
      <c r="T1862" s="51">
        <v>0</v>
      </c>
      <c r="U1862" s="51">
        <v>92.708333333333329</v>
      </c>
      <c r="V1862" s="51">
        <v>216.24719101123594</v>
      </c>
      <c r="W1862" s="51">
        <v>12.444046290659008</v>
      </c>
      <c r="X1862" s="51">
        <v>93.258426966292134</v>
      </c>
      <c r="Y1862" s="51">
        <v>6.7415730337078656</v>
      </c>
      <c r="Z1862" s="51">
        <v>0</v>
      </c>
      <c r="AA1862" s="2">
        <v>0</v>
      </c>
      <c r="AB1862">
        <v>1</v>
      </c>
      <c r="AC1862">
        <v>8</v>
      </c>
      <c r="AD1862">
        <v>1</v>
      </c>
      <c r="AE1862" s="16">
        <v>0</v>
      </c>
      <c r="AF1862" t="s">
        <v>875</v>
      </c>
      <c r="AG1862" t="s">
        <v>875</v>
      </c>
      <c r="AH1862" t="s">
        <v>875</v>
      </c>
      <c r="AI1862" t="s">
        <v>875</v>
      </c>
      <c r="AJ1862" t="s">
        <v>875</v>
      </c>
      <c r="AK1862" t="s">
        <v>875</v>
      </c>
      <c r="AL1862" t="s">
        <v>875</v>
      </c>
      <c r="AM1862" s="1" t="s">
        <v>903</v>
      </c>
      <c r="AN1862" s="1" t="s">
        <v>903</v>
      </c>
      <c r="AO1862" s="1" t="s">
        <v>903</v>
      </c>
      <c r="AP1862" s="1" t="s">
        <v>903</v>
      </c>
      <c r="AQ1862" s="1" t="s">
        <v>903</v>
      </c>
      <c r="AR1862" s="1" t="s">
        <v>903</v>
      </c>
      <c r="AS1862" s="1" t="s">
        <v>903</v>
      </c>
      <c r="AT1862" s="1" t="s">
        <v>903</v>
      </c>
      <c r="AU1862" s="1" t="s">
        <v>903</v>
      </c>
      <c r="AV1862" s="1" t="s">
        <v>903</v>
      </c>
      <c r="AW1862" s="1" t="s">
        <v>903</v>
      </c>
      <c r="AX1862" s="1" t="s">
        <v>903</v>
      </c>
      <c r="AY1862" s="1" t="s">
        <v>903</v>
      </c>
      <c r="AZ1862" s="1" t="s">
        <v>903</v>
      </c>
      <c r="BA1862" s="1" t="s">
        <v>875</v>
      </c>
      <c r="BB1862" s="1" t="s">
        <v>875</v>
      </c>
      <c r="BC1862" s="1" t="s">
        <v>875</v>
      </c>
      <c r="BD1862" s="1" t="s">
        <v>875</v>
      </c>
      <c r="BE1862" s="1" t="s">
        <v>875</v>
      </c>
      <c r="BF1862" s="1" t="s">
        <v>875</v>
      </c>
      <c r="BG1862" s="25">
        <v>119.99999999999997</v>
      </c>
      <c r="BH1862">
        <v>6</v>
      </c>
      <c r="BI1862" s="1">
        <v>4</v>
      </c>
      <c r="BJ1862" s="1">
        <f>BG1862*BI1862</f>
        <v>479.99999999999989</v>
      </c>
      <c r="BK1862" t="s">
        <v>790</v>
      </c>
      <c r="BL1862" s="25">
        <v>0</v>
      </c>
      <c r="BM1862" s="1">
        <v>0</v>
      </c>
      <c r="BN1862" s="1">
        <v>0</v>
      </c>
      <c r="BO1862" s="1">
        <v>0</v>
      </c>
      <c r="BP1862" s="1">
        <v>0</v>
      </c>
      <c r="BQ1862" s="12"/>
      <c r="BR1862" s="12"/>
      <c r="BS1862" s="12"/>
      <c r="BT1862" s="12"/>
      <c r="BU1862" s="12"/>
      <c r="BV1862" s="12"/>
      <c r="BW1862" s="12"/>
      <c r="BX1862" s="12"/>
      <c r="BY1862" s="12"/>
      <c r="BZ1862" s="12"/>
      <c r="CA1862" s="12"/>
      <c r="CB1862" s="15"/>
      <c r="CC1862" s="12"/>
      <c r="CD1862" s="12"/>
      <c r="CE1862" s="12"/>
      <c r="CF1862" s="12"/>
      <c r="CG1862" s="12"/>
      <c r="CH1862" s="12"/>
      <c r="CI1862" s="12"/>
      <c r="CJ1862" s="15"/>
      <c r="CK1862" s="12"/>
      <c r="CL1862" s="12"/>
      <c r="CM1862" s="12"/>
      <c r="CN1862" s="12"/>
      <c r="CO1862" s="12"/>
      <c r="CP1862" s="12"/>
      <c r="CQ1862" s="12"/>
      <c r="CR1862" s="12"/>
      <c r="CS1862" s="12"/>
      <c r="CT1862" s="12"/>
      <c r="CU1862" s="12"/>
      <c r="CV1862" s="12"/>
      <c r="CW1862" s="12"/>
      <c r="CX1862" s="12"/>
      <c r="CY1862" s="12"/>
      <c r="CZ1862" s="12"/>
      <c r="DA1862" s="12"/>
      <c r="DB1862" s="12"/>
      <c r="DC1862" s="12"/>
      <c r="DD1862" s="17">
        <v>0.41666666666666669</v>
      </c>
      <c r="DE1862" s="35">
        <v>0.5</v>
      </c>
      <c r="DF1862" s="1"/>
      <c r="DG1862" s="1"/>
      <c r="DH1862" s="1"/>
      <c r="DI1862" s="1"/>
      <c r="DJ1862" s="1"/>
      <c r="DK1862" s="1"/>
      <c r="DL1862" s="1"/>
      <c r="DM1862" s="1"/>
      <c r="DN1862" s="1"/>
      <c r="DO1862" s="1"/>
      <c r="DP1862" s="1"/>
      <c r="DQ1862" s="1"/>
      <c r="DR1862" s="1"/>
      <c r="DS1862" s="1"/>
      <c r="DT1862" s="1"/>
      <c r="DU1862" s="1"/>
      <c r="DV1862" s="1"/>
      <c r="DW1862" s="1"/>
      <c r="DX1862" s="1"/>
      <c r="DY1862" s="1"/>
      <c r="DZ1862" s="1"/>
      <c r="EA1862" s="1"/>
      <c r="EB1862" s="1"/>
      <c r="EC1862" s="1"/>
      <c r="ED1862" s="1"/>
      <c r="EE1862" s="1"/>
      <c r="EF1862" s="1"/>
      <c r="EG1862" s="1"/>
      <c r="EH1862" s="1"/>
      <c r="EI1862" s="1"/>
      <c r="EJ1862" s="1"/>
      <c r="EK1862" s="1"/>
      <c r="EL1862" s="1"/>
      <c r="EM1862" s="1"/>
      <c r="EN1862" s="1"/>
      <c r="EO1862" s="1"/>
      <c r="EP1862" s="1"/>
    </row>
    <row r="1863" spans="1:146" s="9" customFormat="1" x14ac:dyDescent="0.2">
      <c r="A1863" s="2">
        <v>1862</v>
      </c>
      <c r="B1863" s="5">
        <v>21</v>
      </c>
      <c r="C1863" s="2">
        <v>3</v>
      </c>
      <c r="D1863" s="1">
        <v>65</v>
      </c>
      <c r="E1863" s="7">
        <v>44125</v>
      </c>
      <c r="F1863" s="1">
        <v>0</v>
      </c>
      <c r="G1863" s="5">
        <f t="shared" si="115"/>
        <v>0</v>
      </c>
      <c r="H1863" s="19">
        <f t="shared" si="116"/>
        <v>0</v>
      </c>
      <c r="I1863" s="51">
        <v>33.333333333333336</v>
      </c>
      <c r="J1863" s="51">
        <v>185.3125</v>
      </c>
      <c r="K1863" s="51">
        <v>15.989650211108369</v>
      </c>
      <c r="L1863" s="51">
        <v>51.041666666666664</v>
      </c>
      <c r="M1863" s="51">
        <v>48.958333333333336</v>
      </c>
      <c r="N1863" s="51">
        <v>0</v>
      </c>
      <c r="O1863" s="51">
        <v>50</v>
      </c>
      <c r="P1863" s="51">
        <v>185.3125</v>
      </c>
      <c r="Q1863" s="51">
        <v>15.989650211108369</v>
      </c>
      <c r="R1863" s="51">
        <v>51.041666666666664</v>
      </c>
      <c r="S1863" s="51">
        <v>48.958333333333336</v>
      </c>
      <c r="T1863" s="51">
        <v>0</v>
      </c>
      <c r="U1863" s="51">
        <v>0</v>
      </c>
      <c r="V1863" t="s">
        <v>20</v>
      </c>
      <c r="W1863" t="s">
        <v>20</v>
      </c>
      <c r="X1863" t="s">
        <v>20</v>
      </c>
      <c r="Y1863" t="s">
        <v>20</v>
      </c>
      <c r="Z1863" t="s">
        <v>20</v>
      </c>
      <c r="AA1863" s="2">
        <v>0</v>
      </c>
      <c r="AB1863">
        <v>1</v>
      </c>
      <c r="AC1863">
        <v>8</v>
      </c>
      <c r="AD1863">
        <v>1</v>
      </c>
      <c r="AE1863" s="16">
        <v>0</v>
      </c>
      <c r="AF1863" s="12">
        <v>99</v>
      </c>
      <c r="AG1863">
        <v>99</v>
      </c>
      <c r="AH1863">
        <v>99</v>
      </c>
      <c r="AI1863">
        <v>99</v>
      </c>
      <c r="AJ1863">
        <v>99</v>
      </c>
      <c r="AK1863">
        <v>99</v>
      </c>
      <c r="AL1863">
        <v>99</v>
      </c>
      <c r="AM1863">
        <v>99</v>
      </c>
      <c r="AN1863">
        <v>99</v>
      </c>
      <c r="AO1863">
        <v>1</v>
      </c>
      <c r="AP1863">
        <v>99</v>
      </c>
      <c r="AQ1863">
        <v>99</v>
      </c>
      <c r="AR1863">
        <v>99</v>
      </c>
      <c r="AS1863" s="1">
        <v>0</v>
      </c>
      <c r="AT1863" s="1">
        <v>0</v>
      </c>
      <c r="AU1863">
        <v>0</v>
      </c>
      <c r="AV1863" s="1">
        <v>0</v>
      </c>
      <c r="AW1863" s="1">
        <v>0</v>
      </c>
      <c r="AX1863" s="1">
        <v>0</v>
      </c>
      <c r="AY1863" s="1">
        <v>0</v>
      </c>
      <c r="AZ1863" s="1">
        <v>0</v>
      </c>
      <c r="BA1863" s="1">
        <v>0</v>
      </c>
      <c r="BB1863" s="1">
        <v>1</v>
      </c>
      <c r="BC1863" s="1">
        <v>0</v>
      </c>
      <c r="BD1863" s="1">
        <v>0</v>
      </c>
      <c r="BE1863" s="1">
        <v>0</v>
      </c>
      <c r="BF1863" s="1">
        <f>SUM(AS1863:BE1863)</f>
        <v>1</v>
      </c>
      <c r="BG1863" s="25">
        <v>0</v>
      </c>
      <c r="BH1863" s="1">
        <v>0</v>
      </c>
      <c r="BI1863" s="1">
        <v>0</v>
      </c>
      <c r="BJ1863" s="1">
        <v>0</v>
      </c>
      <c r="BK1863" s="1">
        <v>0</v>
      </c>
      <c r="BL1863" s="25">
        <v>0</v>
      </c>
      <c r="BM1863" s="1">
        <v>0</v>
      </c>
      <c r="BN1863" s="1">
        <v>0</v>
      </c>
      <c r="BO1863" s="1">
        <v>0</v>
      </c>
      <c r="BP1863" s="1">
        <v>0</v>
      </c>
      <c r="BQ1863" s="12"/>
      <c r="BR1863" s="12"/>
      <c r="BS1863" s="12"/>
      <c r="BT1863" s="12"/>
      <c r="BU1863" s="12"/>
      <c r="BV1863" s="12"/>
      <c r="BW1863" s="12"/>
      <c r="BX1863" s="12"/>
      <c r="BY1863" s="12"/>
      <c r="BZ1863" s="12"/>
      <c r="CA1863" s="12"/>
      <c r="CB1863" s="15"/>
      <c r="CC1863" s="12"/>
      <c r="CD1863" s="12"/>
      <c r="CE1863" s="12"/>
      <c r="CF1863" s="12"/>
      <c r="CG1863" s="12"/>
      <c r="CH1863" s="12"/>
      <c r="CI1863" s="12"/>
      <c r="CJ1863" s="15"/>
      <c r="CK1863" s="12"/>
      <c r="CL1863" s="12"/>
      <c r="CM1863" s="12"/>
      <c r="CN1863" s="12"/>
      <c r="CO1863" s="12"/>
      <c r="CP1863" s="12"/>
      <c r="CQ1863" s="12"/>
      <c r="CR1863" s="12"/>
      <c r="CS1863" s="12"/>
      <c r="CT1863" s="12"/>
      <c r="CU1863" s="12"/>
      <c r="CV1863" s="12"/>
      <c r="CW1863" s="12"/>
      <c r="CX1863" s="12"/>
      <c r="CY1863" s="12"/>
      <c r="CZ1863" s="12"/>
      <c r="DA1863" s="12"/>
      <c r="DB1863" s="12"/>
      <c r="DC1863" s="12"/>
      <c r="DD1863"/>
      <c r="DE1863" s="35"/>
      <c r="DF1863" s="1"/>
      <c r="DG1863" s="1"/>
      <c r="DH1863" s="1"/>
      <c r="DI1863" s="1"/>
      <c r="DJ1863" s="1"/>
      <c r="DK1863" s="1"/>
      <c r="DL1863" s="1"/>
      <c r="DM1863" s="1"/>
      <c r="DN1863" s="1"/>
      <c r="DO1863" s="1"/>
      <c r="DP1863" s="1"/>
      <c r="DQ1863" s="1"/>
      <c r="DR1863" s="1"/>
      <c r="DS1863" s="1"/>
      <c r="DT1863" s="1"/>
      <c r="DU1863" s="1"/>
      <c r="DV1863" s="1"/>
      <c r="DW1863" s="1"/>
      <c r="DX1863" s="1"/>
      <c r="DY1863" s="1"/>
      <c r="DZ1863" s="1"/>
      <c r="EA1863" s="1"/>
      <c r="EB1863" s="1"/>
      <c r="EC1863" s="1"/>
      <c r="ED1863" s="1"/>
      <c r="EE1863" s="1"/>
      <c r="EF1863" s="1"/>
      <c r="EG1863" s="1"/>
      <c r="EH1863" s="1"/>
      <c r="EI1863" s="1"/>
      <c r="EJ1863" s="1"/>
      <c r="EK1863" s="1"/>
      <c r="EL1863" s="1"/>
      <c r="EM1863" s="1"/>
      <c r="EN1863" s="1"/>
      <c r="EO1863" s="1"/>
      <c r="EP1863" s="1"/>
    </row>
    <row r="1864" spans="1:146" s="9" customFormat="1" x14ac:dyDescent="0.2">
      <c r="A1864" s="2">
        <v>1863</v>
      </c>
      <c r="B1864" s="5">
        <v>21</v>
      </c>
      <c r="C1864" s="2">
        <v>3</v>
      </c>
      <c r="D1864" s="1">
        <v>66</v>
      </c>
      <c r="E1864" s="7">
        <v>44126</v>
      </c>
      <c r="F1864" s="1">
        <v>0</v>
      </c>
      <c r="G1864" s="5">
        <f t="shared" si="115"/>
        <v>0</v>
      </c>
      <c r="H1864" s="19">
        <f t="shared" si="116"/>
        <v>0</v>
      </c>
      <c r="I1864" s="51">
        <v>72.916666666666671</v>
      </c>
      <c r="J1864" s="51">
        <v>198.22857142857143</v>
      </c>
      <c r="K1864" s="51">
        <v>33.970165017632759</v>
      </c>
      <c r="L1864" s="51">
        <v>50</v>
      </c>
      <c r="M1864" s="51">
        <v>50</v>
      </c>
      <c r="N1864" s="51">
        <v>0</v>
      </c>
      <c r="O1864" s="51">
        <v>59.375</v>
      </c>
      <c r="P1864" s="51">
        <v>172.53508771929825</v>
      </c>
      <c r="Q1864" s="51">
        <v>26.779972897027243</v>
      </c>
      <c r="R1864" s="51">
        <v>35.087719298245617</v>
      </c>
      <c r="S1864" s="51">
        <v>64.912280701754383</v>
      </c>
      <c r="T1864" s="51">
        <v>0</v>
      </c>
      <c r="U1864" s="51">
        <v>100</v>
      </c>
      <c r="V1864" s="51">
        <v>228.73958333333334</v>
      </c>
      <c r="W1864" s="51">
        <v>33.016558144063133</v>
      </c>
      <c r="X1864" s="51">
        <v>67.708333333333329</v>
      </c>
      <c r="Y1864" s="51">
        <v>32.291666666666671</v>
      </c>
      <c r="Z1864" s="51">
        <v>0</v>
      </c>
      <c r="AA1864" s="25" t="s">
        <v>20</v>
      </c>
      <c r="AB1864" t="s">
        <v>20</v>
      </c>
      <c r="AC1864" t="s">
        <v>20</v>
      </c>
      <c r="AD1864">
        <v>1</v>
      </c>
      <c r="AE1864" s="16" t="s">
        <v>20</v>
      </c>
      <c r="AF1864" s="16" t="s">
        <v>20</v>
      </c>
      <c r="AG1864" s="16" t="s">
        <v>20</v>
      </c>
      <c r="AH1864" s="16" t="s">
        <v>20</v>
      </c>
      <c r="AI1864" s="16" t="s">
        <v>20</v>
      </c>
      <c r="AJ1864" s="16" t="s">
        <v>20</v>
      </c>
      <c r="AK1864" s="16" t="s">
        <v>20</v>
      </c>
      <c r="AL1864" s="16" t="s">
        <v>20</v>
      </c>
      <c r="AM1864" s="1" t="s">
        <v>20</v>
      </c>
      <c r="AN1864" s="1" t="s">
        <v>20</v>
      </c>
      <c r="AO1864" s="1" t="s">
        <v>20</v>
      </c>
      <c r="AP1864" s="1" t="s">
        <v>20</v>
      </c>
      <c r="AQ1864" s="1" t="s">
        <v>20</v>
      </c>
      <c r="AR1864" s="1" t="s">
        <v>20</v>
      </c>
      <c r="AS1864" t="s">
        <v>20</v>
      </c>
      <c r="AT1864" t="s">
        <v>20</v>
      </c>
      <c r="AU1864" t="s">
        <v>20</v>
      </c>
      <c r="AV1864" t="s">
        <v>20</v>
      </c>
      <c r="AW1864" t="s">
        <v>20</v>
      </c>
      <c r="AX1864" t="s">
        <v>20</v>
      </c>
      <c r="AY1864" t="s">
        <v>20</v>
      </c>
      <c r="AZ1864" s="1" t="s">
        <v>20</v>
      </c>
      <c r="BA1864" s="1" t="s">
        <v>20</v>
      </c>
      <c r="BB1864" s="1" t="s">
        <v>20</v>
      </c>
      <c r="BC1864" t="s">
        <v>20</v>
      </c>
      <c r="BD1864" t="s">
        <v>20</v>
      </c>
      <c r="BE1864" s="1" t="s">
        <v>20</v>
      </c>
      <c r="BF1864" s="1" t="s">
        <v>20</v>
      </c>
      <c r="BG1864" s="25">
        <v>0</v>
      </c>
      <c r="BH1864" s="1">
        <v>0</v>
      </c>
      <c r="BI1864" s="1">
        <v>0</v>
      </c>
      <c r="BJ1864" s="1">
        <v>0</v>
      </c>
      <c r="BK1864" s="1">
        <v>0</v>
      </c>
      <c r="BL1864" s="25">
        <v>0</v>
      </c>
      <c r="BM1864" s="1">
        <v>0</v>
      </c>
      <c r="BN1864" s="1">
        <v>0</v>
      </c>
      <c r="BO1864" s="1">
        <v>0</v>
      </c>
      <c r="BP1864" s="1">
        <v>0</v>
      </c>
      <c r="BQ1864" s="12"/>
      <c r="BR1864" s="12"/>
      <c r="BS1864" s="12"/>
      <c r="BT1864" s="12"/>
      <c r="BU1864" s="12"/>
      <c r="BV1864" s="12"/>
      <c r="BW1864" s="12"/>
      <c r="BX1864" s="12"/>
      <c r="BY1864" s="12"/>
      <c r="BZ1864" s="12"/>
      <c r="CA1864" s="12"/>
      <c r="CB1864" s="15"/>
      <c r="CC1864" s="12"/>
      <c r="CD1864" s="12"/>
      <c r="CE1864" s="12"/>
      <c r="CF1864" s="12"/>
      <c r="CG1864" s="12"/>
      <c r="CH1864" s="12"/>
      <c r="CI1864" s="12"/>
      <c r="CJ1864" s="15"/>
      <c r="CK1864" s="12"/>
      <c r="CL1864" s="12"/>
      <c r="CM1864" s="12"/>
      <c r="CN1864" s="12"/>
      <c r="CO1864" s="12"/>
      <c r="CP1864" s="12"/>
      <c r="CQ1864" s="12"/>
      <c r="CR1864" s="12"/>
      <c r="CS1864" s="12"/>
      <c r="CT1864" s="12"/>
      <c r="CU1864" s="12"/>
      <c r="CV1864" s="12"/>
      <c r="CW1864" s="12"/>
      <c r="CX1864" s="12"/>
      <c r="CY1864" s="12"/>
      <c r="CZ1864" s="12"/>
      <c r="DA1864" s="12"/>
      <c r="DB1864" s="12"/>
      <c r="DC1864" s="12"/>
      <c r="DD1864"/>
      <c r="DE1864" s="35"/>
      <c r="DF1864" s="1"/>
      <c r="DG1864" s="1"/>
      <c r="DH1864" s="1"/>
      <c r="DI1864" s="1"/>
      <c r="DJ1864" s="1"/>
      <c r="DK1864" s="1"/>
      <c r="DL1864" s="1"/>
      <c r="DM1864" s="1"/>
      <c r="DN1864" s="1"/>
      <c r="DO1864" s="1"/>
      <c r="DP1864" s="1"/>
      <c r="DQ1864" s="1"/>
      <c r="DR1864" s="1"/>
      <c r="DS1864" s="1"/>
      <c r="DT1864" s="1"/>
      <c r="DU1864" s="1"/>
      <c r="DV1864" s="1"/>
      <c r="DW1864" s="1"/>
      <c r="DX1864" s="1"/>
      <c r="DY1864" s="1"/>
      <c r="DZ1864" s="1"/>
      <c r="EA1864" s="1"/>
      <c r="EB1864" s="1"/>
      <c r="EC1864" s="1"/>
      <c r="ED1864" s="1"/>
      <c r="EE1864" s="1"/>
      <c r="EF1864" s="1"/>
      <c r="EG1864" s="1"/>
      <c r="EH1864" s="1"/>
      <c r="EI1864" s="1"/>
      <c r="EJ1864" s="1"/>
      <c r="EK1864" s="1"/>
      <c r="EL1864" s="1"/>
      <c r="EM1864" s="1"/>
      <c r="EN1864" s="1"/>
      <c r="EO1864" s="1"/>
      <c r="EP1864" s="1"/>
    </row>
    <row r="1865" spans="1:146" s="9" customFormat="1" x14ac:dyDescent="0.2">
      <c r="A1865" s="2">
        <v>1864</v>
      </c>
      <c r="B1865" s="5">
        <v>21</v>
      </c>
      <c r="C1865" s="2">
        <v>3</v>
      </c>
      <c r="D1865" s="1">
        <v>67</v>
      </c>
      <c r="E1865" s="7">
        <v>44127</v>
      </c>
      <c r="F1865" s="1">
        <v>0</v>
      </c>
      <c r="G1865" s="5">
        <f t="shared" si="115"/>
        <v>0</v>
      </c>
      <c r="H1865" s="19">
        <f t="shared" si="116"/>
        <v>0</v>
      </c>
      <c r="I1865" s="51">
        <v>97.916666666666671</v>
      </c>
      <c r="J1865" s="51">
        <v>188.62056737588654</v>
      </c>
      <c r="K1865" s="51">
        <v>33.632951401356713</v>
      </c>
      <c r="L1865" s="51">
        <v>45.744680851063826</v>
      </c>
      <c r="M1865" s="51">
        <v>52.836879432624116</v>
      </c>
      <c r="N1865" s="51">
        <v>1.4184397163120568</v>
      </c>
      <c r="O1865" s="51">
        <v>100</v>
      </c>
      <c r="P1865" s="51">
        <v>152.88541666666666</v>
      </c>
      <c r="Q1865" s="51">
        <v>22.886918116230191</v>
      </c>
      <c r="R1865" s="51">
        <v>22.916666666666668</v>
      </c>
      <c r="S1865" s="51">
        <v>75</v>
      </c>
      <c r="T1865" s="51">
        <v>2.0833333333333335</v>
      </c>
      <c r="U1865" s="51">
        <v>93.75</v>
      </c>
      <c r="V1865" s="51">
        <v>264.85555555555555</v>
      </c>
      <c r="W1865" s="51">
        <v>14.362122937986252</v>
      </c>
      <c r="X1865" s="51">
        <v>94.444444444444443</v>
      </c>
      <c r="Y1865" s="51">
        <v>5.5555555555555571</v>
      </c>
      <c r="Z1865" s="51">
        <v>0</v>
      </c>
      <c r="AA1865" s="2">
        <v>0</v>
      </c>
      <c r="AB1865">
        <v>1</v>
      </c>
      <c r="AC1865">
        <v>8</v>
      </c>
      <c r="AD1865" s="1" t="s">
        <v>20</v>
      </c>
      <c r="AE1865" s="16">
        <v>0</v>
      </c>
      <c r="AF1865" s="12">
        <v>99</v>
      </c>
      <c r="AG1865">
        <v>99</v>
      </c>
      <c r="AH1865">
        <v>99</v>
      </c>
      <c r="AI1865">
        <v>99</v>
      </c>
      <c r="AJ1865">
        <v>99</v>
      </c>
      <c r="AK1865">
        <v>99</v>
      </c>
      <c r="AL1865">
        <v>1</v>
      </c>
      <c r="AM1865">
        <v>99</v>
      </c>
      <c r="AN1865" s="1">
        <v>99</v>
      </c>
      <c r="AO1865" s="1">
        <v>99</v>
      </c>
      <c r="AP1865" s="1">
        <v>99</v>
      </c>
      <c r="AQ1865" s="1">
        <v>99</v>
      </c>
      <c r="AR1865" s="1">
        <v>99</v>
      </c>
      <c r="AS1865" s="1">
        <v>0</v>
      </c>
      <c r="AT1865" s="1">
        <v>0</v>
      </c>
      <c r="AU1865" s="1">
        <v>0</v>
      </c>
      <c r="AV1865" s="1">
        <v>0</v>
      </c>
      <c r="AW1865" s="1">
        <v>0</v>
      </c>
      <c r="AX1865" s="1">
        <v>0</v>
      </c>
      <c r="AY1865" s="1">
        <v>1</v>
      </c>
      <c r="AZ1865" s="1">
        <v>0</v>
      </c>
      <c r="BA1865" s="1">
        <v>0</v>
      </c>
      <c r="BB1865" s="1">
        <v>0</v>
      </c>
      <c r="BC1865" s="1">
        <v>0</v>
      </c>
      <c r="BD1865" s="1">
        <v>0</v>
      </c>
      <c r="BE1865" s="1">
        <v>0</v>
      </c>
      <c r="BF1865" s="1">
        <f>SUM(AS1865:BE1865)</f>
        <v>1</v>
      </c>
      <c r="BG1865" s="25">
        <v>0</v>
      </c>
      <c r="BH1865" s="1">
        <v>0</v>
      </c>
      <c r="BI1865" s="1">
        <v>0</v>
      </c>
      <c r="BJ1865" s="1">
        <v>0</v>
      </c>
      <c r="BK1865" s="1">
        <v>0</v>
      </c>
      <c r="BL1865" s="25">
        <v>0</v>
      </c>
      <c r="BM1865" s="1">
        <v>0</v>
      </c>
      <c r="BN1865" s="1">
        <v>0</v>
      </c>
      <c r="BO1865" s="1">
        <v>0</v>
      </c>
      <c r="BP1865" s="1">
        <v>0</v>
      </c>
      <c r="BQ1865" s="12"/>
      <c r="BR1865" s="12"/>
      <c r="BS1865" s="12"/>
      <c r="BT1865" s="12"/>
      <c r="BU1865" s="12"/>
      <c r="BV1865" s="12"/>
      <c r="BW1865" s="12"/>
      <c r="BX1865" s="12"/>
      <c r="BY1865" s="12"/>
      <c r="BZ1865" s="12"/>
      <c r="CA1865" s="12"/>
      <c r="CB1865" s="15"/>
      <c r="CC1865" s="12"/>
      <c r="CD1865" s="12"/>
      <c r="CE1865" s="12"/>
      <c r="CF1865" s="12"/>
      <c r="CG1865" s="12"/>
      <c r="CH1865" s="12"/>
      <c r="CI1865" s="12"/>
      <c r="CJ1865" s="15"/>
      <c r="CK1865" s="12"/>
      <c r="CL1865" s="12"/>
      <c r="CM1865" s="12"/>
      <c r="CN1865" s="12"/>
      <c r="CO1865" s="12"/>
      <c r="CP1865" s="12"/>
      <c r="CQ1865" s="12"/>
      <c r="CR1865" s="12"/>
      <c r="CS1865" s="12"/>
      <c r="CT1865" s="12"/>
      <c r="CU1865" s="12"/>
      <c r="CV1865" s="12"/>
      <c r="CW1865" s="12"/>
      <c r="CX1865" s="12"/>
      <c r="CY1865" s="12"/>
      <c r="CZ1865" s="12"/>
      <c r="DA1865" s="12"/>
      <c r="DB1865" s="12"/>
      <c r="DC1865" s="12"/>
      <c r="DD1865"/>
      <c r="DE1865" s="35"/>
      <c r="DF1865" s="1"/>
      <c r="DG1865" s="1"/>
      <c r="DH1865" s="1"/>
      <c r="DI1865" s="1"/>
      <c r="DJ1865" s="1"/>
      <c r="DK1865" s="1"/>
      <c r="DL1865" s="1"/>
      <c r="DM1865" s="1"/>
      <c r="DN1865" s="1"/>
      <c r="DO1865" s="1"/>
      <c r="DP1865" s="1"/>
      <c r="DQ1865" s="1"/>
      <c r="DR1865" s="1"/>
      <c r="DS1865" s="1"/>
      <c r="DT1865" s="1"/>
      <c r="DU1865" s="1"/>
      <c r="DV1865" s="1"/>
      <c r="DW1865" s="1"/>
      <c r="DX1865" s="1"/>
      <c r="DY1865" s="1"/>
      <c r="DZ1865" s="1"/>
      <c r="EA1865" s="1"/>
      <c r="EB1865" s="1"/>
      <c r="EC1865" s="1"/>
      <c r="ED1865" s="1"/>
      <c r="EE1865" s="1"/>
      <c r="EF1865" s="1"/>
      <c r="EG1865" s="1"/>
      <c r="EH1865" s="1"/>
      <c r="EI1865" s="1"/>
      <c r="EJ1865" s="1"/>
      <c r="EK1865" s="1"/>
      <c r="EL1865" s="1"/>
      <c r="EM1865" s="1"/>
      <c r="EN1865" s="1"/>
      <c r="EO1865" s="1"/>
      <c r="EP1865" s="1"/>
    </row>
    <row r="1866" spans="1:146" s="9" customFormat="1" x14ac:dyDescent="0.2">
      <c r="A1866" s="2">
        <v>1865</v>
      </c>
      <c r="B1866" s="5">
        <v>21</v>
      </c>
      <c r="C1866" s="2">
        <v>3</v>
      </c>
      <c r="D1866" s="1">
        <v>68</v>
      </c>
      <c r="E1866" s="7">
        <v>44128</v>
      </c>
      <c r="F1866" s="1">
        <v>0</v>
      </c>
      <c r="G1866" s="5">
        <f t="shared" si="115"/>
        <v>0</v>
      </c>
      <c r="H1866" s="19">
        <f t="shared" si="116"/>
        <v>0</v>
      </c>
      <c r="I1866" s="51">
        <v>81.944444444444443</v>
      </c>
      <c r="J1866" s="51">
        <v>228.87711864406779</v>
      </c>
      <c r="K1866" s="51">
        <v>27.099856238843817</v>
      </c>
      <c r="L1866" s="51">
        <v>80.084745762711862</v>
      </c>
      <c r="M1866" s="51">
        <v>19.915254237288138</v>
      </c>
      <c r="N1866" s="51">
        <v>0</v>
      </c>
      <c r="O1866" s="51">
        <v>72.916666666666671</v>
      </c>
      <c r="P1866" s="51">
        <v>194.01428571428571</v>
      </c>
      <c r="Q1866" s="51">
        <v>27.026053054818483</v>
      </c>
      <c r="R1866" s="51">
        <v>66.428571428571431</v>
      </c>
      <c r="S1866" s="51">
        <v>33.571428571428569</v>
      </c>
      <c r="T1866" s="51">
        <v>0</v>
      </c>
      <c r="U1866" s="51">
        <v>100</v>
      </c>
      <c r="V1866" s="51">
        <v>279.71875</v>
      </c>
      <c r="W1866" s="51">
        <v>11.806479098862708</v>
      </c>
      <c r="X1866" s="51">
        <v>100</v>
      </c>
      <c r="Y1866" s="51">
        <v>0</v>
      </c>
      <c r="Z1866" s="51">
        <v>0</v>
      </c>
      <c r="AA1866" s="25" t="s">
        <v>20</v>
      </c>
      <c r="AB1866" t="s">
        <v>20</v>
      </c>
      <c r="AC1866" t="s">
        <v>20</v>
      </c>
      <c r="AD1866">
        <v>1</v>
      </c>
      <c r="AE1866" s="16" t="s">
        <v>20</v>
      </c>
      <c r="AF1866" s="16" t="s">
        <v>20</v>
      </c>
      <c r="AG1866" s="16" t="s">
        <v>20</v>
      </c>
      <c r="AH1866" s="16" t="s">
        <v>20</v>
      </c>
      <c r="AI1866" s="16" t="s">
        <v>20</v>
      </c>
      <c r="AJ1866" s="16" t="s">
        <v>20</v>
      </c>
      <c r="AK1866" s="16" t="s">
        <v>20</v>
      </c>
      <c r="AL1866" s="16" t="s">
        <v>20</v>
      </c>
      <c r="AM1866" s="16" t="s">
        <v>20</v>
      </c>
      <c r="AN1866" s="16" t="s">
        <v>20</v>
      </c>
      <c r="AO1866" s="16" t="s">
        <v>20</v>
      </c>
      <c r="AP1866" s="16" t="s">
        <v>20</v>
      </c>
      <c r="AQ1866" s="16" t="s">
        <v>20</v>
      </c>
      <c r="AR1866" s="16" t="s">
        <v>20</v>
      </c>
      <c r="AS1866" t="s">
        <v>20</v>
      </c>
      <c r="AT1866" t="s">
        <v>20</v>
      </c>
      <c r="AU1866" t="s">
        <v>20</v>
      </c>
      <c r="AV1866" t="s">
        <v>20</v>
      </c>
      <c r="AW1866" t="s">
        <v>20</v>
      </c>
      <c r="AX1866" t="s">
        <v>20</v>
      </c>
      <c r="AY1866" t="s">
        <v>20</v>
      </c>
      <c r="AZ1866" s="1" t="s">
        <v>20</v>
      </c>
      <c r="BA1866" s="1" t="s">
        <v>20</v>
      </c>
      <c r="BB1866" s="1" t="s">
        <v>20</v>
      </c>
      <c r="BC1866" t="s">
        <v>20</v>
      </c>
      <c r="BD1866" t="s">
        <v>20</v>
      </c>
      <c r="BE1866" s="1" t="s">
        <v>20</v>
      </c>
      <c r="BF1866" s="1" t="s">
        <v>20</v>
      </c>
      <c r="BG1866" s="25">
        <v>0</v>
      </c>
      <c r="BH1866" s="1">
        <v>0</v>
      </c>
      <c r="BI1866" s="1">
        <v>0</v>
      </c>
      <c r="BJ1866" s="1">
        <v>0</v>
      </c>
      <c r="BK1866" s="1">
        <v>0</v>
      </c>
      <c r="BL1866" s="25">
        <v>0</v>
      </c>
      <c r="BM1866" s="1">
        <v>0</v>
      </c>
      <c r="BN1866" s="1">
        <v>0</v>
      </c>
      <c r="BO1866" s="1">
        <v>0</v>
      </c>
      <c r="BP1866" s="1">
        <v>0</v>
      </c>
      <c r="BQ1866" s="12"/>
      <c r="BR1866" s="12"/>
      <c r="BS1866" s="12"/>
      <c r="BT1866" s="12"/>
      <c r="BU1866" s="12"/>
      <c r="BV1866" s="12"/>
      <c r="BW1866" s="12"/>
      <c r="BX1866" s="12"/>
      <c r="BY1866" s="12"/>
      <c r="BZ1866" s="12"/>
      <c r="CA1866" s="12"/>
      <c r="CB1866" s="15"/>
      <c r="CC1866" s="12"/>
      <c r="CD1866" s="12"/>
      <c r="CE1866" s="12"/>
      <c r="CF1866" s="12"/>
      <c r="CG1866" s="12"/>
      <c r="CH1866" s="12"/>
      <c r="CI1866" s="12"/>
      <c r="CJ1866" s="15"/>
      <c r="CK1866" s="12"/>
      <c r="CL1866" s="12"/>
      <c r="CM1866" s="12"/>
      <c r="CN1866" s="12"/>
      <c r="CO1866" s="12"/>
      <c r="CP1866" s="12"/>
      <c r="CQ1866" s="12"/>
      <c r="CR1866" s="12"/>
      <c r="CS1866" s="12"/>
      <c r="CT1866" s="12"/>
      <c r="CU1866" s="12"/>
      <c r="CV1866" s="12"/>
      <c r="CW1866" s="12"/>
      <c r="CX1866" s="12"/>
      <c r="CY1866" s="12"/>
      <c r="CZ1866" s="12"/>
      <c r="DA1866" s="12"/>
      <c r="DB1866" s="12"/>
      <c r="DC1866" s="12"/>
      <c r="DD1866"/>
      <c r="DE1866" s="35"/>
      <c r="DF1866" s="1"/>
      <c r="DG1866" s="1"/>
      <c r="DH1866" s="1"/>
      <c r="DI1866" s="1"/>
      <c r="DJ1866" s="1"/>
      <c r="DK1866" s="1"/>
      <c r="DL1866" s="1"/>
      <c r="DM1866" s="1"/>
      <c r="DN1866" s="1"/>
      <c r="DO1866" s="1"/>
      <c r="DP1866" s="1"/>
      <c r="DQ1866" s="1"/>
      <c r="DR1866" s="1"/>
      <c r="DS1866" s="1"/>
      <c r="DT1866" s="1"/>
      <c r="DU1866" s="1"/>
      <c r="DV1866" s="1"/>
      <c r="DW1866" s="1"/>
      <c r="DX1866" s="1"/>
      <c r="DY1866" s="1"/>
      <c r="DZ1866" s="1"/>
      <c r="EA1866" s="1"/>
      <c r="EB1866" s="1"/>
      <c r="EC1866" s="1"/>
      <c r="ED1866" s="1"/>
      <c r="EE1866" s="1"/>
      <c r="EF1866" s="1"/>
      <c r="EG1866" s="1"/>
      <c r="EH1866" s="1"/>
      <c r="EI1866" s="1"/>
      <c r="EJ1866" s="1"/>
      <c r="EK1866" s="1"/>
      <c r="EL1866" s="1"/>
      <c r="EM1866" s="1"/>
      <c r="EN1866" s="1"/>
      <c r="EO1866" s="1"/>
      <c r="EP1866" s="1"/>
    </row>
    <row r="1867" spans="1:146" s="9" customFormat="1" x14ac:dyDescent="0.2">
      <c r="A1867" s="2">
        <v>1866</v>
      </c>
      <c r="B1867" s="5">
        <v>21</v>
      </c>
      <c r="C1867" s="2">
        <v>3</v>
      </c>
      <c r="D1867" s="1">
        <v>69</v>
      </c>
      <c r="E1867" s="7">
        <v>44129</v>
      </c>
      <c r="F1867" s="1">
        <v>0</v>
      </c>
      <c r="G1867" s="5">
        <f t="shared" si="115"/>
        <v>0</v>
      </c>
      <c r="H1867" s="19">
        <f t="shared" si="116"/>
        <v>0</v>
      </c>
      <c r="I1867" s="51">
        <v>78.472222222222229</v>
      </c>
      <c r="J1867" s="51">
        <v>222.96902654867256</v>
      </c>
      <c r="K1867" s="51">
        <v>29.701869594340746</v>
      </c>
      <c r="L1867" s="51">
        <v>74.778761061946909</v>
      </c>
      <c r="M1867" s="51">
        <v>25.221238938053091</v>
      </c>
      <c r="N1867" s="51">
        <v>0</v>
      </c>
      <c r="O1867" s="51">
        <v>97.395833333333329</v>
      </c>
      <c r="P1867" s="51">
        <v>212.53475935828877</v>
      </c>
      <c r="Q1867" s="51">
        <v>31.771875995806184</v>
      </c>
      <c r="R1867" s="51">
        <v>69.518716577540104</v>
      </c>
      <c r="S1867" s="51">
        <v>30.481283422459896</v>
      </c>
      <c r="T1867" s="51">
        <v>0</v>
      </c>
      <c r="U1867" s="51">
        <v>40.625</v>
      </c>
      <c r="V1867" s="51">
        <v>273</v>
      </c>
      <c r="W1867" s="51">
        <v>8.5534324551285046</v>
      </c>
      <c r="X1867" s="51">
        <v>100</v>
      </c>
      <c r="Y1867" s="51">
        <v>0</v>
      </c>
      <c r="Z1867" s="51">
        <v>0</v>
      </c>
      <c r="AA1867" s="2">
        <v>0</v>
      </c>
      <c r="AB1867">
        <v>1</v>
      </c>
      <c r="AC1867">
        <v>8</v>
      </c>
      <c r="AD1867" s="1" t="s">
        <v>20</v>
      </c>
      <c r="AE1867" s="16">
        <v>0</v>
      </c>
      <c r="AF1867" s="12">
        <v>99</v>
      </c>
      <c r="AG1867">
        <v>99</v>
      </c>
      <c r="AH1867">
        <v>1</v>
      </c>
      <c r="AI1867">
        <v>99</v>
      </c>
      <c r="AJ1867">
        <v>99</v>
      </c>
      <c r="AK1867">
        <v>99</v>
      </c>
      <c r="AL1867">
        <v>99</v>
      </c>
      <c r="AM1867" s="1">
        <v>99</v>
      </c>
      <c r="AN1867" s="1">
        <v>99</v>
      </c>
      <c r="AO1867" s="1">
        <v>99</v>
      </c>
      <c r="AP1867">
        <v>99</v>
      </c>
      <c r="AQ1867" s="1">
        <v>99</v>
      </c>
      <c r="AR1867">
        <v>99</v>
      </c>
      <c r="AS1867" s="1">
        <v>0</v>
      </c>
      <c r="AT1867" s="1">
        <v>0</v>
      </c>
      <c r="AU1867" s="1">
        <v>1</v>
      </c>
      <c r="AV1867" s="1">
        <v>0</v>
      </c>
      <c r="AW1867" s="1">
        <v>0</v>
      </c>
      <c r="AX1867" s="1">
        <v>0</v>
      </c>
      <c r="AY1867" s="1">
        <v>0</v>
      </c>
      <c r="AZ1867" s="1">
        <v>0</v>
      </c>
      <c r="BA1867" s="1">
        <v>0</v>
      </c>
      <c r="BB1867" s="1">
        <v>0</v>
      </c>
      <c r="BC1867" s="1">
        <v>0</v>
      </c>
      <c r="BD1867" s="1">
        <v>0</v>
      </c>
      <c r="BE1867" s="1">
        <v>0</v>
      </c>
      <c r="BF1867" s="1">
        <f>SUM(AS1867:BE1867)</f>
        <v>1</v>
      </c>
      <c r="BG1867" s="25">
        <v>0</v>
      </c>
      <c r="BH1867" s="1">
        <v>0</v>
      </c>
      <c r="BI1867" s="1">
        <v>0</v>
      </c>
      <c r="BJ1867" s="1">
        <v>0</v>
      </c>
      <c r="BK1867" s="1">
        <v>0</v>
      </c>
      <c r="BL1867" s="25">
        <v>0</v>
      </c>
      <c r="BM1867" s="1">
        <v>0</v>
      </c>
      <c r="BN1867" s="1">
        <v>0</v>
      </c>
      <c r="BO1867" s="1">
        <v>0</v>
      </c>
      <c r="BP1867" s="1">
        <v>0</v>
      </c>
      <c r="BQ1867" s="12"/>
      <c r="BR1867" s="12"/>
      <c r="BS1867" s="12"/>
      <c r="BT1867" s="12"/>
      <c r="BU1867" s="12"/>
      <c r="BV1867" s="12"/>
      <c r="BW1867" s="12"/>
      <c r="BX1867" s="12"/>
      <c r="BY1867" s="12"/>
      <c r="BZ1867" s="12"/>
      <c r="CA1867" s="12"/>
      <c r="CB1867" s="15"/>
      <c r="CC1867" s="12"/>
      <c r="CD1867" s="12"/>
      <c r="CE1867" s="12"/>
      <c r="CF1867" s="12"/>
      <c r="CG1867" s="12"/>
      <c r="CH1867" s="12"/>
      <c r="CI1867" s="12"/>
      <c r="CJ1867" s="15"/>
      <c r="CK1867" s="12"/>
      <c r="CL1867" s="12"/>
      <c r="CM1867" s="12"/>
      <c r="CN1867" s="12"/>
      <c r="CO1867" s="12"/>
      <c r="CP1867" s="12"/>
      <c r="CQ1867" s="12"/>
      <c r="CR1867" s="12"/>
      <c r="CS1867" s="12"/>
      <c r="CT1867" s="12"/>
      <c r="CU1867" s="12"/>
      <c r="CV1867" s="12"/>
      <c r="CW1867" s="12"/>
      <c r="CX1867" s="12"/>
      <c r="CY1867" s="12"/>
      <c r="CZ1867" s="12"/>
      <c r="DA1867" s="12"/>
      <c r="DB1867" s="12"/>
      <c r="DC1867" s="12"/>
      <c r="DD1867"/>
      <c r="DE1867" s="35"/>
      <c r="DF1867" s="1"/>
      <c r="DG1867" s="1"/>
      <c r="DH1867" s="1"/>
      <c r="DI1867" s="1"/>
      <c r="DJ1867" s="1"/>
      <c r="DK1867" s="1"/>
      <c r="DL1867" s="1"/>
      <c r="DM1867" s="1"/>
      <c r="DN1867" s="1"/>
      <c r="DO1867" s="1"/>
      <c r="DP1867" s="1"/>
      <c r="DQ1867" s="1"/>
      <c r="DR1867" s="1"/>
      <c r="DS1867" s="1"/>
      <c r="DT1867" s="1"/>
      <c r="DU1867" s="1"/>
      <c r="DV1867" s="1"/>
      <c r="DW1867" s="1"/>
      <c r="DX1867" s="1"/>
      <c r="DY1867" s="1"/>
      <c r="DZ1867" s="1"/>
      <c r="EA1867" s="1"/>
      <c r="EB1867" s="1"/>
      <c r="EC1867" s="1"/>
      <c r="ED1867" s="1"/>
      <c r="EE1867" s="1"/>
      <c r="EF1867" s="1"/>
      <c r="EG1867" s="1"/>
      <c r="EH1867" s="1"/>
      <c r="EI1867" s="1"/>
      <c r="EJ1867" s="1"/>
      <c r="EK1867" s="1"/>
      <c r="EL1867" s="1"/>
      <c r="EM1867" s="1"/>
      <c r="EN1867" s="1"/>
      <c r="EO1867" s="1"/>
      <c r="EP1867" s="1"/>
    </row>
    <row r="1868" spans="1:146" s="9" customFormat="1" x14ac:dyDescent="0.2">
      <c r="A1868" s="2">
        <v>1867</v>
      </c>
      <c r="B1868" s="5">
        <v>21</v>
      </c>
      <c r="C1868" s="2">
        <v>3</v>
      </c>
      <c r="D1868" s="1">
        <v>70</v>
      </c>
      <c r="E1868" s="7">
        <v>44130</v>
      </c>
      <c r="F1868" s="1">
        <v>0</v>
      </c>
      <c r="G1868" s="5">
        <f t="shared" si="115"/>
        <v>0</v>
      </c>
      <c r="H1868" s="19">
        <f t="shared" si="116"/>
        <v>0</v>
      </c>
      <c r="I1868" s="51">
        <v>86.111111111111114</v>
      </c>
      <c r="J1868" s="51">
        <v>240.25806451612902</v>
      </c>
      <c r="K1868" s="51">
        <v>11.383898700240143</v>
      </c>
      <c r="L1868" s="51">
        <v>100</v>
      </c>
      <c r="M1868" s="51">
        <v>0</v>
      </c>
      <c r="N1868" s="51">
        <v>0</v>
      </c>
      <c r="O1868" s="51">
        <v>100</v>
      </c>
      <c r="P1868" s="51">
        <v>237.34375</v>
      </c>
      <c r="Q1868" s="51">
        <v>11.471109251904606</v>
      </c>
      <c r="R1868" s="51">
        <v>100</v>
      </c>
      <c r="S1868" s="51">
        <v>0</v>
      </c>
      <c r="T1868" s="51">
        <v>0</v>
      </c>
      <c r="U1868" s="51">
        <v>58.333333333333336</v>
      </c>
      <c r="V1868" s="51">
        <v>250.25</v>
      </c>
      <c r="W1868" s="51">
        <v>10.219221356966687</v>
      </c>
      <c r="X1868" s="51">
        <v>100</v>
      </c>
      <c r="Y1868" s="51">
        <v>0</v>
      </c>
      <c r="Z1868" s="51">
        <v>0</v>
      </c>
      <c r="AA1868" s="2">
        <v>0</v>
      </c>
      <c r="AB1868">
        <v>1</v>
      </c>
      <c r="AC1868">
        <v>8</v>
      </c>
      <c r="AD1868">
        <v>1</v>
      </c>
      <c r="AE1868" s="16">
        <v>0</v>
      </c>
      <c r="AF1868" s="12">
        <v>99</v>
      </c>
      <c r="AG1868">
        <v>99</v>
      </c>
      <c r="AH1868">
        <v>99</v>
      </c>
      <c r="AI1868">
        <v>99</v>
      </c>
      <c r="AJ1868">
        <v>99</v>
      </c>
      <c r="AK1868">
        <v>99</v>
      </c>
      <c r="AL1868">
        <v>99</v>
      </c>
      <c r="AM1868">
        <v>99</v>
      </c>
      <c r="AN1868">
        <v>99</v>
      </c>
      <c r="AO1868" s="1">
        <v>99</v>
      </c>
      <c r="AP1868">
        <v>99</v>
      </c>
      <c r="AQ1868" s="1">
        <v>99</v>
      </c>
      <c r="AR1868">
        <v>1</v>
      </c>
      <c r="AS1868" s="1">
        <v>0</v>
      </c>
      <c r="AT1868" s="1">
        <v>0</v>
      </c>
      <c r="AU1868">
        <v>0</v>
      </c>
      <c r="AV1868" s="1">
        <v>0</v>
      </c>
      <c r="AW1868" s="1">
        <v>0</v>
      </c>
      <c r="AX1868" s="1">
        <v>0</v>
      </c>
      <c r="AY1868" s="1">
        <v>0</v>
      </c>
      <c r="AZ1868" s="1">
        <v>0</v>
      </c>
      <c r="BA1868" s="1">
        <v>0</v>
      </c>
      <c r="BB1868" s="1">
        <v>0</v>
      </c>
      <c r="BC1868" s="1">
        <v>0</v>
      </c>
      <c r="BD1868" s="1">
        <v>0</v>
      </c>
      <c r="BE1868" s="1">
        <v>1</v>
      </c>
      <c r="BF1868" s="1">
        <f>SUM(AS1868:BE1868)</f>
        <v>1</v>
      </c>
      <c r="BG1868" s="25">
        <v>0</v>
      </c>
      <c r="BH1868" s="1">
        <v>0</v>
      </c>
      <c r="BI1868" s="1">
        <v>0</v>
      </c>
      <c r="BJ1868" s="1">
        <v>0</v>
      </c>
      <c r="BK1868" s="1">
        <v>0</v>
      </c>
      <c r="BL1868" s="25">
        <v>0</v>
      </c>
      <c r="BM1868" s="1">
        <v>0</v>
      </c>
      <c r="BN1868" s="1">
        <v>0</v>
      </c>
      <c r="BO1868" s="1">
        <v>0</v>
      </c>
      <c r="BP1868" s="1">
        <v>0</v>
      </c>
      <c r="BQ1868" s="12"/>
      <c r="BR1868" s="12"/>
      <c r="BS1868" s="12"/>
      <c r="BT1868" s="12"/>
      <c r="BU1868" s="12"/>
      <c r="BV1868" s="12"/>
      <c r="BW1868" s="12"/>
      <c r="BX1868" s="12"/>
      <c r="BY1868" s="12"/>
      <c r="BZ1868" s="12"/>
      <c r="CA1868" s="12"/>
      <c r="CB1868" s="15"/>
      <c r="CC1868" s="12"/>
      <c r="CD1868" s="12"/>
      <c r="CE1868" s="12"/>
      <c r="CF1868" s="12"/>
      <c r="CG1868" s="12"/>
      <c r="CH1868" s="12"/>
      <c r="CI1868" s="12"/>
      <c r="CJ1868" s="15"/>
      <c r="CK1868" s="12"/>
      <c r="CL1868" s="12"/>
      <c r="CM1868" s="12"/>
      <c r="CN1868" s="12"/>
      <c r="CO1868" s="12"/>
      <c r="CP1868" s="12"/>
      <c r="CQ1868" s="12"/>
      <c r="CR1868" s="12"/>
      <c r="CS1868" s="12"/>
      <c r="CT1868" s="12"/>
      <c r="CU1868" s="12"/>
      <c r="CV1868" s="12"/>
      <c r="CW1868" s="12"/>
      <c r="CX1868" s="12"/>
      <c r="CY1868" s="12"/>
      <c r="CZ1868" s="12"/>
      <c r="DA1868" s="12"/>
      <c r="DB1868" s="12"/>
      <c r="DC1868" s="12"/>
      <c r="DD1868"/>
      <c r="DE1868" s="35"/>
      <c r="DF1868" s="1"/>
      <c r="DG1868" s="1"/>
      <c r="DH1868" s="1"/>
      <c r="DI1868" s="1"/>
      <c r="DJ1868" s="1"/>
      <c r="DK1868" s="1"/>
      <c r="DL1868" s="1"/>
      <c r="DM1868" s="1"/>
      <c r="DN1868" s="1"/>
      <c r="DO1868" s="1"/>
      <c r="DP1868" s="1"/>
      <c r="DQ1868" s="1"/>
      <c r="DR1868" s="1"/>
      <c r="DS1868" s="1"/>
      <c r="DT1868" s="1"/>
      <c r="DU1868" s="1"/>
      <c r="DV1868" s="1"/>
      <c r="DW1868" s="1"/>
      <c r="DX1868" s="1"/>
      <c r="DY1868" s="1"/>
      <c r="DZ1868" s="1"/>
      <c r="EA1868" s="1"/>
      <c r="EB1868" s="1"/>
      <c r="EC1868" s="1"/>
      <c r="ED1868" s="1"/>
      <c r="EE1868" s="1"/>
      <c r="EF1868" s="1"/>
      <c r="EG1868" s="1"/>
      <c r="EH1868" s="1"/>
      <c r="EI1868" s="1"/>
      <c r="EJ1868" s="1"/>
      <c r="EK1868" s="1"/>
      <c r="EL1868" s="1"/>
      <c r="EM1868" s="1"/>
      <c r="EN1868" s="1"/>
      <c r="EO1868" s="1"/>
      <c r="EP1868" s="1"/>
    </row>
    <row r="1869" spans="1:146" s="9" customFormat="1" x14ac:dyDescent="0.2">
      <c r="A1869" s="2">
        <v>1868</v>
      </c>
      <c r="B1869" s="2">
        <v>23</v>
      </c>
      <c r="C1869" s="2">
        <v>1</v>
      </c>
      <c r="D1869">
        <v>1</v>
      </c>
      <c r="E1869" s="52">
        <v>44049</v>
      </c>
      <c r="F1869" s="1">
        <v>0</v>
      </c>
      <c r="G1869" s="5">
        <f t="shared" si="115"/>
        <v>20</v>
      </c>
      <c r="H1869" s="19">
        <f t="shared" si="116"/>
        <v>150</v>
      </c>
      <c r="I1869">
        <v>100</v>
      </c>
      <c r="J1869">
        <v>138.81597222222223</v>
      </c>
      <c r="K1869">
        <v>18.959313607874602</v>
      </c>
      <c r="L1869">
        <v>9.375</v>
      </c>
      <c r="M1869">
        <v>90.625</v>
      </c>
      <c r="N1869">
        <v>0</v>
      </c>
      <c r="O1869">
        <v>100</v>
      </c>
      <c r="P1869">
        <v>144.74479166666666</v>
      </c>
      <c r="Q1869">
        <v>19.288406737754883</v>
      </c>
      <c r="R1869">
        <v>14.0625</v>
      </c>
      <c r="S1869">
        <v>85.9375</v>
      </c>
      <c r="T1869">
        <v>0</v>
      </c>
      <c r="U1869">
        <v>100</v>
      </c>
      <c r="V1869">
        <v>126.95833333333333</v>
      </c>
      <c r="W1869">
        <v>13.919849450517745</v>
      </c>
      <c r="X1869">
        <v>0</v>
      </c>
      <c r="Y1869">
        <v>100</v>
      </c>
      <c r="Z1869">
        <v>0</v>
      </c>
      <c r="AA1869" s="2" t="s">
        <v>878</v>
      </c>
      <c r="AB1869" t="s">
        <v>878</v>
      </c>
      <c r="AC1869" t="s">
        <v>878</v>
      </c>
      <c r="AD1869" t="s">
        <v>878</v>
      </c>
      <c r="AE1869" t="s">
        <v>878</v>
      </c>
      <c r="AF1869" t="s">
        <v>878</v>
      </c>
      <c r="AG1869" t="s">
        <v>878</v>
      </c>
      <c r="AH1869" t="s">
        <v>878</v>
      </c>
      <c r="AI1869" t="s">
        <v>878</v>
      </c>
      <c r="AJ1869" t="s">
        <v>878</v>
      </c>
      <c r="AK1869" t="s">
        <v>878</v>
      </c>
      <c r="AL1869" t="s">
        <v>878</v>
      </c>
      <c r="AM1869" t="s">
        <v>878</v>
      </c>
      <c r="AN1869" t="s">
        <v>878</v>
      </c>
      <c r="AO1869" t="s">
        <v>878</v>
      </c>
      <c r="AP1869" t="s">
        <v>878</v>
      </c>
      <c r="AQ1869" t="s">
        <v>878</v>
      </c>
      <c r="AR1869" t="s">
        <v>878</v>
      </c>
      <c r="AS1869" t="s">
        <v>878</v>
      </c>
      <c r="AT1869" t="s">
        <v>878</v>
      </c>
      <c r="AU1869" t="s">
        <v>878</v>
      </c>
      <c r="AV1869" t="s">
        <v>878</v>
      </c>
      <c r="AW1869" t="s">
        <v>878</v>
      </c>
      <c r="AX1869" t="s">
        <v>878</v>
      </c>
      <c r="AY1869" t="s">
        <v>878</v>
      </c>
      <c r="AZ1869" t="s">
        <v>878</v>
      </c>
      <c r="BA1869" t="s">
        <v>878</v>
      </c>
      <c r="BB1869" t="s">
        <v>878</v>
      </c>
      <c r="BC1869" t="s">
        <v>878</v>
      </c>
      <c r="BD1869" t="s">
        <v>878</v>
      </c>
      <c r="BE1869" t="s">
        <v>878</v>
      </c>
      <c r="BF1869" t="s">
        <v>878</v>
      </c>
      <c r="BG1869">
        <v>20</v>
      </c>
      <c r="BH1869">
        <v>3</v>
      </c>
      <c r="BI1869">
        <v>7.5</v>
      </c>
      <c r="BJ1869">
        <v>150</v>
      </c>
      <c r="BK1869" t="s">
        <v>886</v>
      </c>
      <c r="BL1869" s="25">
        <v>0</v>
      </c>
      <c r="BM1869" s="1">
        <v>0</v>
      </c>
      <c r="BN1869" s="1">
        <v>0</v>
      </c>
      <c r="BO1869" s="1">
        <v>0</v>
      </c>
      <c r="BP1869" s="1">
        <v>0</v>
      </c>
      <c r="BQ1869"/>
      <c r="BR1869"/>
      <c r="BS1869"/>
      <c r="BT1869"/>
      <c r="BU1869"/>
      <c r="BV1869"/>
      <c r="BW1869"/>
      <c r="BX1869"/>
      <c r="BY1869"/>
      <c r="BZ1869"/>
      <c r="CA1869"/>
      <c r="CB1869"/>
      <c r="CC1869"/>
      <c r="CD1869"/>
      <c r="CE1869"/>
      <c r="CF1869"/>
      <c r="CG1869"/>
      <c r="CH1869"/>
      <c r="CI1869"/>
      <c r="CJ1869"/>
      <c r="CK1869"/>
      <c r="CL1869"/>
      <c r="CM1869"/>
      <c r="CN1869"/>
      <c r="CO1869"/>
      <c r="CP1869"/>
      <c r="CQ1869"/>
      <c r="CR1869"/>
      <c r="CS1869"/>
      <c r="CT1869"/>
      <c r="CU1869"/>
      <c r="CV1869"/>
      <c r="CW1869"/>
      <c r="CX1869"/>
      <c r="CY1869"/>
      <c r="CZ1869"/>
      <c r="DA1869"/>
      <c r="DB1869"/>
      <c r="DC1869"/>
      <c r="DD1869"/>
      <c r="DE1869"/>
      <c r="DF1869" s="1"/>
      <c r="DG1869" s="1"/>
      <c r="DH1869" s="1"/>
      <c r="DI1869" s="1"/>
      <c r="DJ1869" s="1"/>
      <c r="DK1869" s="1"/>
      <c r="DL1869" s="1"/>
      <c r="DM1869" s="1"/>
      <c r="DN1869" s="1"/>
      <c r="DO1869" s="1"/>
      <c r="DP1869" s="1"/>
      <c r="DQ1869" s="1"/>
      <c r="DR1869" s="1"/>
      <c r="DS1869" s="1"/>
      <c r="DT1869" s="1"/>
      <c r="DU1869" s="1"/>
      <c r="DV1869" s="1"/>
      <c r="DW1869" s="1"/>
      <c r="DX1869" s="1"/>
      <c r="DY1869" s="1"/>
      <c r="DZ1869" s="1"/>
      <c r="EA1869" s="1"/>
      <c r="EB1869" s="1"/>
      <c r="EC1869" s="1"/>
      <c r="ED1869" s="1"/>
      <c r="EE1869" s="1"/>
      <c r="EF1869" s="1"/>
      <c r="EG1869" s="1"/>
      <c r="EH1869" s="1"/>
      <c r="EI1869" s="1"/>
      <c r="EJ1869" s="1"/>
      <c r="EK1869" s="1"/>
      <c r="EL1869" s="1"/>
      <c r="EM1869" s="1"/>
      <c r="EN1869" s="1"/>
      <c r="EO1869" s="1"/>
      <c r="EP1869" s="1"/>
    </row>
    <row r="1870" spans="1:146" s="9" customFormat="1" x14ac:dyDescent="0.2">
      <c r="A1870" s="2">
        <v>1869</v>
      </c>
      <c r="B1870" s="2">
        <v>23</v>
      </c>
      <c r="C1870" s="2">
        <v>1</v>
      </c>
      <c r="D1870">
        <v>2</v>
      </c>
      <c r="E1870" s="52">
        <v>44050</v>
      </c>
      <c r="F1870" s="1">
        <v>0</v>
      </c>
      <c r="G1870" s="5">
        <f t="shared" si="115"/>
        <v>0</v>
      </c>
      <c r="H1870" s="19">
        <f t="shared" si="116"/>
        <v>0</v>
      </c>
      <c r="I1870">
        <v>100</v>
      </c>
      <c r="J1870">
        <v>154.86111111111111</v>
      </c>
      <c r="K1870">
        <v>16.249771289611743</v>
      </c>
      <c r="L1870">
        <v>15.277777777777779</v>
      </c>
      <c r="M1870">
        <v>84.722222222222229</v>
      </c>
      <c r="N1870">
        <v>0</v>
      </c>
      <c r="O1870">
        <v>100</v>
      </c>
      <c r="P1870">
        <v>159.92708333333334</v>
      </c>
      <c r="Q1870">
        <v>17.471519322367726</v>
      </c>
      <c r="R1870">
        <v>22.916666666666668</v>
      </c>
      <c r="S1870">
        <v>77.083333333333329</v>
      </c>
      <c r="T1870">
        <v>0</v>
      </c>
      <c r="U1870">
        <v>100</v>
      </c>
      <c r="V1870">
        <v>144.72916666666666</v>
      </c>
      <c r="W1870">
        <v>9.4687189345677538</v>
      </c>
      <c r="X1870">
        <v>0</v>
      </c>
      <c r="Y1870">
        <v>100</v>
      </c>
      <c r="Z1870">
        <v>0</v>
      </c>
      <c r="AA1870" s="2" t="s">
        <v>878</v>
      </c>
      <c r="AB1870" t="s">
        <v>878</v>
      </c>
      <c r="AC1870" t="s">
        <v>878</v>
      </c>
      <c r="AD1870" t="s">
        <v>878</v>
      </c>
      <c r="AE1870" t="s">
        <v>878</v>
      </c>
      <c r="AF1870" t="s">
        <v>878</v>
      </c>
      <c r="AG1870" t="s">
        <v>878</v>
      </c>
      <c r="AH1870" t="s">
        <v>878</v>
      </c>
      <c r="AI1870" t="s">
        <v>878</v>
      </c>
      <c r="AJ1870" t="s">
        <v>878</v>
      </c>
      <c r="AK1870" t="s">
        <v>878</v>
      </c>
      <c r="AL1870" t="s">
        <v>878</v>
      </c>
      <c r="AM1870" t="s">
        <v>878</v>
      </c>
      <c r="AN1870" t="s">
        <v>878</v>
      </c>
      <c r="AO1870" t="s">
        <v>878</v>
      </c>
      <c r="AP1870" t="s">
        <v>878</v>
      </c>
      <c r="AQ1870" t="s">
        <v>878</v>
      </c>
      <c r="AR1870" t="s">
        <v>878</v>
      </c>
      <c r="AS1870" t="s">
        <v>878</v>
      </c>
      <c r="AT1870" t="s">
        <v>878</v>
      </c>
      <c r="AU1870" t="s">
        <v>878</v>
      </c>
      <c r="AV1870" t="s">
        <v>878</v>
      </c>
      <c r="AW1870" t="s">
        <v>878</v>
      </c>
      <c r="AX1870" t="s">
        <v>878</v>
      </c>
      <c r="AY1870" t="s">
        <v>878</v>
      </c>
      <c r="AZ1870" t="s">
        <v>878</v>
      </c>
      <c r="BA1870" t="s">
        <v>878</v>
      </c>
      <c r="BB1870" t="s">
        <v>878</v>
      </c>
      <c r="BC1870" t="s">
        <v>878</v>
      </c>
      <c r="BD1870" t="s">
        <v>878</v>
      </c>
      <c r="BE1870" t="s">
        <v>878</v>
      </c>
      <c r="BF1870" t="s">
        <v>878</v>
      </c>
      <c r="BG1870" s="25">
        <v>0</v>
      </c>
      <c r="BH1870" s="1">
        <v>0</v>
      </c>
      <c r="BI1870" s="1">
        <v>0</v>
      </c>
      <c r="BJ1870" s="1">
        <v>0</v>
      </c>
      <c r="BK1870" s="1">
        <v>0</v>
      </c>
      <c r="BL1870" s="25">
        <v>0</v>
      </c>
      <c r="BM1870" s="1">
        <v>0</v>
      </c>
      <c r="BN1870" s="1">
        <v>0</v>
      </c>
      <c r="BO1870" s="1">
        <v>0</v>
      </c>
      <c r="BP1870" s="1">
        <v>0</v>
      </c>
      <c r="BQ1870"/>
      <c r="BR1870"/>
      <c r="BS1870"/>
      <c r="BT1870"/>
      <c r="BU1870"/>
      <c r="BV1870"/>
      <c r="BW1870"/>
      <c r="BX1870"/>
      <c r="BY1870"/>
      <c r="BZ1870"/>
      <c r="CA1870"/>
      <c r="CB1870"/>
      <c r="CC1870"/>
      <c r="CD1870"/>
      <c r="CE1870"/>
      <c r="CF1870"/>
      <c r="CG1870"/>
      <c r="CH1870"/>
      <c r="CI1870"/>
      <c r="CJ1870"/>
      <c r="CK1870"/>
      <c r="CL1870"/>
      <c r="CM1870"/>
      <c r="CN1870"/>
      <c r="CO1870"/>
      <c r="CP1870"/>
      <c r="CQ1870"/>
      <c r="CR1870"/>
      <c r="CS1870"/>
      <c r="CT1870"/>
      <c r="CU1870"/>
      <c r="CV1870"/>
      <c r="CW1870"/>
      <c r="CX1870"/>
      <c r="CY1870"/>
      <c r="CZ1870"/>
      <c r="DA1870"/>
      <c r="DB1870"/>
      <c r="DC1870"/>
      <c r="DD1870"/>
      <c r="DE1870"/>
      <c r="DF1870" s="1"/>
      <c r="DG1870" s="1"/>
      <c r="DH1870" s="1"/>
      <c r="DI1870" s="1"/>
      <c r="DJ1870" s="1"/>
      <c r="DK1870" s="1"/>
      <c r="DL1870" s="1"/>
      <c r="DM1870" s="1"/>
      <c r="DN1870" s="1"/>
      <c r="DO1870" s="1"/>
      <c r="DP1870" s="1"/>
      <c r="DQ1870" s="1"/>
      <c r="DR1870" s="1"/>
      <c r="DS1870" s="1"/>
      <c r="DT1870" s="1"/>
      <c r="DU1870" s="1"/>
      <c r="DV1870" s="1"/>
      <c r="DW1870" s="1"/>
      <c r="DX1870" s="1"/>
      <c r="DY1870" s="1"/>
      <c r="DZ1870" s="1"/>
      <c r="EA1870" s="1"/>
      <c r="EB1870" s="1"/>
      <c r="EC1870" s="1"/>
      <c r="ED1870" s="1"/>
      <c r="EE1870" s="1"/>
      <c r="EF1870" s="1"/>
      <c r="EG1870" s="1"/>
      <c r="EH1870" s="1"/>
      <c r="EI1870" s="1"/>
      <c r="EJ1870" s="1"/>
      <c r="EK1870" s="1"/>
      <c r="EL1870" s="1"/>
      <c r="EM1870" s="1"/>
      <c r="EN1870" s="1"/>
      <c r="EO1870" s="1"/>
      <c r="EP1870" s="1"/>
    </row>
    <row r="1871" spans="1:146" s="9" customFormat="1" x14ac:dyDescent="0.2">
      <c r="A1871" s="2">
        <v>1870</v>
      </c>
      <c r="B1871" s="2">
        <v>23</v>
      </c>
      <c r="C1871" s="2">
        <v>1</v>
      </c>
      <c r="D1871">
        <v>3</v>
      </c>
      <c r="E1871" s="52">
        <v>44051</v>
      </c>
      <c r="F1871" s="1">
        <v>0</v>
      </c>
      <c r="G1871" s="5">
        <f t="shared" si="115"/>
        <v>0</v>
      </c>
      <c r="H1871" s="19">
        <f t="shared" si="116"/>
        <v>0</v>
      </c>
      <c r="I1871">
        <v>100</v>
      </c>
      <c r="J1871">
        <v>142.28472222222223</v>
      </c>
      <c r="K1871">
        <v>21.574382534594186</v>
      </c>
      <c r="L1871">
        <v>11.111111111111111</v>
      </c>
      <c r="M1871">
        <v>88.888888888888886</v>
      </c>
      <c r="N1871">
        <v>0</v>
      </c>
      <c r="O1871">
        <v>100</v>
      </c>
      <c r="P1871">
        <v>134.71354166666666</v>
      </c>
      <c r="Q1871">
        <v>20.109655266312501</v>
      </c>
      <c r="R1871">
        <v>2.6041666666666665</v>
      </c>
      <c r="S1871">
        <v>97.395833333333329</v>
      </c>
      <c r="T1871">
        <v>0</v>
      </c>
      <c r="U1871">
        <v>100</v>
      </c>
      <c r="V1871">
        <v>157.42708333333334</v>
      </c>
      <c r="W1871">
        <v>20.323892030294463</v>
      </c>
      <c r="X1871">
        <v>28.125</v>
      </c>
      <c r="Y1871">
        <v>71.875</v>
      </c>
      <c r="Z1871">
        <v>0</v>
      </c>
      <c r="AA1871" s="2" t="s">
        <v>878</v>
      </c>
      <c r="AB1871" t="s">
        <v>878</v>
      </c>
      <c r="AC1871" t="s">
        <v>878</v>
      </c>
      <c r="AD1871" t="s">
        <v>878</v>
      </c>
      <c r="AE1871" t="s">
        <v>878</v>
      </c>
      <c r="AF1871" t="s">
        <v>878</v>
      </c>
      <c r="AG1871" t="s">
        <v>878</v>
      </c>
      <c r="AH1871" t="s">
        <v>878</v>
      </c>
      <c r="AI1871" t="s">
        <v>878</v>
      </c>
      <c r="AJ1871" t="s">
        <v>878</v>
      </c>
      <c r="AK1871" t="s">
        <v>878</v>
      </c>
      <c r="AL1871" t="s">
        <v>878</v>
      </c>
      <c r="AM1871" t="s">
        <v>878</v>
      </c>
      <c r="AN1871" t="s">
        <v>878</v>
      </c>
      <c r="AO1871" t="s">
        <v>878</v>
      </c>
      <c r="AP1871" t="s">
        <v>878</v>
      </c>
      <c r="AQ1871" t="s">
        <v>878</v>
      </c>
      <c r="AR1871" t="s">
        <v>878</v>
      </c>
      <c r="AS1871" t="s">
        <v>878</v>
      </c>
      <c r="AT1871" t="s">
        <v>878</v>
      </c>
      <c r="AU1871" t="s">
        <v>878</v>
      </c>
      <c r="AV1871" t="s">
        <v>878</v>
      </c>
      <c r="AW1871" t="s">
        <v>878</v>
      </c>
      <c r="AX1871" t="s">
        <v>878</v>
      </c>
      <c r="AY1871" t="s">
        <v>878</v>
      </c>
      <c r="AZ1871" t="s">
        <v>878</v>
      </c>
      <c r="BA1871" t="s">
        <v>878</v>
      </c>
      <c r="BB1871" t="s">
        <v>878</v>
      </c>
      <c r="BC1871" t="s">
        <v>878</v>
      </c>
      <c r="BD1871" t="s">
        <v>878</v>
      </c>
      <c r="BE1871" t="s">
        <v>878</v>
      </c>
      <c r="BF1871" t="s">
        <v>878</v>
      </c>
      <c r="BG1871" s="25">
        <v>0</v>
      </c>
      <c r="BH1871" s="1">
        <v>0</v>
      </c>
      <c r="BI1871" s="1">
        <v>0</v>
      </c>
      <c r="BJ1871" s="1">
        <v>0</v>
      </c>
      <c r="BK1871" s="1">
        <v>0</v>
      </c>
      <c r="BL1871" s="25">
        <v>0</v>
      </c>
      <c r="BM1871" s="1">
        <v>0</v>
      </c>
      <c r="BN1871" s="1">
        <v>0</v>
      </c>
      <c r="BO1871" s="1">
        <v>0</v>
      </c>
      <c r="BP1871" s="1">
        <v>0</v>
      </c>
      <c r="BQ1871"/>
      <c r="BR1871"/>
      <c r="BS1871"/>
      <c r="BT1871"/>
      <c r="BU1871"/>
      <c r="BV1871"/>
      <c r="BW1871"/>
      <c r="BX1871"/>
      <c r="BY1871"/>
      <c r="BZ1871"/>
      <c r="CA1871"/>
      <c r="CB1871"/>
      <c r="CC1871"/>
      <c r="CD1871"/>
      <c r="CE1871"/>
      <c r="CF1871"/>
      <c r="CG1871"/>
      <c r="CH1871"/>
      <c r="CI1871"/>
      <c r="CJ1871"/>
      <c r="CK1871"/>
      <c r="CL1871"/>
      <c r="CM1871"/>
      <c r="CN1871"/>
      <c r="CO1871"/>
      <c r="CP1871"/>
      <c r="CQ1871"/>
      <c r="CR1871"/>
      <c r="CS1871"/>
      <c r="CT1871"/>
      <c r="CU1871"/>
      <c r="CV1871"/>
      <c r="CW1871"/>
      <c r="CX1871"/>
      <c r="CY1871"/>
      <c r="CZ1871"/>
      <c r="DA1871"/>
      <c r="DB1871"/>
      <c r="DC1871"/>
      <c r="DD1871"/>
      <c r="DE1871"/>
      <c r="DF1871" s="1"/>
      <c r="DG1871" s="1"/>
      <c r="DH1871" s="1"/>
      <c r="DI1871" s="1"/>
      <c r="DJ1871" s="1"/>
      <c r="DK1871" s="1"/>
      <c r="DL1871" s="1"/>
      <c r="DM1871" s="1"/>
      <c r="DN1871" s="1"/>
      <c r="DO1871" s="1"/>
      <c r="DP1871" s="1"/>
      <c r="DQ1871" s="1"/>
      <c r="DR1871" s="1"/>
      <c r="DS1871" s="1"/>
      <c r="DT1871" s="1"/>
      <c r="DU1871" s="1"/>
      <c r="DV1871" s="1"/>
      <c r="DW1871" s="1"/>
      <c r="DX1871" s="1"/>
      <c r="DY1871" s="1"/>
      <c r="DZ1871" s="1"/>
      <c r="EA1871" s="1"/>
      <c r="EB1871" s="1"/>
      <c r="EC1871" s="1"/>
      <c r="ED1871" s="1"/>
      <c r="EE1871" s="1"/>
      <c r="EF1871" s="1"/>
      <c r="EG1871" s="1"/>
      <c r="EH1871" s="1"/>
      <c r="EI1871" s="1"/>
      <c r="EJ1871" s="1"/>
      <c r="EK1871" s="1"/>
      <c r="EL1871" s="1"/>
      <c r="EM1871" s="1"/>
      <c r="EN1871" s="1"/>
      <c r="EO1871" s="1"/>
      <c r="EP1871" s="1"/>
    </row>
    <row r="1872" spans="1:146" s="9" customFormat="1" x14ac:dyDescent="0.2">
      <c r="A1872" s="2">
        <v>1871</v>
      </c>
      <c r="B1872" s="2">
        <v>23</v>
      </c>
      <c r="C1872" s="2">
        <v>1</v>
      </c>
      <c r="D1872">
        <v>4</v>
      </c>
      <c r="E1872" s="52">
        <v>44052</v>
      </c>
      <c r="F1872" s="1">
        <v>0</v>
      </c>
      <c r="G1872" s="5">
        <f t="shared" si="115"/>
        <v>0</v>
      </c>
      <c r="H1872" s="19">
        <f t="shared" si="116"/>
        <v>0</v>
      </c>
      <c r="I1872">
        <v>100</v>
      </c>
      <c r="J1872">
        <v>149.58333333333334</v>
      </c>
      <c r="K1872">
        <v>19.041325588657106</v>
      </c>
      <c r="L1872">
        <v>11.805555555555555</v>
      </c>
      <c r="M1872">
        <v>88.194444444444443</v>
      </c>
      <c r="N1872">
        <v>0</v>
      </c>
      <c r="O1872">
        <v>100</v>
      </c>
      <c r="P1872">
        <v>138.28645833333334</v>
      </c>
      <c r="Q1872">
        <v>20.156296025964043</v>
      </c>
      <c r="R1872">
        <v>10.416666666666666</v>
      </c>
      <c r="S1872">
        <v>89.583333333333329</v>
      </c>
      <c r="T1872">
        <v>0</v>
      </c>
      <c r="U1872">
        <v>100</v>
      </c>
      <c r="V1872">
        <v>172.17708333333334</v>
      </c>
      <c r="W1872">
        <v>6.2297802095193431</v>
      </c>
      <c r="X1872">
        <v>14.583333333333334</v>
      </c>
      <c r="Y1872">
        <v>85.416666666666671</v>
      </c>
      <c r="Z1872">
        <v>0</v>
      </c>
      <c r="AA1872" s="2" t="s">
        <v>878</v>
      </c>
      <c r="AB1872" t="s">
        <v>878</v>
      </c>
      <c r="AC1872" t="s">
        <v>878</v>
      </c>
      <c r="AD1872" t="s">
        <v>878</v>
      </c>
      <c r="AE1872" t="s">
        <v>878</v>
      </c>
      <c r="AF1872" t="s">
        <v>878</v>
      </c>
      <c r="AG1872" t="s">
        <v>878</v>
      </c>
      <c r="AH1872" t="s">
        <v>878</v>
      </c>
      <c r="AI1872" t="s">
        <v>878</v>
      </c>
      <c r="AJ1872" t="s">
        <v>878</v>
      </c>
      <c r="AK1872" t="s">
        <v>878</v>
      </c>
      <c r="AL1872" t="s">
        <v>878</v>
      </c>
      <c r="AM1872" t="s">
        <v>878</v>
      </c>
      <c r="AN1872" t="s">
        <v>878</v>
      </c>
      <c r="AO1872" t="s">
        <v>878</v>
      </c>
      <c r="AP1872" t="s">
        <v>878</v>
      </c>
      <c r="AQ1872" t="s">
        <v>878</v>
      </c>
      <c r="AR1872" t="s">
        <v>878</v>
      </c>
      <c r="AS1872" t="s">
        <v>878</v>
      </c>
      <c r="AT1872" t="s">
        <v>878</v>
      </c>
      <c r="AU1872" t="s">
        <v>878</v>
      </c>
      <c r="AV1872" t="s">
        <v>878</v>
      </c>
      <c r="AW1872" t="s">
        <v>878</v>
      </c>
      <c r="AX1872" t="s">
        <v>878</v>
      </c>
      <c r="AY1872" t="s">
        <v>878</v>
      </c>
      <c r="AZ1872" t="s">
        <v>878</v>
      </c>
      <c r="BA1872" t="s">
        <v>878</v>
      </c>
      <c r="BB1872" t="s">
        <v>878</v>
      </c>
      <c r="BC1872" t="s">
        <v>878</v>
      </c>
      <c r="BD1872" t="s">
        <v>878</v>
      </c>
      <c r="BE1872" t="s">
        <v>878</v>
      </c>
      <c r="BF1872" t="s">
        <v>878</v>
      </c>
      <c r="BG1872" s="25">
        <v>0</v>
      </c>
      <c r="BH1872" s="1">
        <v>0</v>
      </c>
      <c r="BI1872" s="1">
        <v>0</v>
      </c>
      <c r="BJ1872" s="1">
        <v>0</v>
      </c>
      <c r="BK1872" s="1">
        <v>0</v>
      </c>
      <c r="BL1872" s="25">
        <v>0</v>
      </c>
      <c r="BM1872" s="1">
        <v>0</v>
      </c>
      <c r="BN1872" s="1">
        <v>0</v>
      </c>
      <c r="BO1872" s="1">
        <v>0</v>
      </c>
      <c r="BP1872" s="1">
        <v>0</v>
      </c>
      <c r="BQ1872"/>
      <c r="BR1872"/>
      <c r="BS1872"/>
      <c r="BT1872"/>
      <c r="BU1872"/>
      <c r="BV1872"/>
      <c r="BW1872"/>
      <c r="BX1872"/>
      <c r="BY1872"/>
      <c r="BZ1872"/>
      <c r="CA1872"/>
      <c r="CB1872"/>
      <c r="CC1872"/>
      <c r="CD1872"/>
      <c r="CE1872"/>
      <c r="CF1872"/>
      <c r="CG1872"/>
      <c r="CH1872"/>
      <c r="CI1872"/>
      <c r="CJ1872"/>
      <c r="CK1872"/>
      <c r="CL1872"/>
      <c r="CM1872"/>
      <c r="CN1872"/>
      <c r="CO1872"/>
      <c r="CP1872"/>
      <c r="CQ1872"/>
      <c r="CR1872"/>
      <c r="CS1872"/>
      <c r="CT1872"/>
      <c r="CU1872"/>
      <c r="CV1872"/>
      <c r="CW1872"/>
      <c r="CX1872"/>
      <c r="CY1872"/>
      <c r="CZ1872"/>
      <c r="DA1872"/>
      <c r="DB1872"/>
      <c r="DC1872"/>
      <c r="DD1872"/>
      <c r="DE1872"/>
      <c r="DF1872" s="1"/>
      <c r="DG1872" s="1"/>
      <c r="DH1872" s="1"/>
      <c r="DI1872" s="1"/>
      <c r="DJ1872" s="1"/>
      <c r="DK1872" s="1"/>
      <c r="DL1872" s="1"/>
      <c r="DM1872" s="1"/>
      <c r="DN1872" s="1"/>
      <c r="DO1872" s="1"/>
      <c r="DP1872" s="1"/>
      <c r="DQ1872" s="1"/>
      <c r="DR1872" s="1"/>
      <c r="DS1872" s="1"/>
      <c r="DT1872" s="1"/>
      <c r="DU1872" s="1"/>
      <c r="DV1872" s="1"/>
      <c r="DW1872" s="1"/>
      <c r="DX1872" s="1"/>
      <c r="DY1872" s="1"/>
      <c r="DZ1872" s="1"/>
      <c r="EA1872" s="1"/>
      <c r="EB1872" s="1"/>
      <c r="EC1872" s="1"/>
      <c r="ED1872" s="1"/>
      <c r="EE1872" s="1"/>
      <c r="EF1872" s="1"/>
      <c r="EG1872" s="1"/>
      <c r="EH1872" s="1"/>
      <c r="EI1872" s="1"/>
      <c r="EJ1872" s="1"/>
      <c r="EK1872" s="1"/>
      <c r="EL1872" s="1"/>
      <c r="EM1872" s="1"/>
      <c r="EN1872" s="1"/>
      <c r="EO1872" s="1"/>
      <c r="EP1872" s="1"/>
    </row>
    <row r="1873" spans="1:146" s="9" customFormat="1" x14ac:dyDescent="0.2">
      <c r="A1873" s="2">
        <v>1872</v>
      </c>
      <c r="B1873" s="2">
        <v>23</v>
      </c>
      <c r="C1873" s="2">
        <v>1</v>
      </c>
      <c r="D1873">
        <v>5</v>
      </c>
      <c r="E1873" s="52">
        <v>44053</v>
      </c>
      <c r="F1873" s="1">
        <v>0</v>
      </c>
      <c r="G1873" s="5">
        <f t="shared" si="115"/>
        <v>0</v>
      </c>
      <c r="H1873" s="19">
        <f t="shared" si="116"/>
        <v>0</v>
      </c>
      <c r="I1873">
        <v>100</v>
      </c>
      <c r="J1873">
        <v>146.67708333333334</v>
      </c>
      <c r="K1873">
        <v>27.74173488141135</v>
      </c>
      <c r="L1873">
        <v>23.263888888888889</v>
      </c>
      <c r="M1873">
        <v>76.736111111111114</v>
      </c>
      <c r="N1873">
        <v>0</v>
      </c>
      <c r="O1873">
        <v>100</v>
      </c>
      <c r="P1873">
        <v>166.921875</v>
      </c>
      <c r="Q1873">
        <v>20.334178496207386</v>
      </c>
      <c r="R1873">
        <v>34.895833333333336</v>
      </c>
      <c r="S1873">
        <v>65.104166666666657</v>
      </c>
      <c r="T1873">
        <v>0</v>
      </c>
      <c r="U1873">
        <v>100</v>
      </c>
      <c r="V1873">
        <v>106.1875</v>
      </c>
      <c r="W1873">
        <v>13.344907641989217</v>
      </c>
      <c r="X1873">
        <v>0</v>
      </c>
      <c r="Y1873">
        <v>100</v>
      </c>
      <c r="Z1873">
        <v>0</v>
      </c>
      <c r="AA1873" s="2" t="s">
        <v>878</v>
      </c>
      <c r="AB1873" t="s">
        <v>878</v>
      </c>
      <c r="AC1873" t="s">
        <v>878</v>
      </c>
      <c r="AD1873" t="s">
        <v>878</v>
      </c>
      <c r="AE1873" t="s">
        <v>878</v>
      </c>
      <c r="AF1873" t="s">
        <v>878</v>
      </c>
      <c r="AG1873" t="s">
        <v>878</v>
      </c>
      <c r="AH1873" t="s">
        <v>878</v>
      </c>
      <c r="AI1873" t="s">
        <v>878</v>
      </c>
      <c r="AJ1873" t="s">
        <v>878</v>
      </c>
      <c r="AK1873" t="s">
        <v>878</v>
      </c>
      <c r="AL1873" t="s">
        <v>878</v>
      </c>
      <c r="AM1873" t="s">
        <v>878</v>
      </c>
      <c r="AN1873" t="s">
        <v>878</v>
      </c>
      <c r="AO1873" t="s">
        <v>878</v>
      </c>
      <c r="AP1873" t="s">
        <v>878</v>
      </c>
      <c r="AQ1873" t="s">
        <v>878</v>
      </c>
      <c r="AR1873" t="s">
        <v>878</v>
      </c>
      <c r="AS1873" t="s">
        <v>878</v>
      </c>
      <c r="AT1873" t="s">
        <v>878</v>
      </c>
      <c r="AU1873" t="s">
        <v>878</v>
      </c>
      <c r="AV1873" t="s">
        <v>878</v>
      </c>
      <c r="AW1873" t="s">
        <v>878</v>
      </c>
      <c r="AX1873" t="s">
        <v>878</v>
      </c>
      <c r="AY1873" t="s">
        <v>878</v>
      </c>
      <c r="AZ1873" t="s">
        <v>878</v>
      </c>
      <c r="BA1873" t="s">
        <v>878</v>
      </c>
      <c r="BB1873" t="s">
        <v>878</v>
      </c>
      <c r="BC1873" t="s">
        <v>878</v>
      </c>
      <c r="BD1873" t="s">
        <v>878</v>
      </c>
      <c r="BE1873" t="s">
        <v>878</v>
      </c>
      <c r="BF1873" t="s">
        <v>878</v>
      </c>
      <c r="BG1873" s="25">
        <v>0</v>
      </c>
      <c r="BH1873" s="1">
        <v>0</v>
      </c>
      <c r="BI1873" s="1">
        <v>0</v>
      </c>
      <c r="BJ1873" s="1">
        <v>0</v>
      </c>
      <c r="BK1873" s="1">
        <v>0</v>
      </c>
      <c r="BL1873" s="25">
        <v>0</v>
      </c>
      <c r="BM1873" s="1">
        <v>0</v>
      </c>
      <c r="BN1873" s="1">
        <v>0</v>
      </c>
      <c r="BO1873" s="1">
        <v>0</v>
      </c>
      <c r="BP1873" s="1">
        <v>0</v>
      </c>
      <c r="BQ1873"/>
      <c r="BR1873"/>
      <c r="BS1873"/>
      <c r="BT1873"/>
      <c r="BU1873"/>
      <c r="BV1873"/>
      <c r="BW1873"/>
      <c r="BX1873"/>
      <c r="BY1873"/>
      <c r="BZ1873"/>
      <c r="CA1873"/>
      <c r="CB1873"/>
      <c r="CC1873"/>
      <c r="CD1873"/>
      <c r="CE1873"/>
      <c r="CF1873"/>
      <c r="CG1873"/>
      <c r="CH1873"/>
      <c r="CI1873"/>
      <c r="CJ1873"/>
      <c r="CK1873"/>
      <c r="CL1873"/>
      <c r="CM1873"/>
      <c r="CN1873"/>
      <c r="CO1873"/>
      <c r="CP1873"/>
      <c r="CQ1873"/>
      <c r="CR1873"/>
      <c r="CS1873"/>
      <c r="CT1873"/>
      <c r="CU1873"/>
      <c r="CV1873"/>
      <c r="CW1873"/>
      <c r="CX1873"/>
      <c r="CY1873"/>
      <c r="CZ1873"/>
      <c r="DA1873"/>
      <c r="DB1873"/>
      <c r="DC1873"/>
      <c r="DD1873"/>
      <c r="DE1873"/>
      <c r="DF1873" s="1"/>
      <c r="DG1873" s="1"/>
      <c r="DH1873" s="1"/>
      <c r="DI1873" s="1"/>
      <c r="DJ1873" s="1"/>
      <c r="DK1873" s="1"/>
      <c r="DL1873" s="1"/>
      <c r="DM1873" s="1"/>
      <c r="DN1873" s="1"/>
      <c r="DO1873" s="1"/>
      <c r="DP1873" s="1"/>
      <c r="DQ1873" s="1"/>
      <c r="DR1873" s="1"/>
      <c r="DS1873" s="1"/>
      <c r="DT1873" s="1"/>
      <c r="DU1873" s="1"/>
      <c r="DV1873" s="1"/>
      <c r="DW1873" s="1"/>
      <c r="DX1873" s="1"/>
      <c r="DY1873" s="1"/>
      <c r="DZ1873" s="1"/>
      <c r="EA1873" s="1"/>
      <c r="EB1873" s="1"/>
      <c r="EC1873" s="1"/>
      <c r="ED1873" s="1"/>
      <c r="EE1873" s="1"/>
      <c r="EF1873" s="1"/>
      <c r="EG1873" s="1"/>
      <c r="EH1873" s="1"/>
      <c r="EI1873" s="1"/>
      <c r="EJ1873" s="1"/>
      <c r="EK1873" s="1"/>
      <c r="EL1873" s="1"/>
      <c r="EM1873" s="1"/>
      <c r="EN1873" s="1"/>
      <c r="EO1873" s="1"/>
      <c r="EP1873" s="1"/>
    </row>
    <row r="1874" spans="1:146" s="9" customFormat="1" x14ac:dyDescent="0.2">
      <c r="A1874" s="2">
        <v>1873</v>
      </c>
      <c r="B1874" s="2">
        <v>23</v>
      </c>
      <c r="C1874" s="2">
        <v>1</v>
      </c>
      <c r="D1874">
        <v>6</v>
      </c>
      <c r="E1874" s="52">
        <v>44054</v>
      </c>
      <c r="F1874" s="1">
        <v>0</v>
      </c>
      <c r="G1874" s="5">
        <f t="shared" si="115"/>
        <v>0</v>
      </c>
      <c r="H1874" s="19">
        <f t="shared" si="116"/>
        <v>0</v>
      </c>
      <c r="I1874">
        <v>100</v>
      </c>
      <c r="J1874">
        <v>115.66666666666667</v>
      </c>
      <c r="K1874">
        <v>26.299165838140201</v>
      </c>
      <c r="L1874">
        <v>4.8611111111111107</v>
      </c>
      <c r="M1874">
        <v>94.444444444444443</v>
      </c>
      <c r="N1874">
        <v>0.69444444444444442</v>
      </c>
      <c r="O1874">
        <v>100</v>
      </c>
      <c r="P1874">
        <v>114.74479166666667</v>
      </c>
      <c r="Q1874">
        <v>27.324659458873864</v>
      </c>
      <c r="R1874">
        <v>6.25</v>
      </c>
      <c r="S1874">
        <v>93.75</v>
      </c>
      <c r="T1874">
        <v>0</v>
      </c>
      <c r="U1874">
        <v>100</v>
      </c>
      <c r="V1874">
        <v>117.51041666666667</v>
      </c>
      <c r="W1874">
        <v>24.27771028933201</v>
      </c>
      <c r="X1874">
        <v>2.0833333333333335</v>
      </c>
      <c r="Y1874">
        <v>95.833333333333343</v>
      </c>
      <c r="Z1874">
        <v>2.0833333333333335</v>
      </c>
      <c r="AA1874" s="2" t="s">
        <v>878</v>
      </c>
      <c r="AB1874" t="s">
        <v>878</v>
      </c>
      <c r="AC1874" t="s">
        <v>878</v>
      </c>
      <c r="AD1874" t="s">
        <v>878</v>
      </c>
      <c r="AE1874" t="s">
        <v>878</v>
      </c>
      <c r="AF1874" t="s">
        <v>878</v>
      </c>
      <c r="AG1874" t="s">
        <v>878</v>
      </c>
      <c r="AH1874" t="s">
        <v>878</v>
      </c>
      <c r="AI1874" t="s">
        <v>878</v>
      </c>
      <c r="AJ1874" t="s">
        <v>878</v>
      </c>
      <c r="AK1874" t="s">
        <v>878</v>
      </c>
      <c r="AL1874" t="s">
        <v>878</v>
      </c>
      <c r="AM1874" t="s">
        <v>878</v>
      </c>
      <c r="AN1874" t="s">
        <v>878</v>
      </c>
      <c r="AO1874" t="s">
        <v>878</v>
      </c>
      <c r="AP1874" t="s">
        <v>878</v>
      </c>
      <c r="AQ1874" t="s">
        <v>878</v>
      </c>
      <c r="AR1874" t="s">
        <v>878</v>
      </c>
      <c r="AS1874" t="s">
        <v>878</v>
      </c>
      <c r="AT1874" t="s">
        <v>878</v>
      </c>
      <c r="AU1874" t="s">
        <v>878</v>
      </c>
      <c r="AV1874" t="s">
        <v>878</v>
      </c>
      <c r="AW1874" t="s">
        <v>878</v>
      </c>
      <c r="AX1874" t="s">
        <v>878</v>
      </c>
      <c r="AY1874" t="s">
        <v>878</v>
      </c>
      <c r="AZ1874" t="s">
        <v>878</v>
      </c>
      <c r="BA1874" t="s">
        <v>878</v>
      </c>
      <c r="BB1874" t="s">
        <v>878</v>
      </c>
      <c r="BC1874" t="s">
        <v>878</v>
      </c>
      <c r="BD1874" t="s">
        <v>878</v>
      </c>
      <c r="BE1874" t="s">
        <v>878</v>
      </c>
      <c r="BF1874" t="s">
        <v>878</v>
      </c>
      <c r="BG1874" s="25">
        <v>0</v>
      </c>
      <c r="BH1874" s="1">
        <v>0</v>
      </c>
      <c r="BI1874" s="1">
        <v>0</v>
      </c>
      <c r="BJ1874" s="1">
        <v>0</v>
      </c>
      <c r="BK1874" s="1">
        <v>0</v>
      </c>
      <c r="BL1874" s="25">
        <v>0</v>
      </c>
      <c r="BM1874" s="1">
        <v>0</v>
      </c>
      <c r="BN1874" s="1">
        <v>0</v>
      </c>
      <c r="BO1874" s="1">
        <v>0</v>
      </c>
      <c r="BP1874" s="1">
        <v>0</v>
      </c>
      <c r="BQ1874"/>
      <c r="BR1874"/>
      <c r="BS1874"/>
      <c r="BT1874"/>
      <c r="BU1874"/>
      <c r="BV1874"/>
      <c r="BW1874"/>
      <c r="BX1874"/>
      <c r="BY1874"/>
      <c r="BZ1874"/>
      <c r="CA1874"/>
      <c r="CB1874"/>
      <c r="CC1874"/>
      <c r="CD1874"/>
      <c r="CE1874"/>
      <c r="CF1874"/>
      <c r="CG1874"/>
      <c r="CH1874"/>
      <c r="CI1874"/>
      <c r="CJ1874"/>
      <c r="CK1874"/>
      <c r="CL1874"/>
      <c r="CM1874"/>
      <c r="CN1874"/>
      <c r="CO1874"/>
      <c r="CP1874"/>
      <c r="CQ1874"/>
      <c r="CR1874"/>
      <c r="CS1874"/>
      <c r="CT1874"/>
      <c r="CU1874"/>
      <c r="CV1874"/>
      <c r="CW1874"/>
      <c r="CX1874"/>
      <c r="CY1874"/>
      <c r="CZ1874"/>
      <c r="DA1874"/>
      <c r="DB1874"/>
      <c r="DC1874"/>
      <c r="DD1874"/>
      <c r="DE1874"/>
      <c r="DF1874" s="1"/>
      <c r="DG1874" s="1"/>
      <c r="DH1874" s="1"/>
      <c r="DI1874" s="1"/>
      <c r="DJ1874" s="1"/>
      <c r="DK1874" s="1"/>
      <c r="DL1874" s="1"/>
      <c r="DM1874" s="1"/>
      <c r="DN1874" s="1"/>
      <c r="DO1874" s="1"/>
      <c r="DP1874" s="1"/>
      <c r="DQ1874" s="1"/>
      <c r="DR1874" s="1"/>
      <c r="DS1874" s="1"/>
      <c r="DT1874" s="1"/>
      <c r="DU1874" s="1"/>
      <c r="DV1874" s="1"/>
      <c r="DW1874" s="1"/>
      <c r="DX1874" s="1"/>
      <c r="DY1874" s="1"/>
      <c r="DZ1874" s="1"/>
      <c r="EA1874" s="1"/>
      <c r="EB1874" s="1"/>
      <c r="EC1874" s="1"/>
      <c r="ED1874" s="1"/>
      <c r="EE1874" s="1"/>
      <c r="EF1874" s="1"/>
      <c r="EG1874" s="1"/>
      <c r="EH1874" s="1"/>
      <c r="EI1874" s="1"/>
      <c r="EJ1874" s="1"/>
      <c r="EK1874" s="1"/>
      <c r="EL1874" s="1"/>
      <c r="EM1874" s="1"/>
      <c r="EN1874" s="1"/>
      <c r="EO1874" s="1"/>
      <c r="EP1874" s="1"/>
    </row>
    <row r="1875" spans="1:146" s="9" customFormat="1" x14ac:dyDescent="0.2">
      <c r="A1875" s="2">
        <v>1874</v>
      </c>
      <c r="B1875" s="2">
        <v>23</v>
      </c>
      <c r="C1875" s="2">
        <v>1</v>
      </c>
      <c r="D1875">
        <v>7</v>
      </c>
      <c r="E1875" s="52">
        <v>44055</v>
      </c>
      <c r="F1875" s="1">
        <v>0</v>
      </c>
      <c r="G1875" s="5">
        <f t="shared" si="115"/>
        <v>0</v>
      </c>
      <c r="H1875" s="19">
        <f t="shared" si="116"/>
        <v>0</v>
      </c>
      <c r="I1875">
        <v>47.222222222222221</v>
      </c>
      <c r="J1875">
        <v>124.55882352941177</v>
      </c>
      <c r="K1875">
        <v>26.24295948182494</v>
      </c>
      <c r="L1875">
        <v>3.6764705882352939</v>
      </c>
      <c r="M1875">
        <v>91.176470588235304</v>
      </c>
      <c r="N1875">
        <v>5.1470588235294121</v>
      </c>
      <c r="O1875">
        <v>25.520833333333332</v>
      </c>
      <c r="P1875">
        <v>107.38775510204081</v>
      </c>
      <c r="Q1875">
        <v>18.133422902748112</v>
      </c>
      <c r="R1875">
        <v>0</v>
      </c>
      <c r="S1875">
        <v>95.91836734693878</v>
      </c>
      <c r="T1875">
        <v>4.0816326530612246</v>
      </c>
      <c r="U1875">
        <v>90.625</v>
      </c>
      <c r="V1875">
        <v>134.22988505747125</v>
      </c>
      <c r="W1875">
        <v>25.839894508430298</v>
      </c>
      <c r="X1875">
        <v>5.7471264367816088</v>
      </c>
      <c r="Y1875">
        <v>88.505747126436773</v>
      </c>
      <c r="Z1875">
        <v>5.7471264367816088</v>
      </c>
      <c r="AA1875" s="2" t="s">
        <v>878</v>
      </c>
      <c r="AB1875" t="s">
        <v>878</v>
      </c>
      <c r="AC1875" t="s">
        <v>878</v>
      </c>
      <c r="AD1875" t="s">
        <v>878</v>
      </c>
      <c r="AE1875" t="s">
        <v>878</v>
      </c>
      <c r="AF1875" t="s">
        <v>878</v>
      </c>
      <c r="AG1875" t="s">
        <v>878</v>
      </c>
      <c r="AH1875" t="s">
        <v>878</v>
      </c>
      <c r="AI1875" t="s">
        <v>878</v>
      </c>
      <c r="AJ1875" t="s">
        <v>878</v>
      </c>
      <c r="AK1875" t="s">
        <v>878</v>
      </c>
      <c r="AL1875" t="s">
        <v>878</v>
      </c>
      <c r="AM1875" t="s">
        <v>878</v>
      </c>
      <c r="AN1875" t="s">
        <v>878</v>
      </c>
      <c r="AO1875" t="s">
        <v>878</v>
      </c>
      <c r="AP1875" t="s">
        <v>878</v>
      </c>
      <c r="AQ1875" t="s">
        <v>878</v>
      </c>
      <c r="AR1875" t="s">
        <v>878</v>
      </c>
      <c r="AS1875" t="s">
        <v>878</v>
      </c>
      <c r="AT1875" t="s">
        <v>878</v>
      </c>
      <c r="AU1875" t="s">
        <v>878</v>
      </c>
      <c r="AV1875" t="s">
        <v>878</v>
      </c>
      <c r="AW1875" t="s">
        <v>878</v>
      </c>
      <c r="AX1875" t="s">
        <v>878</v>
      </c>
      <c r="AY1875" t="s">
        <v>878</v>
      </c>
      <c r="AZ1875" t="s">
        <v>878</v>
      </c>
      <c r="BA1875" t="s">
        <v>878</v>
      </c>
      <c r="BB1875" t="s">
        <v>878</v>
      </c>
      <c r="BC1875" t="s">
        <v>878</v>
      </c>
      <c r="BD1875" t="s">
        <v>878</v>
      </c>
      <c r="BE1875" t="s">
        <v>878</v>
      </c>
      <c r="BF1875" t="s">
        <v>878</v>
      </c>
      <c r="BG1875" s="25">
        <v>0</v>
      </c>
      <c r="BH1875" s="1">
        <v>0</v>
      </c>
      <c r="BI1875" s="1">
        <v>0</v>
      </c>
      <c r="BJ1875" s="1">
        <v>0</v>
      </c>
      <c r="BK1875" s="1">
        <v>0</v>
      </c>
      <c r="BL1875" s="25">
        <v>0</v>
      </c>
      <c r="BM1875" s="1">
        <v>0</v>
      </c>
      <c r="BN1875" s="1">
        <v>0</v>
      </c>
      <c r="BO1875" s="1">
        <v>0</v>
      </c>
      <c r="BP1875" s="1">
        <v>0</v>
      </c>
      <c r="BQ1875"/>
      <c r="BR1875"/>
      <c r="BS1875"/>
      <c r="BT1875"/>
      <c r="BU1875"/>
      <c r="BV1875"/>
      <c r="BW1875"/>
      <c r="BX1875"/>
      <c r="BY1875"/>
      <c r="BZ1875"/>
      <c r="CA1875"/>
      <c r="CB1875"/>
      <c r="CC1875"/>
      <c r="CD1875"/>
      <c r="CE1875"/>
      <c r="CF1875"/>
      <c r="CG1875"/>
      <c r="CH1875"/>
      <c r="CI1875"/>
      <c r="CJ1875"/>
      <c r="CK1875"/>
      <c r="CL1875"/>
      <c r="CM1875"/>
      <c r="CN1875"/>
      <c r="CO1875"/>
      <c r="CP1875"/>
      <c r="CQ1875"/>
      <c r="CR1875"/>
      <c r="CS1875"/>
      <c r="CT1875"/>
      <c r="CU1875"/>
      <c r="CV1875"/>
      <c r="CW1875"/>
      <c r="CX1875"/>
      <c r="CY1875"/>
      <c r="CZ1875"/>
      <c r="DA1875"/>
      <c r="DB1875"/>
      <c r="DC1875"/>
      <c r="DD1875"/>
      <c r="DE1875"/>
      <c r="DF1875" s="1"/>
      <c r="DG1875" s="1"/>
      <c r="DH1875" s="1"/>
      <c r="DI1875" s="1"/>
      <c r="DJ1875" s="1"/>
      <c r="DK1875" s="1"/>
      <c r="DL1875" s="1"/>
      <c r="DM1875" s="1"/>
      <c r="DN1875" s="1"/>
      <c r="DO1875" s="1"/>
      <c r="DP1875" s="1"/>
      <c r="DQ1875" s="1"/>
      <c r="DR1875" s="1"/>
      <c r="DS1875" s="1"/>
      <c r="DT1875" s="1"/>
      <c r="DU1875" s="1"/>
      <c r="DV1875" s="1"/>
      <c r="DW1875" s="1"/>
      <c r="DX1875" s="1"/>
      <c r="DY1875" s="1"/>
      <c r="DZ1875" s="1"/>
      <c r="EA1875" s="1"/>
      <c r="EB1875" s="1"/>
      <c r="EC1875" s="1"/>
      <c r="ED1875" s="1"/>
      <c r="EE1875" s="1"/>
      <c r="EF1875" s="1"/>
      <c r="EG1875" s="1"/>
      <c r="EH1875" s="1"/>
      <c r="EI1875" s="1"/>
      <c r="EJ1875" s="1"/>
      <c r="EK1875" s="1"/>
      <c r="EL1875" s="1"/>
      <c r="EM1875" s="1"/>
      <c r="EN1875" s="1"/>
      <c r="EO1875" s="1"/>
      <c r="EP1875" s="1"/>
    </row>
    <row r="1876" spans="1:146" x14ac:dyDescent="0.2">
      <c r="A1876" s="2">
        <v>1875</v>
      </c>
      <c r="B1876" s="2">
        <v>23</v>
      </c>
      <c r="C1876" s="2">
        <v>1</v>
      </c>
      <c r="D1876">
        <v>8</v>
      </c>
      <c r="E1876" s="52">
        <v>44056</v>
      </c>
      <c r="F1876" s="1">
        <v>0</v>
      </c>
      <c r="G1876" s="5">
        <f t="shared" si="115"/>
        <v>0</v>
      </c>
      <c r="H1876" s="19">
        <f t="shared" si="116"/>
        <v>0</v>
      </c>
      <c r="I1876">
        <v>100</v>
      </c>
      <c r="J1876">
        <v>162.80902777777777</v>
      </c>
      <c r="K1876">
        <v>33.172934763003802</v>
      </c>
      <c r="L1876">
        <v>32.986111111111114</v>
      </c>
      <c r="M1876">
        <v>67.013888888888886</v>
      </c>
      <c r="N1876">
        <v>0</v>
      </c>
      <c r="O1876">
        <v>100</v>
      </c>
      <c r="P1876">
        <v>185.15625</v>
      </c>
      <c r="Q1876">
        <v>27.64592102641679</v>
      </c>
      <c r="R1876">
        <v>47.395833333333336</v>
      </c>
      <c r="S1876">
        <v>52.604166666666664</v>
      </c>
      <c r="T1876">
        <v>0</v>
      </c>
      <c r="U1876">
        <v>100</v>
      </c>
      <c r="V1876">
        <v>118.11458333333333</v>
      </c>
      <c r="W1876">
        <v>19.235733552870517</v>
      </c>
      <c r="X1876">
        <v>4.166666666666667</v>
      </c>
      <c r="Y1876">
        <v>95.833333333333329</v>
      </c>
      <c r="Z1876">
        <v>0</v>
      </c>
      <c r="AA1876" s="2" t="s">
        <v>878</v>
      </c>
      <c r="AB1876" t="s">
        <v>878</v>
      </c>
      <c r="AC1876" t="s">
        <v>878</v>
      </c>
      <c r="AD1876" t="s">
        <v>878</v>
      </c>
      <c r="AE1876" t="s">
        <v>878</v>
      </c>
      <c r="AF1876" t="s">
        <v>878</v>
      </c>
      <c r="AG1876" t="s">
        <v>878</v>
      </c>
      <c r="AH1876" t="s">
        <v>878</v>
      </c>
      <c r="AI1876" t="s">
        <v>878</v>
      </c>
      <c r="AJ1876" t="s">
        <v>878</v>
      </c>
      <c r="AK1876" t="s">
        <v>878</v>
      </c>
      <c r="AL1876" t="s">
        <v>878</v>
      </c>
      <c r="AM1876" t="s">
        <v>878</v>
      </c>
      <c r="AN1876" t="s">
        <v>878</v>
      </c>
      <c r="AO1876" t="s">
        <v>878</v>
      </c>
      <c r="AP1876" t="s">
        <v>878</v>
      </c>
      <c r="AQ1876" t="s">
        <v>878</v>
      </c>
      <c r="AR1876" t="s">
        <v>878</v>
      </c>
      <c r="AS1876" t="s">
        <v>878</v>
      </c>
      <c r="AT1876" t="s">
        <v>878</v>
      </c>
      <c r="AU1876" t="s">
        <v>878</v>
      </c>
      <c r="AV1876" t="s">
        <v>878</v>
      </c>
      <c r="AW1876" t="s">
        <v>878</v>
      </c>
      <c r="AX1876" t="s">
        <v>878</v>
      </c>
      <c r="AY1876" t="s">
        <v>878</v>
      </c>
      <c r="AZ1876" t="s">
        <v>878</v>
      </c>
      <c r="BA1876" t="s">
        <v>878</v>
      </c>
      <c r="BB1876" t="s">
        <v>878</v>
      </c>
      <c r="BC1876" t="s">
        <v>878</v>
      </c>
      <c r="BD1876" t="s">
        <v>878</v>
      </c>
      <c r="BE1876" t="s">
        <v>878</v>
      </c>
      <c r="BF1876" t="s">
        <v>878</v>
      </c>
      <c r="BG1876" s="25">
        <v>0</v>
      </c>
      <c r="BH1876" s="1">
        <v>0</v>
      </c>
      <c r="BI1876" s="1">
        <v>0</v>
      </c>
      <c r="BJ1876" s="1">
        <v>0</v>
      </c>
      <c r="BK1876" s="1">
        <v>0</v>
      </c>
      <c r="BL1876" s="25">
        <v>0</v>
      </c>
      <c r="BM1876" s="1">
        <v>0</v>
      </c>
      <c r="BN1876" s="1">
        <v>0</v>
      </c>
      <c r="BO1876" s="1">
        <v>0</v>
      </c>
      <c r="BP1876" s="1">
        <v>0</v>
      </c>
      <c r="BQ1876"/>
      <c r="BR1876"/>
      <c r="BS1876"/>
      <c r="BT1876"/>
      <c r="BU1876"/>
      <c r="BV1876"/>
      <c r="BW1876"/>
      <c r="BX1876"/>
      <c r="BY1876"/>
      <c r="BZ1876"/>
      <c r="CA1876"/>
      <c r="CB1876"/>
      <c r="CC1876"/>
      <c r="CD1876"/>
      <c r="CE1876"/>
      <c r="CF1876"/>
      <c r="CG1876"/>
      <c r="CH1876"/>
      <c r="CI1876"/>
      <c r="CJ1876"/>
      <c r="CK1876"/>
      <c r="CL1876"/>
      <c r="CM1876"/>
      <c r="CN1876"/>
      <c r="CO1876"/>
      <c r="CP1876"/>
      <c r="CQ1876"/>
      <c r="CR1876"/>
      <c r="CS1876"/>
      <c r="CT1876"/>
      <c r="CU1876"/>
      <c r="CV1876"/>
      <c r="CW1876"/>
      <c r="CX1876"/>
      <c r="CY1876"/>
      <c r="CZ1876"/>
      <c r="DA1876"/>
      <c r="DB1876"/>
      <c r="DC1876"/>
      <c r="DD1876"/>
      <c r="DE1876"/>
    </row>
    <row r="1877" spans="1:146" x14ac:dyDescent="0.2">
      <c r="A1877" s="2">
        <v>1876</v>
      </c>
      <c r="B1877" s="2">
        <v>23</v>
      </c>
      <c r="C1877" s="2">
        <v>1</v>
      </c>
      <c r="D1877">
        <v>9</v>
      </c>
      <c r="E1877" s="52">
        <v>44057</v>
      </c>
      <c r="F1877" s="1">
        <v>0</v>
      </c>
      <c r="G1877" s="5">
        <f t="shared" si="115"/>
        <v>0</v>
      </c>
      <c r="H1877" s="19">
        <f t="shared" si="116"/>
        <v>0</v>
      </c>
      <c r="I1877">
        <v>100</v>
      </c>
      <c r="J1877">
        <v>165.21527777777777</v>
      </c>
      <c r="K1877">
        <v>25.365696925145432</v>
      </c>
      <c r="L1877">
        <v>34.375</v>
      </c>
      <c r="M1877">
        <v>65.625</v>
      </c>
      <c r="N1877">
        <v>0</v>
      </c>
      <c r="O1877">
        <v>100</v>
      </c>
      <c r="P1877">
        <v>165.75520833333334</v>
      </c>
      <c r="Q1877">
        <v>23.341834138621913</v>
      </c>
      <c r="R1877">
        <v>36.979166666666664</v>
      </c>
      <c r="S1877">
        <v>63.020833333333336</v>
      </c>
      <c r="T1877">
        <v>0</v>
      </c>
      <c r="U1877">
        <v>100</v>
      </c>
      <c r="V1877">
        <v>164.13541666666666</v>
      </c>
      <c r="W1877">
        <v>29.183239541844078</v>
      </c>
      <c r="X1877">
        <v>29.166666666666668</v>
      </c>
      <c r="Y1877">
        <v>70.833333333333329</v>
      </c>
      <c r="Z1877">
        <v>0</v>
      </c>
      <c r="AA1877" s="2" t="s">
        <v>878</v>
      </c>
      <c r="AB1877" t="s">
        <v>878</v>
      </c>
      <c r="AC1877" t="s">
        <v>878</v>
      </c>
      <c r="AD1877" t="s">
        <v>878</v>
      </c>
      <c r="AE1877" t="s">
        <v>878</v>
      </c>
      <c r="AF1877" t="s">
        <v>878</v>
      </c>
      <c r="AG1877" t="s">
        <v>878</v>
      </c>
      <c r="AH1877" t="s">
        <v>878</v>
      </c>
      <c r="AI1877" t="s">
        <v>878</v>
      </c>
      <c r="AJ1877" t="s">
        <v>878</v>
      </c>
      <c r="AK1877" t="s">
        <v>878</v>
      </c>
      <c r="AL1877" t="s">
        <v>878</v>
      </c>
      <c r="AM1877" t="s">
        <v>878</v>
      </c>
      <c r="AN1877" t="s">
        <v>878</v>
      </c>
      <c r="AO1877" t="s">
        <v>878</v>
      </c>
      <c r="AP1877" t="s">
        <v>878</v>
      </c>
      <c r="AQ1877" t="s">
        <v>878</v>
      </c>
      <c r="AR1877" t="s">
        <v>878</v>
      </c>
      <c r="AS1877" t="s">
        <v>878</v>
      </c>
      <c r="AT1877" t="s">
        <v>878</v>
      </c>
      <c r="AU1877" t="s">
        <v>878</v>
      </c>
      <c r="AV1877" t="s">
        <v>878</v>
      </c>
      <c r="AW1877" t="s">
        <v>878</v>
      </c>
      <c r="AX1877" t="s">
        <v>878</v>
      </c>
      <c r="AY1877" t="s">
        <v>878</v>
      </c>
      <c r="AZ1877" t="s">
        <v>878</v>
      </c>
      <c r="BA1877" t="s">
        <v>878</v>
      </c>
      <c r="BB1877" t="s">
        <v>878</v>
      </c>
      <c r="BC1877" t="s">
        <v>878</v>
      </c>
      <c r="BD1877" t="s">
        <v>878</v>
      </c>
      <c r="BE1877" t="s">
        <v>878</v>
      </c>
      <c r="BF1877" t="s">
        <v>878</v>
      </c>
      <c r="BG1877" s="25">
        <v>0</v>
      </c>
      <c r="BH1877" s="1">
        <v>0</v>
      </c>
      <c r="BI1877" s="1">
        <v>0</v>
      </c>
      <c r="BJ1877" s="1">
        <v>0</v>
      </c>
      <c r="BK1877" s="1">
        <v>0</v>
      </c>
      <c r="BL1877" s="25">
        <v>0</v>
      </c>
      <c r="BM1877" s="1">
        <v>0</v>
      </c>
      <c r="BN1877" s="1">
        <v>0</v>
      </c>
      <c r="BO1877" s="1">
        <v>0</v>
      </c>
      <c r="BP1877" s="1">
        <v>0</v>
      </c>
      <c r="BQ1877"/>
      <c r="BR1877"/>
      <c r="BS1877"/>
      <c r="BT1877"/>
      <c r="BU1877"/>
      <c r="BV1877"/>
      <c r="BW1877"/>
      <c r="BX1877"/>
      <c r="BY1877"/>
      <c r="BZ1877"/>
      <c r="CA1877"/>
      <c r="CB1877"/>
      <c r="CC1877"/>
      <c r="CD1877"/>
      <c r="CE1877"/>
      <c r="CF1877"/>
      <c r="CG1877"/>
      <c r="CH1877"/>
      <c r="CI1877"/>
      <c r="CJ1877"/>
      <c r="CK1877"/>
      <c r="CL1877"/>
      <c r="CM1877"/>
      <c r="CN1877"/>
      <c r="CO1877"/>
      <c r="CP1877"/>
      <c r="CQ1877"/>
      <c r="CR1877"/>
      <c r="CS1877"/>
      <c r="CT1877"/>
      <c r="CU1877"/>
      <c r="CV1877"/>
      <c r="CW1877"/>
      <c r="CX1877"/>
      <c r="CY1877"/>
      <c r="CZ1877"/>
      <c r="DA1877"/>
      <c r="DB1877"/>
      <c r="DC1877"/>
      <c r="DD1877"/>
      <c r="DE1877"/>
    </row>
    <row r="1878" spans="1:146" x14ac:dyDescent="0.2">
      <c r="A1878" s="2">
        <v>1877</v>
      </c>
      <c r="B1878" s="2">
        <v>23</v>
      </c>
      <c r="C1878" s="2">
        <v>1</v>
      </c>
      <c r="D1878">
        <v>10</v>
      </c>
      <c r="E1878" s="52">
        <v>44058</v>
      </c>
      <c r="F1878" s="1">
        <v>0</v>
      </c>
      <c r="G1878" s="5">
        <f t="shared" si="115"/>
        <v>0</v>
      </c>
      <c r="H1878" s="19">
        <f t="shared" si="116"/>
        <v>0</v>
      </c>
      <c r="I1878">
        <v>100</v>
      </c>
      <c r="J1878">
        <v>157.69791666666666</v>
      </c>
      <c r="K1878">
        <v>24.264064860881927</v>
      </c>
      <c r="L1878">
        <v>24.305555555555557</v>
      </c>
      <c r="M1878">
        <v>75.694444444444443</v>
      </c>
      <c r="N1878">
        <v>0</v>
      </c>
      <c r="O1878">
        <v>100</v>
      </c>
      <c r="P1878">
        <v>148.74479166666666</v>
      </c>
      <c r="Q1878">
        <v>25.903307536173607</v>
      </c>
      <c r="R1878">
        <v>19.791666666666668</v>
      </c>
      <c r="S1878">
        <v>80.208333333333329</v>
      </c>
      <c r="T1878">
        <v>0</v>
      </c>
      <c r="U1878">
        <v>100</v>
      </c>
      <c r="V1878">
        <v>175.60416666666666</v>
      </c>
      <c r="W1878">
        <v>17.574847945410912</v>
      </c>
      <c r="X1878">
        <v>33.333333333333336</v>
      </c>
      <c r="Y1878">
        <v>66.666666666666657</v>
      </c>
      <c r="Z1878">
        <v>0</v>
      </c>
      <c r="AA1878" s="2" t="s">
        <v>878</v>
      </c>
      <c r="AB1878" t="s">
        <v>878</v>
      </c>
      <c r="AC1878" t="s">
        <v>878</v>
      </c>
      <c r="AD1878" t="s">
        <v>878</v>
      </c>
      <c r="AE1878" t="s">
        <v>878</v>
      </c>
      <c r="AF1878" t="s">
        <v>878</v>
      </c>
      <c r="AG1878" t="s">
        <v>878</v>
      </c>
      <c r="AH1878" t="s">
        <v>878</v>
      </c>
      <c r="AI1878" t="s">
        <v>878</v>
      </c>
      <c r="AJ1878" t="s">
        <v>878</v>
      </c>
      <c r="AK1878" t="s">
        <v>878</v>
      </c>
      <c r="AL1878" t="s">
        <v>878</v>
      </c>
      <c r="AM1878" t="s">
        <v>878</v>
      </c>
      <c r="AN1878" t="s">
        <v>878</v>
      </c>
      <c r="AO1878" t="s">
        <v>878</v>
      </c>
      <c r="AP1878" t="s">
        <v>878</v>
      </c>
      <c r="AQ1878" t="s">
        <v>878</v>
      </c>
      <c r="AR1878" t="s">
        <v>878</v>
      </c>
      <c r="AS1878" t="s">
        <v>878</v>
      </c>
      <c r="AT1878" t="s">
        <v>878</v>
      </c>
      <c r="AU1878" t="s">
        <v>878</v>
      </c>
      <c r="AV1878" t="s">
        <v>878</v>
      </c>
      <c r="AW1878" t="s">
        <v>878</v>
      </c>
      <c r="AX1878" t="s">
        <v>878</v>
      </c>
      <c r="AY1878" t="s">
        <v>878</v>
      </c>
      <c r="AZ1878" t="s">
        <v>878</v>
      </c>
      <c r="BA1878" t="s">
        <v>878</v>
      </c>
      <c r="BB1878" t="s">
        <v>878</v>
      </c>
      <c r="BC1878" t="s">
        <v>878</v>
      </c>
      <c r="BD1878" t="s">
        <v>878</v>
      </c>
      <c r="BE1878" t="s">
        <v>878</v>
      </c>
      <c r="BF1878" t="s">
        <v>878</v>
      </c>
      <c r="BG1878" s="25">
        <v>0</v>
      </c>
      <c r="BH1878" s="1">
        <v>0</v>
      </c>
      <c r="BI1878" s="1">
        <v>0</v>
      </c>
      <c r="BJ1878" s="1">
        <v>0</v>
      </c>
      <c r="BK1878" s="1">
        <v>0</v>
      </c>
      <c r="BL1878" s="25">
        <v>0</v>
      </c>
      <c r="BM1878" s="1">
        <v>0</v>
      </c>
      <c r="BN1878" s="1">
        <v>0</v>
      </c>
      <c r="BO1878" s="1">
        <v>0</v>
      </c>
      <c r="BP1878" s="1">
        <v>0</v>
      </c>
      <c r="BQ1878"/>
      <c r="BR1878"/>
      <c r="BS1878"/>
      <c r="BT1878"/>
      <c r="BU1878"/>
      <c r="BV1878"/>
      <c r="BW1878"/>
      <c r="BX1878"/>
      <c r="BY1878"/>
      <c r="BZ1878"/>
      <c r="CA1878"/>
      <c r="CB1878"/>
      <c r="CC1878"/>
      <c r="CD1878"/>
      <c r="CE1878"/>
      <c r="CF1878"/>
      <c r="CG1878"/>
      <c r="CH1878"/>
      <c r="CI1878"/>
      <c r="CJ1878"/>
      <c r="CK1878"/>
      <c r="CL1878"/>
      <c r="CM1878"/>
      <c r="CN1878"/>
      <c r="CO1878"/>
      <c r="CP1878"/>
      <c r="CQ1878"/>
      <c r="CR1878"/>
      <c r="CS1878"/>
      <c r="CT1878"/>
      <c r="CU1878"/>
      <c r="CV1878"/>
      <c r="CW1878"/>
      <c r="CX1878"/>
      <c r="CY1878"/>
      <c r="CZ1878"/>
      <c r="DA1878"/>
      <c r="DB1878"/>
      <c r="DC1878"/>
      <c r="DD1878"/>
      <c r="DE1878"/>
    </row>
    <row r="1879" spans="1:146" x14ac:dyDescent="0.2">
      <c r="A1879" s="2">
        <v>1878</v>
      </c>
      <c r="B1879" s="2">
        <v>23</v>
      </c>
      <c r="C1879" s="2">
        <v>1</v>
      </c>
      <c r="D1879">
        <v>11</v>
      </c>
      <c r="E1879" s="52">
        <v>44059</v>
      </c>
      <c r="F1879" s="1">
        <v>0</v>
      </c>
      <c r="G1879" s="5">
        <f t="shared" si="115"/>
        <v>0</v>
      </c>
      <c r="H1879" s="19">
        <f t="shared" si="116"/>
        <v>0</v>
      </c>
      <c r="I1879">
        <v>100</v>
      </c>
      <c r="J1879">
        <v>181.06944444444446</v>
      </c>
      <c r="K1879">
        <v>21.238527079293139</v>
      </c>
      <c r="L1879">
        <v>54.166666666666664</v>
      </c>
      <c r="M1879">
        <v>45.833333333333336</v>
      </c>
      <c r="N1879">
        <v>0</v>
      </c>
      <c r="O1879">
        <v>100</v>
      </c>
      <c r="P1879">
        <v>193.42708333333334</v>
      </c>
      <c r="Q1879">
        <v>18.131756361515666</v>
      </c>
      <c r="R1879">
        <v>67.708333333333329</v>
      </c>
      <c r="S1879">
        <v>32.291666666666671</v>
      </c>
      <c r="T1879">
        <v>0</v>
      </c>
      <c r="U1879">
        <v>100</v>
      </c>
      <c r="V1879">
        <v>156.35416666666666</v>
      </c>
      <c r="W1879">
        <v>20.910496084584437</v>
      </c>
      <c r="X1879">
        <v>27.083333333333332</v>
      </c>
      <c r="Y1879">
        <v>72.916666666666671</v>
      </c>
      <c r="Z1879">
        <v>0</v>
      </c>
      <c r="AA1879" s="2" t="s">
        <v>878</v>
      </c>
      <c r="AB1879" t="s">
        <v>878</v>
      </c>
      <c r="AC1879" t="s">
        <v>878</v>
      </c>
      <c r="AD1879" t="s">
        <v>878</v>
      </c>
      <c r="AE1879" t="s">
        <v>878</v>
      </c>
      <c r="AF1879" t="s">
        <v>878</v>
      </c>
      <c r="AG1879" t="s">
        <v>878</v>
      </c>
      <c r="AH1879" t="s">
        <v>878</v>
      </c>
      <c r="AI1879" t="s">
        <v>878</v>
      </c>
      <c r="AJ1879" t="s">
        <v>878</v>
      </c>
      <c r="AK1879" t="s">
        <v>878</v>
      </c>
      <c r="AL1879" t="s">
        <v>878</v>
      </c>
      <c r="AM1879" t="s">
        <v>878</v>
      </c>
      <c r="AN1879" t="s">
        <v>878</v>
      </c>
      <c r="AO1879" t="s">
        <v>878</v>
      </c>
      <c r="AP1879" t="s">
        <v>878</v>
      </c>
      <c r="AQ1879" t="s">
        <v>878</v>
      </c>
      <c r="AR1879" t="s">
        <v>878</v>
      </c>
      <c r="AS1879" t="s">
        <v>878</v>
      </c>
      <c r="AT1879" t="s">
        <v>878</v>
      </c>
      <c r="AU1879" t="s">
        <v>878</v>
      </c>
      <c r="AV1879" t="s">
        <v>878</v>
      </c>
      <c r="AW1879" t="s">
        <v>878</v>
      </c>
      <c r="AX1879" t="s">
        <v>878</v>
      </c>
      <c r="AY1879" t="s">
        <v>878</v>
      </c>
      <c r="AZ1879" t="s">
        <v>878</v>
      </c>
      <c r="BA1879" t="s">
        <v>878</v>
      </c>
      <c r="BB1879" t="s">
        <v>878</v>
      </c>
      <c r="BC1879" t="s">
        <v>878</v>
      </c>
      <c r="BD1879" t="s">
        <v>878</v>
      </c>
      <c r="BE1879" t="s">
        <v>878</v>
      </c>
      <c r="BF1879" t="s">
        <v>878</v>
      </c>
      <c r="BG1879" s="25">
        <v>0</v>
      </c>
      <c r="BH1879" s="1">
        <v>0</v>
      </c>
      <c r="BI1879" s="1">
        <v>0</v>
      </c>
      <c r="BJ1879" s="1">
        <v>0</v>
      </c>
      <c r="BK1879" s="1">
        <v>0</v>
      </c>
      <c r="BL1879" s="25">
        <v>0</v>
      </c>
      <c r="BM1879" s="1">
        <v>0</v>
      </c>
      <c r="BN1879" s="1">
        <v>0</v>
      </c>
      <c r="BO1879" s="1">
        <v>0</v>
      </c>
      <c r="BP1879" s="1">
        <v>0</v>
      </c>
      <c r="BQ1879"/>
      <c r="BR1879"/>
      <c r="BS1879"/>
      <c r="BT1879"/>
      <c r="BU1879"/>
      <c r="BV1879"/>
      <c r="BW1879"/>
      <c r="BX1879"/>
      <c r="BY1879"/>
      <c r="BZ1879"/>
      <c r="CA1879"/>
      <c r="CB1879"/>
      <c r="CC1879"/>
      <c r="CD1879"/>
      <c r="CE1879"/>
      <c r="CF1879"/>
      <c r="CG1879"/>
      <c r="CH1879"/>
      <c r="CI1879"/>
      <c r="CJ1879"/>
      <c r="CK1879"/>
      <c r="CL1879"/>
      <c r="CM1879"/>
      <c r="CN1879"/>
      <c r="CO1879"/>
      <c r="CP1879"/>
      <c r="CQ1879"/>
      <c r="CR1879"/>
      <c r="CS1879"/>
      <c r="CT1879"/>
      <c r="CU1879"/>
      <c r="CV1879"/>
      <c r="CW1879"/>
      <c r="CX1879"/>
      <c r="CY1879"/>
      <c r="CZ1879"/>
      <c r="DA1879"/>
      <c r="DB1879"/>
      <c r="DC1879"/>
      <c r="DD1879"/>
      <c r="DE1879"/>
    </row>
    <row r="1880" spans="1:146" x14ac:dyDescent="0.2">
      <c r="A1880" s="2">
        <v>1879</v>
      </c>
      <c r="B1880" s="2">
        <v>23</v>
      </c>
      <c r="C1880" s="2">
        <v>1</v>
      </c>
      <c r="D1880">
        <v>12</v>
      </c>
      <c r="E1880" s="52">
        <v>44060</v>
      </c>
      <c r="F1880" s="1">
        <v>0</v>
      </c>
      <c r="G1880" s="5">
        <f t="shared" si="115"/>
        <v>0</v>
      </c>
      <c r="H1880" s="19">
        <f t="shared" si="116"/>
        <v>0</v>
      </c>
      <c r="I1880">
        <v>100</v>
      </c>
      <c r="J1880">
        <v>160.5</v>
      </c>
      <c r="K1880">
        <v>17.455171765861078</v>
      </c>
      <c r="L1880">
        <v>18.055555555555557</v>
      </c>
      <c r="M1880">
        <v>81.944444444444443</v>
      </c>
      <c r="N1880">
        <v>0</v>
      </c>
      <c r="O1880">
        <v>100</v>
      </c>
      <c r="P1880">
        <v>169.90104166666666</v>
      </c>
      <c r="Q1880">
        <v>15.804058406521309</v>
      </c>
      <c r="R1880">
        <v>25</v>
      </c>
      <c r="S1880">
        <v>75</v>
      </c>
      <c r="T1880">
        <v>0</v>
      </c>
      <c r="U1880">
        <v>100</v>
      </c>
      <c r="V1880">
        <v>141.69791666666666</v>
      </c>
      <c r="W1880">
        <v>13.860080010132085</v>
      </c>
      <c r="X1880">
        <v>4.166666666666667</v>
      </c>
      <c r="Y1880">
        <v>95.833333333333329</v>
      </c>
      <c r="Z1880">
        <v>0</v>
      </c>
      <c r="AA1880" s="2" t="s">
        <v>878</v>
      </c>
      <c r="AB1880" t="s">
        <v>878</v>
      </c>
      <c r="AC1880" t="s">
        <v>878</v>
      </c>
      <c r="AD1880" t="s">
        <v>878</v>
      </c>
      <c r="AE1880" t="s">
        <v>878</v>
      </c>
      <c r="AF1880" t="s">
        <v>878</v>
      </c>
      <c r="AG1880" t="s">
        <v>878</v>
      </c>
      <c r="AH1880" t="s">
        <v>878</v>
      </c>
      <c r="AI1880" t="s">
        <v>878</v>
      </c>
      <c r="AJ1880" t="s">
        <v>878</v>
      </c>
      <c r="AK1880" t="s">
        <v>878</v>
      </c>
      <c r="AL1880" t="s">
        <v>878</v>
      </c>
      <c r="AM1880" t="s">
        <v>878</v>
      </c>
      <c r="AN1880" t="s">
        <v>878</v>
      </c>
      <c r="AO1880" t="s">
        <v>878</v>
      </c>
      <c r="AP1880" t="s">
        <v>878</v>
      </c>
      <c r="AQ1880" t="s">
        <v>878</v>
      </c>
      <c r="AR1880" t="s">
        <v>878</v>
      </c>
      <c r="AS1880" t="s">
        <v>878</v>
      </c>
      <c r="AT1880" t="s">
        <v>878</v>
      </c>
      <c r="AU1880" t="s">
        <v>878</v>
      </c>
      <c r="AV1880" t="s">
        <v>878</v>
      </c>
      <c r="AW1880" t="s">
        <v>878</v>
      </c>
      <c r="AX1880" t="s">
        <v>878</v>
      </c>
      <c r="AY1880" t="s">
        <v>878</v>
      </c>
      <c r="AZ1880" t="s">
        <v>878</v>
      </c>
      <c r="BA1880" t="s">
        <v>878</v>
      </c>
      <c r="BB1880" t="s">
        <v>878</v>
      </c>
      <c r="BC1880" t="s">
        <v>878</v>
      </c>
      <c r="BD1880" t="s">
        <v>878</v>
      </c>
      <c r="BE1880" t="s">
        <v>878</v>
      </c>
      <c r="BF1880" t="s">
        <v>878</v>
      </c>
      <c r="BG1880" s="25">
        <v>0</v>
      </c>
      <c r="BH1880" s="1">
        <v>0</v>
      </c>
      <c r="BI1880" s="1">
        <v>0</v>
      </c>
      <c r="BJ1880" s="1">
        <v>0</v>
      </c>
      <c r="BK1880" s="1">
        <v>0</v>
      </c>
      <c r="BL1880" s="25">
        <v>0</v>
      </c>
      <c r="BM1880" s="1">
        <v>0</v>
      </c>
      <c r="BN1880" s="1">
        <v>0</v>
      </c>
      <c r="BO1880" s="1">
        <v>0</v>
      </c>
      <c r="BP1880" s="1">
        <v>0</v>
      </c>
      <c r="BQ1880"/>
      <c r="BR1880"/>
      <c r="BS1880"/>
      <c r="BT1880"/>
      <c r="BU1880"/>
      <c r="BV1880"/>
      <c r="BW1880"/>
      <c r="BX1880"/>
      <c r="BY1880"/>
      <c r="BZ1880"/>
      <c r="CA1880"/>
      <c r="CB1880"/>
      <c r="CC1880"/>
      <c r="CD1880"/>
      <c r="CE1880"/>
      <c r="CF1880"/>
      <c r="CG1880"/>
      <c r="CH1880"/>
      <c r="CI1880"/>
      <c r="CJ1880"/>
      <c r="CK1880"/>
      <c r="CL1880"/>
      <c r="CM1880"/>
      <c r="CN1880"/>
      <c r="CO1880"/>
      <c r="CP1880"/>
      <c r="CQ1880"/>
      <c r="CR1880"/>
      <c r="CS1880"/>
      <c r="CT1880"/>
      <c r="CU1880"/>
      <c r="CV1880"/>
      <c r="CW1880"/>
      <c r="CX1880"/>
      <c r="CY1880"/>
      <c r="CZ1880"/>
      <c r="DA1880"/>
      <c r="DB1880"/>
      <c r="DC1880"/>
      <c r="DD1880"/>
      <c r="DE1880"/>
    </row>
    <row r="1881" spans="1:146" x14ac:dyDescent="0.2">
      <c r="A1881" s="2">
        <v>1880</v>
      </c>
      <c r="B1881" s="2">
        <v>23</v>
      </c>
      <c r="C1881" s="2">
        <v>1</v>
      </c>
      <c r="D1881">
        <v>13</v>
      </c>
      <c r="E1881" s="52">
        <v>44061</v>
      </c>
      <c r="F1881" s="1">
        <v>0</v>
      </c>
      <c r="G1881" s="5">
        <f t="shared" si="115"/>
        <v>20</v>
      </c>
      <c r="H1881" s="19">
        <f t="shared" si="116"/>
        <v>150</v>
      </c>
      <c r="I1881">
        <v>100</v>
      </c>
      <c r="J1881">
        <v>193.36458333333334</v>
      </c>
      <c r="K1881">
        <v>18.938040533214284</v>
      </c>
      <c r="L1881">
        <v>60.416666666666664</v>
      </c>
      <c r="M1881">
        <v>39.583333333333336</v>
      </c>
      <c r="N1881">
        <v>0</v>
      </c>
      <c r="O1881">
        <v>100</v>
      </c>
      <c r="P1881">
        <v>200.42708333333334</v>
      </c>
      <c r="Q1881">
        <v>18.943041789212433</v>
      </c>
      <c r="R1881">
        <v>71.354166666666671</v>
      </c>
      <c r="S1881">
        <v>28.645833333333329</v>
      </c>
      <c r="T1881">
        <v>0</v>
      </c>
      <c r="U1881">
        <v>100</v>
      </c>
      <c r="V1881">
        <v>179.23958333333334</v>
      </c>
      <c r="W1881">
        <v>16.27159323981747</v>
      </c>
      <c r="X1881">
        <v>38.541666666666664</v>
      </c>
      <c r="Y1881">
        <v>61.458333333333336</v>
      </c>
      <c r="Z1881">
        <v>0</v>
      </c>
      <c r="AA1881" s="2" t="s">
        <v>878</v>
      </c>
      <c r="AB1881" t="s">
        <v>878</v>
      </c>
      <c r="AC1881" t="s">
        <v>878</v>
      </c>
      <c r="AD1881" t="s">
        <v>878</v>
      </c>
      <c r="AE1881" t="s">
        <v>878</v>
      </c>
      <c r="AF1881" t="s">
        <v>878</v>
      </c>
      <c r="AG1881" t="s">
        <v>878</v>
      </c>
      <c r="AH1881" t="s">
        <v>878</v>
      </c>
      <c r="AI1881" t="s">
        <v>878</v>
      </c>
      <c r="AJ1881" t="s">
        <v>878</v>
      </c>
      <c r="AK1881" t="s">
        <v>878</v>
      </c>
      <c r="AL1881" t="s">
        <v>878</v>
      </c>
      <c r="AM1881" t="s">
        <v>878</v>
      </c>
      <c r="AN1881" t="s">
        <v>878</v>
      </c>
      <c r="AO1881" t="s">
        <v>878</v>
      </c>
      <c r="AP1881" t="s">
        <v>878</v>
      </c>
      <c r="AQ1881" t="s">
        <v>878</v>
      </c>
      <c r="AR1881" t="s">
        <v>878</v>
      </c>
      <c r="AS1881" t="s">
        <v>878</v>
      </c>
      <c r="AT1881" t="s">
        <v>878</v>
      </c>
      <c r="AU1881" t="s">
        <v>878</v>
      </c>
      <c r="AV1881" t="s">
        <v>878</v>
      </c>
      <c r="AW1881" t="s">
        <v>878</v>
      </c>
      <c r="AX1881" t="s">
        <v>878</v>
      </c>
      <c r="AY1881" t="s">
        <v>878</v>
      </c>
      <c r="AZ1881" t="s">
        <v>878</v>
      </c>
      <c r="BA1881" t="s">
        <v>878</v>
      </c>
      <c r="BB1881" t="s">
        <v>878</v>
      </c>
      <c r="BC1881" t="s">
        <v>878</v>
      </c>
      <c r="BD1881" t="s">
        <v>878</v>
      </c>
      <c r="BE1881" t="s">
        <v>878</v>
      </c>
      <c r="BF1881" t="s">
        <v>878</v>
      </c>
      <c r="BG1881">
        <v>20</v>
      </c>
      <c r="BH1881">
        <v>3</v>
      </c>
      <c r="BI1881">
        <v>7.5</v>
      </c>
      <c r="BJ1881">
        <v>150</v>
      </c>
      <c r="BK1881" t="s">
        <v>886</v>
      </c>
      <c r="BL1881" s="25">
        <v>0</v>
      </c>
      <c r="BM1881" s="1">
        <v>0</v>
      </c>
      <c r="BN1881" s="1">
        <v>0</v>
      </c>
      <c r="BO1881" s="1">
        <v>0</v>
      </c>
      <c r="BP1881" s="1">
        <v>0</v>
      </c>
      <c r="BQ1881"/>
      <c r="BR1881"/>
      <c r="BS1881"/>
      <c r="BT1881"/>
      <c r="BU1881"/>
      <c r="BV1881"/>
      <c r="BW1881"/>
      <c r="BX1881"/>
      <c r="BY1881"/>
      <c r="BZ1881"/>
      <c r="CA1881"/>
      <c r="CB1881"/>
      <c r="CC1881"/>
      <c r="CD1881"/>
      <c r="CE1881"/>
      <c r="CF1881"/>
      <c r="CG1881"/>
      <c r="CH1881"/>
      <c r="CI1881"/>
      <c r="CJ1881"/>
      <c r="CK1881"/>
      <c r="CL1881"/>
      <c r="CM1881"/>
      <c r="CN1881"/>
      <c r="CO1881"/>
      <c r="CP1881"/>
      <c r="CQ1881"/>
      <c r="CR1881"/>
      <c r="CS1881"/>
      <c r="CT1881"/>
      <c r="CU1881"/>
      <c r="CV1881"/>
      <c r="CW1881"/>
      <c r="CX1881"/>
      <c r="CY1881"/>
      <c r="CZ1881"/>
      <c r="DA1881"/>
      <c r="DB1881"/>
      <c r="DC1881"/>
      <c r="DD1881"/>
      <c r="DE1881"/>
    </row>
    <row r="1882" spans="1:146" x14ac:dyDescent="0.2">
      <c r="A1882" s="2">
        <v>1881</v>
      </c>
      <c r="B1882" s="2">
        <v>23</v>
      </c>
      <c r="C1882" s="2">
        <v>1</v>
      </c>
      <c r="D1882">
        <v>14</v>
      </c>
      <c r="E1882" s="52">
        <v>44062</v>
      </c>
      <c r="F1882" s="1">
        <v>0</v>
      </c>
      <c r="G1882" s="5">
        <f t="shared" si="115"/>
        <v>0</v>
      </c>
      <c r="H1882" s="19">
        <f t="shared" si="116"/>
        <v>0</v>
      </c>
      <c r="I1882">
        <v>100</v>
      </c>
      <c r="J1882">
        <v>148.66666666666666</v>
      </c>
      <c r="K1882">
        <v>19.238138537320754</v>
      </c>
      <c r="L1882">
        <v>16.319444444444443</v>
      </c>
      <c r="M1882">
        <v>83.680555555555557</v>
      </c>
      <c r="N1882">
        <v>0</v>
      </c>
      <c r="O1882">
        <v>100</v>
      </c>
      <c r="P1882">
        <v>148.52083333333334</v>
      </c>
      <c r="Q1882">
        <v>18.206072987882973</v>
      </c>
      <c r="R1882">
        <v>16.666666666666668</v>
      </c>
      <c r="S1882">
        <v>83.333333333333329</v>
      </c>
      <c r="T1882">
        <v>0</v>
      </c>
      <c r="U1882">
        <v>100</v>
      </c>
      <c r="V1882">
        <v>148.95833333333334</v>
      </c>
      <c r="W1882">
        <v>21.240875044813077</v>
      </c>
      <c r="X1882">
        <v>15.625</v>
      </c>
      <c r="Y1882">
        <v>84.375</v>
      </c>
      <c r="Z1882">
        <v>0</v>
      </c>
      <c r="AA1882" s="2" t="s">
        <v>878</v>
      </c>
      <c r="AB1882" t="s">
        <v>878</v>
      </c>
      <c r="AC1882" t="s">
        <v>878</v>
      </c>
      <c r="AD1882" t="s">
        <v>878</v>
      </c>
      <c r="AE1882" t="s">
        <v>878</v>
      </c>
      <c r="AF1882" t="s">
        <v>878</v>
      </c>
      <c r="AG1882" t="s">
        <v>878</v>
      </c>
      <c r="AH1882" t="s">
        <v>878</v>
      </c>
      <c r="AI1882" t="s">
        <v>878</v>
      </c>
      <c r="AJ1882" t="s">
        <v>878</v>
      </c>
      <c r="AK1882" t="s">
        <v>878</v>
      </c>
      <c r="AL1882" t="s">
        <v>878</v>
      </c>
      <c r="AM1882" t="s">
        <v>878</v>
      </c>
      <c r="AN1882" t="s">
        <v>878</v>
      </c>
      <c r="AO1882" t="s">
        <v>878</v>
      </c>
      <c r="AP1882" t="s">
        <v>878</v>
      </c>
      <c r="AQ1882" t="s">
        <v>878</v>
      </c>
      <c r="AR1882" t="s">
        <v>878</v>
      </c>
      <c r="AS1882" t="s">
        <v>878</v>
      </c>
      <c r="AT1882" t="s">
        <v>878</v>
      </c>
      <c r="AU1882" t="s">
        <v>878</v>
      </c>
      <c r="AV1882" t="s">
        <v>878</v>
      </c>
      <c r="AW1882" t="s">
        <v>878</v>
      </c>
      <c r="AX1882" t="s">
        <v>878</v>
      </c>
      <c r="AY1882" t="s">
        <v>878</v>
      </c>
      <c r="AZ1882" t="s">
        <v>878</v>
      </c>
      <c r="BA1882" t="s">
        <v>878</v>
      </c>
      <c r="BB1882" t="s">
        <v>878</v>
      </c>
      <c r="BC1882" t="s">
        <v>878</v>
      </c>
      <c r="BD1882" t="s">
        <v>878</v>
      </c>
      <c r="BE1882" t="s">
        <v>878</v>
      </c>
      <c r="BF1882" t="s">
        <v>878</v>
      </c>
      <c r="BG1882" s="25">
        <v>0</v>
      </c>
      <c r="BH1882" s="1">
        <v>0</v>
      </c>
      <c r="BI1882" s="1">
        <v>0</v>
      </c>
      <c r="BJ1882" s="1">
        <v>0</v>
      </c>
      <c r="BK1882" s="1">
        <v>0</v>
      </c>
      <c r="BL1882" s="25">
        <v>0</v>
      </c>
      <c r="BM1882" s="1">
        <v>0</v>
      </c>
      <c r="BN1882" s="1">
        <v>0</v>
      </c>
      <c r="BO1882" s="1">
        <v>0</v>
      </c>
      <c r="BP1882" s="1">
        <v>0</v>
      </c>
      <c r="BQ1882"/>
      <c r="BR1882"/>
      <c r="BS1882"/>
      <c r="BT1882"/>
      <c r="BU1882"/>
      <c r="BV1882"/>
      <c r="BW1882"/>
      <c r="BX1882"/>
      <c r="BY1882"/>
      <c r="BZ1882"/>
      <c r="CA1882"/>
      <c r="CB1882"/>
      <c r="CC1882"/>
      <c r="CD1882"/>
      <c r="CE1882"/>
      <c r="CF1882"/>
      <c r="CG1882"/>
      <c r="CH1882"/>
      <c r="CI1882"/>
      <c r="CJ1882"/>
      <c r="CK1882"/>
      <c r="CL1882"/>
      <c r="CM1882"/>
      <c r="CN1882"/>
      <c r="CO1882"/>
      <c r="CP1882"/>
      <c r="CQ1882"/>
      <c r="CR1882"/>
      <c r="CS1882"/>
      <c r="CT1882"/>
      <c r="CU1882"/>
      <c r="CV1882"/>
      <c r="CW1882"/>
      <c r="CX1882"/>
      <c r="CY1882"/>
      <c r="CZ1882"/>
      <c r="DA1882"/>
      <c r="DB1882"/>
      <c r="DC1882"/>
      <c r="DD1882"/>
      <c r="DE1882"/>
    </row>
    <row r="1883" spans="1:146" x14ac:dyDescent="0.2">
      <c r="A1883" s="2">
        <v>1882</v>
      </c>
      <c r="B1883" s="2">
        <v>23</v>
      </c>
      <c r="C1883" s="2">
        <v>2</v>
      </c>
      <c r="D1883">
        <v>1</v>
      </c>
      <c r="E1883" s="52">
        <v>44063</v>
      </c>
      <c r="F1883" s="1">
        <v>0</v>
      </c>
      <c r="G1883" s="5">
        <f t="shared" si="115"/>
        <v>0</v>
      </c>
      <c r="H1883" s="19">
        <f t="shared" si="116"/>
        <v>0</v>
      </c>
      <c r="I1883">
        <v>100</v>
      </c>
      <c r="J1883">
        <v>176.73958333333334</v>
      </c>
      <c r="K1883">
        <v>24.113191924341614</v>
      </c>
      <c r="L1883">
        <v>39.930555555555557</v>
      </c>
      <c r="M1883">
        <v>60.069444444444443</v>
      </c>
      <c r="N1883">
        <v>0</v>
      </c>
      <c r="O1883">
        <v>100</v>
      </c>
      <c r="P1883">
        <v>185.22916666666666</v>
      </c>
      <c r="Q1883">
        <v>21.818072496469</v>
      </c>
      <c r="R1883">
        <v>47.395833333333336</v>
      </c>
      <c r="S1883">
        <v>52.604166666666664</v>
      </c>
      <c r="T1883">
        <v>0</v>
      </c>
      <c r="U1883">
        <v>100</v>
      </c>
      <c r="V1883">
        <v>159.76041666666666</v>
      </c>
      <c r="W1883">
        <v>26.306733106190055</v>
      </c>
      <c r="X1883">
        <v>25</v>
      </c>
      <c r="Y1883">
        <v>75</v>
      </c>
      <c r="Z1883">
        <v>0</v>
      </c>
      <c r="AA1883" s="2">
        <v>0</v>
      </c>
      <c r="AB1883">
        <v>1</v>
      </c>
      <c r="AC1883">
        <v>4</v>
      </c>
      <c r="AD1883">
        <v>2</v>
      </c>
      <c r="AE1883" s="16">
        <v>0</v>
      </c>
      <c r="AF1883" t="s">
        <v>879</v>
      </c>
      <c r="AG1883" t="s">
        <v>879</v>
      </c>
      <c r="AH1883" t="s">
        <v>879</v>
      </c>
      <c r="AI1883" t="s">
        <v>879</v>
      </c>
      <c r="AJ1883" t="s">
        <v>879</v>
      </c>
      <c r="AK1883" t="s">
        <v>879</v>
      </c>
      <c r="AL1883" t="s">
        <v>878</v>
      </c>
      <c r="AM1883" t="s">
        <v>878</v>
      </c>
      <c r="AN1883" t="s">
        <v>878</v>
      </c>
      <c r="AO1883" t="s">
        <v>878</v>
      </c>
      <c r="AP1883" t="s">
        <v>878</v>
      </c>
      <c r="AQ1883" t="s">
        <v>878</v>
      </c>
      <c r="AR1883" t="s">
        <v>878</v>
      </c>
      <c r="AS1883" t="s">
        <v>879</v>
      </c>
      <c r="AT1883" t="s">
        <v>879</v>
      </c>
      <c r="AU1883" t="s">
        <v>879</v>
      </c>
      <c r="AV1883" t="s">
        <v>879</v>
      </c>
      <c r="AW1883" t="s">
        <v>879</v>
      </c>
      <c r="AX1883" t="s">
        <v>879</v>
      </c>
      <c r="AY1883" t="s">
        <v>879</v>
      </c>
      <c r="AZ1883" t="s">
        <v>878</v>
      </c>
      <c r="BA1883" t="s">
        <v>878</v>
      </c>
      <c r="BB1883" t="s">
        <v>878</v>
      </c>
      <c r="BC1883" t="s">
        <v>878</v>
      </c>
      <c r="BD1883" t="s">
        <v>878</v>
      </c>
      <c r="BE1883" t="s">
        <v>878</v>
      </c>
      <c r="BF1883" t="s">
        <v>878</v>
      </c>
      <c r="BG1883">
        <v>0</v>
      </c>
      <c r="BH1883">
        <v>0</v>
      </c>
      <c r="BI1883">
        <v>0</v>
      </c>
      <c r="BJ1883">
        <v>0</v>
      </c>
      <c r="BK1883">
        <v>0</v>
      </c>
      <c r="BL1883" s="25">
        <v>0</v>
      </c>
      <c r="BM1883" s="1">
        <v>0</v>
      </c>
      <c r="BN1883" s="1">
        <v>0</v>
      </c>
      <c r="BO1883" s="1">
        <v>0</v>
      </c>
      <c r="BP1883" s="1">
        <v>0</v>
      </c>
      <c r="BQ1883"/>
      <c r="BR1883"/>
      <c r="BS1883"/>
      <c r="BT1883"/>
      <c r="BU1883"/>
      <c r="BV1883"/>
      <c r="BW1883"/>
      <c r="BX1883"/>
      <c r="BY1883"/>
      <c r="BZ1883"/>
      <c r="CA1883"/>
      <c r="CB1883"/>
      <c r="CC1883"/>
      <c r="CD1883"/>
      <c r="CE1883"/>
      <c r="CF1883"/>
      <c r="CG1883"/>
      <c r="CH1883"/>
      <c r="CI1883"/>
      <c r="CJ1883"/>
      <c r="CK1883"/>
      <c r="CL1883"/>
      <c r="CM1883"/>
      <c r="CN1883"/>
      <c r="CO1883"/>
      <c r="CP1883"/>
      <c r="CQ1883"/>
      <c r="CR1883"/>
      <c r="CS1883"/>
      <c r="CT1883"/>
      <c r="CU1883"/>
      <c r="CV1883"/>
      <c r="CW1883"/>
      <c r="CX1883"/>
      <c r="CY1883"/>
      <c r="CZ1883"/>
      <c r="DA1883"/>
      <c r="DB1883"/>
      <c r="DC1883"/>
      <c r="DD1883"/>
      <c r="DE1883"/>
    </row>
    <row r="1884" spans="1:146" x14ac:dyDescent="0.2">
      <c r="A1884" s="2">
        <v>1883</v>
      </c>
      <c r="B1884" s="2">
        <v>23</v>
      </c>
      <c r="C1884" s="2">
        <v>2</v>
      </c>
      <c r="D1884">
        <v>2</v>
      </c>
      <c r="E1884" s="52">
        <v>44064</v>
      </c>
      <c r="F1884" s="1">
        <v>0</v>
      </c>
      <c r="G1884" s="5">
        <f t="shared" si="115"/>
        <v>0</v>
      </c>
      <c r="H1884" s="19">
        <f t="shared" si="116"/>
        <v>0</v>
      </c>
      <c r="I1884">
        <v>97.916666666666671</v>
      </c>
      <c r="J1884">
        <v>150.2659574468085</v>
      </c>
      <c r="K1884">
        <v>21.108288572997917</v>
      </c>
      <c r="L1884">
        <v>17.021276595744681</v>
      </c>
      <c r="M1884">
        <v>82.978723404255319</v>
      </c>
      <c r="N1884">
        <v>0</v>
      </c>
      <c r="O1884">
        <v>100</v>
      </c>
      <c r="P1884">
        <v>137.24479166666666</v>
      </c>
      <c r="Q1884">
        <v>19.418073425956258</v>
      </c>
      <c r="R1884">
        <v>2.6041666666666665</v>
      </c>
      <c r="S1884">
        <v>97.395833333333329</v>
      </c>
      <c r="T1884">
        <v>0</v>
      </c>
      <c r="U1884">
        <v>93.75</v>
      </c>
      <c r="V1884">
        <v>178.04444444444445</v>
      </c>
      <c r="W1884">
        <v>12.636112099839146</v>
      </c>
      <c r="X1884">
        <v>47.777777777777779</v>
      </c>
      <c r="Y1884">
        <v>52.222222222222221</v>
      </c>
      <c r="Z1884">
        <v>0</v>
      </c>
      <c r="AA1884" s="2">
        <v>0</v>
      </c>
      <c r="AB1884">
        <v>1</v>
      </c>
      <c r="AC1884">
        <v>7</v>
      </c>
      <c r="AD1884">
        <v>1</v>
      </c>
      <c r="AE1884" s="16">
        <v>0</v>
      </c>
      <c r="AF1884" t="s">
        <v>879</v>
      </c>
      <c r="AG1884" t="s">
        <v>879</v>
      </c>
      <c r="AH1884" t="s">
        <v>879</v>
      </c>
      <c r="AI1884" t="s">
        <v>879</v>
      </c>
      <c r="AJ1884" t="s">
        <v>879</v>
      </c>
      <c r="AK1884" t="s">
        <v>879</v>
      </c>
      <c r="AL1884" t="s">
        <v>878</v>
      </c>
      <c r="AM1884" t="s">
        <v>878</v>
      </c>
      <c r="AN1884" t="s">
        <v>878</v>
      </c>
      <c r="AO1884" t="s">
        <v>878</v>
      </c>
      <c r="AP1884" t="s">
        <v>878</v>
      </c>
      <c r="AQ1884" t="s">
        <v>878</v>
      </c>
      <c r="AR1884" t="s">
        <v>878</v>
      </c>
      <c r="AS1884" t="s">
        <v>879</v>
      </c>
      <c r="AT1884" t="s">
        <v>879</v>
      </c>
      <c r="AU1884" t="s">
        <v>879</v>
      </c>
      <c r="AV1884" t="s">
        <v>879</v>
      </c>
      <c r="AW1884" t="s">
        <v>879</v>
      </c>
      <c r="AX1884" t="s">
        <v>879</v>
      </c>
      <c r="AY1884" t="s">
        <v>879</v>
      </c>
      <c r="AZ1884" t="s">
        <v>878</v>
      </c>
      <c r="BA1884" t="s">
        <v>878</v>
      </c>
      <c r="BB1884" t="s">
        <v>878</v>
      </c>
      <c r="BC1884" t="s">
        <v>878</v>
      </c>
      <c r="BD1884" t="s">
        <v>878</v>
      </c>
      <c r="BE1884" t="s">
        <v>878</v>
      </c>
      <c r="BF1884" t="s">
        <v>878</v>
      </c>
      <c r="BG1884">
        <v>0</v>
      </c>
      <c r="BH1884">
        <v>0</v>
      </c>
      <c r="BI1884">
        <v>0</v>
      </c>
      <c r="BJ1884">
        <v>0</v>
      </c>
      <c r="BK1884">
        <v>0</v>
      </c>
      <c r="BL1884" s="25">
        <v>0</v>
      </c>
      <c r="BM1884" s="1">
        <v>0</v>
      </c>
      <c r="BN1884" s="1">
        <v>0</v>
      </c>
      <c r="BO1884" s="1">
        <v>0</v>
      </c>
      <c r="BP1884" s="1">
        <v>0</v>
      </c>
      <c r="BQ1884"/>
      <c r="BR1884"/>
      <c r="BS1884"/>
      <c r="BT1884"/>
      <c r="BU1884"/>
      <c r="BV1884"/>
      <c r="BW1884"/>
      <c r="BX1884"/>
      <c r="BY1884"/>
      <c r="BZ1884"/>
      <c r="CA1884"/>
      <c r="CB1884"/>
      <c r="CC1884"/>
      <c r="CD1884"/>
      <c r="CE1884"/>
      <c r="CF1884"/>
      <c r="CG1884"/>
      <c r="CH1884"/>
      <c r="CI1884"/>
      <c r="CJ1884"/>
      <c r="CK1884"/>
      <c r="CL1884"/>
      <c r="CM1884"/>
      <c r="CN1884"/>
      <c r="CO1884"/>
      <c r="CP1884"/>
      <c r="CQ1884"/>
      <c r="CR1884"/>
      <c r="CS1884"/>
      <c r="CT1884"/>
      <c r="CU1884"/>
      <c r="CV1884"/>
      <c r="CW1884"/>
      <c r="CX1884"/>
      <c r="CY1884"/>
      <c r="CZ1884"/>
      <c r="DA1884"/>
      <c r="DB1884"/>
      <c r="DC1884"/>
      <c r="DD1884"/>
      <c r="DE1884"/>
    </row>
    <row r="1885" spans="1:146" x14ac:dyDescent="0.2">
      <c r="A1885" s="2">
        <v>1884</v>
      </c>
      <c r="B1885" s="2">
        <v>23</v>
      </c>
      <c r="C1885" s="2">
        <v>2</v>
      </c>
      <c r="D1885">
        <v>3</v>
      </c>
      <c r="E1885" s="52">
        <v>44065</v>
      </c>
      <c r="F1885" s="1">
        <v>0</v>
      </c>
      <c r="G1885" s="5">
        <f t="shared" si="115"/>
        <v>0</v>
      </c>
      <c r="H1885" s="19">
        <f t="shared" si="116"/>
        <v>0</v>
      </c>
      <c r="I1885">
        <v>91.319444444444443</v>
      </c>
      <c r="J1885">
        <v>177.53231939163499</v>
      </c>
      <c r="K1885">
        <v>27.023878468883954</v>
      </c>
      <c r="L1885">
        <v>48.669201520912544</v>
      </c>
      <c r="M1885">
        <v>49.429657794676807</v>
      </c>
      <c r="N1885">
        <v>1.9011406844106464</v>
      </c>
      <c r="O1885">
        <v>91.145833333333329</v>
      </c>
      <c r="P1885">
        <v>183.43428571428572</v>
      </c>
      <c r="Q1885">
        <v>26.297726960805221</v>
      </c>
      <c r="R1885">
        <v>58.285714285714285</v>
      </c>
      <c r="S1885">
        <v>38.857142857142861</v>
      </c>
      <c r="T1885">
        <v>2.8571428571428572</v>
      </c>
      <c r="U1885">
        <v>91.666666666666671</v>
      </c>
      <c r="V1885">
        <v>165.79545454545453</v>
      </c>
      <c r="W1885">
        <v>27.429628642210297</v>
      </c>
      <c r="X1885">
        <v>29.545454545454547</v>
      </c>
      <c r="Y1885">
        <v>70.454545454545453</v>
      </c>
      <c r="Z1885">
        <v>0</v>
      </c>
      <c r="AA1885" s="2">
        <v>1</v>
      </c>
      <c r="AB1885">
        <v>3</v>
      </c>
      <c r="AC1885">
        <v>7</v>
      </c>
      <c r="AD1885">
        <v>1</v>
      </c>
      <c r="AE1885" s="16">
        <v>0</v>
      </c>
      <c r="AF1885" t="s">
        <v>879</v>
      </c>
      <c r="AG1885" t="s">
        <v>879</v>
      </c>
      <c r="AH1885" t="s">
        <v>879</v>
      </c>
      <c r="AI1885" t="s">
        <v>879</v>
      </c>
      <c r="AJ1885" t="s">
        <v>879</v>
      </c>
      <c r="AK1885" t="s">
        <v>879</v>
      </c>
      <c r="AL1885" t="s">
        <v>878</v>
      </c>
      <c r="AM1885" t="s">
        <v>878</v>
      </c>
      <c r="AN1885" t="s">
        <v>878</v>
      </c>
      <c r="AO1885" t="s">
        <v>878</v>
      </c>
      <c r="AP1885" t="s">
        <v>878</v>
      </c>
      <c r="AQ1885" t="s">
        <v>878</v>
      </c>
      <c r="AR1885" t="s">
        <v>878</v>
      </c>
      <c r="AS1885" t="s">
        <v>879</v>
      </c>
      <c r="AT1885" t="s">
        <v>879</v>
      </c>
      <c r="AU1885" t="s">
        <v>879</v>
      </c>
      <c r="AV1885" t="s">
        <v>879</v>
      </c>
      <c r="AW1885" t="s">
        <v>879</v>
      </c>
      <c r="AX1885" t="s">
        <v>879</v>
      </c>
      <c r="AY1885" t="s">
        <v>879</v>
      </c>
      <c r="AZ1885" t="s">
        <v>878</v>
      </c>
      <c r="BA1885" t="s">
        <v>878</v>
      </c>
      <c r="BB1885" t="s">
        <v>878</v>
      </c>
      <c r="BC1885" t="s">
        <v>878</v>
      </c>
      <c r="BD1885" t="s">
        <v>878</v>
      </c>
      <c r="BE1885" t="s">
        <v>878</v>
      </c>
      <c r="BF1885" t="s">
        <v>878</v>
      </c>
      <c r="BG1885">
        <v>0</v>
      </c>
      <c r="BH1885">
        <v>0</v>
      </c>
      <c r="BI1885">
        <v>0</v>
      </c>
      <c r="BJ1885">
        <v>0</v>
      </c>
      <c r="BK1885">
        <v>0</v>
      </c>
      <c r="BL1885" s="25">
        <v>0</v>
      </c>
      <c r="BM1885" s="1">
        <v>0</v>
      </c>
      <c r="BN1885" s="1">
        <v>0</v>
      </c>
      <c r="BO1885" s="1">
        <v>0</v>
      </c>
      <c r="BP1885" s="1">
        <v>0</v>
      </c>
      <c r="BQ1885"/>
      <c r="BR1885"/>
      <c r="BS1885"/>
      <c r="BT1885"/>
      <c r="BU1885"/>
      <c r="BV1885"/>
      <c r="BW1885"/>
      <c r="BX1885"/>
      <c r="BY1885"/>
      <c r="BZ1885"/>
      <c r="CA1885"/>
      <c r="CB1885"/>
      <c r="CC1885"/>
      <c r="CD1885"/>
      <c r="CE1885"/>
      <c r="CF1885"/>
      <c r="CG1885"/>
      <c r="CH1885"/>
      <c r="CI1885"/>
      <c r="CJ1885"/>
      <c r="CK1885"/>
      <c r="CL1885"/>
      <c r="CM1885"/>
      <c r="CN1885"/>
      <c r="CO1885"/>
      <c r="CP1885"/>
      <c r="CQ1885"/>
      <c r="CR1885"/>
      <c r="CS1885"/>
      <c r="CT1885"/>
      <c r="CU1885"/>
      <c r="CV1885"/>
      <c r="CW1885"/>
      <c r="CX1885"/>
      <c r="CY1885"/>
      <c r="CZ1885"/>
      <c r="DA1885"/>
      <c r="DB1885"/>
      <c r="DC1885"/>
      <c r="DD1885"/>
      <c r="DE1885"/>
    </row>
    <row r="1886" spans="1:146" x14ac:dyDescent="0.2">
      <c r="A1886" s="2">
        <v>1885</v>
      </c>
      <c r="B1886" s="2">
        <v>23</v>
      </c>
      <c r="C1886" s="2">
        <v>2</v>
      </c>
      <c r="D1886">
        <v>4</v>
      </c>
      <c r="E1886" s="52">
        <v>44066</v>
      </c>
      <c r="F1886" s="1">
        <v>0</v>
      </c>
      <c r="G1886" s="5">
        <f t="shared" si="115"/>
        <v>0</v>
      </c>
      <c r="H1886" s="19">
        <f t="shared" si="116"/>
        <v>0</v>
      </c>
      <c r="I1886">
        <v>100</v>
      </c>
      <c r="J1886">
        <v>160.17361111111111</v>
      </c>
      <c r="K1886">
        <v>27.939744453534889</v>
      </c>
      <c r="L1886">
        <v>34.027777777777779</v>
      </c>
      <c r="M1886">
        <v>65.972222222222229</v>
      </c>
      <c r="N1886">
        <v>0</v>
      </c>
      <c r="O1886">
        <v>100</v>
      </c>
      <c r="P1886">
        <v>148.515625</v>
      </c>
      <c r="Q1886">
        <v>27.532347197188692</v>
      </c>
      <c r="R1886">
        <v>20.3125</v>
      </c>
      <c r="S1886">
        <v>79.6875</v>
      </c>
      <c r="T1886">
        <v>0</v>
      </c>
      <c r="U1886">
        <v>100</v>
      </c>
      <c r="V1886">
        <v>183.48958333333334</v>
      </c>
      <c r="W1886">
        <v>23.534618053572842</v>
      </c>
      <c r="X1886">
        <v>61.458333333333336</v>
      </c>
      <c r="Y1886">
        <v>38.541666666666664</v>
      </c>
      <c r="Z1886">
        <v>0</v>
      </c>
      <c r="AA1886" s="2">
        <v>0</v>
      </c>
      <c r="AB1886">
        <v>2</v>
      </c>
      <c r="AC1886">
        <v>6</v>
      </c>
      <c r="AD1886">
        <v>3</v>
      </c>
      <c r="AE1886" s="16">
        <v>0</v>
      </c>
      <c r="AF1886" t="s">
        <v>879</v>
      </c>
      <c r="AG1886" t="s">
        <v>879</v>
      </c>
      <c r="AH1886" t="s">
        <v>879</v>
      </c>
      <c r="AI1886" t="s">
        <v>879</v>
      </c>
      <c r="AJ1886" t="s">
        <v>879</v>
      </c>
      <c r="AK1886" t="s">
        <v>879</v>
      </c>
      <c r="AL1886" t="s">
        <v>878</v>
      </c>
      <c r="AM1886" t="s">
        <v>878</v>
      </c>
      <c r="AN1886" t="s">
        <v>878</v>
      </c>
      <c r="AO1886" t="s">
        <v>878</v>
      </c>
      <c r="AP1886" t="s">
        <v>878</v>
      </c>
      <c r="AQ1886" t="s">
        <v>878</v>
      </c>
      <c r="AR1886" t="s">
        <v>878</v>
      </c>
      <c r="AS1886" t="s">
        <v>879</v>
      </c>
      <c r="AT1886" t="s">
        <v>879</v>
      </c>
      <c r="AU1886" t="s">
        <v>879</v>
      </c>
      <c r="AV1886" t="s">
        <v>879</v>
      </c>
      <c r="AW1886" t="s">
        <v>879</v>
      </c>
      <c r="AX1886" t="s">
        <v>879</v>
      </c>
      <c r="AY1886" t="s">
        <v>879</v>
      </c>
      <c r="AZ1886" t="s">
        <v>878</v>
      </c>
      <c r="BA1886" t="s">
        <v>878</v>
      </c>
      <c r="BB1886" t="s">
        <v>878</v>
      </c>
      <c r="BC1886" t="s">
        <v>878</v>
      </c>
      <c r="BD1886" t="s">
        <v>878</v>
      </c>
      <c r="BE1886" t="s">
        <v>878</v>
      </c>
      <c r="BF1886" t="s">
        <v>878</v>
      </c>
      <c r="BG1886">
        <v>0</v>
      </c>
      <c r="BH1886">
        <v>0</v>
      </c>
      <c r="BI1886">
        <v>0</v>
      </c>
      <c r="BJ1886">
        <v>0</v>
      </c>
      <c r="BK1886">
        <v>0</v>
      </c>
      <c r="BL1886" s="25">
        <v>0</v>
      </c>
      <c r="BM1886" s="1">
        <v>0</v>
      </c>
      <c r="BN1886" s="1">
        <v>0</v>
      </c>
      <c r="BO1886" s="1">
        <v>0</v>
      </c>
      <c r="BP1886" s="1">
        <v>0</v>
      </c>
      <c r="BQ1886"/>
      <c r="BR1886"/>
      <c r="BS1886"/>
      <c r="BT1886"/>
      <c r="BU1886"/>
      <c r="BV1886"/>
      <c r="BW1886"/>
      <c r="BX1886"/>
      <c r="BY1886"/>
      <c r="BZ1886"/>
      <c r="CA1886"/>
      <c r="CB1886"/>
      <c r="CC1886"/>
      <c r="CD1886"/>
      <c r="CE1886"/>
      <c r="CF1886"/>
      <c r="CG1886"/>
      <c r="CH1886"/>
      <c r="CI1886"/>
      <c r="CJ1886"/>
      <c r="CK1886"/>
      <c r="CL1886"/>
      <c r="CM1886"/>
      <c r="CN1886"/>
      <c r="CO1886"/>
      <c r="CP1886"/>
      <c r="CQ1886"/>
      <c r="CR1886"/>
      <c r="CS1886"/>
      <c r="CT1886"/>
      <c r="CU1886"/>
      <c r="CV1886"/>
      <c r="CW1886"/>
      <c r="CX1886"/>
      <c r="CY1886"/>
      <c r="CZ1886"/>
      <c r="DA1886"/>
      <c r="DB1886"/>
      <c r="DC1886"/>
      <c r="DD1886"/>
      <c r="DE1886"/>
    </row>
    <row r="1887" spans="1:146" x14ac:dyDescent="0.2">
      <c r="A1887" s="2">
        <v>1886</v>
      </c>
      <c r="B1887" s="2">
        <v>23</v>
      </c>
      <c r="C1887" s="2">
        <v>2</v>
      </c>
      <c r="D1887">
        <v>5</v>
      </c>
      <c r="E1887" s="52">
        <v>44067</v>
      </c>
      <c r="F1887" s="1">
        <v>0</v>
      </c>
      <c r="G1887" s="5">
        <f t="shared" si="115"/>
        <v>0</v>
      </c>
      <c r="H1887" s="19">
        <f t="shared" si="116"/>
        <v>0</v>
      </c>
      <c r="I1887">
        <v>100</v>
      </c>
      <c r="J1887">
        <v>171.43055555555554</v>
      </c>
      <c r="K1887">
        <v>34.159727637370956</v>
      </c>
      <c r="L1887">
        <v>33.333333333333336</v>
      </c>
      <c r="M1887">
        <v>66.666666666666657</v>
      </c>
      <c r="N1887">
        <v>0</v>
      </c>
      <c r="O1887">
        <v>100</v>
      </c>
      <c r="P1887">
        <v>189.95833333333334</v>
      </c>
      <c r="Q1887">
        <v>32.138516038578551</v>
      </c>
      <c r="R1887">
        <v>46.875</v>
      </c>
      <c r="S1887">
        <v>53.125</v>
      </c>
      <c r="T1887">
        <v>0</v>
      </c>
      <c r="U1887">
        <v>100</v>
      </c>
      <c r="V1887">
        <v>134.375</v>
      </c>
      <c r="W1887">
        <v>20.855176726371287</v>
      </c>
      <c r="X1887">
        <v>6.25</v>
      </c>
      <c r="Y1887">
        <v>93.75</v>
      </c>
      <c r="Z1887">
        <v>0</v>
      </c>
      <c r="AA1887" s="2">
        <v>0</v>
      </c>
      <c r="AB1887">
        <v>1</v>
      </c>
      <c r="AC1887">
        <v>5</v>
      </c>
      <c r="AD1887">
        <v>2</v>
      </c>
      <c r="AE1887" s="16">
        <v>0</v>
      </c>
      <c r="AF1887" t="s">
        <v>879</v>
      </c>
      <c r="AG1887" t="s">
        <v>879</v>
      </c>
      <c r="AH1887" t="s">
        <v>879</v>
      </c>
      <c r="AI1887" t="s">
        <v>879</v>
      </c>
      <c r="AJ1887" t="s">
        <v>879</v>
      </c>
      <c r="AK1887" t="s">
        <v>879</v>
      </c>
      <c r="AL1887" t="s">
        <v>878</v>
      </c>
      <c r="AM1887" t="s">
        <v>878</v>
      </c>
      <c r="AN1887" t="s">
        <v>878</v>
      </c>
      <c r="AO1887" t="s">
        <v>878</v>
      </c>
      <c r="AP1887" t="s">
        <v>878</v>
      </c>
      <c r="AQ1887" t="s">
        <v>878</v>
      </c>
      <c r="AR1887" t="s">
        <v>878</v>
      </c>
      <c r="AS1887" t="s">
        <v>879</v>
      </c>
      <c r="AT1887" t="s">
        <v>879</v>
      </c>
      <c r="AU1887" t="s">
        <v>879</v>
      </c>
      <c r="AV1887" t="s">
        <v>879</v>
      </c>
      <c r="AW1887" t="s">
        <v>879</v>
      </c>
      <c r="AX1887" t="s">
        <v>879</v>
      </c>
      <c r="AY1887" t="s">
        <v>879</v>
      </c>
      <c r="AZ1887" t="s">
        <v>878</v>
      </c>
      <c r="BA1887" t="s">
        <v>878</v>
      </c>
      <c r="BB1887" t="s">
        <v>878</v>
      </c>
      <c r="BC1887" t="s">
        <v>878</v>
      </c>
      <c r="BD1887" t="s">
        <v>878</v>
      </c>
      <c r="BE1887" t="s">
        <v>878</v>
      </c>
      <c r="BF1887" t="s">
        <v>878</v>
      </c>
      <c r="BG1887">
        <v>0</v>
      </c>
      <c r="BH1887">
        <v>0</v>
      </c>
      <c r="BI1887">
        <v>0</v>
      </c>
      <c r="BJ1887">
        <v>0</v>
      </c>
      <c r="BK1887">
        <v>0</v>
      </c>
      <c r="BL1887" s="25">
        <v>0</v>
      </c>
      <c r="BM1887" s="1">
        <v>0</v>
      </c>
      <c r="BN1887" s="1">
        <v>0</v>
      </c>
      <c r="BO1887" s="1">
        <v>0</v>
      </c>
      <c r="BP1887" s="1">
        <v>0</v>
      </c>
      <c r="BQ1887"/>
      <c r="BR1887"/>
      <c r="BS1887"/>
      <c r="BT1887"/>
      <c r="BU1887"/>
      <c r="BV1887"/>
      <c r="BW1887"/>
      <c r="BX1887"/>
      <c r="BY1887"/>
      <c r="BZ1887"/>
      <c r="CA1887"/>
      <c r="CB1887"/>
      <c r="CC1887"/>
      <c r="CD1887"/>
      <c r="CE1887"/>
      <c r="CF1887"/>
      <c r="CG1887"/>
      <c r="CH1887"/>
      <c r="CI1887"/>
      <c r="CJ1887"/>
      <c r="CK1887"/>
      <c r="CL1887"/>
      <c r="CM1887"/>
      <c r="CN1887"/>
      <c r="CO1887"/>
      <c r="CP1887"/>
      <c r="CQ1887"/>
      <c r="CR1887"/>
      <c r="CS1887"/>
      <c r="CT1887"/>
      <c r="CU1887"/>
      <c r="CV1887"/>
      <c r="CW1887"/>
      <c r="CX1887"/>
      <c r="CY1887"/>
      <c r="CZ1887"/>
      <c r="DA1887"/>
      <c r="DB1887"/>
      <c r="DC1887"/>
      <c r="DD1887"/>
      <c r="DE1887"/>
    </row>
    <row r="1888" spans="1:146" x14ac:dyDescent="0.2">
      <c r="A1888" s="2">
        <v>1887</v>
      </c>
      <c r="B1888" s="2">
        <v>23</v>
      </c>
      <c r="C1888" s="2">
        <v>2</v>
      </c>
      <c r="D1888">
        <v>6</v>
      </c>
      <c r="E1888" s="52">
        <v>44068</v>
      </c>
      <c r="F1888" s="1">
        <v>0</v>
      </c>
      <c r="G1888" s="5">
        <f t="shared" si="115"/>
        <v>0</v>
      </c>
      <c r="H1888" s="19">
        <f t="shared" si="116"/>
        <v>0</v>
      </c>
      <c r="I1888">
        <v>100</v>
      </c>
      <c r="J1888">
        <v>165.89583333333334</v>
      </c>
      <c r="K1888">
        <v>24.706666452415362</v>
      </c>
      <c r="L1888">
        <v>35.763888888888886</v>
      </c>
      <c r="M1888">
        <v>64.236111111111114</v>
      </c>
      <c r="N1888">
        <v>0</v>
      </c>
      <c r="O1888">
        <v>100</v>
      </c>
      <c r="P1888">
        <v>163.98958333333334</v>
      </c>
      <c r="Q1888">
        <v>26.820883993479953</v>
      </c>
      <c r="R1888">
        <v>31.25</v>
      </c>
      <c r="S1888">
        <v>68.75</v>
      </c>
      <c r="T1888">
        <v>0</v>
      </c>
      <c r="U1888">
        <v>100</v>
      </c>
      <c r="V1888">
        <v>169.70833333333334</v>
      </c>
      <c r="W1888">
        <v>20.1015612000099</v>
      </c>
      <c r="X1888">
        <v>44.791666666666664</v>
      </c>
      <c r="Y1888">
        <v>55.208333333333336</v>
      </c>
      <c r="Z1888">
        <v>0</v>
      </c>
      <c r="AA1888" s="2">
        <v>0</v>
      </c>
      <c r="AB1888">
        <v>1</v>
      </c>
      <c r="AC1888">
        <v>8</v>
      </c>
      <c r="AD1888">
        <v>1</v>
      </c>
      <c r="AE1888" s="16">
        <v>0</v>
      </c>
      <c r="AF1888" t="s">
        <v>879</v>
      </c>
      <c r="AG1888" t="s">
        <v>879</v>
      </c>
      <c r="AH1888" t="s">
        <v>879</v>
      </c>
      <c r="AI1888" t="s">
        <v>879</v>
      </c>
      <c r="AJ1888" t="s">
        <v>879</v>
      </c>
      <c r="AK1888" t="s">
        <v>879</v>
      </c>
      <c r="AL1888" t="s">
        <v>878</v>
      </c>
      <c r="AM1888" t="s">
        <v>878</v>
      </c>
      <c r="AN1888" t="s">
        <v>878</v>
      </c>
      <c r="AO1888" t="s">
        <v>878</v>
      </c>
      <c r="AP1888" t="s">
        <v>878</v>
      </c>
      <c r="AQ1888" t="s">
        <v>878</v>
      </c>
      <c r="AR1888" t="s">
        <v>878</v>
      </c>
      <c r="AS1888" t="s">
        <v>879</v>
      </c>
      <c r="AT1888" t="s">
        <v>879</v>
      </c>
      <c r="AU1888" t="s">
        <v>879</v>
      </c>
      <c r="AV1888" t="s">
        <v>879</v>
      </c>
      <c r="AW1888" t="s">
        <v>879</v>
      </c>
      <c r="AX1888" t="s">
        <v>879</v>
      </c>
      <c r="AY1888" t="s">
        <v>879</v>
      </c>
      <c r="AZ1888" t="s">
        <v>878</v>
      </c>
      <c r="BA1888" t="s">
        <v>878</v>
      </c>
      <c r="BB1888" t="s">
        <v>878</v>
      </c>
      <c r="BC1888" t="s">
        <v>878</v>
      </c>
      <c r="BD1888" t="s">
        <v>878</v>
      </c>
      <c r="BE1888" t="s">
        <v>878</v>
      </c>
      <c r="BF1888" t="s">
        <v>878</v>
      </c>
      <c r="BG1888">
        <v>0</v>
      </c>
      <c r="BH1888">
        <v>0</v>
      </c>
      <c r="BI1888">
        <v>0</v>
      </c>
      <c r="BJ1888">
        <v>0</v>
      </c>
      <c r="BK1888">
        <v>0</v>
      </c>
      <c r="BL1888" s="25">
        <v>0</v>
      </c>
      <c r="BM1888" s="1">
        <v>0</v>
      </c>
      <c r="BN1888" s="1">
        <v>0</v>
      </c>
      <c r="BO1888" s="1">
        <v>0</v>
      </c>
      <c r="BP1888" s="1">
        <v>0</v>
      </c>
      <c r="BQ1888"/>
      <c r="BR1888"/>
      <c r="BS1888"/>
      <c r="BT1888"/>
      <c r="BU1888"/>
      <c r="BV1888"/>
      <c r="BW1888"/>
      <c r="BX1888"/>
      <c r="BY1888"/>
      <c r="BZ1888"/>
      <c r="CA1888"/>
      <c r="CB1888"/>
      <c r="CC1888"/>
      <c r="CD1888"/>
      <c r="CE1888"/>
      <c r="CF1888"/>
      <c r="CG1888"/>
      <c r="CH1888"/>
      <c r="CI1888"/>
      <c r="CJ1888"/>
      <c r="CK1888"/>
      <c r="CL1888"/>
      <c r="CM1888"/>
      <c r="CN1888"/>
      <c r="CO1888"/>
      <c r="CP1888"/>
      <c r="CQ1888"/>
      <c r="CR1888"/>
      <c r="CS1888"/>
      <c r="CT1888"/>
      <c r="CU1888"/>
      <c r="CV1888"/>
      <c r="CW1888"/>
      <c r="CX1888"/>
      <c r="CY1888"/>
      <c r="CZ1888"/>
      <c r="DA1888"/>
      <c r="DB1888"/>
      <c r="DC1888"/>
      <c r="DD1888"/>
      <c r="DE1888"/>
    </row>
    <row r="1889" spans="1:109" x14ac:dyDescent="0.2">
      <c r="A1889" s="2">
        <v>1888</v>
      </c>
      <c r="B1889" s="2">
        <v>23</v>
      </c>
      <c r="C1889" s="2">
        <v>2</v>
      </c>
      <c r="D1889">
        <v>7</v>
      </c>
      <c r="E1889" s="52">
        <v>44069</v>
      </c>
      <c r="F1889" s="1">
        <v>0</v>
      </c>
      <c r="G1889" s="5">
        <f t="shared" si="115"/>
        <v>0</v>
      </c>
      <c r="H1889" s="19">
        <f t="shared" si="116"/>
        <v>0</v>
      </c>
      <c r="I1889">
        <v>100</v>
      </c>
      <c r="J1889">
        <v>156.42708333333334</v>
      </c>
      <c r="K1889">
        <v>22.892339150421051</v>
      </c>
      <c r="L1889">
        <v>26.736111111111111</v>
      </c>
      <c r="M1889">
        <v>73.263888888888886</v>
      </c>
      <c r="N1889">
        <v>0</v>
      </c>
      <c r="O1889">
        <v>100</v>
      </c>
      <c r="P1889">
        <v>166.78645833333334</v>
      </c>
      <c r="Q1889">
        <v>23.597890156605967</v>
      </c>
      <c r="R1889">
        <v>40.104166666666664</v>
      </c>
      <c r="S1889">
        <v>59.895833333333336</v>
      </c>
      <c r="T1889">
        <v>0</v>
      </c>
      <c r="U1889">
        <v>100</v>
      </c>
      <c r="V1889">
        <v>135.70833333333334</v>
      </c>
      <c r="W1889">
        <v>7.690532168290348</v>
      </c>
      <c r="X1889">
        <v>0</v>
      </c>
      <c r="Y1889">
        <v>100</v>
      </c>
      <c r="Z1889">
        <v>0</v>
      </c>
      <c r="AA1889" s="2">
        <v>0</v>
      </c>
      <c r="AB1889">
        <v>1</v>
      </c>
      <c r="AC1889">
        <v>7</v>
      </c>
      <c r="AD1889">
        <v>1</v>
      </c>
      <c r="AE1889" s="16">
        <v>0</v>
      </c>
      <c r="AF1889" t="s">
        <v>879</v>
      </c>
      <c r="AG1889" t="s">
        <v>879</v>
      </c>
      <c r="AH1889" t="s">
        <v>879</v>
      </c>
      <c r="AI1889" t="s">
        <v>879</v>
      </c>
      <c r="AJ1889" t="s">
        <v>879</v>
      </c>
      <c r="AK1889" t="s">
        <v>879</v>
      </c>
      <c r="AL1889" t="s">
        <v>878</v>
      </c>
      <c r="AM1889" t="s">
        <v>878</v>
      </c>
      <c r="AN1889" t="s">
        <v>878</v>
      </c>
      <c r="AO1889" t="s">
        <v>878</v>
      </c>
      <c r="AP1889" t="s">
        <v>878</v>
      </c>
      <c r="AQ1889" t="s">
        <v>878</v>
      </c>
      <c r="AR1889" t="s">
        <v>878</v>
      </c>
      <c r="AS1889" t="s">
        <v>879</v>
      </c>
      <c r="AT1889" t="s">
        <v>879</v>
      </c>
      <c r="AU1889" t="s">
        <v>879</v>
      </c>
      <c r="AV1889" t="s">
        <v>879</v>
      </c>
      <c r="AW1889" t="s">
        <v>879</v>
      </c>
      <c r="AX1889" t="s">
        <v>879</v>
      </c>
      <c r="AY1889" t="s">
        <v>879</v>
      </c>
      <c r="AZ1889" t="s">
        <v>878</v>
      </c>
      <c r="BA1889" t="s">
        <v>878</v>
      </c>
      <c r="BB1889" t="s">
        <v>878</v>
      </c>
      <c r="BC1889" t="s">
        <v>878</v>
      </c>
      <c r="BD1889" t="s">
        <v>878</v>
      </c>
      <c r="BE1889" t="s">
        <v>878</v>
      </c>
      <c r="BF1889" t="s">
        <v>878</v>
      </c>
      <c r="BG1889">
        <v>0</v>
      </c>
      <c r="BH1889">
        <v>0</v>
      </c>
      <c r="BI1889">
        <v>0</v>
      </c>
      <c r="BJ1889">
        <v>0</v>
      </c>
      <c r="BK1889">
        <v>0</v>
      </c>
      <c r="BL1889" s="25">
        <v>0</v>
      </c>
      <c r="BM1889" s="1">
        <v>0</v>
      </c>
      <c r="BN1889" s="1">
        <v>0</v>
      </c>
      <c r="BO1889" s="1">
        <v>0</v>
      </c>
      <c r="BP1889" s="1">
        <v>0</v>
      </c>
      <c r="BQ1889"/>
      <c r="BR1889"/>
      <c r="BS1889"/>
      <c r="BT1889"/>
      <c r="BU1889"/>
      <c r="BV1889"/>
      <c r="BW1889"/>
      <c r="BX1889"/>
      <c r="BY1889"/>
      <c r="BZ1889"/>
      <c r="CA1889"/>
      <c r="CB1889"/>
      <c r="CC1889"/>
      <c r="CD1889"/>
      <c r="CE1889"/>
      <c r="CF1889"/>
      <c r="CG1889"/>
      <c r="CH1889"/>
      <c r="CI1889"/>
      <c r="CJ1889"/>
      <c r="CK1889"/>
      <c r="CL1889"/>
      <c r="CM1889"/>
      <c r="CN1889"/>
      <c r="CO1889"/>
      <c r="CP1889"/>
      <c r="CQ1889"/>
      <c r="CR1889"/>
      <c r="CS1889"/>
      <c r="CT1889"/>
      <c r="CU1889"/>
      <c r="CV1889"/>
      <c r="CW1889"/>
      <c r="CX1889"/>
      <c r="CY1889"/>
      <c r="CZ1889"/>
      <c r="DA1889"/>
      <c r="DB1889"/>
      <c r="DC1889"/>
      <c r="DD1889"/>
      <c r="DE1889"/>
    </row>
    <row r="1890" spans="1:109" x14ac:dyDescent="0.2">
      <c r="A1890" s="2">
        <v>1889</v>
      </c>
      <c r="B1890" s="2">
        <v>23</v>
      </c>
      <c r="C1890" s="2">
        <v>2</v>
      </c>
      <c r="D1890">
        <v>8</v>
      </c>
      <c r="E1890" s="52">
        <v>44070</v>
      </c>
      <c r="F1890" s="1">
        <v>0</v>
      </c>
      <c r="G1890" s="5">
        <f t="shared" si="115"/>
        <v>0</v>
      </c>
      <c r="H1890" s="19">
        <f t="shared" si="116"/>
        <v>0</v>
      </c>
      <c r="I1890">
        <v>100</v>
      </c>
      <c r="J1890">
        <v>146.46180555555554</v>
      </c>
      <c r="K1890">
        <v>25.178401006957358</v>
      </c>
      <c r="L1890">
        <v>19.097222222222221</v>
      </c>
      <c r="M1890">
        <v>80.902777777777771</v>
      </c>
      <c r="N1890">
        <v>0</v>
      </c>
      <c r="O1890">
        <v>100</v>
      </c>
      <c r="P1890">
        <v>143.88541666666666</v>
      </c>
      <c r="Q1890">
        <v>27.231795454390571</v>
      </c>
      <c r="R1890">
        <v>19.270833333333332</v>
      </c>
      <c r="S1890">
        <v>80.729166666666671</v>
      </c>
      <c r="T1890">
        <v>0</v>
      </c>
      <c r="U1890">
        <v>100</v>
      </c>
      <c r="V1890">
        <v>151.61458333333334</v>
      </c>
      <c r="W1890">
        <v>20.661989047742885</v>
      </c>
      <c r="X1890">
        <v>18.75</v>
      </c>
      <c r="Y1890">
        <v>81.25</v>
      </c>
      <c r="Z1890">
        <v>0</v>
      </c>
      <c r="AA1890" s="2">
        <v>0</v>
      </c>
      <c r="AB1890">
        <v>1</v>
      </c>
      <c r="AC1890">
        <v>8</v>
      </c>
      <c r="AD1890">
        <v>1</v>
      </c>
      <c r="AE1890" s="16">
        <v>0</v>
      </c>
      <c r="AF1890" t="s">
        <v>879</v>
      </c>
      <c r="AG1890" t="s">
        <v>879</v>
      </c>
      <c r="AH1890" t="s">
        <v>879</v>
      </c>
      <c r="AI1890" t="s">
        <v>879</v>
      </c>
      <c r="AJ1890" t="s">
        <v>879</v>
      </c>
      <c r="AK1890" t="s">
        <v>879</v>
      </c>
      <c r="AL1890" t="s">
        <v>878</v>
      </c>
      <c r="AM1890" t="s">
        <v>878</v>
      </c>
      <c r="AN1890" t="s">
        <v>878</v>
      </c>
      <c r="AO1890" t="s">
        <v>878</v>
      </c>
      <c r="AP1890" t="s">
        <v>878</v>
      </c>
      <c r="AQ1890" t="s">
        <v>878</v>
      </c>
      <c r="AR1890" t="s">
        <v>878</v>
      </c>
      <c r="AS1890" t="s">
        <v>879</v>
      </c>
      <c r="AT1890" t="s">
        <v>879</v>
      </c>
      <c r="AU1890" t="s">
        <v>879</v>
      </c>
      <c r="AV1890" t="s">
        <v>879</v>
      </c>
      <c r="AW1890" t="s">
        <v>879</v>
      </c>
      <c r="AX1890" t="s">
        <v>879</v>
      </c>
      <c r="AY1890" t="s">
        <v>879</v>
      </c>
      <c r="AZ1890" t="s">
        <v>878</v>
      </c>
      <c r="BA1890" t="s">
        <v>878</v>
      </c>
      <c r="BB1890" t="s">
        <v>878</v>
      </c>
      <c r="BC1890" t="s">
        <v>878</v>
      </c>
      <c r="BD1890" t="s">
        <v>878</v>
      </c>
      <c r="BE1890" t="s">
        <v>878</v>
      </c>
      <c r="BF1890" t="s">
        <v>878</v>
      </c>
      <c r="BG1890">
        <v>0</v>
      </c>
      <c r="BH1890">
        <v>0</v>
      </c>
      <c r="BI1890">
        <v>0</v>
      </c>
      <c r="BJ1890">
        <v>0</v>
      </c>
      <c r="BK1890">
        <v>0</v>
      </c>
      <c r="BL1890" s="25">
        <v>0</v>
      </c>
      <c r="BM1890" s="1">
        <v>0</v>
      </c>
      <c r="BN1890" s="1">
        <v>0</v>
      </c>
      <c r="BO1890" s="1">
        <v>0</v>
      </c>
      <c r="BP1890" s="1">
        <v>0</v>
      </c>
      <c r="BQ1890"/>
      <c r="BR1890"/>
      <c r="BS1890"/>
      <c r="BT1890"/>
      <c r="BU1890"/>
      <c r="BV1890"/>
      <c r="BW1890"/>
      <c r="BX1890"/>
      <c r="BY1890"/>
      <c r="BZ1890"/>
      <c r="CA1890"/>
      <c r="CB1890"/>
      <c r="CC1890"/>
      <c r="CD1890"/>
      <c r="CE1890"/>
      <c r="CF1890"/>
      <c r="CG1890"/>
      <c r="CH1890"/>
      <c r="CI1890"/>
      <c r="CJ1890"/>
      <c r="CK1890"/>
      <c r="CL1890"/>
      <c r="CM1890"/>
      <c r="CN1890"/>
      <c r="CO1890"/>
      <c r="CP1890"/>
      <c r="CQ1890"/>
      <c r="CR1890"/>
      <c r="CS1890"/>
      <c r="CT1890"/>
      <c r="CU1890"/>
      <c r="CV1890"/>
      <c r="CW1890"/>
      <c r="CX1890"/>
      <c r="CY1890"/>
      <c r="CZ1890"/>
      <c r="DA1890"/>
      <c r="DB1890"/>
      <c r="DC1890"/>
      <c r="DD1890"/>
      <c r="DE1890"/>
    </row>
    <row r="1891" spans="1:109" x14ac:dyDescent="0.2">
      <c r="A1891" s="2">
        <v>1890</v>
      </c>
      <c r="B1891" s="2">
        <v>23</v>
      </c>
      <c r="C1891" s="2">
        <v>2</v>
      </c>
      <c r="D1891">
        <v>9</v>
      </c>
      <c r="E1891" s="52">
        <v>44071</v>
      </c>
      <c r="F1891" s="1">
        <v>0</v>
      </c>
      <c r="G1891" s="5">
        <f t="shared" si="115"/>
        <v>0</v>
      </c>
      <c r="H1891" s="19">
        <f t="shared" si="116"/>
        <v>0</v>
      </c>
      <c r="I1891">
        <v>87.847222222222229</v>
      </c>
      <c r="J1891">
        <v>143.03557312252966</v>
      </c>
      <c r="K1891">
        <v>15.986686947779658</v>
      </c>
      <c r="L1891">
        <v>5.9288537549407119</v>
      </c>
      <c r="M1891">
        <v>94.071146245059282</v>
      </c>
      <c r="N1891">
        <v>0</v>
      </c>
      <c r="O1891">
        <v>81.770833333333329</v>
      </c>
      <c r="P1891">
        <v>137.92356687898089</v>
      </c>
      <c r="Q1891">
        <v>18.040175539355559</v>
      </c>
      <c r="R1891">
        <v>9.5541401273885356</v>
      </c>
      <c r="S1891">
        <v>90.445859872611464</v>
      </c>
      <c r="T1891">
        <v>0</v>
      </c>
      <c r="U1891">
        <v>100</v>
      </c>
      <c r="V1891">
        <v>151.39583333333334</v>
      </c>
      <c r="W1891">
        <v>10.580256962546704</v>
      </c>
      <c r="X1891">
        <v>0</v>
      </c>
      <c r="Y1891">
        <v>100</v>
      </c>
      <c r="Z1891">
        <v>0</v>
      </c>
      <c r="AA1891" s="2">
        <v>1</v>
      </c>
      <c r="AB1891">
        <v>1</v>
      </c>
      <c r="AC1891">
        <v>8</v>
      </c>
      <c r="AD1891">
        <v>1</v>
      </c>
      <c r="AE1891" s="16">
        <v>0</v>
      </c>
      <c r="AF1891" t="s">
        <v>879</v>
      </c>
      <c r="AG1891" t="s">
        <v>879</v>
      </c>
      <c r="AH1891" t="s">
        <v>879</v>
      </c>
      <c r="AI1891" t="s">
        <v>879</v>
      </c>
      <c r="AJ1891" t="s">
        <v>879</v>
      </c>
      <c r="AK1891" t="s">
        <v>879</v>
      </c>
      <c r="AL1891" t="s">
        <v>878</v>
      </c>
      <c r="AM1891" t="s">
        <v>878</v>
      </c>
      <c r="AN1891" t="s">
        <v>878</v>
      </c>
      <c r="AO1891" t="s">
        <v>878</v>
      </c>
      <c r="AP1891" t="s">
        <v>878</v>
      </c>
      <c r="AQ1891" t="s">
        <v>878</v>
      </c>
      <c r="AR1891" t="s">
        <v>878</v>
      </c>
      <c r="AS1891" t="s">
        <v>879</v>
      </c>
      <c r="AT1891" t="s">
        <v>879</v>
      </c>
      <c r="AU1891" t="s">
        <v>879</v>
      </c>
      <c r="AV1891" t="s">
        <v>879</v>
      </c>
      <c r="AW1891" t="s">
        <v>879</v>
      </c>
      <c r="AX1891" t="s">
        <v>879</v>
      </c>
      <c r="AY1891" t="s">
        <v>879</v>
      </c>
      <c r="AZ1891" t="s">
        <v>878</v>
      </c>
      <c r="BA1891" t="s">
        <v>878</v>
      </c>
      <c r="BB1891" t="s">
        <v>878</v>
      </c>
      <c r="BC1891" t="s">
        <v>878</v>
      </c>
      <c r="BD1891" t="s">
        <v>878</v>
      </c>
      <c r="BE1891" t="s">
        <v>878</v>
      </c>
      <c r="BF1891" t="s">
        <v>878</v>
      </c>
      <c r="BG1891">
        <v>0</v>
      </c>
      <c r="BH1891">
        <v>0</v>
      </c>
      <c r="BI1891">
        <v>0</v>
      </c>
      <c r="BJ1891">
        <v>0</v>
      </c>
      <c r="BK1891">
        <v>0</v>
      </c>
      <c r="BL1891" s="25">
        <v>0</v>
      </c>
      <c r="BM1891" s="1">
        <v>0</v>
      </c>
      <c r="BN1891" s="1">
        <v>0</v>
      </c>
      <c r="BO1891" s="1">
        <v>0</v>
      </c>
      <c r="BP1891" s="1">
        <v>0</v>
      </c>
      <c r="BQ1891"/>
      <c r="BR1891"/>
      <c r="BS1891"/>
      <c r="BT1891"/>
      <c r="BU1891"/>
      <c r="BV1891"/>
      <c r="BW1891"/>
      <c r="BX1891"/>
      <c r="BY1891"/>
      <c r="BZ1891"/>
      <c r="CA1891"/>
      <c r="CB1891"/>
      <c r="CC1891"/>
      <c r="CD1891"/>
      <c r="CE1891"/>
      <c r="CF1891"/>
      <c r="CG1891"/>
      <c r="CH1891"/>
      <c r="CI1891"/>
      <c r="CJ1891"/>
      <c r="CK1891"/>
      <c r="CL1891"/>
      <c r="CM1891"/>
      <c r="CN1891"/>
      <c r="CO1891"/>
      <c r="CP1891"/>
      <c r="CQ1891"/>
      <c r="CR1891"/>
      <c r="CS1891"/>
      <c r="CT1891"/>
      <c r="CU1891"/>
      <c r="CV1891"/>
      <c r="CW1891"/>
      <c r="CX1891"/>
      <c r="CY1891"/>
      <c r="CZ1891"/>
      <c r="DA1891"/>
      <c r="DB1891"/>
      <c r="DC1891"/>
      <c r="DD1891"/>
      <c r="DE1891"/>
    </row>
    <row r="1892" spans="1:109" x14ac:dyDescent="0.2">
      <c r="A1892" s="2">
        <v>1891</v>
      </c>
      <c r="B1892" s="2">
        <v>23</v>
      </c>
      <c r="C1892" s="2">
        <v>2</v>
      </c>
      <c r="D1892">
        <v>10</v>
      </c>
      <c r="E1892" s="52">
        <v>44072</v>
      </c>
      <c r="F1892" s="1">
        <v>0</v>
      </c>
      <c r="G1892" s="5">
        <f t="shared" si="115"/>
        <v>0</v>
      </c>
      <c r="H1892" s="19">
        <f t="shared" si="116"/>
        <v>0</v>
      </c>
      <c r="I1892">
        <v>100</v>
      </c>
      <c r="J1892">
        <v>173.93402777777777</v>
      </c>
      <c r="K1892">
        <v>29.91356455339205</v>
      </c>
      <c r="L1892">
        <v>41.666666666666664</v>
      </c>
      <c r="M1892">
        <v>58.333333333333336</v>
      </c>
      <c r="N1892">
        <v>0</v>
      </c>
      <c r="O1892">
        <v>100</v>
      </c>
      <c r="P1892">
        <v>147.54166666666666</v>
      </c>
      <c r="Q1892">
        <v>21.969178846434492</v>
      </c>
      <c r="R1892">
        <v>19.270833333333332</v>
      </c>
      <c r="S1892">
        <v>80.729166666666671</v>
      </c>
      <c r="T1892">
        <v>0</v>
      </c>
      <c r="U1892">
        <v>100</v>
      </c>
      <c r="V1892">
        <v>226.71875</v>
      </c>
      <c r="W1892">
        <v>18.933507669519742</v>
      </c>
      <c r="X1892">
        <v>86.458333333333329</v>
      </c>
      <c r="Y1892">
        <v>13.541666666666671</v>
      </c>
      <c r="Z1892">
        <v>0</v>
      </c>
      <c r="AA1892" s="2">
        <v>0</v>
      </c>
      <c r="AB1892">
        <v>1</v>
      </c>
      <c r="AC1892">
        <v>8</v>
      </c>
      <c r="AD1892">
        <v>2</v>
      </c>
      <c r="AE1892" s="16">
        <v>0</v>
      </c>
      <c r="AF1892" t="s">
        <v>879</v>
      </c>
      <c r="AG1892" t="s">
        <v>879</v>
      </c>
      <c r="AH1892" t="s">
        <v>879</v>
      </c>
      <c r="AI1892" t="s">
        <v>879</v>
      </c>
      <c r="AJ1892" t="s">
        <v>879</v>
      </c>
      <c r="AK1892" t="s">
        <v>879</v>
      </c>
      <c r="AL1892" t="s">
        <v>878</v>
      </c>
      <c r="AM1892" t="s">
        <v>878</v>
      </c>
      <c r="AN1892" t="s">
        <v>878</v>
      </c>
      <c r="AO1892" t="s">
        <v>878</v>
      </c>
      <c r="AP1892" t="s">
        <v>878</v>
      </c>
      <c r="AQ1892" t="s">
        <v>878</v>
      </c>
      <c r="AR1892" t="s">
        <v>878</v>
      </c>
      <c r="AS1892" t="s">
        <v>879</v>
      </c>
      <c r="AT1892" t="s">
        <v>879</v>
      </c>
      <c r="AU1892" t="s">
        <v>879</v>
      </c>
      <c r="AV1892" t="s">
        <v>879</v>
      </c>
      <c r="AW1892" t="s">
        <v>879</v>
      </c>
      <c r="AX1892" t="s">
        <v>879</v>
      </c>
      <c r="AY1892" t="s">
        <v>879</v>
      </c>
      <c r="AZ1892" t="s">
        <v>878</v>
      </c>
      <c r="BA1892" t="s">
        <v>878</v>
      </c>
      <c r="BB1892" t="s">
        <v>878</v>
      </c>
      <c r="BC1892" t="s">
        <v>878</v>
      </c>
      <c r="BD1892" t="s">
        <v>878</v>
      </c>
      <c r="BE1892" t="s">
        <v>878</v>
      </c>
      <c r="BF1892" t="s">
        <v>878</v>
      </c>
      <c r="BG1892">
        <v>0</v>
      </c>
      <c r="BH1892">
        <v>0</v>
      </c>
      <c r="BI1892">
        <v>0</v>
      </c>
      <c r="BJ1892">
        <v>0</v>
      </c>
      <c r="BK1892">
        <v>0</v>
      </c>
      <c r="BL1892" s="25">
        <v>0</v>
      </c>
      <c r="BM1892" s="1">
        <v>0</v>
      </c>
      <c r="BN1892" s="1">
        <v>0</v>
      </c>
      <c r="BO1892" s="1">
        <v>0</v>
      </c>
      <c r="BP1892" s="1">
        <v>0</v>
      </c>
      <c r="BQ1892"/>
      <c r="BR1892"/>
      <c r="BS1892"/>
      <c r="BT1892"/>
      <c r="BU1892"/>
      <c r="BV1892"/>
      <c r="BW1892"/>
      <c r="BX1892"/>
      <c r="BY1892"/>
      <c r="BZ1892"/>
      <c r="CA1892"/>
      <c r="CB1892"/>
      <c r="CC1892"/>
      <c r="CD1892"/>
      <c r="CE1892"/>
      <c r="CF1892"/>
      <c r="CG1892"/>
      <c r="CH1892"/>
      <c r="CI1892"/>
      <c r="CJ1892"/>
      <c r="CK1892"/>
      <c r="CL1892"/>
      <c r="CM1892"/>
      <c r="CN1892"/>
      <c r="CO1892"/>
      <c r="CP1892"/>
      <c r="CQ1892"/>
      <c r="CR1892"/>
      <c r="CS1892"/>
      <c r="CT1892"/>
      <c r="CU1892"/>
      <c r="CV1892"/>
      <c r="CW1892"/>
      <c r="CX1892"/>
      <c r="CY1892"/>
      <c r="CZ1892"/>
      <c r="DA1892"/>
      <c r="DB1892"/>
      <c r="DC1892"/>
      <c r="DD1892"/>
      <c r="DE1892"/>
    </row>
    <row r="1893" spans="1:109" x14ac:dyDescent="0.2">
      <c r="A1893" s="2">
        <v>1892</v>
      </c>
      <c r="B1893" s="2">
        <v>23</v>
      </c>
      <c r="C1893" s="2">
        <v>2</v>
      </c>
      <c r="D1893">
        <v>11</v>
      </c>
      <c r="E1893" s="52">
        <v>44073</v>
      </c>
      <c r="F1893" s="1">
        <v>0</v>
      </c>
      <c r="G1893" s="5">
        <f t="shared" si="115"/>
        <v>0</v>
      </c>
      <c r="H1893" s="19">
        <f t="shared" si="116"/>
        <v>0</v>
      </c>
      <c r="I1893">
        <v>77.083333333333329</v>
      </c>
      <c r="J1893">
        <v>159.56756756756758</v>
      </c>
      <c r="K1893">
        <v>22.421851920630289</v>
      </c>
      <c r="L1893">
        <v>28.828828828828829</v>
      </c>
      <c r="M1893">
        <v>71.171171171171167</v>
      </c>
      <c r="N1893">
        <v>0</v>
      </c>
      <c r="O1893">
        <v>83.333333333333329</v>
      </c>
      <c r="P1893">
        <v>151.76249999999999</v>
      </c>
      <c r="Q1893">
        <v>22.94804184740395</v>
      </c>
      <c r="R1893">
        <v>26.25</v>
      </c>
      <c r="S1893">
        <v>73.75</v>
      </c>
      <c r="T1893">
        <v>0</v>
      </c>
      <c r="U1893">
        <v>64.583333333333329</v>
      </c>
      <c r="V1893">
        <v>179.70967741935485</v>
      </c>
      <c r="W1893">
        <v>16.730765002506729</v>
      </c>
      <c r="X1893">
        <v>35.483870967741936</v>
      </c>
      <c r="Y1893">
        <v>64.516129032258064</v>
      </c>
      <c r="Z1893">
        <v>0</v>
      </c>
      <c r="AA1893" s="2">
        <v>0</v>
      </c>
      <c r="AB1893">
        <v>1</v>
      </c>
      <c r="AC1893">
        <v>4</v>
      </c>
      <c r="AD1893">
        <v>2</v>
      </c>
      <c r="AE1893" s="16">
        <v>0</v>
      </c>
      <c r="AF1893" t="s">
        <v>879</v>
      </c>
      <c r="AG1893" t="s">
        <v>879</v>
      </c>
      <c r="AH1893" t="s">
        <v>879</v>
      </c>
      <c r="AI1893" t="s">
        <v>879</v>
      </c>
      <c r="AJ1893" t="s">
        <v>879</v>
      </c>
      <c r="AK1893" t="s">
        <v>879</v>
      </c>
      <c r="AL1893" t="s">
        <v>878</v>
      </c>
      <c r="AM1893" t="s">
        <v>878</v>
      </c>
      <c r="AN1893" t="s">
        <v>878</v>
      </c>
      <c r="AO1893" t="s">
        <v>878</v>
      </c>
      <c r="AP1893" t="s">
        <v>878</v>
      </c>
      <c r="AQ1893" t="s">
        <v>878</v>
      </c>
      <c r="AR1893" t="s">
        <v>878</v>
      </c>
      <c r="AS1893" t="s">
        <v>879</v>
      </c>
      <c r="AT1893" t="s">
        <v>879</v>
      </c>
      <c r="AU1893" t="s">
        <v>879</v>
      </c>
      <c r="AV1893" t="s">
        <v>879</v>
      </c>
      <c r="AW1893" t="s">
        <v>879</v>
      </c>
      <c r="AX1893" t="s">
        <v>879</v>
      </c>
      <c r="AY1893" t="s">
        <v>879</v>
      </c>
      <c r="AZ1893" t="s">
        <v>878</v>
      </c>
      <c r="BA1893" t="s">
        <v>878</v>
      </c>
      <c r="BB1893" t="s">
        <v>878</v>
      </c>
      <c r="BC1893" t="s">
        <v>878</v>
      </c>
      <c r="BD1893" t="s">
        <v>878</v>
      </c>
      <c r="BE1893" t="s">
        <v>878</v>
      </c>
      <c r="BF1893" t="s">
        <v>878</v>
      </c>
      <c r="BG1893">
        <v>0</v>
      </c>
      <c r="BH1893">
        <v>0</v>
      </c>
      <c r="BI1893">
        <v>0</v>
      </c>
      <c r="BJ1893">
        <v>0</v>
      </c>
      <c r="BK1893">
        <v>0</v>
      </c>
      <c r="BL1893" s="25">
        <v>0</v>
      </c>
      <c r="BM1893" s="1">
        <v>0</v>
      </c>
      <c r="BN1893" s="1">
        <v>0</v>
      </c>
      <c r="BO1893" s="1">
        <v>0</v>
      </c>
      <c r="BP1893" s="1">
        <v>0</v>
      </c>
      <c r="BQ1893"/>
      <c r="BR1893"/>
      <c r="BS1893"/>
      <c r="BT1893"/>
      <c r="BU1893"/>
      <c r="BV1893"/>
      <c r="BW1893"/>
      <c r="BX1893"/>
      <c r="BY1893"/>
      <c r="BZ1893"/>
      <c r="CA1893"/>
      <c r="CB1893"/>
      <c r="CC1893"/>
      <c r="CD1893"/>
      <c r="CE1893"/>
      <c r="CF1893"/>
      <c r="CG1893"/>
      <c r="CH1893"/>
      <c r="CI1893"/>
      <c r="CJ1893"/>
      <c r="CK1893"/>
      <c r="CL1893"/>
      <c r="CM1893"/>
      <c r="CN1893"/>
      <c r="CO1893"/>
      <c r="CP1893"/>
      <c r="CQ1893"/>
      <c r="CR1893"/>
      <c r="CS1893"/>
      <c r="CT1893"/>
      <c r="CU1893"/>
      <c r="CV1893"/>
      <c r="CW1893"/>
      <c r="CX1893"/>
      <c r="CY1893"/>
      <c r="CZ1893"/>
      <c r="DA1893"/>
      <c r="DB1893"/>
      <c r="DC1893"/>
      <c r="DD1893"/>
      <c r="DE1893"/>
    </row>
    <row r="1894" spans="1:109" x14ac:dyDescent="0.2">
      <c r="A1894" s="2">
        <v>1893</v>
      </c>
      <c r="B1894" s="2">
        <v>23</v>
      </c>
      <c r="C1894" s="2">
        <v>2</v>
      </c>
      <c r="D1894">
        <v>12</v>
      </c>
      <c r="E1894" s="52">
        <v>44074</v>
      </c>
      <c r="F1894" s="1">
        <v>0</v>
      </c>
      <c r="G1894" s="5">
        <f t="shared" si="115"/>
        <v>0</v>
      </c>
      <c r="H1894" s="19">
        <f t="shared" si="116"/>
        <v>0</v>
      </c>
      <c r="I1894">
        <v>100</v>
      </c>
      <c r="J1894">
        <v>166.27430555555554</v>
      </c>
      <c r="K1894">
        <v>17.22826944536957</v>
      </c>
      <c r="L1894">
        <v>29.166666666666668</v>
      </c>
      <c r="M1894">
        <v>70.833333333333329</v>
      </c>
      <c r="N1894">
        <v>0</v>
      </c>
      <c r="O1894">
        <v>100</v>
      </c>
      <c r="P1894">
        <v>177.453125</v>
      </c>
      <c r="Q1894">
        <v>15.360830606517773</v>
      </c>
      <c r="R1894">
        <v>42.1875</v>
      </c>
      <c r="S1894">
        <v>57.8125</v>
      </c>
      <c r="T1894">
        <v>0</v>
      </c>
      <c r="U1894">
        <v>100</v>
      </c>
      <c r="V1894">
        <v>143.91666666666666</v>
      </c>
      <c r="W1894">
        <v>10.481614080305308</v>
      </c>
      <c r="X1894">
        <v>3.125</v>
      </c>
      <c r="Y1894">
        <v>96.875</v>
      </c>
      <c r="Z1894">
        <v>0</v>
      </c>
      <c r="AA1894" s="2">
        <v>0</v>
      </c>
      <c r="AB1894">
        <v>1</v>
      </c>
      <c r="AC1894">
        <v>3</v>
      </c>
      <c r="AD1894">
        <v>1</v>
      </c>
      <c r="AE1894" s="16">
        <v>0</v>
      </c>
      <c r="AF1894" t="s">
        <v>879</v>
      </c>
      <c r="AG1894" t="s">
        <v>879</v>
      </c>
      <c r="AH1894" t="s">
        <v>879</v>
      </c>
      <c r="AI1894" t="s">
        <v>879</v>
      </c>
      <c r="AJ1894" t="s">
        <v>879</v>
      </c>
      <c r="AK1894" t="s">
        <v>879</v>
      </c>
      <c r="AL1894" t="s">
        <v>878</v>
      </c>
      <c r="AM1894" t="s">
        <v>878</v>
      </c>
      <c r="AN1894" t="s">
        <v>878</v>
      </c>
      <c r="AO1894" t="s">
        <v>878</v>
      </c>
      <c r="AP1894" t="s">
        <v>878</v>
      </c>
      <c r="AQ1894" t="s">
        <v>878</v>
      </c>
      <c r="AR1894" t="s">
        <v>878</v>
      </c>
      <c r="AS1894" t="s">
        <v>879</v>
      </c>
      <c r="AT1894" t="s">
        <v>879</v>
      </c>
      <c r="AU1894" t="s">
        <v>879</v>
      </c>
      <c r="AV1894" t="s">
        <v>879</v>
      </c>
      <c r="AW1894" t="s">
        <v>879</v>
      </c>
      <c r="AX1894" t="s">
        <v>879</v>
      </c>
      <c r="AY1894" t="s">
        <v>879</v>
      </c>
      <c r="AZ1894" t="s">
        <v>878</v>
      </c>
      <c r="BA1894" t="s">
        <v>878</v>
      </c>
      <c r="BB1894" t="s">
        <v>878</v>
      </c>
      <c r="BC1894" t="s">
        <v>878</v>
      </c>
      <c r="BD1894" t="s">
        <v>878</v>
      </c>
      <c r="BE1894" t="s">
        <v>878</v>
      </c>
      <c r="BF1894" t="s">
        <v>878</v>
      </c>
      <c r="BG1894">
        <v>0</v>
      </c>
      <c r="BH1894">
        <v>0</v>
      </c>
      <c r="BI1894">
        <v>0</v>
      </c>
      <c r="BJ1894">
        <v>0</v>
      </c>
      <c r="BK1894">
        <v>0</v>
      </c>
      <c r="BL1894" s="25">
        <v>0</v>
      </c>
      <c r="BM1894" s="1">
        <v>0</v>
      </c>
      <c r="BN1894" s="1">
        <v>0</v>
      </c>
      <c r="BO1894" s="1">
        <v>0</v>
      </c>
      <c r="BP1894" s="1">
        <v>0</v>
      </c>
      <c r="BQ1894"/>
      <c r="BR1894"/>
      <c r="BS1894"/>
      <c r="BT1894"/>
      <c r="BU1894"/>
      <c r="BV1894"/>
      <c r="BW1894"/>
      <c r="BX1894"/>
      <c r="BY1894"/>
      <c r="BZ1894"/>
      <c r="CA1894"/>
      <c r="CB1894"/>
      <c r="CC1894"/>
      <c r="CD1894"/>
      <c r="CE1894"/>
      <c r="CF1894"/>
      <c r="CG1894"/>
      <c r="CH1894"/>
      <c r="CI1894"/>
      <c r="CJ1894"/>
      <c r="CK1894"/>
      <c r="CL1894"/>
      <c r="CM1894"/>
      <c r="CN1894"/>
      <c r="CO1894"/>
      <c r="CP1894"/>
      <c r="CQ1894"/>
      <c r="CR1894"/>
      <c r="CS1894"/>
      <c r="CT1894"/>
      <c r="CU1894"/>
      <c r="CV1894"/>
      <c r="CW1894"/>
      <c r="CX1894"/>
      <c r="CY1894"/>
      <c r="CZ1894"/>
      <c r="DA1894"/>
      <c r="DB1894"/>
      <c r="DC1894"/>
      <c r="DD1894"/>
      <c r="DE1894"/>
    </row>
    <row r="1895" spans="1:109" x14ac:dyDescent="0.2">
      <c r="A1895" s="2">
        <v>1894</v>
      </c>
      <c r="B1895" s="2">
        <v>23</v>
      </c>
      <c r="C1895" s="2">
        <v>2</v>
      </c>
      <c r="D1895">
        <v>13</v>
      </c>
      <c r="E1895" s="52">
        <v>44075</v>
      </c>
      <c r="F1895" s="1">
        <v>0</v>
      </c>
      <c r="G1895" s="5">
        <f t="shared" si="115"/>
        <v>0</v>
      </c>
      <c r="H1895" s="19">
        <f t="shared" si="116"/>
        <v>0</v>
      </c>
      <c r="I1895">
        <v>79.166666666666671</v>
      </c>
      <c r="J1895">
        <v>139.7280701754386</v>
      </c>
      <c r="K1895">
        <v>24.958689633950929</v>
      </c>
      <c r="L1895">
        <v>20.17543859649123</v>
      </c>
      <c r="M1895">
        <v>79.824561403508767</v>
      </c>
      <c r="N1895">
        <v>0</v>
      </c>
      <c r="O1895">
        <v>90.104166666666671</v>
      </c>
      <c r="P1895">
        <v>133.19653179190752</v>
      </c>
      <c r="Q1895">
        <v>26.210611738608815</v>
      </c>
      <c r="R1895">
        <v>15.028901734104046</v>
      </c>
      <c r="S1895">
        <v>84.971098265895961</v>
      </c>
      <c r="T1895">
        <v>0</v>
      </c>
      <c r="U1895">
        <v>57.291666666666664</v>
      </c>
      <c r="V1895">
        <v>160.27272727272728</v>
      </c>
      <c r="W1895">
        <v>16.076128357586541</v>
      </c>
      <c r="X1895">
        <v>36.363636363636367</v>
      </c>
      <c r="Y1895">
        <v>63.636363636363633</v>
      </c>
      <c r="Z1895">
        <v>0</v>
      </c>
      <c r="AA1895" s="2">
        <v>0</v>
      </c>
      <c r="AB1895">
        <v>1</v>
      </c>
      <c r="AC1895">
        <v>4</v>
      </c>
      <c r="AD1895">
        <v>1</v>
      </c>
      <c r="AE1895" s="16">
        <v>0</v>
      </c>
      <c r="AF1895" t="s">
        <v>879</v>
      </c>
      <c r="AG1895" t="s">
        <v>879</v>
      </c>
      <c r="AH1895" t="s">
        <v>879</v>
      </c>
      <c r="AI1895" t="s">
        <v>879</v>
      </c>
      <c r="AJ1895" t="s">
        <v>879</v>
      </c>
      <c r="AK1895" t="s">
        <v>879</v>
      </c>
      <c r="AL1895" t="s">
        <v>878</v>
      </c>
      <c r="AM1895" t="s">
        <v>878</v>
      </c>
      <c r="AN1895" t="s">
        <v>878</v>
      </c>
      <c r="AO1895" t="s">
        <v>878</v>
      </c>
      <c r="AP1895" t="s">
        <v>878</v>
      </c>
      <c r="AQ1895" t="s">
        <v>878</v>
      </c>
      <c r="AR1895" t="s">
        <v>878</v>
      </c>
      <c r="AS1895" t="s">
        <v>879</v>
      </c>
      <c r="AT1895" t="s">
        <v>879</v>
      </c>
      <c r="AU1895" t="s">
        <v>879</v>
      </c>
      <c r="AV1895" t="s">
        <v>879</v>
      </c>
      <c r="AW1895" t="s">
        <v>879</v>
      </c>
      <c r="AX1895" t="s">
        <v>879</v>
      </c>
      <c r="AY1895" t="s">
        <v>879</v>
      </c>
      <c r="AZ1895" t="s">
        <v>878</v>
      </c>
      <c r="BA1895" t="s">
        <v>878</v>
      </c>
      <c r="BB1895" t="s">
        <v>878</v>
      </c>
      <c r="BC1895" t="s">
        <v>878</v>
      </c>
      <c r="BD1895" t="s">
        <v>878</v>
      </c>
      <c r="BE1895" t="s">
        <v>878</v>
      </c>
      <c r="BF1895" t="s">
        <v>878</v>
      </c>
      <c r="BG1895">
        <v>0</v>
      </c>
      <c r="BH1895">
        <v>0</v>
      </c>
      <c r="BI1895">
        <v>0</v>
      </c>
      <c r="BJ1895">
        <v>0</v>
      </c>
      <c r="BK1895">
        <v>0</v>
      </c>
      <c r="BL1895" s="25">
        <v>0</v>
      </c>
      <c r="BM1895" s="1">
        <v>0</v>
      </c>
      <c r="BN1895" s="1">
        <v>0</v>
      </c>
      <c r="BO1895" s="1">
        <v>0</v>
      </c>
      <c r="BP1895" s="1">
        <v>0</v>
      </c>
      <c r="BQ1895"/>
      <c r="BR1895"/>
      <c r="BS1895"/>
      <c r="BT1895"/>
      <c r="BU1895"/>
      <c r="BV1895"/>
      <c r="BW1895"/>
      <c r="BX1895"/>
      <c r="BY1895"/>
      <c r="BZ1895"/>
      <c r="CA1895"/>
      <c r="CB1895"/>
      <c r="CC1895"/>
      <c r="CD1895"/>
      <c r="CE1895"/>
      <c r="CF1895"/>
      <c r="CG1895"/>
      <c r="CH1895"/>
      <c r="CI1895"/>
      <c r="CJ1895"/>
      <c r="CK1895"/>
      <c r="CL1895"/>
      <c r="CM1895"/>
      <c r="CN1895"/>
      <c r="CO1895"/>
      <c r="CP1895"/>
      <c r="CQ1895"/>
      <c r="CR1895"/>
      <c r="CS1895"/>
      <c r="CT1895"/>
      <c r="CU1895"/>
      <c r="CV1895"/>
      <c r="CW1895"/>
      <c r="CX1895"/>
      <c r="CY1895"/>
      <c r="CZ1895"/>
      <c r="DA1895"/>
      <c r="DB1895"/>
      <c r="DC1895"/>
      <c r="DD1895"/>
      <c r="DE1895"/>
    </row>
    <row r="1896" spans="1:109" x14ac:dyDescent="0.2">
      <c r="A1896" s="2">
        <v>1895</v>
      </c>
      <c r="B1896" s="2">
        <v>23</v>
      </c>
      <c r="C1896" s="2">
        <v>2</v>
      </c>
      <c r="D1896">
        <v>14</v>
      </c>
      <c r="E1896" s="52">
        <v>44076</v>
      </c>
      <c r="F1896" s="1">
        <v>0</v>
      </c>
      <c r="G1896" s="5">
        <f t="shared" ref="G1896:G1959" si="118">SUM(BG1896,BL1896)</f>
        <v>0</v>
      </c>
      <c r="H1896" s="19">
        <f t="shared" ref="H1896:H1959" si="119">SUM(BJ1896,BO1896)</f>
        <v>0</v>
      </c>
      <c r="I1896">
        <v>100</v>
      </c>
      <c r="J1896">
        <v>172.93402777777777</v>
      </c>
      <c r="K1896">
        <v>26.16638841247245</v>
      </c>
      <c r="L1896">
        <v>34.375</v>
      </c>
      <c r="M1896">
        <v>65.625</v>
      </c>
      <c r="N1896">
        <v>0</v>
      </c>
      <c r="O1896">
        <v>100</v>
      </c>
      <c r="P1896">
        <v>177.69791666666666</v>
      </c>
      <c r="Q1896">
        <v>28.78166277779664</v>
      </c>
      <c r="R1896">
        <v>37.5</v>
      </c>
      <c r="S1896">
        <v>62.5</v>
      </c>
      <c r="T1896">
        <v>0</v>
      </c>
      <c r="U1896">
        <v>100</v>
      </c>
      <c r="V1896">
        <v>163.40625</v>
      </c>
      <c r="W1896">
        <v>17.19321857072957</v>
      </c>
      <c r="X1896">
        <v>28.125</v>
      </c>
      <c r="Y1896">
        <v>71.875</v>
      </c>
      <c r="Z1896">
        <v>0</v>
      </c>
      <c r="AA1896" s="2">
        <v>0</v>
      </c>
      <c r="AB1896">
        <v>1</v>
      </c>
      <c r="AC1896">
        <v>6</v>
      </c>
      <c r="AD1896">
        <v>2</v>
      </c>
      <c r="AE1896" s="16">
        <v>0</v>
      </c>
      <c r="AF1896" t="s">
        <v>879</v>
      </c>
      <c r="AG1896" t="s">
        <v>879</v>
      </c>
      <c r="AH1896" t="s">
        <v>879</v>
      </c>
      <c r="AI1896" t="s">
        <v>879</v>
      </c>
      <c r="AJ1896" t="s">
        <v>879</v>
      </c>
      <c r="AK1896" t="s">
        <v>879</v>
      </c>
      <c r="AL1896" t="s">
        <v>878</v>
      </c>
      <c r="AM1896" t="s">
        <v>878</v>
      </c>
      <c r="AN1896" t="s">
        <v>878</v>
      </c>
      <c r="AO1896" t="s">
        <v>878</v>
      </c>
      <c r="AP1896" t="s">
        <v>878</v>
      </c>
      <c r="AQ1896" t="s">
        <v>878</v>
      </c>
      <c r="AR1896" t="s">
        <v>878</v>
      </c>
      <c r="AS1896" t="s">
        <v>879</v>
      </c>
      <c r="AT1896" t="s">
        <v>879</v>
      </c>
      <c r="AU1896" t="s">
        <v>879</v>
      </c>
      <c r="AV1896" t="s">
        <v>879</v>
      </c>
      <c r="AW1896" t="s">
        <v>879</v>
      </c>
      <c r="AX1896" t="s">
        <v>879</v>
      </c>
      <c r="AY1896" t="s">
        <v>879</v>
      </c>
      <c r="AZ1896" t="s">
        <v>878</v>
      </c>
      <c r="BA1896" t="s">
        <v>878</v>
      </c>
      <c r="BB1896" t="s">
        <v>878</v>
      </c>
      <c r="BC1896" t="s">
        <v>878</v>
      </c>
      <c r="BD1896" t="s">
        <v>878</v>
      </c>
      <c r="BE1896" t="s">
        <v>878</v>
      </c>
      <c r="BF1896" t="s">
        <v>878</v>
      </c>
      <c r="BG1896">
        <v>0</v>
      </c>
      <c r="BH1896">
        <v>0</v>
      </c>
      <c r="BI1896">
        <v>0</v>
      </c>
      <c r="BJ1896">
        <v>0</v>
      </c>
      <c r="BK1896">
        <v>0</v>
      </c>
      <c r="BL1896" s="25">
        <v>0</v>
      </c>
      <c r="BM1896" s="1">
        <v>0</v>
      </c>
      <c r="BN1896" s="1">
        <v>0</v>
      </c>
      <c r="BO1896" s="1">
        <v>0</v>
      </c>
      <c r="BP1896" s="1">
        <v>0</v>
      </c>
      <c r="BQ1896"/>
      <c r="BR1896"/>
      <c r="BS1896"/>
      <c r="BT1896"/>
      <c r="BU1896"/>
      <c r="BV1896"/>
      <c r="BW1896"/>
      <c r="BX1896"/>
      <c r="BY1896"/>
      <c r="BZ1896"/>
      <c r="CA1896"/>
      <c r="CB1896"/>
      <c r="CC1896"/>
      <c r="CD1896"/>
      <c r="CE1896"/>
      <c r="CF1896"/>
      <c r="CG1896"/>
      <c r="CH1896"/>
      <c r="CI1896"/>
      <c r="CJ1896"/>
      <c r="CK1896"/>
      <c r="CL1896"/>
      <c r="CM1896"/>
      <c r="CN1896"/>
      <c r="CO1896"/>
      <c r="CP1896"/>
      <c r="CQ1896"/>
      <c r="CR1896"/>
      <c r="CS1896"/>
      <c r="CT1896"/>
      <c r="CU1896"/>
      <c r="CV1896"/>
      <c r="CW1896"/>
      <c r="CX1896"/>
      <c r="CY1896"/>
      <c r="CZ1896"/>
      <c r="DA1896"/>
      <c r="DB1896"/>
      <c r="DC1896"/>
      <c r="DD1896"/>
      <c r="DE1896"/>
    </row>
    <row r="1897" spans="1:109" x14ac:dyDescent="0.2">
      <c r="A1897" s="2">
        <v>1896</v>
      </c>
      <c r="B1897" s="5">
        <v>23</v>
      </c>
      <c r="C1897" s="5">
        <v>3</v>
      </c>
      <c r="D1897" s="1">
        <v>1</v>
      </c>
      <c r="E1897" s="7">
        <v>44077</v>
      </c>
      <c r="F1897" s="1">
        <v>0</v>
      </c>
      <c r="G1897" s="5">
        <f t="shared" si="118"/>
        <v>0</v>
      </c>
      <c r="H1897" s="19">
        <f t="shared" si="119"/>
        <v>0</v>
      </c>
      <c r="I1897">
        <v>100</v>
      </c>
      <c r="J1897">
        <v>141.92013888888889</v>
      </c>
      <c r="K1897">
        <v>24.403321839997457</v>
      </c>
      <c r="L1897">
        <v>13.888888888888889</v>
      </c>
      <c r="M1897">
        <v>86.111111111111114</v>
      </c>
      <c r="N1897">
        <v>0</v>
      </c>
      <c r="O1897">
        <v>100</v>
      </c>
      <c r="P1897">
        <v>138.875</v>
      </c>
      <c r="Q1897">
        <v>22.35662227978294</v>
      </c>
      <c r="R1897">
        <v>11.979166666666666</v>
      </c>
      <c r="S1897">
        <v>88.020833333333329</v>
      </c>
      <c r="T1897">
        <v>0</v>
      </c>
      <c r="U1897">
        <v>100</v>
      </c>
      <c r="V1897">
        <v>148.01041666666666</v>
      </c>
      <c r="W1897">
        <v>27.271758539557837</v>
      </c>
      <c r="X1897">
        <v>17.708333333333332</v>
      </c>
      <c r="Y1897">
        <v>82.291666666666671</v>
      </c>
      <c r="Z1897">
        <v>0</v>
      </c>
      <c r="AA1897" s="2">
        <v>0</v>
      </c>
      <c r="AB1897">
        <v>1</v>
      </c>
      <c r="AC1897">
        <v>3</v>
      </c>
      <c r="AD1897">
        <v>1</v>
      </c>
      <c r="AE1897" s="16">
        <v>0</v>
      </c>
      <c r="AF1897" s="12">
        <v>99</v>
      </c>
      <c r="AG1897">
        <v>99</v>
      </c>
      <c r="AH1897">
        <v>1</v>
      </c>
      <c r="AI1897">
        <v>99</v>
      </c>
      <c r="AJ1897">
        <v>99</v>
      </c>
      <c r="AK1897">
        <v>2</v>
      </c>
      <c r="AL1897">
        <v>99</v>
      </c>
      <c r="AM1897" s="1">
        <v>99</v>
      </c>
      <c r="AN1897" s="1">
        <v>99</v>
      </c>
      <c r="AO1897" s="1">
        <v>99</v>
      </c>
      <c r="AP1897" s="1">
        <v>99</v>
      </c>
      <c r="AQ1897" s="1">
        <v>99</v>
      </c>
      <c r="AR1897" s="1">
        <v>99</v>
      </c>
      <c r="AS1897" s="1">
        <v>0</v>
      </c>
      <c r="AT1897" s="1">
        <v>0</v>
      </c>
      <c r="AU1897" s="1">
        <v>1</v>
      </c>
      <c r="AV1897" s="1">
        <v>0</v>
      </c>
      <c r="AW1897" s="1">
        <v>0</v>
      </c>
      <c r="AX1897" s="1">
        <v>1</v>
      </c>
      <c r="AY1897" s="1">
        <v>0</v>
      </c>
      <c r="AZ1897" s="1">
        <v>0</v>
      </c>
      <c r="BA1897" s="1">
        <v>0</v>
      </c>
      <c r="BB1897" s="1">
        <v>0</v>
      </c>
      <c r="BC1897" s="1">
        <v>0</v>
      </c>
      <c r="BD1897" s="1">
        <v>0</v>
      </c>
      <c r="BE1897" s="1">
        <v>0</v>
      </c>
      <c r="BF1897" s="1">
        <f t="shared" ref="BF1897:BF1903" si="120">SUM(AS1897:BE1897)</f>
        <v>2</v>
      </c>
      <c r="BG1897" s="25">
        <v>0</v>
      </c>
      <c r="BH1897" s="1">
        <v>0</v>
      </c>
      <c r="BI1897" s="1">
        <v>0</v>
      </c>
      <c r="BJ1897" s="1">
        <v>0</v>
      </c>
      <c r="BK1897" s="1">
        <v>0</v>
      </c>
      <c r="BL1897" s="25">
        <v>0</v>
      </c>
      <c r="BM1897" s="1">
        <v>0</v>
      </c>
      <c r="BN1897" s="1">
        <v>0</v>
      </c>
      <c r="BO1897" s="1">
        <v>0</v>
      </c>
      <c r="BP1897" s="1">
        <v>0</v>
      </c>
      <c r="BQ1897" s="12"/>
      <c r="BR1897" s="12"/>
      <c r="BS1897" s="12"/>
      <c r="BT1897" s="12"/>
      <c r="BU1897" s="12"/>
      <c r="BV1897" s="12"/>
      <c r="BW1897" s="12"/>
      <c r="BX1897" s="12"/>
      <c r="BY1897" s="12"/>
      <c r="BZ1897" s="12"/>
      <c r="CA1897" s="12"/>
      <c r="CB1897" s="15"/>
      <c r="CC1897" s="12"/>
      <c r="CD1897" s="12"/>
      <c r="CE1897" s="12"/>
      <c r="CF1897" s="12"/>
      <c r="CG1897" s="12"/>
      <c r="CH1897" s="12"/>
      <c r="CI1897" s="12"/>
      <c r="CJ1897" s="15"/>
      <c r="CK1897" s="12"/>
      <c r="CL1897" s="12"/>
      <c r="CM1897" s="12"/>
      <c r="CN1897" s="12"/>
      <c r="CO1897" s="12"/>
      <c r="CP1897" s="12"/>
      <c r="CQ1897" s="12"/>
      <c r="CR1897" s="12"/>
      <c r="CS1897" s="12"/>
      <c r="CT1897" s="12"/>
      <c r="CU1897" s="12"/>
      <c r="CV1897" s="12"/>
      <c r="CW1897" s="12"/>
      <c r="CX1897" s="12"/>
      <c r="CY1897" s="12"/>
      <c r="CZ1897" s="12"/>
      <c r="DA1897" s="12"/>
      <c r="DB1897" s="12"/>
      <c r="DC1897" s="12"/>
      <c r="DD1897"/>
      <c r="DE1897" s="35"/>
    </row>
    <row r="1898" spans="1:109" x14ac:dyDescent="0.2">
      <c r="A1898" s="2">
        <v>1897</v>
      </c>
      <c r="B1898" s="5">
        <v>23</v>
      </c>
      <c r="C1898" s="5">
        <v>3</v>
      </c>
      <c r="D1898" s="1">
        <v>2</v>
      </c>
      <c r="E1898" s="7">
        <v>44078</v>
      </c>
      <c r="F1898" s="1">
        <v>0</v>
      </c>
      <c r="G1898" s="5">
        <f t="shared" si="118"/>
        <v>0</v>
      </c>
      <c r="H1898" s="19">
        <f t="shared" si="119"/>
        <v>0</v>
      </c>
      <c r="I1898">
        <v>100</v>
      </c>
      <c r="J1898">
        <v>167.34722222222223</v>
      </c>
      <c r="K1898">
        <v>24.126971320375876</v>
      </c>
      <c r="L1898">
        <v>41.319444444444443</v>
      </c>
      <c r="M1898">
        <v>58.680555555555557</v>
      </c>
      <c r="N1898">
        <v>0</v>
      </c>
      <c r="O1898">
        <v>100</v>
      </c>
      <c r="P1898">
        <v>156.5</v>
      </c>
      <c r="Q1898">
        <v>24.182346912514198</v>
      </c>
      <c r="R1898">
        <v>31.25</v>
      </c>
      <c r="S1898">
        <v>68.75</v>
      </c>
      <c r="T1898">
        <v>0</v>
      </c>
      <c r="U1898">
        <v>100</v>
      </c>
      <c r="V1898">
        <v>189.04166666666666</v>
      </c>
      <c r="W1898">
        <v>19.305478043152728</v>
      </c>
      <c r="X1898">
        <v>61.458333333333336</v>
      </c>
      <c r="Y1898">
        <v>38.541666666666664</v>
      </c>
      <c r="Z1898">
        <v>0</v>
      </c>
      <c r="AA1898" s="2">
        <v>0</v>
      </c>
      <c r="AB1898">
        <v>1</v>
      </c>
      <c r="AC1898">
        <v>10</v>
      </c>
      <c r="AD1898">
        <v>2</v>
      </c>
      <c r="AE1898" s="16">
        <v>0</v>
      </c>
      <c r="AF1898" s="12">
        <v>99</v>
      </c>
      <c r="AG1898">
        <v>99</v>
      </c>
      <c r="AH1898">
        <v>1</v>
      </c>
      <c r="AI1898">
        <v>99</v>
      </c>
      <c r="AJ1898">
        <v>99</v>
      </c>
      <c r="AK1898">
        <v>2</v>
      </c>
      <c r="AL1898">
        <v>99</v>
      </c>
      <c r="AM1898">
        <v>99</v>
      </c>
      <c r="AN1898" s="1">
        <v>99</v>
      </c>
      <c r="AO1898" s="1">
        <v>99</v>
      </c>
      <c r="AP1898" s="1">
        <v>99</v>
      </c>
      <c r="AQ1898" s="1">
        <v>99</v>
      </c>
      <c r="AR1898" s="1">
        <v>99</v>
      </c>
      <c r="AS1898" s="1">
        <v>0</v>
      </c>
      <c r="AT1898" s="1">
        <v>0</v>
      </c>
      <c r="AU1898" s="1">
        <v>1</v>
      </c>
      <c r="AV1898" s="1">
        <v>0</v>
      </c>
      <c r="AW1898" s="1">
        <v>0</v>
      </c>
      <c r="AX1898" s="1">
        <v>1</v>
      </c>
      <c r="AY1898" s="1">
        <v>0</v>
      </c>
      <c r="AZ1898" s="1">
        <v>0</v>
      </c>
      <c r="BA1898" s="1">
        <v>0</v>
      </c>
      <c r="BB1898" s="1">
        <v>0</v>
      </c>
      <c r="BC1898" s="1">
        <v>0</v>
      </c>
      <c r="BD1898" s="1">
        <v>0</v>
      </c>
      <c r="BE1898" s="1">
        <v>0</v>
      </c>
      <c r="BF1898" s="1">
        <f t="shared" si="120"/>
        <v>2</v>
      </c>
      <c r="BG1898" s="25">
        <v>0</v>
      </c>
      <c r="BH1898" s="1">
        <v>0</v>
      </c>
      <c r="BI1898" s="1">
        <v>0</v>
      </c>
      <c r="BJ1898" s="1">
        <v>0</v>
      </c>
      <c r="BK1898" s="1">
        <v>0</v>
      </c>
      <c r="BL1898" s="25">
        <v>0</v>
      </c>
      <c r="BM1898" s="1">
        <v>0</v>
      </c>
      <c r="BN1898" s="1">
        <v>0</v>
      </c>
      <c r="BO1898" s="1">
        <v>0</v>
      </c>
      <c r="BP1898" s="1">
        <v>0</v>
      </c>
      <c r="BQ1898" s="12"/>
      <c r="BR1898" s="12"/>
      <c r="BS1898" s="12"/>
      <c r="BT1898" s="12"/>
      <c r="BU1898" s="12"/>
      <c r="BV1898" s="12"/>
      <c r="BW1898" s="12"/>
      <c r="BX1898" s="12"/>
      <c r="BY1898" s="12"/>
      <c r="BZ1898" s="12"/>
      <c r="CA1898" s="12"/>
      <c r="CB1898" s="15"/>
      <c r="CC1898" s="12"/>
      <c r="CD1898" s="12"/>
      <c r="CE1898" s="12"/>
      <c r="CF1898" s="12"/>
      <c r="CG1898" s="12"/>
      <c r="CH1898" s="12"/>
      <c r="CI1898" s="12"/>
      <c r="CJ1898" s="15"/>
      <c r="CK1898" s="12"/>
      <c r="CL1898" s="12"/>
      <c r="CM1898" s="12"/>
      <c r="CN1898" s="12"/>
      <c r="CO1898" s="12"/>
      <c r="CP1898" s="12"/>
      <c r="CQ1898" s="12"/>
      <c r="CR1898" s="12"/>
      <c r="CS1898" s="12"/>
      <c r="CT1898" s="12"/>
      <c r="CU1898" s="12"/>
      <c r="CV1898" s="12"/>
      <c r="CW1898" s="12"/>
      <c r="CX1898" s="12"/>
      <c r="CY1898" s="12"/>
      <c r="CZ1898" s="12"/>
      <c r="DA1898" s="12"/>
      <c r="DB1898" s="12"/>
      <c r="DC1898" s="12"/>
      <c r="DD1898"/>
      <c r="DE1898" s="35"/>
    </row>
    <row r="1899" spans="1:109" x14ac:dyDescent="0.2">
      <c r="A1899" s="2">
        <v>1898</v>
      </c>
      <c r="B1899" s="5">
        <v>23</v>
      </c>
      <c r="C1899" s="5">
        <v>3</v>
      </c>
      <c r="D1899" s="1">
        <v>3</v>
      </c>
      <c r="E1899" s="7">
        <v>44079</v>
      </c>
      <c r="F1899" s="1">
        <v>0</v>
      </c>
      <c r="G1899" s="5">
        <f t="shared" si="118"/>
        <v>0</v>
      </c>
      <c r="H1899" s="19">
        <f t="shared" si="119"/>
        <v>0</v>
      </c>
      <c r="I1899">
        <v>37.847222222222221</v>
      </c>
      <c r="J1899">
        <v>159.86238532110093</v>
      </c>
      <c r="K1899">
        <v>31.190883364543343</v>
      </c>
      <c r="L1899">
        <v>38.532110091743121</v>
      </c>
      <c r="M1899">
        <v>60.550458715596328</v>
      </c>
      <c r="N1899">
        <v>0.91743119266055051</v>
      </c>
      <c r="O1899">
        <v>56.770833333333336</v>
      </c>
      <c r="P1899">
        <v>159.86238532110093</v>
      </c>
      <c r="Q1899">
        <v>31.190883364543343</v>
      </c>
      <c r="R1899">
        <v>38.532110091743121</v>
      </c>
      <c r="S1899">
        <v>60.550458715596328</v>
      </c>
      <c r="T1899">
        <v>0.91743119266055051</v>
      </c>
      <c r="U1899">
        <v>0</v>
      </c>
      <c r="V1899" t="s">
        <v>20</v>
      </c>
      <c r="W1899" t="s">
        <v>20</v>
      </c>
      <c r="X1899" t="s">
        <v>20</v>
      </c>
      <c r="Y1899" t="s">
        <v>20</v>
      </c>
      <c r="Z1899" t="s">
        <v>20</v>
      </c>
      <c r="AA1899" s="2">
        <v>0</v>
      </c>
      <c r="AB1899">
        <v>2</v>
      </c>
      <c r="AC1899">
        <v>9</v>
      </c>
      <c r="AD1899">
        <v>2</v>
      </c>
      <c r="AE1899" s="16">
        <v>0</v>
      </c>
      <c r="AF1899" s="12">
        <v>99</v>
      </c>
      <c r="AG1899">
        <v>99</v>
      </c>
      <c r="AH1899">
        <v>1</v>
      </c>
      <c r="AI1899">
        <v>99</v>
      </c>
      <c r="AJ1899">
        <v>99</v>
      </c>
      <c r="AK1899">
        <v>2</v>
      </c>
      <c r="AL1899">
        <v>99</v>
      </c>
      <c r="AM1899" s="1">
        <v>99</v>
      </c>
      <c r="AN1899" s="1">
        <v>99</v>
      </c>
      <c r="AO1899" s="1">
        <v>99</v>
      </c>
      <c r="AP1899" s="1">
        <v>99</v>
      </c>
      <c r="AQ1899" s="1">
        <v>99</v>
      </c>
      <c r="AR1899" s="1">
        <v>99</v>
      </c>
      <c r="AS1899" s="1">
        <v>0</v>
      </c>
      <c r="AT1899" s="1">
        <v>0</v>
      </c>
      <c r="AU1899" s="1">
        <v>1</v>
      </c>
      <c r="AV1899" s="1">
        <v>0</v>
      </c>
      <c r="AW1899" s="1">
        <v>0</v>
      </c>
      <c r="AX1899" s="1">
        <v>1</v>
      </c>
      <c r="AY1899" s="1">
        <v>0</v>
      </c>
      <c r="AZ1899" s="1">
        <v>0</v>
      </c>
      <c r="BA1899" s="1">
        <v>0</v>
      </c>
      <c r="BB1899" s="1">
        <v>0</v>
      </c>
      <c r="BC1899" s="1">
        <v>0</v>
      </c>
      <c r="BD1899" s="1">
        <v>0</v>
      </c>
      <c r="BE1899" s="1">
        <v>0</v>
      </c>
      <c r="BF1899" s="1">
        <f t="shared" si="120"/>
        <v>2</v>
      </c>
      <c r="BG1899" s="25">
        <v>0</v>
      </c>
      <c r="BH1899" s="1">
        <v>0</v>
      </c>
      <c r="BI1899" s="1">
        <v>0</v>
      </c>
      <c r="BJ1899" s="1">
        <v>0</v>
      </c>
      <c r="BK1899" s="1">
        <v>0</v>
      </c>
      <c r="BL1899" s="25">
        <v>0</v>
      </c>
      <c r="BM1899" s="1">
        <v>0</v>
      </c>
      <c r="BN1899" s="1">
        <v>0</v>
      </c>
      <c r="BO1899" s="1">
        <v>0</v>
      </c>
      <c r="BP1899" s="1">
        <v>0</v>
      </c>
      <c r="BQ1899" s="12"/>
      <c r="BR1899" s="12"/>
      <c r="BS1899" s="12"/>
      <c r="BT1899" s="12"/>
      <c r="BU1899" s="12"/>
      <c r="BV1899" s="12"/>
      <c r="BW1899" s="12"/>
      <c r="BX1899" s="12"/>
      <c r="BY1899" s="12"/>
      <c r="BZ1899" s="12"/>
      <c r="CA1899" s="12"/>
      <c r="CB1899" s="15"/>
      <c r="CC1899" s="12"/>
      <c r="CD1899" s="12"/>
      <c r="CE1899" s="12"/>
      <c r="CF1899" s="12"/>
      <c r="CG1899" s="12"/>
      <c r="CH1899" s="12"/>
      <c r="CI1899" s="12"/>
      <c r="CJ1899" s="15"/>
      <c r="CK1899" s="12"/>
      <c r="CL1899" s="12"/>
      <c r="CM1899" s="12"/>
      <c r="CN1899" s="12"/>
      <c r="CO1899" s="12"/>
      <c r="CP1899" s="12"/>
      <c r="CQ1899" s="12"/>
      <c r="CR1899" s="12"/>
      <c r="CS1899" s="12"/>
      <c r="CT1899" s="12"/>
      <c r="CU1899" s="12"/>
      <c r="CV1899" s="12"/>
      <c r="CW1899" s="12"/>
      <c r="CX1899" s="12"/>
      <c r="CY1899" s="12"/>
      <c r="CZ1899" s="12"/>
      <c r="DA1899" s="12"/>
      <c r="DB1899" s="12"/>
      <c r="DC1899" s="12"/>
      <c r="DD1899"/>
      <c r="DE1899" s="35"/>
    </row>
    <row r="1900" spans="1:109" x14ac:dyDescent="0.2">
      <c r="A1900" s="2">
        <v>1899</v>
      </c>
      <c r="B1900" s="5">
        <v>23</v>
      </c>
      <c r="C1900" s="5">
        <v>3</v>
      </c>
      <c r="D1900" s="1">
        <v>4</v>
      </c>
      <c r="E1900" s="7">
        <v>44080</v>
      </c>
      <c r="F1900" s="1">
        <v>0</v>
      </c>
      <c r="G1900" s="5">
        <f t="shared" si="118"/>
        <v>0</v>
      </c>
      <c r="H1900" s="19">
        <f t="shared" si="119"/>
        <v>0</v>
      </c>
      <c r="I1900">
        <v>82.638888888888886</v>
      </c>
      <c r="J1900">
        <v>125.34453781512605</v>
      </c>
      <c r="K1900">
        <v>23.672715465018488</v>
      </c>
      <c r="L1900">
        <v>10.92436974789916</v>
      </c>
      <c r="M1900">
        <v>89.075630252100837</v>
      </c>
      <c r="N1900">
        <v>0</v>
      </c>
      <c r="O1900">
        <v>73.958333333333329</v>
      </c>
      <c r="P1900">
        <v>113.66197183098592</v>
      </c>
      <c r="Q1900">
        <v>13.33828100791475</v>
      </c>
      <c r="R1900">
        <v>0</v>
      </c>
      <c r="S1900">
        <v>100</v>
      </c>
      <c r="T1900">
        <v>0</v>
      </c>
      <c r="U1900">
        <v>100</v>
      </c>
      <c r="V1900">
        <v>142.625</v>
      </c>
      <c r="W1900">
        <v>25.757738167215134</v>
      </c>
      <c r="X1900">
        <v>27.083333333333332</v>
      </c>
      <c r="Y1900">
        <v>72.916666666666671</v>
      </c>
      <c r="Z1900">
        <v>0</v>
      </c>
      <c r="AA1900" s="2">
        <v>0</v>
      </c>
      <c r="AB1900">
        <v>1</v>
      </c>
      <c r="AC1900">
        <v>6</v>
      </c>
      <c r="AD1900">
        <v>2</v>
      </c>
      <c r="AE1900" s="16">
        <v>0</v>
      </c>
      <c r="AF1900" s="12">
        <v>99</v>
      </c>
      <c r="AG1900">
        <v>99</v>
      </c>
      <c r="AH1900">
        <v>1</v>
      </c>
      <c r="AI1900">
        <v>99</v>
      </c>
      <c r="AJ1900">
        <v>99</v>
      </c>
      <c r="AK1900">
        <v>99</v>
      </c>
      <c r="AL1900">
        <v>2</v>
      </c>
      <c r="AM1900">
        <v>99</v>
      </c>
      <c r="AN1900" s="1">
        <v>99</v>
      </c>
      <c r="AO1900" s="1">
        <v>99</v>
      </c>
      <c r="AP1900" s="1">
        <v>99</v>
      </c>
      <c r="AQ1900" s="1">
        <v>99</v>
      </c>
      <c r="AR1900" s="1">
        <v>99</v>
      </c>
      <c r="AS1900" s="1">
        <v>0</v>
      </c>
      <c r="AT1900" s="1">
        <v>0</v>
      </c>
      <c r="AU1900" s="1">
        <v>1</v>
      </c>
      <c r="AV1900" s="1">
        <v>0</v>
      </c>
      <c r="AW1900" s="1">
        <v>0</v>
      </c>
      <c r="AX1900" s="1">
        <v>0</v>
      </c>
      <c r="AY1900" s="1">
        <v>1</v>
      </c>
      <c r="AZ1900" s="1">
        <v>0</v>
      </c>
      <c r="BA1900" s="1">
        <v>0</v>
      </c>
      <c r="BB1900" s="1">
        <v>0</v>
      </c>
      <c r="BC1900" s="1">
        <v>0</v>
      </c>
      <c r="BD1900" s="1">
        <v>0</v>
      </c>
      <c r="BE1900" s="1">
        <v>0</v>
      </c>
      <c r="BF1900" s="1">
        <f t="shared" si="120"/>
        <v>2</v>
      </c>
      <c r="BG1900" s="25">
        <v>0</v>
      </c>
      <c r="BH1900" s="1">
        <v>0</v>
      </c>
      <c r="BI1900" s="1">
        <v>0</v>
      </c>
      <c r="BJ1900" s="1">
        <v>0</v>
      </c>
      <c r="BK1900" s="1">
        <v>0</v>
      </c>
      <c r="BL1900" s="25">
        <v>0</v>
      </c>
      <c r="BM1900" s="1">
        <v>0</v>
      </c>
      <c r="BN1900" s="1">
        <v>0</v>
      </c>
      <c r="BO1900" s="1">
        <v>0</v>
      </c>
      <c r="BP1900" s="1">
        <v>0</v>
      </c>
      <c r="BQ1900" s="12"/>
      <c r="BR1900" s="12"/>
      <c r="BS1900" s="12"/>
      <c r="BT1900" s="12"/>
      <c r="BU1900" s="12"/>
      <c r="BV1900" s="12"/>
      <c r="BW1900" s="12"/>
      <c r="BX1900" s="12"/>
      <c r="BY1900" s="12"/>
      <c r="BZ1900" s="12"/>
      <c r="CA1900" s="12"/>
      <c r="CB1900" s="15"/>
      <c r="CC1900" s="12"/>
      <c r="CD1900" s="12"/>
      <c r="CE1900" s="12"/>
      <c r="CF1900" s="12"/>
      <c r="CG1900" s="12"/>
      <c r="CH1900" s="12"/>
      <c r="CI1900" s="12"/>
      <c r="CJ1900" s="15"/>
      <c r="CK1900" s="12"/>
      <c r="CL1900" s="12"/>
      <c r="CM1900" s="12"/>
      <c r="CN1900" s="12"/>
      <c r="CO1900" s="12"/>
      <c r="CP1900" s="12"/>
      <c r="CQ1900" s="12"/>
      <c r="CR1900" s="12"/>
      <c r="CS1900" s="12"/>
      <c r="CT1900" s="12"/>
      <c r="CU1900" s="12"/>
      <c r="CV1900" s="12"/>
      <c r="CW1900" s="12"/>
      <c r="CX1900" s="12"/>
      <c r="CY1900" s="12"/>
      <c r="CZ1900" s="12"/>
      <c r="DA1900" s="12"/>
      <c r="DB1900" s="12"/>
      <c r="DC1900" s="12"/>
      <c r="DD1900"/>
      <c r="DE1900" s="35"/>
    </row>
    <row r="1901" spans="1:109" x14ac:dyDescent="0.2">
      <c r="A1901" s="2">
        <v>1900</v>
      </c>
      <c r="B1901" s="5">
        <v>23</v>
      </c>
      <c r="C1901" s="5">
        <v>3</v>
      </c>
      <c r="D1901" s="1">
        <v>5</v>
      </c>
      <c r="E1901" s="7">
        <v>44081</v>
      </c>
      <c r="F1901" s="1">
        <v>0</v>
      </c>
      <c r="G1901" s="5">
        <f t="shared" si="118"/>
        <v>0</v>
      </c>
      <c r="H1901" s="19">
        <f t="shared" si="119"/>
        <v>0</v>
      </c>
      <c r="I1901">
        <v>100</v>
      </c>
      <c r="J1901">
        <v>159.01041666666666</v>
      </c>
      <c r="K1901">
        <v>24.184266250867243</v>
      </c>
      <c r="L1901">
        <v>25</v>
      </c>
      <c r="M1901">
        <v>75</v>
      </c>
      <c r="N1901">
        <v>0</v>
      </c>
      <c r="O1901">
        <v>100</v>
      </c>
      <c r="P1901">
        <v>158.08333333333334</v>
      </c>
      <c r="Q1901">
        <v>27.074143201814721</v>
      </c>
      <c r="R1901">
        <v>26.5625</v>
      </c>
      <c r="S1901">
        <v>73.4375</v>
      </c>
      <c r="T1901">
        <v>0</v>
      </c>
      <c r="U1901">
        <v>100</v>
      </c>
      <c r="V1901">
        <v>160.86458333333334</v>
      </c>
      <c r="W1901">
        <v>17.355771564993418</v>
      </c>
      <c r="X1901">
        <v>21.875</v>
      </c>
      <c r="Y1901">
        <v>78.125</v>
      </c>
      <c r="Z1901">
        <v>0</v>
      </c>
      <c r="AA1901" s="2">
        <v>0</v>
      </c>
      <c r="AB1901">
        <v>1</v>
      </c>
      <c r="AC1901">
        <v>3</v>
      </c>
      <c r="AD1901">
        <v>2</v>
      </c>
      <c r="AE1901" s="16">
        <v>0</v>
      </c>
      <c r="AF1901" s="12">
        <v>99</v>
      </c>
      <c r="AG1901">
        <v>99</v>
      </c>
      <c r="AH1901">
        <v>1</v>
      </c>
      <c r="AI1901">
        <v>99</v>
      </c>
      <c r="AJ1901">
        <v>99</v>
      </c>
      <c r="AK1901">
        <v>2</v>
      </c>
      <c r="AL1901">
        <v>99</v>
      </c>
      <c r="AM1901">
        <v>99</v>
      </c>
      <c r="AN1901" s="1">
        <v>99</v>
      </c>
      <c r="AO1901" s="1">
        <v>99</v>
      </c>
      <c r="AP1901" s="1">
        <v>99</v>
      </c>
      <c r="AQ1901" s="1">
        <v>99</v>
      </c>
      <c r="AR1901" s="1">
        <v>99</v>
      </c>
      <c r="AS1901" s="1">
        <v>0</v>
      </c>
      <c r="AT1901" s="1">
        <v>0</v>
      </c>
      <c r="AU1901" s="1">
        <v>1</v>
      </c>
      <c r="AV1901" s="1">
        <v>0</v>
      </c>
      <c r="AW1901" s="1">
        <v>0</v>
      </c>
      <c r="AX1901" s="1">
        <v>1</v>
      </c>
      <c r="AY1901" s="1">
        <v>0</v>
      </c>
      <c r="AZ1901" s="1">
        <v>0</v>
      </c>
      <c r="BA1901" s="1">
        <v>0</v>
      </c>
      <c r="BB1901" s="1">
        <v>0</v>
      </c>
      <c r="BC1901" s="1">
        <v>0</v>
      </c>
      <c r="BD1901" s="1">
        <v>0</v>
      </c>
      <c r="BE1901" s="1">
        <v>0</v>
      </c>
      <c r="BF1901" s="1">
        <f t="shared" si="120"/>
        <v>2</v>
      </c>
      <c r="BG1901" s="25">
        <v>0</v>
      </c>
      <c r="BH1901" s="1">
        <v>0</v>
      </c>
      <c r="BI1901" s="1">
        <v>0</v>
      </c>
      <c r="BJ1901" s="1">
        <v>0</v>
      </c>
      <c r="BK1901" s="1">
        <v>0</v>
      </c>
      <c r="BL1901" s="25">
        <v>0</v>
      </c>
      <c r="BM1901" s="1">
        <v>0</v>
      </c>
      <c r="BN1901" s="1">
        <v>0</v>
      </c>
      <c r="BO1901" s="1">
        <v>0</v>
      </c>
      <c r="BP1901" s="1">
        <v>0</v>
      </c>
      <c r="BQ1901" s="12"/>
      <c r="BR1901" s="12"/>
      <c r="BS1901" s="12"/>
      <c r="BT1901" s="12"/>
      <c r="BU1901" s="12"/>
      <c r="BV1901" s="12"/>
      <c r="BW1901" s="12"/>
      <c r="BX1901" s="12"/>
      <c r="BY1901" s="12"/>
      <c r="BZ1901" s="12"/>
      <c r="CA1901" s="12"/>
      <c r="CB1901" s="15"/>
      <c r="CC1901" s="12"/>
      <c r="CD1901" s="12"/>
      <c r="CE1901" s="12"/>
      <c r="CF1901" s="12"/>
      <c r="CG1901" s="12"/>
      <c r="CH1901" s="12"/>
      <c r="CI1901" s="12"/>
      <c r="CJ1901" s="15"/>
      <c r="CK1901" s="12"/>
      <c r="CL1901" s="12"/>
      <c r="CM1901" s="12"/>
      <c r="CN1901" s="12"/>
      <c r="CO1901" s="12"/>
      <c r="CP1901" s="12"/>
      <c r="CQ1901" s="12"/>
      <c r="CR1901" s="12"/>
      <c r="CS1901" s="12"/>
      <c r="CT1901" s="12"/>
      <c r="CU1901" s="12"/>
      <c r="CV1901" s="12"/>
      <c r="CW1901" s="12"/>
      <c r="CX1901" s="12"/>
      <c r="CY1901" s="12"/>
      <c r="CZ1901" s="12"/>
      <c r="DA1901" s="12"/>
      <c r="DB1901" s="12"/>
      <c r="DC1901" s="12"/>
      <c r="DD1901"/>
      <c r="DE1901" s="35"/>
    </row>
    <row r="1902" spans="1:109" x14ac:dyDescent="0.2">
      <c r="A1902" s="2">
        <v>1901</v>
      </c>
      <c r="B1902" s="5">
        <v>23</v>
      </c>
      <c r="C1902" s="5">
        <v>3</v>
      </c>
      <c r="D1902" s="1">
        <v>6</v>
      </c>
      <c r="E1902" s="7">
        <v>44082</v>
      </c>
      <c r="F1902" s="1">
        <v>0</v>
      </c>
      <c r="G1902" s="5">
        <f t="shared" si="118"/>
        <v>0</v>
      </c>
      <c r="H1902" s="19">
        <f t="shared" si="119"/>
        <v>0</v>
      </c>
      <c r="I1902">
        <v>100</v>
      </c>
      <c r="J1902">
        <v>162.98958333333334</v>
      </c>
      <c r="K1902">
        <v>18.630356979117842</v>
      </c>
      <c r="L1902">
        <v>23.263888888888889</v>
      </c>
      <c r="M1902">
        <v>76.736111111111114</v>
      </c>
      <c r="N1902">
        <v>0</v>
      </c>
      <c r="O1902">
        <v>100</v>
      </c>
      <c r="P1902">
        <v>165.109375</v>
      </c>
      <c r="Q1902">
        <v>18.990225637262721</v>
      </c>
      <c r="R1902">
        <v>25</v>
      </c>
      <c r="S1902">
        <v>75</v>
      </c>
      <c r="T1902">
        <v>0</v>
      </c>
      <c r="U1902">
        <v>100</v>
      </c>
      <c r="V1902">
        <v>158.75</v>
      </c>
      <c r="W1902">
        <v>17.612912410707718</v>
      </c>
      <c r="X1902">
        <v>19.791666666666668</v>
      </c>
      <c r="Y1902">
        <v>80.208333333333329</v>
      </c>
      <c r="Z1902">
        <v>0</v>
      </c>
      <c r="AA1902" s="2">
        <v>1</v>
      </c>
      <c r="AB1902">
        <v>1</v>
      </c>
      <c r="AC1902">
        <v>6</v>
      </c>
      <c r="AD1902">
        <v>1</v>
      </c>
      <c r="AE1902" s="16">
        <v>0</v>
      </c>
      <c r="AF1902" s="12">
        <v>99</v>
      </c>
      <c r="AG1902">
        <v>99</v>
      </c>
      <c r="AH1902">
        <v>1</v>
      </c>
      <c r="AI1902">
        <v>99</v>
      </c>
      <c r="AJ1902">
        <v>99</v>
      </c>
      <c r="AK1902">
        <v>2</v>
      </c>
      <c r="AL1902">
        <v>99</v>
      </c>
      <c r="AM1902" s="1">
        <v>99</v>
      </c>
      <c r="AN1902" s="1">
        <v>99</v>
      </c>
      <c r="AO1902" s="1">
        <v>99</v>
      </c>
      <c r="AP1902" s="1">
        <v>99</v>
      </c>
      <c r="AQ1902" s="1">
        <v>99</v>
      </c>
      <c r="AR1902" s="1">
        <v>99</v>
      </c>
      <c r="AS1902" s="1">
        <v>0</v>
      </c>
      <c r="AT1902" s="1">
        <v>0</v>
      </c>
      <c r="AU1902" s="1">
        <v>1</v>
      </c>
      <c r="AV1902" s="1">
        <v>0</v>
      </c>
      <c r="AW1902" s="1">
        <v>0</v>
      </c>
      <c r="AX1902" s="1">
        <v>1</v>
      </c>
      <c r="AY1902" s="1">
        <v>0</v>
      </c>
      <c r="AZ1902" s="1">
        <v>0</v>
      </c>
      <c r="BA1902" s="1">
        <v>0</v>
      </c>
      <c r="BB1902" s="1">
        <v>0</v>
      </c>
      <c r="BC1902" s="1">
        <v>0</v>
      </c>
      <c r="BD1902" s="1">
        <v>0</v>
      </c>
      <c r="BE1902" s="1">
        <v>0</v>
      </c>
      <c r="BF1902" s="1">
        <f t="shared" si="120"/>
        <v>2</v>
      </c>
      <c r="BG1902" s="25">
        <v>0</v>
      </c>
      <c r="BH1902" s="1">
        <v>0</v>
      </c>
      <c r="BI1902" s="1">
        <v>0</v>
      </c>
      <c r="BJ1902" s="1">
        <v>0</v>
      </c>
      <c r="BK1902" s="1">
        <v>0</v>
      </c>
      <c r="BL1902" s="25">
        <v>0</v>
      </c>
      <c r="BM1902" s="1">
        <v>0</v>
      </c>
      <c r="BN1902" s="1">
        <v>0</v>
      </c>
      <c r="BO1902" s="1">
        <v>0</v>
      </c>
      <c r="BP1902" s="1">
        <v>0</v>
      </c>
      <c r="BQ1902" s="12"/>
      <c r="BR1902" s="12"/>
      <c r="BS1902" s="12"/>
      <c r="BT1902" s="12"/>
      <c r="BU1902" s="12"/>
      <c r="BV1902" s="12"/>
      <c r="BW1902" s="12"/>
      <c r="BX1902" s="12"/>
      <c r="BY1902" s="12"/>
      <c r="BZ1902" s="12"/>
      <c r="CA1902" s="12"/>
      <c r="CB1902" s="15"/>
      <c r="CC1902" s="12"/>
      <c r="CD1902" s="12"/>
      <c r="CE1902" s="12"/>
      <c r="CF1902" s="12"/>
      <c r="CG1902" s="12"/>
      <c r="CH1902" s="12"/>
      <c r="CI1902" s="12"/>
      <c r="CJ1902" s="15"/>
      <c r="CK1902" s="12"/>
      <c r="CL1902" s="12"/>
      <c r="CM1902" s="12"/>
      <c r="CN1902" s="12"/>
      <c r="CO1902" s="12"/>
      <c r="CP1902" s="12"/>
      <c r="CQ1902" s="12"/>
      <c r="CR1902" s="12"/>
      <c r="CS1902" s="12"/>
      <c r="CT1902" s="12"/>
      <c r="CU1902" s="12"/>
      <c r="CV1902" s="12"/>
      <c r="CW1902" s="12"/>
      <c r="CX1902" s="12"/>
      <c r="CY1902" s="12"/>
      <c r="CZ1902" s="12"/>
      <c r="DA1902" s="12"/>
      <c r="DB1902" s="12"/>
      <c r="DC1902" s="12"/>
      <c r="DD1902"/>
      <c r="DE1902" s="35"/>
    </row>
    <row r="1903" spans="1:109" x14ac:dyDescent="0.2">
      <c r="A1903" s="2">
        <v>1902</v>
      </c>
      <c r="B1903" s="5">
        <v>23</v>
      </c>
      <c r="C1903" s="5">
        <v>3</v>
      </c>
      <c r="D1903" s="1">
        <v>7</v>
      </c>
      <c r="E1903" s="7">
        <v>44083</v>
      </c>
      <c r="F1903" s="1">
        <v>0</v>
      </c>
      <c r="G1903" s="5">
        <f t="shared" si="118"/>
        <v>0</v>
      </c>
      <c r="H1903" s="19">
        <f t="shared" si="119"/>
        <v>0</v>
      </c>
      <c r="I1903">
        <v>100</v>
      </c>
      <c r="J1903">
        <v>158.51388888888889</v>
      </c>
      <c r="K1903">
        <v>33.067668846110287</v>
      </c>
      <c r="L1903">
        <v>28.125</v>
      </c>
      <c r="M1903">
        <v>71.875</v>
      </c>
      <c r="N1903">
        <v>0</v>
      </c>
      <c r="O1903">
        <v>100</v>
      </c>
      <c r="P1903">
        <v>163.14583333333334</v>
      </c>
      <c r="Q1903">
        <v>34.30270163662658</v>
      </c>
      <c r="R1903">
        <v>32.291666666666664</v>
      </c>
      <c r="S1903">
        <v>67.708333333333343</v>
      </c>
      <c r="T1903">
        <v>0</v>
      </c>
      <c r="U1903">
        <v>100</v>
      </c>
      <c r="V1903">
        <v>149.25</v>
      </c>
      <c r="W1903">
        <v>29.001417077986357</v>
      </c>
      <c r="X1903">
        <v>19.791666666666668</v>
      </c>
      <c r="Y1903">
        <v>80.208333333333329</v>
      </c>
      <c r="Z1903">
        <v>0</v>
      </c>
      <c r="AA1903" s="2">
        <v>0</v>
      </c>
      <c r="AB1903">
        <v>2</v>
      </c>
      <c r="AC1903">
        <v>7</v>
      </c>
      <c r="AD1903">
        <v>1</v>
      </c>
      <c r="AE1903" s="16">
        <v>0</v>
      </c>
      <c r="AF1903" s="12">
        <v>99</v>
      </c>
      <c r="AG1903">
        <v>99</v>
      </c>
      <c r="AH1903">
        <v>1</v>
      </c>
      <c r="AI1903">
        <v>99</v>
      </c>
      <c r="AJ1903">
        <v>99</v>
      </c>
      <c r="AK1903">
        <v>99</v>
      </c>
      <c r="AL1903">
        <v>2</v>
      </c>
      <c r="AM1903" s="1">
        <v>99</v>
      </c>
      <c r="AN1903" s="1">
        <v>99</v>
      </c>
      <c r="AO1903" s="1">
        <v>99</v>
      </c>
      <c r="AP1903" s="1">
        <v>99</v>
      </c>
      <c r="AQ1903" s="1">
        <v>99</v>
      </c>
      <c r="AR1903" s="1">
        <v>99</v>
      </c>
      <c r="AS1903" s="1">
        <v>0</v>
      </c>
      <c r="AT1903" s="1">
        <v>0</v>
      </c>
      <c r="AU1903" s="1">
        <v>1</v>
      </c>
      <c r="AV1903" s="1">
        <v>0</v>
      </c>
      <c r="AW1903" s="1">
        <v>0</v>
      </c>
      <c r="AX1903" s="1">
        <v>0</v>
      </c>
      <c r="AY1903" s="1">
        <v>1</v>
      </c>
      <c r="AZ1903" s="1">
        <v>0</v>
      </c>
      <c r="BA1903" s="1">
        <v>0</v>
      </c>
      <c r="BB1903" s="1">
        <v>0</v>
      </c>
      <c r="BC1903" s="1">
        <v>0</v>
      </c>
      <c r="BD1903" s="1">
        <v>0</v>
      </c>
      <c r="BE1903" s="1">
        <v>0</v>
      </c>
      <c r="BF1903" s="1">
        <f t="shared" si="120"/>
        <v>2</v>
      </c>
      <c r="BG1903" s="25">
        <v>0</v>
      </c>
      <c r="BH1903" s="1">
        <v>0</v>
      </c>
      <c r="BI1903" s="1">
        <v>0</v>
      </c>
      <c r="BJ1903" s="1">
        <v>0</v>
      </c>
      <c r="BK1903" s="1">
        <v>0</v>
      </c>
      <c r="BL1903" s="25">
        <v>0</v>
      </c>
      <c r="BM1903" s="1">
        <v>0</v>
      </c>
      <c r="BN1903" s="1">
        <v>0</v>
      </c>
      <c r="BO1903" s="1">
        <v>0</v>
      </c>
      <c r="BP1903" s="1">
        <v>0</v>
      </c>
      <c r="BQ1903" s="12"/>
      <c r="BR1903" s="12"/>
      <c r="BS1903" s="12"/>
      <c r="BT1903" s="12"/>
      <c r="BU1903" s="12"/>
      <c r="BV1903" s="12"/>
      <c r="BW1903" s="12"/>
      <c r="BX1903" s="12"/>
      <c r="BY1903" s="12"/>
      <c r="BZ1903" s="12"/>
      <c r="CA1903" s="12"/>
      <c r="CB1903" s="15"/>
      <c r="CC1903" s="12"/>
      <c r="CD1903" s="12"/>
      <c r="CE1903" s="12"/>
      <c r="CF1903" s="12"/>
      <c r="CG1903" s="12"/>
      <c r="CH1903" s="12"/>
      <c r="CI1903" s="12"/>
      <c r="CJ1903" s="15"/>
      <c r="CK1903" s="12"/>
      <c r="CL1903" s="12"/>
      <c r="CM1903" s="12"/>
      <c r="CN1903" s="12"/>
      <c r="CO1903" s="12"/>
      <c r="CP1903" s="12"/>
      <c r="CQ1903" s="12"/>
      <c r="CR1903" s="12"/>
      <c r="CS1903" s="12"/>
      <c r="CT1903" s="12"/>
      <c r="CU1903" s="12"/>
      <c r="CV1903" s="12"/>
      <c r="CW1903" s="12"/>
      <c r="CX1903" s="12"/>
      <c r="CY1903" s="12"/>
      <c r="CZ1903" s="12"/>
      <c r="DA1903" s="12"/>
      <c r="DB1903" s="12"/>
      <c r="DC1903" s="12"/>
      <c r="DD1903"/>
      <c r="DE1903" s="35"/>
    </row>
    <row r="1904" spans="1:109" x14ac:dyDescent="0.2">
      <c r="A1904" s="2">
        <v>1903</v>
      </c>
      <c r="B1904" s="5">
        <v>23</v>
      </c>
      <c r="C1904" s="5">
        <v>3</v>
      </c>
      <c r="D1904" s="1">
        <v>8</v>
      </c>
      <c r="E1904" s="7">
        <v>44084</v>
      </c>
      <c r="F1904" s="1">
        <v>0</v>
      </c>
      <c r="G1904" s="5">
        <f t="shared" si="118"/>
        <v>239.99999999999994</v>
      </c>
      <c r="H1904" s="19">
        <f t="shared" si="119"/>
        <v>839.99999999999977</v>
      </c>
      <c r="I1904">
        <v>100</v>
      </c>
      <c r="J1904">
        <v>162.95486111111111</v>
      </c>
      <c r="K1904">
        <v>23.290074675702996</v>
      </c>
      <c r="L1904">
        <v>31.944444444444443</v>
      </c>
      <c r="M1904">
        <v>68.055555555555557</v>
      </c>
      <c r="N1904">
        <v>0</v>
      </c>
      <c r="O1904">
        <v>100</v>
      </c>
      <c r="P1904">
        <v>166.671875</v>
      </c>
      <c r="Q1904">
        <v>18.951620762390217</v>
      </c>
      <c r="R1904">
        <v>34.375</v>
      </c>
      <c r="S1904">
        <v>65.625</v>
      </c>
      <c r="T1904">
        <v>0</v>
      </c>
      <c r="U1904">
        <v>100</v>
      </c>
      <c r="V1904">
        <v>155.52083333333334</v>
      </c>
      <c r="W1904">
        <v>30.579430114658692</v>
      </c>
      <c r="X1904">
        <v>27.083333333333332</v>
      </c>
      <c r="Y1904">
        <v>72.916666666666671</v>
      </c>
      <c r="Z1904">
        <v>0</v>
      </c>
      <c r="AA1904" s="2">
        <v>0</v>
      </c>
      <c r="AB1904">
        <v>1</v>
      </c>
      <c r="AC1904">
        <v>6</v>
      </c>
      <c r="AD1904">
        <v>2</v>
      </c>
      <c r="AE1904" s="16">
        <v>0</v>
      </c>
      <c r="AF1904" t="s">
        <v>875</v>
      </c>
      <c r="AG1904" t="s">
        <v>875</v>
      </c>
      <c r="AH1904" t="s">
        <v>875</v>
      </c>
      <c r="AI1904" t="s">
        <v>875</v>
      </c>
      <c r="AJ1904" t="s">
        <v>875</v>
      </c>
      <c r="AK1904" t="s">
        <v>875</v>
      </c>
      <c r="AL1904" t="s">
        <v>875</v>
      </c>
      <c r="AM1904" s="1" t="s">
        <v>903</v>
      </c>
      <c r="AN1904" s="1" t="s">
        <v>903</v>
      </c>
      <c r="AO1904" s="1" t="s">
        <v>903</v>
      </c>
      <c r="AP1904" s="1" t="s">
        <v>903</v>
      </c>
      <c r="AQ1904" s="1" t="s">
        <v>903</v>
      </c>
      <c r="AR1904" s="1" t="s">
        <v>903</v>
      </c>
      <c r="AS1904" s="1" t="s">
        <v>903</v>
      </c>
      <c r="AT1904" s="1" t="s">
        <v>903</v>
      </c>
      <c r="AU1904" s="1" t="s">
        <v>903</v>
      </c>
      <c r="AV1904" s="1" t="s">
        <v>903</v>
      </c>
      <c r="AW1904" s="1" t="s">
        <v>903</v>
      </c>
      <c r="AX1904" s="1" t="s">
        <v>903</v>
      </c>
      <c r="AY1904" s="1" t="s">
        <v>903</v>
      </c>
      <c r="AZ1904" s="1" t="s">
        <v>903</v>
      </c>
      <c r="BA1904" s="1" t="s">
        <v>875</v>
      </c>
      <c r="BB1904" s="1" t="s">
        <v>875</v>
      </c>
      <c r="BC1904" s="1" t="s">
        <v>875</v>
      </c>
      <c r="BD1904" s="1" t="s">
        <v>875</v>
      </c>
      <c r="BE1904" s="1" t="s">
        <v>875</v>
      </c>
      <c r="BF1904" s="1" t="s">
        <v>875</v>
      </c>
      <c r="BG1904" s="25">
        <v>239.99999999999994</v>
      </c>
      <c r="BH1904">
        <v>3</v>
      </c>
      <c r="BI1904">
        <v>3.5</v>
      </c>
      <c r="BJ1904" s="1">
        <f>BG1904*BI1904</f>
        <v>839.99999999999977</v>
      </c>
      <c r="BK1904" t="s">
        <v>793</v>
      </c>
      <c r="BL1904" s="25">
        <v>0</v>
      </c>
      <c r="BM1904">
        <v>0</v>
      </c>
      <c r="BN1904">
        <v>0</v>
      </c>
      <c r="BO1904" s="1">
        <v>0</v>
      </c>
      <c r="BP1904">
        <v>0</v>
      </c>
      <c r="BQ1904" s="12"/>
      <c r="BR1904" s="12"/>
      <c r="BS1904" s="12"/>
      <c r="BT1904" s="12"/>
      <c r="BU1904" s="12"/>
      <c r="BV1904" s="12"/>
      <c r="BW1904" s="12"/>
      <c r="BX1904" s="12"/>
      <c r="BY1904" s="12"/>
      <c r="BZ1904" s="12"/>
      <c r="CA1904" s="12"/>
      <c r="CB1904" s="15"/>
      <c r="CC1904" s="12"/>
      <c r="CD1904" s="12"/>
      <c r="CE1904" s="12"/>
      <c r="CF1904" s="12"/>
      <c r="CG1904" s="12"/>
      <c r="CH1904" s="12"/>
      <c r="CI1904" s="12"/>
      <c r="CJ1904" s="15"/>
      <c r="CK1904" s="12"/>
      <c r="CL1904" s="12"/>
      <c r="CM1904" s="12"/>
      <c r="CN1904" s="12"/>
      <c r="CO1904" s="12"/>
      <c r="CP1904" s="12"/>
      <c r="CQ1904" s="12"/>
      <c r="CR1904" s="12"/>
      <c r="CS1904" s="12"/>
      <c r="CT1904" s="12"/>
      <c r="CU1904" s="12"/>
      <c r="CV1904" s="12"/>
      <c r="CW1904" s="12"/>
      <c r="CX1904" s="12"/>
      <c r="CY1904" s="12"/>
      <c r="CZ1904" s="12"/>
      <c r="DA1904" s="12"/>
      <c r="DB1904" s="12"/>
      <c r="DC1904" s="12"/>
      <c r="DD1904" s="17">
        <v>0.64583333333333337</v>
      </c>
      <c r="DE1904" s="35">
        <v>0.8125</v>
      </c>
    </row>
    <row r="1905" spans="1:109" x14ac:dyDescent="0.2">
      <c r="A1905" s="2">
        <v>1904</v>
      </c>
      <c r="B1905" s="5">
        <v>23</v>
      </c>
      <c r="C1905" s="5">
        <v>3</v>
      </c>
      <c r="D1905" s="1">
        <v>9</v>
      </c>
      <c r="E1905" s="7">
        <v>44085</v>
      </c>
      <c r="F1905" s="1">
        <v>0</v>
      </c>
      <c r="G1905" s="5">
        <f t="shared" si="118"/>
        <v>0</v>
      </c>
      <c r="H1905" s="19">
        <f t="shared" si="119"/>
        <v>0</v>
      </c>
      <c r="I1905">
        <v>100</v>
      </c>
      <c r="J1905">
        <v>170.0625</v>
      </c>
      <c r="K1905">
        <v>27.279391532641547</v>
      </c>
      <c r="L1905">
        <v>40.972222222222221</v>
      </c>
      <c r="M1905">
        <v>59.027777777777779</v>
      </c>
      <c r="N1905">
        <v>0</v>
      </c>
      <c r="O1905">
        <v>100</v>
      </c>
      <c r="P1905">
        <v>152.5625</v>
      </c>
      <c r="Q1905">
        <v>23.853600123318472</v>
      </c>
      <c r="R1905">
        <v>31.25</v>
      </c>
      <c r="S1905">
        <v>68.75</v>
      </c>
      <c r="T1905">
        <v>0</v>
      </c>
      <c r="U1905">
        <v>100</v>
      </c>
      <c r="V1905">
        <v>205.0625</v>
      </c>
      <c r="W1905">
        <v>21.712917810346614</v>
      </c>
      <c r="X1905">
        <v>60.416666666666664</v>
      </c>
      <c r="Y1905">
        <v>39.583333333333336</v>
      </c>
      <c r="Z1905">
        <v>0</v>
      </c>
      <c r="AA1905" s="2">
        <v>0</v>
      </c>
      <c r="AB1905">
        <v>1</v>
      </c>
      <c r="AC1905">
        <v>7</v>
      </c>
      <c r="AD1905">
        <v>1</v>
      </c>
      <c r="AE1905" s="16">
        <v>0</v>
      </c>
      <c r="AF1905" s="12">
        <v>99</v>
      </c>
      <c r="AG1905">
        <v>99</v>
      </c>
      <c r="AH1905">
        <v>1</v>
      </c>
      <c r="AI1905">
        <v>99</v>
      </c>
      <c r="AJ1905">
        <v>99</v>
      </c>
      <c r="AK1905">
        <v>99</v>
      </c>
      <c r="AL1905">
        <v>99</v>
      </c>
      <c r="AM1905">
        <v>99</v>
      </c>
      <c r="AN1905" s="1">
        <v>99</v>
      </c>
      <c r="AO1905" s="1">
        <v>99</v>
      </c>
      <c r="AP1905" s="1">
        <v>99</v>
      </c>
      <c r="AQ1905" s="1">
        <v>99</v>
      </c>
      <c r="AR1905" s="1">
        <v>99</v>
      </c>
      <c r="AS1905" s="1">
        <v>0</v>
      </c>
      <c r="AT1905" s="1">
        <v>0</v>
      </c>
      <c r="AU1905" s="1">
        <v>1</v>
      </c>
      <c r="AV1905" s="1">
        <v>0</v>
      </c>
      <c r="AW1905" s="1">
        <v>0</v>
      </c>
      <c r="AX1905" s="1">
        <v>0</v>
      </c>
      <c r="AY1905" s="1">
        <v>0</v>
      </c>
      <c r="AZ1905" s="1">
        <v>0</v>
      </c>
      <c r="BA1905" s="1">
        <v>0</v>
      </c>
      <c r="BB1905" s="1">
        <v>0</v>
      </c>
      <c r="BC1905" s="1">
        <v>0</v>
      </c>
      <c r="BD1905" s="1">
        <v>0</v>
      </c>
      <c r="BE1905" s="1">
        <v>0</v>
      </c>
      <c r="BF1905" s="1">
        <f>SUM(AS1905:BE1905)</f>
        <v>1</v>
      </c>
      <c r="BG1905" s="25">
        <v>0</v>
      </c>
      <c r="BH1905" s="1">
        <v>0</v>
      </c>
      <c r="BI1905" s="1">
        <v>0</v>
      </c>
      <c r="BJ1905" s="1">
        <v>0</v>
      </c>
      <c r="BK1905" s="1">
        <v>0</v>
      </c>
      <c r="BL1905" s="25">
        <v>0</v>
      </c>
      <c r="BM1905" s="1">
        <v>0</v>
      </c>
      <c r="BN1905" s="1">
        <v>0</v>
      </c>
      <c r="BO1905" s="1">
        <v>0</v>
      </c>
      <c r="BP1905" s="1">
        <v>0</v>
      </c>
      <c r="BQ1905" s="12"/>
      <c r="BR1905" s="12"/>
      <c r="BS1905" s="12"/>
      <c r="BT1905" s="12"/>
      <c r="BU1905" s="12"/>
      <c r="BV1905" s="12"/>
      <c r="BW1905" s="12"/>
      <c r="BX1905" s="12"/>
      <c r="BY1905" s="12"/>
      <c r="BZ1905" s="12"/>
      <c r="CA1905" s="12"/>
      <c r="CB1905" s="15"/>
      <c r="CC1905" s="12"/>
      <c r="CD1905" s="12"/>
      <c r="CE1905" s="12"/>
      <c r="CF1905" s="12"/>
      <c r="CG1905" s="12"/>
      <c r="CH1905" s="12"/>
      <c r="CI1905" s="12"/>
      <c r="CJ1905" s="15"/>
      <c r="CK1905" s="12"/>
      <c r="CL1905" s="12"/>
      <c r="CM1905" s="12"/>
      <c r="CN1905" s="12"/>
      <c r="CO1905" s="12"/>
      <c r="CP1905" s="12"/>
      <c r="CQ1905" s="12"/>
      <c r="CR1905" s="12"/>
      <c r="CS1905" s="12"/>
      <c r="CT1905" s="12"/>
      <c r="CU1905" s="12"/>
      <c r="CV1905" s="12"/>
      <c r="CW1905" s="12"/>
      <c r="CX1905" s="12"/>
      <c r="CY1905" s="12"/>
      <c r="CZ1905" s="12"/>
      <c r="DA1905" s="12"/>
      <c r="DB1905" s="12"/>
      <c r="DC1905" s="12"/>
      <c r="DD1905"/>
      <c r="DE1905" s="35"/>
    </row>
    <row r="1906" spans="1:109" x14ac:dyDescent="0.2">
      <c r="A1906" s="2">
        <v>1905</v>
      </c>
      <c r="B1906" s="5">
        <v>23</v>
      </c>
      <c r="C1906" s="5">
        <v>3</v>
      </c>
      <c r="D1906" s="1">
        <v>10</v>
      </c>
      <c r="E1906" s="7">
        <v>44086</v>
      </c>
      <c r="F1906" s="1">
        <v>0</v>
      </c>
      <c r="G1906" s="5">
        <f t="shared" si="118"/>
        <v>0</v>
      </c>
      <c r="H1906" s="19">
        <f t="shared" si="119"/>
        <v>0</v>
      </c>
      <c r="I1906">
        <v>100</v>
      </c>
      <c r="J1906">
        <v>157.18055555555554</v>
      </c>
      <c r="K1906">
        <v>36.244880786786815</v>
      </c>
      <c r="L1906">
        <v>24.305555555555557</v>
      </c>
      <c r="M1906">
        <v>75.694444444444443</v>
      </c>
      <c r="N1906">
        <v>0</v>
      </c>
      <c r="O1906">
        <v>100</v>
      </c>
      <c r="P1906">
        <v>136.359375</v>
      </c>
      <c r="Q1906">
        <v>28.882122705816208</v>
      </c>
      <c r="R1906">
        <v>16.145833333333332</v>
      </c>
      <c r="S1906">
        <v>83.854166666666671</v>
      </c>
      <c r="T1906">
        <v>0</v>
      </c>
      <c r="U1906">
        <v>100</v>
      </c>
      <c r="V1906">
        <v>198.82291666666666</v>
      </c>
      <c r="W1906">
        <v>32.040116102497024</v>
      </c>
      <c r="X1906">
        <v>40.625</v>
      </c>
      <c r="Y1906">
        <v>59.375</v>
      </c>
      <c r="Z1906">
        <v>0</v>
      </c>
      <c r="AA1906" s="2">
        <v>0</v>
      </c>
      <c r="AB1906">
        <v>1</v>
      </c>
      <c r="AC1906">
        <v>6</v>
      </c>
      <c r="AD1906">
        <v>2</v>
      </c>
      <c r="AE1906" s="16">
        <v>0</v>
      </c>
      <c r="AF1906" s="12">
        <v>99</v>
      </c>
      <c r="AG1906">
        <v>99</v>
      </c>
      <c r="AH1906">
        <v>1</v>
      </c>
      <c r="AI1906">
        <v>99</v>
      </c>
      <c r="AJ1906">
        <v>99</v>
      </c>
      <c r="AK1906">
        <v>99</v>
      </c>
      <c r="AL1906">
        <v>2</v>
      </c>
      <c r="AM1906">
        <v>99</v>
      </c>
      <c r="AN1906" s="1">
        <v>99</v>
      </c>
      <c r="AO1906" s="1">
        <v>99</v>
      </c>
      <c r="AP1906" s="1">
        <v>99</v>
      </c>
      <c r="AQ1906" s="1">
        <v>99</v>
      </c>
      <c r="AR1906" s="1">
        <v>99</v>
      </c>
      <c r="AS1906" s="1">
        <v>0</v>
      </c>
      <c r="AT1906" s="1">
        <v>0</v>
      </c>
      <c r="AU1906" s="1">
        <v>1</v>
      </c>
      <c r="AV1906" s="1">
        <v>0</v>
      </c>
      <c r="AW1906" s="1">
        <v>0</v>
      </c>
      <c r="AX1906" s="1">
        <v>0</v>
      </c>
      <c r="AY1906" s="1">
        <v>1</v>
      </c>
      <c r="AZ1906" s="1">
        <v>0</v>
      </c>
      <c r="BA1906" s="1">
        <v>0</v>
      </c>
      <c r="BB1906" s="1">
        <v>0</v>
      </c>
      <c r="BC1906" s="1">
        <v>0</v>
      </c>
      <c r="BD1906" s="1">
        <v>0</v>
      </c>
      <c r="BE1906" s="1">
        <v>0</v>
      </c>
      <c r="BF1906" s="1">
        <f>SUM(AS1906:BE1906)</f>
        <v>2</v>
      </c>
      <c r="BG1906" s="25">
        <v>0</v>
      </c>
      <c r="BH1906" s="1">
        <v>0</v>
      </c>
      <c r="BI1906" s="1">
        <v>0</v>
      </c>
      <c r="BJ1906" s="1">
        <v>0</v>
      </c>
      <c r="BK1906" s="1">
        <v>0</v>
      </c>
      <c r="BL1906" s="25">
        <v>0</v>
      </c>
      <c r="BM1906" s="1">
        <v>0</v>
      </c>
      <c r="BN1906" s="1">
        <v>0</v>
      </c>
      <c r="BO1906" s="1">
        <v>0</v>
      </c>
      <c r="BP1906" s="1">
        <v>0</v>
      </c>
      <c r="BQ1906" s="12"/>
      <c r="BR1906" s="12"/>
      <c r="BS1906" s="12"/>
      <c r="BT1906" s="12"/>
      <c r="BU1906" s="12"/>
      <c r="BV1906" s="12"/>
      <c r="BW1906" s="12"/>
      <c r="BX1906" s="12"/>
      <c r="BY1906" s="12"/>
      <c r="BZ1906" s="12"/>
      <c r="CA1906" s="12"/>
      <c r="CB1906" s="15"/>
      <c r="CC1906" s="12"/>
      <c r="CD1906" s="12"/>
      <c r="CE1906" s="12"/>
      <c r="CF1906" s="12"/>
      <c r="CG1906" s="12"/>
      <c r="CH1906" s="12"/>
      <c r="CI1906" s="12"/>
      <c r="CJ1906" s="15"/>
      <c r="CK1906" s="12"/>
      <c r="CL1906" s="12"/>
      <c r="CM1906" s="12"/>
      <c r="CN1906" s="12"/>
      <c r="CO1906" s="12"/>
      <c r="CP1906" s="12"/>
      <c r="CQ1906" s="12"/>
      <c r="CR1906" s="12"/>
      <c r="CS1906" s="12"/>
      <c r="CT1906" s="12"/>
      <c r="CU1906" s="12"/>
      <c r="CV1906" s="12"/>
      <c r="CW1906" s="12"/>
      <c r="CX1906" s="12"/>
      <c r="CY1906" s="12"/>
      <c r="CZ1906" s="12"/>
      <c r="DA1906" s="12"/>
      <c r="DB1906" s="12"/>
      <c r="DC1906" s="12"/>
      <c r="DD1906"/>
      <c r="DE1906" s="35"/>
    </row>
    <row r="1907" spans="1:109" x14ac:dyDescent="0.2">
      <c r="A1907" s="2">
        <v>1906</v>
      </c>
      <c r="B1907" s="5">
        <v>23</v>
      </c>
      <c r="C1907" s="5">
        <v>3</v>
      </c>
      <c r="D1907" s="1">
        <v>11</v>
      </c>
      <c r="E1907" s="7">
        <v>44087</v>
      </c>
      <c r="F1907" s="1">
        <v>0</v>
      </c>
      <c r="G1907" s="5">
        <f t="shared" si="118"/>
        <v>74.000000000000057</v>
      </c>
      <c r="H1907" s="19">
        <f t="shared" si="119"/>
        <v>246.80000000000013</v>
      </c>
      <c r="I1907">
        <v>100</v>
      </c>
      <c r="J1907">
        <v>149.40625</v>
      </c>
      <c r="K1907">
        <v>23.219205045614437</v>
      </c>
      <c r="L1907">
        <v>18.75</v>
      </c>
      <c r="M1907">
        <v>81.25</v>
      </c>
      <c r="N1907">
        <v>0</v>
      </c>
      <c r="O1907">
        <v>100</v>
      </c>
      <c r="P1907">
        <v>137.46354166666666</v>
      </c>
      <c r="Q1907">
        <v>20.715790558693431</v>
      </c>
      <c r="R1907">
        <v>6.770833333333333</v>
      </c>
      <c r="S1907">
        <v>93.229166666666671</v>
      </c>
      <c r="T1907">
        <v>0</v>
      </c>
      <c r="U1907">
        <v>100</v>
      </c>
      <c r="V1907">
        <v>173.29166666666666</v>
      </c>
      <c r="W1907">
        <v>19.488690511456824</v>
      </c>
      <c r="X1907">
        <v>42.708333333333336</v>
      </c>
      <c r="Y1907">
        <v>57.291666666666664</v>
      </c>
      <c r="Z1907">
        <v>0</v>
      </c>
      <c r="AA1907" s="2">
        <v>0</v>
      </c>
      <c r="AB1907">
        <v>1</v>
      </c>
      <c r="AC1907">
        <v>5</v>
      </c>
      <c r="AD1907">
        <v>1</v>
      </c>
      <c r="AE1907" s="16">
        <v>0</v>
      </c>
      <c r="AF1907" t="s">
        <v>875</v>
      </c>
      <c r="AG1907" t="s">
        <v>875</v>
      </c>
      <c r="AH1907" t="s">
        <v>875</v>
      </c>
      <c r="AI1907" t="s">
        <v>875</v>
      </c>
      <c r="AJ1907" t="s">
        <v>875</v>
      </c>
      <c r="AK1907" t="s">
        <v>875</v>
      </c>
      <c r="AL1907" t="s">
        <v>875</v>
      </c>
      <c r="AM1907" s="1" t="s">
        <v>903</v>
      </c>
      <c r="AN1907" s="1" t="s">
        <v>903</v>
      </c>
      <c r="AO1907" s="1" t="s">
        <v>903</v>
      </c>
      <c r="AP1907" s="1" t="s">
        <v>903</v>
      </c>
      <c r="AQ1907" s="1" t="s">
        <v>903</v>
      </c>
      <c r="AR1907" s="1" t="s">
        <v>903</v>
      </c>
      <c r="AS1907" s="1" t="s">
        <v>903</v>
      </c>
      <c r="AT1907" s="1" t="s">
        <v>903</v>
      </c>
      <c r="AU1907" s="1" t="s">
        <v>903</v>
      </c>
      <c r="AV1907" s="1" t="s">
        <v>903</v>
      </c>
      <c r="AW1907" s="1" t="s">
        <v>903</v>
      </c>
      <c r="AX1907" s="1" t="s">
        <v>903</v>
      </c>
      <c r="AY1907" s="1" t="s">
        <v>903</v>
      </c>
      <c r="AZ1907" s="1" t="s">
        <v>903</v>
      </c>
      <c r="BA1907" s="1" t="s">
        <v>875</v>
      </c>
      <c r="BB1907" s="1" t="s">
        <v>875</v>
      </c>
      <c r="BC1907" s="1" t="s">
        <v>875</v>
      </c>
      <c r="BD1907" s="1" t="s">
        <v>875</v>
      </c>
      <c r="BE1907" s="1" t="s">
        <v>875</v>
      </c>
      <c r="BF1907" s="1" t="s">
        <v>875</v>
      </c>
      <c r="BG1907" s="12">
        <v>44</v>
      </c>
      <c r="BH1907" s="1">
        <v>2.9</v>
      </c>
      <c r="BI1907" s="1">
        <f>2.8*0.1+3.8*0.9</f>
        <v>3.6999999999999997</v>
      </c>
      <c r="BJ1907" s="1">
        <f>BG1907*BI1907</f>
        <v>162.79999999999998</v>
      </c>
      <c r="BK1907" s="1" t="s">
        <v>792</v>
      </c>
      <c r="BL1907" s="25">
        <v>30.000000000000053</v>
      </c>
      <c r="BM1907">
        <v>2</v>
      </c>
      <c r="BN1907" s="1">
        <v>2.8</v>
      </c>
      <c r="BO1907" s="1">
        <f>BL1907*BN1907</f>
        <v>84.000000000000142</v>
      </c>
      <c r="BP1907" t="s">
        <v>794</v>
      </c>
      <c r="BQ1907" s="14">
        <v>44087.799143518518</v>
      </c>
      <c r="BR1907" s="14" t="s">
        <v>732</v>
      </c>
      <c r="BS1907" s="15">
        <f>18.4+24.0166666666667</f>
        <v>42.4166666666667</v>
      </c>
      <c r="BT1907" s="12" t="s">
        <v>733</v>
      </c>
      <c r="BU1907" s="15">
        <f>3*(18.4/42.5)+1*(24.0166666666667/42.5)</f>
        <v>1.8639215686274517</v>
      </c>
      <c r="BV1907" s="12" t="s">
        <v>730</v>
      </c>
      <c r="BW1907" s="12" t="s">
        <v>731</v>
      </c>
      <c r="BX1907" s="12"/>
      <c r="BY1907" s="12" t="s">
        <v>98</v>
      </c>
      <c r="BZ1907" s="12">
        <v>1</v>
      </c>
      <c r="CA1907" s="12">
        <v>15</v>
      </c>
      <c r="CB1907" s="15">
        <v>0</v>
      </c>
      <c r="CC1907" s="12">
        <v>30</v>
      </c>
      <c r="CD1907" s="12">
        <v>0</v>
      </c>
      <c r="CE1907" s="12">
        <v>2</v>
      </c>
      <c r="CF1907" s="12">
        <v>4</v>
      </c>
      <c r="CG1907" s="12">
        <v>2</v>
      </c>
      <c r="CH1907" s="12">
        <v>3</v>
      </c>
      <c r="CI1907" s="12">
        <v>2</v>
      </c>
      <c r="CJ1907" s="15">
        <f>4*(18.4/42.5)+2*(24.0166666666667/42.5)</f>
        <v>2.8619607843137271</v>
      </c>
      <c r="CK1907" s="12">
        <v>2</v>
      </c>
      <c r="CL1907" s="12">
        <v>4</v>
      </c>
      <c r="CM1907" s="12">
        <v>1</v>
      </c>
      <c r="CN1907" s="12">
        <v>2</v>
      </c>
      <c r="CO1907" s="12">
        <v>3</v>
      </c>
      <c r="CP1907" s="12" t="s">
        <v>94</v>
      </c>
      <c r="CQ1907" s="12">
        <v>71</v>
      </c>
      <c r="CR1907" s="12">
        <v>71</v>
      </c>
      <c r="CS1907" s="12">
        <v>90</v>
      </c>
      <c r="CT1907" s="12">
        <v>78</v>
      </c>
      <c r="CU1907" s="12">
        <v>68</v>
      </c>
      <c r="CV1907" s="12">
        <v>13.8</v>
      </c>
      <c r="CW1907" s="12">
        <v>248</v>
      </c>
      <c r="CX1907" s="12" t="b">
        <v>0</v>
      </c>
      <c r="CY1907" s="12"/>
      <c r="CZ1907" s="12">
        <v>0</v>
      </c>
      <c r="DA1907" s="12">
        <v>116</v>
      </c>
      <c r="DB1907" s="12">
        <v>105</v>
      </c>
      <c r="DC1907" s="12">
        <v>99</v>
      </c>
      <c r="DD1907" s="17">
        <v>0.33333333333333331</v>
      </c>
      <c r="DE1907" s="35">
        <v>0.35416666666666669</v>
      </c>
    </row>
    <row r="1908" spans="1:109" x14ac:dyDescent="0.2">
      <c r="A1908" s="2">
        <v>1907</v>
      </c>
      <c r="B1908" s="5">
        <v>23</v>
      </c>
      <c r="C1908" s="5">
        <v>3</v>
      </c>
      <c r="D1908" s="1">
        <v>12</v>
      </c>
      <c r="E1908" s="7">
        <v>44088</v>
      </c>
      <c r="F1908" s="1">
        <v>0</v>
      </c>
      <c r="G1908" s="5">
        <f t="shared" si="118"/>
        <v>0</v>
      </c>
      <c r="H1908" s="19">
        <f t="shared" si="119"/>
        <v>0</v>
      </c>
      <c r="I1908">
        <v>93.75</v>
      </c>
      <c r="J1908">
        <v>148.05555555555554</v>
      </c>
      <c r="K1908">
        <v>25.974679103798767</v>
      </c>
      <c r="L1908">
        <v>22.592592592592592</v>
      </c>
      <c r="M1908">
        <v>77.407407407407405</v>
      </c>
      <c r="N1908">
        <v>0</v>
      </c>
      <c r="O1908">
        <v>94.270833333333329</v>
      </c>
      <c r="P1908">
        <v>140.33149171270719</v>
      </c>
      <c r="Q1908">
        <v>26.634202815915049</v>
      </c>
      <c r="R1908">
        <v>20.994475138121548</v>
      </c>
      <c r="S1908">
        <v>79.005524861878456</v>
      </c>
      <c r="T1908">
        <v>0</v>
      </c>
      <c r="U1908">
        <v>92.708333333333329</v>
      </c>
      <c r="V1908">
        <v>163.76404494382024</v>
      </c>
      <c r="W1908">
        <v>21.941371115364216</v>
      </c>
      <c r="X1908">
        <v>25.842696629213481</v>
      </c>
      <c r="Y1908">
        <v>74.157303370786522</v>
      </c>
      <c r="Z1908">
        <v>0</v>
      </c>
      <c r="AA1908" s="2">
        <v>0</v>
      </c>
      <c r="AB1908">
        <v>1</v>
      </c>
      <c r="AC1908">
        <v>4</v>
      </c>
      <c r="AD1908">
        <v>2</v>
      </c>
      <c r="AE1908" s="16">
        <v>0</v>
      </c>
      <c r="AF1908" s="12">
        <v>99</v>
      </c>
      <c r="AG1908">
        <v>99</v>
      </c>
      <c r="AH1908">
        <v>1</v>
      </c>
      <c r="AI1908">
        <v>99</v>
      </c>
      <c r="AJ1908">
        <v>99</v>
      </c>
      <c r="AK1908">
        <v>99</v>
      </c>
      <c r="AL1908">
        <v>99</v>
      </c>
      <c r="AM1908" s="1">
        <v>99</v>
      </c>
      <c r="AN1908">
        <v>99</v>
      </c>
      <c r="AO1908" s="1">
        <v>2</v>
      </c>
      <c r="AP1908" s="1">
        <v>99</v>
      </c>
      <c r="AQ1908">
        <v>99</v>
      </c>
      <c r="AR1908" s="1">
        <v>99</v>
      </c>
      <c r="AS1908" s="1">
        <v>0</v>
      </c>
      <c r="AT1908" s="1">
        <v>0</v>
      </c>
      <c r="AU1908" s="1">
        <v>1</v>
      </c>
      <c r="AV1908" s="1">
        <v>0</v>
      </c>
      <c r="AW1908" s="1">
        <v>0</v>
      </c>
      <c r="AX1908" s="1">
        <v>0</v>
      </c>
      <c r="AY1908" s="1">
        <v>0</v>
      </c>
      <c r="AZ1908" s="1">
        <v>0</v>
      </c>
      <c r="BA1908" s="1">
        <v>0</v>
      </c>
      <c r="BB1908" s="1">
        <v>1</v>
      </c>
      <c r="BC1908" s="1">
        <v>0</v>
      </c>
      <c r="BD1908" s="1">
        <v>0</v>
      </c>
      <c r="BE1908" s="1">
        <v>0</v>
      </c>
      <c r="BF1908" s="1">
        <f t="shared" ref="BF1908:BF1913" si="121">SUM(AS1908:BE1908)</f>
        <v>2</v>
      </c>
      <c r="BG1908" s="25">
        <v>0</v>
      </c>
      <c r="BH1908" s="1">
        <v>0</v>
      </c>
      <c r="BI1908" s="1">
        <v>0</v>
      </c>
      <c r="BJ1908" s="1">
        <v>0</v>
      </c>
      <c r="BK1908" s="1">
        <v>0</v>
      </c>
      <c r="BL1908" s="25">
        <v>0</v>
      </c>
      <c r="BM1908" s="1">
        <v>0</v>
      </c>
      <c r="BN1908" s="1">
        <v>0</v>
      </c>
      <c r="BO1908" s="1">
        <v>0</v>
      </c>
      <c r="BP1908" s="1">
        <v>0</v>
      </c>
      <c r="BQ1908" s="12"/>
      <c r="BR1908" s="12"/>
      <c r="BS1908" s="12"/>
      <c r="BT1908" s="12"/>
      <c r="BU1908" s="15"/>
      <c r="BV1908" s="12"/>
      <c r="BW1908" s="12"/>
      <c r="BX1908" s="12"/>
      <c r="BY1908" s="12"/>
      <c r="BZ1908" s="12"/>
      <c r="CA1908" s="12"/>
      <c r="CB1908" s="15"/>
      <c r="CC1908" s="12"/>
      <c r="CD1908" s="12"/>
      <c r="CE1908" s="12"/>
      <c r="CF1908" s="12"/>
      <c r="CG1908" s="12"/>
      <c r="CH1908" s="12"/>
      <c r="CI1908" s="12"/>
      <c r="CJ1908" s="15"/>
      <c r="CK1908" s="12"/>
      <c r="CL1908" s="12"/>
      <c r="CM1908" s="12"/>
      <c r="CN1908" s="12"/>
      <c r="CO1908" s="12"/>
      <c r="CP1908" s="12"/>
      <c r="CQ1908" s="12"/>
      <c r="CR1908" s="12"/>
      <c r="CS1908" s="12"/>
      <c r="CT1908" s="12"/>
      <c r="CU1908" s="12"/>
      <c r="CV1908" s="12"/>
      <c r="CW1908" s="12"/>
      <c r="CX1908" s="12"/>
      <c r="CY1908" s="12"/>
      <c r="CZ1908" s="12"/>
      <c r="DA1908" s="12"/>
      <c r="DB1908" s="12"/>
      <c r="DC1908" s="12"/>
      <c r="DD1908"/>
      <c r="DE1908" s="35"/>
    </row>
    <row r="1909" spans="1:109" x14ac:dyDescent="0.2">
      <c r="A1909" s="2">
        <v>1908</v>
      </c>
      <c r="B1909" s="5">
        <v>23</v>
      </c>
      <c r="C1909" s="5">
        <v>3</v>
      </c>
      <c r="D1909" s="1">
        <v>13</v>
      </c>
      <c r="E1909" s="7">
        <v>44089</v>
      </c>
      <c r="F1909" s="1">
        <v>0</v>
      </c>
      <c r="G1909" s="5">
        <f t="shared" si="118"/>
        <v>0</v>
      </c>
      <c r="H1909" s="19">
        <f t="shared" si="119"/>
        <v>0</v>
      </c>
      <c r="I1909">
        <v>62.847222222222221</v>
      </c>
      <c r="J1909">
        <v>180.69613259668509</v>
      </c>
      <c r="K1909">
        <v>25.084506324578172</v>
      </c>
      <c r="L1909">
        <v>50.828729281767956</v>
      </c>
      <c r="M1909">
        <v>49.171270718232044</v>
      </c>
      <c r="N1909">
        <v>0</v>
      </c>
      <c r="O1909">
        <v>44.270833333333336</v>
      </c>
      <c r="P1909">
        <v>174.41176470588235</v>
      </c>
      <c r="Q1909">
        <v>22.090290011341896</v>
      </c>
      <c r="R1909">
        <v>37.647058823529413</v>
      </c>
      <c r="S1909">
        <v>62.352941176470587</v>
      </c>
      <c r="T1909">
        <v>0</v>
      </c>
      <c r="U1909">
        <v>100</v>
      </c>
      <c r="V1909">
        <v>186.26041666666666</v>
      </c>
      <c r="W1909">
        <v>26.917080845237276</v>
      </c>
      <c r="X1909">
        <v>62.5</v>
      </c>
      <c r="Y1909">
        <v>37.5</v>
      </c>
      <c r="Z1909">
        <v>0</v>
      </c>
      <c r="AA1909" s="2">
        <v>0</v>
      </c>
      <c r="AB1909">
        <v>1</v>
      </c>
      <c r="AC1909">
        <v>3</v>
      </c>
      <c r="AD1909">
        <v>1</v>
      </c>
      <c r="AE1909" s="16">
        <v>0</v>
      </c>
      <c r="AF1909" s="12">
        <v>99</v>
      </c>
      <c r="AG1909">
        <v>99</v>
      </c>
      <c r="AH1909">
        <v>1</v>
      </c>
      <c r="AI1909">
        <v>99</v>
      </c>
      <c r="AJ1909">
        <v>99</v>
      </c>
      <c r="AK1909">
        <v>2</v>
      </c>
      <c r="AL1909">
        <v>99</v>
      </c>
      <c r="AM1909">
        <v>99</v>
      </c>
      <c r="AN1909" s="1">
        <v>99</v>
      </c>
      <c r="AO1909" s="1">
        <v>99</v>
      </c>
      <c r="AP1909" s="1">
        <v>99</v>
      </c>
      <c r="AQ1909" s="1">
        <v>99</v>
      </c>
      <c r="AR1909" s="1">
        <v>99</v>
      </c>
      <c r="AS1909" s="1">
        <v>0</v>
      </c>
      <c r="AT1909" s="1">
        <v>0</v>
      </c>
      <c r="AU1909" s="1">
        <v>1</v>
      </c>
      <c r="AV1909" s="1">
        <v>0</v>
      </c>
      <c r="AW1909" s="1">
        <v>0</v>
      </c>
      <c r="AX1909" s="1">
        <v>1</v>
      </c>
      <c r="AY1909" s="1">
        <v>0</v>
      </c>
      <c r="AZ1909" s="1">
        <v>0</v>
      </c>
      <c r="BA1909" s="1">
        <v>0</v>
      </c>
      <c r="BB1909" s="1">
        <v>0</v>
      </c>
      <c r="BC1909" s="1">
        <v>0</v>
      </c>
      <c r="BD1909" s="1">
        <v>0</v>
      </c>
      <c r="BE1909" s="1">
        <v>0</v>
      </c>
      <c r="BF1909" s="1">
        <f t="shared" si="121"/>
        <v>2</v>
      </c>
      <c r="BG1909" s="25">
        <v>0</v>
      </c>
      <c r="BH1909" s="1">
        <v>0</v>
      </c>
      <c r="BI1909" s="1">
        <v>0</v>
      </c>
      <c r="BJ1909" s="1">
        <v>0</v>
      </c>
      <c r="BK1909" s="1">
        <v>0</v>
      </c>
      <c r="BL1909" s="25">
        <v>0</v>
      </c>
      <c r="BM1909" s="1">
        <v>0</v>
      </c>
      <c r="BN1909" s="1">
        <v>0</v>
      </c>
      <c r="BO1909" s="1">
        <v>0</v>
      </c>
      <c r="BP1909" s="1">
        <v>0</v>
      </c>
      <c r="BQ1909" s="12"/>
      <c r="BR1909" s="12"/>
      <c r="BS1909" s="12"/>
      <c r="BT1909" s="12"/>
      <c r="BU1909" s="12"/>
      <c r="BV1909" s="12"/>
      <c r="BW1909" s="12"/>
      <c r="BX1909" s="12"/>
      <c r="BY1909" s="12"/>
      <c r="BZ1909" s="12"/>
      <c r="CA1909" s="12"/>
      <c r="CB1909" s="15"/>
      <c r="CC1909" s="12"/>
      <c r="CD1909" s="12"/>
      <c r="CE1909" s="12"/>
      <c r="CF1909" s="12"/>
      <c r="CG1909" s="12"/>
      <c r="CH1909" s="12"/>
      <c r="CI1909" s="12"/>
      <c r="CJ1909" s="15"/>
      <c r="CK1909" s="12"/>
      <c r="CL1909" s="12"/>
      <c r="CM1909" s="12"/>
      <c r="CN1909" s="12"/>
      <c r="CO1909" s="12"/>
      <c r="CP1909" s="12"/>
      <c r="CQ1909" s="12"/>
      <c r="CR1909" s="12"/>
      <c r="CS1909" s="12"/>
      <c r="CT1909" s="12"/>
      <c r="CU1909" s="12"/>
      <c r="CV1909" s="12"/>
      <c r="CW1909" s="12"/>
      <c r="CX1909" s="12"/>
      <c r="CY1909" s="12"/>
      <c r="CZ1909" s="12"/>
      <c r="DA1909" s="12"/>
      <c r="DB1909" s="12"/>
      <c r="DC1909" s="12"/>
      <c r="DD1909"/>
      <c r="DE1909" s="35"/>
    </row>
    <row r="1910" spans="1:109" x14ac:dyDescent="0.2">
      <c r="A1910" s="2">
        <v>1909</v>
      </c>
      <c r="B1910" s="5">
        <v>23</v>
      </c>
      <c r="C1910" s="5">
        <v>3</v>
      </c>
      <c r="D1910" s="1">
        <v>14</v>
      </c>
      <c r="E1910" s="7">
        <v>44090</v>
      </c>
      <c r="F1910" s="1">
        <v>0</v>
      </c>
      <c r="G1910" s="5">
        <f t="shared" si="118"/>
        <v>0</v>
      </c>
      <c r="H1910" s="19">
        <f t="shared" si="119"/>
        <v>0</v>
      </c>
      <c r="I1910">
        <v>9.0277777777777786</v>
      </c>
      <c r="J1910">
        <v>120.34615384615384</v>
      </c>
      <c r="K1910">
        <v>6.4917027804296765</v>
      </c>
      <c r="L1910">
        <v>0</v>
      </c>
      <c r="M1910">
        <v>100</v>
      </c>
      <c r="N1910">
        <v>0</v>
      </c>
      <c r="O1910">
        <v>13.541666666666666</v>
      </c>
      <c r="P1910">
        <v>120.34615384615384</v>
      </c>
      <c r="Q1910">
        <v>6.4917027804296765</v>
      </c>
      <c r="R1910">
        <v>0</v>
      </c>
      <c r="S1910">
        <v>100</v>
      </c>
      <c r="T1910">
        <v>0</v>
      </c>
      <c r="U1910">
        <v>0</v>
      </c>
      <c r="V1910" t="s">
        <v>20</v>
      </c>
      <c r="W1910" t="s">
        <v>20</v>
      </c>
      <c r="X1910" t="s">
        <v>20</v>
      </c>
      <c r="Y1910" t="s">
        <v>20</v>
      </c>
      <c r="Z1910" t="s">
        <v>20</v>
      </c>
      <c r="AA1910" s="2">
        <v>0</v>
      </c>
      <c r="AB1910">
        <v>1</v>
      </c>
      <c r="AC1910">
        <v>2</v>
      </c>
      <c r="AD1910">
        <v>1</v>
      </c>
      <c r="AE1910" s="16">
        <v>0</v>
      </c>
      <c r="AF1910" s="12">
        <v>99</v>
      </c>
      <c r="AG1910">
        <v>99</v>
      </c>
      <c r="AH1910">
        <v>1</v>
      </c>
      <c r="AI1910">
        <v>99</v>
      </c>
      <c r="AJ1910">
        <v>99</v>
      </c>
      <c r="AK1910">
        <v>2</v>
      </c>
      <c r="AL1910">
        <v>99</v>
      </c>
      <c r="AM1910" s="1">
        <v>99</v>
      </c>
      <c r="AN1910" s="1">
        <v>99</v>
      </c>
      <c r="AO1910" s="1">
        <v>99</v>
      </c>
      <c r="AP1910" s="1">
        <v>99</v>
      </c>
      <c r="AQ1910" s="1">
        <v>99</v>
      </c>
      <c r="AR1910" s="1">
        <v>99</v>
      </c>
      <c r="AS1910" s="1">
        <v>0</v>
      </c>
      <c r="AT1910" s="1">
        <v>0</v>
      </c>
      <c r="AU1910" s="1">
        <v>1</v>
      </c>
      <c r="AV1910" s="1">
        <v>0</v>
      </c>
      <c r="AW1910" s="1">
        <v>0</v>
      </c>
      <c r="AX1910" s="1">
        <v>1</v>
      </c>
      <c r="AY1910" s="1">
        <v>0</v>
      </c>
      <c r="AZ1910" s="1">
        <v>0</v>
      </c>
      <c r="BA1910" s="1">
        <v>0</v>
      </c>
      <c r="BB1910" s="1">
        <v>0</v>
      </c>
      <c r="BC1910" s="1">
        <v>0</v>
      </c>
      <c r="BD1910" s="1">
        <v>0</v>
      </c>
      <c r="BE1910" s="1">
        <v>0</v>
      </c>
      <c r="BF1910" s="1">
        <f t="shared" si="121"/>
        <v>2</v>
      </c>
      <c r="BG1910" s="25">
        <v>0</v>
      </c>
      <c r="BH1910" s="1">
        <v>0</v>
      </c>
      <c r="BI1910" s="1">
        <v>0</v>
      </c>
      <c r="BJ1910" s="1">
        <v>0</v>
      </c>
      <c r="BK1910" s="1">
        <v>0</v>
      </c>
      <c r="BL1910" s="25">
        <v>0</v>
      </c>
      <c r="BM1910" s="1">
        <v>0</v>
      </c>
      <c r="BN1910" s="1">
        <v>0</v>
      </c>
      <c r="BO1910" s="1">
        <v>0</v>
      </c>
      <c r="BP1910" s="1">
        <v>0</v>
      </c>
      <c r="BQ1910" s="12"/>
      <c r="BR1910" s="12"/>
      <c r="BS1910" s="12"/>
      <c r="BT1910" s="12"/>
      <c r="BU1910" s="12"/>
      <c r="BV1910" s="12"/>
      <c r="BW1910" s="12"/>
      <c r="BX1910" s="12"/>
      <c r="BY1910" s="12"/>
      <c r="BZ1910" s="12"/>
      <c r="CA1910" s="12"/>
      <c r="CB1910" s="15"/>
      <c r="CC1910" s="12"/>
      <c r="CD1910" s="12"/>
      <c r="CE1910" s="12"/>
      <c r="CF1910" s="12"/>
      <c r="CG1910" s="12"/>
      <c r="CH1910" s="12"/>
      <c r="CI1910" s="12"/>
      <c r="CJ1910" s="15"/>
      <c r="CK1910" s="12"/>
      <c r="CL1910" s="12"/>
      <c r="CM1910" s="12"/>
      <c r="CN1910" s="12"/>
      <c r="CO1910" s="12"/>
      <c r="CP1910" s="12"/>
      <c r="CQ1910" s="12"/>
      <c r="CR1910" s="12"/>
      <c r="CS1910" s="12"/>
      <c r="CT1910" s="12"/>
      <c r="CU1910" s="12"/>
      <c r="CV1910" s="12"/>
      <c r="CW1910" s="12"/>
      <c r="CX1910" s="12"/>
      <c r="CY1910" s="12"/>
      <c r="CZ1910" s="12"/>
      <c r="DA1910" s="12"/>
      <c r="DB1910" s="12"/>
      <c r="DC1910" s="12"/>
      <c r="DD1910"/>
      <c r="DE1910" s="35"/>
    </row>
    <row r="1911" spans="1:109" x14ac:dyDescent="0.2">
      <c r="A1911" s="2">
        <v>1910</v>
      </c>
      <c r="B1911" s="5">
        <v>23</v>
      </c>
      <c r="C1911" s="5">
        <v>3</v>
      </c>
      <c r="D1911" s="1">
        <v>15</v>
      </c>
      <c r="E1911" s="7">
        <v>44091</v>
      </c>
      <c r="F1911" s="1">
        <v>0</v>
      </c>
      <c r="G1911" s="5">
        <f t="shared" si="118"/>
        <v>0</v>
      </c>
      <c r="H1911" s="19">
        <f t="shared" si="119"/>
        <v>0</v>
      </c>
      <c r="I1911">
        <v>55.902777777777779</v>
      </c>
      <c r="J1911">
        <v>195.2111801242236</v>
      </c>
      <c r="K1911">
        <v>23.360624429324204</v>
      </c>
      <c r="L1911">
        <v>62.732919254658384</v>
      </c>
      <c r="M1911">
        <v>37.267080745341616</v>
      </c>
      <c r="N1911">
        <v>0</v>
      </c>
      <c r="O1911">
        <v>33.854166666666664</v>
      </c>
      <c r="P1911">
        <v>155.75384615384615</v>
      </c>
      <c r="Q1911">
        <v>19.430301983368356</v>
      </c>
      <c r="R1911">
        <v>26.153846153846153</v>
      </c>
      <c r="S1911">
        <v>73.84615384615384</v>
      </c>
      <c r="T1911">
        <v>0</v>
      </c>
      <c r="U1911">
        <v>100</v>
      </c>
      <c r="V1911">
        <v>221.92708333333334</v>
      </c>
      <c r="W1911">
        <v>14.937685769804196</v>
      </c>
      <c r="X1911">
        <v>87.5</v>
      </c>
      <c r="Y1911">
        <v>12.5</v>
      </c>
      <c r="Z1911">
        <v>0</v>
      </c>
      <c r="AA1911" s="2">
        <v>0</v>
      </c>
      <c r="AB1911">
        <v>1</v>
      </c>
      <c r="AC1911">
        <v>5</v>
      </c>
      <c r="AD1911">
        <v>2</v>
      </c>
      <c r="AE1911" s="16">
        <v>0</v>
      </c>
      <c r="AF1911" s="12">
        <v>99</v>
      </c>
      <c r="AG1911">
        <v>99</v>
      </c>
      <c r="AH1911">
        <v>1</v>
      </c>
      <c r="AI1911">
        <v>99</v>
      </c>
      <c r="AJ1911">
        <v>99</v>
      </c>
      <c r="AK1911">
        <v>2</v>
      </c>
      <c r="AL1911">
        <v>99</v>
      </c>
      <c r="AM1911">
        <v>99</v>
      </c>
      <c r="AN1911" s="1">
        <v>99</v>
      </c>
      <c r="AO1911" s="1">
        <v>99</v>
      </c>
      <c r="AP1911" s="1">
        <v>99</v>
      </c>
      <c r="AQ1911" s="1">
        <v>99</v>
      </c>
      <c r="AR1911" s="1">
        <v>99</v>
      </c>
      <c r="AS1911" s="1">
        <v>0</v>
      </c>
      <c r="AT1911" s="1">
        <v>0</v>
      </c>
      <c r="AU1911" s="1">
        <v>1</v>
      </c>
      <c r="AV1911" s="1">
        <v>0</v>
      </c>
      <c r="AW1911" s="1">
        <v>0</v>
      </c>
      <c r="AX1911" s="1">
        <v>1</v>
      </c>
      <c r="AY1911" s="1">
        <v>0</v>
      </c>
      <c r="AZ1911" s="1">
        <v>0</v>
      </c>
      <c r="BA1911" s="1">
        <v>0</v>
      </c>
      <c r="BB1911" s="1">
        <v>0</v>
      </c>
      <c r="BC1911" s="1">
        <v>0</v>
      </c>
      <c r="BD1911" s="1">
        <v>0</v>
      </c>
      <c r="BE1911" s="1">
        <v>0</v>
      </c>
      <c r="BF1911" s="1">
        <f t="shared" si="121"/>
        <v>2</v>
      </c>
      <c r="BG1911" s="25">
        <v>0</v>
      </c>
      <c r="BH1911" s="1">
        <v>0</v>
      </c>
      <c r="BI1911" s="1">
        <v>0</v>
      </c>
      <c r="BJ1911" s="1">
        <v>0</v>
      </c>
      <c r="BK1911" s="1">
        <v>0</v>
      </c>
      <c r="BL1911" s="25">
        <v>0</v>
      </c>
      <c r="BM1911" s="1">
        <v>0</v>
      </c>
      <c r="BN1911" s="1">
        <v>0</v>
      </c>
      <c r="BO1911" s="1">
        <v>0</v>
      </c>
      <c r="BP1911" s="1">
        <v>0</v>
      </c>
      <c r="BQ1911" s="12"/>
      <c r="BR1911" s="12"/>
      <c r="BS1911" s="12"/>
      <c r="BT1911" s="12"/>
      <c r="BU1911" s="12"/>
      <c r="BV1911" s="12"/>
      <c r="BW1911" s="12"/>
      <c r="BX1911" s="12"/>
      <c r="BY1911" s="12"/>
      <c r="BZ1911" s="12"/>
      <c r="CA1911" s="12"/>
      <c r="CB1911" s="15"/>
      <c r="CC1911" s="12"/>
      <c r="CD1911" s="12"/>
      <c r="CE1911" s="12"/>
      <c r="CF1911" s="12"/>
      <c r="CG1911" s="12"/>
      <c r="CH1911" s="12"/>
      <c r="CI1911" s="12"/>
      <c r="CJ1911" s="15"/>
      <c r="CK1911" s="12"/>
      <c r="CL1911" s="12"/>
      <c r="CM1911" s="12"/>
      <c r="CN1911" s="12"/>
      <c r="CO1911" s="12"/>
      <c r="CP1911" s="12"/>
      <c r="CQ1911" s="12"/>
      <c r="CR1911" s="12"/>
      <c r="CS1911" s="12"/>
      <c r="CT1911" s="12"/>
      <c r="CU1911" s="12"/>
      <c r="CV1911" s="12"/>
      <c r="CW1911" s="12"/>
      <c r="CX1911" s="12"/>
      <c r="CY1911" s="12"/>
      <c r="CZ1911" s="12"/>
      <c r="DA1911" s="12"/>
      <c r="DB1911" s="12"/>
      <c r="DC1911" s="12"/>
      <c r="DD1911"/>
      <c r="DE1911" s="35"/>
    </row>
    <row r="1912" spans="1:109" x14ac:dyDescent="0.2">
      <c r="A1912" s="2">
        <v>1911</v>
      </c>
      <c r="B1912" s="5">
        <v>23</v>
      </c>
      <c r="C1912" s="5">
        <v>3</v>
      </c>
      <c r="D1912" s="1">
        <v>16</v>
      </c>
      <c r="E1912" s="7">
        <v>44092</v>
      </c>
      <c r="F1912" s="1">
        <v>0</v>
      </c>
      <c r="G1912" s="5">
        <f t="shared" si="118"/>
        <v>0</v>
      </c>
      <c r="H1912" s="19">
        <f t="shared" si="119"/>
        <v>0</v>
      </c>
      <c r="I1912">
        <v>100</v>
      </c>
      <c r="J1912">
        <v>172.11458333333334</v>
      </c>
      <c r="K1912">
        <v>28.516553122342579</v>
      </c>
      <c r="L1912">
        <v>34.027777777777779</v>
      </c>
      <c r="M1912">
        <v>65.972222222222229</v>
      </c>
      <c r="N1912">
        <v>0</v>
      </c>
      <c r="O1912">
        <v>100</v>
      </c>
      <c r="P1912">
        <v>167.53645833333334</v>
      </c>
      <c r="Q1912">
        <v>30.656515026578788</v>
      </c>
      <c r="R1912">
        <v>32.8125</v>
      </c>
      <c r="S1912">
        <v>67.1875</v>
      </c>
      <c r="T1912">
        <v>0</v>
      </c>
      <c r="U1912">
        <v>100</v>
      </c>
      <c r="V1912">
        <v>181.27083333333334</v>
      </c>
      <c r="W1912">
        <v>23.707765001321324</v>
      </c>
      <c r="X1912">
        <v>36.458333333333336</v>
      </c>
      <c r="Y1912">
        <v>63.541666666666664</v>
      </c>
      <c r="Z1912">
        <v>0</v>
      </c>
      <c r="AA1912" s="2">
        <v>0</v>
      </c>
      <c r="AB1912">
        <v>1</v>
      </c>
      <c r="AC1912">
        <v>5</v>
      </c>
      <c r="AD1912">
        <v>1</v>
      </c>
      <c r="AE1912" s="16">
        <v>0</v>
      </c>
      <c r="AF1912" s="12">
        <v>99</v>
      </c>
      <c r="AG1912">
        <v>99</v>
      </c>
      <c r="AH1912">
        <v>1</v>
      </c>
      <c r="AI1912">
        <v>99</v>
      </c>
      <c r="AJ1912">
        <v>2</v>
      </c>
      <c r="AK1912">
        <v>3</v>
      </c>
      <c r="AL1912">
        <v>99</v>
      </c>
      <c r="AM1912" s="1">
        <v>99</v>
      </c>
      <c r="AN1912" s="1">
        <v>99</v>
      </c>
      <c r="AO1912" s="1">
        <v>99</v>
      </c>
      <c r="AP1912" s="1">
        <v>99</v>
      </c>
      <c r="AQ1912" s="1">
        <v>99</v>
      </c>
      <c r="AR1912" s="1">
        <v>99</v>
      </c>
      <c r="AS1912" s="1">
        <v>0</v>
      </c>
      <c r="AT1912" s="1">
        <v>0</v>
      </c>
      <c r="AU1912" s="1">
        <v>1</v>
      </c>
      <c r="AV1912" s="1">
        <v>0</v>
      </c>
      <c r="AW1912" s="1">
        <v>1</v>
      </c>
      <c r="AX1912" s="1">
        <v>1</v>
      </c>
      <c r="AY1912" s="1">
        <v>0</v>
      </c>
      <c r="AZ1912" s="1">
        <v>0</v>
      </c>
      <c r="BA1912" s="1">
        <v>0</v>
      </c>
      <c r="BB1912" s="1">
        <v>0</v>
      </c>
      <c r="BC1912" s="1">
        <v>0</v>
      </c>
      <c r="BD1912" s="1">
        <v>0</v>
      </c>
      <c r="BE1912" s="1">
        <v>0</v>
      </c>
      <c r="BF1912" s="1">
        <f t="shared" si="121"/>
        <v>3</v>
      </c>
      <c r="BG1912" s="25">
        <v>0</v>
      </c>
      <c r="BH1912" s="1">
        <v>0</v>
      </c>
      <c r="BI1912" s="1">
        <v>0</v>
      </c>
      <c r="BJ1912" s="1">
        <v>0</v>
      </c>
      <c r="BK1912" s="1">
        <v>0</v>
      </c>
      <c r="BL1912" s="25">
        <v>0</v>
      </c>
      <c r="BM1912" s="1">
        <v>0</v>
      </c>
      <c r="BN1912" s="1">
        <v>0</v>
      </c>
      <c r="BO1912" s="1">
        <v>0</v>
      </c>
      <c r="BP1912" s="1">
        <v>0</v>
      </c>
      <c r="BQ1912" s="12"/>
      <c r="BR1912" s="12"/>
      <c r="BS1912" s="12"/>
      <c r="BT1912" s="12"/>
      <c r="BU1912" s="12"/>
      <c r="BV1912" s="12"/>
      <c r="BW1912" s="12"/>
      <c r="BX1912" s="12"/>
      <c r="BY1912" s="12"/>
      <c r="BZ1912" s="12"/>
      <c r="CA1912" s="12"/>
      <c r="CB1912" s="15"/>
      <c r="CC1912" s="12"/>
      <c r="CD1912" s="12"/>
      <c r="CE1912" s="12"/>
      <c r="CF1912" s="12"/>
      <c r="CG1912" s="12"/>
      <c r="CH1912" s="12"/>
      <c r="CI1912" s="12"/>
      <c r="CJ1912" s="15"/>
      <c r="CK1912" s="12"/>
      <c r="CL1912" s="12"/>
      <c r="CM1912" s="12"/>
      <c r="CN1912" s="12"/>
      <c r="CO1912" s="12"/>
      <c r="CP1912" s="12"/>
      <c r="CQ1912" s="12"/>
      <c r="CR1912" s="12"/>
      <c r="CS1912" s="12"/>
      <c r="CT1912" s="12"/>
      <c r="CU1912" s="12"/>
      <c r="CV1912" s="12"/>
      <c r="CW1912" s="12"/>
      <c r="CX1912" s="12"/>
      <c r="CY1912" s="12"/>
      <c r="CZ1912" s="12"/>
      <c r="DA1912" s="12"/>
      <c r="DB1912" s="12"/>
      <c r="DC1912" s="12"/>
      <c r="DD1912"/>
      <c r="DE1912" s="35"/>
    </row>
    <row r="1913" spans="1:109" x14ac:dyDescent="0.2">
      <c r="A1913" s="2">
        <v>1912</v>
      </c>
      <c r="B1913" s="5">
        <v>23</v>
      </c>
      <c r="C1913" s="5">
        <v>3</v>
      </c>
      <c r="D1913" s="1">
        <v>17</v>
      </c>
      <c r="E1913" s="7">
        <v>44093</v>
      </c>
      <c r="F1913" s="1">
        <v>0</v>
      </c>
      <c r="G1913" s="5">
        <f t="shared" si="118"/>
        <v>0</v>
      </c>
      <c r="H1913" s="19">
        <f t="shared" si="119"/>
        <v>0</v>
      </c>
      <c r="I1913">
        <v>99.305555555555557</v>
      </c>
      <c r="J1913">
        <v>195.05244755244755</v>
      </c>
      <c r="K1913">
        <v>25.880014669311333</v>
      </c>
      <c r="L1913">
        <v>68.181818181818187</v>
      </c>
      <c r="M1913">
        <v>31.118881118881113</v>
      </c>
      <c r="N1913">
        <v>0.69930069930069927</v>
      </c>
      <c r="O1913">
        <v>98.958333333333329</v>
      </c>
      <c r="P1913">
        <v>183.03157894736842</v>
      </c>
      <c r="Q1913">
        <v>30.225825143158978</v>
      </c>
      <c r="R1913">
        <v>53.157894736842103</v>
      </c>
      <c r="S1913">
        <v>45.789473684210527</v>
      </c>
      <c r="T1913">
        <v>1.0526315789473684</v>
      </c>
      <c r="U1913">
        <v>100</v>
      </c>
      <c r="V1913">
        <v>218.84375</v>
      </c>
      <c r="W1913">
        <v>12.042746058122988</v>
      </c>
      <c r="X1913">
        <v>97.916666666666671</v>
      </c>
      <c r="Y1913">
        <v>2.0833333333333286</v>
      </c>
      <c r="Z1913">
        <v>0</v>
      </c>
      <c r="AA1913" s="2">
        <v>1</v>
      </c>
      <c r="AB1913">
        <v>2</v>
      </c>
      <c r="AC1913">
        <v>6</v>
      </c>
      <c r="AD1913">
        <v>2</v>
      </c>
      <c r="AE1913" s="16">
        <v>0</v>
      </c>
      <c r="AF1913" s="12">
        <v>99</v>
      </c>
      <c r="AG1913">
        <v>99</v>
      </c>
      <c r="AH1913">
        <v>1</v>
      </c>
      <c r="AI1913">
        <v>99</v>
      </c>
      <c r="AJ1913">
        <v>2</v>
      </c>
      <c r="AK1913">
        <v>99</v>
      </c>
      <c r="AL1913">
        <v>99</v>
      </c>
      <c r="AM1913">
        <v>99</v>
      </c>
      <c r="AN1913" s="1">
        <v>99</v>
      </c>
      <c r="AO1913" s="1">
        <v>99</v>
      </c>
      <c r="AP1913" s="1">
        <v>99</v>
      </c>
      <c r="AQ1913" s="1">
        <v>99</v>
      </c>
      <c r="AR1913" s="1">
        <v>99</v>
      </c>
      <c r="AS1913" s="1">
        <v>0</v>
      </c>
      <c r="AT1913" s="1">
        <v>0</v>
      </c>
      <c r="AU1913" s="1">
        <v>1</v>
      </c>
      <c r="AV1913" s="1">
        <v>0</v>
      </c>
      <c r="AW1913" s="1">
        <v>1</v>
      </c>
      <c r="AX1913" s="1">
        <v>0</v>
      </c>
      <c r="AY1913" s="1">
        <v>0</v>
      </c>
      <c r="AZ1913" s="1">
        <v>0</v>
      </c>
      <c r="BA1913" s="1">
        <v>0</v>
      </c>
      <c r="BB1913" s="1">
        <v>0</v>
      </c>
      <c r="BC1913" s="1">
        <v>0</v>
      </c>
      <c r="BD1913" s="1">
        <v>0</v>
      </c>
      <c r="BE1913" s="1">
        <v>0</v>
      </c>
      <c r="BF1913" s="1">
        <f t="shared" si="121"/>
        <v>2</v>
      </c>
      <c r="BG1913" s="25">
        <v>0</v>
      </c>
      <c r="BH1913" s="1">
        <v>0</v>
      </c>
      <c r="BI1913" s="1">
        <v>0</v>
      </c>
      <c r="BJ1913" s="1">
        <v>0</v>
      </c>
      <c r="BK1913" s="1">
        <v>0</v>
      </c>
      <c r="BL1913" s="25">
        <v>0</v>
      </c>
      <c r="BM1913" s="1">
        <v>0</v>
      </c>
      <c r="BN1913" s="1">
        <v>0</v>
      </c>
      <c r="BO1913" s="1">
        <v>0</v>
      </c>
      <c r="BP1913" s="1">
        <v>0</v>
      </c>
      <c r="BQ1913" s="12"/>
      <c r="BR1913" s="12"/>
      <c r="BS1913" s="12"/>
      <c r="BT1913" s="12"/>
      <c r="BU1913" s="12"/>
      <c r="BV1913" s="12"/>
      <c r="BW1913" s="12"/>
      <c r="BX1913" s="12"/>
      <c r="BY1913" s="12"/>
      <c r="BZ1913" s="12"/>
      <c r="CA1913" s="12"/>
      <c r="CB1913" s="15"/>
      <c r="CC1913" s="12"/>
      <c r="CD1913" s="12"/>
      <c r="CE1913" s="12"/>
      <c r="CF1913" s="12"/>
      <c r="CG1913" s="12"/>
      <c r="CH1913" s="12"/>
      <c r="CI1913" s="12"/>
      <c r="CJ1913" s="15"/>
      <c r="CK1913" s="12"/>
      <c r="CL1913" s="12"/>
      <c r="CM1913" s="12"/>
      <c r="CN1913" s="12"/>
      <c r="CO1913" s="12"/>
      <c r="CP1913" s="12"/>
      <c r="CQ1913" s="12"/>
      <c r="CR1913" s="12"/>
      <c r="CS1913" s="12"/>
      <c r="CT1913" s="12"/>
      <c r="CU1913" s="12"/>
      <c r="CV1913" s="12"/>
      <c r="CW1913" s="12"/>
      <c r="CX1913" s="12"/>
      <c r="CY1913" s="12"/>
      <c r="CZ1913" s="12"/>
      <c r="DA1913" s="12"/>
      <c r="DB1913" s="12"/>
      <c r="DC1913" s="12"/>
      <c r="DD1913"/>
      <c r="DE1913" s="35"/>
    </row>
    <row r="1914" spans="1:109" x14ac:dyDescent="0.2">
      <c r="A1914" s="2">
        <v>1913</v>
      </c>
      <c r="B1914" s="5">
        <v>23</v>
      </c>
      <c r="C1914" s="5">
        <v>3</v>
      </c>
      <c r="D1914" s="1">
        <v>18</v>
      </c>
      <c r="E1914" s="7">
        <v>44094</v>
      </c>
      <c r="F1914" s="1">
        <v>0</v>
      </c>
      <c r="G1914" s="5">
        <f t="shared" si="118"/>
        <v>60.000000000000107</v>
      </c>
      <c r="H1914" s="19">
        <f t="shared" si="119"/>
        <v>168.00000000000028</v>
      </c>
      <c r="I1914">
        <v>100</v>
      </c>
      <c r="J1914">
        <v>151.05555555555554</v>
      </c>
      <c r="K1914">
        <v>32.338305593363074</v>
      </c>
      <c r="L1914">
        <v>21.180555555555557</v>
      </c>
      <c r="M1914">
        <v>77.430555555555557</v>
      </c>
      <c r="N1914">
        <v>1.3888888888888888</v>
      </c>
      <c r="O1914">
        <v>100</v>
      </c>
      <c r="P1914">
        <v>126.90104166666667</v>
      </c>
      <c r="Q1914">
        <v>20.52321616535669</v>
      </c>
      <c r="R1914">
        <v>1.0416666666666667</v>
      </c>
      <c r="S1914">
        <v>96.875</v>
      </c>
      <c r="T1914">
        <v>2.0833333333333335</v>
      </c>
      <c r="U1914">
        <v>100</v>
      </c>
      <c r="V1914">
        <v>199.36458333333334</v>
      </c>
      <c r="W1914">
        <v>24.09541852214187</v>
      </c>
      <c r="X1914">
        <v>61.458333333333336</v>
      </c>
      <c r="Y1914">
        <v>38.541666666666664</v>
      </c>
      <c r="Z1914">
        <v>0</v>
      </c>
      <c r="AA1914" s="2">
        <v>1</v>
      </c>
      <c r="AB1914">
        <v>1</v>
      </c>
      <c r="AC1914">
        <v>5</v>
      </c>
      <c r="AD1914">
        <v>2</v>
      </c>
      <c r="AE1914" s="16">
        <v>0</v>
      </c>
      <c r="AF1914" t="s">
        <v>875</v>
      </c>
      <c r="AG1914" t="s">
        <v>875</v>
      </c>
      <c r="AH1914" t="s">
        <v>875</v>
      </c>
      <c r="AI1914" t="s">
        <v>875</v>
      </c>
      <c r="AJ1914" t="s">
        <v>875</v>
      </c>
      <c r="AK1914" t="s">
        <v>875</v>
      </c>
      <c r="AL1914" t="s">
        <v>875</v>
      </c>
      <c r="AM1914" s="1" t="s">
        <v>903</v>
      </c>
      <c r="AN1914" s="1" t="s">
        <v>903</v>
      </c>
      <c r="AO1914" s="1" t="s">
        <v>903</v>
      </c>
      <c r="AP1914" s="1" t="s">
        <v>903</v>
      </c>
      <c r="AQ1914" s="1" t="s">
        <v>903</v>
      </c>
      <c r="AR1914" s="1" t="s">
        <v>903</v>
      </c>
      <c r="AS1914" s="1" t="s">
        <v>903</v>
      </c>
      <c r="AT1914" s="1" t="s">
        <v>903</v>
      </c>
      <c r="AU1914" s="1" t="s">
        <v>903</v>
      </c>
      <c r="AV1914" s="1" t="s">
        <v>903</v>
      </c>
      <c r="AW1914" s="1" t="s">
        <v>903</v>
      </c>
      <c r="AX1914" s="1" t="s">
        <v>903</v>
      </c>
      <c r="AY1914" s="1" t="s">
        <v>903</v>
      </c>
      <c r="AZ1914" s="1" t="s">
        <v>903</v>
      </c>
      <c r="BA1914" s="1" t="s">
        <v>875</v>
      </c>
      <c r="BB1914" s="1" t="s">
        <v>875</v>
      </c>
      <c r="BC1914" s="1" t="s">
        <v>875</v>
      </c>
      <c r="BD1914" s="1" t="s">
        <v>875</v>
      </c>
      <c r="BE1914" s="1" t="s">
        <v>875</v>
      </c>
      <c r="BF1914" s="1" t="s">
        <v>875</v>
      </c>
      <c r="BG1914" s="25">
        <v>60.000000000000107</v>
      </c>
      <c r="BH1914">
        <v>3</v>
      </c>
      <c r="BI1914" s="1">
        <v>2.8</v>
      </c>
      <c r="BJ1914" s="1">
        <f>BG1914*BI1914</f>
        <v>168.00000000000028</v>
      </c>
      <c r="BK1914" t="s">
        <v>794</v>
      </c>
      <c r="BL1914" s="25">
        <v>0</v>
      </c>
      <c r="BM1914">
        <v>0</v>
      </c>
      <c r="BN1914" s="1">
        <v>0</v>
      </c>
      <c r="BO1914" s="1">
        <f>BL1914*BN1914</f>
        <v>0</v>
      </c>
      <c r="BP1914">
        <v>0</v>
      </c>
      <c r="BQ1914" s="12"/>
      <c r="BR1914" s="12"/>
      <c r="BS1914" s="12"/>
      <c r="BT1914" s="12"/>
      <c r="BU1914" s="12"/>
      <c r="BV1914" s="12"/>
      <c r="BW1914" s="12"/>
      <c r="BX1914" s="12"/>
      <c r="BY1914" s="12"/>
      <c r="BZ1914" s="12"/>
      <c r="CA1914" s="12"/>
      <c r="CB1914" s="15"/>
      <c r="CC1914" s="12"/>
      <c r="CD1914" s="12"/>
      <c r="CE1914" s="12"/>
      <c r="CF1914" s="12"/>
      <c r="CG1914" s="12"/>
      <c r="CH1914" s="12"/>
      <c r="CI1914" s="12"/>
      <c r="CJ1914" s="15"/>
      <c r="CK1914" s="12"/>
      <c r="CL1914" s="12"/>
      <c r="CM1914" s="12"/>
      <c r="CN1914" s="12"/>
      <c r="CO1914" s="12"/>
      <c r="CP1914" s="12"/>
      <c r="CQ1914" s="12"/>
      <c r="CR1914" s="12"/>
      <c r="CS1914" s="12"/>
      <c r="CT1914" s="12"/>
      <c r="CU1914" s="12"/>
      <c r="CV1914" s="12"/>
      <c r="CW1914" s="12"/>
      <c r="CX1914" s="12"/>
      <c r="CY1914" s="12"/>
      <c r="CZ1914" s="12"/>
      <c r="DA1914" s="12"/>
      <c r="DB1914" s="12"/>
      <c r="DC1914" s="12"/>
      <c r="DD1914" s="17">
        <v>0.72916666666666663</v>
      </c>
      <c r="DE1914" s="35">
        <v>0.77083333333333337</v>
      </c>
    </row>
    <row r="1915" spans="1:109" x14ac:dyDescent="0.2">
      <c r="A1915" s="2">
        <v>1914</v>
      </c>
      <c r="B1915" s="5">
        <v>23</v>
      </c>
      <c r="C1915" s="5">
        <v>3</v>
      </c>
      <c r="D1915" s="1">
        <v>19</v>
      </c>
      <c r="E1915" s="7">
        <v>44095</v>
      </c>
      <c r="F1915" s="1">
        <v>0</v>
      </c>
      <c r="G1915" s="5">
        <f t="shared" si="118"/>
        <v>35.000000000000036</v>
      </c>
      <c r="H1915" s="19">
        <f t="shared" si="119"/>
        <v>70.000000000000071</v>
      </c>
      <c r="I1915">
        <v>100</v>
      </c>
      <c r="J1915">
        <v>192.33680555555554</v>
      </c>
      <c r="K1915">
        <v>19.673029326185603</v>
      </c>
      <c r="L1915">
        <v>59.375</v>
      </c>
      <c r="M1915">
        <v>40.625</v>
      </c>
      <c r="N1915">
        <v>0</v>
      </c>
      <c r="O1915">
        <v>100</v>
      </c>
      <c r="P1915">
        <v>184.45833333333334</v>
      </c>
      <c r="Q1915">
        <v>17.772281893656068</v>
      </c>
      <c r="R1915">
        <v>52.083333333333336</v>
      </c>
      <c r="S1915">
        <v>47.916666666666664</v>
      </c>
      <c r="T1915">
        <v>0</v>
      </c>
      <c r="U1915">
        <v>100</v>
      </c>
      <c r="V1915">
        <v>208.09375</v>
      </c>
      <c r="W1915">
        <v>20.322090508927761</v>
      </c>
      <c r="X1915">
        <v>73.958333333333329</v>
      </c>
      <c r="Y1915">
        <v>26.041666666666671</v>
      </c>
      <c r="Z1915">
        <v>0</v>
      </c>
      <c r="AA1915" s="2">
        <v>0</v>
      </c>
      <c r="AB1915">
        <v>2</v>
      </c>
      <c r="AC1915">
        <v>5</v>
      </c>
      <c r="AD1915">
        <v>2</v>
      </c>
      <c r="AE1915" s="16">
        <v>0</v>
      </c>
      <c r="AF1915" t="s">
        <v>875</v>
      </c>
      <c r="AG1915" t="s">
        <v>875</v>
      </c>
      <c r="AH1915" t="s">
        <v>875</v>
      </c>
      <c r="AI1915" t="s">
        <v>875</v>
      </c>
      <c r="AJ1915" t="s">
        <v>875</v>
      </c>
      <c r="AK1915" t="s">
        <v>875</v>
      </c>
      <c r="AL1915" t="s">
        <v>875</v>
      </c>
      <c r="AM1915" s="1" t="s">
        <v>903</v>
      </c>
      <c r="AN1915" s="1" t="s">
        <v>903</v>
      </c>
      <c r="AO1915" s="1" t="s">
        <v>903</v>
      </c>
      <c r="AP1915" s="1" t="s">
        <v>903</v>
      </c>
      <c r="AQ1915" s="1" t="s">
        <v>903</v>
      </c>
      <c r="AR1915" s="1" t="s">
        <v>903</v>
      </c>
      <c r="AS1915" s="1" t="s">
        <v>903</v>
      </c>
      <c r="AT1915" s="1" t="s">
        <v>903</v>
      </c>
      <c r="AU1915" s="1" t="s">
        <v>903</v>
      </c>
      <c r="AV1915" s="1" t="s">
        <v>903</v>
      </c>
      <c r="AW1915" s="1" t="s">
        <v>903</v>
      </c>
      <c r="AX1915" s="1" t="s">
        <v>903</v>
      </c>
      <c r="AY1915" s="1" t="s">
        <v>903</v>
      </c>
      <c r="AZ1915" s="1" t="s">
        <v>903</v>
      </c>
      <c r="BA1915" s="1" t="s">
        <v>875</v>
      </c>
      <c r="BB1915" s="1" t="s">
        <v>875</v>
      </c>
      <c r="BC1915" s="1" t="s">
        <v>875</v>
      </c>
      <c r="BD1915" s="1" t="s">
        <v>875</v>
      </c>
      <c r="BE1915" s="1" t="s">
        <v>875</v>
      </c>
      <c r="BF1915" s="1" t="s">
        <v>875</v>
      </c>
      <c r="BG1915" s="25">
        <v>35.000000000000036</v>
      </c>
      <c r="BH1915">
        <v>3</v>
      </c>
      <c r="BI1915" s="1">
        <v>2</v>
      </c>
      <c r="BJ1915" s="1">
        <f>BG1915*BI1915</f>
        <v>70.000000000000071</v>
      </c>
      <c r="BK1915" t="s">
        <v>795</v>
      </c>
      <c r="BL1915" s="25">
        <v>0</v>
      </c>
      <c r="BM1915">
        <v>0</v>
      </c>
      <c r="BN1915" s="1">
        <v>0</v>
      </c>
      <c r="BO1915" s="1">
        <f>BL1915*BN1915</f>
        <v>0</v>
      </c>
      <c r="BP1915">
        <v>0</v>
      </c>
      <c r="BQ1915" s="12"/>
      <c r="BR1915" s="12"/>
      <c r="BS1915" s="12"/>
      <c r="BT1915" s="12"/>
      <c r="BU1915" s="12"/>
      <c r="BV1915" s="12"/>
      <c r="BW1915" s="12"/>
      <c r="BX1915" s="12"/>
      <c r="BY1915" s="12"/>
      <c r="BZ1915" s="12"/>
      <c r="CA1915" s="12"/>
      <c r="CB1915" s="15"/>
      <c r="CC1915" s="12"/>
      <c r="CD1915" s="12"/>
      <c r="CE1915" s="12"/>
      <c r="CF1915" s="12"/>
      <c r="CG1915" s="12"/>
      <c r="CH1915" s="12"/>
      <c r="CI1915" s="12"/>
      <c r="CJ1915" s="15"/>
      <c r="CK1915" s="12"/>
      <c r="CL1915" s="12"/>
      <c r="CM1915" s="12"/>
      <c r="CN1915" s="12"/>
      <c r="CO1915" s="12"/>
      <c r="CP1915" s="12"/>
      <c r="CQ1915" s="12"/>
      <c r="CR1915" s="12"/>
      <c r="CS1915" s="12"/>
      <c r="CT1915" s="12"/>
      <c r="CU1915" s="12"/>
      <c r="CV1915" s="12"/>
      <c r="CW1915" s="12"/>
      <c r="CX1915" s="12"/>
      <c r="CY1915" s="12"/>
      <c r="CZ1915" s="12"/>
      <c r="DA1915" s="12"/>
      <c r="DB1915" s="12"/>
      <c r="DC1915" s="12"/>
      <c r="DD1915" s="18">
        <v>0.52777777777777779</v>
      </c>
      <c r="DE1915" s="35">
        <v>0.55208333333333337</v>
      </c>
    </row>
    <row r="1916" spans="1:109" x14ac:dyDescent="0.2">
      <c r="A1916" s="2">
        <v>1915</v>
      </c>
      <c r="B1916" s="5">
        <v>23</v>
      </c>
      <c r="C1916" s="5">
        <v>3</v>
      </c>
      <c r="D1916" s="1">
        <v>20</v>
      </c>
      <c r="E1916" s="7">
        <v>44096</v>
      </c>
      <c r="F1916" s="1">
        <v>0</v>
      </c>
      <c r="G1916" s="5">
        <f t="shared" si="118"/>
        <v>39.999999999999858</v>
      </c>
      <c r="H1916" s="19">
        <f t="shared" si="119"/>
        <v>79.999999999999716</v>
      </c>
      <c r="I1916">
        <v>100</v>
      </c>
      <c r="J1916">
        <v>172.0625</v>
      </c>
      <c r="K1916">
        <v>30.454084038670786</v>
      </c>
      <c r="L1916">
        <v>25</v>
      </c>
      <c r="M1916">
        <v>75</v>
      </c>
      <c r="N1916">
        <v>0</v>
      </c>
      <c r="O1916">
        <v>100</v>
      </c>
      <c r="P1916">
        <v>183.58333333333334</v>
      </c>
      <c r="Q1916">
        <v>31.425970283979549</v>
      </c>
      <c r="R1916">
        <v>31.25</v>
      </c>
      <c r="S1916">
        <v>68.75</v>
      </c>
      <c r="T1916">
        <v>0</v>
      </c>
      <c r="U1916">
        <v>100</v>
      </c>
      <c r="V1916">
        <v>149.02083333333334</v>
      </c>
      <c r="W1916">
        <v>18.960833790832279</v>
      </c>
      <c r="X1916">
        <v>12.5</v>
      </c>
      <c r="Y1916">
        <v>87.5</v>
      </c>
      <c r="Z1916">
        <v>0</v>
      </c>
      <c r="AA1916" s="2">
        <v>0</v>
      </c>
      <c r="AB1916">
        <v>2</v>
      </c>
      <c r="AC1916">
        <v>3</v>
      </c>
      <c r="AD1916">
        <v>2</v>
      </c>
      <c r="AE1916" s="16">
        <v>0</v>
      </c>
      <c r="AF1916" t="s">
        <v>875</v>
      </c>
      <c r="AG1916" t="s">
        <v>875</v>
      </c>
      <c r="AH1916" t="s">
        <v>875</v>
      </c>
      <c r="AI1916" t="s">
        <v>875</v>
      </c>
      <c r="AJ1916" t="s">
        <v>875</v>
      </c>
      <c r="AK1916" t="s">
        <v>875</v>
      </c>
      <c r="AL1916" t="s">
        <v>875</v>
      </c>
      <c r="AM1916" s="1" t="s">
        <v>903</v>
      </c>
      <c r="AN1916" s="1" t="s">
        <v>903</v>
      </c>
      <c r="AO1916" s="1" t="s">
        <v>903</v>
      </c>
      <c r="AP1916" s="1" t="s">
        <v>903</v>
      </c>
      <c r="AQ1916" s="1" t="s">
        <v>903</v>
      </c>
      <c r="AR1916" s="1" t="s">
        <v>903</v>
      </c>
      <c r="AS1916" s="1" t="s">
        <v>903</v>
      </c>
      <c r="AT1916" s="1" t="s">
        <v>903</v>
      </c>
      <c r="AU1916" s="1" t="s">
        <v>903</v>
      </c>
      <c r="AV1916" s="1" t="s">
        <v>903</v>
      </c>
      <c r="AW1916" s="1" t="s">
        <v>903</v>
      </c>
      <c r="AX1916" s="1" t="s">
        <v>903</v>
      </c>
      <c r="AY1916" s="1" t="s">
        <v>903</v>
      </c>
      <c r="AZ1916" s="1" t="s">
        <v>903</v>
      </c>
      <c r="BA1916" s="1" t="s">
        <v>875</v>
      </c>
      <c r="BB1916" s="1" t="s">
        <v>875</v>
      </c>
      <c r="BC1916" s="1" t="s">
        <v>875</v>
      </c>
      <c r="BD1916" s="1" t="s">
        <v>875</v>
      </c>
      <c r="BE1916" s="1" t="s">
        <v>875</v>
      </c>
      <c r="BF1916" s="1" t="s">
        <v>875</v>
      </c>
      <c r="BG1916" s="25">
        <v>39.999999999999858</v>
      </c>
      <c r="BH1916">
        <v>3</v>
      </c>
      <c r="BI1916" s="1">
        <v>2</v>
      </c>
      <c r="BJ1916" s="1">
        <f>BG1916*BI1916</f>
        <v>79.999999999999716</v>
      </c>
      <c r="BK1916" t="s">
        <v>795</v>
      </c>
      <c r="BL1916" s="25">
        <v>0</v>
      </c>
      <c r="BM1916">
        <v>0</v>
      </c>
      <c r="BN1916" s="1">
        <v>0</v>
      </c>
      <c r="BO1916" s="1">
        <f>BL1916*BN1916</f>
        <v>0</v>
      </c>
      <c r="BP1916">
        <v>0</v>
      </c>
      <c r="BQ1916" s="12"/>
      <c r="BR1916" s="12"/>
      <c r="BS1916" s="12"/>
      <c r="BT1916" s="12"/>
      <c r="BU1916" s="12"/>
      <c r="BV1916" s="12"/>
      <c r="BW1916" s="12"/>
      <c r="BX1916" s="12"/>
      <c r="BY1916" s="12"/>
      <c r="BZ1916" s="12"/>
      <c r="CA1916" s="12"/>
      <c r="CB1916" s="15"/>
      <c r="CC1916" s="12"/>
      <c r="CD1916" s="12"/>
      <c r="CE1916" s="12"/>
      <c r="CF1916" s="12"/>
      <c r="CG1916" s="12"/>
      <c r="CH1916" s="12"/>
      <c r="CI1916" s="12"/>
      <c r="CJ1916" s="15"/>
      <c r="CK1916" s="12"/>
      <c r="CL1916" s="12"/>
      <c r="CM1916" s="12"/>
      <c r="CN1916" s="12"/>
      <c r="CO1916" s="12"/>
      <c r="CP1916" s="12"/>
      <c r="CQ1916" s="12"/>
      <c r="CR1916" s="12"/>
      <c r="CS1916" s="12"/>
      <c r="CT1916" s="12"/>
      <c r="CU1916" s="12"/>
      <c r="CV1916" s="12"/>
      <c r="CW1916" s="12"/>
      <c r="CX1916" s="12"/>
      <c r="CY1916" s="12"/>
      <c r="CZ1916" s="12"/>
      <c r="DA1916" s="12"/>
      <c r="DB1916" s="12"/>
      <c r="DC1916" s="12"/>
      <c r="DD1916" s="18">
        <v>0.52083333333333337</v>
      </c>
      <c r="DE1916" s="35">
        <v>0.54861111111111105</v>
      </c>
    </row>
    <row r="1917" spans="1:109" x14ac:dyDescent="0.2">
      <c r="A1917" s="2">
        <v>1916</v>
      </c>
      <c r="B1917" s="5">
        <v>23</v>
      </c>
      <c r="C1917" s="5">
        <v>3</v>
      </c>
      <c r="D1917" s="1">
        <v>21</v>
      </c>
      <c r="E1917" s="7">
        <v>44097</v>
      </c>
      <c r="F1917" s="1">
        <v>0</v>
      </c>
      <c r="G1917" s="5">
        <f t="shared" si="118"/>
        <v>0</v>
      </c>
      <c r="H1917" s="19">
        <f t="shared" si="119"/>
        <v>0</v>
      </c>
      <c r="I1917">
        <v>100</v>
      </c>
      <c r="J1917">
        <v>161.79861111111111</v>
      </c>
      <c r="K1917">
        <v>23.962912041717228</v>
      </c>
      <c r="L1917">
        <v>37.847222222222221</v>
      </c>
      <c r="M1917">
        <v>62.152777777777779</v>
      </c>
      <c r="N1917">
        <v>0</v>
      </c>
      <c r="O1917">
        <v>100</v>
      </c>
      <c r="P1917">
        <v>161.69791666666666</v>
      </c>
      <c r="Q1917">
        <v>26.166324249551312</v>
      </c>
      <c r="R1917">
        <v>39.583333333333336</v>
      </c>
      <c r="S1917">
        <v>60.416666666666664</v>
      </c>
      <c r="T1917">
        <v>0</v>
      </c>
      <c r="U1917">
        <v>100</v>
      </c>
      <c r="V1917">
        <v>162</v>
      </c>
      <c r="W1917">
        <v>18.946960637576474</v>
      </c>
      <c r="X1917">
        <v>34.375</v>
      </c>
      <c r="Y1917">
        <v>65.625</v>
      </c>
      <c r="Z1917">
        <v>0</v>
      </c>
      <c r="AA1917" s="2">
        <v>0</v>
      </c>
      <c r="AB1917">
        <v>1</v>
      </c>
      <c r="AC1917">
        <v>5</v>
      </c>
      <c r="AD1917">
        <v>1</v>
      </c>
      <c r="AE1917" s="16">
        <v>0</v>
      </c>
      <c r="AF1917" s="12">
        <v>99</v>
      </c>
      <c r="AG1917">
        <v>99</v>
      </c>
      <c r="AH1917">
        <v>1</v>
      </c>
      <c r="AI1917">
        <v>99</v>
      </c>
      <c r="AJ1917">
        <v>99</v>
      </c>
      <c r="AK1917">
        <v>2</v>
      </c>
      <c r="AL1917">
        <v>99</v>
      </c>
      <c r="AM1917" s="1">
        <v>99</v>
      </c>
      <c r="AN1917" s="1">
        <v>99</v>
      </c>
      <c r="AO1917" s="1">
        <v>99</v>
      </c>
      <c r="AP1917" s="1">
        <v>99</v>
      </c>
      <c r="AQ1917" s="1">
        <v>99</v>
      </c>
      <c r="AR1917" s="1">
        <v>99</v>
      </c>
      <c r="AS1917" s="1">
        <v>0</v>
      </c>
      <c r="AT1917" s="1">
        <v>0</v>
      </c>
      <c r="AU1917" s="1">
        <v>1</v>
      </c>
      <c r="AV1917" s="1">
        <v>0</v>
      </c>
      <c r="AW1917" s="1">
        <v>0</v>
      </c>
      <c r="AX1917" s="1">
        <v>1</v>
      </c>
      <c r="AY1917" s="1">
        <v>0</v>
      </c>
      <c r="AZ1917" s="1">
        <v>0</v>
      </c>
      <c r="BA1917" s="1">
        <v>0</v>
      </c>
      <c r="BB1917" s="1">
        <v>0</v>
      </c>
      <c r="BC1917" s="1">
        <v>0</v>
      </c>
      <c r="BD1917" s="1">
        <v>0</v>
      </c>
      <c r="BE1917" s="1">
        <v>0</v>
      </c>
      <c r="BF1917" s="1">
        <f>SUM(AS1917:BE1917)</f>
        <v>2</v>
      </c>
      <c r="BG1917" s="25">
        <v>0</v>
      </c>
      <c r="BH1917" s="1">
        <v>0</v>
      </c>
      <c r="BI1917" s="1">
        <v>0</v>
      </c>
      <c r="BJ1917" s="1">
        <v>0</v>
      </c>
      <c r="BK1917" s="1">
        <v>0</v>
      </c>
      <c r="BL1917" s="25">
        <v>0</v>
      </c>
      <c r="BM1917" s="1">
        <v>0</v>
      </c>
      <c r="BN1917" s="1">
        <v>0</v>
      </c>
      <c r="BO1917" s="1">
        <v>0</v>
      </c>
      <c r="BP1917" s="1">
        <v>0</v>
      </c>
      <c r="BQ1917" s="12"/>
      <c r="BR1917" s="12"/>
      <c r="BS1917" s="12"/>
      <c r="BT1917" s="12"/>
      <c r="BU1917" s="12"/>
      <c r="BV1917" s="12"/>
      <c r="BW1917" s="12"/>
      <c r="BX1917" s="12"/>
      <c r="BY1917" s="12"/>
      <c r="BZ1917" s="12"/>
      <c r="CA1917" s="12"/>
      <c r="CB1917" s="15"/>
      <c r="CC1917" s="12"/>
      <c r="CD1917" s="12"/>
      <c r="CE1917" s="12"/>
      <c r="CF1917" s="12"/>
      <c r="CG1917" s="12"/>
      <c r="CH1917" s="12"/>
      <c r="CI1917" s="12"/>
      <c r="CJ1917" s="15"/>
      <c r="CK1917" s="12"/>
      <c r="CL1917" s="12"/>
      <c r="CM1917" s="12"/>
      <c r="CN1917" s="12"/>
      <c r="CO1917" s="12"/>
      <c r="CP1917" s="12"/>
      <c r="CQ1917" s="12"/>
      <c r="CR1917" s="12"/>
      <c r="CS1917" s="12"/>
      <c r="CT1917" s="12"/>
      <c r="CU1917" s="12"/>
      <c r="CV1917" s="12"/>
      <c r="CW1917" s="12"/>
      <c r="CX1917" s="12"/>
      <c r="CY1917" s="12"/>
      <c r="CZ1917" s="12"/>
      <c r="DA1917" s="12"/>
      <c r="DB1917" s="12"/>
      <c r="DC1917" s="12"/>
      <c r="DD1917"/>
      <c r="DE1917" s="35"/>
    </row>
    <row r="1918" spans="1:109" x14ac:dyDescent="0.2">
      <c r="A1918" s="2">
        <v>1917</v>
      </c>
      <c r="B1918" s="5">
        <v>23</v>
      </c>
      <c r="C1918" s="5">
        <v>3</v>
      </c>
      <c r="D1918" s="1">
        <v>22</v>
      </c>
      <c r="E1918" s="7">
        <v>44098</v>
      </c>
      <c r="F1918" s="1">
        <v>0</v>
      </c>
      <c r="G1918" s="5">
        <f t="shared" si="118"/>
        <v>0</v>
      </c>
      <c r="H1918" s="19">
        <f t="shared" si="119"/>
        <v>0</v>
      </c>
      <c r="I1918">
        <v>100</v>
      </c>
      <c r="J1918">
        <v>166.37847222222223</v>
      </c>
      <c r="K1918">
        <v>21.672340867771048</v>
      </c>
      <c r="L1918">
        <v>31.25</v>
      </c>
      <c r="M1918">
        <v>68.75</v>
      </c>
      <c r="N1918">
        <v>0</v>
      </c>
      <c r="O1918">
        <v>100</v>
      </c>
      <c r="P1918">
        <v>160.125</v>
      </c>
      <c r="Q1918">
        <v>24.631665092227809</v>
      </c>
      <c r="R1918">
        <v>31.770833333333332</v>
      </c>
      <c r="S1918">
        <v>68.229166666666671</v>
      </c>
      <c r="T1918">
        <v>0</v>
      </c>
      <c r="U1918">
        <v>100</v>
      </c>
      <c r="V1918">
        <v>178.88541666666666</v>
      </c>
      <c r="W1918">
        <v>13.266468472732084</v>
      </c>
      <c r="X1918">
        <v>30.208333333333332</v>
      </c>
      <c r="Y1918">
        <v>69.791666666666671</v>
      </c>
      <c r="Z1918">
        <v>0</v>
      </c>
      <c r="AA1918" s="2">
        <v>0</v>
      </c>
      <c r="AB1918">
        <v>1</v>
      </c>
      <c r="AC1918">
        <v>5</v>
      </c>
      <c r="AD1918">
        <v>1</v>
      </c>
      <c r="AE1918" s="16">
        <v>0</v>
      </c>
      <c r="AF1918" s="12">
        <v>99</v>
      </c>
      <c r="AG1918">
        <v>99</v>
      </c>
      <c r="AH1918">
        <v>1</v>
      </c>
      <c r="AI1918">
        <v>99</v>
      </c>
      <c r="AJ1918">
        <v>99</v>
      </c>
      <c r="AK1918">
        <v>2</v>
      </c>
      <c r="AL1918">
        <v>99</v>
      </c>
      <c r="AM1918">
        <v>99</v>
      </c>
      <c r="AN1918" s="1">
        <v>99</v>
      </c>
      <c r="AO1918" s="1">
        <v>99</v>
      </c>
      <c r="AP1918" s="1">
        <v>99</v>
      </c>
      <c r="AQ1918" s="1">
        <v>99</v>
      </c>
      <c r="AR1918" s="1">
        <v>99</v>
      </c>
      <c r="AS1918" s="1">
        <v>0</v>
      </c>
      <c r="AT1918" s="1">
        <v>0</v>
      </c>
      <c r="AU1918" s="1">
        <v>1</v>
      </c>
      <c r="AV1918" s="1">
        <v>0</v>
      </c>
      <c r="AW1918" s="1">
        <v>0</v>
      </c>
      <c r="AX1918" s="1">
        <v>1</v>
      </c>
      <c r="AY1918" s="1">
        <v>0</v>
      </c>
      <c r="AZ1918" s="1">
        <v>0</v>
      </c>
      <c r="BA1918" s="1">
        <v>0</v>
      </c>
      <c r="BB1918" s="1">
        <v>0</v>
      </c>
      <c r="BC1918" s="1">
        <v>0</v>
      </c>
      <c r="BD1918" s="1">
        <v>0</v>
      </c>
      <c r="BE1918" s="1">
        <v>0</v>
      </c>
      <c r="BF1918" s="1">
        <f>SUM(AS1918:BE1918)</f>
        <v>2</v>
      </c>
      <c r="BG1918" s="25">
        <v>0</v>
      </c>
      <c r="BH1918" s="1">
        <v>0</v>
      </c>
      <c r="BI1918" s="1">
        <v>0</v>
      </c>
      <c r="BJ1918" s="1">
        <v>0</v>
      </c>
      <c r="BK1918" s="1">
        <v>0</v>
      </c>
      <c r="BL1918" s="25">
        <v>0</v>
      </c>
      <c r="BM1918" s="1">
        <v>0</v>
      </c>
      <c r="BN1918" s="1">
        <v>0</v>
      </c>
      <c r="BO1918" s="1">
        <v>0</v>
      </c>
      <c r="BP1918" s="1">
        <v>0</v>
      </c>
      <c r="BQ1918" s="12"/>
      <c r="BR1918" s="12"/>
      <c r="BS1918" s="12"/>
      <c r="BT1918" s="12"/>
      <c r="BU1918" s="12"/>
      <c r="BV1918" s="12"/>
      <c r="BW1918" s="12"/>
      <c r="BX1918" s="12"/>
      <c r="BY1918" s="12"/>
      <c r="BZ1918" s="12"/>
      <c r="CA1918" s="12"/>
      <c r="CB1918" s="15"/>
      <c r="CC1918" s="12"/>
      <c r="CD1918" s="12"/>
      <c r="CE1918" s="12"/>
      <c r="CF1918" s="12"/>
      <c r="CG1918" s="12"/>
      <c r="CH1918" s="12"/>
      <c r="CI1918" s="12"/>
      <c r="CJ1918" s="15"/>
      <c r="CK1918" s="12"/>
      <c r="CL1918" s="12"/>
      <c r="CM1918" s="12"/>
      <c r="CN1918" s="12"/>
      <c r="CO1918" s="12"/>
      <c r="CP1918" s="12"/>
      <c r="CQ1918" s="12"/>
      <c r="CR1918" s="12"/>
      <c r="CS1918" s="12"/>
      <c r="CT1918" s="12"/>
      <c r="CU1918" s="12"/>
      <c r="CV1918" s="12"/>
      <c r="CW1918" s="12"/>
      <c r="CX1918" s="12"/>
      <c r="CY1918" s="12"/>
      <c r="CZ1918" s="12"/>
      <c r="DA1918" s="12"/>
      <c r="DB1918" s="12"/>
      <c r="DC1918" s="12"/>
      <c r="DD1918"/>
      <c r="DE1918" s="35"/>
    </row>
    <row r="1919" spans="1:109" x14ac:dyDescent="0.2">
      <c r="A1919" s="2">
        <v>1918</v>
      </c>
      <c r="B1919" s="5">
        <v>23</v>
      </c>
      <c r="C1919" s="5">
        <v>3</v>
      </c>
      <c r="D1919" s="1">
        <v>23</v>
      </c>
      <c r="E1919" s="7">
        <v>44099</v>
      </c>
      <c r="F1919" s="1">
        <v>0</v>
      </c>
      <c r="G1919" s="5">
        <f t="shared" si="118"/>
        <v>0</v>
      </c>
      <c r="H1919" s="19">
        <f t="shared" si="119"/>
        <v>0</v>
      </c>
      <c r="I1919">
        <v>100</v>
      </c>
      <c r="J1919">
        <v>186.92013888888889</v>
      </c>
      <c r="K1919">
        <v>24.330993301895145</v>
      </c>
      <c r="L1919">
        <v>51.041666666666664</v>
      </c>
      <c r="M1919">
        <v>48.958333333333336</v>
      </c>
      <c r="N1919">
        <v>0</v>
      </c>
      <c r="O1919">
        <v>100</v>
      </c>
      <c r="P1919">
        <v>194.55729166666666</v>
      </c>
      <c r="Q1919">
        <v>23.942728557156919</v>
      </c>
      <c r="R1919">
        <v>59.895833333333336</v>
      </c>
      <c r="S1919">
        <v>40.104166666666664</v>
      </c>
      <c r="T1919">
        <v>0</v>
      </c>
      <c r="U1919">
        <v>100</v>
      </c>
      <c r="V1919">
        <v>171.64583333333334</v>
      </c>
      <c r="W1919">
        <v>22.806190308899001</v>
      </c>
      <c r="X1919">
        <v>33.333333333333336</v>
      </c>
      <c r="Y1919">
        <v>66.666666666666657</v>
      </c>
      <c r="Z1919">
        <v>0</v>
      </c>
      <c r="AA1919" s="2">
        <v>0</v>
      </c>
      <c r="AB1919">
        <v>1</v>
      </c>
      <c r="AC1919">
        <v>6</v>
      </c>
      <c r="AD1919">
        <v>1</v>
      </c>
      <c r="AE1919" s="16">
        <v>0</v>
      </c>
      <c r="AF1919" s="12">
        <v>99</v>
      </c>
      <c r="AG1919">
        <v>99</v>
      </c>
      <c r="AH1919">
        <v>1</v>
      </c>
      <c r="AI1919">
        <v>99</v>
      </c>
      <c r="AJ1919">
        <v>99</v>
      </c>
      <c r="AK1919">
        <v>2</v>
      </c>
      <c r="AL1919">
        <v>99</v>
      </c>
      <c r="AM1919" s="1">
        <v>99</v>
      </c>
      <c r="AN1919" s="1">
        <v>99</v>
      </c>
      <c r="AO1919" s="1">
        <v>99</v>
      </c>
      <c r="AP1919" s="1">
        <v>99</v>
      </c>
      <c r="AQ1919" s="1">
        <v>99</v>
      </c>
      <c r="AR1919" s="1">
        <v>99</v>
      </c>
      <c r="AS1919" s="1">
        <v>0</v>
      </c>
      <c r="AT1919" s="1">
        <v>0</v>
      </c>
      <c r="AU1919" s="1">
        <v>1</v>
      </c>
      <c r="AV1919" s="1">
        <v>0</v>
      </c>
      <c r="AW1919" s="1">
        <v>0</v>
      </c>
      <c r="AX1919" s="1">
        <v>1</v>
      </c>
      <c r="AY1919" s="1">
        <v>0</v>
      </c>
      <c r="AZ1919" s="1">
        <v>0</v>
      </c>
      <c r="BA1919" s="1">
        <v>0</v>
      </c>
      <c r="BB1919" s="1">
        <v>0</v>
      </c>
      <c r="BC1919" s="1">
        <v>0</v>
      </c>
      <c r="BD1919" s="1">
        <v>0</v>
      </c>
      <c r="BE1919" s="1">
        <v>0</v>
      </c>
      <c r="BF1919" s="1">
        <f>SUM(AS1919:BE1919)</f>
        <v>2</v>
      </c>
      <c r="BG1919" s="25">
        <v>0</v>
      </c>
      <c r="BH1919" s="1">
        <v>0</v>
      </c>
      <c r="BI1919" s="1">
        <v>0</v>
      </c>
      <c r="BJ1919" s="1">
        <v>0</v>
      </c>
      <c r="BK1919" s="1">
        <v>0</v>
      </c>
      <c r="BL1919" s="25">
        <v>0</v>
      </c>
      <c r="BM1919" s="1">
        <v>0</v>
      </c>
      <c r="BN1919" s="1">
        <v>0</v>
      </c>
      <c r="BO1919" s="1">
        <v>0</v>
      </c>
      <c r="BP1919" s="1">
        <v>0</v>
      </c>
      <c r="BQ1919" s="12"/>
      <c r="BR1919" s="12"/>
      <c r="BS1919" s="12"/>
      <c r="BT1919" s="12"/>
      <c r="BU1919" s="12"/>
      <c r="BV1919" s="12"/>
      <c r="BW1919" s="12"/>
      <c r="BX1919" s="12"/>
      <c r="BY1919" s="12"/>
      <c r="BZ1919" s="12"/>
      <c r="CA1919" s="12"/>
      <c r="CB1919" s="15"/>
      <c r="CC1919" s="12"/>
      <c r="CD1919" s="12"/>
      <c r="CE1919" s="12"/>
      <c r="CF1919" s="12"/>
      <c r="CG1919" s="12"/>
      <c r="CH1919" s="12"/>
      <c r="CI1919" s="12"/>
      <c r="CJ1919" s="15"/>
      <c r="CK1919" s="12"/>
      <c r="CL1919" s="12"/>
      <c r="CM1919" s="12"/>
      <c r="CN1919" s="12"/>
      <c r="CO1919" s="12"/>
      <c r="CP1919" s="12"/>
      <c r="CQ1919" s="12"/>
      <c r="CR1919" s="12"/>
      <c r="CS1919" s="12"/>
      <c r="CT1919" s="12"/>
      <c r="CU1919" s="12"/>
      <c r="CV1919" s="12"/>
      <c r="CW1919" s="12"/>
      <c r="CX1919" s="12"/>
      <c r="CY1919" s="12"/>
      <c r="CZ1919" s="12"/>
      <c r="DA1919" s="12"/>
      <c r="DB1919" s="12"/>
      <c r="DC1919" s="12"/>
      <c r="DD1919"/>
      <c r="DE1919" s="35"/>
    </row>
    <row r="1920" spans="1:109" x14ac:dyDescent="0.2">
      <c r="A1920" s="2">
        <v>1919</v>
      </c>
      <c r="B1920" s="5">
        <v>23</v>
      </c>
      <c r="C1920" s="5">
        <v>3</v>
      </c>
      <c r="D1920" s="1">
        <v>24</v>
      </c>
      <c r="E1920" s="7">
        <v>44100</v>
      </c>
      <c r="F1920" s="1">
        <v>0</v>
      </c>
      <c r="G1920" s="5">
        <f t="shared" si="118"/>
        <v>0</v>
      </c>
      <c r="H1920" s="19">
        <f t="shared" si="119"/>
        <v>0</v>
      </c>
      <c r="I1920">
        <v>100</v>
      </c>
      <c r="J1920">
        <v>130.59722222222223</v>
      </c>
      <c r="K1920">
        <v>20.231682843832616</v>
      </c>
      <c r="L1920">
        <v>2.7777777777777777</v>
      </c>
      <c r="M1920">
        <v>97.222222222222229</v>
      </c>
      <c r="N1920">
        <v>0</v>
      </c>
      <c r="O1920">
        <v>100</v>
      </c>
      <c r="P1920">
        <v>125.93229166666667</v>
      </c>
      <c r="Q1920">
        <v>22.855358799619946</v>
      </c>
      <c r="R1920">
        <v>4.166666666666667</v>
      </c>
      <c r="S1920">
        <v>95.833333333333329</v>
      </c>
      <c r="T1920">
        <v>0</v>
      </c>
      <c r="U1920">
        <v>100</v>
      </c>
      <c r="V1920">
        <v>139.92708333333334</v>
      </c>
      <c r="W1920">
        <v>12.614533382425165</v>
      </c>
      <c r="X1920">
        <v>0</v>
      </c>
      <c r="Y1920">
        <v>100</v>
      </c>
      <c r="Z1920">
        <v>0</v>
      </c>
      <c r="AA1920" s="2">
        <v>0</v>
      </c>
      <c r="AB1920">
        <v>1</v>
      </c>
      <c r="AC1920">
        <v>5</v>
      </c>
      <c r="AD1920">
        <v>1</v>
      </c>
      <c r="AE1920" s="16">
        <v>0</v>
      </c>
      <c r="AF1920" s="12">
        <v>99</v>
      </c>
      <c r="AG1920">
        <v>99</v>
      </c>
      <c r="AH1920">
        <v>1</v>
      </c>
      <c r="AI1920">
        <v>99</v>
      </c>
      <c r="AJ1920">
        <v>99</v>
      </c>
      <c r="AK1920">
        <v>99</v>
      </c>
      <c r="AL1920">
        <v>2</v>
      </c>
      <c r="AM1920" s="1">
        <v>99</v>
      </c>
      <c r="AN1920" s="1">
        <v>99</v>
      </c>
      <c r="AO1920" s="1">
        <v>99</v>
      </c>
      <c r="AP1920" s="1">
        <v>99</v>
      </c>
      <c r="AQ1920" s="1">
        <v>99</v>
      </c>
      <c r="AR1920" s="1">
        <v>99</v>
      </c>
      <c r="AS1920" s="1">
        <v>0</v>
      </c>
      <c r="AT1920" s="1">
        <v>0</v>
      </c>
      <c r="AU1920" s="1">
        <v>1</v>
      </c>
      <c r="AV1920" s="1">
        <v>0</v>
      </c>
      <c r="AW1920" s="1">
        <v>0</v>
      </c>
      <c r="AX1920" s="1">
        <v>0</v>
      </c>
      <c r="AY1920" s="1">
        <v>1</v>
      </c>
      <c r="AZ1920" s="1">
        <v>0</v>
      </c>
      <c r="BA1920" s="1">
        <v>0</v>
      </c>
      <c r="BB1920" s="1">
        <v>0</v>
      </c>
      <c r="BC1920" s="1">
        <v>0</v>
      </c>
      <c r="BD1920" s="1">
        <v>0</v>
      </c>
      <c r="BE1920" s="1">
        <v>0</v>
      </c>
      <c r="BF1920" s="1">
        <f>SUM(AS1920:BE1920)</f>
        <v>2</v>
      </c>
      <c r="BG1920" s="25">
        <v>0</v>
      </c>
      <c r="BH1920" s="1">
        <v>0</v>
      </c>
      <c r="BI1920" s="1">
        <v>0</v>
      </c>
      <c r="BJ1920" s="1">
        <v>0</v>
      </c>
      <c r="BK1920" s="1">
        <v>0</v>
      </c>
      <c r="BL1920" s="25">
        <v>0</v>
      </c>
      <c r="BM1920" s="1">
        <v>0</v>
      </c>
      <c r="BN1920" s="1">
        <v>0</v>
      </c>
      <c r="BO1920" s="1">
        <v>0</v>
      </c>
      <c r="BP1920" s="1">
        <v>0</v>
      </c>
      <c r="BQ1920" s="12"/>
      <c r="BR1920" s="12"/>
      <c r="BS1920" s="12"/>
      <c r="BT1920" s="12"/>
      <c r="BU1920" s="12"/>
      <c r="BV1920" s="12"/>
      <c r="BW1920" s="12"/>
      <c r="BX1920" s="12"/>
      <c r="BY1920" s="12"/>
      <c r="BZ1920" s="12"/>
      <c r="CA1920" s="12"/>
      <c r="CB1920" s="15"/>
      <c r="CC1920" s="12"/>
      <c r="CD1920" s="12"/>
      <c r="CE1920" s="12"/>
      <c r="CF1920" s="12"/>
      <c r="CG1920" s="12"/>
      <c r="CH1920" s="12"/>
      <c r="CI1920" s="12"/>
      <c r="CJ1920" s="15"/>
      <c r="CK1920" s="12"/>
      <c r="CL1920" s="12"/>
      <c r="CM1920" s="12"/>
      <c r="CN1920" s="12"/>
      <c r="CO1920" s="12"/>
      <c r="CP1920" s="12"/>
      <c r="CQ1920" s="12"/>
      <c r="CR1920" s="12"/>
      <c r="CS1920" s="12"/>
      <c r="CT1920" s="12"/>
      <c r="CU1920" s="12"/>
      <c r="CV1920" s="12"/>
      <c r="CW1920" s="12"/>
      <c r="CX1920" s="12"/>
      <c r="CY1920" s="12"/>
      <c r="CZ1920" s="12"/>
      <c r="DA1920" s="12"/>
      <c r="DB1920" s="12"/>
      <c r="DC1920" s="12"/>
      <c r="DD1920"/>
      <c r="DE1920" s="35"/>
    </row>
    <row r="1921" spans="1:109" x14ac:dyDescent="0.2">
      <c r="A1921" s="2">
        <v>1920</v>
      </c>
      <c r="B1921" s="5">
        <v>23</v>
      </c>
      <c r="C1921" s="5">
        <v>3</v>
      </c>
      <c r="D1921" s="1">
        <v>25</v>
      </c>
      <c r="E1921" s="7">
        <v>44101</v>
      </c>
      <c r="F1921" s="1">
        <v>0</v>
      </c>
      <c r="G1921" s="5">
        <f t="shared" si="118"/>
        <v>45</v>
      </c>
      <c r="H1921" s="19">
        <f t="shared" si="119"/>
        <v>125.99999999999999</v>
      </c>
      <c r="I1921">
        <v>86.111111111111114</v>
      </c>
      <c r="J1921">
        <v>151.91935483870967</v>
      </c>
      <c r="K1921">
        <v>20.975862759220554</v>
      </c>
      <c r="L1921">
        <v>23.79032258064516</v>
      </c>
      <c r="M1921">
        <v>76.209677419354847</v>
      </c>
      <c r="N1921">
        <v>0</v>
      </c>
      <c r="O1921">
        <v>79.166666666666671</v>
      </c>
      <c r="P1921">
        <v>139.75</v>
      </c>
      <c r="Q1921">
        <v>21.62621015188812</v>
      </c>
      <c r="R1921">
        <v>11.842105263157896</v>
      </c>
      <c r="S1921">
        <v>88.15789473684211</v>
      </c>
      <c r="T1921">
        <v>0</v>
      </c>
      <c r="U1921">
        <v>100</v>
      </c>
      <c r="V1921">
        <v>171.1875</v>
      </c>
      <c r="W1921">
        <v>14.022869433741114</v>
      </c>
      <c r="X1921">
        <v>42.708333333333336</v>
      </c>
      <c r="Y1921">
        <v>57.291666666666664</v>
      </c>
      <c r="Z1921">
        <v>0</v>
      </c>
      <c r="AA1921" s="2">
        <v>0</v>
      </c>
      <c r="AB1921">
        <v>1</v>
      </c>
      <c r="AC1921">
        <v>6</v>
      </c>
      <c r="AD1921">
        <v>1</v>
      </c>
      <c r="AE1921" s="16">
        <v>0</v>
      </c>
      <c r="AF1921" t="s">
        <v>875</v>
      </c>
      <c r="AG1921" t="s">
        <v>875</v>
      </c>
      <c r="AH1921" t="s">
        <v>875</v>
      </c>
      <c r="AI1921" t="s">
        <v>875</v>
      </c>
      <c r="AJ1921" t="s">
        <v>875</v>
      </c>
      <c r="AK1921" t="s">
        <v>875</v>
      </c>
      <c r="AL1921" t="s">
        <v>875</v>
      </c>
      <c r="AM1921" s="1" t="s">
        <v>903</v>
      </c>
      <c r="AN1921" s="1" t="s">
        <v>903</v>
      </c>
      <c r="AO1921" s="1" t="s">
        <v>903</v>
      </c>
      <c r="AP1921" s="1" t="s">
        <v>903</v>
      </c>
      <c r="AQ1921" s="1" t="s">
        <v>903</v>
      </c>
      <c r="AR1921" s="1" t="s">
        <v>903</v>
      </c>
      <c r="AS1921" s="1" t="s">
        <v>903</v>
      </c>
      <c r="AT1921" s="1" t="s">
        <v>903</v>
      </c>
      <c r="AU1921" s="1" t="s">
        <v>903</v>
      </c>
      <c r="AV1921" s="1" t="s">
        <v>903</v>
      </c>
      <c r="AW1921" s="1" t="s">
        <v>903</v>
      </c>
      <c r="AX1921" s="1" t="s">
        <v>903</v>
      </c>
      <c r="AY1921" s="1" t="s">
        <v>903</v>
      </c>
      <c r="AZ1921" s="1" t="s">
        <v>903</v>
      </c>
      <c r="BA1921" s="1" t="s">
        <v>875</v>
      </c>
      <c r="BB1921" s="1" t="s">
        <v>875</v>
      </c>
      <c r="BC1921" s="1" t="s">
        <v>875</v>
      </c>
      <c r="BD1921" s="1" t="s">
        <v>875</v>
      </c>
      <c r="BE1921" s="1" t="s">
        <v>875</v>
      </c>
      <c r="BF1921" s="1" t="s">
        <v>875</v>
      </c>
      <c r="BG1921" s="12">
        <v>45</v>
      </c>
      <c r="BH1921" s="1">
        <v>2</v>
      </c>
      <c r="BI1921" s="1">
        <v>2.8</v>
      </c>
      <c r="BJ1921" s="1">
        <f>BG1921*BI1921</f>
        <v>125.99999999999999</v>
      </c>
      <c r="BK1921" s="1" t="s">
        <v>27</v>
      </c>
      <c r="BL1921" s="25">
        <v>0</v>
      </c>
      <c r="BM1921" s="1">
        <v>0</v>
      </c>
      <c r="BN1921" s="1">
        <v>0</v>
      </c>
      <c r="BO1921" s="1">
        <v>0</v>
      </c>
      <c r="BP1921" s="1">
        <v>0</v>
      </c>
      <c r="BQ1921" s="14">
        <v>44101.801851851851</v>
      </c>
      <c r="BR1921" s="14" t="s">
        <v>734</v>
      </c>
      <c r="BS1921" s="15">
        <f>22.4+21</f>
        <v>43.4</v>
      </c>
      <c r="BT1921" s="12" t="s">
        <v>737</v>
      </c>
      <c r="BU1921" s="12">
        <v>1</v>
      </c>
      <c r="BV1921" s="12" t="s">
        <v>161</v>
      </c>
      <c r="BW1921" s="12" t="s">
        <v>735</v>
      </c>
      <c r="BX1921" s="12" t="s">
        <v>161</v>
      </c>
      <c r="BY1921" s="12" t="s">
        <v>736</v>
      </c>
      <c r="BZ1921" s="12">
        <v>1</v>
      </c>
      <c r="CA1921" s="12">
        <v>6</v>
      </c>
      <c r="CB1921" s="15">
        <v>0</v>
      </c>
      <c r="CC1921" s="12">
        <v>0</v>
      </c>
      <c r="CD1921" s="12">
        <v>0</v>
      </c>
      <c r="CE1921" s="12">
        <v>1</v>
      </c>
      <c r="CF1921" s="12">
        <v>2</v>
      </c>
      <c r="CG1921" s="12">
        <v>1</v>
      </c>
      <c r="CH1921" s="12">
        <v>2</v>
      </c>
      <c r="CI1921" s="12">
        <v>4</v>
      </c>
      <c r="CJ1921" s="15">
        <v>2</v>
      </c>
      <c r="CK1921" s="12">
        <v>2</v>
      </c>
      <c r="CL1921" s="12">
        <v>5</v>
      </c>
      <c r="CM1921" s="12">
        <v>2</v>
      </c>
      <c r="CN1921" s="12">
        <v>4</v>
      </c>
      <c r="CO1921" s="12">
        <v>2</v>
      </c>
      <c r="CP1921" s="12" t="s">
        <v>94</v>
      </c>
      <c r="CQ1921" s="12">
        <v>73</v>
      </c>
      <c r="CR1921" s="12">
        <v>73</v>
      </c>
      <c r="CS1921" s="12">
        <v>76</v>
      </c>
      <c r="CT1921" s="12">
        <v>65</v>
      </c>
      <c r="CU1921" s="12">
        <v>71</v>
      </c>
      <c r="CV1921" s="12">
        <v>4.5999999999999996</v>
      </c>
      <c r="CW1921" s="12">
        <v>225</v>
      </c>
      <c r="CX1921" s="12" t="b">
        <v>0</v>
      </c>
      <c r="CY1921" s="12"/>
      <c r="CZ1921" s="12">
        <v>0</v>
      </c>
      <c r="DA1921" s="12"/>
      <c r="DB1921" s="12"/>
      <c r="DC1921" s="12"/>
      <c r="DD1921"/>
      <c r="DE1921" s="35"/>
    </row>
    <row r="1922" spans="1:109" x14ac:dyDescent="0.2">
      <c r="A1922" s="2">
        <v>1921</v>
      </c>
      <c r="B1922" s="5">
        <v>23</v>
      </c>
      <c r="C1922" s="5">
        <v>3</v>
      </c>
      <c r="D1922" s="1">
        <v>26</v>
      </c>
      <c r="E1922" s="7">
        <v>44102</v>
      </c>
      <c r="F1922" s="1">
        <v>0</v>
      </c>
      <c r="G1922" s="5">
        <f t="shared" si="118"/>
        <v>0</v>
      </c>
      <c r="H1922" s="19">
        <f t="shared" si="119"/>
        <v>0</v>
      </c>
      <c r="I1922">
        <v>100</v>
      </c>
      <c r="J1922">
        <v>162.90972222222223</v>
      </c>
      <c r="K1922">
        <v>25.860257499624328</v>
      </c>
      <c r="L1922">
        <v>37.847222222222221</v>
      </c>
      <c r="M1922">
        <v>62.152777777777779</v>
      </c>
      <c r="N1922">
        <v>0</v>
      </c>
      <c r="O1922">
        <v>100</v>
      </c>
      <c r="P1922">
        <v>179.41666666666666</v>
      </c>
      <c r="Q1922">
        <v>23.180208004141903</v>
      </c>
      <c r="R1922">
        <v>56.770833333333336</v>
      </c>
      <c r="S1922">
        <v>43.229166666666664</v>
      </c>
      <c r="T1922">
        <v>0</v>
      </c>
      <c r="U1922">
        <v>100</v>
      </c>
      <c r="V1922">
        <v>129.89583333333334</v>
      </c>
      <c r="W1922">
        <v>11.733138965140144</v>
      </c>
      <c r="X1922">
        <v>0</v>
      </c>
      <c r="Y1922">
        <v>100</v>
      </c>
      <c r="Z1922">
        <v>0</v>
      </c>
      <c r="AA1922" s="2">
        <v>0</v>
      </c>
      <c r="AB1922">
        <v>1</v>
      </c>
      <c r="AC1922">
        <v>4</v>
      </c>
      <c r="AD1922">
        <v>1</v>
      </c>
      <c r="AE1922" s="16">
        <v>0</v>
      </c>
      <c r="AF1922" s="12">
        <v>99</v>
      </c>
      <c r="AG1922">
        <v>99</v>
      </c>
      <c r="AH1922">
        <v>2</v>
      </c>
      <c r="AI1922">
        <v>99</v>
      </c>
      <c r="AJ1922">
        <v>99</v>
      </c>
      <c r="AK1922">
        <v>1</v>
      </c>
      <c r="AL1922">
        <v>99</v>
      </c>
      <c r="AM1922" s="1">
        <v>99</v>
      </c>
      <c r="AN1922" s="1">
        <v>99</v>
      </c>
      <c r="AO1922" s="1">
        <v>99</v>
      </c>
      <c r="AP1922" s="1">
        <v>99</v>
      </c>
      <c r="AQ1922" s="1">
        <v>99</v>
      </c>
      <c r="AR1922" s="1">
        <v>99</v>
      </c>
      <c r="AS1922" s="1">
        <v>0</v>
      </c>
      <c r="AT1922" s="1">
        <v>0</v>
      </c>
      <c r="AU1922" s="1">
        <v>1</v>
      </c>
      <c r="AV1922" s="1">
        <v>0</v>
      </c>
      <c r="AW1922" s="1">
        <v>0</v>
      </c>
      <c r="AX1922" s="1">
        <v>1</v>
      </c>
      <c r="AY1922" s="1">
        <v>0</v>
      </c>
      <c r="AZ1922" s="1">
        <v>0</v>
      </c>
      <c r="BA1922" s="1">
        <v>0</v>
      </c>
      <c r="BB1922" s="1">
        <v>0</v>
      </c>
      <c r="BC1922" s="1">
        <v>0</v>
      </c>
      <c r="BD1922" s="1">
        <v>0</v>
      </c>
      <c r="BE1922" s="1">
        <v>0</v>
      </c>
      <c r="BF1922" s="1">
        <f>SUM(AS1922:BE1922)</f>
        <v>2</v>
      </c>
      <c r="BG1922" s="25">
        <v>0</v>
      </c>
      <c r="BH1922" s="1">
        <v>0</v>
      </c>
      <c r="BI1922" s="1">
        <v>0</v>
      </c>
      <c r="BJ1922" s="1">
        <v>0</v>
      </c>
      <c r="BK1922" s="1">
        <v>0</v>
      </c>
      <c r="BL1922" s="25">
        <v>0</v>
      </c>
      <c r="BM1922" s="1">
        <v>0</v>
      </c>
      <c r="BN1922" s="1">
        <v>0</v>
      </c>
      <c r="BO1922" s="1">
        <v>0</v>
      </c>
      <c r="BP1922" s="1">
        <v>0</v>
      </c>
      <c r="BQ1922" s="12"/>
      <c r="BR1922" s="12"/>
      <c r="BS1922" s="12"/>
      <c r="BT1922" s="12"/>
      <c r="BU1922" s="12"/>
      <c r="BV1922" s="12"/>
      <c r="BW1922" s="12"/>
      <c r="BX1922" s="12"/>
      <c r="BY1922" s="12"/>
      <c r="BZ1922" s="12"/>
      <c r="CA1922" s="12"/>
      <c r="CB1922" s="15"/>
      <c r="CC1922" s="12"/>
      <c r="CD1922" s="12"/>
      <c r="CE1922" s="12"/>
      <c r="CF1922" s="12"/>
      <c r="CG1922" s="12"/>
      <c r="CH1922" s="12"/>
      <c r="CI1922" s="12"/>
      <c r="CJ1922" s="15"/>
      <c r="CK1922" s="12"/>
      <c r="CL1922" s="12"/>
      <c r="CM1922" s="12"/>
      <c r="CN1922" s="12"/>
      <c r="CO1922" s="12"/>
      <c r="CP1922" s="12"/>
      <c r="CQ1922" s="12"/>
      <c r="CR1922" s="12"/>
      <c r="CS1922" s="12"/>
      <c r="CT1922" s="12"/>
      <c r="CU1922" s="12"/>
      <c r="CV1922" s="12"/>
      <c r="CW1922" s="12"/>
      <c r="CX1922" s="12"/>
      <c r="CY1922" s="12"/>
      <c r="CZ1922" s="12"/>
      <c r="DA1922" s="12"/>
      <c r="DB1922" s="12"/>
      <c r="DC1922" s="12"/>
      <c r="DD1922"/>
      <c r="DE1922" s="35"/>
    </row>
    <row r="1923" spans="1:109" x14ac:dyDescent="0.2">
      <c r="A1923" s="2">
        <v>1922</v>
      </c>
      <c r="B1923" s="5">
        <v>23</v>
      </c>
      <c r="C1923" s="5">
        <v>3</v>
      </c>
      <c r="D1923" s="1">
        <v>27</v>
      </c>
      <c r="E1923" s="7">
        <v>44103</v>
      </c>
      <c r="F1923" s="1">
        <v>0</v>
      </c>
      <c r="G1923" s="5">
        <f t="shared" si="118"/>
        <v>28</v>
      </c>
      <c r="H1923" s="19">
        <f t="shared" si="119"/>
        <v>224</v>
      </c>
      <c r="I1923">
        <v>100</v>
      </c>
      <c r="J1923">
        <v>131.65972222222223</v>
      </c>
      <c r="K1923">
        <v>27.053682447051152</v>
      </c>
      <c r="L1923">
        <v>11.805555555555555</v>
      </c>
      <c r="M1923">
        <v>88.194444444444443</v>
      </c>
      <c r="N1923">
        <v>0</v>
      </c>
      <c r="O1923">
        <v>100</v>
      </c>
      <c r="P1923">
        <v>143.88020833333334</v>
      </c>
      <c r="Q1923">
        <v>26.196747084549607</v>
      </c>
      <c r="R1923">
        <v>17.708333333333332</v>
      </c>
      <c r="S1923">
        <v>82.291666666666671</v>
      </c>
      <c r="T1923">
        <v>0</v>
      </c>
      <c r="U1923">
        <v>100</v>
      </c>
      <c r="V1923">
        <v>107.21875</v>
      </c>
      <c r="W1923">
        <v>7.8596589700785415</v>
      </c>
      <c r="X1923">
        <v>0</v>
      </c>
      <c r="Y1923">
        <v>100</v>
      </c>
      <c r="Z1923">
        <v>0</v>
      </c>
      <c r="AA1923" s="2">
        <v>0</v>
      </c>
      <c r="AB1923">
        <v>1</v>
      </c>
      <c r="AC1923">
        <v>5</v>
      </c>
      <c r="AD1923">
        <v>1</v>
      </c>
      <c r="AE1923" s="16">
        <v>0</v>
      </c>
      <c r="AF1923" t="s">
        <v>875</v>
      </c>
      <c r="AG1923" t="s">
        <v>875</v>
      </c>
      <c r="AH1923" t="s">
        <v>875</v>
      </c>
      <c r="AI1923" t="s">
        <v>875</v>
      </c>
      <c r="AJ1923" t="s">
        <v>875</v>
      </c>
      <c r="AK1923" t="s">
        <v>875</v>
      </c>
      <c r="AL1923" t="s">
        <v>875</v>
      </c>
      <c r="AM1923" s="1" t="s">
        <v>903</v>
      </c>
      <c r="AN1923" s="1" t="s">
        <v>903</v>
      </c>
      <c r="AO1923" s="1" t="s">
        <v>903</v>
      </c>
      <c r="AP1923" s="1" t="s">
        <v>903</v>
      </c>
      <c r="AQ1923" s="1" t="s">
        <v>903</v>
      </c>
      <c r="AR1923" s="1" t="s">
        <v>903</v>
      </c>
      <c r="AS1923" s="1" t="s">
        <v>903</v>
      </c>
      <c r="AT1923" s="1" t="s">
        <v>903</v>
      </c>
      <c r="AU1923" s="1" t="s">
        <v>903</v>
      </c>
      <c r="AV1923" s="1" t="s">
        <v>903</v>
      </c>
      <c r="AW1923" s="1" t="s">
        <v>903</v>
      </c>
      <c r="AX1923" s="1" t="s">
        <v>903</v>
      </c>
      <c r="AY1923" s="1" t="s">
        <v>903</v>
      </c>
      <c r="AZ1923" s="1" t="s">
        <v>903</v>
      </c>
      <c r="BA1923" s="1" t="s">
        <v>875</v>
      </c>
      <c r="BB1923" s="1" t="s">
        <v>875</v>
      </c>
      <c r="BC1923" s="1" t="s">
        <v>875</v>
      </c>
      <c r="BD1923" s="1" t="s">
        <v>875</v>
      </c>
      <c r="BE1923" s="1" t="s">
        <v>875</v>
      </c>
      <c r="BF1923" s="1" t="s">
        <v>875</v>
      </c>
      <c r="BG1923" s="12">
        <v>28</v>
      </c>
      <c r="BH1923" s="1">
        <v>5</v>
      </c>
      <c r="BI1923" s="5">
        <v>8</v>
      </c>
      <c r="BJ1923" s="1">
        <f>BG1923*BI1923</f>
        <v>224</v>
      </c>
      <c r="BK1923" s="1" t="s">
        <v>29</v>
      </c>
      <c r="BL1923" s="25">
        <v>0</v>
      </c>
      <c r="BM1923" s="1">
        <v>0</v>
      </c>
      <c r="BN1923" s="1">
        <v>0</v>
      </c>
      <c r="BO1923" s="1">
        <v>0</v>
      </c>
      <c r="BP1923" s="1">
        <v>0</v>
      </c>
      <c r="BQ1923" s="14">
        <v>44103.880592604168</v>
      </c>
      <c r="BR1923" s="14" t="s">
        <v>738</v>
      </c>
      <c r="BS1923" s="15">
        <v>27.516666666666666</v>
      </c>
      <c r="BT1923" s="12" t="s">
        <v>136</v>
      </c>
      <c r="BU1923" s="12">
        <v>3</v>
      </c>
      <c r="BV1923" s="12" t="s">
        <v>541</v>
      </c>
      <c r="BW1923" s="12" t="s">
        <v>739</v>
      </c>
      <c r="BX1923" s="12" t="s">
        <v>161</v>
      </c>
      <c r="BY1923" s="12" t="s">
        <v>740</v>
      </c>
      <c r="BZ1923" s="12">
        <v>1</v>
      </c>
      <c r="CA1923" s="12">
        <v>15</v>
      </c>
      <c r="CB1923" s="15">
        <v>0</v>
      </c>
      <c r="CC1923" s="12">
        <v>0</v>
      </c>
      <c r="CD1923" s="12">
        <v>0</v>
      </c>
      <c r="CE1923" s="12">
        <v>1</v>
      </c>
      <c r="CF1923" s="12">
        <v>2</v>
      </c>
      <c r="CG1923" s="12">
        <v>4</v>
      </c>
      <c r="CH1923" s="12">
        <v>2</v>
      </c>
      <c r="CI1923" s="12">
        <v>4</v>
      </c>
      <c r="CJ1923" s="15">
        <v>5</v>
      </c>
      <c r="CK1923" s="12">
        <v>1</v>
      </c>
      <c r="CL1923" s="12">
        <v>4</v>
      </c>
      <c r="CM1923" s="12">
        <v>2</v>
      </c>
      <c r="CN1923" s="12">
        <v>4</v>
      </c>
      <c r="CO1923" s="12">
        <v>3</v>
      </c>
      <c r="CP1923" s="12" t="s">
        <v>99</v>
      </c>
      <c r="CQ1923" s="12">
        <v>61</v>
      </c>
      <c r="CR1923" s="12">
        <v>61</v>
      </c>
      <c r="CS1923" s="12">
        <v>100</v>
      </c>
      <c r="CT1923" s="12">
        <v>72</v>
      </c>
      <c r="CU1923" s="12">
        <v>59</v>
      </c>
      <c r="CV1923" s="12">
        <v>5.8</v>
      </c>
      <c r="CW1923" s="12">
        <v>158</v>
      </c>
      <c r="CX1923" s="12" t="b">
        <v>0</v>
      </c>
      <c r="CY1923" s="12"/>
      <c r="CZ1923" s="12">
        <v>0.01</v>
      </c>
      <c r="DA1923" s="12"/>
      <c r="DB1923" s="12"/>
      <c r="DC1923" s="12"/>
      <c r="DD1923"/>
      <c r="DE1923" s="35"/>
    </row>
    <row r="1924" spans="1:109" x14ac:dyDescent="0.2">
      <c r="A1924" s="2">
        <v>1923</v>
      </c>
      <c r="B1924" s="5">
        <v>23</v>
      </c>
      <c r="C1924" s="5">
        <v>3</v>
      </c>
      <c r="D1924" s="1">
        <v>28</v>
      </c>
      <c r="E1924" s="7">
        <v>44104</v>
      </c>
      <c r="F1924" s="1">
        <v>0</v>
      </c>
      <c r="G1924" s="5">
        <f t="shared" si="118"/>
        <v>0</v>
      </c>
      <c r="H1924" s="19">
        <f t="shared" si="119"/>
        <v>0</v>
      </c>
      <c r="I1924">
        <v>100</v>
      </c>
      <c r="J1924">
        <v>140.38888888888889</v>
      </c>
      <c r="K1924">
        <v>17.898849541474121</v>
      </c>
      <c r="L1924">
        <v>6.5972222222222223</v>
      </c>
      <c r="M1924">
        <v>93.402777777777771</v>
      </c>
      <c r="N1924">
        <v>0</v>
      </c>
      <c r="O1924">
        <v>100</v>
      </c>
      <c r="P1924">
        <v>143.36979166666666</v>
      </c>
      <c r="Q1924">
        <v>20.43960055277719</v>
      </c>
      <c r="R1924">
        <v>9.8958333333333339</v>
      </c>
      <c r="S1924">
        <v>90.104166666666671</v>
      </c>
      <c r="T1924">
        <v>0</v>
      </c>
      <c r="U1924">
        <v>100</v>
      </c>
      <c r="V1924">
        <v>134.42708333333334</v>
      </c>
      <c r="W1924">
        <v>8.3883339769125449</v>
      </c>
      <c r="X1924">
        <v>0</v>
      </c>
      <c r="Y1924">
        <v>100</v>
      </c>
      <c r="Z1924">
        <v>0</v>
      </c>
      <c r="AA1924" s="2">
        <v>0</v>
      </c>
      <c r="AB1924">
        <v>1</v>
      </c>
      <c r="AC1924">
        <v>4</v>
      </c>
      <c r="AD1924">
        <v>1</v>
      </c>
      <c r="AE1924" s="16">
        <v>0</v>
      </c>
      <c r="AF1924" s="12">
        <v>99</v>
      </c>
      <c r="AG1924">
        <v>99</v>
      </c>
      <c r="AH1924">
        <v>1</v>
      </c>
      <c r="AI1924">
        <v>99</v>
      </c>
      <c r="AJ1924">
        <v>99</v>
      </c>
      <c r="AK1924">
        <v>2</v>
      </c>
      <c r="AL1924">
        <v>99</v>
      </c>
      <c r="AM1924">
        <v>99</v>
      </c>
      <c r="AN1924" s="1">
        <v>99</v>
      </c>
      <c r="AO1924" s="1">
        <v>99</v>
      </c>
      <c r="AP1924" s="1">
        <v>99</v>
      </c>
      <c r="AQ1924" s="1">
        <v>99</v>
      </c>
      <c r="AR1924" s="1">
        <v>99</v>
      </c>
      <c r="AS1924" s="1">
        <v>0</v>
      </c>
      <c r="AT1924" s="1">
        <v>0</v>
      </c>
      <c r="AU1924" s="1">
        <v>1</v>
      </c>
      <c r="AV1924" s="1">
        <v>0</v>
      </c>
      <c r="AW1924" s="1">
        <v>0</v>
      </c>
      <c r="AX1924" s="1">
        <v>1</v>
      </c>
      <c r="AY1924" s="1">
        <v>0</v>
      </c>
      <c r="AZ1924" s="1">
        <v>0</v>
      </c>
      <c r="BA1924" s="1">
        <v>0</v>
      </c>
      <c r="BB1924" s="1">
        <v>0</v>
      </c>
      <c r="BC1924" s="1">
        <v>0</v>
      </c>
      <c r="BD1924" s="1">
        <v>0</v>
      </c>
      <c r="BE1924" s="1">
        <v>0</v>
      </c>
      <c r="BF1924" s="1">
        <f>SUM(AS1924:BE1924)</f>
        <v>2</v>
      </c>
      <c r="BG1924" s="25">
        <v>0</v>
      </c>
      <c r="BH1924" s="1">
        <v>0</v>
      </c>
      <c r="BI1924" s="1">
        <v>0</v>
      </c>
      <c r="BJ1924" s="1">
        <v>0</v>
      </c>
      <c r="BK1924" s="1">
        <v>0</v>
      </c>
      <c r="BL1924" s="25">
        <v>0</v>
      </c>
      <c r="BM1924" s="1">
        <v>0</v>
      </c>
      <c r="BN1924" s="1">
        <v>0</v>
      </c>
      <c r="BO1924" s="1">
        <v>0</v>
      </c>
      <c r="BP1924" s="1">
        <v>0</v>
      </c>
      <c r="BQ1924" s="12"/>
      <c r="BR1924" s="12"/>
      <c r="BS1924" s="12"/>
      <c r="BT1924" s="12"/>
      <c r="BU1924" s="12"/>
      <c r="BV1924" s="12"/>
      <c r="BW1924" s="12"/>
      <c r="BX1924" s="12"/>
      <c r="BY1924" s="12"/>
      <c r="BZ1924" s="12"/>
      <c r="CA1924" s="12"/>
      <c r="CB1924" s="15"/>
      <c r="CC1924" s="12"/>
      <c r="CD1924" s="12"/>
      <c r="CE1924" s="12"/>
      <c r="CF1924" s="12"/>
      <c r="CG1924" s="12"/>
      <c r="CH1924" s="12"/>
      <c r="CI1924" s="12"/>
      <c r="CJ1924" s="15"/>
      <c r="CK1924" s="12"/>
      <c r="CL1924" s="12"/>
      <c r="CM1924" s="12"/>
      <c r="CN1924" s="12"/>
      <c r="CO1924" s="12"/>
      <c r="CP1924" s="12"/>
      <c r="CQ1924" s="12"/>
      <c r="CR1924" s="12"/>
      <c r="CS1924" s="12"/>
      <c r="CT1924" s="12"/>
      <c r="CU1924" s="12"/>
      <c r="CV1924" s="12"/>
      <c r="CW1924" s="12"/>
      <c r="CX1924" s="12"/>
      <c r="CY1924" s="12"/>
      <c r="CZ1924" s="12"/>
      <c r="DA1924" s="12"/>
      <c r="DB1924" s="12"/>
      <c r="DC1924" s="12"/>
      <c r="DD1924"/>
      <c r="DE1924" s="35"/>
    </row>
    <row r="1925" spans="1:109" customFormat="1" x14ac:dyDescent="0.2">
      <c r="A1925" s="2">
        <v>1924</v>
      </c>
      <c r="B1925" s="5">
        <v>23</v>
      </c>
      <c r="C1925" s="5">
        <v>3</v>
      </c>
      <c r="D1925" s="1">
        <v>29</v>
      </c>
      <c r="E1925" s="7">
        <v>44105</v>
      </c>
      <c r="F1925" s="1">
        <v>0</v>
      </c>
      <c r="G1925" s="5">
        <f t="shared" si="118"/>
        <v>26</v>
      </c>
      <c r="H1925" s="19">
        <f t="shared" si="119"/>
        <v>208</v>
      </c>
      <c r="I1925">
        <v>100</v>
      </c>
      <c r="J1925">
        <v>132.95833333333334</v>
      </c>
      <c r="K1925">
        <v>30.046245695828464</v>
      </c>
      <c r="L1925">
        <v>14.930555555555555</v>
      </c>
      <c r="M1925">
        <v>85.069444444444443</v>
      </c>
      <c r="N1925">
        <v>0</v>
      </c>
      <c r="O1925">
        <v>100</v>
      </c>
      <c r="P1925">
        <v>137.47916666666666</v>
      </c>
      <c r="Q1925">
        <v>33.366759273897408</v>
      </c>
      <c r="R1925">
        <v>22.395833333333332</v>
      </c>
      <c r="S1925">
        <v>77.604166666666671</v>
      </c>
      <c r="T1925">
        <v>0</v>
      </c>
      <c r="U1925">
        <v>100</v>
      </c>
      <c r="V1925">
        <v>123.91666666666667</v>
      </c>
      <c r="W1925">
        <v>17.434634567627629</v>
      </c>
      <c r="X1925">
        <v>0</v>
      </c>
      <c r="Y1925">
        <v>100</v>
      </c>
      <c r="Z1925">
        <v>0</v>
      </c>
      <c r="AA1925" s="2">
        <v>0</v>
      </c>
      <c r="AB1925">
        <v>2</v>
      </c>
      <c r="AC1925">
        <v>5</v>
      </c>
      <c r="AD1925">
        <v>1</v>
      </c>
      <c r="AE1925" s="16">
        <v>0</v>
      </c>
      <c r="AF1925" t="s">
        <v>875</v>
      </c>
      <c r="AG1925" t="s">
        <v>875</v>
      </c>
      <c r="AH1925" t="s">
        <v>875</v>
      </c>
      <c r="AI1925" t="s">
        <v>875</v>
      </c>
      <c r="AJ1925" t="s">
        <v>875</v>
      </c>
      <c r="AK1925" t="s">
        <v>875</v>
      </c>
      <c r="AL1925" t="s">
        <v>875</v>
      </c>
      <c r="AM1925" s="1" t="s">
        <v>903</v>
      </c>
      <c r="AN1925" s="1" t="s">
        <v>903</v>
      </c>
      <c r="AO1925" s="1" t="s">
        <v>903</v>
      </c>
      <c r="AP1925" s="1" t="s">
        <v>903</v>
      </c>
      <c r="AQ1925" s="1" t="s">
        <v>903</v>
      </c>
      <c r="AR1925" s="1" t="s">
        <v>903</v>
      </c>
      <c r="AS1925" s="1" t="s">
        <v>903</v>
      </c>
      <c r="AT1925" s="1" t="s">
        <v>903</v>
      </c>
      <c r="AU1925" s="1" t="s">
        <v>903</v>
      </c>
      <c r="AV1925" s="1" t="s">
        <v>903</v>
      </c>
      <c r="AW1925" s="1" t="s">
        <v>903</v>
      </c>
      <c r="AX1925" s="1" t="s">
        <v>903</v>
      </c>
      <c r="AY1925" s="1" t="s">
        <v>903</v>
      </c>
      <c r="AZ1925" s="1" t="s">
        <v>903</v>
      </c>
      <c r="BA1925" s="1" t="s">
        <v>875</v>
      </c>
      <c r="BB1925" s="1" t="s">
        <v>875</v>
      </c>
      <c r="BC1925" s="1" t="s">
        <v>875</v>
      </c>
      <c r="BD1925" s="1" t="s">
        <v>875</v>
      </c>
      <c r="BE1925" s="1" t="s">
        <v>875</v>
      </c>
      <c r="BF1925" s="1" t="s">
        <v>875</v>
      </c>
      <c r="BG1925" s="12">
        <v>26</v>
      </c>
      <c r="BH1925" s="1">
        <v>4</v>
      </c>
      <c r="BI1925" s="1">
        <v>8</v>
      </c>
      <c r="BJ1925" s="1">
        <f>BG1925*BI1925</f>
        <v>208</v>
      </c>
      <c r="BK1925" s="1" t="s">
        <v>29</v>
      </c>
      <c r="BL1925" s="25">
        <v>0</v>
      </c>
      <c r="BM1925" s="1">
        <v>0</v>
      </c>
      <c r="BN1925" s="1">
        <v>0</v>
      </c>
      <c r="BO1925" s="1">
        <v>0</v>
      </c>
      <c r="BP1925" s="1">
        <v>0</v>
      </c>
      <c r="BQ1925" s="14">
        <v>44105.807225555553</v>
      </c>
      <c r="BR1925" s="14" t="s">
        <v>741</v>
      </c>
      <c r="BS1925" s="15">
        <v>22.383333333333333</v>
      </c>
      <c r="BT1925" s="12" t="s">
        <v>566</v>
      </c>
      <c r="BU1925" s="12">
        <v>3</v>
      </c>
      <c r="BV1925" s="12" t="s">
        <v>742</v>
      </c>
      <c r="BW1925" s="12" t="s">
        <v>743</v>
      </c>
      <c r="BX1925" s="12" t="s">
        <v>744</v>
      </c>
      <c r="BY1925" s="12" t="s">
        <v>745</v>
      </c>
      <c r="BZ1925" s="12">
        <v>1</v>
      </c>
      <c r="CA1925" s="12">
        <v>15</v>
      </c>
      <c r="CB1925" s="15">
        <v>0</v>
      </c>
      <c r="CC1925" s="12">
        <v>22</v>
      </c>
      <c r="CD1925" s="12">
        <v>22</v>
      </c>
      <c r="CE1925" s="12">
        <v>5</v>
      </c>
      <c r="CF1925" s="12">
        <v>3</v>
      </c>
      <c r="CG1925" s="12">
        <v>3</v>
      </c>
      <c r="CH1925" s="12">
        <v>2</v>
      </c>
      <c r="CI1925" s="12">
        <v>2</v>
      </c>
      <c r="CJ1925" s="15">
        <v>4</v>
      </c>
      <c r="CK1925" s="12">
        <v>2</v>
      </c>
      <c r="CL1925" s="12">
        <v>4</v>
      </c>
      <c r="CM1925" s="12">
        <v>2</v>
      </c>
      <c r="CN1925" s="12">
        <v>3</v>
      </c>
      <c r="CO1925" s="12">
        <v>4</v>
      </c>
      <c r="CP1925" s="12" t="s">
        <v>435</v>
      </c>
      <c r="CQ1925" s="12">
        <v>52</v>
      </c>
      <c r="CR1925" s="12">
        <v>52</v>
      </c>
      <c r="CS1925" s="12">
        <v>50</v>
      </c>
      <c r="CT1925" s="12">
        <v>76</v>
      </c>
      <c r="CU1925" s="12">
        <v>50</v>
      </c>
      <c r="CV1925" s="12">
        <v>5.8</v>
      </c>
      <c r="CW1925" s="12">
        <v>203</v>
      </c>
      <c r="CX1925" s="12" t="b">
        <v>0</v>
      </c>
      <c r="CY1925" s="12"/>
      <c r="CZ1925" s="12">
        <v>0</v>
      </c>
      <c r="DA1925" s="12"/>
      <c r="DB1925" s="12"/>
      <c r="DC1925" s="12"/>
      <c r="DE1925" s="35"/>
    </row>
    <row r="1926" spans="1:109" customFormat="1" x14ac:dyDescent="0.2">
      <c r="A1926" s="2">
        <v>1925</v>
      </c>
      <c r="B1926" s="5">
        <v>23</v>
      </c>
      <c r="C1926" s="5">
        <v>3</v>
      </c>
      <c r="D1926" s="1">
        <v>30</v>
      </c>
      <c r="E1926" s="7">
        <v>44106</v>
      </c>
      <c r="F1926" s="1">
        <v>1</v>
      </c>
      <c r="G1926" s="5">
        <f t="shared" si="118"/>
        <v>0</v>
      </c>
      <c r="H1926" s="19">
        <f t="shared" si="119"/>
        <v>0</v>
      </c>
      <c r="I1926">
        <v>100</v>
      </c>
      <c r="J1926">
        <v>140.56597222222223</v>
      </c>
      <c r="K1926">
        <v>30.50968417185258</v>
      </c>
      <c r="L1926">
        <v>15.625</v>
      </c>
      <c r="M1926">
        <v>82.986111111111114</v>
      </c>
      <c r="N1926">
        <v>1.3888888888888888</v>
      </c>
      <c r="O1926">
        <v>100</v>
      </c>
      <c r="P1926">
        <v>152.890625</v>
      </c>
      <c r="Q1926">
        <v>29.619025513189776</v>
      </c>
      <c r="R1926">
        <v>23.4375</v>
      </c>
      <c r="S1926">
        <v>76.5625</v>
      </c>
      <c r="T1926">
        <v>0</v>
      </c>
      <c r="U1926">
        <v>100</v>
      </c>
      <c r="V1926">
        <v>115.91666666666667</v>
      </c>
      <c r="W1926">
        <v>19.528709527678199</v>
      </c>
      <c r="X1926">
        <v>0</v>
      </c>
      <c r="Y1926">
        <v>95.833333333333329</v>
      </c>
      <c r="Z1926">
        <v>4.166666666666667</v>
      </c>
      <c r="AA1926" s="2">
        <v>0</v>
      </c>
      <c r="AB1926">
        <v>1</v>
      </c>
      <c r="AC1926">
        <v>6</v>
      </c>
      <c r="AD1926">
        <v>2</v>
      </c>
      <c r="AE1926" s="16">
        <v>0</v>
      </c>
      <c r="AF1926" s="12">
        <v>99</v>
      </c>
      <c r="AG1926">
        <v>99</v>
      </c>
      <c r="AH1926">
        <v>2</v>
      </c>
      <c r="AI1926">
        <v>99</v>
      </c>
      <c r="AJ1926">
        <v>99</v>
      </c>
      <c r="AK1926">
        <v>1</v>
      </c>
      <c r="AL1926">
        <v>99</v>
      </c>
      <c r="AM1926">
        <v>99</v>
      </c>
      <c r="AN1926" s="1">
        <v>99</v>
      </c>
      <c r="AO1926" s="1">
        <v>99</v>
      </c>
      <c r="AP1926" s="1">
        <v>99</v>
      </c>
      <c r="AQ1926" s="1">
        <v>99</v>
      </c>
      <c r="AR1926" s="1">
        <v>99</v>
      </c>
      <c r="AS1926" s="1">
        <v>0</v>
      </c>
      <c r="AT1926" s="1">
        <v>0</v>
      </c>
      <c r="AU1926" s="1">
        <v>1</v>
      </c>
      <c r="AV1926" s="1">
        <v>0</v>
      </c>
      <c r="AW1926" s="1">
        <v>0</v>
      </c>
      <c r="AX1926" s="1">
        <v>1</v>
      </c>
      <c r="AY1926" s="1">
        <v>0</v>
      </c>
      <c r="AZ1926" s="1">
        <v>0</v>
      </c>
      <c r="BA1926" s="1">
        <v>0</v>
      </c>
      <c r="BB1926" s="1">
        <v>0</v>
      </c>
      <c r="BC1926" s="1">
        <v>0</v>
      </c>
      <c r="BD1926" s="1">
        <v>0</v>
      </c>
      <c r="BE1926" s="1">
        <v>0</v>
      </c>
      <c r="BF1926" s="1">
        <f>SUM(AS1926:BE1926)</f>
        <v>2</v>
      </c>
      <c r="BG1926" s="25">
        <v>0</v>
      </c>
      <c r="BH1926" s="1">
        <v>0</v>
      </c>
      <c r="BI1926" s="1">
        <v>0</v>
      </c>
      <c r="BJ1926" s="1">
        <v>0</v>
      </c>
      <c r="BK1926" s="1">
        <v>0</v>
      </c>
      <c r="BL1926" s="25">
        <v>0</v>
      </c>
      <c r="BM1926" s="1">
        <v>0</v>
      </c>
      <c r="BN1926" s="1">
        <v>0</v>
      </c>
      <c r="BO1926" s="1">
        <v>0</v>
      </c>
      <c r="BP1926" s="1">
        <v>0</v>
      </c>
      <c r="BQ1926" s="12"/>
      <c r="BR1926" s="12"/>
      <c r="BS1926" s="12"/>
      <c r="BT1926" s="12"/>
      <c r="BU1926" s="12"/>
      <c r="BV1926" s="12"/>
      <c r="BW1926" s="12"/>
      <c r="BX1926" s="12"/>
      <c r="BY1926" s="12"/>
      <c r="BZ1926" s="12"/>
      <c r="CA1926" s="12"/>
      <c r="CB1926" s="15"/>
      <c r="CC1926" s="12"/>
      <c r="CD1926" s="12"/>
      <c r="CE1926" s="12"/>
      <c r="CF1926" s="12"/>
      <c r="CG1926" s="12"/>
      <c r="CH1926" s="12"/>
      <c r="CI1926" s="12"/>
      <c r="CJ1926" s="15"/>
      <c r="CK1926" s="12"/>
      <c r="CL1926" s="12"/>
      <c r="CM1926" s="12"/>
      <c r="CN1926" s="12"/>
      <c r="CO1926" s="12"/>
      <c r="CP1926" s="12"/>
      <c r="CQ1926" s="12"/>
      <c r="CR1926" s="12"/>
      <c r="CS1926" s="12"/>
      <c r="CT1926" s="12"/>
      <c r="CU1926" s="12"/>
      <c r="CV1926" s="12"/>
      <c r="CW1926" s="12"/>
      <c r="CX1926" s="12"/>
      <c r="CY1926" s="12"/>
      <c r="CZ1926" s="12"/>
      <c r="DA1926" s="12"/>
      <c r="DB1926" s="12"/>
      <c r="DC1926" s="12"/>
      <c r="DE1926" s="35"/>
    </row>
    <row r="1927" spans="1:109" x14ac:dyDescent="0.2">
      <c r="A1927" s="2">
        <v>1926</v>
      </c>
      <c r="B1927" s="5">
        <v>23</v>
      </c>
      <c r="C1927" s="5">
        <v>3</v>
      </c>
      <c r="D1927" s="1">
        <v>31</v>
      </c>
      <c r="E1927" s="7">
        <v>44107</v>
      </c>
      <c r="F1927" s="1">
        <v>0</v>
      </c>
      <c r="G1927" s="5">
        <f t="shared" si="118"/>
        <v>28</v>
      </c>
      <c r="H1927" s="19">
        <f t="shared" si="119"/>
        <v>224</v>
      </c>
      <c r="I1927">
        <v>100</v>
      </c>
      <c r="J1927">
        <v>158.92708333333334</v>
      </c>
      <c r="K1927">
        <v>31.16499373513664</v>
      </c>
      <c r="L1927">
        <v>27.777777777777779</v>
      </c>
      <c r="M1927">
        <v>69.444444444444457</v>
      </c>
      <c r="N1927">
        <v>2.7777777777777777</v>
      </c>
      <c r="O1927">
        <v>100</v>
      </c>
      <c r="P1927">
        <v>148.97916666666666</v>
      </c>
      <c r="Q1927">
        <v>18.213117199121999</v>
      </c>
      <c r="R1927">
        <v>13.020833333333334</v>
      </c>
      <c r="S1927">
        <v>86.979166666666671</v>
      </c>
      <c r="T1927">
        <v>0</v>
      </c>
      <c r="U1927">
        <v>100</v>
      </c>
      <c r="V1927">
        <v>178.82291666666666</v>
      </c>
      <c r="W1927">
        <v>40.829966053385888</v>
      </c>
      <c r="X1927">
        <v>57.291666666666664</v>
      </c>
      <c r="Y1927">
        <v>34.375</v>
      </c>
      <c r="Z1927">
        <v>8.3333333333333339</v>
      </c>
      <c r="AA1927" s="2">
        <v>1</v>
      </c>
      <c r="AB1927">
        <v>1</v>
      </c>
      <c r="AC1927">
        <v>2</v>
      </c>
      <c r="AD1927">
        <v>1</v>
      </c>
      <c r="AE1927" s="16">
        <v>0</v>
      </c>
      <c r="AF1927" t="s">
        <v>875</v>
      </c>
      <c r="AG1927" t="s">
        <v>875</v>
      </c>
      <c r="AH1927" t="s">
        <v>875</v>
      </c>
      <c r="AI1927" t="s">
        <v>875</v>
      </c>
      <c r="AJ1927" t="s">
        <v>875</v>
      </c>
      <c r="AK1927" t="s">
        <v>875</v>
      </c>
      <c r="AL1927" t="s">
        <v>875</v>
      </c>
      <c r="AM1927" s="1" t="s">
        <v>903</v>
      </c>
      <c r="AN1927" s="1" t="s">
        <v>903</v>
      </c>
      <c r="AO1927" s="1" t="s">
        <v>903</v>
      </c>
      <c r="AP1927" s="1" t="s">
        <v>903</v>
      </c>
      <c r="AQ1927" s="1" t="s">
        <v>903</v>
      </c>
      <c r="AR1927" s="1" t="s">
        <v>903</v>
      </c>
      <c r="AS1927" s="1" t="s">
        <v>903</v>
      </c>
      <c r="AT1927" s="1" t="s">
        <v>903</v>
      </c>
      <c r="AU1927" s="1" t="s">
        <v>903</v>
      </c>
      <c r="AV1927" s="1" t="s">
        <v>903</v>
      </c>
      <c r="AW1927" s="1" t="s">
        <v>903</v>
      </c>
      <c r="AX1927" s="1" t="s">
        <v>903</v>
      </c>
      <c r="AY1927" s="1" t="s">
        <v>903</v>
      </c>
      <c r="AZ1927" s="1" t="s">
        <v>903</v>
      </c>
      <c r="BA1927" s="1" t="s">
        <v>875</v>
      </c>
      <c r="BB1927" s="1" t="s">
        <v>875</v>
      </c>
      <c r="BC1927" s="1" t="s">
        <v>875</v>
      </c>
      <c r="BD1927" s="1" t="s">
        <v>875</v>
      </c>
      <c r="BE1927" s="1" t="s">
        <v>875</v>
      </c>
      <c r="BF1927" s="1" t="s">
        <v>875</v>
      </c>
      <c r="BG1927" s="12">
        <v>28</v>
      </c>
      <c r="BH1927" s="1">
        <v>5</v>
      </c>
      <c r="BI1927" s="5">
        <v>8</v>
      </c>
      <c r="BJ1927" s="1">
        <f>BG1927*BI1927</f>
        <v>224</v>
      </c>
      <c r="BK1927" s="1" t="s">
        <v>29</v>
      </c>
      <c r="BL1927" s="25">
        <v>0</v>
      </c>
      <c r="BM1927" s="1">
        <v>0</v>
      </c>
      <c r="BN1927" s="1">
        <v>0</v>
      </c>
      <c r="BO1927" s="1">
        <v>0</v>
      </c>
      <c r="BP1927" s="1">
        <v>0</v>
      </c>
      <c r="BQ1927" s="14">
        <v>44107.847969826391</v>
      </c>
      <c r="BR1927" s="14" t="s">
        <v>746</v>
      </c>
      <c r="BS1927" s="15">
        <v>27.516666666666666</v>
      </c>
      <c r="BT1927" s="12" t="s">
        <v>747</v>
      </c>
      <c r="BU1927" s="12">
        <v>3</v>
      </c>
      <c r="BV1927" s="12" t="s">
        <v>161</v>
      </c>
      <c r="BW1927" s="12" t="s">
        <v>748</v>
      </c>
      <c r="BX1927" s="12" t="s">
        <v>161</v>
      </c>
      <c r="BY1927" s="12" t="s">
        <v>749</v>
      </c>
      <c r="BZ1927" s="12">
        <v>1</v>
      </c>
      <c r="CA1927" s="12">
        <v>15</v>
      </c>
      <c r="CB1927" s="15">
        <v>0</v>
      </c>
      <c r="CC1927" s="12">
        <v>0</v>
      </c>
      <c r="CD1927" s="12">
        <v>0</v>
      </c>
      <c r="CE1927" s="12">
        <v>1</v>
      </c>
      <c r="CF1927" s="12">
        <v>2</v>
      </c>
      <c r="CG1927" s="12">
        <v>3</v>
      </c>
      <c r="CH1927" s="12">
        <v>2</v>
      </c>
      <c r="CI1927" s="12">
        <v>3</v>
      </c>
      <c r="CJ1927" s="15">
        <v>5</v>
      </c>
      <c r="CK1927" s="12">
        <v>2</v>
      </c>
      <c r="CL1927" s="12">
        <v>2</v>
      </c>
      <c r="CM1927" s="12">
        <v>2</v>
      </c>
      <c r="CN1927" s="12">
        <v>2</v>
      </c>
      <c r="CO1927" s="12">
        <v>3</v>
      </c>
      <c r="CP1927" s="12" t="s">
        <v>94</v>
      </c>
      <c r="CQ1927" s="12">
        <v>49</v>
      </c>
      <c r="CR1927" s="12">
        <v>47</v>
      </c>
      <c r="CS1927" s="12">
        <v>90</v>
      </c>
      <c r="CT1927" s="12">
        <v>79</v>
      </c>
      <c r="CU1927" s="12">
        <v>45</v>
      </c>
      <c r="CV1927" s="12">
        <v>4.5999999999999996</v>
      </c>
      <c r="CW1927" s="12">
        <v>90</v>
      </c>
      <c r="CX1927" s="12" t="b">
        <v>0</v>
      </c>
      <c r="CY1927" s="12"/>
      <c r="CZ1927" s="12">
        <v>0</v>
      </c>
      <c r="DA1927" s="12"/>
      <c r="DB1927" s="12"/>
      <c r="DC1927" s="12"/>
      <c r="DD1927"/>
      <c r="DE1927" s="35"/>
    </row>
    <row r="1928" spans="1:109" x14ac:dyDescent="0.2">
      <c r="A1928" s="2">
        <v>1927</v>
      </c>
      <c r="B1928" s="5">
        <v>23</v>
      </c>
      <c r="C1928" s="5">
        <v>3</v>
      </c>
      <c r="D1928" s="1">
        <v>32</v>
      </c>
      <c r="E1928" s="7">
        <v>44108</v>
      </c>
      <c r="F1928" s="1">
        <v>0</v>
      </c>
      <c r="G1928" s="5">
        <f t="shared" si="118"/>
        <v>30</v>
      </c>
      <c r="H1928" s="19">
        <f t="shared" si="119"/>
        <v>240</v>
      </c>
      <c r="I1928">
        <v>100</v>
      </c>
      <c r="J1928">
        <v>145.19097222222223</v>
      </c>
      <c r="K1928">
        <v>36.02386958294997</v>
      </c>
      <c r="L1928">
        <v>26.041666666666668</v>
      </c>
      <c r="M1928">
        <v>71.180555555555557</v>
      </c>
      <c r="N1928">
        <v>2.7777777777777777</v>
      </c>
      <c r="O1928">
        <v>100</v>
      </c>
      <c r="P1928">
        <v>144.15104166666666</v>
      </c>
      <c r="Q1928">
        <v>39.254059574945131</v>
      </c>
      <c r="R1928">
        <v>27.083333333333332</v>
      </c>
      <c r="S1928">
        <v>68.75</v>
      </c>
      <c r="T1928">
        <v>4.166666666666667</v>
      </c>
      <c r="U1928">
        <v>100</v>
      </c>
      <c r="V1928">
        <v>147.27083333333334</v>
      </c>
      <c r="W1928">
        <v>28.972130209082593</v>
      </c>
      <c r="X1928">
        <v>23.958333333333332</v>
      </c>
      <c r="Y1928">
        <v>76.041666666666671</v>
      </c>
      <c r="Z1928">
        <v>0</v>
      </c>
      <c r="AA1928" s="2">
        <v>1</v>
      </c>
      <c r="AB1928">
        <v>4</v>
      </c>
      <c r="AC1928">
        <v>4</v>
      </c>
      <c r="AD1928">
        <v>4</v>
      </c>
      <c r="AE1928" s="16">
        <v>0</v>
      </c>
      <c r="AF1928" t="s">
        <v>875</v>
      </c>
      <c r="AG1928" t="s">
        <v>875</v>
      </c>
      <c r="AH1928" t="s">
        <v>875</v>
      </c>
      <c r="AI1928" t="s">
        <v>875</v>
      </c>
      <c r="AJ1928" t="s">
        <v>875</v>
      </c>
      <c r="AK1928" t="s">
        <v>875</v>
      </c>
      <c r="AL1928" t="s">
        <v>875</v>
      </c>
      <c r="AM1928" s="1" t="s">
        <v>903</v>
      </c>
      <c r="AN1928" s="1" t="s">
        <v>903</v>
      </c>
      <c r="AO1928" s="1" t="s">
        <v>903</v>
      </c>
      <c r="AP1928" s="1" t="s">
        <v>903</v>
      </c>
      <c r="AQ1928" s="1" t="s">
        <v>903</v>
      </c>
      <c r="AR1928" s="1" t="s">
        <v>903</v>
      </c>
      <c r="AS1928" s="1" t="s">
        <v>903</v>
      </c>
      <c r="AT1928" s="1" t="s">
        <v>903</v>
      </c>
      <c r="AU1928" s="1" t="s">
        <v>903</v>
      </c>
      <c r="AV1928" s="1" t="s">
        <v>903</v>
      </c>
      <c r="AW1928" s="1" t="s">
        <v>903</v>
      </c>
      <c r="AX1928" s="1" t="s">
        <v>903</v>
      </c>
      <c r="AY1928" s="1" t="s">
        <v>903</v>
      </c>
      <c r="AZ1928" s="1" t="s">
        <v>903</v>
      </c>
      <c r="BA1928" s="1" t="s">
        <v>875</v>
      </c>
      <c r="BB1928" s="1" t="s">
        <v>875</v>
      </c>
      <c r="BC1928" s="1" t="s">
        <v>875</v>
      </c>
      <c r="BD1928" s="1" t="s">
        <v>875</v>
      </c>
      <c r="BE1928" s="1" t="s">
        <v>875</v>
      </c>
      <c r="BF1928" s="1" t="s">
        <v>875</v>
      </c>
      <c r="BG1928" s="12">
        <v>30</v>
      </c>
      <c r="BH1928" s="1">
        <v>5</v>
      </c>
      <c r="BI1928" s="1">
        <v>8</v>
      </c>
      <c r="BJ1928" s="1">
        <f>BG1928*BI1928</f>
        <v>240</v>
      </c>
      <c r="BK1928" s="1" t="s">
        <v>29</v>
      </c>
      <c r="BL1928" s="25">
        <v>0</v>
      </c>
      <c r="BM1928" s="1">
        <v>0</v>
      </c>
      <c r="BN1928" s="1">
        <v>0</v>
      </c>
      <c r="BO1928" s="1">
        <v>0</v>
      </c>
      <c r="BP1928" s="1">
        <v>0</v>
      </c>
      <c r="BQ1928" s="14">
        <v>44108.826889282405</v>
      </c>
      <c r="BR1928" s="14" t="s">
        <v>750</v>
      </c>
      <c r="BS1928" s="15">
        <v>28.9</v>
      </c>
      <c r="BT1928" s="12" t="s">
        <v>136</v>
      </c>
      <c r="BU1928" s="12">
        <v>3</v>
      </c>
      <c r="BV1928" s="12" t="s">
        <v>161</v>
      </c>
      <c r="BW1928" s="12" t="s">
        <v>751</v>
      </c>
      <c r="BX1928" s="12" t="s">
        <v>752</v>
      </c>
      <c r="BY1928" s="12" t="s">
        <v>753</v>
      </c>
      <c r="BZ1928" s="12">
        <v>1</v>
      </c>
      <c r="CA1928" s="12">
        <v>15</v>
      </c>
      <c r="CB1928" s="15">
        <v>0</v>
      </c>
      <c r="CC1928" s="12">
        <v>0</v>
      </c>
      <c r="CD1928" s="12">
        <v>22</v>
      </c>
      <c r="CE1928" s="12">
        <v>3</v>
      </c>
      <c r="CF1928" s="12">
        <v>3</v>
      </c>
      <c r="CG1928" s="12">
        <v>2</v>
      </c>
      <c r="CH1928" s="12">
        <v>3</v>
      </c>
      <c r="CI1928" s="12">
        <v>2</v>
      </c>
      <c r="CJ1928" s="15">
        <v>5</v>
      </c>
      <c r="CK1928" s="12">
        <v>5</v>
      </c>
      <c r="CL1928" s="12">
        <v>4</v>
      </c>
      <c r="CM1928" s="12">
        <v>2</v>
      </c>
      <c r="CN1928" s="12">
        <v>2</v>
      </c>
      <c r="CO1928" s="12">
        <v>4</v>
      </c>
      <c r="CP1928" s="12" t="s">
        <v>99</v>
      </c>
      <c r="CQ1928" s="12">
        <v>58</v>
      </c>
      <c r="CR1928" s="12">
        <v>58</v>
      </c>
      <c r="CS1928" s="12">
        <v>100</v>
      </c>
      <c r="CT1928" s="12">
        <v>61</v>
      </c>
      <c r="CU1928" s="12">
        <v>60</v>
      </c>
      <c r="CV1928" s="12">
        <v>0</v>
      </c>
      <c r="CW1928" s="12">
        <v>0</v>
      </c>
      <c r="CX1928" s="12" t="b">
        <v>0</v>
      </c>
      <c r="CY1928" s="12"/>
      <c r="CZ1928" s="12">
        <v>0</v>
      </c>
      <c r="DA1928" s="12"/>
      <c r="DB1928" s="12"/>
      <c r="DC1928" s="12"/>
      <c r="DD1928"/>
      <c r="DE1928" s="35"/>
    </row>
    <row r="1929" spans="1:109" x14ac:dyDescent="0.2">
      <c r="A1929" s="2">
        <v>1928</v>
      </c>
      <c r="B1929" s="5">
        <v>23</v>
      </c>
      <c r="C1929" s="5">
        <v>3</v>
      </c>
      <c r="D1929" s="1">
        <v>33</v>
      </c>
      <c r="E1929" s="7">
        <v>44109</v>
      </c>
      <c r="F1929" s="1">
        <v>0</v>
      </c>
      <c r="G1929" s="5">
        <f t="shared" si="118"/>
        <v>0</v>
      </c>
      <c r="H1929" s="19">
        <f t="shared" si="119"/>
        <v>0</v>
      </c>
      <c r="I1929">
        <v>100</v>
      </c>
      <c r="J1929">
        <v>194.48611111111111</v>
      </c>
      <c r="K1929">
        <v>31.844882458750174</v>
      </c>
      <c r="L1929">
        <v>60.069444444444443</v>
      </c>
      <c r="M1929">
        <v>39.930555555555557</v>
      </c>
      <c r="N1929">
        <v>0</v>
      </c>
      <c r="O1929">
        <v>100</v>
      </c>
      <c r="P1929">
        <v>166.13541666666666</v>
      </c>
      <c r="Q1929">
        <v>33.307955195836243</v>
      </c>
      <c r="R1929">
        <v>40.104166666666664</v>
      </c>
      <c r="S1929">
        <v>59.895833333333336</v>
      </c>
      <c r="T1929">
        <v>0</v>
      </c>
      <c r="U1929">
        <v>100</v>
      </c>
      <c r="V1929">
        <v>251.1875</v>
      </c>
      <c r="W1929">
        <v>9.4073879186641527</v>
      </c>
      <c r="X1929">
        <v>100</v>
      </c>
      <c r="Y1929">
        <v>0</v>
      </c>
      <c r="Z1929">
        <v>0</v>
      </c>
      <c r="AA1929" s="2">
        <v>0</v>
      </c>
      <c r="AB1929">
        <v>1</v>
      </c>
      <c r="AC1929">
        <v>3</v>
      </c>
      <c r="AD1929">
        <v>2</v>
      </c>
      <c r="AE1929" s="16">
        <v>0</v>
      </c>
      <c r="AF1929" s="12">
        <v>99</v>
      </c>
      <c r="AG1929">
        <v>99</v>
      </c>
      <c r="AH1929">
        <v>99</v>
      </c>
      <c r="AI1929">
        <v>99</v>
      </c>
      <c r="AJ1929">
        <v>99</v>
      </c>
      <c r="AK1929">
        <v>99</v>
      </c>
      <c r="AL1929">
        <v>1</v>
      </c>
      <c r="AM1929">
        <v>99</v>
      </c>
      <c r="AN1929" s="1">
        <v>99</v>
      </c>
      <c r="AO1929" s="1">
        <v>99</v>
      </c>
      <c r="AP1929" s="1">
        <v>99</v>
      </c>
      <c r="AQ1929" s="1">
        <v>99</v>
      </c>
      <c r="AR1929" s="1">
        <v>99</v>
      </c>
      <c r="AS1929" s="1">
        <v>0</v>
      </c>
      <c r="AT1929" s="1">
        <v>0</v>
      </c>
      <c r="AU1929">
        <v>0</v>
      </c>
      <c r="AV1929" s="1">
        <v>0</v>
      </c>
      <c r="AW1929" s="1">
        <v>0</v>
      </c>
      <c r="AX1929" s="1">
        <v>0</v>
      </c>
      <c r="AY1929" s="1">
        <v>1</v>
      </c>
      <c r="AZ1929" s="1">
        <v>0</v>
      </c>
      <c r="BA1929" s="1">
        <v>0</v>
      </c>
      <c r="BB1929" s="1">
        <v>0</v>
      </c>
      <c r="BC1929" s="1">
        <v>0</v>
      </c>
      <c r="BD1929" s="1">
        <v>0</v>
      </c>
      <c r="BE1929" s="1">
        <v>0</v>
      </c>
      <c r="BF1929" s="1">
        <f>SUM(AS1929:BE1929)</f>
        <v>1</v>
      </c>
      <c r="BG1929" s="25">
        <v>0</v>
      </c>
      <c r="BH1929" s="1">
        <v>0</v>
      </c>
      <c r="BI1929" s="1">
        <v>0</v>
      </c>
      <c r="BJ1929" s="1">
        <v>0</v>
      </c>
      <c r="BK1929" s="1">
        <v>0</v>
      </c>
      <c r="BL1929" s="25">
        <v>0</v>
      </c>
      <c r="BM1929" s="1">
        <v>0</v>
      </c>
      <c r="BN1929" s="1">
        <v>0</v>
      </c>
      <c r="BO1929" s="1">
        <v>0</v>
      </c>
      <c r="BP1929" s="1">
        <v>0</v>
      </c>
      <c r="BQ1929" s="12"/>
      <c r="BR1929" s="12"/>
      <c r="BS1929" s="12"/>
      <c r="BT1929" s="12"/>
      <c r="BU1929" s="12"/>
      <c r="BV1929" s="12"/>
      <c r="BW1929" s="12"/>
      <c r="BX1929" s="12"/>
      <c r="BY1929" s="12"/>
      <c r="BZ1929" s="12"/>
      <c r="CA1929" s="12"/>
      <c r="CB1929" s="15"/>
      <c r="CC1929" s="12"/>
      <c r="CD1929" s="12"/>
      <c r="CE1929" s="12"/>
      <c r="CF1929" s="12"/>
      <c r="CG1929" s="12"/>
      <c r="CH1929" s="12"/>
      <c r="CI1929" s="12"/>
      <c r="CJ1929" s="15"/>
      <c r="CK1929" s="12"/>
      <c r="CL1929" s="12"/>
      <c r="CM1929" s="12"/>
      <c r="CN1929" s="12"/>
      <c r="CO1929" s="12"/>
      <c r="CP1929" s="12"/>
      <c r="CQ1929" s="12"/>
      <c r="CR1929" s="12"/>
      <c r="CS1929" s="12"/>
      <c r="CT1929" s="12"/>
      <c r="CU1929" s="12"/>
      <c r="CV1929" s="12"/>
      <c r="CW1929" s="12"/>
      <c r="CX1929" s="12"/>
      <c r="CY1929" s="12"/>
      <c r="CZ1929" s="12"/>
      <c r="DA1929" s="12"/>
      <c r="DB1929" s="12"/>
      <c r="DC1929" s="12"/>
      <c r="DD1929"/>
      <c r="DE1929" s="35"/>
    </row>
    <row r="1930" spans="1:109" customFormat="1" x14ac:dyDescent="0.2">
      <c r="A1930" s="2">
        <v>1929</v>
      </c>
      <c r="B1930" s="5">
        <v>23</v>
      </c>
      <c r="C1930" s="5">
        <v>3</v>
      </c>
      <c r="D1930" s="1">
        <v>34</v>
      </c>
      <c r="E1930" s="7">
        <v>44110</v>
      </c>
      <c r="F1930" s="1">
        <v>0</v>
      </c>
      <c r="G1930" s="5">
        <f t="shared" si="118"/>
        <v>0</v>
      </c>
      <c r="H1930" s="19">
        <f t="shared" si="119"/>
        <v>0</v>
      </c>
      <c r="I1930">
        <v>100</v>
      </c>
      <c r="J1930">
        <v>168.01736111111111</v>
      </c>
      <c r="K1930">
        <v>28.274231263449948</v>
      </c>
      <c r="L1930">
        <v>50</v>
      </c>
      <c r="M1930">
        <v>48.611111111111114</v>
      </c>
      <c r="N1930">
        <v>1.3888888888888888</v>
      </c>
      <c r="O1930">
        <v>100</v>
      </c>
      <c r="P1930">
        <v>188.640625</v>
      </c>
      <c r="Q1930">
        <v>19.01362777825917</v>
      </c>
      <c r="R1930">
        <v>67.708333333333329</v>
      </c>
      <c r="S1930">
        <v>32.291666666666671</v>
      </c>
      <c r="T1930">
        <v>0</v>
      </c>
      <c r="U1930">
        <v>100</v>
      </c>
      <c r="V1930">
        <v>126.77083333333333</v>
      </c>
      <c r="W1930">
        <v>32.067453332749047</v>
      </c>
      <c r="X1930">
        <v>14.583333333333334</v>
      </c>
      <c r="Y1930">
        <v>81.25</v>
      </c>
      <c r="Z1930">
        <v>4.166666666666667</v>
      </c>
      <c r="AA1930" s="2">
        <v>0</v>
      </c>
      <c r="AB1930">
        <v>1</v>
      </c>
      <c r="AC1930">
        <v>2</v>
      </c>
      <c r="AD1930">
        <v>2</v>
      </c>
      <c r="AE1930" s="16">
        <v>0</v>
      </c>
      <c r="AF1930" s="12">
        <v>99</v>
      </c>
      <c r="AG1930">
        <v>99</v>
      </c>
      <c r="AH1930">
        <v>1</v>
      </c>
      <c r="AI1930">
        <v>99</v>
      </c>
      <c r="AJ1930">
        <v>2</v>
      </c>
      <c r="AK1930">
        <v>99</v>
      </c>
      <c r="AL1930">
        <v>99</v>
      </c>
      <c r="AM1930" s="1">
        <v>99</v>
      </c>
      <c r="AN1930" s="1">
        <v>99</v>
      </c>
      <c r="AO1930" s="1">
        <v>99</v>
      </c>
      <c r="AP1930" s="1">
        <v>99</v>
      </c>
      <c r="AQ1930" s="1">
        <v>99</v>
      </c>
      <c r="AR1930" s="1">
        <v>99</v>
      </c>
      <c r="AS1930" s="1">
        <v>0</v>
      </c>
      <c r="AT1930" s="1">
        <v>0</v>
      </c>
      <c r="AU1930" s="1">
        <v>1</v>
      </c>
      <c r="AV1930" s="1">
        <v>0</v>
      </c>
      <c r="AW1930" s="1">
        <v>1</v>
      </c>
      <c r="AX1930" s="1">
        <v>0</v>
      </c>
      <c r="AY1930" s="1">
        <v>0</v>
      </c>
      <c r="AZ1930" s="1">
        <v>0</v>
      </c>
      <c r="BA1930" s="1">
        <v>0</v>
      </c>
      <c r="BB1930" s="1">
        <v>0</v>
      </c>
      <c r="BC1930" s="1">
        <v>0</v>
      </c>
      <c r="BD1930" s="1">
        <v>0</v>
      </c>
      <c r="BE1930" s="1">
        <v>0</v>
      </c>
      <c r="BF1930" s="1">
        <f>SUM(AS1930:BE1930)</f>
        <v>2</v>
      </c>
      <c r="BG1930" s="25">
        <v>0</v>
      </c>
      <c r="BH1930" s="1">
        <v>0</v>
      </c>
      <c r="BI1930" s="1">
        <v>0</v>
      </c>
      <c r="BJ1930" s="1">
        <v>0</v>
      </c>
      <c r="BK1930" s="1">
        <v>0</v>
      </c>
      <c r="BL1930" s="25">
        <v>0</v>
      </c>
      <c r="BM1930" s="1">
        <v>0</v>
      </c>
      <c r="BN1930" s="1">
        <v>0</v>
      </c>
      <c r="BO1930" s="1">
        <v>0</v>
      </c>
      <c r="BP1930" s="1">
        <v>0</v>
      </c>
      <c r="BQ1930" s="12"/>
      <c r="BR1930" s="12"/>
      <c r="BS1930" s="12"/>
      <c r="BT1930" s="12"/>
      <c r="BU1930" s="12"/>
      <c r="BV1930" s="12"/>
      <c r="BW1930" s="12"/>
      <c r="BX1930" s="12"/>
      <c r="BY1930" s="12"/>
      <c r="BZ1930" s="12"/>
      <c r="CA1930" s="12"/>
      <c r="CB1930" s="15"/>
      <c r="CC1930" s="12"/>
      <c r="CD1930" s="12"/>
      <c r="CE1930" s="12"/>
      <c r="CF1930" s="12"/>
      <c r="CG1930" s="12"/>
      <c r="CH1930" s="12"/>
      <c r="CI1930" s="12"/>
      <c r="CJ1930" s="15"/>
      <c r="CK1930" s="12"/>
      <c r="CL1930" s="12"/>
      <c r="CM1930" s="12"/>
      <c r="CN1930" s="12"/>
      <c r="CO1930" s="12"/>
      <c r="CP1930" s="12"/>
      <c r="CQ1930" s="12"/>
      <c r="CR1930" s="12"/>
      <c r="CS1930" s="12"/>
      <c r="CT1930" s="12"/>
      <c r="CU1930" s="12"/>
      <c r="CV1930" s="12"/>
      <c r="CW1930" s="12"/>
      <c r="CX1930" s="12"/>
      <c r="CY1930" s="12"/>
      <c r="CZ1930" s="12"/>
      <c r="DA1930" s="12"/>
      <c r="DB1930" s="12"/>
      <c r="DC1930" s="12"/>
      <c r="DE1930" s="35"/>
    </row>
    <row r="1931" spans="1:109" customFormat="1" x14ac:dyDescent="0.2">
      <c r="A1931" s="2">
        <v>1930</v>
      </c>
      <c r="B1931" s="5">
        <v>23</v>
      </c>
      <c r="C1931" s="5">
        <v>3</v>
      </c>
      <c r="D1931" s="1">
        <v>35</v>
      </c>
      <c r="E1931" s="7">
        <v>44111</v>
      </c>
      <c r="F1931" s="1">
        <v>0</v>
      </c>
      <c r="G1931" s="5">
        <f t="shared" si="118"/>
        <v>0</v>
      </c>
      <c r="H1931" s="19">
        <f t="shared" si="119"/>
        <v>0</v>
      </c>
      <c r="I1931">
        <v>82.986111111111114</v>
      </c>
      <c r="J1931">
        <v>162.46025104602509</v>
      </c>
      <c r="K1931">
        <v>25.274994284157998</v>
      </c>
      <c r="L1931">
        <v>21.338912133891213</v>
      </c>
      <c r="M1931">
        <v>78.661087866108787</v>
      </c>
      <c r="N1931">
        <v>0</v>
      </c>
      <c r="O1931">
        <v>74.479166666666671</v>
      </c>
      <c r="P1931">
        <v>164.69930069930069</v>
      </c>
      <c r="Q1931">
        <v>30.724386386323154</v>
      </c>
      <c r="R1931">
        <v>30.06993006993007</v>
      </c>
      <c r="S1931">
        <v>69.930069930069934</v>
      </c>
      <c r="T1931">
        <v>0</v>
      </c>
      <c r="U1931">
        <v>100</v>
      </c>
      <c r="V1931">
        <v>159.125</v>
      </c>
      <c r="W1931">
        <v>12.214548945619454</v>
      </c>
      <c r="X1931">
        <v>8.3333333333333339</v>
      </c>
      <c r="Y1931">
        <v>91.666666666666671</v>
      </c>
      <c r="Z1931">
        <v>0</v>
      </c>
      <c r="AA1931" s="2">
        <v>0</v>
      </c>
      <c r="AB1931">
        <v>1</v>
      </c>
      <c r="AC1931">
        <v>3</v>
      </c>
      <c r="AD1931">
        <v>1</v>
      </c>
      <c r="AE1931" s="16">
        <v>0</v>
      </c>
      <c r="AF1931" s="12">
        <v>99</v>
      </c>
      <c r="AG1931">
        <v>99</v>
      </c>
      <c r="AH1931">
        <v>1</v>
      </c>
      <c r="AI1931">
        <v>99</v>
      </c>
      <c r="AJ1931">
        <v>99</v>
      </c>
      <c r="AK1931">
        <v>99</v>
      </c>
      <c r="AL1931">
        <v>2</v>
      </c>
      <c r="AM1931">
        <v>99</v>
      </c>
      <c r="AN1931" s="1">
        <v>99</v>
      </c>
      <c r="AO1931" s="1">
        <v>99</v>
      </c>
      <c r="AP1931" s="1">
        <v>99</v>
      </c>
      <c r="AQ1931" s="1">
        <v>99</v>
      </c>
      <c r="AR1931" s="1">
        <v>99</v>
      </c>
      <c r="AS1931" s="1">
        <v>0</v>
      </c>
      <c r="AT1931" s="1">
        <v>0</v>
      </c>
      <c r="AU1931" s="1">
        <v>1</v>
      </c>
      <c r="AV1931" s="1">
        <v>0</v>
      </c>
      <c r="AW1931" s="1">
        <v>0</v>
      </c>
      <c r="AX1931" s="1">
        <v>0</v>
      </c>
      <c r="AY1931" s="1">
        <v>1</v>
      </c>
      <c r="AZ1931" s="1">
        <v>0</v>
      </c>
      <c r="BA1931" s="1">
        <v>0</v>
      </c>
      <c r="BB1931" s="1">
        <v>0</v>
      </c>
      <c r="BC1931" s="1">
        <v>0</v>
      </c>
      <c r="BD1931" s="1">
        <v>0</v>
      </c>
      <c r="BE1931" s="1">
        <v>0</v>
      </c>
      <c r="BF1931" s="1">
        <f>SUM(AS1931:BE1931)</f>
        <v>2</v>
      </c>
      <c r="BG1931" s="25">
        <v>0</v>
      </c>
      <c r="BH1931" s="1">
        <v>0</v>
      </c>
      <c r="BI1931" s="1">
        <v>0</v>
      </c>
      <c r="BJ1931" s="1">
        <v>0</v>
      </c>
      <c r="BK1931" s="1">
        <v>0</v>
      </c>
      <c r="BL1931" s="25">
        <v>0</v>
      </c>
      <c r="BM1931" s="1">
        <v>0</v>
      </c>
      <c r="BN1931" s="1">
        <v>0</v>
      </c>
      <c r="BO1931" s="1">
        <v>0</v>
      </c>
      <c r="BP1931" s="1">
        <v>0</v>
      </c>
      <c r="BQ1931" s="12"/>
      <c r="BR1931" s="12"/>
      <c r="BS1931" s="12"/>
      <c r="BT1931" s="12"/>
      <c r="BU1931" s="12"/>
      <c r="BV1931" s="12"/>
      <c r="BW1931" s="12"/>
      <c r="BX1931" s="12"/>
      <c r="BY1931" s="12"/>
      <c r="BZ1931" s="12"/>
      <c r="CA1931" s="12"/>
      <c r="CB1931" s="15"/>
      <c r="CC1931" s="12"/>
      <c r="CD1931" s="12"/>
      <c r="CE1931" s="12"/>
      <c r="CF1931" s="12"/>
      <c r="CG1931" s="12"/>
      <c r="CH1931" s="12"/>
      <c r="CI1931" s="12"/>
      <c r="CJ1931" s="15"/>
      <c r="CK1931" s="12"/>
      <c r="CL1931" s="12"/>
      <c r="CM1931" s="12"/>
      <c r="CN1931" s="12"/>
      <c r="CO1931" s="12"/>
      <c r="CP1931" s="12"/>
      <c r="CQ1931" s="12"/>
      <c r="CR1931" s="12"/>
      <c r="CS1931" s="12"/>
      <c r="CT1931" s="12"/>
      <c r="CU1931" s="12"/>
      <c r="CV1931" s="12"/>
      <c r="CW1931" s="12"/>
      <c r="CX1931" s="12"/>
      <c r="CY1931" s="12"/>
      <c r="CZ1931" s="12"/>
      <c r="DA1931" s="12"/>
      <c r="DB1931" s="12"/>
      <c r="DC1931" s="12"/>
      <c r="DE1931" s="35"/>
    </row>
    <row r="1932" spans="1:109" customFormat="1" x14ac:dyDescent="0.2">
      <c r="A1932" s="2">
        <v>1931</v>
      </c>
      <c r="B1932" s="5">
        <v>23</v>
      </c>
      <c r="C1932" s="5">
        <v>3</v>
      </c>
      <c r="D1932" s="1">
        <v>36</v>
      </c>
      <c r="E1932" s="7">
        <v>44112</v>
      </c>
      <c r="F1932" s="1">
        <v>0</v>
      </c>
      <c r="G1932" s="5">
        <f t="shared" si="118"/>
        <v>23</v>
      </c>
      <c r="H1932" s="19">
        <f t="shared" si="119"/>
        <v>184</v>
      </c>
      <c r="I1932">
        <v>100</v>
      </c>
      <c r="J1932">
        <v>180.78472222222223</v>
      </c>
      <c r="K1932">
        <v>23.847051033632624</v>
      </c>
      <c r="L1932">
        <v>54.166666666666664</v>
      </c>
      <c r="M1932">
        <v>45.833333333333336</v>
      </c>
      <c r="N1932">
        <v>0</v>
      </c>
      <c r="O1932">
        <v>100</v>
      </c>
      <c r="P1932">
        <v>162.55208333333334</v>
      </c>
      <c r="Q1932">
        <v>24.229338796734684</v>
      </c>
      <c r="R1932">
        <v>31.25</v>
      </c>
      <c r="S1932">
        <v>68.75</v>
      </c>
      <c r="T1932">
        <v>0</v>
      </c>
      <c r="U1932">
        <v>100</v>
      </c>
      <c r="V1932">
        <v>217.25</v>
      </c>
      <c r="W1932">
        <v>10.092166536143099</v>
      </c>
      <c r="X1932">
        <v>100</v>
      </c>
      <c r="Y1932">
        <v>0</v>
      </c>
      <c r="Z1932">
        <v>0</v>
      </c>
      <c r="AA1932" s="2">
        <v>0</v>
      </c>
      <c r="AB1932">
        <v>2</v>
      </c>
      <c r="AC1932">
        <v>5</v>
      </c>
      <c r="AD1932">
        <v>1</v>
      </c>
      <c r="AE1932" s="16">
        <v>0</v>
      </c>
      <c r="AF1932" t="s">
        <v>875</v>
      </c>
      <c r="AG1932" t="s">
        <v>875</v>
      </c>
      <c r="AH1932" t="s">
        <v>875</v>
      </c>
      <c r="AI1932" t="s">
        <v>875</v>
      </c>
      <c r="AJ1932" t="s">
        <v>875</v>
      </c>
      <c r="AK1932" t="s">
        <v>875</v>
      </c>
      <c r="AL1932" t="s">
        <v>875</v>
      </c>
      <c r="AM1932" s="1" t="s">
        <v>903</v>
      </c>
      <c r="AN1932" s="1" t="s">
        <v>903</v>
      </c>
      <c r="AO1932" s="1" t="s">
        <v>903</v>
      </c>
      <c r="AP1932" s="1" t="s">
        <v>903</v>
      </c>
      <c r="AQ1932" s="1" t="s">
        <v>903</v>
      </c>
      <c r="AR1932" s="1" t="s">
        <v>903</v>
      </c>
      <c r="AS1932" s="1" t="s">
        <v>903</v>
      </c>
      <c r="AT1932" s="1" t="s">
        <v>903</v>
      </c>
      <c r="AU1932" s="1" t="s">
        <v>903</v>
      </c>
      <c r="AV1932" s="1" t="s">
        <v>903</v>
      </c>
      <c r="AW1932" s="1" t="s">
        <v>903</v>
      </c>
      <c r="AX1932" s="1" t="s">
        <v>903</v>
      </c>
      <c r="AY1932" s="1" t="s">
        <v>903</v>
      </c>
      <c r="AZ1932" s="1" t="s">
        <v>903</v>
      </c>
      <c r="BA1932" s="1" t="s">
        <v>875</v>
      </c>
      <c r="BB1932" s="1" t="s">
        <v>875</v>
      </c>
      <c r="BC1932" s="1" t="s">
        <v>875</v>
      </c>
      <c r="BD1932" s="1" t="s">
        <v>875</v>
      </c>
      <c r="BE1932" s="1" t="s">
        <v>875</v>
      </c>
      <c r="BF1932" s="1" t="s">
        <v>875</v>
      </c>
      <c r="BG1932" s="12">
        <v>23</v>
      </c>
      <c r="BH1932" s="1">
        <v>5</v>
      </c>
      <c r="BI1932" s="5">
        <v>8</v>
      </c>
      <c r="BJ1932" s="1">
        <f>BG1932*BI1932</f>
        <v>184</v>
      </c>
      <c r="BK1932" s="1" t="s">
        <v>29</v>
      </c>
      <c r="BL1932" s="25">
        <v>0</v>
      </c>
      <c r="BM1932" s="1">
        <v>0</v>
      </c>
      <c r="BN1932" s="1">
        <v>0</v>
      </c>
      <c r="BO1932" s="1">
        <v>0</v>
      </c>
      <c r="BP1932" s="1">
        <v>0</v>
      </c>
      <c r="BQ1932" s="14">
        <v>44112.813309155092</v>
      </c>
      <c r="BR1932" s="14" t="s">
        <v>754</v>
      </c>
      <c r="BS1932" s="15">
        <v>22.516666666666666</v>
      </c>
      <c r="BT1932" s="12" t="s">
        <v>566</v>
      </c>
      <c r="BU1932" s="12">
        <v>3</v>
      </c>
      <c r="BV1932" s="12" t="s">
        <v>161</v>
      </c>
      <c r="BW1932" s="12" t="s">
        <v>755</v>
      </c>
      <c r="BX1932" s="12" t="s">
        <v>161</v>
      </c>
      <c r="BY1932" s="12" t="s">
        <v>756</v>
      </c>
      <c r="BZ1932" s="12">
        <v>1</v>
      </c>
      <c r="CA1932" s="12">
        <v>15</v>
      </c>
      <c r="CB1932" s="15">
        <v>0</v>
      </c>
      <c r="CC1932" s="12">
        <v>0</v>
      </c>
      <c r="CD1932" s="12">
        <v>0</v>
      </c>
      <c r="CE1932" s="12">
        <v>4</v>
      </c>
      <c r="CF1932" s="12">
        <v>4</v>
      </c>
      <c r="CG1932" s="12">
        <v>3</v>
      </c>
      <c r="CH1932" s="12">
        <v>3</v>
      </c>
      <c r="CI1932" s="12">
        <v>3</v>
      </c>
      <c r="CJ1932" s="15">
        <v>5</v>
      </c>
      <c r="CK1932" s="12">
        <v>4</v>
      </c>
      <c r="CL1932" s="12">
        <v>2</v>
      </c>
      <c r="CM1932" s="12">
        <v>3</v>
      </c>
      <c r="CN1932" s="12">
        <v>2</v>
      </c>
      <c r="CO1932" s="12">
        <v>4</v>
      </c>
      <c r="CP1932" s="12" t="s">
        <v>99</v>
      </c>
      <c r="CQ1932" s="12">
        <v>54</v>
      </c>
      <c r="CR1932" s="12">
        <v>54</v>
      </c>
      <c r="CS1932" s="12">
        <v>91</v>
      </c>
      <c r="CT1932" s="12">
        <v>80</v>
      </c>
      <c r="CU1932" s="12">
        <v>57</v>
      </c>
      <c r="CV1932" s="12">
        <v>0</v>
      </c>
      <c r="CW1932" s="12">
        <v>0</v>
      </c>
      <c r="CX1932" s="12" t="b">
        <v>0</v>
      </c>
      <c r="CY1932" s="12"/>
      <c r="CZ1932" s="12">
        <v>0</v>
      </c>
      <c r="DA1932" s="12"/>
      <c r="DB1932" s="12"/>
      <c r="DC1932" s="12"/>
      <c r="DE1932" s="35"/>
    </row>
    <row r="1933" spans="1:109" customFormat="1" x14ac:dyDescent="0.2">
      <c r="A1933" s="2">
        <v>1932</v>
      </c>
      <c r="B1933" s="5">
        <v>23</v>
      </c>
      <c r="C1933" s="5">
        <v>3</v>
      </c>
      <c r="D1933" s="1">
        <v>37</v>
      </c>
      <c r="E1933" s="7">
        <v>44113</v>
      </c>
      <c r="F1933" s="1">
        <v>0</v>
      </c>
      <c r="G1933" s="5">
        <f t="shared" si="118"/>
        <v>0</v>
      </c>
      <c r="H1933" s="19">
        <f t="shared" si="119"/>
        <v>0</v>
      </c>
      <c r="I1933">
        <v>100</v>
      </c>
      <c r="J1933">
        <v>166.13541666666666</v>
      </c>
      <c r="K1933">
        <v>29.373122140417301</v>
      </c>
      <c r="L1933">
        <v>38.194444444444443</v>
      </c>
      <c r="M1933">
        <v>61.805555555555557</v>
      </c>
      <c r="N1933">
        <v>0</v>
      </c>
      <c r="O1933">
        <v>100</v>
      </c>
      <c r="P1933">
        <v>187.828125</v>
      </c>
      <c r="Q1933">
        <v>24.252486841263835</v>
      </c>
      <c r="R1933">
        <v>57.291666666666664</v>
      </c>
      <c r="S1933">
        <v>42.708333333333336</v>
      </c>
      <c r="T1933">
        <v>0</v>
      </c>
      <c r="U1933">
        <v>100</v>
      </c>
      <c r="V1933">
        <v>122.75</v>
      </c>
      <c r="W1933">
        <v>10.59228035349614</v>
      </c>
      <c r="X1933">
        <v>0</v>
      </c>
      <c r="Y1933">
        <v>100</v>
      </c>
      <c r="Z1933">
        <v>0</v>
      </c>
      <c r="AA1933" s="2">
        <v>0</v>
      </c>
      <c r="AB1933">
        <v>1</v>
      </c>
      <c r="AC1933">
        <v>5</v>
      </c>
      <c r="AD1933">
        <v>2</v>
      </c>
      <c r="AE1933" s="16">
        <v>0</v>
      </c>
      <c r="AF1933" s="12">
        <v>99</v>
      </c>
      <c r="AG1933">
        <v>99</v>
      </c>
      <c r="AH1933">
        <v>99</v>
      </c>
      <c r="AI1933">
        <v>99</v>
      </c>
      <c r="AJ1933">
        <v>99</v>
      </c>
      <c r="AK1933">
        <v>1</v>
      </c>
      <c r="AL1933">
        <v>99</v>
      </c>
      <c r="AM1933">
        <v>99</v>
      </c>
      <c r="AN1933" s="1">
        <v>99</v>
      </c>
      <c r="AO1933" s="1">
        <v>99</v>
      </c>
      <c r="AP1933" s="1">
        <v>99</v>
      </c>
      <c r="AQ1933" s="1">
        <v>99</v>
      </c>
      <c r="AR1933" s="1">
        <v>99</v>
      </c>
      <c r="AS1933" s="1">
        <v>0</v>
      </c>
      <c r="AT1933" s="1">
        <v>0</v>
      </c>
      <c r="AU1933" s="1">
        <v>0</v>
      </c>
      <c r="AV1933" s="1">
        <v>0</v>
      </c>
      <c r="AW1933" s="1">
        <v>0</v>
      </c>
      <c r="AX1933" s="1">
        <v>1</v>
      </c>
      <c r="AY1933" s="1">
        <v>0</v>
      </c>
      <c r="AZ1933" s="1">
        <v>0</v>
      </c>
      <c r="BA1933" s="1">
        <v>0</v>
      </c>
      <c r="BB1933" s="1">
        <v>0</v>
      </c>
      <c r="BC1933" s="1">
        <v>0</v>
      </c>
      <c r="BD1933" s="1">
        <v>0</v>
      </c>
      <c r="BE1933" s="1">
        <v>0</v>
      </c>
      <c r="BF1933" s="1">
        <f>SUM(AS1933:BE1933)</f>
        <v>1</v>
      </c>
      <c r="BG1933" s="25">
        <v>0</v>
      </c>
      <c r="BH1933" s="1">
        <v>0</v>
      </c>
      <c r="BI1933" s="1">
        <v>0</v>
      </c>
      <c r="BJ1933" s="1">
        <v>0</v>
      </c>
      <c r="BK1933" s="1">
        <v>0</v>
      </c>
      <c r="BL1933" s="25">
        <v>0</v>
      </c>
      <c r="BM1933" s="1">
        <v>0</v>
      </c>
      <c r="BN1933" s="1">
        <v>0</v>
      </c>
      <c r="BO1933" s="1">
        <v>0</v>
      </c>
      <c r="BP1933" s="1">
        <v>0</v>
      </c>
      <c r="BQ1933" s="12"/>
      <c r="BR1933" s="12"/>
      <c r="BS1933" s="12"/>
      <c r="BT1933" s="12"/>
      <c r="BU1933" s="12"/>
      <c r="BV1933" s="12"/>
      <c r="BW1933" s="12"/>
      <c r="BX1933" s="12"/>
      <c r="BY1933" s="12"/>
      <c r="BZ1933" s="12"/>
      <c r="CA1933" s="12"/>
      <c r="CB1933" s="15"/>
      <c r="CC1933" s="12"/>
      <c r="CD1933" s="12"/>
      <c r="CE1933" s="12"/>
      <c r="CF1933" s="12"/>
      <c r="CG1933" s="12"/>
      <c r="CH1933" s="12"/>
      <c r="CI1933" s="12"/>
      <c r="CJ1933" s="15"/>
      <c r="CK1933" s="12"/>
      <c r="CL1933" s="12"/>
      <c r="CM1933" s="12"/>
      <c r="CN1933" s="12"/>
      <c r="CO1933" s="12"/>
      <c r="CP1933" s="12"/>
      <c r="CQ1933" s="12"/>
      <c r="CR1933" s="12"/>
      <c r="CS1933" s="12"/>
      <c r="CT1933" s="12"/>
      <c r="CU1933" s="12"/>
      <c r="CV1933" s="12"/>
      <c r="CW1933" s="12"/>
      <c r="CX1933" s="12"/>
      <c r="CY1933" s="12"/>
      <c r="CZ1933" s="12"/>
      <c r="DA1933" s="12"/>
      <c r="DB1933" s="12"/>
      <c r="DC1933" s="12"/>
      <c r="DE1933" s="35"/>
    </row>
    <row r="1934" spans="1:109" customFormat="1" x14ac:dyDescent="0.2">
      <c r="A1934" s="2">
        <v>1933</v>
      </c>
      <c r="B1934" s="5">
        <v>23</v>
      </c>
      <c r="C1934" s="5">
        <v>3</v>
      </c>
      <c r="D1934" s="1">
        <v>38</v>
      </c>
      <c r="E1934" s="7">
        <v>44114</v>
      </c>
      <c r="F1934" s="1">
        <v>0</v>
      </c>
      <c r="G1934" s="5">
        <f t="shared" si="118"/>
        <v>0</v>
      </c>
      <c r="H1934" s="19">
        <f t="shared" si="119"/>
        <v>0</v>
      </c>
      <c r="I1934">
        <v>100</v>
      </c>
      <c r="J1934">
        <v>143.12152777777777</v>
      </c>
      <c r="K1934">
        <v>15.64155605425654</v>
      </c>
      <c r="L1934">
        <v>3.8194444444444446</v>
      </c>
      <c r="M1934">
        <v>96.180555555555557</v>
      </c>
      <c r="N1934">
        <v>0</v>
      </c>
      <c r="O1934">
        <v>100</v>
      </c>
      <c r="P1934">
        <v>145.515625</v>
      </c>
      <c r="Q1934">
        <v>17.114457283134545</v>
      </c>
      <c r="R1934">
        <v>5.729166666666667</v>
      </c>
      <c r="S1934">
        <v>94.270833333333329</v>
      </c>
      <c r="T1934">
        <v>0</v>
      </c>
      <c r="U1934">
        <v>100</v>
      </c>
      <c r="V1934">
        <v>138.33333333333334</v>
      </c>
      <c r="W1934">
        <v>11.017581783555549</v>
      </c>
      <c r="X1934">
        <v>0</v>
      </c>
      <c r="Y1934">
        <v>100</v>
      </c>
      <c r="Z1934">
        <v>0</v>
      </c>
      <c r="AA1934" s="2">
        <v>0</v>
      </c>
      <c r="AB1934">
        <v>1</v>
      </c>
      <c r="AC1934">
        <v>6</v>
      </c>
      <c r="AD1934">
        <v>1</v>
      </c>
      <c r="AE1934" s="16">
        <v>0</v>
      </c>
      <c r="AF1934" s="12">
        <v>99</v>
      </c>
      <c r="AG1934">
        <v>99</v>
      </c>
      <c r="AH1934">
        <v>1</v>
      </c>
      <c r="AI1934">
        <v>99</v>
      </c>
      <c r="AJ1934">
        <v>99</v>
      </c>
      <c r="AK1934">
        <v>2</v>
      </c>
      <c r="AL1934">
        <v>99</v>
      </c>
      <c r="AM1934" s="1">
        <v>99</v>
      </c>
      <c r="AN1934" s="1">
        <v>99</v>
      </c>
      <c r="AO1934" s="1">
        <v>99</v>
      </c>
      <c r="AP1934" s="1">
        <v>99</v>
      </c>
      <c r="AQ1934" s="1">
        <v>99</v>
      </c>
      <c r="AR1934" s="1">
        <v>99</v>
      </c>
      <c r="AS1934" s="1">
        <v>0</v>
      </c>
      <c r="AT1934" s="1">
        <v>0</v>
      </c>
      <c r="AU1934" s="1">
        <v>1</v>
      </c>
      <c r="AV1934" s="1">
        <v>0</v>
      </c>
      <c r="AW1934" s="1">
        <v>0</v>
      </c>
      <c r="AX1934" s="1">
        <v>1</v>
      </c>
      <c r="AY1934" s="1">
        <v>0</v>
      </c>
      <c r="AZ1934" s="1">
        <v>0</v>
      </c>
      <c r="BA1934" s="1">
        <v>0</v>
      </c>
      <c r="BB1934" s="1">
        <v>0</v>
      </c>
      <c r="BC1934" s="1">
        <v>0</v>
      </c>
      <c r="BD1934" s="1">
        <v>0</v>
      </c>
      <c r="BE1934" s="1">
        <v>0</v>
      </c>
      <c r="BF1934" s="1">
        <f>SUM(AS1934:BE1934)</f>
        <v>2</v>
      </c>
      <c r="BG1934" s="25">
        <v>0</v>
      </c>
      <c r="BH1934" s="1">
        <v>0</v>
      </c>
      <c r="BI1934" s="1">
        <v>0</v>
      </c>
      <c r="BJ1934" s="1">
        <v>0</v>
      </c>
      <c r="BK1934" s="1">
        <v>0</v>
      </c>
      <c r="BL1934" s="25">
        <v>0</v>
      </c>
      <c r="BM1934" s="1">
        <v>0</v>
      </c>
      <c r="BN1934" s="1">
        <v>0</v>
      </c>
      <c r="BO1934" s="1">
        <v>0</v>
      </c>
      <c r="BP1934" s="1">
        <v>0</v>
      </c>
      <c r="BQ1934" s="12"/>
      <c r="BR1934" s="12"/>
      <c r="BS1934" s="12"/>
      <c r="BT1934" s="12"/>
      <c r="BU1934" s="12"/>
      <c r="BV1934" s="12"/>
      <c r="BW1934" s="12"/>
      <c r="BX1934" s="12"/>
      <c r="BY1934" s="12"/>
      <c r="BZ1934" s="12"/>
      <c r="CA1934" s="12"/>
      <c r="CB1934" s="15"/>
      <c r="CC1934" s="12"/>
      <c r="CD1934" s="12"/>
      <c r="CE1934" s="12"/>
      <c r="CF1934" s="12"/>
      <c r="CG1934" s="12"/>
      <c r="CH1934" s="12"/>
      <c r="CI1934" s="12"/>
      <c r="CJ1934" s="15"/>
      <c r="CK1934" s="12"/>
      <c r="CL1934" s="12"/>
      <c r="CM1934" s="12"/>
      <c r="CN1934" s="12"/>
      <c r="CO1934" s="12"/>
      <c r="CP1934" s="12"/>
      <c r="CQ1934" s="12"/>
      <c r="CR1934" s="12"/>
      <c r="CS1934" s="12"/>
      <c r="CT1934" s="12"/>
      <c r="CU1934" s="12"/>
      <c r="CV1934" s="12"/>
      <c r="CW1934" s="12"/>
      <c r="CX1934" s="12"/>
      <c r="CY1934" s="12"/>
      <c r="CZ1934" s="12"/>
      <c r="DA1934" s="12"/>
      <c r="DB1934" s="12"/>
      <c r="DC1934" s="12"/>
      <c r="DE1934" s="35"/>
    </row>
    <row r="1935" spans="1:109" customFormat="1" x14ac:dyDescent="0.2">
      <c r="A1935" s="2">
        <v>1934</v>
      </c>
      <c r="B1935" s="5">
        <v>23</v>
      </c>
      <c r="C1935" s="5">
        <v>3</v>
      </c>
      <c r="D1935" s="1">
        <v>39</v>
      </c>
      <c r="E1935" s="7">
        <v>44115</v>
      </c>
      <c r="F1935" s="1">
        <v>0</v>
      </c>
      <c r="G1935" s="5">
        <f t="shared" si="118"/>
        <v>30</v>
      </c>
      <c r="H1935" s="19">
        <f t="shared" si="119"/>
        <v>240</v>
      </c>
      <c r="I1935">
        <v>100</v>
      </c>
      <c r="J1935">
        <v>136.16319444444446</v>
      </c>
      <c r="K1935">
        <v>31.772699529246225</v>
      </c>
      <c r="L1935">
        <v>19.791666666666668</v>
      </c>
      <c r="M1935">
        <v>80.208333333333329</v>
      </c>
      <c r="N1935">
        <v>0</v>
      </c>
      <c r="O1935">
        <v>100</v>
      </c>
      <c r="P1935">
        <v>129.390625</v>
      </c>
      <c r="Q1935">
        <v>29.171080784581193</v>
      </c>
      <c r="R1935">
        <v>11.979166666666666</v>
      </c>
      <c r="S1935">
        <v>88.020833333333329</v>
      </c>
      <c r="T1935">
        <v>0</v>
      </c>
      <c r="U1935">
        <v>100</v>
      </c>
      <c r="V1935">
        <v>149.70833333333334</v>
      </c>
      <c r="W1935">
        <v>33.478182345191577</v>
      </c>
      <c r="X1935">
        <v>35.416666666666664</v>
      </c>
      <c r="Y1935">
        <v>64.583333333333343</v>
      </c>
      <c r="Z1935">
        <v>0</v>
      </c>
      <c r="AA1935" s="2">
        <v>0</v>
      </c>
      <c r="AB1935">
        <v>2</v>
      </c>
      <c r="AC1935">
        <v>5</v>
      </c>
      <c r="AD1935">
        <v>1</v>
      </c>
      <c r="AE1935" s="16">
        <v>0</v>
      </c>
      <c r="AF1935" t="s">
        <v>875</v>
      </c>
      <c r="AG1935" t="s">
        <v>875</v>
      </c>
      <c r="AH1935" t="s">
        <v>875</v>
      </c>
      <c r="AI1935" t="s">
        <v>875</v>
      </c>
      <c r="AJ1935" t="s">
        <v>875</v>
      </c>
      <c r="AK1935" t="s">
        <v>875</v>
      </c>
      <c r="AL1935" t="s">
        <v>875</v>
      </c>
      <c r="AM1935" s="1" t="s">
        <v>903</v>
      </c>
      <c r="AN1935" s="1" t="s">
        <v>903</v>
      </c>
      <c r="AO1935" s="1" t="s">
        <v>903</v>
      </c>
      <c r="AP1935" s="1" t="s">
        <v>903</v>
      </c>
      <c r="AQ1935" s="1" t="s">
        <v>903</v>
      </c>
      <c r="AR1935" s="1" t="s">
        <v>903</v>
      </c>
      <c r="AS1935" s="1" t="s">
        <v>903</v>
      </c>
      <c r="AT1935" s="1" t="s">
        <v>903</v>
      </c>
      <c r="AU1935" s="1" t="s">
        <v>903</v>
      </c>
      <c r="AV1935" s="1" t="s">
        <v>903</v>
      </c>
      <c r="AW1935" s="1" t="s">
        <v>903</v>
      </c>
      <c r="AX1935" s="1" t="s">
        <v>903</v>
      </c>
      <c r="AY1935" s="1" t="s">
        <v>903</v>
      </c>
      <c r="AZ1935" s="1" t="s">
        <v>903</v>
      </c>
      <c r="BA1935" s="1" t="s">
        <v>875</v>
      </c>
      <c r="BB1935" s="1" t="s">
        <v>875</v>
      </c>
      <c r="BC1935" s="1" t="s">
        <v>875</v>
      </c>
      <c r="BD1935" s="1" t="s">
        <v>875</v>
      </c>
      <c r="BE1935" s="1" t="s">
        <v>875</v>
      </c>
      <c r="BF1935" s="1" t="s">
        <v>875</v>
      </c>
      <c r="BG1935" s="12">
        <v>30</v>
      </c>
      <c r="BH1935" s="1">
        <v>4</v>
      </c>
      <c r="BI1935" s="1">
        <v>8</v>
      </c>
      <c r="BJ1935" s="1">
        <f>BG1935*BI1935</f>
        <v>240</v>
      </c>
      <c r="BK1935" s="1" t="s">
        <v>29</v>
      </c>
      <c r="BL1935" s="25">
        <v>0</v>
      </c>
      <c r="BM1935" s="1">
        <v>0</v>
      </c>
      <c r="BN1935" s="1">
        <v>0</v>
      </c>
      <c r="BO1935" s="1">
        <v>0</v>
      </c>
      <c r="BP1935" s="1">
        <v>0</v>
      </c>
      <c r="BQ1935" s="14">
        <v>44115.303574212965</v>
      </c>
      <c r="BR1935" s="14" t="s">
        <v>757</v>
      </c>
      <c r="BS1935" s="15">
        <v>27.9</v>
      </c>
      <c r="BT1935" s="12" t="s">
        <v>747</v>
      </c>
      <c r="BU1935" s="12">
        <v>3</v>
      </c>
      <c r="BV1935" s="12" t="s">
        <v>161</v>
      </c>
      <c r="BW1935" s="12" t="s">
        <v>758</v>
      </c>
      <c r="BX1935" s="12" t="s">
        <v>752</v>
      </c>
      <c r="BY1935" s="12" t="s">
        <v>759</v>
      </c>
      <c r="BZ1935" s="12">
        <v>1</v>
      </c>
      <c r="CA1935" s="12">
        <v>15</v>
      </c>
      <c r="CB1935" s="15">
        <v>0</v>
      </c>
      <c r="CC1935" s="12">
        <v>0</v>
      </c>
      <c r="CD1935" s="12">
        <v>22</v>
      </c>
      <c r="CE1935" s="12">
        <v>5</v>
      </c>
      <c r="CF1935" s="12">
        <v>4</v>
      </c>
      <c r="CG1935" s="12">
        <v>2</v>
      </c>
      <c r="CH1935" s="12">
        <v>2</v>
      </c>
      <c r="CI1935" s="12">
        <v>4</v>
      </c>
      <c r="CJ1935" s="15">
        <v>4</v>
      </c>
      <c r="CK1935" s="12">
        <v>2</v>
      </c>
      <c r="CL1935" s="12">
        <v>4</v>
      </c>
      <c r="CM1935" s="12">
        <v>2</v>
      </c>
      <c r="CN1935" s="12">
        <v>4</v>
      </c>
      <c r="CO1935" s="12">
        <v>2</v>
      </c>
      <c r="CP1935" s="12" t="s">
        <v>130</v>
      </c>
      <c r="CQ1935" s="12">
        <v>46</v>
      </c>
      <c r="CR1935" s="12">
        <v>41</v>
      </c>
      <c r="CS1935" s="12">
        <v>30</v>
      </c>
      <c r="CT1935" s="12">
        <v>82</v>
      </c>
      <c r="CU1935" s="12">
        <v>40</v>
      </c>
      <c r="CV1935" s="12">
        <v>10.4</v>
      </c>
      <c r="CW1935" s="12">
        <v>45</v>
      </c>
      <c r="CX1935" s="12" t="b">
        <v>0</v>
      </c>
      <c r="CY1935" s="12"/>
      <c r="CZ1935" s="12">
        <v>0</v>
      </c>
      <c r="DA1935" s="12">
        <v>104</v>
      </c>
      <c r="DB1935" s="12">
        <v>103</v>
      </c>
      <c r="DC1935" s="12">
        <v>103</v>
      </c>
      <c r="DE1935" s="35"/>
    </row>
    <row r="1936" spans="1:109" customFormat="1" x14ac:dyDescent="0.2">
      <c r="A1936" s="2">
        <v>1935</v>
      </c>
      <c r="B1936" s="5">
        <v>23</v>
      </c>
      <c r="C1936" s="5">
        <v>3</v>
      </c>
      <c r="D1936" s="1">
        <v>40</v>
      </c>
      <c r="E1936" s="7">
        <v>44116</v>
      </c>
      <c r="F1936" s="1">
        <v>0</v>
      </c>
      <c r="G1936" s="5">
        <f t="shared" si="118"/>
        <v>29</v>
      </c>
      <c r="H1936" s="19">
        <f t="shared" si="119"/>
        <v>232</v>
      </c>
      <c r="I1936">
        <v>100</v>
      </c>
      <c r="J1936">
        <v>135.76041666666666</v>
      </c>
      <c r="K1936">
        <v>25.180170000778702</v>
      </c>
      <c r="L1936">
        <v>12.5</v>
      </c>
      <c r="M1936">
        <v>87.5</v>
      </c>
      <c r="N1936">
        <v>0</v>
      </c>
      <c r="O1936">
        <v>100</v>
      </c>
      <c r="P1936">
        <v>136.65104166666666</v>
      </c>
      <c r="Q1936">
        <v>26.12343712346043</v>
      </c>
      <c r="R1936">
        <v>13.541666666666666</v>
      </c>
      <c r="S1936">
        <v>86.458333333333329</v>
      </c>
      <c r="T1936">
        <v>0</v>
      </c>
      <c r="U1936">
        <v>100</v>
      </c>
      <c r="V1936">
        <v>133.97916666666666</v>
      </c>
      <c r="W1936">
        <v>23.16768061591074</v>
      </c>
      <c r="X1936">
        <v>10.416666666666666</v>
      </c>
      <c r="Y1936">
        <v>89.583333333333329</v>
      </c>
      <c r="Z1936">
        <v>0</v>
      </c>
      <c r="AA1936" s="2">
        <v>0</v>
      </c>
      <c r="AB1936">
        <v>2</v>
      </c>
      <c r="AC1936">
        <v>3</v>
      </c>
      <c r="AD1936">
        <v>2</v>
      </c>
      <c r="AE1936" s="16">
        <v>0</v>
      </c>
      <c r="AF1936" t="s">
        <v>875</v>
      </c>
      <c r="AG1936" t="s">
        <v>875</v>
      </c>
      <c r="AH1936" t="s">
        <v>875</v>
      </c>
      <c r="AI1936" t="s">
        <v>875</v>
      </c>
      <c r="AJ1936" t="s">
        <v>875</v>
      </c>
      <c r="AK1936" t="s">
        <v>875</v>
      </c>
      <c r="AL1936" t="s">
        <v>875</v>
      </c>
      <c r="AM1936" s="1" t="s">
        <v>903</v>
      </c>
      <c r="AN1936" s="1" t="s">
        <v>903</v>
      </c>
      <c r="AO1936" s="1" t="s">
        <v>903</v>
      </c>
      <c r="AP1936" s="1" t="s">
        <v>903</v>
      </c>
      <c r="AQ1936" s="1" t="s">
        <v>903</v>
      </c>
      <c r="AR1936" s="1" t="s">
        <v>903</v>
      </c>
      <c r="AS1936" s="1" t="s">
        <v>903</v>
      </c>
      <c r="AT1936" s="1" t="s">
        <v>903</v>
      </c>
      <c r="AU1936" s="1" t="s">
        <v>903</v>
      </c>
      <c r="AV1936" s="1" t="s">
        <v>903</v>
      </c>
      <c r="AW1936" s="1" t="s">
        <v>903</v>
      </c>
      <c r="AX1936" s="1" t="s">
        <v>903</v>
      </c>
      <c r="AY1936" s="1" t="s">
        <v>903</v>
      </c>
      <c r="AZ1936" s="1" t="s">
        <v>903</v>
      </c>
      <c r="BA1936" s="1" t="s">
        <v>875</v>
      </c>
      <c r="BB1936" s="1" t="s">
        <v>875</v>
      </c>
      <c r="BC1936" s="1" t="s">
        <v>875</v>
      </c>
      <c r="BD1936" s="1" t="s">
        <v>875</v>
      </c>
      <c r="BE1936" s="1" t="s">
        <v>875</v>
      </c>
      <c r="BF1936" s="1" t="s">
        <v>875</v>
      </c>
      <c r="BG1936" s="12">
        <v>29</v>
      </c>
      <c r="BH1936" s="1">
        <v>5</v>
      </c>
      <c r="BI1936" s="5">
        <v>8</v>
      </c>
      <c r="BJ1936" s="1">
        <f>BG1936*BI1936</f>
        <v>232</v>
      </c>
      <c r="BK1936" s="1" t="s">
        <v>29</v>
      </c>
      <c r="BL1936" s="25">
        <v>0</v>
      </c>
      <c r="BM1936" s="1">
        <v>0</v>
      </c>
      <c r="BN1936" s="1">
        <v>0</v>
      </c>
      <c r="BO1936" s="1">
        <v>0</v>
      </c>
      <c r="BP1936" s="1">
        <v>0</v>
      </c>
      <c r="BQ1936" s="14">
        <v>44116.828097048608</v>
      </c>
      <c r="BR1936" s="14" t="s">
        <v>760</v>
      </c>
      <c r="BS1936" s="15">
        <v>27.233333333333334</v>
      </c>
      <c r="BT1936" s="12" t="s">
        <v>136</v>
      </c>
      <c r="BU1936" s="12">
        <v>3</v>
      </c>
      <c r="BV1936" s="12" t="s">
        <v>161</v>
      </c>
      <c r="BW1936" s="12" t="s">
        <v>761</v>
      </c>
      <c r="BX1936" s="12" t="s">
        <v>762</v>
      </c>
      <c r="BY1936" s="12" t="s">
        <v>763</v>
      </c>
      <c r="BZ1936" s="12">
        <v>1</v>
      </c>
      <c r="CA1936" s="12">
        <v>15</v>
      </c>
      <c r="CB1936" s="15">
        <v>0</v>
      </c>
      <c r="CC1936" s="12">
        <v>0</v>
      </c>
      <c r="CD1936" s="12">
        <v>22</v>
      </c>
      <c r="CE1936" s="12">
        <v>5</v>
      </c>
      <c r="CF1936" s="12">
        <v>4</v>
      </c>
      <c r="CG1936" s="12">
        <v>2</v>
      </c>
      <c r="CH1936" s="12">
        <v>2</v>
      </c>
      <c r="CI1936" s="12">
        <v>4</v>
      </c>
      <c r="CJ1936" s="15">
        <v>5</v>
      </c>
      <c r="CK1936" s="12">
        <v>5</v>
      </c>
      <c r="CL1936" s="12">
        <v>4</v>
      </c>
      <c r="CM1936" s="12">
        <v>2</v>
      </c>
      <c r="CN1936" s="12">
        <v>2</v>
      </c>
      <c r="CO1936" s="12">
        <v>5</v>
      </c>
      <c r="CP1936" s="12" t="s">
        <v>94</v>
      </c>
      <c r="CQ1936" s="12">
        <v>61</v>
      </c>
      <c r="CR1936" s="12">
        <v>61</v>
      </c>
      <c r="CS1936" s="12">
        <v>90</v>
      </c>
      <c r="CT1936" s="12">
        <v>64</v>
      </c>
      <c r="CU1936" s="12">
        <v>57</v>
      </c>
      <c r="CV1936" s="12">
        <v>11.5</v>
      </c>
      <c r="CW1936" s="12">
        <v>158</v>
      </c>
      <c r="CX1936" s="12" t="b">
        <v>0</v>
      </c>
      <c r="CY1936" s="12"/>
      <c r="CZ1936" s="12">
        <v>0</v>
      </c>
      <c r="DA1936" s="12"/>
      <c r="DB1936" s="12"/>
      <c r="DC1936" s="12"/>
      <c r="DE1936" s="35"/>
    </row>
    <row r="1937" spans="1:109" customFormat="1" x14ac:dyDescent="0.2">
      <c r="A1937" s="2">
        <v>1936</v>
      </c>
      <c r="B1937" s="5">
        <v>23</v>
      </c>
      <c r="C1937" s="5">
        <v>3</v>
      </c>
      <c r="D1937" s="1">
        <v>41</v>
      </c>
      <c r="E1937" s="7">
        <v>44117</v>
      </c>
      <c r="F1937" s="1">
        <v>0</v>
      </c>
      <c r="G1937" s="5">
        <f t="shared" si="118"/>
        <v>0</v>
      </c>
      <c r="H1937" s="19">
        <f t="shared" si="119"/>
        <v>0</v>
      </c>
      <c r="I1937">
        <v>100</v>
      </c>
      <c r="J1937">
        <v>130.85416666666666</v>
      </c>
      <c r="K1937">
        <v>21.223021402963887</v>
      </c>
      <c r="L1937">
        <v>5.208333333333333</v>
      </c>
      <c r="M1937">
        <v>94.791666666666671</v>
      </c>
      <c r="N1937">
        <v>0</v>
      </c>
      <c r="O1937">
        <v>100</v>
      </c>
      <c r="P1937">
        <v>140.51041666666666</v>
      </c>
      <c r="Q1937">
        <v>20.859818783921757</v>
      </c>
      <c r="R1937">
        <v>7.8125</v>
      </c>
      <c r="S1937">
        <v>92.1875</v>
      </c>
      <c r="T1937">
        <v>0</v>
      </c>
      <c r="U1937">
        <v>100</v>
      </c>
      <c r="V1937">
        <v>111.54166666666667</v>
      </c>
      <c r="W1937">
        <v>5.4818526440632711</v>
      </c>
      <c r="X1937">
        <v>0</v>
      </c>
      <c r="Y1937">
        <v>100</v>
      </c>
      <c r="Z1937">
        <v>0</v>
      </c>
      <c r="AA1937" s="2">
        <v>0</v>
      </c>
      <c r="AB1937">
        <v>1</v>
      </c>
      <c r="AC1937">
        <v>4</v>
      </c>
      <c r="AD1937">
        <v>2</v>
      </c>
      <c r="AE1937" s="16">
        <v>0</v>
      </c>
      <c r="AF1937" s="12">
        <v>99</v>
      </c>
      <c r="AG1937">
        <v>99</v>
      </c>
      <c r="AH1937">
        <v>1</v>
      </c>
      <c r="AI1937">
        <v>99</v>
      </c>
      <c r="AJ1937">
        <v>99</v>
      </c>
      <c r="AK1937">
        <v>2</v>
      </c>
      <c r="AL1937">
        <v>99</v>
      </c>
      <c r="AM1937">
        <v>99</v>
      </c>
      <c r="AN1937" s="1">
        <v>99</v>
      </c>
      <c r="AO1937" s="1">
        <v>99</v>
      </c>
      <c r="AP1937" s="1">
        <v>99</v>
      </c>
      <c r="AQ1937" s="1">
        <v>99</v>
      </c>
      <c r="AR1937" s="1">
        <v>99</v>
      </c>
      <c r="AS1937" s="1">
        <v>0</v>
      </c>
      <c r="AT1937" s="1">
        <v>0</v>
      </c>
      <c r="AU1937" s="1">
        <v>1</v>
      </c>
      <c r="AV1937" s="1">
        <v>0</v>
      </c>
      <c r="AW1937" s="1">
        <v>0</v>
      </c>
      <c r="AX1937" s="1">
        <v>1</v>
      </c>
      <c r="AY1937" s="1">
        <v>0</v>
      </c>
      <c r="AZ1937" s="1">
        <v>0</v>
      </c>
      <c r="BA1937" s="1">
        <v>0</v>
      </c>
      <c r="BB1937" s="1">
        <v>0</v>
      </c>
      <c r="BC1937" s="1">
        <v>0</v>
      </c>
      <c r="BD1937" s="1">
        <v>0</v>
      </c>
      <c r="BE1937" s="1">
        <v>0</v>
      </c>
      <c r="BF1937" s="1">
        <f>SUM(AS1937:BE1937)</f>
        <v>2</v>
      </c>
      <c r="BG1937" s="25">
        <v>0</v>
      </c>
      <c r="BH1937" s="1">
        <v>0</v>
      </c>
      <c r="BI1937" s="1">
        <v>0</v>
      </c>
      <c r="BJ1937" s="1">
        <v>0</v>
      </c>
      <c r="BK1937" s="1">
        <v>0</v>
      </c>
      <c r="BL1937" s="25">
        <v>0</v>
      </c>
      <c r="BM1937" s="1">
        <v>0</v>
      </c>
      <c r="BN1937" s="1">
        <v>0</v>
      </c>
      <c r="BO1937" s="1">
        <v>0</v>
      </c>
      <c r="BP1937" s="1">
        <v>0</v>
      </c>
      <c r="BQ1937" s="12"/>
      <c r="BR1937" s="12"/>
      <c r="BS1937" s="12"/>
      <c r="BT1937" s="12"/>
      <c r="BU1937" s="12"/>
      <c r="BV1937" s="12"/>
      <c r="BW1937" s="12"/>
      <c r="BX1937" s="12"/>
      <c r="BY1937" s="12"/>
      <c r="BZ1937" s="12"/>
      <c r="CA1937" s="12"/>
      <c r="CB1937" s="15"/>
      <c r="CC1937" s="12"/>
      <c r="CD1937" s="12"/>
      <c r="CE1937" s="12"/>
      <c r="CF1937" s="12"/>
      <c r="CG1937" s="12"/>
      <c r="CH1937" s="12"/>
      <c r="CI1937" s="12"/>
      <c r="CJ1937" s="15"/>
      <c r="CK1937" s="12"/>
      <c r="CL1937" s="12"/>
      <c r="CM1937" s="12"/>
      <c r="CN1937" s="12"/>
      <c r="CO1937" s="12"/>
      <c r="CP1937" s="12"/>
      <c r="CQ1937" s="12"/>
      <c r="CR1937" s="12"/>
      <c r="CS1937" s="12"/>
      <c r="CT1937" s="12"/>
      <c r="CU1937" s="12"/>
      <c r="CV1937" s="12"/>
      <c r="CW1937" s="12"/>
      <c r="CX1937" s="12"/>
      <c r="CY1937" s="12"/>
      <c r="CZ1937" s="12"/>
      <c r="DA1937" s="12"/>
      <c r="DB1937" s="12"/>
      <c r="DC1937" s="12"/>
      <c r="DE1937" s="35"/>
    </row>
    <row r="1938" spans="1:109" customFormat="1" x14ac:dyDescent="0.2">
      <c r="A1938" s="2">
        <v>1937</v>
      </c>
      <c r="B1938" s="5">
        <v>23</v>
      </c>
      <c r="C1938" s="5">
        <v>3</v>
      </c>
      <c r="D1938" s="1">
        <v>42</v>
      </c>
      <c r="E1938" s="7">
        <v>44118</v>
      </c>
      <c r="F1938" s="1">
        <v>0</v>
      </c>
      <c r="G1938" s="5">
        <f t="shared" si="118"/>
        <v>30.000000000000053</v>
      </c>
      <c r="H1938" s="19">
        <f t="shared" si="119"/>
        <v>225.0000000000004</v>
      </c>
      <c r="I1938">
        <v>100</v>
      </c>
      <c r="J1938">
        <v>152.25347222222223</v>
      </c>
      <c r="K1938">
        <v>19.978240062581442</v>
      </c>
      <c r="L1938">
        <v>20.138888888888889</v>
      </c>
      <c r="M1938">
        <v>79.861111111111114</v>
      </c>
      <c r="N1938">
        <v>0</v>
      </c>
      <c r="O1938">
        <v>100</v>
      </c>
      <c r="P1938">
        <v>159.94791666666666</v>
      </c>
      <c r="Q1938">
        <v>19.234428815741065</v>
      </c>
      <c r="R1938">
        <v>25.520833333333332</v>
      </c>
      <c r="S1938">
        <v>74.479166666666671</v>
      </c>
      <c r="T1938">
        <v>0</v>
      </c>
      <c r="U1938">
        <v>100</v>
      </c>
      <c r="V1938">
        <v>136.86458333333334</v>
      </c>
      <c r="W1938">
        <v>16.872384001970698</v>
      </c>
      <c r="X1938">
        <v>9.375</v>
      </c>
      <c r="Y1938">
        <v>90.625</v>
      </c>
      <c r="Z1938">
        <v>0</v>
      </c>
      <c r="AA1938" s="2">
        <v>0</v>
      </c>
      <c r="AB1938">
        <v>2</v>
      </c>
      <c r="AC1938">
        <v>3</v>
      </c>
      <c r="AD1938">
        <v>1</v>
      </c>
      <c r="AE1938" s="16">
        <v>0</v>
      </c>
      <c r="AF1938" t="s">
        <v>875</v>
      </c>
      <c r="AG1938" t="s">
        <v>875</v>
      </c>
      <c r="AH1938" t="s">
        <v>875</v>
      </c>
      <c r="AI1938" t="s">
        <v>875</v>
      </c>
      <c r="AJ1938" t="s">
        <v>875</v>
      </c>
      <c r="AK1938" t="s">
        <v>875</v>
      </c>
      <c r="AL1938" t="s">
        <v>875</v>
      </c>
      <c r="AM1938" s="1" t="s">
        <v>903</v>
      </c>
      <c r="AN1938" s="1" t="s">
        <v>903</v>
      </c>
      <c r="AO1938" s="1" t="s">
        <v>903</v>
      </c>
      <c r="AP1938" s="1" t="s">
        <v>903</v>
      </c>
      <c r="AQ1938" s="1" t="s">
        <v>903</v>
      </c>
      <c r="AR1938" s="1" t="s">
        <v>903</v>
      </c>
      <c r="AS1938" s="1" t="s">
        <v>903</v>
      </c>
      <c r="AT1938" s="1" t="s">
        <v>903</v>
      </c>
      <c r="AU1938" s="1" t="s">
        <v>903</v>
      </c>
      <c r="AV1938" s="1" t="s">
        <v>903</v>
      </c>
      <c r="AW1938" s="1" t="s">
        <v>903</v>
      </c>
      <c r="AX1938" s="1" t="s">
        <v>903</v>
      </c>
      <c r="AY1938" s="1" t="s">
        <v>903</v>
      </c>
      <c r="AZ1938" s="1" t="s">
        <v>903</v>
      </c>
      <c r="BA1938" s="1" t="s">
        <v>875</v>
      </c>
      <c r="BB1938" s="1" t="s">
        <v>875</v>
      </c>
      <c r="BC1938" s="1" t="s">
        <v>875</v>
      </c>
      <c r="BD1938" s="1" t="s">
        <v>875</v>
      </c>
      <c r="BE1938" s="1" t="s">
        <v>875</v>
      </c>
      <c r="BF1938" s="1" t="s">
        <v>875</v>
      </c>
      <c r="BG1938" s="25">
        <v>30.000000000000053</v>
      </c>
      <c r="BH1938">
        <v>6</v>
      </c>
      <c r="BI1938">
        <v>7.5</v>
      </c>
      <c r="BJ1938" s="1">
        <f>BG1938*BI1938</f>
        <v>225.0000000000004</v>
      </c>
      <c r="BK1938" t="s">
        <v>796</v>
      </c>
      <c r="BL1938" s="25">
        <v>0</v>
      </c>
      <c r="BM1938">
        <v>0</v>
      </c>
      <c r="BN1938">
        <v>0</v>
      </c>
      <c r="BO1938" s="1">
        <v>0</v>
      </c>
      <c r="BP1938">
        <v>0</v>
      </c>
      <c r="BQ1938" s="12"/>
      <c r="BR1938" s="12"/>
      <c r="BS1938" s="12"/>
      <c r="BT1938" s="12"/>
      <c r="BU1938" s="12"/>
      <c r="BV1938" s="12"/>
      <c r="BW1938" s="12"/>
      <c r="BX1938" s="12"/>
      <c r="BY1938" s="12"/>
      <c r="BZ1938" s="12"/>
      <c r="CA1938" s="12"/>
      <c r="CB1938" s="15"/>
      <c r="CC1938" s="12"/>
      <c r="CD1938" s="12"/>
      <c r="CE1938" s="12"/>
      <c r="CF1938" s="12"/>
      <c r="CG1938" s="12"/>
      <c r="CH1938" s="12"/>
      <c r="CI1938" s="12"/>
      <c r="CJ1938" s="15"/>
      <c r="CK1938" s="12"/>
      <c r="CL1938" s="12"/>
      <c r="CM1938" s="12"/>
      <c r="CN1938" s="12"/>
      <c r="CO1938" s="12"/>
      <c r="CP1938" s="12"/>
      <c r="CQ1938" s="12"/>
      <c r="CR1938" s="12"/>
      <c r="CS1938" s="12"/>
      <c r="CT1938" s="12"/>
      <c r="CU1938" s="12"/>
      <c r="CV1938" s="12"/>
      <c r="CW1938" s="12"/>
      <c r="CX1938" s="12"/>
      <c r="CY1938" s="12"/>
      <c r="CZ1938" s="12"/>
      <c r="DA1938" s="12"/>
      <c r="DB1938" s="12"/>
      <c r="DC1938" s="12"/>
      <c r="DD1938" s="17">
        <v>0.8125</v>
      </c>
      <c r="DE1938" s="35">
        <v>0.83333333333333337</v>
      </c>
    </row>
    <row r="1939" spans="1:109" customFormat="1" x14ac:dyDescent="0.2">
      <c r="A1939" s="2">
        <v>1938</v>
      </c>
      <c r="B1939" s="5">
        <v>23</v>
      </c>
      <c r="C1939" s="5">
        <v>3</v>
      </c>
      <c r="D1939" s="1">
        <v>43</v>
      </c>
      <c r="E1939" s="7">
        <v>44119</v>
      </c>
      <c r="F1939" s="1">
        <v>0</v>
      </c>
      <c r="G1939" s="5">
        <f t="shared" si="118"/>
        <v>0</v>
      </c>
      <c r="H1939" s="19">
        <f t="shared" si="119"/>
        <v>0</v>
      </c>
      <c r="I1939">
        <v>100</v>
      </c>
      <c r="J1939">
        <v>138.37152777777777</v>
      </c>
      <c r="K1939">
        <v>15.233875481874653</v>
      </c>
      <c r="L1939">
        <v>2.7777777777777777</v>
      </c>
      <c r="M1939">
        <v>97.222222222222229</v>
      </c>
      <c r="N1939">
        <v>0</v>
      </c>
      <c r="O1939">
        <v>100</v>
      </c>
      <c r="P1939">
        <v>136.546875</v>
      </c>
      <c r="Q1939">
        <v>16.083561928464185</v>
      </c>
      <c r="R1939">
        <v>3.125</v>
      </c>
      <c r="S1939">
        <v>96.875</v>
      </c>
      <c r="T1939">
        <v>0</v>
      </c>
      <c r="U1939">
        <v>100</v>
      </c>
      <c r="V1939">
        <v>142.02083333333334</v>
      </c>
      <c r="W1939">
        <v>13.219575422281748</v>
      </c>
      <c r="X1939">
        <v>2.0833333333333335</v>
      </c>
      <c r="Y1939">
        <v>97.916666666666671</v>
      </c>
      <c r="Z1939">
        <v>0</v>
      </c>
      <c r="AA1939" s="2">
        <v>0</v>
      </c>
      <c r="AB1939">
        <v>1</v>
      </c>
      <c r="AC1939">
        <v>5</v>
      </c>
      <c r="AD1939">
        <v>1</v>
      </c>
      <c r="AE1939" s="16">
        <v>0</v>
      </c>
      <c r="AF1939" s="12">
        <v>99</v>
      </c>
      <c r="AG1939">
        <v>99</v>
      </c>
      <c r="AH1939">
        <v>1</v>
      </c>
      <c r="AI1939">
        <v>99</v>
      </c>
      <c r="AJ1939">
        <v>99</v>
      </c>
      <c r="AK1939">
        <v>2</v>
      </c>
      <c r="AL1939">
        <v>99</v>
      </c>
      <c r="AM1939" s="1">
        <v>99</v>
      </c>
      <c r="AN1939" s="1">
        <v>99</v>
      </c>
      <c r="AO1939" s="1">
        <v>99</v>
      </c>
      <c r="AP1939" s="1">
        <v>99</v>
      </c>
      <c r="AQ1939" s="1">
        <v>99</v>
      </c>
      <c r="AR1939" s="1">
        <v>99</v>
      </c>
      <c r="AS1939" s="1">
        <v>0</v>
      </c>
      <c r="AT1939" s="1">
        <v>0</v>
      </c>
      <c r="AU1939" s="1">
        <v>1</v>
      </c>
      <c r="AV1939" s="1">
        <v>0</v>
      </c>
      <c r="AW1939" s="1">
        <v>0</v>
      </c>
      <c r="AX1939" s="1">
        <v>1</v>
      </c>
      <c r="AY1939" s="1">
        <v>0</v>
      </c>
      <c r="AZ1939" s="1">
        <v>0</v>
      </c>
      <c r="BA1939" s="1">
        <v>0</v>
      </c>
      <c r="BB1939" s="1">
        <v>0</v>
      </c>
      <c r="BC1939" s="1">
        <v>0</v>
      </c>
      <c r="BD1939" s="1">
        <v>0</v>
      </c>
      <c r="BE1939" s="1">
        <v>0</v>
      </c>
      <c r="BF1939" s="1">
        <f>SUM(AS1939:BE1939)</f>
        <v>2</v>
      </c>
      <c r="BG1939" s="25">
        <v>0</v>
      </c>
      <c r="BH1939" s="1">
        <v>0</v>
      </c>
      <c r="BI1939" s="1">
        <v>0</v>
      </c>
      <c r="BJ1939" s="1">
        <v>0</v>
      </c>
      <c r="BK1939" s="1">
        <v>0</v>
      </c>
      <c r="BL1939" s="25">
        <v>0</v>
      </c>
      <c r="BM1939" s="1">
        <v>0</v>
      </c>
      <c r="BN1939" s="1">
        <v>0</v>
      </c>
      <c r="BO1939" s="1">
        <v>0</v>
      </c>
      <c r="BP1939" s="1">
        <v>0</v>
      </c>
      <c r="BQ1939" s="12"/>
      <c r="BR1939" s="12"/>
      <c r="BS1939" s="12"/>
      <c r="BT1939" s="12"/>
      <c r="BU1939" s="12"/>
      <c r="BV1939" s="12"/>
      <c r="BW1939" s="12"/>
      <c r="BX1939" s="12"/>
      <c r="BY1939" s="12"/>
      <c r="BZ1939" s="12"/>
      <c r="CA1939" s="12"/>
      <c r="CB1939" s="15"/>
      <c r="CC1939" s="12"/>
      <c r="CD1939" s="12"/>
      <c r="CE1939" s="12"/>
      <c r="CF1939" s="12"/>
      <c r="CG1939" s="12"/>
      <c r="CH1939" s="12"/>
      <c r="CI1939" s="12"/>
      <c r="CJ1939" s="15"/>
      <c r="CK1939" s="12"/>
      <c r="CL1939" s="12"/>
      <c r="CM1939" s="12"/>
      <c r="CN1939" s="12"/>
      <c r="CO1939" s="12"/>
      <c r="CP1939" s="12"/>
      <c r="CQ1939" s="12"/>
      <c r="CR1939" s="12"/>
      <c r="CS1939" s="12"/>
      <c r="CT1939" s="12"/>
      <c r="CU1939" s="12"/>
      <c r="CV1939" s="12"/>
      <c r="CW1939" s="12"/>
      <c r="CX1939" s="12"/>
      <c r="CY1939" s="12"/>
      <c r="CZ1939" s="12"/>
      <c r="DA1939" s="12"/>
      <c r="DB1939" s="12"/>
      <c r="DC1939" s="12"/>
      <c r="DE1939" s="35"/>
    </row>
    <row r="1940" spans="1:109" customFormat="1" x14ac:dyDescent="0.2">
      <c r="A1940" s="2">
        <v>1939</v>
      </c>
      <c r="B1940" s="5">
        <v>23</v>
      </c>
      <c r="C1940" s="5">
        <v>3</v>
      </c>
      <c r="D1940" s="1">
        <v>44</v>
      </c>
      <c r="E1940" s="7">
        <v>44120</v>
      </c>
      <c r="F1940" s="1">
        <v>0</v>
      </c>
      <c r="G1940" s="5">
        <f t="shared" si="118"/>
        <v>0</v>
      </c>
      <c r="H1940" s="19">
        <f t="shared" si="119"/>
        <v>0</v>
      </c>
      <c r="I1940">
        <v>100</v>
      </c>
      <c r="J1940">
        <v>151.98958333333334</v>
      </c>
      <c r="K1940">
        <v>24.8843701154264</v>
      </c>
      <c r="L1940">
        <v>20.138888888888889</v>
      </c>
      <c r="M1940">
        <v>79.861111111111114</v>
      </c>
      <c r="N1940">
        <v>0</v>
      </c>
      <c r="O1940">
        <v>100</v>
      </c>
      <c r="P1940">
        <v>136.79166666666666</v>
      </c>
      <c r="Q1940">
        <v>22.235980619625344</v>
      </c>
      <c r="R1940">
        <v>7.291666666666667</v>
      </c>
      <c r="S1940">
        <v>92.708333333333329</v>
      </c>
      <c r="T1940">
        <v>0</v>
      </c>
      <c r="U1940">
        <v>100</v>
      </c>
      <c r="V1940">
        <v>182.38541666666666</v>
      </c>
      <c r="W1940">
        <v>17.859229265152738</v>
      </c>
      <c r="X1940">
        <v>45.833333333333336</v>
      </c>
      <c r="Y1940">
        <v>54.166666666666664</v>
      </c>
      <c r="Z1940">
        <v>0</v>
      </c>
      <c r="AA1940" s="2">
        <v>0</v>
      </c>
      <c r="AB1940">
        <v>1</v>
      </c>
      <c r="AC1940">
        <v>6</v>
      </c>
      <c r="AD1940">
        <v>1</v>
      </c>
      <c r="AE1940" s="16">
        <v>0</v>
      </c>
      <c r="AF1940" s="12">
        <v>99</v>
      </c>
      <c r="AG1940">
        <v>99</v>
      </c>
      <c r="AH1940">
        <v>1</v>
      </c>
      <c r="AI1940">
        <v>99</v>
      </c>
      <c r="AJ1940">
        <v>2</v>
      </c>
      <c r="AK1940">
        <v>99</v>
      </c>
      <c r="AL1940">
        <v>99</v>
      </c>
      <c r="AM1940">
        <v>99</v>
      </c>
      <c r="AN1940" s="1">
        <v>99</v>
      </c>
      <c r="AO1940" s="1">
        <v>99</v>
      </c>
      <c r="AP1940" s="1">
        <v>99</v>
      </c>
      <c r="AQ1940" s="1">
        <v>99</v>
      </c>
      <c r="AR1940" s="1">
        <v>99</v>
      </c>
      <c r="AS1940" s="1">
        <v>0</v>
      </c>
      <c r="AT1940" s="1">
        <v>0</v>
      </c>
      <c r="AU1940" s="1">
        <v>1</v>
      </c>
      <c r="AV1940" s="1">
        <v>0</v>
      </c>
      <c r="AW1940" s="1">
        <v>1</v>
      </c>
      <c r="AX1940" s="1">
        <v>0</v>
      </c>
      <c r="AY1940" s="1">
        <v>0</v>
      </c>
      <c r="AZ1940" s="1">
        <v>0</v>
      </c>
      <c r="BA1940" s="1">
        <v>0</v>
      </c>
      <c r="BB1940" s="1">
        <v>0</v>
      </c>
      <c r="BC1940" s="1">
        <v>0</v>
      </c>
      <c r="BD1940" s="1">
        <v>0</v>
      </c>
      <c r="BE1940" s="1">
        <v>0</v>
      </c>
      <c r="BF1940" s="1">
        <f>SUM(AS1940:BE1940)</f>
        <v>2</v>
      </c>
      <c r="BG1940" s="25">
        <v>0</v>
      </c>
      <c r="BH1940" s="1">
        <v>0</v>
      </c>
      <c r="BI1940" s="1">
        <v>0</v>
      </c>
      <c r="BJ1940" s="1">
        <v>0</v>
      </c>
      <c r="BK1940" s="1">
        <v>0</v>
      </c>
      <c r="BL1940" s="25">
        <v>0</v>
      </c>
      <c r="BM1940" s="1">
        <v>0</v>
      </c>
      <c r="BN1940" s="1">
        <v>0</v>
      </c>
      <c r="BO1940" s="1">
        <v>0</v>
      </c>
      <c r="BP1940" s="1">
        <v>0</v>
      </c>
      <c r="BQ1940" s="12"/>
      <c r="BR1940" s="12"/>
      <c r="BS1940" s="12"/>
      <c r="BT1940" s="12"/>
      <c r="BU1940" s="12"/>
      <c r="BV1940" s="12"/>
      <c r="BW1940" s="12"/>
      <c r="BX1940" s="12"/>
      <c r="BY1940" s="12"/>
      <c r="BZ1940" s="12"/>
      <c r="CA1940" s="12"/>
      <c r="CB1940" s="15"/>
      <c r="CC1940" s="12"/>
      <c r="CD1940" s="12"/>
      <c r="CE1940" s="12"/>
      <c r="CF1940" s="12"/>
      <c r="CG1940" s="12"/>
      <c r="CH1940" s="12"/>
      <c r="CI1940" s="12"/>
      <c r="CJ1940" s="15"/>
      <c r="CK1940" s="12"/>
      <c r="CL1940" s="12"/>
      <c r="CM1940" s="12"/>
      <c r="CN1940" s="12"/>
      <c r="CO1940" s="12"/>
      <c r="CP1940" s="12"/>
      <c r="CQ1940" s="12"/>
      <c r="CR1940" s="12"/>
      <c r="CS1940" s="12"/>
      <c r="CT1940" s="12"/>
      <c r="CU1940" s="12"/>
      <c r="CV1940" s="12"/>
      <c r="CW1940" s="12"/>
      <c r="CX1940" s="12"/>
      <c r="CY1940" s="12"/>
      <c r="CZ1940" s="12"/>
      <c r="DA1940" s="12"/>
      <c r="DB1940" s="12"/>
      <c r="DC1940" s="12"/>
      <c r="DE1940" s="35"/>
    </row>
    <row r="1941" spans="1:109" customFormat="1" x14ac:dyDescent="0.2">
      <c r="A1941" s="2">
        <v>1940</v>
      </c>
      <c r="B1941" s="5">
        <v>23</v>
      </c>
      <c r="C1941" s="5">
        <v>3</v>
      </c>
      <c r="D1941" s="1">
        <v>45</v>
      </c>
      <c r="E1941" s="7">
        <v>44121</v>
      </c>
      <c r="F1941" s="1">
        <v>0</v>
      </c>
      <c r="G1941" s="5">
        <f t="shared" si="118"/>
        <v>0</v>
      </c>
      <c r="H1941" s="19">
        <f t="shared" si="119"/>
        <v>0</v>
      </c>
      <c r="I1941">
        <v>76.736111111111114</v>
      </c>
      <c r="J1941">
        <v>145.68778280542986</v>
      </c>
      <c r="K1941">
        <v>32.83229117793563</v>
      </c>
      <c r="L1941">
        <v>21.719457013574662</v>
      </c>
      <c r="M1941">
        <v>78.280542986425331</v>
      </c>
      <c r="N1941">
        <v>0</v>
      </c>
      <c r="O1941">
        <v>65.625</v>
      </c>
      <c r="P1941">
        <v>169.71428571428572</v>
      </c>
      <c r="Q1941">
        <v>29.067673723641285</v>
      </c>
      <c r="R1941">
        <v>38.095238095238095</v>
      </c>
      <c r="S1941">
        <v>61.904761904761905</v>
      </c>
      <c r="T1941">
        <v>0</v>
      </c>
      <c r="U1941">
        <v>98.958333333333329</v>
      </c>
      <c r="V1941">
        <v>113.82105263157895</v>
      </c>
      <c r="W1941">
        <v>15.679223908054292</v>
      </c>
      <c r="X1941">
        <v>0</v>
      </c>
      <c r="Y1941">
        <v>100</v>
      </c>
      <c r="Z1941">
        <v>0</v>
      </c>
      <c r="AA1941" s="2">
        <v>0</v>
      </c>
      <c r="AB1941">
        <v>1</v>
      </c>
      <c r="AC1941">
        <v>5</v>
      </c>
      <c r="AD1941">
        <v>1</v>
      </c>
      <c r="AE1941" s="16">
        <v>0</v>
      </c>
      <c r="AF1941" s="12">
        <v>99</v>
      </c>
      <c r="AG1941">
        <v>99</v>
      </c>
      <c r="AH1941">
        <v>1</v>
      </c>
      <c r="AI1941">
        <v>99</v>
      </c>
      <c r="AJ1941">
        <v>99</v>
      </c>
      <c r="AK1941">
        <v>2</v>
      </c>
      <c r="AL1941">
        <v>99</v>
      </c>
      <c r="AM1941">
        <v>99</v>
      </c>
      <c r="AN1941" s="1">
        <v>99</v>
      </c>
      <c r="AO1941" s="1">
        <v>99</v>
      </c>
      <c r="AP1941" s="1">
        <v>99</v>
      </c>
      <c r="AQ1941" s="1">
        <v>99</v>
      </c>
      <c r="AR1941" s="1">
        <v>99</v>
      </c>
      <c r="AS1941" s="1">
        <v>0</v>
      </c>
      <c r="AT1941" s="1">
        <v>0</v>
      </c>
      <c r="AU1941" s="1">
        <v>1</v>
      </c>
      <c r="AV1941" s="1">
        <v>0</v>
      </c>
      <c r="AW1941" s="1">
        <v>0</v>
      </c>
      <c r="AX1941" s="1">
        <v>1</v>
      </c>
      <c r="AY1941" s="1">
        <v>0</v>
      </c>
      <c r="AZ1941" s="1">
        <v>0</v>
      </c>
      <c r="BA1941" s="1">
        <v>0</v>
      </c>
      <c r="BB1941" s="1">
        <v>0</v>
      </c>
      <c r="BC1941" s="1">
        <v>0</v>
      </c>
      <c r="BD1941" s="1">
        <v>0</v>
      </c>
      <c r="BE1941" s="1">
        <v>0</v>
      </c>
      <c r="BF1941" s="1">
        <f>SUM(AS1941:BE1941)</f>
        <v>2</v>
      </c>
      <c r="BG1941" s="25">
        <v>0</v>
      </c>
      <c r="BH1941" s="1">
        <v>0</v>
      </c>
      <c r="BI1941" s="1">
        <v>0</v>
      </c>
      <c r="BJ1941" s="1">
        <v>0</v>
      </c>
      <c r="BK1941" s="1">
        <v>0</v>
      </c>
      <c r="BL1941" s="25">
        <v>0</v>
      </c>
      <c r="BM1941" s="1">
        <v>0</v>
      </c>
      <c r="BN1941" s="1">
        <v>0</v>
      </c>
      <c r="BO1941" s="1">
        <v>0</v>
      </c>
      <c r="BP1941" s="1">
        <v>0</v>
      </c>
      <c r="BQ1941" s="12"/>
      <c r="BR1941" s="12"/>
      <c r="BS1941" s="12"/>
      <c r="BT1941" s="12"/>
      <c r="BU1941" s="12"/>
      <c r="BV1941" s="12"/>
      <c r="BW1941" s="12"/>
      <c r="BX1941" s="12"/>
      <c r="BY1941" s="12"/>
      <c r="BZ1941" s="12"/>
      <c r="CA1941" s="12"/>
      <c r="CB1941" s="15"/>
      <c r="CC1941" s="12"/>
      <c r="CD1941" s="12"/>
      <c r="CE1941" s="12"/>
      <c r="CF1941" s="12"/>
      <c r="CG1941" s="12"/>
      <c r="CH1941" s="12"/>
      <c r="CI1941" s="12"/>
      <c r="CJ1941" s="15"/>
      <c r="CK1941" s="12"/>
      <c r="CL1941" s="12"/>
      <c r="CM1941" s="12"/>
      <c r="CN1941" s="12"/>
      <c r="CO1941" s="12"/>
      <c r="CP1941" s="12"/>
      <c r="CQ1941" s="12"/>
      <c r="CR1941" s="12"/>
      <c r="CS1941" s="12"/>
      <c r="CT1941" s="12"/>
      <c r="CU1941" s="12"/>
      <c r="CV1941" s="12"/>
      <c r="CW1941" s="12"/>
      <c r="CX1941" s="12"/>
      <c r="CY1941" s="12"/>
      <c r="CZ1941" s="12"/>
      <c r="DA1941" s="12"/>
      <c r="DB1941" s="12"/>
      <c r="DC1941" s="12"/>
      <c r="DE1941" s="35"/>
    </row>
    <row r="1942" spans="1:109" customFormat="1" x14ac:dyDescent="0.2">
      <c r="A1942" s="2">
        <v>1941</v>
      </c>
      <c r="B1942" s="5">
        <v>23</v>
      </c>
      <c r="C1942" s="5">
        <v>3</v>
      </c>
      <c r="D1942" s="1">
        <v>46</v>
      </c>
      <c r="E1942" s="7">
        <v>44122</v>
      </c>
      <c r="F1942" s="1">
        <v>0</v>
      </c>
      <c r="G1942" s="5">
        <f t="shared" si="118"/>
        <v>0</v>
      </c>
      <c r="H1942" s="19">
        <f t="shared" si="119"/>
        <v>0</v>
      </c>
      <c r="I1942">
        <v>100</v>
      </c>
      <c r="J1942">
        <v>188.69444444444446</v>
      </c>
      <c r="K1942">
        <v>32.889846804337786</v>
      </c>
      <c r="L1942">
        <v>54.513888888888886</v>
      </c>
      <c r="M1942">
        <v>45.486111111111114</v>
      </c>
      <c r="N1942">
        <v>0</v>
      </c>
      <c r="O1942">
        <v>100</v>
      </c>
      <c r="P1942">
        <v>187.984375</v>
      </c>
      <c r="Q1942">
        <v>37.609062892580965</v>
      </c>
      <c r="R1942">
        <v>48.4375</v>
      </c>
      <c r="S1942">
        <v>51.5625</v>
      </c>
      <c r="T1942">
        <v>0</v>
      </c>
      <c r="U1942">
        <v>100</v>
      </c>
      <c r="V1942">
        <v>190.11458333333334</v>
      </c>
      <c r="W1942">
        <v>20.931121763283414</v>
      </c>
      <c r="X1942">
        <v>66.666666666666671</v>
      </c>
      <c r="Y1942">
        <v>33.333333333333329</v>
      </c>
      <c r="Z1942">
        <v>0</v>
      </c>
      <c r="AA1942" s="2">
        <v>0</v>
      </c>
      <c r="AB1942">
        <v>1</v>
      </c>
      <c r="AC1942">
        <v>6</v>
      </c>
      <c r="AD1942">
        <v>1</v>
      </c>
      <c r="AE1942" s="16">
        <v>0</v>
      </c>
      <c r="AF1942" s="12">
        <v>99</v>
      </c>
      <c r="AG1942">
        <v>99</v>
      </c>
      <c r="AH1942">
        <v>99</v>
      </c>
      <c r="AI1942">
        <v>99</v>
      </c>
      <c r="AJ1942">
        <v>99</v>
      </c>
      <c r="AK1942">
        <v>1</v>
      </c>
      <c r="AL1942">
        <v>99</v>
      </c>
      <c r="AM1942" s="1">
        <v>99</v>
      </c>
      <c r="AN1942" s="1">
        <v>99</v>
      </c>
      <c r="AO1942" s="1">
        <v>99</v>
      </c>
      <c r="AP1942" s="1">
        <v>99</v>
      </c>
      <c r="AQ1942" s="1">
        <v>99</v>
      </c>
      <c r="AR1942" s="1">
        <v>99</v>
      </c>
      <c r="AS1942" s="1">
        <v>0</v>
      </c>
      <c r="AT1942" s="1">
        <v>0</v>
      </c>
      <c r="AU1942">
        <v>0</v>
      </c>
      <c r="AV1942" s="1">
        <v>0</v>
      </c>
      <c r="AW1942" s="1">
        <v>0</v>
      </c>
      <c r="AX1942" s="1">
        <v>1</v>
      </c>
      <c r="AY1942" s="1">
        <v>0</v>
      </c>
      <c r="AZ1942" s="1">
        <v>0</v>
      </c>
      <c r="BA1942" s="1">
        <v>0</v>
      </c>
      <c r="BB1942" s="1">
        <v>0</v>
      </c>
      <c r="BC1942" s="1">
        <v>0</v>
      </c>
      <c r="BD1942" s="1">
        <v>0</v>
      </c>
      <c r="BE1942" s="1">
        <v>0</v>
      </c>
      <c r="BF1942" s="1">
        <f>SUM(AS1942:BE1942)</f>
        <v>1</v>
      </c>
      <c r="BG1942" s="25">
        <v>0</v>
      </c>
      <c r="BH1942" s="1">
        <v>0</v>
      </c>
      <c r="BI1942" s="1">
        <v>0</v>
      </c>
      <c r="BJ1942" s="1">
        <v>0</v>
      </c>
      <c r="BK1942" s="1">
        <v>0</v>
      </c>
      <c r="BL1942" s="25">
        <v>0</v>
      </c>
      <c r="BM1942" s="1">
        <v>0</v>
      </c>
      <c r="BN1942" s="1">
        <v>0</v>
      </c>
      <c r="BO1942" s="1">
        <v>0</v>
      </c>
      <c r="BP1942" s="1">
        <v>0</v>
      </c>
      <c r="BQ1942" s="12"/>
      <c r="BR1942" s="12"/>
      <c r="BS1942" s="12"/>
      <c r="BT1942" s="12"/>
      <c r="BU1942" s="12"/>
      <c r="BV1942" s="12"/>
      <c r="BW1942" s="12"/>
      <c r="BX1942" s="12"/>
      <c r="BY1942" s="12"/>
      <c r="BZ1942" s="12"/>
      <c r="CA1942" s="12"/>
      <c r="CB1942" s="15"/>
      <c r="CC1942" s="12"/>
      <c r="CD1942" s="12"/>
      <c r="CE1942" s="12"/>
      <c r="CF1942" s="12"/>
      <c r="CG1942" s="12"/>
      <c r="CH1942" s="12"/>
      <c r="CI1942" s="12"/>
      <c r="CJ1942" s="15"/>
      <c r="CK1942" s="12"/>
      <c r="CL1942" s="12"/>
      <c r="CM1942" s="12"/>
      <c r="CN1942" s="12"/>
      <c r="CO1942" s="12"/>
      <c r="CP1942" s="12"/>
      <c r="CQ1942" s="12"/>
      <c r="CR1942" s="12"/>
      <c r="CS1942" s="12"/>
      <c r="CT1942" s="12"/>
      <c r="CU1942" s="12"/>
      <c r="CV1942" s="12"/>
      <c r="CW1942" s="12"/>
      <c r="CX1942" s="12"/>
      <c r="CY1942" s="12"/>
      <c r="CZ1942" s="12"/>
      <c r="DA1942" s="12"/>
      <c r="DB1942" s="12"/>
      <c r="DC1942" s="12"/>
      <c r="DE1942" s="35"/>
    </row>
    <row r="1943" spans="1:109" customFormat="1" x14ac:dyDescent="0.2">
      <c r="A1943" s="2">
        <v>1942</v>
      </c>
      <c r="B1943" s="5">
        <v>23</v>
      </c>
      <c r="C1943" s="5">
        <v>3</v>
      </c>
      <c r="D1943" s="1">
        <v>47</v>
      </c>
      <c r="E1943" s="7">
        <v>44123</v>
      </c>
      <c r="F1943" s="1">
        <v>0</v>
      </c>
      <c r="G1943" s="5">
        <f t="shared" si="118"/>
        <v>23</v>
      </c>
      <c r="H1943" s="19">
        <f t="shared" si="119"/>
        <v>184</v>
      </c>
      <c r="I1943">
        <v>100</v>
      </c>
      <c r="J1943">
        <v>181.32291666666666</v>
      </c>
      <c r="K1943">
        <v>28.496894945556093</v>
      </c>
      <c r="L1943">
        <v>43.055555555555557</v>
      </c>
      <c r="M1943">
        <v>56.944444444444443</v>
      </c>
      <c r="N1943">
        <v>0</v>
      </c>
      <c r="O1943">
        <v>100</v>
      </c>
      <c r="P1943">
        <v>190.58854166666666</v>
      </c>
      <c r="Q1943">
        <v>30.252832157674405</v>
      </c>
      <c r="R1943">
        <v>47.916666666666664</v>
      </c>
      <c r="S1943">
        <v>52.083333333333336</v>
      </c>
      <c r="T1943">
        <v>0</v>
      </c>
      <c r="U1943">
        <v>100</v>
      </c>
      <c r="V1943">
        <v>162.79166666666666</v>
      </c>
      <c r="W1943">
        <v>18.029915965424028</v>
      </c>
      <c r="X1943">
        <v>33.333333333333336</v>
      </c>
      <c r="Y1943">
        <v>66.666666666666657</v>
      </c>
      <c r="Z1943">
        <v>0</v>
      </c>
      <c r="AA1943" s="2">
        <v>0</v>
      </c>
      <c r="AB1943">
        <v>1</v>
      </c>
      <c r="AC1943">
        <v>2</v>
      </c>
      <c r="AD1943">
        <v>1</v>
      </c>
      <c r="AE1943" s="16">
        <v>0</v>
      </c>
      <c r="AF1943" t="s">
        <v>875</v>
      </c>
      <c r="AG1943" t="s">
        <v>875</v>
      </c>
      <c r="AH1943" t="s">
        <v>875</v>
      </c>
      <c r="AI1943" t="s">
        <v>875</v>
      </c>
      <c r="AJ1943" t="s">
        <v>875</v>
      </c>
      <c r="AK1943" t="s">
        <v>875</v>
      </c>
      <c r="AL1943" t="s">
        <v>875</v>
      </c>
      <c r="AM1943" s="1" t="s">
        <v>903</v>
      </c>
      <c r="AN1943" s="1" t="s">
        <v>903</v>
      </c>
      <c r="AO1943" s="1" t="s">
        <v>903</v>
      </c>
      <c r="AP1943" s="1" t="s">
        <v>903</v>
      </c>
      <c r="AQ1943" s="1" t="s">
        <v>903</v>
      </c>
      <c r="AR1943" s="1" t="s">
        <v>903</v>
      </c>
      <c r="AS1943" s="1" t="s">
        <v>903</v>
      </c>
      <c r="AT1943" s="1" t="s">
        <v>903</v>
      </c>
      <c r="AU1943" s="1" t="s">
        <v>903</v>
      </c>
      <c r="AV1943" s="1" t="s">
        <v>903</v>
      </c>
      <c r="AW1943" s="1" t="s">
        <v>903</v>
      </c>
      <c r="AX1943" s="1" t="s">
        <v>903</v>
      </c>
      <c r="AY1943" s="1" t="s">
        <v>903</v>
      </c>
      <c r="AZ1943" s="1" t="s">
        <v>903</v>
      </c>
      <c r="BA1943" s="1" t="s">
        <v>875</v>
      </c>
      <c r="BB1943" s="1" t="s">
        <v>875</v>
      </c>
      <c r="BC1943" s="1" t="s">
        <v>875</v>
      </c>
      <c r="BD1943" s="1" t="s">
        <v>875</v>
      </c>
      <c r="BE1943" s="1" t="s">
        <v>875</v>
      </c>
      <c r="BF1943" s="1" t="s">
        <v>875</v>
      </c>
      <c r="BG1943" s="12">
        <v>23</v>
      </c>
      <c r="BH1943" s="1">
        <v>4</v>
      </c>
      <c r="BI1943" s="1">
        <v>8</v>
      </c>
      <c r="BJ1943" s="1">
        <f>BG1943*BI1943</f>
        <v>184</v>
      </c>
      <c r="BK1943" s="1" t="s">
        <v>29</v>
      </c>
      <c r="BL1943" s="25">
        <v>0</v>
      </c>
      <c r="BM1943" s="1">
        <v>0</v>
      </c>
      <c r="BN1943" s="1">
        <v>0</v>
      </c>
      <c r="BO1943" s="1">
        <v>0</v>
      </c>
      <c r="BP1943" s="1">
        <v>0</v>
      </c>
      <c r="BQ1943" s="14">
        <v>44123.832819479168</v>
      </c>
      <c r="BR1943" s="14" t="s">
        <v>764</v>
      </c>
      <c r="BS1943" s="15">
        <v>22.516666666666666</v>
      </c>
      <c r="BT1943" s="12" t="s">
        <v>566</v>
      </c>
      <c r="BU1943" s="12">
        <v>3</v>
      </c>
      <c r="BV1943" s="12"/>
      <c r="BW1943" s="12" t="s">
        <v>98</v>
      </c>
      <c r="BX1943" s="12"/>
      <c r="BY1943" s="12" t="s">
        <v>98</v>
      </c>
      <c r="BZ1943" s="12">
        <v>1</v>
      </c>
      <c r="CA1943" s="12">
        <v>15</v>
      </c>
      <c r="CB1943" s="15">
        <v>0</v>
      </c>
      <c r="CC1943" s="12">
        <v>0</v>
      </c>
      <c r="CD1943" s="12">
        <v>0</v>
      </c>
      <c r="CE1943" s="12">
        <v>1</v>
      </c>
      <c r="CF1943" s="12">
        <v>1</v>
      </c>
      <c r="CG1943" s="12">
        <v>4</v>
      </c>
      <c r="CH1943" s="12">
        <v>2</v>
      </c>
      <c r="CI1943" s="12">
        <v>2</v>
      </c>
      <c r="CJ1943" s="15">
        <v>4</v>
      </c>
      <c r="CK1943" s="12">
        <v>1</v>
      </c>
      <c r="CL1943" s="12">
        <v>3</v>
      </c>
      <c r="CM1943" s="12">
        <v>2</v>
      </c>
      <c r="CN1943" s="12">
        <v>3</v>
      </c>
      <c r="CO1943" s="12">
        <v>3</v>
      </c>
      <c r="CP1943" s="12" t="s">
        <v>106</v>
      </c>
      <c r="CQ1943" s="12">
        <v>50</v>
      </c>
      <c r="CR1943" s="12">
        <v>47</v>
      </c>
      <c r="CS1943" s="12">
        <v>100</v>
      </c>
      <c r="CT1943" s="12">
        <v>92</v>
      </c>
      <c r="CU1943" s="12">
        <v>45</v>
      </c>
      <c r="CV1943" s="12">
        <v>6.9</v>
      </c>
      <c r="CW1943" s="12">
        <v>45</v>
      </c>
      <c r="CX1943" s="12" t="b">
        <v>1</v>
      </c>
      <c r="CY1943" s="12" t="s">
        <v>106</v>
      </c>
      <c r="CZ1943" s="12">
        <v>0.02</v>
      </c>
      <c r="DA1943" s="12">
        <v>115</v>
      </c>
      <c r="DB1943" s="12">
        <v>115</v>
      </c>
      <c r="DC1943" s="12">
        <v>115</v>
      </c>
      <c r="DE1943" s="35"/>
    </row>
    <row r="1944" spans="1:109" customFormat="1" x14ac:dyDescent="0.2">
      <c r="A1944" s="2">
        <v>1943</v>
      </c>
      <c r="B1944" s="5">
        <v>23</v>
      </c>
      <c r="C1944" s="5">
        <v>3</v>
      </c>
      <c r="D1944" s="1">
        <v>48</v>
      </c>
      <c r="E1944" s="7">
        <v>44124</v>
      </c>
      <c r="F1944" s="1">
        <v>0</v>
      </c>
      <c r="G1944" s="5">
        <f t="shared" si="118"/>
        <v>0</v>
      </c>
      <c r="H1944" s="19">
        <f t="shared" si="119"/>
        <v>0</v>
      </c>
      <c r="I1944">
        <v>100</v>
      </c>
      <c r="J1944">
        <v>165.9375</v>
      </c>
      <c r="K1944">
        <v>19.623870176551062</v>
      </c>
      <c r="L1944">
        <v>26.388888888888889</v>
      </c>
      <c r="M1944">
        <v>73.611111111111114</v>
      </c>
      <c r="N1944">
        <v>0</v>
      </c>
      <c r="O1944">
        <v>100</v>
      </c>
      <c r="P1944">
        <v>173.30208333333334</v>
      </c>
      <c r="Q1944">
        <v>20.220770265591508</v>
      </c>
      <c r="R1944">
        <v>39.0625</v>
      </c>
      <c r="S1944">
        <v>60.9375</v>
      </c>
      <c r="T1944">
        <v>0</v>
      </c>
      <c r="U1944">
        <v>100</v>
      </c>
      <c r="V1944">
        <v>151.20833333333334</v>
      </c>
      <c r="W1944">
        <v>13.319712422715375</v>
      </c>
      <c r="X1944">
        <v>1.0416666666666667</v>
      </c>
      <c r="Y1944">
        <v>98.958333333333329</v>
      </c>
      <c r="Z1944">
        <v>0</v>
      </c>
      <c r="AA1944" s="2">
        <v>0</v>
      </c>
      <c r="AB1944">
        <v>1</v>
      </c>
      <c r="AC1944">
        <v>5</v>
      </c>
      <c r="AD1944">
        <v>1</v>
      </c>
      <c r="AE1944" s="16">
        <v>0</v>
      </c>
      <c r="AF1944" s="12">
        <v>99</v>
      </c>
      <c r="AG1944">
        <v>99</v>
      </c>
      <c r="AH1944">
        <v>2</v>
      </c>
      <c r="AI1944">
        <v>99</v>
      </c>
      <c r="AJ1944">
        <v>1</v>
      </c>
      <c r="AK1944">
        <v>99</v>
      </c>
      <c r="AL1944">
        <v>99</v>
      </c>
      <c r="AM1944" s="1">
        <v>99</v>
      </c>
      <c r="AN1944" s="1">
        <v>99</v>
      </c>
      <c r="AO1944" s="1">
        <v>99</v>
      </c>
      <c r="AP1944" s="1">
        <v>99</v>
      </c>
      <c r="AQ1944" s="1">
        <v>99</v>
      </c>
      <c r="AR1944" s="1">
        <v>99</v>
      </c>
      <c r="AS1944" s="1">
        <v>0</v>
      </c>
      <c r="AT1944" s="1">
        <v>0</v>
      </c>
      <c r="AU1944" s="1">
        <v>1</v>
      </c>
      <c r="AV1944" s="1">
        <v>0</v>
      </c>
      <c r="AW1944" s="1">
        <v>1</v>
      </c>
      <c r="AX1944" s="1">
        <v>0</v>
      </c>
      <c r="AY1944" s="1">
        <v>0</v>
      </c>
      <c r="AZ1944" s="1">
        <v>0</v>
      </c>
      <c r="BA1944" s="1">
        <v>0</v>
      </c>
      <c r="BB1944" s="1">
        <v>0</v>
      </c>
      <c r="BC1944" s="1">
        <v>0</v>
      </c>
      <c r="BD1944" s="1">
        <v>0</v>
      </c>
      <c r="BE1944" s="1">
        <v>0</v>
      </c>
      <c r="BF1944" s="1">
        <f>SUM(AS1944:BE1944)</f>
        <v>2</v>
      </c>
      <c r="BG1944" s="25">
        <v>0</v>
      </c>
      <c r="BH1944" s="1">
        <v>0</v>
      </c>
      <c r="BI1944" s="1">
        <v>0</v>
      </c>
      <c r="BJ1944" s="1">
        <v>0</v>
      </c>
      <c r="BK1944" s="1">
        <v>0</v>
      </c>
      <c r="BL1944" s="25">
        <v>0</v>
      </c>
      <c r="BM1944" s="1">
        <v>0</v>
      </c>
      <c r="BN1944" s="1">
        <v>0</v>
      </c>
      <c r="BO1944" s="1">
        <v>0</v>
      </c>
      <c r="BP1944" s="1">
        <v>0</v>
      </c>
      <c r="BQ1944" s="12"/>
      <c r="BR1944" s="12"/>
      <c r="BS1944" s="12"/>
      <c r="BT1944" s="12"/>
      <c r="BU1944" s="12"/>
      <c r="BV1944" s="12"/>
      <c r="BW1944" s="12"/>
      <c r="BX1944" s="12"/>
      <c r="BY1944" s="12"/>
      <c r="BZ1944" s="12"/>
      <c r="CA1944" s="12"/>
      <c r="CB1944" s="15"/>
      <c r="CC1944" s="12"/>
      <c r="CD1944" s="12"/>
      <c r="CE1944" s="12"/>
      <c r="CF1944" s="12"/>
      <c r="CG1944" s="12"/>
      <c r="CH1944" s="12"/>
      <c r="CI1944" s="12"/>
      <c r="CJ1944" s="15"/>
      <c r="CK1944" s="12"/>
      <c r="CL1944" s="12"/>
      <c r="CM1944" s="12"/>
      <c r="CN1944" s="12"/>
      <c r="CO1944" s="12"/>
      <c r="CP1944" s="12"/>
      <c r="CQ1944" s="12"/>
      <c r="CR1944" s="12"/>
      <c r="CS1944" s="12"/>
      <c r="CT1944" s="12"/>
      <c r="CU1944" s="12"/>
      <c r="CV1944" s="12"/>
      <c r="CW1944" s="12"/>
      <c r="CX1944" s="12"/>
      <c r="CY1944" s="12"/>
      <c r="CZ1944" s="12"/>
      <c r="DA1944" s="12"/>
      <c r="DB1944" s="12"/>
      <c r="DC1944" s="12"/>
      <c r="DE1944" s="35"/>
    </row>
    <row r="1945" spans="1:109" customFormat="1" x14ac:dyDescent="0.2">
      <c r="A1945" s="2">
        <v>1944</v>
      </c>
      <c r="B1945" s="5">
        <v>23</v>
      </c>
      <c r="C1945" s="5">
        <v>3</v>
      </c>
      <c r="D1945" s="1">
        <v>49</v>
      </c>
      <c r="E1945" s="7">
        <v>44125</v>
      </c>
      <c r="F1945" s="1">
        <v>0</v>
      </c>
      <c r="G1945" s="5">
        <f t="shared" si="118"/>
        <v>0</v>
      </c>
      <c r="H1945" s="19">
        <f t="shared" si="119"/>
        <v>0</v>
      </c>
      <c r="I1945">
        <v>100</v>
      </c>
      <c r="J1945">
        <v>155.9375</v>
      </c>
      <c r="K1945">
        <v>25.677847213865558</v>
      </c>
      <c r="L1945">
        <v>26.041666666666668</v>
      </c>
      <c r="M1945">
        <v>73.958333333333329</v>
      </c>
      <c r="N1945">
        <v>0</v>
      </c>
      <c r="O1945">
        <v>100</v>
      </c>
      <c r="P1945">
        <v>139.65625</v>
      </c>
      <c r="Q1945">
        <v>26.521689943170166</v>
      </c>
      <c r="R1945">
        <v>13.020833333333334</v>
      </c>
      <c r="S1945">
        <v>86.979166666666671</v>
      </c>
      <c r="T1945">
        <v>0</v>
      </c>
      <c r="U1945">
        <v>100</v>
      </c>
      <c r="V1945">
        <v>188.5</v>
      </c>
      <c r="W1945">
        <v>11.601329737416181</v>
      </c>
      <c r="X1945">
        <v>52.083333333333336</v>
      </c>
      <c r="Y1945">
        <v>47.916666666666664</v>
      </c>
      <c r="Z1945">
        <v>0</v>
      </c>
      <c r="AA1945" s="2">
        <v>0</v>
      </c>
      <c r="AB1945">
        <v>1</v>
      </c>
      <c r="AC1945">
        <v>4</v>
      </c>
      <c r="AD1945">
        <v>1</v>
      </c>
      <c r="AE1945" s="16">
        <v>0</v>
      </c>
      <c r="AF1945" s="12">
        <v>99</v>
      </c>
      <c r="AG1945">
        <v>99</v>
      </c>
      <c r="AH1945">
        <v>2</v>
      </c>
      <c r="AI1945">
        <v>99</v>
      </c>
      <c r="AJ1945">
        <v>1</v>
      </c>
      <c r="AK1945">
        <v>99</v>
      </c>
      <c r="AL1945">
        <v>99</v>
      </c>
      <c r="AM1945">
        <v>99</v>
      </c>
      <c r="AN1945" s="1">
        <v>99</v>
      </c>
      <c r="AO1945" s="1">
        <v>99</v>
      </c>
      <c r="AP1945" s="1">
        <v>99</v>
      </c>
      <c r="AQ1945" s="1">
        <v>99</v>
      </c>
      <c r="AR1945" s="1">
        <v>99</v>
      </c>
      <c r="AS1945" s="1">
        <v>0</v>
      </c>
      <c r="AT1945" s="1">
        <v>0</v>
      </c>
      <c r="AU1945" s="1">
        <v>1</v>
      </c>
      <c r="AV1945" s="1">
        <v>0</v>
      </c>
      <c r="AW1945" s="1">
        <v>1</v>
      </c>
      <c r="AX1945" s="1">
        <v>0</v>
      </c>
      <c r="AY1945" s="1">
        <v>0</v>
      </c>
      <c r="AZ1945" s="1">
        <v>0</v>
      </c>
      <c r="BA1945" s="1">
        <v>0</v>
      </c>
      <c r="BB1945" s="1">
        <v>0</v>
      </c>
      <c r="BC1945" s="1">
        <v>0</v>
      </c>
      <c r="BD1945" s="1">
        <v>0</v>
      </c>
      <c r="BE1945" s="1">
        <v>0</v>
      </c>
      <c r="BF1945" s="1">
        <f>SUM(AS1945:BE1945)</f>
        <v>2</v>
      </c>
      <c r="BG1945" s="25">
        <v>0</v>
      </c>
      <c r="BH1945" s="1">
        <v>0</v>
      </c>
      <c r="BI1945" s="1">
        <v>0</v>
      </c>
      <c r="BJ1945" s="1">
        <v>0</v>
      </c>
      <c r="BK1945" s="1">
        <v>0</v>
      </c>
      <c r="BL1945" s="25">
        <v>0</v>
      </c>
      <c r="BM1945" s="1">
        <v>0</v>
      </c>
      <c r="BN1945" s="1">
        <v>0</v>
      </c>
      <c r="BO1945" s="1">
        <v>0</v>
      </c>
      <c r="BP1945" s="1">
        <v>0</v>
      </c>
      <c r="BQ1945" s="12"/>
      <c r="BR1945" s="12"/>
      <c r="BS1945" s="12"/>
      <c r="BT1945" s="12"/>
      <c r="BU1945" s="12"/>
      <c r="BV1945" s="12"/>
      <c r="BW1945" s="12"/>
      <c r="BX1945" s="12"/>
      <c r="BY1945" s="12"/>
      <c r="BZ1945" s="12"/>
      <c r="CA1945" s="12"/>
      <c r="CB1945" s="15"/>
      <c r="CC1945" s="12"/>
      <c r="CD1945" s="12"/>
      <c r="CE1945" s="12"/>
      <c r="CF1945" s="12"/>
      <c r="CG1945" s="12"/>
      <c r="CH1945" s="12"/>
      <c r="CI1945" s="12"/>
      <c r="CJ1945" s="15"/>
      <c r="CK1945" s="12"/>
      <c r="CL1945" s="12"/>
      <c r="CM1945" s="12"/>
      <c r="CN1945" s="12"/>
      <c r="CO1945" s="12"/>
      <c r="CP1945" s="12"/>
      <c r="CQ1945" s="12"/>
      <c r="CR1945" s="12"/>
      <c r="CS1945" s="12"/>
      <c r="CT1945" s="12"/>
      <c r="CU1945" s="12"/>
      <c r="CV1945" s="12"/>
      <c r="CW1945" s="12"/>
      <c r="CX1945" s="12"/>
      <c r="CY1945" s="12"/>
      <c r="CZ1945" s="12"/>
      <c r="DA1945" s="12"/>
      <c r="DB1945" s="12"/>
      <c r="DC1945" s="12"/>
      <c r="DE1945" s="35"/>
    </row>
    <row r="1946" spans="1:109" customFormat="1" x14ac:dyDescent="0.2">
      <c r="A1946" s="2">
        <v>1945</v>
      </c>
      <c r="B1946" s="5">
        <v>23</v>
      </c>
      <c r="C1946" s="5">
        <v>3</v>
      </c>
      <c r="D1946" s="1">
        <v>50</v>
      </c>
      <c r="E1946" s="7">
        <v>44126</v>
      </c>
      <c r="F1946" s="1">
        <v>0</v>
      </c>
      <c r="G1946" s="5">
        <f t="shared" si="118"/>
        <v>0</v>
      </c>
      <c r="H1946" s="19">
        <f t="shared" si="119"/>
        <v>0</v>
      </c>
      <c r="I1946">
        <v>100</v>
      </c>
      <c r="J1946">
        <v>169.99652777777777</v>
      </c>
      <c r="K1946">
        <v>26.990826802476981</v>
      </c>
      <c r="L1946">
        <v>37.5</v>
      </c>
      <c r="M1946">
        <v>62.5</v>
      </c>
      <c r="N1946">
        <v>0</v>
      </c>
      <c r="O1946">
        <v>100</v>
      </c>
      <c r="P1946">
        <v>190.56770833333334</v>
      </c>
      <c r="Q1946">
        <v>21.95798787037079</v>
      </c>
      <c r="R1946">
        <v>56.25</v>
      </c>
      <c r="S1946">
        <v>43.75</v>
      </c>
      <c r="T1946">
        <v>0</v>
      </c>
      <c r="U1946">
        <v>100</v>
      </c>
      <c r="V1946">
        <v>128.85416666666666</v>
      </c>
      <c r="W1946">
        <v>12.846746398243974</v>
      </c>
      <c r="X1946">
        <v>0</v>
      </c>
      <c r="Y1946">
        <v>100</v>
      </c>
      <c r="Z1946">
        <v>0</v>
      </c>
      <c r="AA1946" s="2">
        <v>0</v>
      </c>
      <c r="AB1946">
        <v>1</v>
      </c>
      <c r="AC1946">
        <v>3</v>
      </c>
      <c r="AD1946">
        <v>1</v>
      </c>
      <c r="AE1946" s="16">
        <v>0</v>
      </c>
      <c r="AF1946" s="12">
        <v>99</v>
      </c>
      <c r="AG1946">
        <v>99</v>
      </c>
      <c r="AH1946">
        <v>1</v>
      </c>
      <c r="AI1946">
        <v>99</v>
      </c>
      <c r="AJ1946">
        <v>2</v>
      </c>
      <c r="AK1946">
        <v>99</v>
      </c>
      <c r="AL1946">
        <v>99</v>
      </c>
      <c r="AM1946" s="1">
        <v>99</v>
      </c>
      <c r="AN1946" s="1">
        <v>99</v>
      </c>
      <c r="AO1946" s="1">
        <v>99</v>
      </c>
      <c r="AP1946" s="1">
        <v>99</v>
      </c>
      <c r="AQ1946" s="1">
        <v>99</v>
      </c>
      <c r="AR1946" s="1">
        <v>99</v>
      </c>
      <c r="AS1946" s="1">
        <v>0</v>
      </c>
      <c r="AT1946" s="1">
        <v>0</v>
      </c>
      <c r="AU1946" s="1">
        <v>1</v>
      </c>
      <c r="AV1946" s="1">
        <v>0</v>
      </c>
      <c r="AW1946" s="1">
        <v>1</v>
      </c>
      <c r="AX1946" s="1">
        <v>0</v>
      </c>
      <c r="AY1946" s="1">
        <v>0</v>
      </c>
      <c r="AZ1946" s="1">
        <v>0</v>
      </c>
      <c r="BA1946" s="1">
        <v>0</v>
      </c>
      <c r="BB1946" s="1">
        <v>0</v>
      </c>
      <c r="BC1946" s="1">
        <v>0</v>
      </c>
      <c r="BD1946" s="1">
        <v>0</v>
      </c>
      <c r="BE1946" s="1">
        <v>0</v>
      </c>
      <c r="BF1946" s="1">
        <f>SUM(AS1946:BE1946)</f>
        <v>2</v>
      </c>
      <c r="BG1946" s="25">
        <v>0</v>
      </c>
      <c r="BH1946" s="1">
        <v>0</v>
      </c>
      <c r="BI1946" s="1">
        <v>0</v>
      </c>
      <c r="BJ1946" s="1">
        <v>0</v>
      </c>
      <c r="BK1946" s="1">
        <v>0</v>
      </c>
      <c r="BL1946" s="25">
        <v>0</v>
      </c>
      <c r="BM1946" s="1">
        <v>0</v>
      </c>
      <c r="BN1946" s="1">
        <v>0</v>
      </c>
      <c r="BO1946" s="1">
        <v>0</v>
      </c>
      <c r="BP1946" s="1">
        <v>0</v>
      </c>
      <c r="BQ1946" s="12"/>
      <c r="BR1946" s="12"/>
      <c r="BS1946" s="12"/>
      <c r="BT1946" s="12"/>
      <c r="BU1946" s="12"/>
      <c r="BV1946" s="12"/>
      <c r="BW1946" s="12"/>
      <c r="BX1946" s="12"/>
      <c r="BY1946" s="12"/>
      <c r="BZ1946" s="12"/>
      <c r="CA1946" s="12"/>
      <c r="CB1946" s="15"/>
      <c r="CC1946" s="12"/>
      <c r="CD1946" s="12"/>
      <c r="CE1946" s="12"/>
      <c r="CF1946" s="12"/>
      <c r="CG1946" s="12"/>
      <c r="CH1946" s="12"/>
      <c r="CI1946" s="12"/>
      <c r="CJ1946" s="15"/>
      <c r="CK1946" s="12"/>
      <c r="CL1946" s="12"/>
      <c r="CM1946" s="12"/>
      <c r="CN1946" s="12"/>
      <c r="CO1946" s="12"/>
      <c r="CP1946" s="12"/>
      <c r="CQ1946" s="12"/>
      <c r="CR1946" s="12"/>
      <c r="CS1946" s="12"/>
      <c r="CT1946" s="12"/>
      <c r="CU1946" s="12"/>
      <c r="CV1946" s="12"/>
      <c r="CW1946" s="12"/>
      <c r="CX1946" s="12"/>
      <c r="CY1946" s="12"/>
      <c r="CZ1946" s="12"/>
      <c r="DA1946" s="12"/>
      <c r="DB1946" s="12"/>
      <c r="DC1946" s="12"/>
      <c r="DE1946" s="35"/>
    </row>
    <row r="1947" spans="1:109" customFormat="1" x14ac:dyDescent="0.2">
      <c r="A1947" s="2">
        <v>1946</v>
      </c>
      <c r="B1947" s="5">
        <v>23</v>
      </c>
      <c r="C1947" s="5">
        <v>3</v>
      </c>
      <c r="D1947" s="1">
        <v>51</v>
      </c>
      <c r="E1947" s="7">
        <v>44127</v>
      </c>
      <c r="F1947" s="1">
        <v>0</v>
      </c>
      <c r="G1947" s="5">
        <f t="shared" si="118"/>
        <v>0</v>
      </c>
      <c r="H1947" s="19">
        <f t="shared" si="119"/>
        <v>0</v>
      </c>
      <c r="I1947">
        <v>92.708333333333329</v>
      </c>
      <c r="J1947">
        <v>182.61797752808988</v>
      </c>
      <c r="K1947">
        <v>35.857771459967005</v>
      </c>
      <c r="L1947">
        <v>47.940074906367045</v>
      </c>
      <c r="M1947">
        <v>52.059925093632955</v>
      </c>
      <c r="N1947">
        <v>0</v>
      </c>
      <c r="O1947">
        <v>100</v>
      </c>
      <c r="P1947">
        <v>158.02083333333334</v>
      </c>
      <c r="Q1947">
        <v>36.466410402269332</v>
      </c>
      <c r="R1947">
        <v>30.729166666666668</v>
      </c>
      <c r="S1947">
        <v>69.270833333333329</v>
      </c>
      <c r="T1947">
        <v>0</v>
      </c>
      <c r="U1947">
        <v>78.125</v>
      </c>
      <c r="V1947">
        <v>245.58666666666667</v>
      </c>
      <c r="W1947">
        <v>14.42194940088714</v>
      </c>
      <c r="X1947">
        <v>92</v>
      </c>
      <c r="Y1947">
        <v>8</v>
      </c>
      <c r="Z1947">
        <v>0</v>
      </c>
      <c r="AA1947" s="2">
        <v>0</v>
      </c>
      <c r="AB1947">
        <v>1</v>
      </c>
      <c r="AC1947">
        <v>5</v>
      </c>
      <c r="AD1947">
        <v>1</v>
      </c>
      <c r="AE1947" s="16">
        <v>0</v>
      </c>
      <c r="AF1947" s="12">
        <v>99</v>
      </c>
      <c r="AG1947">
        <v>99</v>
      </c>
      <c r="AH1947">
        <v>1</v>
      </c>
      <c r="AI1947">
        <v>99</v>
      </c>
      <c r="AJ1947">
        <v>99</v>
      </c>
      <c r="AK1947">
        <v>2</v>
      </c>
      <c r="AL1947">
        <v>99</v>
      </c>
      <c r="AM1947" s="1">
        <v>99</v>
      </c>
      <c r="AN1947" s="1">
        <v>99</v>
      </c>
      <c r="AO1947" s="1">
        <v>99</v>
      </c>
      <c r="AP1947" s="1">
        <v>99</v>
      </c>
      <c r="AQ1947" s="1">
        <v>99</v>
      </c>
      <c r="AR1947" s="1">
        <v>99</v>
      </c>
      <c r="AS1947" s="1">
        <v>0</v>
      </c>
      <c r="AT1947" s="1">
        <v>0</v>
      </c>
      <c r="AU1947" s="1">
        <v>1</v>
      </c>
      <c r="AV1947" s="1">
        <v>0</v>
      </c>
      <c r="AW1947" s="1">
        <v>0</v>
      </c>
      <c r="AX1947" s="1">
        <v>1</v>
      </c>
      <c r="AY1947" s="1">
        <v>0</v>
      </c>
      <c r="AZ1947" s="1">
        <v>0</v>
      </c>
      <c r="BA1947" s="1">
        <v>0</v>
      </c>
      <c r="BB1947" s="1">
        <v>0</v>
      </c>
      <c r="BC1947" s="1">
        <v>0</v>
      </c>
      <c r="BD1947" s="1">
        <v>0</v>
      </c>
      <c r="BE1947" s="1">
        <v>0</v>
      </c>
      <c r="BF1947" s="1">
        <f>SUM(AS1947:BE1947)</f>
        <v>2</v>
      </c>
      <c r="BG1947" s="25">
        <v>0</v>
      </c>
      <c r="BH1947" s="1">
        <v>0</v>
      </c>
      <c r="BI1947" s="1">
        <v>0</v>
      </c>
      <c r="BJ1947" s="1">
        <v>0</v>
      </c>
      <c r="BK1947" s="1">
        <v>0</v>
      </c>
      <c r="BL1947" s="25">
        <v>0</v>
      </c>
      <c r="BM1947" s="1">
        <v>0</v>
      </c>
      <c r="BN1947" s="1">
        <v>0</v>
      </c>
      <c r="BO1947" s="1">
        <v>0</v>
      </c>
      <c r="BP1947" s="1">
        <v>0</v>
      </c>
      <c r="BQ1947" s="12"/>
      <c r="BR1947" s="12"/>
      <c r="BS1947" s="12"/>
      <c r="BT1947" s="12"/>
      <c r="BU1947" s="12"/>
      <c r="BV1947" s="12"/>
      <c r="BW1947" s="12"/>
      <c r="BX1947" s="12"/>
      <c r="BY1947" s="12"/>
      <c r="BZ1947" s="12"/>
      <c r="CA1947" s="12"/>
      <c r="CB1947" s="15"/>
      <c r="CC1947" s="12"/>
      <c r="CD1947" s="12"/>
      <c r="CE1947" s="12"/>
      <c r="CF1947" s="12"/>
      <c r="CG1947" s="12"/>
      <c r="CH1947" s="12"/>
      <c r="CI1947" s="12"/>
      <c r="CJ1947" s="15"/>
      <c r="CK1947" s="12"/>
      <c r="CL1947" s="12"/>
      <c r="CM1947" s="12"/>
      <c r="CN1947" s="12"/>
      <c r="CO1947" s="12"/>
      <c r="CP1947" s="12"/>
      <c r="CQ1947" s="12"/>
      <c r="CR1947" s="12"/>
      <c r="CS1947" s="12"/>
      <c r="CT1947" s="12"/>
      <c r="CU1947" s="12"/>
      <c r="CV1947" s="12"/>
      <c r="CW1947" s="12"/>
      <c r="CX1947" s="12"/>
      <c r="CY1947" s="12"/>
      <c r="CZ1947" s="12"/>
      <c r="DA1947" s="12"/>
      <c r="DB1947" s="12"/>
      <c r="DC1947" s="12"/>
      <c r="DE1947" s="35"/>
    </row>
    <row r="1948" spans="1:109" customFormat="1" x14ac:dyDescent="0.2">
      <c r="A1948" s="2">
        <v>1947</v>
      </c>
      <c r="B1948" s="5">
        <v>23</v>
      </c>
      <c r="C1948" s="5">
        <v>3</v>
      </c>
      <c r="D1948" s="1">
        <v>52</v>
      </c>
      <c r="E1948" s="7">
        <v>44128</v>
      </c>
      <c r="F1948" s="1">
        <v>0</v>
      </c>
      <c r="G1948" s="5">
        <f t="shared" si="118"/>
        <v>0</v>
      </c>
      <c r="H1948" s="19">
        <f t="shared" si="119"/>
        <v>0</v>
      </c>
      <c r="I1948">
        <v>53.819444444444443</v>
      </c>
      <c r="J1948">
        <v>170.30322580645162</v>
      </c>
      <c r="K1948">
        <v>35.663196970988501</v>
      </c>
      <c r="L1948">
        <v>27.096774193548388</v>
      </c>
      <c r="M1948">
        <v>72.903225806451616</v>
      </c>
      <c r="N1948">
        <v>0</v>
      </c>
      <c r="O1948">
        <v>80.729166666666671</v>
      </c>
      <c r="P1948">
        <v>170.30322580645162</v>
      </c>
      <c r="Q1948">
        <v>35.663196970988501</v>
      </c>
      <c r="R1948">
        <v>27.096774193548388</v>
      </c>
      <c r="S1948">
        <v>72.903225806451616</v>
      </c>
      <c r="T1948">
        <v>0</v>
      </c>
      <c r="U1948">
        <v>0</v>
      </c>
      <c r="V1948" t="s">
        <v>20</v>
      </c>
      <c r="W1948" t="s">
        <v>20</v>
      </c>
      <c r="X1948" t="s">
        <v>20</v>
      </c>
      <c r="Y1948" t="s">
        <v>20</v>
      </c>
      <c r="Z1948" t="s">
        <v>20</v>
      </c>
      <c r="AA1948" s="2">
        <v>0</v>
      </c>
      <c r="AB1948">
        <v>1</v>
      </c>
      <c r="AC1948">
        <v>6</v>
      </c>
      <c r="AD1948">
        <v>1</v>
      </c>
      <c r="AE1948" s="16">
        <v>0</v>
      </c>
      <c r="AF1948" s="12">
        <v>99</v>
      </c>
      <c r="AG1948">
        <v>99</v>
      </c>
      <c r="AH1948">
        <v>1</v>
      </c>
      <c r="AI1948">
        <v>99</v>
      </c>
      <c r="AJ1948">
        <v>99</v>
      </c>
      <c r="AK1948">
        <v>2</v>
      </c>
      <c r="AL1948">
        <v>99</v>
      </c>
      <c r="AM1948">
        <v>99</v>
      </c>
      <c r="AN1948" s="1">
        <v>99</v>
      </c>
      <c r="AO1948" s="1">
        <v>99</v>
      </c>
      <c r="AP1948" s="1">
        <v>99</v>
      </c>
      <c r="AQ1948" s="1">
        <v>99</v>
      </c>
      <c r="AR1948" s="1">
        <v>99</v>
      </c>
      <c r="AS1948" s="1">
        <v>0</v>
      </c>
      <c r="AT1948" s="1">
        <v>0</v>
      </c>
      <c r="AU1948" s="1">
        <v>1</v>
      </c>
      <c r="AV1948" s="1">
        <v>0</v>
      </c>
      <c r="AW1948" s="1">
        <v>0</v>
      </c>
      <c r="AX1948" s="1">
        <v>1</v>
      </c>
      <c r="AY1948" s="1">
        <v>0</v>
      </c>
      <c r="AZ1948" s="1">
        <v>0</v>
      </c>
      <c r="BA1948" s="1">
        <v>0</v>
      </c>
      <c r="BB1948" s="1">
        <v>0</v>
      </c>
      <c r="BC1948" s="1">
        <v>0</v>
      </c>
      <c r="BD1948" s="1">
        <v>0</v>
      </c>
      <c r="BE1948" s="1">
        <v>0</v>
      </c>
      <c r="BF1948" s="1">
        <f>SUM(AS1948:BE1948)</f>
        <v>2</v>
      </c>
      <c r="BG1948" s="25">
        <v>0</v>
      </c>
      <c r="BH1948" s="1">
        <v>0</v>
      </c>
      <c r="BI1948" s="1">
        <v>0</v>
      </c>
      <c r="BJ1948" s="1">
        <v>0</v>
      </c>
      <c r="BK1948" s="1">
        <v>0</v>
      </c>
      <c r="BL1948" s="25">
        <v>0</v>
      </c>
      <c r="BM1948" s="1">
        <v>0</v>
      </c>
      <c r="BN1948" s="1">
        <v>0</v>
      </c>
      <c r="BO1948" s="1">
        <v>0</v>
      </c>
      <c r="BP1948" s="1">
        <v>0</v>
      </c>
      <c r="BQ1948" s="12"/>
      <c r="BR1948" s="12"/>
      <c r="BS1948" s="12"/>
      <c r="BT1948" s="12"/>
      <c r="BU1948" s="12"/>
      <c r="BV1948" s="12"/>
      <c r="BW1948" s="12"/>
      <c r="BX1948" s="12"/>
      <c r="BY1948" s="12"/>
      <c r="BZ1948" s="12"/>
      <c r="CA1948" s="12"/>
      <c r="CB1948" s="15"/>
      <c r="CC1948" s="12"/>
      <c r="CD1948" s="12"/>
      <c r="CE1948" s="12"/>
      <c r="CF1948" s="12"/>
      <c r="CG1948" s="12"/>
      <c r="CH1948" s="12"/>
      <c r="CI1948" s="12"/>
      <c r="CJ1948" s="15"/>
      <c r="CK1948" s="12"/>
      <c r="CL1948" s="12"/>
      <c r="CM1948" s="12"/>
      <c r="CN1948" s="12"/>
      <c r="CO1948" s="12"/>
      <c r="CP1948" s="12"/>
      <c r="CQ1948" s="12"/>
      <c r="CR1948" s="12"/>
      <c r="CS1948" s="12"/>
      <c r="CT1948" s="12"/>
      <c r="CU1948" s="12"/>
      <c r="CV1948" s="12"/>
      <c r="CW1948" s="12"/>
      <c r="CX1948" s="12"/>
      <c r="CY1948" s="12"/>
      <c r="CZ1948" s="12"/>
      <c r="DA1948" s="12"/>
      <c r="DB1948" s="12"/>
      <c r="DC1948" s="12"/>
      <c r="DE1948" s="35"/>
    </row>
    <row r="1949" spans="1:109" customFormat="1" x14ac:dyDescent="0.2">
      <c r="A1949" s="2">
        <v>1948</v>
      </c>
      <c r="B1949" s="5">
        <v>23</v>
      </c>
      <c r="C1949" s="5">
        <v>3</v>
      </c>
      <c r="D1949" s="1">
        <v>53</v>
      </c>
      <c r="E1949" s="7">
        <v>44129</v>
      </c>
      <c r="F1949" s="1">
        <v>0</v>
      </c>
      <c r="G1949" s="5">
        <f t="shared" si="118"/>
        <v>45</v>
      </c>
      <c r="H1949" s="19">
        <f t="shared" si="119"/>
        <v>90</v>
      </c>
      <c r="I1949">
        <v>100</v>
      </c>
      <c r="J1949">
        <v>172.74652777777777</v>
      </c>
      <c r="K1949">
        <v>24.663211106820714</v>
      </c>
      <c r="L1949">
        <v>32.291666666666664</v>
      </c>
      <c r="M1949">
        <v>67.708333333333343</v>
      </c>
      <c r="N1949">
        <v>0</v>
      </c>
      <c r="O1949">
        <v>100</v>
      </c>
      <c r="P1949">
        <v>185.44270833333334</v>
      </c>
      <c r="Q1949">
        <v>24.250450719184478</v>
      </c>
      <c r="R1949">
        <v>45.833333333333336</v>
      </c>
      <c r="S1949">
        <v>54.166666666666664</v>
      </c>
      <c r="T1949">
        <v>0</v>
      </c>
      <c r="U1949">
        <v>100</v>
      </c>
      <c r="V1949">
        <v>147.35416666666666</v>
      </c>
      <c r="W1949">
        <v>14.241332869934434</v>
      </c>
      <c r="X1949">
        <v>5.208333333333333</v>
      </c>
      <c r="Y1949">
        <v>94.791666666666671</v>
      </c>
      <c r="Z1949">
        <v>0</v>
      </c>
      <c r="AA1949" s="2">
        <v>0</v>
      </c>
      <c r="AB1949">
        <v>1</v>
      </c>
      <c r="AC1949">
        <v>2</v>
      </c>
      <c r="AD1949">
        <v>1</v>
      </c>
      <c r="AE1949" s="16">
        <v>0</v>
      </c>
      <c r="AF1949" t="s">
        <v>875</v>
      </c>
      <c r="AG1949" t="s">
        <v>875</v>
      </c>
      <c r="AH1949" t="s">
        <v>875</v>
      </c>
      <c r="AI1949" t="s">
        <v>875</v>
      </c>
      <c r="AJ1949" t="s">
        <v>875</v>
      </c>
      <c r="AK1949" t="s">
        <v>875</v>
      </c>
      <c r="AL1949" t="s">
        <v>875</v>
      </c>
      <c r="AM1949" s="1" t="s">
        <v>903</v>
      </c>
      <c r="AN1949" s="1" t="s">
        <v>903</v>
      </c>
      <c r="AO1949" s="1" t="s">
        <v>903</v>
      </c>
      <c r="AP1949" s="1" t="s">
        <v>903</v>
      </c>
      <c r="AQ1949" s="1" t="s">
        <v>903</v>
      </c>
      <c r="AR1949" s="1" t="s">
        <v>903</v>
      </c>
      <c r="AS1949" s="1" t="s">
        <v>903</v>
      </c>
      <c r="AT1949" s="1" t="s">
        <v>903</v>
      </c>
      <c r="AU1949" s="1" t="s">
        <v>903</v>
      </c>
      <c r="AV1949" s="1" t="s">
        <v>903</v>
      </c>
      <c r="AW1949" s="1" t="s">
        <v>903</v>
      </c>
      <c r="AX1949" s="1" t="s">
        <v>903</v>
      </c>
      <c r="AY1949" s="1" t="s">
        <v>903</v>
      </c>
      <c r="AZ1949" s="1" t="s">
        <v>903</v>
      </c>
      <c r="BA1949" s="1" t="s">
        <v>875</v>
      </c>
      <c r="BB1949" s="1" t="s">
        <v>875</v>
      </c>
      <c r="BC1949" s="1" t="s">
        <v>875</v>
      </c>
      <c r="BD1949" s="1" t="s">
        <v>875</v>
      </c>
      <c r="BE1949" s="1" t="s">
        <v>875</v>
      </c>
      <c r="BF1949" s="1" t="s">
        <v>875</v>
      </c>
      <c r="BG1949" s="25">
        <v>45</v>
      </c>
      <c r="BH1949">
        <v>3</v>
      </c>
      <c r="BI1949" s="1">
        <v>2</v>
      </c>
      <c r="BJ1949" s="1">
        <f>BG1949*BI1949</f>
        <v>90</v>
      </c>
      <c r="BK1949" t="s">
        <v>795</v>
      </c>
      <c r="BL1949" s="25">
        <v>0</v>
      </c>
      <c r="BM1949">
        <v>0</v>
      </c>
      <c r="BN1949" s="1">
        <v>0</v>
      </c>
      <c r="BO1949" s="1">
        <v>0</v>
      </c>
      <c r="BP1949">
        <v>0</v>
      </c>
      <c r="BQ1949" s="12"/>
      <c r="BR1949" s="12"/>
      <c r="BS1949" s="12"/>
      <c r="BT1949" s="12"/>
      <c r="BU1949" s="12"/>
      <c r="BV1949" s="12"/>
      <c r="BW1949" s="12"/>
      <c r="BX1949" s="12"/>
      <c r="BY1949" s="12"/>
      <c r="BZ1949" s="12"/>
      <c r="CA1949" s="12"/>
      <c r="CB1949" s="15"/>
      <c r="CC1949" s="12"/>
      <c r="CD1949" s="12"/>
      <c r="CE1949" s="12"/>
      <c r="CF1949" s="12"/>
      <c r="CG1949" s="12"/>
      <c r="CH1949" s="12"/>
      <c r="CI1949" s="12"/>
      <c r="CJ1949" s="15"/>
      <c r="CK1949" s="12"/>
      <c r="CL1949" s="12"/>
      <c r="CM1949" s="12"/>
      <c r="CN1949" s="12"/>
      <c r="CO1949" s="12"/>
      <c r="CP1949" s="12"/>
      <c r="CQ1949" s="12"/>
      <c r="CR1949" s="12"/>
      <c r="CS1949" s="12"/>
      <c r="CT1949" s="12"/>
      <c r="CU1949" s="12"/>
      <c r="CV1949" s="12"/>
      <c r="CW1949" s="12"/>
      <c r="CX1949" s="12"/>
      <c r="CY1949" s="12"/>
      <c r="CZ1949" s="12"/>
      <c r="DA1949" s="12"/>
      <c r="DB1949" s="12"/>
      <c r="DC1949" s="12"/>
      <c r="DD1949" s="17">
        <v>0.45833333333333331</v>
      </c>
      <c r="DE1949" s="35">
        <v>0.48958333333333331</v>
      </c>
    </row>
    <row r="1950" spans="1:109" customFormat="1" x14ac:dyDescent="0.2">
      <c r="A1950" s="2">
        <v>1949</v>
      </c>
      <c r="B1950" s="5">
        <v>23</v>
      </c>
      <c r="C1950" s="5">
        <v>3</v>
      </c>
      <c r="D1950" s="1">
        <v>54</v>
      </c>
      <c r="E1950" s="7">
        <v>44130</v>
      </c>
      <c r="F1950" s="1">
        <v>0</v>
      </c>
      <c r="G1950" s="5">
        <f t="shared" si="118"/>
        <v>0</v>
      </c>
      <c r="H1950" s="19">
        <f t="shared" si="119"/>
        <v>0</v>
      </c>
      <c r="I1950">
        <v>100</v>
      </c>
      <c r="J1950">
        <v>165.99305555555554</v>
      </c>
      <c r="K1950">
        <v>21.631606078060397</v>
      </c>
      <c r="L1950">
        <v>35.416666666666664</v>
      </c>
      <c r="M1950">
        <v>64.583333333333343</v>
      </c>
      <c r="N1950">
        <v>0</v>
      </c>
      <c r="O1950">
        <v>100</v>
      </c>
      <c r="P1950">
        <v>176.546875</v>
      </c>
      <c r="Q1950">
        <v>20.513459900054187</v>
      </c>
      <c r="R1950">
        <v>47.916666666666664</v>
      </c>
      <c r="S1950">
        <v>52.083333333333336</v>
      </c>
      <c r="T1950">
        <v>0</v>
      </c>
      <c r="U1950">
        <v>100</v>
      </c>
      <c r="V1950">
        <v>144.88541666666666</v>
      </c>
      <c r="W1950">
        <v>16.661664579811248</v>
      </c>
      <c r="X1950">
        <v>10.416666666666666</v>
      </c>
      <c r="Y1950">
        <v>89.583333333333329</v>
      </c>
      <c r="Z1950">
        <v>0</v>
      </c>
      <c r="AA1950" s="2">
        <v>0</v>
      </c>
      <c r="AB1950">
        <v>1</v>
      </c>
      <c r="AC1950">
        <v>5</v>
      </c>
      <c r="AD1950">
        <v>1</v>
      </c>
      <c r="AE1950" s="16">
        <v>0</v>
      </c>
      <c r="AF1950" s="12">
        <v>99</v>
      </c>
      <c r="AG1950">
        <v>99</v>
      </c>
      <c r="AH1950">
        <v>1</v>
      </c>
      <c r="AI1950">
        <v>99</v>
      </c>
      <c r="AJ1950">
        <v>99</v>
      </c>
      <c r="AK1950">
        <v>99</v>
      </c>
      <c r="AL1950">
        <v>99</v>
      </c>
      <c r="AM1950">
        <v>99</v>
      </c>
      <c r="AN1950" s="1">
        <v>99</v>
      </c>
      <c r="AO1950" s="1">
        <v>99</v>
      </c>
      <c r="AP1950" s="1">
        <v>99</v>
      </c>
      <c r="AQ1950" s="1">
        <v>99</v>
      </c>
      <c r="AR1950" s="1">
        <v>99</v>
      </c>
      <c r="AS1950" s="1">
        <v>0</v>
      </c>
      <c r="AT1950" s="1">
        <v>0</v>
      </c>
      <c r="AU1950" s="1">
        <v>1</v>
      </c>
      <c r="AV1950" s="1">
        <v>0</v>
      </c>
      <c r="AW1950" s="1">
        <v>0</v>
      </c>
      <c r="AX1950" s="1">
        <v>0</v>
      </c>
      <c r="AY1950" s="1">
        <v>0</v>
      </c>
      <c r="AZ1950" s="1">
        <v>0</v>
      </c>
      <c r="BA1950" s="1">
        <v>0</v>
      </c>
      <c r="BB1950" s="1">
        <v>0</v>
      </c>
      <c r="BC1950" s="1">
        <v>0</v>
      </c>
      <c r="BD1950" s="1">
        <v>0</v>
      </c>
      <c r="BE1950" s="1">
        <v>0</v>
      </c>
      <c r="BF1950" s="1">
        <f t="shared" ref="BF1950:BF1959" si="122">SUM(AS1950:BE1950)</f>
        <v>1</v>
      </c>
      <c r="BG1950" s="25">
        <v>0</v>
      </c>
      <c r="BH1950" s="1">
        <v>0</v>
      </c>
      <c r="BI1950" s="1">
        <v>0</v>
      </c>
      <c r="BJ1950" s="1">
        <v>0</v>
      </c>
      <c r="BK1950" s="1">
        <v>0</v>
      </c>
      <c r="BL1950" s="25">
        <v>0</v>
      </c>
      <c r="BM1950" s="1">
        <v>0</v>
      </c>
      <c r="BN1950" s="1">
        <v>0</v>
      </c>
      <c r="BO1950" s="1">
        <v>0</v>
      </c>
      <c r="BP1950" s="1">
        <v>0</v>
      </c>
      <c r="BQ1950" s="12"/>
      <c r="BR1950" s="12"/>
      <c r="BS1950" s="12"/>
      <c r="BT1950" s="12"/>
      <c r="BU1950" s="12"/>
      <c r="BV1950" s="12"/>
      <c r="BW1950" s="12"/>
      <c r="BX1950" s="12"/>
      <c r="BY1950" s="12"/>
      <c r="BZ1950" s="12"/>
      <c r="CA1950" s="12"/>
      <c r="CB1950" s="15"/>
      <c r="CC1950" s="12"/>
      <c r="CD1950" s="12"/>
      <c r="CE1950" s="12"/>
      <c r="CF1950" s="12"/>
      <c r="CG1950" s="12"/>
      <c r="CH1950" s="12"/>
      <c r="CI1950" s="12"/>
      <c r="CJ1950" s="15"/>
      <c r="CK1950" s="12"/>
      <c r="CL1950" s="12"/>
      <c r="CM1950" s="12"/>
      <c r="CN1950" s="12"/>
      <c r="CO1950" s="12"/>
      <c r="CP1950" s="12"/>
      <c r="CQ1950" s="12"/>
      <c r="CR1950" s="12"/>
      <c r="CS1950" s="12"/>
      <c r="CT1950" s="12"/>
      <c r="CU1950" s="12"/>
      <c r="CV1950" s="12"/>
      <c r="CW1950" s="12"/>
      <c r="CX1950" s="12"/>
      <c r="CY1950" s="12"/>
      <c r="CZ1950" s="12"/>
      <c r="DA1950" s="12"/>
      <c r="DB1950" s="12"/>
      <c r="DC1950" s="12"/>
      <c r="DE1950" s="35"/>
    </row>
    <row r="1951" spans="1:109" customFormat="1" x14ac:dyDescent="0.2">
      <c r="A1951" s="2">
        <v>1950</v>
      </c>
      <c r="B1951" s="5">
        <v>23</v>
      </c>
      <c r="C1951" s="5">
        <v>3</v>
      </c>
      <c r="D1951" s="1">
        <v>55</v>
      </c>
      <c r="E1951" s="7">
        <v>44131</v>
      </c>
      <c r="F1951" s="1">
        <v>0</v>
      </c>
      <c r="G1951" s="5">
        <f t="shared" si="118"/>
        <v>0</v>
      </c>
      <c r="H1951" s="19">
        <f t="shared" si="119"/>
        <v>0</v>
      </c>
      <c r="I1951">
        <v>91.319444444444443</v>
      </c>
      <c r="J1951">
        <v>149.18631178707224</v>
      </c>
      <c r="K1951">
        <v>21.235063035185323</v>
      </c>
      <c r="L1951">
        <v>10.64638783269962</v>
      </c>
      <c r="M1951">
        <v>89.353612167300383</v>
      </c>
      <c r="N1951">
        <v>0</v>
      </c>
      <c r="O1951">
        <v>86.979166666666671</v>
      </c>
      <c r="P1951">
        <v>147.01796407185628</v>
      </c>
      <c r="Q1951">
        <v>17.336577651600361</v>
      </c>
      <c r="R1951">
        <v>8.3832335329341312</v>
      </c>
      <c r="S1951">
        <v>91.616766467065872</v>
      </c>
      <c r="T1951">
        <v>0</v>
      </c>
      <c r="U1951">
        <v>100</v>
      </c>
      <c r="V1951">
        <v>152.95833333333334</v>
      </c>
      <c r="W1951">
        <v>26.23300710083522</v>
      </c>
      <c r="X1951">
        <v>14.583333333333334</v>
      </c>
      <c r="Y1951">
        <v>85.416666666666671</v>
      </c>
      <c r="Z1951">
        <v>0</v>
      </c>
      <c r="AA1951" s="2">
        <v>0</v>
      </c>
      <c r="AB1951">
        <v>1</v>
      </c>
      <c r="AC1951">
        <v>7</v>
      </c>
      <c r="AD1951">
        <v>1</v>
      </c>
      <c r="AE1951" s="16">
        <v>0</v>
      </c>
      <c r="AF1951" s="12">
        <v>99</v>
      </c>
      <c r="AG1951">
        <v>99</v>
      </c>
      <c r="AH1951">
        <v>1</v>
      </c>
      <c r="AI1951">
        <v>99</v>
      </c>
      <c r="AJ1951">
        <v>99</v>
      </c>
      <c r="AK1951">
        <v>99</v>
      </c>
      <c r="AL1951">
        <v>99</v>
      </c>
      <c r="AM1951" s="1">
        <v>99</v>
      </c>
      <c r="AN1951" s="1">
        <v>99</v>
      </c>
      <c r="AO1951" s="1">
        <v>99</v>
      </c>
      <c r="AP1951" s="1">
        <v>99</v>
      </c>
      <c r="AQ1951" s="1">
        <v>99</v>
      </c>
      <c r="AR1951" s="1">
        <v>99</v>
      </c>
      <c r="AS1951" s="1">
        <v>0</v>
      </c>
      <c r="AT1951" s="1">
        <v>0</v>
      </c>
      <c r="AU1951" s="1">
        <v>1</v>
      </c>
      <c r="AV1951" s="1">
        <v>0</v>
      </c>
      <c r="AW1951" s="1">
        <v>0</v>
      </c>
      <c r="AX1951" s="1">
        <v>0</v>
      </c>
      <c r="AY1951" s="1">
        <v>0</v>
      </c>
      <c r="AZ1951" s="1">
        <v>0</v>
      </c>
      <c r="BA1951" s="1">
        <v>0</v>
      </c>
      <c r="BB1951" s="1">
        <v>0</v>
      </c>
      <c r="BC1951" s="1">
        <v>0</v>
      </c>
      <c r="BD1951" s="1">
        <v>0</v>
      </c>
      <c r="BE1951" s="1">
        <v>0</v>
      </c>
      <c r="BF1951" s="1">
        <f t="shared" si="122"/>
        <v>1</v>
      </c>
      <c r="BG1951" s="25">
        <v>0</v>
      </c>
      <c r="BH1951" s="1">
        <v>0</v>
      </c>
      <c r="BI1951" s="1">
        <v>0</v>
      </c>
      <c r="BJ1951" s="1">
        <v>0</v>
      </c>
      <c r="BK1951" s="1">
        <v>0</v>
      </c>
      <c r="BL1951" s="25">
        <v>0</v>
      </c>
      <c r="BM1951" s="1">
        <v>0</v>
      </c>
      <c r="BN1951" s="1">
        <v>0</v>
      </c>
      <c r="BO1951" s="1">
        <v>0</v>
      </c>
      <c r="BP1951" s="1">
        <v>0</v>
      </c>
      <c r="BQ1951" s="12"/>
      <c r="BR1951" s="12"/>
      <c r="BS1951" s="12"/>
      <c r="BT1951" s="12"/>
      <c r="BU1951" s="12"/>
      <c r="BV1951" s="12"/>
      <c r="BW1951" s="12"/>
      <c r="BX1951" s="12"/>
      <c r="BY1951" s="12"/>
      <c r="BZ1951" s="12"/>
      <c r="CA1951" s="12"/>
      <c r="CB1951" s="15"/>
      <c r="CC1951" s="12"/>
      <c r="CD1951" s="12"/>
      <c r="CE1951" s="12"/>
      <c r="CF1951" s="12"/>
      <c r="CG1951" s="12"/>
      <c r="CH1951" s="12"/>
      <c r="CI1951" s="12"/>
      <c r="CJ1951" s="15"/>
      <c r="CK1951" s="12"/>
      <c r="CL1951" s="12"/>
      <c r="CM1951" s="12"/>
      <c r="CN1951" s="12"/>
      <c r="CO1951" s="12"/>
      <c r="CP1951" s="12"/>
      <c r="CQ1951" s="12"/>
      <c r="CR1951" s="12"/>
      <c r="CS1951" s="12"/>
      <c r="CT1951" s="12"/>
      <c r="CU1951" s="12"/>
      <c r="CV1951" s="12"/>
      <c r="CW1951" s="12"/>
      <c r="CX1951" s="12"/>
      <c r="CY1951" s="12"/>
      <c r="CZ1951" s="12"/>
      <c r="DA1951" s="12"/>
      <c r="DB1951" s="12"/>
      <c r="DC1951" s="12"/>
      <c r="DE1951" s="35"/>
    </row>
    <row r="1952" spans="1:109" customFormat="1" x14ac:dyDescent="0.2">
      <c r="A1952" s="2">
        <v>1951</v>
      </c>
      <c r="B1952" s="5">
        <v>23</v>
      </c>
      <c r="C1952" s="5">
        <v>3</v>
      </c>
      <c r="D1952" s="1">
        <v>56</v>
      </c>
      <c r="E1952" s="7">
        <v>44132</v>
      </c>
      <c r="F1952" s="1">
        <v>0</v>
      </c>
      <c r="G1952" s="5">
        <f t="shared" si="118"/>
        <v>0</v>
      </c>
      <c r="H1952" s="19">
        <f t="shared" si="119"/>
        <v>0</v>
      </c>
      <c r="I1952">
        <v>100</v>
      </c>
      <c r="J1952">
        <v>172.38888888888889</v>
      </c>
      <c r="K1952">
        <v>20.362886534765156</v>
      </c>
      <c r="L1952">
        <v>38.888888888888886</v>
      </c>
      <c r="M1952">
        <v>61.111111111111114</v>
      </c>
      <c r="N1952">
        <v>0</v>
      </c>
      <c r="O1952">
        <v>100</v>
      </c>
      <c r="P1952">
        <v>177.015625</v>
      </c>
      <c r="Q1952">
        <v>20.308039744571879</v>
      </c>
      <c r="R1952">
        <v>43.229166666666664</v>
      </c>
      <c r="S1952">
        <v>56.770833333333336</v>
      </c>
      <c r="T1952">
        <v>0</v>
      </c>
      <c r="U1952">
        <v>100</v>
      </c>
      <c r="V1952">
        <v>163.13541666666666</v>
      </c>
      <c r="W1952">
        <v>19.33301117423105</v>
      </c>
      <c r="X1952">
        <v>30.208333333333332</v>
      </c>
      <c r="Y1952">
        <v>69.791666666666671</v>
      </c>
      <c r="Z1952">
        <v>0</v>
      </c>
      <c r="AA1952" s="2">
        <v>0</v>
      </c>
      <c r="AB1952">
        <v>1</v>
      </c>
      <c r="AC1952">
        <v>6</v>
      </c>
      <c r="AD1952">
        <v>1</v>
      </c>
      <c r="AE1952" s="16">
        <v>0</v>
      </c>
      <c r="AF1952" s="12">
        <v>99</v>
      </c>
      <c r="AG1952">
        <v>99</v>
      </c>
      <c r="AH1952">
        <v>1</v>
      </c>
      <c r="AI1952">
        <v>99</v>
      </c>
      <c r="AJ1952">
        <v>99</v>
      </c>
      <c r="AK1952">
        <v>99</v>
      </c>
      <c r="AL1952">
        <v>99</v>
      </c>
      <c r="AM1952">
        <v>99</v>
      </c>
      <c r="AN1952" s="1">
        <v>99</v>
      </c>
      <c r="AO1952" s="1">
        <v>99</v>
      </c>
      <c r="AP1952" s="1">
        <v>99</v>
      </c>
      <c r="AQ1952" s="1">
        <v>99</v>
      </c>
      <c r="AR1952" s="1">
        <v>99</v>
      </c>
      <c r="AS1952" s="1">
        <v>0</v>
      </c>
      <c r="AT1952" s="1">
        <v>0</v>
      </c>
      <c r="AU1952" s="1">
        <v>1</v>
      </c>
      <c r="AV1952" s="1">
        <v>0</v>
      </c>
      <c r="AW1952" s="1">
        <v>0</v>
      </c>
      <c r="AX1952" s="1">
        <v>0</v>
      </c>
      <c r="AY1952" s="1">
        <v>0</v>
      </c>
      <c r="AZ1952" s="1">
        <v>0</v>
      </c>
      <c r="BA1952" s="1">
        <v>0</v>
      </c>
      <c r="BB1952" s="1">
        <v>0</v>
      </c>
      <c r="BC1952" s="1">
        <v>0</v>
      </c>
      <c r="BD1952" s="1">
        <v>0</v>
      </c>
      <c r="BE1952" s="1">
        <v>0</v>
      </c>
      <c r="BF1952" s="1">
        <f t="shared" si="122"/>
        <v>1</v>
      </c>
      <c r="BG1952" s="25">
        <v>0</v>
      </c>
      <c r="BH1952" s="1">
        <v>0</v>
      </c>
      <c r="BI1952" s="1">
        <v>0</v>
      </c>
      <c r="BJ1952" s="1">
        <v>0</v>
      </c>
      <c r="BK1952" s="1">
        <v>0</v>
      </c>
      <c r="BL1952" s="25">
        <v>0</v>
      </c>
      <c r="BM1952" s="1">
        <v>0</v>
      </c>
      <c r="BN1952" s="1">
        <v>0</v>
      </c>
      <c r="BO1952" s="1">
        <v>0</v>
      </c>
      <c r="BP1952" s="1">
        <v>0</v>
      </c>
      <c r="BQ1952" s="12"/>
      <c r="BR1952" s="12"/>
      <c r="BS1952" s="12"/>
      <c r="BT1952" s="12"/>
      <c r="BU1952" s="12"/>
      <c r="BV1952" s="12"/>
      <c r="BW1952" s="12"/>
      <c r="BX1952" s="12"/>
      <c r="BY1952" s="12"/>
      <c r="BZ1952" s="12"/>
      <c r="CA1952" s="12"/>
      <c r="CB1952" s="15"/>
      <c r="CC1952" s="12"/>
      <c r="CD1952" s="12"/>
      <c r="CE1952" s="12"/>
      <c r="CF1952" s="12"/>
      <c r="CG1952" s="12"/>
      <c r="CH1952" s="12"/>
      <c r="CI1952" s="12"/>
      <c r="CJ1952" s="15"/>
      <c r="CK1952" s="12"/>
      <c r="CL1952" s="12"/>
      <c r="CM1952" s="12"/>
      <c r="CN1952" s="12"/>
      <c r="CO1952" s="12"/>
      <c r="CP1952" s="12"/>
      <c r="CQ1952" s="12"/>
      <c r="CR1952" s="12"/>
      <c r="CS1952" s="12"/>
      <c r="CT1952" s="12"/>
      <c r="CU1952" s="12"/>
      <c r="CV1952" s="12"/>
      <c r="CW1952" s="12"/>
      <c r="CX1952" s="12"/>
      <c r="CY1952" s="12"/>
      <c r="CZ1952" s="12"/>
      <c r="DA1952" s="12"/>
      <c r="DB1952" s="12"/>
      <c r="DC1952" s="12"/>
      <c r="DE1952" s="35"/>
    </row>
    <row r="1953" spans="1:109" customFormat="1" x14ac:dyDescent="0.2">
      <c r="A1953" s="2">
        <v>1952</v>
      </c>
      <c r="B1953" s="5">
        <v>23</v>
      </c>
      <c r="C1953" s="5">
        <v>3</v>
      </c>
      <c r="D1953" s="1">
        <v>57</v>
      </c>
      <c r="E1953" s="7">
        <v>44133</v>
      </c>
      <c r="F1953" s="1">
        <v>0</v>
      </c>
      <c r="G1953" s="5">
        <f t="shared" si="118"/>
        <v>0</v>
      </c>
      <c r="H1953" s="19">
        <f t="shared" si="119"/>
        <v>0</v>
      </c>
      <c r="I1953">
        <v>100</v>
      </c>
      <c r="J1953">
        <v>172.00347222222223</v>
      </c>
      <c r="K1953">
        <v>33.472603048209358</v>
      </c>
      <c r="L1953">
        <v>33.333333333333336</v>
      </c>
      <c r="M1953">
        <v>66.666666666666657</v>
      </c>
      <c r="N1953">
        <v>0</v>
      </c>
      <c r="O1953">
        <v>100</v>
      </c>
      <c r="P1953">
        <v>188.828125</v>
      </c>
      <c r="Q1953">
        <v>31.739401891925219</v>
      </c>
      <c r="R1953">
        <v>45.3125</v>
      </c>
      <c r="S1953">
        <v>54.6875</v>
      </c>
      <c r="T1953">
        <v>0</v>
      </c>
      <c r="U1953">
        <v>100</v>
      </c>
      <c r="V1953">
        <v>138.35416666666666</v>
      </c>
      <c r="W1953">
        <v>23.709958735157446</v>
      </c>
      <c r="X1953">
        <v>9.375</v>
      </c>
      <c r="Y1953">
        <v>90.625</v>
      </c>
      <c r="Z1953">
        <v>0</v>
      </c>
      <c r="AA1953" s="2">
        <v>0</v>
      </c>
      <c r="AB1953">
        <v>1</v>
      </c>
      <c r="AC1953">
        <v>7</v>
      </c>
      <c r="AD1953">
        <v>1</v>
      </c>
      <c r="AE1953" s="16">
        <v>0</v>
      </c>
      <c r="AF1953" s="12">
        <v>99</v>
      </c>
      <c r="AG1953">
        <v>99</v>
      </c>
      <c r="AH1953">
        <v>1</v>
      </c>
      <c r="AI1953">
        <v>99</v>
      </c>
      <c r="AJ1953">
        <v>99</v>
      </c>
      <c r="AK1953">
        <v>99</v>
      </c>
      <c r="AL1953">
        <v>99</v>
      </c>
      <c r="AM1953" s="1">
        <v>99</v>
      </c>
      <c r="AN1953" s="1">
        <v>99</v>
      </c>
      <c r="AO1953" s="1">
        <v>99</v>
      </c>
      <c r="AP1953" s="1">
        <v>99</v>
      </c>
      <c r="AQ1953" s="1">
        <v>99</v>
      </c>
      <c r="AR1953" s="1">
        <v>99</v>
      </c>
      <c r="AS1953" s="1">
        <v>0</v>
      </c>
      <c r="AT1953" s="1">
        <v>0</v>
      </c>
      <c r="AU1953" s="1">
        <v>1</v>
      </c>
      <c r="AV1953" s="1">
        <v>0</v>
      </c>
      <c r="AW1953" s="1">
        <v>0</v>
      </c>
      <c r="AX1953" s="1">
        <v>0</v>
      </c>
      <c r="AY1953" s="1">
        <v>0</v>
      </c>
      <c r="AZ1953" s="1">
        <v>0</v>
      </c>
      <c r="BA1953" s="1">
        <v>0</v>
      </c>
      <c r="BB1953" s="1">
        <v>0</v>
      </c>
      <c r="BC1953" s="1">
        <v>0</v>
      </c>
      <c r="BD1953" s="1">
        <v>0</v>
      </c>
      <c r="BE1953" s="1">
        <v>0</v>
      </c>
      <c r="BF1953" s="1">
        <f t="shared" si="122"/>
        <v>1</v>
      </c>
      <c r="BG1953" s="25">
        <v>0</v>
      </c>
      <c r="BH1953" s="1">
        <v>0</v>
      </c>
      <c r="BI1953" s="1">
        <v>0</v>
      </c>
      <c r="BJ1953" s="1">
        <v>0</v>
      </c>
      <c r="BK1953" s="1">
        <v>0</v>
      </c>
      <c r="BL1953" s="25">
        <v>0</v>
      </c>
      <c r="BM1953" s="1">
        <v>0</v>
      </c>
      <c r="BN1953" s="1">
        <v>0</v>
      </c>
      <c r="BO1953" s="1">
        <v>0</v>
      </c>
      <c r="BP1953" s="1">
        <v>0</v>
      </c>
      <c r="BQ1953" s="12"/>
      <c r="BR1953" s="12"/>
      <c r="BS1953" s="12"/>
      <c r="BT1953" s="12"/>
      <c r="BU1953" s="12"/>
      <c r="BV1953" s="12"/>
      <c r="BW1953" s="12"/>
      <c r="BX1953" s="12"/>
      <c r="BY1953" s="12"/>
      <c r="BZ1953" s="12"/>
      <c r="CA1953" s="12"/>
      <c r="CB1953" s="15"/>
      <c r="CC1953" s="12"/>
      <c r="CD1953" s="12"/>
      <c r="CE1953" s="12"/>
      <c r="CF1953" s="12"/>
      <c r="CG1953" s="12"/>
      <c r="CH1953" s="12"/>
      <c r="CI1953" s="12"/>
      <c r="CJ1953" s="15"/>
      <c r="CK1953" s="12"/>
      <c r="CL1953" s="12"/>
      <c r="CM1953" s="12"/>
      <c r="CN1953" s="12"/>
      <c r="CO1953" s="12"/>
      <c r="CP1953" s="12"/>
      <c r="CQ1953" s="12"/>
      <c r="CR1953" s="12"/>
      <c r="CS1953" s="12"/>
      <c r="CT1953" s="12"/>
      <c r="CU1953" s="12"/>
      <c r="CV1953" s="12"/>
      <c r="CW1953" s="12"/>
      <c r="CX1953" s="12"/>
      <c r="CY1953" s="12"/>
      <c r="CZ1953" s="12"/>
      <c r="DA1953" s="12"/>
      <c r="DB1953" s="12"/>
      <c r="DC1953" s="12"/>
      <c r="DE1953" s="35"/>
    </row>
    <row r="1954" spans="1:109" customFormat="1" x14ac:dyDescent="0.2">
      <c r="A1954" s="2">
        <v>1953</v>
      </c>
      <c r="B1954" s="5">
        <v>23</v>
      </c>
      <c r="C1954" s="5">
        <v>3</v>
      </c>
      <c r="D1954" s="1">
        <v>58</v>
      </c>
      <c r="E1954" s="7">
        <v>44134</v>
      </c>
      <c r="F1954" s="1">
        <v>1</v>
      </c>
      <c r="G1954" s="5">
        <f t="shared" si="118"/>
        <v>0</v>
      </c>
      <c r="H1954" s="19">
        <f t="shared" si="119"/>
        <v>0</v>
      </c>
      <c r="I1954">
        <v>100</v>
      </c>
      <c r="J1954">
        <v>169.50347222222223</v>
      </c>
      <c r="K1954">
        <v>24.225142442816875</v>
      </c>
      <c r="L1954">
        <v>35.416666666666664</v>
      </c>
      <c r="M1954">
        <v>64.583333333333343</v>
      </c>
      <c r="N1954">
        <v>0</v>
      </c>
      <c r="O1954">
        <v>100</v>
      </c>
      <c r="P1954">
        <v>181.66666666666666</v>
      </c>
      <c r="Q1954">
        <v>24.082790444520938</v>
      </c>
      <c r="R1954">
        <v>50</v>
      </c>
      <c r="S1954">
        <v>50</v>
      </c>
      <c r="T1954">
        <v>0</v>
      </c>
      <c r="U1954">
        <v>100</v>
      </c>
      <c r="V1954">
        <v>145.17708333333334</v>
      </c>
      <c r="W1954">
        <v>12.859368817026665</v>
      </c>
      <c r="X1954">
        <v>6.25</v>
      </c>
      <c r="Y1954">
        <v>93.75</v>
      </c>
      <c r="Z1954">
        <v>0</v>
      </c>
      <c r="AA1954" s="2">
        <v>0</v>
      </c>
      <c r="AB1954">
        <v>1</v>
      </c>
      <c r="AC1954">
        <v>7</v>
      </c>
      <c r="AD1954">
        <v>1</v>
      </c>
      <c r="AE1954" s="16">
        <v>0</v>
      </c>
      <c r="AF1954" s="12">
        <v>99</v>
      </c>
      <c r="AG1954">
        <v>99</v>
      </c>
      <c r="AH1954">
        <v>99</v>
      </c>
      <c r="AI1954">
        <v>99</v>
      </c>
      <c r="AJ1954">
        <v>1</v>
      </c>
      <c r="AK1954">
        <v>99</v>
      </c>
      <c r="AL1954">
        <v>99</v>
      </c>
      <c r="AM1954" s="1">
        <v>99</v>
      </c>
      <c r="AN1954" s="1">
        <v>99</v>
      </c>
      <c r="AO1954" s="1">
        <v>99</v>
      </c>
      <c r="AP1954" s="1">
        <v>99</v>
      </c>
      <c r="AQ1954" s="1">
        <v>99</v>
      </c>
      <c r="AR1954" s="1">
        <v>99</v>
      </c>
      <c r="AS1954" s="1">
        <v>0</v>
      </c>
      <c r="AT1954" s="1">
        <v>0</v>
      </c>
      <c r="AU1954">
        <v>0</v>
      </c>
      <c r="AV1954" s="1">
        <v>0</v>
      </c>
      <c r="AW1954" s="1">
        <v>1</v>
      </c>
      <c r="AX1954" s="1">
        <v>0</v>
      </c>
      <c r="AY1954" s="1">
        <v>0</v>
      </c>
      <c r="AZ1954" s="1">
        <v>0</v>
      </c>
      <c r="BA1954" s="1">
        <v>0</v>
      </c>
      <c r="BB1954" s="1">
        <v>0</v>
      </c>
      <c r="BC1954" s="1">
        <v>0</v>
      </c>
      <c r="BD1954" s="1">
        <v>0</v>
      </c>
      <c r="BE1954" s="1">
        <v>0</v>
      </c>
      <c r="BF1954" s="1">
        <f t="shared" si="122"/>
        <v>1</v>
      </c>
      <c r="BG1954" s="25">
        <v>0</v>
      </c>
      <c r="BH1954" s="1">
        <v>0</v>
      </c>
      <c r="BI1954" s="1">
        <v>0</v>
      </c>
      <c r="BJ1954" s="1">
        <v>0</v>
      </c>
      <c r="BK1954" s="1">
        <v>0</v>
      </c>
      <c r="BL1954" s="25">
        <v>0</v>
      </c>
      <c r="BM1954" s="1">
        <v>0</v>
      </c>
      <c r="BN1954" s="1">
        <v>0</v>
      </c>
      <c r="BO1954" s="1">
        <v>0</v>
      </c>
      <c r="BP1954" s="1">
        <v>0</v>
      </c>
      <c r="BQ1954" s="12"/>
      <c r="BR1954" s="12"/>
      <c r="BS1954" s="12"/>
      <c r="BT1954" s="12"/>
      <c r="BU1954" s="12"/>
      <c r="BV1954" s="12"/>
      <c r="BW1954" s="12"/>
      <c r="BX1954" s="12"/>
      <c r="BY1954" s="12"/>
      <c r="BZ1954" s="12"/>
      <c r="CA1954" s="12"/>
      <c r="CB1954" s="15"/>
      <c r="CC1954" s="12"/>
      <c r="CD1954" s="12"/>
      <c r="CE1954" s="12"/>
      <c r="CF1954" s="12"/>
      <c r="CG1954" s="12"/>
      <c r="CH1954" s="12"/>
      <c r="CI1954" s="12"/>
      <c r="CJ1954" s="15"/>
      <c r="CK1954" s="12"/>
      <c r="CL1954" s="12"/>
      <c r="CM1954" s="12"/>
      <c r="CN1954" s="12"/>
      <c r="CO1954" s="12"/>
      <c r="CP1954" s="12"/>
      <c r="CQ1954" s="12"/>
      <c r="CR1954" s="12"/>
      <c r="CS1954" s="12"/>
      <c r="CT1954" s="12"/>
      <c r="CU1954" s="12"/>
      <c r="CV1954" s="12"/>
      <c r="CW1954" s="12"/>
      <c r="CX1954" s="12"/>
      <c r="CY1954" s="12"/>
      <c r="CZ1954" s="12"/>
      <c r="DA1954" s="12"/>
      <c r="DB1954" s="12"/>
      <c r="DC1954" s="12"/>
      <c r="DE1954" s="35"/>
    </row>
    <row r="1955" spans="1:109" s="50" customFormat="1" x14ac:dyDescent="0.2">
      <c r="A1955" s="2">
        <v>1954</v>
      </c>
      <c r="B1955" s="5">
        <v>23</v>
      </c>
      <c r="C1955" s="5">
        <v>3</v>
      </c>
      <c r="D1955" s="1">
        <v>59</v>
      </c>
      <c r="E1955" s="7">
        <v>44135</v>
      </c>
      <c r="F1955" s="1">
        <v>0</v>
      </c>
      <c r="G1955" s="5">
        <f t="shared" si="118"/>
        <v>0</v>
      </c>
      <c r="H1955" s="19">
        <f t="shared" si="119"/>
        <v>0</v>
      </c>
      <c r="I1955">
        <v>100</v>
      </c>
      <c r="J1955">
        <v>152.25694444444446</v>
      </c>
      <c r="K1955">
        <v>26.023717517721273</v>
      </c>
      <c r="L1955">
        <v>25.347222222222221</v>
      </c>
      <c r="M1955">
        <v>74.652777777777771</v>
      </c>
      <c r="N1955">
        <v>0</v>
      </c>
      <c r="O1955">
        <v>100</v>
      </c>
      <c r="P1955">
        <v>132.03125</v>
      </c>
      <c r="Q1955">
        <v>20.827830075867936</v>
      </c>
      <c r="R1955">
        <v>3.125</v>
      </c>
      <c r="S1955">
        <v>96.875</v>
      </c>
      <c r="T1955">
        <v>0</v>
      </c>
      <c r="U1955">
        <v>100</v>
      </c>
      <c r="V1955">
        <v>192.70833333333334</v>
      </c>
      <c r="W1955">
        <v>14.137974110350706</v>
      </c>
      <c r="X1955">
        <v>69.791666666666671</v>
      </c>
      <c r="Y1955">
        <v>30.208333333333329</v>
      </c>
      <c r="Z1955">
        <v>0</v>
      </c>
      <c r="AA1955" s="2">
        <v>0</v>
      </c>
      <c r="AB1955">
        <v>1</v>
      </c>
      <c r="AC1955">
        <v>7</v>
      </c>
      <c r="AD1955">
        <v>1</v>
      </c>
      <c r="AE1955" s="16">
        <v>0</v>
      </c>
      <c r="AF1955" s="12">
        <v>99</v>
      </c>
      <c r="AG1955">
        <v>99</v>
      </c>
      <c r="AH1955">
        <v>99</v>
      </c>
      <c r="AI1955">
        <v>1</v>
      </c>
      <c r="AJ1955">
        <v>99</v>
      </c>
      <c r="AK1955">
        <v>99</v>
      </c>
      <c r="AL1955">
        <v>99</v>
      </c>
      <c r="AM1955">
        <v>99</v>
      </c>
      <c r="AN1955" s="1">
        <v>99</v>
      </c>
      <c r="AO1955" s="1">
        <v>99</v>
      </c>
      <c r="AP1955" s="1">
        <v>99</v>
      </c>
      <c r="AQ1955" s="1">
        <v>99</v>
      </c>
      <c r="AR1955" s="1">
        <v>99</v>
      </c>
      <c r="AS1955" s="1">
        <v>0</v>
      </c>
      <c r="AT1955" s="1">
        <v>0</v>
      </c>
      <c r="AU1955" s="1">
        <v>0</v>
      </c>
      <c r="AV1955" s="1">
        <v>1</v>
      </c>
      <c r="AW1955" s="1">
        <v>0</v>
      </c>
      <c r="AX1955" s="1">
        <v>0</v>
      </c>
      <c r="AY1955" s="1">
        <v>0</v>
      </c>
      <c r="AZ1955" s="1">
        <v>0</v>
      </c>
      <c r="BA1955" s="1">
        <v>0</v>
      </c>
      <c r="BB1955" s="1">
        <v>0</v>
      </c>
      <c r="BC1955" s="1">
        <v>0</v>
      </c>
      <c r="BD1955" s="1">
        <v>0</v>
      </c>
      <c r="BE1955" s="1">
        <v>0</v>
      </c>
      <c r="BF1955" s="1">
        <f t="shared" si="122"/>
        <v>1</v>
      </c>
      <c r="BG1955" s="25">
        <v>0</v>
      </c>
      <c r="BH1955" s="1">
        <v>0</v>
      </c>
      <c r="BI1955" s="1">
        <v>0</v>
      </c>
      <c r="BJ1955" s="1">
        <v>0</v>
      </c>
      <c r="BK1955" s="1">
        <v>0</v>
      </c>
      <c r="BL1955" s="25">
        <v>0</v>
      </c>
      <c r="BM1955" s="1">
        <v>0</v>
      </c>
      <c r="BN1955" s="1">
        <v>0</v>
      </c>
      <c r="BO1955" s="1">
        <v>0</v>
      </c>
      <c r="BP1955" s="1">
        <v>0</v>
      </c>
      <c r="BQ1955" s="12"/>
      <c r="BR1955" s="12"/>
      <c r="BS1955" s="12"/>
      <c r="BT1955" s="12"/>
      <c r="BU1955" s="12"/>
      <c r="BV1955" s="12"/>
      <c r="BW1955" s="12"/>
      <c r="BX1955" s="12"/>
      <c r="BY1955" s="12"/>
      <c r="BZ1955" s="12"/>
      <c r="CA1955" s="12"/>
      <c r="CB1955" s="15"/>
      <c r="CC1955" s="12"/>
      <c r="CD1955" s="12"/>
      <c r="CE1955" s="12"/>
      <c r="CF1955" s="12"/>
      <c r="CG1955" s="12"/>
      <c r="CH1955" s="12"/>
      <c r="CI1955" s="12"/>
      <c r="CJ1955" s="15"/>
      <c r="CK1955" s="12"/>
      <c r="CL1955" s="12"/>
      <c r="CM1955" s="12"/>
      <c r="CN1955" s="12"/>
      <c r="CO1955" s="12"/>
      <c r="CP1955" s="12"/>
      <c r="CQ1955" s="12"/>
      <c r="CR1955" s="12"/>
      <c r="CS1955" s="12"/>
      <c r="CT1955" s="12"/>
      <c r="CU1955" s="12"/>
      <c r="CV1955" s="12"/>
      <c r="CW1955" s="12"/>
      <c r="CX1955" s="12"/>
      <c r="CY1955" s="12"/>
      <c r="CZ1955" s="12"/>
      <c r="DA1955" s="12"/>
      <c r="DB1955" s="12"/>
      <c r="DC1955" s="12"/>
      <c r="DD1955"/>
      <c r="DE1955" s="35"/>
    </row>
    <row r="1956" spans="1:109" s="50" customFormat="1" x14ac:dyDescent="0.2">
      <c r="A1956" s="2">
        <v>1955</v>
      </c>
      <c r="B1956" s="5">
        <v>23</v>
      </c>
      <c r="C1956" s="5">
        <v>3</v>
      </c>
      <c r="D1956" s="1">
        <v>60</v>
      </c>
      <c r="E1956" s="7">
        <v>44136</v>
      </c>
      <c r="F1956" s="1">
        <v>0</v>
      </c>
      <c r="G1956" s="5">
        <f t="shared" si="118"/>
        <v>0</v>
      </c>
      <c r="H1956" s="19">
        <f t="shared" si="119"/>
        <v>0</v>
      </c>
      <c r="I1956">
        <v>100</v>
      </c>
      <c r="J1956">
        <v>198.01388888888889</v>
      </c>
      <c r="K1956">
        <v>28.290143020788015</v>
      </c>
      <c r="L1956">
        <v>56.25</v>
      </c>
      <c r="M1956">
        <v>43.75</v>
      </c>
      <c r="N1956">
        <v>0</v>
      </c>
      <c r="O1956">
        <v>100</v>
      </c>
      <c r="P1956">
        <v>218.78645833333334</v>
      </c>
      <c r="Q1956">
        <v>23.632991410315022</v>
      </c>
      <c r="R1956">
        <v>78.125</v>
      </c>
      <c r="S1956">
        <v>21.875</v>
      </c>
      <c r="T1956">
        <v>0</v>
      </c>
      <c r="U1956">
        <v>100</v>
      </c>
      <c r="V1956">
        <v>156.46875</v>
      </c>
      <c r="W1956">
        <v>24.660546977820957</v>
      </c>
      <c r="X1956">
        <v>12.5</v>
      </c>
      <c r="Y1956">
        <v>87.5</v>
      </c>
      <c r="Z1956">
        <v>0</v>
      </c>
      <c r="AA1956" s="2">
        <v>0</v>
      </c>
      <c r="AB1956">
        <v>1</v>
      </c>
      <c r="AC1956">
        <v>6</v>
      </c>
      <c r="AD1956">
        <v>1</v>
      </c>
      <c r="AE1956" s="16">
        <v>0</v>
      </c>
      <c r="AF1956" s="12">
        <v>99</v>
      </c>
      <c r="AG1956">
        <v>99</v>
      </c>
      <c r="AH1956">
        <v>99</v>
      </c>
      <c r="AI1956">
        <v>1</v>
      </c>
      <c r="AJ1956">
        <v>99</v>
      </c>
      <c r="AK1956">
        <v>99</v>
      </c>
      <c r="AL1956">
        <v>2</v>
      </c>
      <c r="AM1956" s="1">
        <v>99</v>
      </c>
      <c r="AN1956" s="1">
        <v>99</v>
      </c>
      <c r="AO1956" s="1">
        <v>99</v>
      </c>
      <c r="AP1956" s="1">
        <v>99</v>
      </c>
      <c r="AQ1956" s="1">
        <v>99</v>
      </c>
      <c r="AR1956" s="1">
        <v>99</v>
      </c>
      <c r="AS1956" s="1">
        <v>0</v>
      </c>
      <c r="AT1956" s="1">
        <v>0</v>
      </c>
      <c r="AU1956">
        <v>0</v>
      </c>
      <c r="AV1956" s="1">
        <v>1</v>
      </c>
      <c r="AW1956" s="1">
        <v>0</v>
      </c>
      <c r="AX1956" s="1">
        <v>0</v>
      </c>
      <c r="AY1956" s="1">
        <v>1</v>
      </c>
      <c r="AZ1956" s="1">
        <v>0</v>
      </c>
      <c r="BA1956" s="1">
        <v>0</v>
      </c>
      <c r="BB1956" s="1">
        <v>0</v>
      </c>
      <c r="BC1956" s="1">
        <v>0</v>
      </c>
      <c r="BD1956" s="1">
        <v>0</v>
      </c>
      <c r="BE1956" s="1">
        <v>0</v>
      </c>
      <c r="BF1956" s="1">
        <f t="shared" si="122"/>
        <v>2</v>
      </c>
      <c r="BG1956" s="25">
        <v>0</v>
      </c>
      <c r="BH1956" s="1">
        <v>0</v>
      </c>
      <c r="BI1956" s="1">
        <v>0</v>
      </c>
      <c r="BJ1956" s="1">
        <v>0</v>
      </c>
      <c r="BK1956" s="1">
        <v>0</v>
      </c>
      <c r="BL1956" s="25">
        <v>0</v>
      </c>
      <c r="BM1956" s="1">
        <v>0</v>
      </c>
      <c r="BN1956" s="1">
        <v>0</v>
      </c>
      <c r="BO1956" s="1">
        <v>0</v>
      </c>
      <c r="BP1956" s="1">
        <v>0</v>
      </c>
      <c r="BQ1956" s="12"/>
      <c r="BR1956" s="12"/>
      <c r="BS1956" s="12"/>
      <c r="BT1956" s="12"/>
      <c r="BU1956" s="12"/>
      <c r="BV1956" s="12"/>
      <c r="BW1956" s="12"/>
      <c r="BX1956" s="12"/>
      <c r="BY1956" s="12"/>
      <c r="BZ1956" s="12"/>
      <c r="CA1956" s="12"/>
      <c r="CB1956" s="15"/>
      <c r="CC1956" s="12"/>
      <c r="CD1956" s="12"/>
      <c r="CE1956" s="12"/>
      <c r="CF1956" s="12"/>
      <c r="CG1956" s="12"/>
      <c r="CH1956" s="12"/>
      <c r="CI1956" s="12"/>
      <c r="CJ1956" s="15"/>
      <c r="CK1956" s="12"/>
      <c r="CL1956" s="12"/>
      <c r="CM1956" s="12"/>
      <c r="CN1956" s="12"/>
      <c r="CO1956" s="12"/>
      <c r="CP1956" s="12"/>
      <c r="CQ1956" s="12"/>
      <c r="CR1956" s="12"/>
      <c r="CS1956" s="12"/>
      <c r="CT1956" s="12"/>
      <c r="CU1956" s="12"/>
      <c r="CV1956" s="12"/>
      <c r="CW1956" s="12"/>
      <c r="CX1956" s="12"/>
      <c r="CY1956" s="12"/>
      <c r="CZ1956" s="12"/>
      <c r="DA1956" s="12"/>
      <c r="DB1956" s="12"/>
      <c r="DC1956" s="12"/>
      <c r="DD1956"/>
      <c r="DE1956" s="35"/>
    </row>
    <row r="1957" spans="1:109" s="50" customFormat="1" x14ac:dyDescent="0.2">
      <c r="A1957" s="2">
        <v>1956</v>
      </c>
      <c r="B1957" s="5">
        <v>23</v>
      </c>
      <c r="C1957" s="5">
        <v>3</v>
      </c>
      <c r="D1957" s="1">
        <v>61</v>
      </c>
      <c r="E1957" s="7">
        <v>44137</v>
      </c>
      <c r="F1957" s="1">
        <v>0</v>
      </c>
      <c r="G1957" s="5">
        <f t="shared" si="118"/>
        <v>0</v>
      </c>
      <c r="H1957" s="19">
        <f t="shared" si="119"/>
        <v>0</v>
      </c>
      <c r="I1957">
        <v>85.416666666666671</v>
      </c>
      <c r="J1957">
        <v>156.53658536585365</v>
      </c>
      <c r="K1957">
        <v>24.734144087841262</v>
      </c>
      <c r="L1957">
        <v>24.796747967479675</v>
      </c>
      <c r="M1957">
        <v>75.203252032520325</v>
      </c>
      <c r="N1957">
        <v>0</v>
      </c>
      <c r="O1957">
        <v>78.125</v>
      </c>
      <c r="P1957">
        <v>170.90666666666667</v>
      </c>
      <c r="Q1957">
        <v>25.16220034825437</v>
      </c>
      <c r="R1957">
        <v>40.666666666666664</v>
      </c>
      <c r="S1957">
        <v>59.333333333333336</v>
      </c>
      <c r="T1957">
        <v>0</v>
      </c>
      <c r="U1957">
        <v>100</v>
      </c>
      <c r="V1957">
        <v>134.08333333333334</v>
      </c>
      <c r="W1957">
        <v>8.503942608098404</v>
      </c>
      <c r="X1957">
        <v>0</v>
      </c>
      <c r="Y1957">
        <v>100</v>
      </c>
      <c r="Z1957">
        <v>0</v>
      </c>
      <c r="AA1957" s="2">
        <v>0</v>
      </c>
      <c r="AB1957">
        <v>1</v>
      </c>
      <c r="AC1957">
        <v>3</v>
      </c>
      <c r="AD1957">
        <v>1</v>
      </c>
      <c r="AE1957" s="16">
        <v>0</v>
      </c>
      <c r="AF1957" s="12">
        <v>99</v>
      </c>
      <c r="AG1957">
        <v>99</v>
      </c>
      <c r="AH1957">
        <v>1</v>
      </c>
      <c r="AI1957">
        <v>99</v>
      </c>
      <c r="AJ1957">
        <v>99</v>
      </c>
      <c r="AK1957">
        <v>99</v>
      </c>
      <c r="AL1957">
        <v>99</v>
      </c>
      <c r="AM1957">
        <v>99</v>
      </c>
      <c r="AN1957" s="1">
        <v>99</v>
      </c>
      <c r="AO1957" s="1">
        <v>99</v>
      </c>
      <c r="AP1957" s="1">
        <v>99</v>
      </c>
      <c r="AQ1957" s="1">
        <v>99</v>
      </c>
      <c r="AR1957" s="1">
        <v>99</v>
      </c>
      <c r="AS1957" s="1">
        <v>0</v>
      </c>
      <c r="AT1957" s="1">
        <v>0</v>
      </c>
      <c r="AU1957" s="1">
        <v>1</v>
      </c>
      <c r="AV1957" s="1">
        <v>0</v>
      </c>
      <c r="AW1957" s="1">
        <v>0</v>
      </c>
      <c r="AX1957" s="1">
        <v>0</v>
      </c>
      <c r="AY1957" s="1">
        <v>0</v>
      </c>
      <c r="AZ1957" s="1">
        <v>0</v>
      </c>
      <c r="BA1957" s="1">
        <v>0</v>
      </c>
      <c r="BB1957" s="1">
        <v>0</v>
      </c>
      <c r="BC1957" s="1">
        <v>0</v>
      </c>
      <c r="BD1957" s="1">
        <v>0</v>
      </c>
      <c r="BE1957" s="1">
        <v>0</v>
      </c>
      <c r="BF1957" s="1">
        <f t="shared" si="122"/>
        <v>1</v>
      </c>
      <c r="BG1957" s="25">
        <v>0</v>
      </c>
      <c r="BH1957" s="1">
        <v>0</v>
      </c>
      <c r="BI1957" s="1">
        <v>0</v>
      </c>
      <c r="BJ1957" s="1">
        <v>0</v>
      </c>
      <c r="BK1957" s="1">
        <v>0</v>
      </c>
      <c r="BL1957" s="25">
        <v>0</v>
      </c>
      <c r="BM1957" s="1">
        <v>0</v>
      </c>
      <c r="BN1957" s="1">
        <v>0</v>
      </c>
      <c r="BO1957" s="1">
        <v>0</v>
      </c>
      <c r="BP1957" s="1">
        <v>0</v>
      </c>
      <c r="BQ1957" s="12"/>
      <c r="BR1957" s="12"/>
      <c r="BS1957" s="12"/>
      <c r="BT1957" s="12"/>
      <c r="BU1957" s="12"/>
      <c r="BV1957" s="12"/>
      <c r="BW1957" s="12"/>
      <c r="BX1957" s="12"/>
      <c r="BY1957" s="12"/>
      <c r="BZ1957" s="12"/>
      <c r="CA1957" s="12"/>
      <c r="CB1957" s="15"/>
      <c r="CC1957" s="12"/>
      <c r="CD1957" s="12"/>
      <c r="CE1957" s="12"/>
      <c r="CF1957" s="12"/>
      <c r="CG1957" s="12"/>
      <c r="CH1957" s="12"/>
      <c r="CI1957" s="12"/>
      <c r="CJ1957" s="15"/>
      <c r="CK1957" s="12"/>
      <c r="CL1957" s="12"/>
      <c r="CM1957" s="12"/>
      <c r="CN1957" s="12"/>
      <c r="CO1957" s="12"/>
      <c r="CP1957" s="12"/>
      <c r="CQ1957" s="12"/>
      <c r="CR1957" s="12"/>
      <c r="CS1957" s="12"/>
      <c r="CT1957" s="12"/>
      <c r="CU1957" s="12"/>
      <c r="CV1957" s="12"/>
      <c r="CW1957" s="12"/>
      <c r="CX1957" s="12"/>
      <c r="CY1957" s="12"/>
      <c r="CZ1957" s="12"/>
      <c r="DA1957" s="12"/>
      <c r="DB1957" s="12"/>
      <c r="DC1957" s="12"/>
      <c r="DD1957"/>
      <c r="DE1957" s="35"/>
    </row>
    <row r="1958" spans="1:109" s="19" customFormat="1" x14ac:dyDescent="0.2">
      <c r="A1958" s="2">
        <v>1957</v>
      </c>
      <c r="B1958" s="5">
        <v>23</v>
      </c>
      <c r="C1958" s="5">
        <v>3</v>
      </c>
      <c r="D1958" s="1">
        <v>62</v>
      </c>
      <c r="E1958" s="7">
        <v>44138</v>
      </c>
      <c r="F1958" s="1">
        <v>0</v>
      </c>
      <c r="G1958" s="5">
        <f t="shared" si="118"/>
        <v>0</v>
      </c>
      <c r="H1958" s="19">
        <f t="shared" si="119"/>
        <v>0</v>
      </c>
      <c r="I1958">
        <v>100</v>
      </c>
      <c r="J1958">
        <v>178.56597222222223</v>
      </c>
      <c r="K1958">
        <v>28.968870114064327</v>
      </c>
      <c r="L1958">
        <v>41.319444444444443</v>
      </c>
      <c r="M1958">
        <v>58.680555555555557</v>
      </c>
      <c r="N1958">
        <v>0</v>
      </c>
      <c r="O1958">
        <v>100</v>
      </c>
      <c r="P1958">
        <v>166.72916666666666</v>
      </c>
      <c r="Q1958">
        <v>28.110577462877622</v>
      </c>
      <c r="R1958">
        <v>29.6875</v>
      </c>
      <c r="S1958">
        <v>70.3125</v>
      </c>
      <c r="T1958">
        <v>0</v>
      </c>
      <c r="U1958">
        <v>100</v>
      </c>
      <c r="V1958">
        <v>202.23958333333334</v>
      </c>
      <c r="W1958">
        <v>26.248073252110938</v>
      </c>
      <c r="X1958">
        <v>64.583333333333329</v>
      </c>
      <c r="Y1958">
        <v>35.416666666666671</v>
      </c>
      <c r="Z1958">
        <v>0</v>
      </c>
      <c r="AA1958" s="2">
        <v>0</v>
      </c>
      <c r="AB1958">
        <v>1</v>
      </c>
      <c r="AC1958">
        <v>2</v>
      </c>
      <c r="AD1958">
        <v>1</v>
      </c>
      <c r="AE1958" s="16">
        <v>0</v>
      </c>
      <c r="AF1958" s="12">
        <v>99</v>
      </c>
      <c r="AG1958">
        <v>99</v>
      </c>
      <c r="AH1958">
        <v>2</v>
      </c>
      <c r="AI1958">
        <v>1</v>
      </c>
      <c r="AJ1958">
        <v>99</v>
      </c>
      <c r="AK1958">
        <v>99</v>
      </c>
      <c r="AL1958">
        <v>99</v>
      </c>
      <c r="AM1958" s="1">
        <v>99</v>
      </c>
      <c r="AN1958" s="1">
        <v>99</v>
      </c>
      <c r="AO1958" s="1">
        <v>99</v>
      </c>
      <c r="AP1958" s="1">
        <v>99</v>
      </c>
      <c r="AQ1958" s="1">
        <v>99</v>
      </c>
      <c r="AR1958" s="1">
        <v>99</v>
      </c>
      <c r="AS1958" s="1">
        <v>0</v>
      </c>
      <c r="AT1958" s="1">
        <v>0</v>
      </c>
      <c r="AU1958" s="1">
        <v>1</v>
      </c>
      <c r="AV1958" s="1">
        <v>1</v>
      </c>
      <c r="AW1958" s="1">
        <v>0</v>
      </c>
      <c r="AX1958" s="1">
        <v>0</v>
      </c>
      <c r="AY1958" s="1">
        <v>0</v>
      </c>
      <c r="AZ1958" s="1">
        <v>0</v>
      </c>
      <c r="BA1958" s="1">
        <v>0</v>
      </c>
      <c r="BB1958" s="1">
        <v>0</v>
      </c>
      <c r="BC1958" s="1">
        <v>0</v>
      </c>
      <c r="BD1958" s="1">
        <v>0</v>
      </c>
      <c r="BE1958" s="1">
        <v>0</v>
      </c>
      <c r="BF1958" s="1">
        <f t="shared" si="122"/>
        <v>2</v>
      </c>
      <c r="BG1958" s="25">
        <v>0</v>
      </c>
      <c r="BH1958" s="1">
        <v>0</v>
      </c>
      <c r="BI1958" s="1">
        <v>0</v>
      </c>
      <c r="BJ1958" s="1">
        <v>0</v>
      </c>
      <c r="BK1958" s="1">
        <v>0</v>
      </c>
      <c r="BL1958" s="25">
        <v>0</v>
      </c>
      <c r="BM1958" s="1">
        <v>0</v>
      </c>
      <c r="BN1958" s="1">
        <v>0</v>
      </c>
      <c r="BO1958" s="1">
        <v>0</v>
      </c>
      <c r="BP1958" s="1">
        <v>0</v>
      </c>
      <c r="BQ1958" s="12"/>
      <c r="BR1958" s="12"/>
      <c r="BS1958" s="12"/>
      <c r="BT1958" s="12"/>
      <c r="BU1958" s="12"/>
      <c r="BV1958" s="12"/>
      <c r="BW1958" s="12"/>
      <c r="BX1958" s="12"/>
      <c r="BY1958" s="12"/>
      <c r="BZ1958" s="12"/>
      <c r="CA1958" s="12"/>
      <c r="CB1958" s="15"/>
      <c r="CC1958" s="12"/>
      <c r="CD1958" s="12"/>
      <c r="CE1958" s="12"/>
      <c r="CF1958" s="12"/>
      <c r="CG1958" s="12"/>
      <c r="CH1958" s="12"/>
      <c r="CI1958" s="12"/>
      <c r="CJ1958" s="15"/>
      <c r="CK1958" s="12"/>
      <c r="CL1958" s="12"/>
      <c r="CM1958" s="12"/>
      <c r="CN1958" s="12"/>
      <c r="CO1958" s="12"/>
      <c r="CP1958" s="12"/>
      <c r="CQ1958" s="12"/>
      <c r="CR1958" s="12"/>
      <c r="CS1958" s="12"/>
      <c r="CT1958" s="12"/>
      <c r="CU1958" s="12"/>
      <c r="CV1958" s="12"/>
      <c r="CW1958" s="12"/>
      <c r="CX1958" s="12"/>
      <c r="CY1958" s="12"/>
      <c r="CZ1958" s="12"/>
      <c r="DA1958" s="12"/>
      <c r="DB1958" s="12"/>
      <c r="DC1958" s="12"/>
      <c r="DD1958"/>
      <c r="DE1958" s="35"/>
    </row>
    <row r="1959" spans="1:109" s="19" customFormat="1" x14ac:dyDescent="0.2">
      <c r="A1959" s="2">
        <v>1958</v>
      </c>
      <c r="B1959" s="5">
        <v>23</v>
      </c>
      <c r="C1959" s="5">
        <v>3</v>
      </c>
      <c r="D1959" s="1">
        <v>63</v>
      </c>
      <c r="E1959" s="7">
        <v>44139</v>
      </c>
      <c r="F1959" s="1">
        <v>0</v>
      </c>
      <c r="G1959" s="5">
        <f t="shared" si="118"/>
        <v>0</v>
      </c>
      <c r="H1959" s="19">
        <f t="shared" si="119"/>
        <v>0</v>
      </c>
      <c r="I1959">
        <v>98.263888888888886</v>
      </c>
      <c r="J1959">
        <v>187.89752650176678</v>
      </c>
      <c r="K1959">
        <v>28.136021534229553</v>
      </c>
      <c r="L1959">
        <v>59.010600706713781</v>
      </c>
      <c r="M1959">
        <v>40.989399293286219</v>
      </c>
      <c r="N1959">
        <v>0</v>
      </c>
      <c r="O1959">
        <v>100</v>
      </c>
      <c r="P1959">
        <v>184.328125</v>
      </c>
      <c r="Q1959">
        <v>27.46164200011005</v>
      </c>
      <c r="R1959">
        <v>55.729166666666664</v>
      </c>
      <c r="S1959">
        <v>44.270833333333336</v>
      </c>
      <c r="T1959">
        <v>0</v>
      </c>
      <c r="U1959">
        <v>94.791666666666671</v>
      </c>
      <c r="V1959">
        <v>195.42857142857142</v>
      </c>
      <c r="W1959">
        <v>29.103773257949346</v>
      </c>
      <c r="X1959">
        <v>65.934065934065927</v>
      </c>
      <c r="Y1959">
        <v>34.065934065934073</v>
      </c>
      <c r="Z1959">
        <v>0</v>
      </c>
      <c r="AA1959" s="2">
        <v>0</v>
      </c>
      <c r="AB1959">
        <v>1</v>
      </c>
      <c r="AC1959">
        <v>5</v>
      </c>
      <c r="AD1959">
        <v>1</v>
      </c>
      <c r="AE1959" s="16">
        <v>0</v>
      </c>
      <c r="AF1959" s="12">
        <v>99</v>
      </c>
      <c r="AG1959">
        <v>99</v>
      </c>
      <c r="AH1959">
        <v>1</v>
      </c>
      <c r="AI1959">
        <v>99</v>
      </c>
      <c r="AJ1959">
        <v>2</v>
      </c>
      <c r="AK1959">
        <v>99</v>
      </c>
      <c r="AL1959">
        <v>99</v>
      </c>
      <c r="AM1959">
        <v>99</v>
      </c>
      <c r="AN1959" s="1">
        <v>99</v>
      </c>
      <c r="AO1959" s="1">
        <v>99</v>
      </c>
      <c r="AP1959" s="1">
        <v>99</v>
      </c>
      <c r="AQ1959" s="1">
        <v>99</v>
      </c>
      <c r="AR1959" s="1">
        <v>99</v>
      </c>
      <c r="AS1959" s="1">
        <v>0</v>
      </c>
      <c r="AT1959" s="1">
        <v>0</v>
      </c>
      <c r="AU1959" s="1">
        <v>1</v>
      </c>
      <c r="AV1959" s="1">
        <v>0</v>
      </c>
      <c r="AW1959" s="1">
        <v>1</v>
      </c>
      <c r="AX1959" s="1">
        <v>0</v>
      </c>
      <c r="AY1959" s="1">
        <v>0</v>
      </c>
      <c r="AZ1959" s="1">
        <v>0</v>
      </c>
      <c r="BA1959" s="1">
        <v>0</v>
      </c>
      <c r="BB1959" s="1">
        <v>0</v>
      </c>
      <c r="BC1959" s="1">
        <v>0</v>
      </c>
      <c r="BD1959" s="1">
        <v>0</v>
      </c>
      <c r="BE1959" s="1">
        <v>0</v>
      </c>
      <c r="BF1959" s="1">
        <f t="shared" si="122"/>
        <v>2</v>
      </c>
      <c r="BG1959" s="25">
        <v>0</v>
      </c>
      <c r="BH1959" s="1">
        <v>0</v>
      </c>
      <c r="BI1959" s="1">
        <v>0</v>
      </c>
      <c r="BJ1959" s="1">
        <v>0</v>
      </c>
      <c r="BK1959" s="1">
        <v>0</v>
      </c>
      <c r="BL1959" s="25">
        <v>0</v>
      </c>
      <c r="BM1959" s="1">
        <v>0</v>
      </c>
      <c r="BN1959" s="1">
        <v>0</v>
      </c>
      <c r="BO1959" s="1">
        <v>0</v>
      </c>
      <c r="BP1959" s="1">
        <v>0</v>
      </c>
      <c r="BQ1959" s="12"/>
      <c r="BR1959" s="12"/>
      <c r="BS1959" s="12"/>
      <c r="BT1959" s="12"/>
      <c r="BU1959" s="12"/>
      <c r="BV1959" s="12"/>
      <c r="BW1959" s="12"/>
      <c r="BX1959" s="12"/>
      <c r="BY1959" s="12"/>
      <c r="BZ1959" s="12"/>
      <c r="CA1959" s="12"/>
      <c r="CB1959" s="15"/>
      <c r="CC1959" s="12"/>
      <c r="CD1959" s="12"/>
      <c r="CE1959" s="12"/>
      <c r="CF1959" s="12"/>
      <c r="CG1959" s="12"/>
      <c r="CH1959" s="12"/>
      <c r="CI1959" s="12"/>
      <c r="CJ1959" s="15"/>
      <c r="CK1959" s="12"/>
      <c r="CL1959" s="12"/>
      <c r="CM1959" s="12"/>
      <c r="CN1959" s="12"/>
      <c r="CO1959" s="12"/>
      <c r="CP1959" s="12"/>
      <c r="CQ1959" s="12"/>
      <c r="CR1959" s="12"/>
      <c r="CS1959" s="12"/>
      <c r="CT1959" s="12"/>
      <c r="CU1959" s="12"/>
      <c r="CV1959" s="12"/>
      <c r="CW1959" s="12"/>
      <c r="CX1959" s="12"/>
      <c r="CY1959" s="12"/>
      <c r="CZ1959" s="12"/>
      <c r="DA1959" s="12"/>
      <c r="DB1959" s="12"/>
      <c r="DC1959" s="12"/>
      <c r="DD1959"/>
      <c r="DE1959" s="35"/>
    </row>
    <row r="1960" spans="1:109" s="19" customFormat="1" x14ac:dyDescent="0.2">
      <c r="A1960" s="2">
        <v>1959</v>
      </c>
      <c r="B1960" s="5">
        <v>23</v>
      </c>
      <c r="C1960" s="5">
        <v>3</v>
      </c>
      <c r="D1960" s="1">
        <v>64</v>
      </c>
      <c r="E1960" s="7">
        <v>44140</v>
      </c>
      <c r="F1960" s="1">
        <v>0</v>
      </c>
      <c r="G1960" s="5">
        <f t="shared" ref="G1960:G1966" si="123">SUM(BG1960,BL1960)</f>
        <v>59.000000000000057</v>
      </c>
      <c r="H1960" s="19">
        <f t="shared" ref="H1960:H1966" si="124">SUM(BJ1960,BO1960)</f>
        <v>316.00000000000011</v>
      </c>
      <c r="I1960">
        <v>99.305555555555557</v>
      </c>
      <c r="J1960">
        <v>144.14685314685315</v>
      </c>
      <c r="K1960">
        <v>27.419507823647521</v>
      </c>
      <c r="L1960">
        <v>22.027972027972027</v>
      </c>
      <c r="M1960">
        <v>77.972027972027973</v>
      </c>
      <c r="N1960">
        <v>0</v>
      </c>
      <c r="O1960">
        <v>98.958333333333329</v>
      </c>
      <c r="P1960">
        <v>155.83684210526314</v>
      </c>
      <c r="Q1960">
        <v>26.468371925607993</v>
      </c>
      <c r="R1960">
        <v>33.157894736842103</v>
      </c>
      <c r="S1960">
        <v>66.84210526315789</v>
      </c>
      <c r="T1960">
        <v>0</v>
      </c>
      <c r="U1960">
        <v>100</v>
      </c>
      <c r="V1960">
        <v>121.01041666666667</v>
      </c>
      <c r="W1960">
        <v>18.245571519243825</v>
      </c>
      <c r="X1960">
        <v>0</v>
      </c>
      <c r="Y1960">
        <v>100</v>
      </c>
      <c r="Z1960">
        <v>0</v>
      </c>
      <c r="AA1960" s="2">
        <v>0</v>
      </c>
      <c r="AB1960">
        <v>1</v>
      </c>
      <c r="AC1960">
        <v>2</v>
      </c>
      <c r="AD1960">
        <v>1</v>
      </c>
      <c r="AE1960" s="16">
        <v>0</v>
      </c>
      <c r="AF1960" t="s">
        <v>875</v>
      </c>
      <c r="AG1960" t="s">
        <v>875</v>
      </c>
      <c r="AH1960" t="s">
        <v>875</v>
      </c>
      <c r="AI1960" t="s">
        <v>875</v>
      </c>
      <c r="AJ1960" t="s">
        <v>875</v>
      </c>
      <c r="AK1960" t="s">
        <v>875</v>
      </c>
      <c r="AL1960" t="s">
        <v>875</v>
      </c>
      <c r="AM1960" s="1" t="s">
        <v>903</v>
      </c>
      <c r="AN1960" s="1" t="s">
        <v>903</v>
      </c>
      <c r="AO1960" s="1" t="s">
        <v>903</v>
      </c>
      <c r="AP1960" s="1" t="s">
        <v>903</v>
      </c>
      <c r="AQ1960" s="1" t="s">
        <v>903</v>
      </c>
      <c r="AR1960" s="1" t="s">
        <v>903</v>
      </c>
      <c r="AS1960" s="1" t="s">
        <v>903</v>
      </c>
      <c r="AT1960" s="1" t="s">
        <v>903</v>
      </c>
      <c r="AU1960" s="1" t="s">
        <v>903</v>
      </c>
      <c r="AV1960" s="1" t="s">
        <v>903</v>
      </c>
      <c r="AW1960" s="1" t="s">
        <v>903</v>
      </c>
      <c r="AX1960" s="1" t="s">
        <v>903</v>
      </c>
      <c r="AY1960" s="1" t="s">
        <v>903</v>
      </c>
      <c r="AZ1960" s="1" t="s">
        <v>903</v>
      </c>
      <c r="BA1960" s="1" t="s">
        <v>875</v>
      </c>
      <c r="BB1960" s="1" t="s">
        <v>875</v>
      </c>
      <c r="BC1960" s="1" t="s">
        <v>875</v>
      </c>
      <c r="BD1960" s="1" t="s">
        <v>875</v>
      </c>
      <c r="BE1960" s="1" t="s">
        <v>875</v>
      </c>
      <c r="BF1960" s="1" t="s">
        <v>875</v>
      </c>
      <c r="BG1960" s="12">
        <v>29</v>
      </c>
      <c r="BH1960" s="1">
        <v>5</v>
      </c>
      <c r="BI1960" s="5">
        <v>8</v>
      </c>
      <c r="BJ1960" s="1">
        <f>BG1960*BI1960</f>
        <v>232</v>
      </c>
      <c r="BK1960" s="1" t="s">
        <v>29</v>
      </c>
      <c r="BL1960" s="25">
        <v>30.000000000000053</v>
      </c>
      <c r="BM1960">
        <v>4</v>
      </c>
      <c r="BN1960" s="1">
        <v>2.8</v>
      </c>
      <c r="BO1960" s="1">
        <f>BL1960*BN1960</f>
        <v>84.000000000000142</v>
      </c>
      <c r="BP1960" t="s">
        <v>794</v>
      </c>
      <c r="BQ1960" s="14">
        <v>44140.815286180557</v>
      </c>
      <c r="BR1960" s="14" t="s">
        <v>765</v>
      </c>
      <c r="BS1960" s="15">
        <v>27.516666666666666</v>
      </c>
      <c r="BT1960" s="12" t="s">
        <v>747</v>
      </c>
      <c r="BU1960" s="12">
        <v>3</v>
      </c>
      <c r="BV1960" s="12" t="s">
        <v>766</v>
      </c>
      <c r="BW1960" s="12" t="s">
        <v>767</v>
      </c>
      <c r="BX1960" s="12" t="s">
        <v>161</v>
      </c>
      <c r="BY1960" s="12" t="s">
        <v>768</v>
      </c>
      <c r="BZ1960" s="12">
        <v>1</v>
      </c>
      <c r="CA1960" s="12">
        <v>15</v>
      </c>
      <c r="CB1960" s="15">
        <v>0</v>
      </c>
      <c r="CC1960" s="12">
        <v>46</v>
      </c>
      <c r="CD1960" s="12">
        <v>0</v>
      </c>
      <c r="CE1960" s="12">
        <v>5</v>
      </c>
      <c r="CF1960" s="12">
        <v>3</v>
      </c>
      <c r="CG1960" s="12">
        <v>2</v>
      </c>
      <c r="CH1960" s="12">
        <v>3</v>
      </c>
      <c r="CI1960" s="12">
        <v>2</v>
      </c>
      <c r="CJ1960" s="15">
        <v>5</v>
      </c>
      <c r="CK1960" s="12">
        <v>4</v>
      </c>
      <c r="CL1960" s="12">
        <v>4</v>
      </c>
      <c r="CM1960" s="12">
        <v>2</v>
      </c>
      <c r="CN1960" s="12">
        <v>2</v>
      </c>
      <c r="CO1960" s="12">
        <v>2</v>
      </c>
      <c r="CP1960" s="12" t="s">
        <v>99</v>
      </c>
      <c r="CQ1960" s="12">
        <v>59</v>
      </c>
      <c r="CR1960" s="12">
        <v>59</v>
      </c>
      <c r="CS1960" s="12">
        <v>100</v>
      </c>
      <c r="CT1960" s="12">
        <v>59</v>
      </c>
      <c r="CU1960" s="12">
        <v>56</v>
      </c>
      <c r="CV1960" s="12">
        <v>8.1</v>
      </c>
      <c r="CW1960" s="12">
        <v>225</v>
      </c>
      <c r="CX1960" s="12" t="b">
        <v>0</v>
      </c>
      <c r="CY1960" s="12"/>
      <c r="CZ1960" s="12">
        <v>0</v>
      </c>
      <c r="DA1960" s="12"/>
      <c r="DB1960" s="12"/>
      <c r="DC1960" s="12"/>
      <c r="DD1960" s="17">
        <v>0.79166666666666663</v>
      </c>
      <c r="DE1960" s="35">
        <v>0.8125</v>
      </c>
    </row>
    <row r="1961" spans="1:109" s="19" customFormat="1" x14ac:dyDescent="0.2">
      <c r="A1961" s="2">
        <v>1960</v>
      </c>
      <c r="B1961" s="5">
        <v>23</v>
      </c>
      <c r="C1961" s="5">
        <v>3</v>
      </c>
      <c r="D1961" s="1">
        <v>65</v>
      </c>
      <c r="E1961" s="7">
        <v>44141</v>
      </c>
      <c r="F1961" s="1">
        <v>0</v>
      </c>
      <c r="G1961" s="5">
        <f t="shared" si="123"/>
        <v>0</v>
      </c>
      <c r="H1961" s="19">
        <f t="shared" si="124"/>
        <v>0</v>
      </c>
      <c r="I1961">
        <v>78.125</v>
      </c>
      <c r="J1961">
        <v>145.83555555555554</v>
      </c>
      <c r="K1961">
        <v>30.045859134771831</v>
      </c>
      <c r="L1961">
        <v>28</v>
      </c>
      <c r="M1961">
        <v>71.555555555555557</v>
      </c>
      <c r="N1961">
        <v>0.44444444444444442</v>
      </c>
      <c r="O1961">
        <v>81.770833333333329</v>
      </c>
      <c r="P1961">
        <v>151.82165605095543</v>
      </c>
      <c r="Q1961">
        <v>30.884929114998961</v>
      </c>
      <c r="R1961">
        <v>34.394904458598724</v>
      </c>
      <c r="S1961">
        <v>64.96815286624205</v>
      </c>
      <c r="T1961">
        <v>0.63694267515923564</v>
      </c>
      <c r="U1961">
        <v>70.833333333333329</v>
      </c>
      <c r="V1961">
        <v>132.01470588235293</v>
      </c>
      <c r="W1961">
        <v>24.21480014561018</v>
      </c>
      <c r="X1961">
        <v>13.235294117647058</v>
      </c>
      <c r="Y1961">
        <v>86.764705882352942</v>
      </c>
      <c r="Z1961">
        <v>0</v>
      </c>
      <c r="AA1961" s="2">
        <v>0</v>
      </c>
      <c r="AB1961">
        <v>1</v>
      </c>
      <c r="AC1961">
        <v>7</v>
      </c>
      <c r="AD1961">
        <v>1</v>
      </c>
      <c r="AE1961" s="16">
        <v>0</v>
      </c>
      <c r="AF1961" s="12">
        <v>99</v>
      </c>
      <c r="AG1961">
        <v>99</v>
      </c>
      <c r="AH1961">
        <v>1</v>
      </c>
      <c r="AI1961">
        <v>99</v>
      </c>
      <c r="AJ1961">
        <v>99</v>
      </c>
      <c r="AK1961">
        <v>99</v>
      </c>
      <c r="AL1961">
        <v>99</v>
      </c>
      <c r="AM1961" s="1">
        <v>99</v>
      </c>
      <c r="AN1961" s="1">
        <v>99</v>
      </c>
      <c r="AO1961" s="1">
        <v>99</v>
      </c>
      <c r="AP1961" s="1">
        <v>99</v>
      </c>
      <c r="AQ1961" s="1">
        <v>99</v>
      </c>
      <c r="AR1961" s="1">
        <v>99</v>
      </c>
      <c r="AS1961" s="1">
        <v>0</v>
      </c>
      <c r="AT1961" s="1">
        <v>0</v>
      </c>
      <c r="AU1961" s="1">
        <v>1</v>
      </c>
      <c r="AV1961" s="1">
        <v>0</v>
      </c>
      <c r="AW1961" s="1">
        <v>0</v>
      </c>
      <c r="AX1961" s="1">
        <v>0</v>
      </c>
      <c r="AY1961" s="1">
        <v>0</v>
      </c>
      <c r="AZ1961" s="1">
        <v>0</v>
      </c>
      <c r="BA1961" s="1">
        <v>0</v>
      </c>
      <c r="BB1961" s="1">
        <v>0</v>
      </c>
      <c r="BC1961" s="1">
        <v>0</v>
      </c>
      <c r="BD1961" s="1">
        <v>0</v>
      </c>
      <c r="BE1961" s="1">
        <v>0</v>
      </c>
      <c r="BF1961" s="1">
        <f>SUM(AS1961:BE1961)</f>
        <v>1</v>
      </c>
      <c r="BG1961" s="25">
        <v>0</v>
      </c>
      <c r="BH1961" s="1">
        <v>0</v>
      </c>
      <c r="BI1961" s="1">
        <v>0</v>
      </c>
      <c r="BJ1961" s="1">
        <v>0</v>
      </c>
      <c r="BK1961" s="1">
        <v>0</v>
      </c>
      <c r="BL1961" s="25">
        <v>0</v>
      </c>
      <c r="BM1961" s="1">
        <v>0</v>
      </c>
      <c r="BN1961" s="1">
        <v>0</v>
      </c>
      <c r="BO1961" s="1">
        <v>0</v>
      </c>
      <c r="BP1961" s="1">
        <v>0</v>
      </c>
      <c r="BQ1961" s="12"/>
      <c r="BR1961" s="12"/>
      <c r="BS1961" s="12"/>
      <c r="BT1961" s="12"/>
      <c r="BU1961" s="12"/>
      <c r="BV1961" s="12"/>
      <c r="BW1961" s="12"/>
      <c r="BX1961" s="12"/>
      <c r="BY1961" s="12"/>
      <c r="BZ1961" s="12"/>
      <c r="CA1961" s="12"/>
      <c r="CB1961" s="15"/>
      <c r="CC1961" s="12"/>
      <c r="CD1961" s="12"/>
      <c r="CE1961" s="12"/>
      <c r="CF1961" s="12"/>
      <c r="CG1961" s="12"/>
      <c r="CH1961" s="12"/>
      <c r="CI1961" s="12"/>
      <c r="CJ1961" s="15"/>
      <c r="CK1961" s="12"/>
      <c r="CL1961" s="12"/>
      <c r="CM1961" s="12"/>
      <c r="CN1961" s="12"/>
      <c r="CO1961" s="12"/>
      <c r="CP1961" s="12"/>
      <c r="CQ1961" s="12"/>
      <c r="CR1961" s="12"/>
      <c r="CS1961" s="12"/>
      <c r="CT1961" s="12"/>
      <c r="CU1961" s="12"/>
      <c r="CV1961" s="12"/>
      <c r="CW1961" s="12"/>
      <c r="CX1961" s="12"/>
      <c r="CY1961" s="12"/>
      <c r="CZ1961" s="12"/>
      <c r="DA1961" s="12"/>
      <c r="DB1961" s="12"/>
      <c r="DC1961" s="12"/>
      <c r="DD1961"/>
      <c r="DE1961" s="35"/>
    </row>
    <row r="1962" spans="1:109" s="19" customFormat="1" x14ac:dyDescent="0.2">
      <c r="A1962" s="2">
        <v>1961</v>
      </c>
      <c r="B1962" s="5">
        <v>23</v>
      </c>
      <c r="C1962" s="5">
        <v>3</v>
      </c>
      <c r="D1962" s="1">
        <v>66</v>
      </c>
      <c r="E1962" s="7">
        <v>44142</v>
      </c>
      <c r="F1962" s="1">
        <v>0</v>
      </c>
      <c r="G1962" s="5">
        <f t="shared" si="123"/>
        <v>60.000000000000107</v>
      </c>
      <c r="H1962" s="19">
        <f t="shared" si="124"/>
        <v>120.00000000000021</v>
      </c>
      <c r="I1962">
        <v>99.305555555555557</v>
      </c>
      <c r="J1962">
        <v>115.99650349650349</v>
      </c>
      <c r="K1962">
        <v>21.803549135855945</v>
      </c>
      <c r="L1962">
        <v>0</v>
      </c>
      <c r="M1962">
        <v>99.300699300699307</v>
      </c>
      <c r="N1962">
        <v>0.69930069930069927</v>
      </c>
      <c r="O1962">
        <v>98.958333333333329</v>
      </c>
      <c r="P1962">
        <v>113.14736842105263</v>
      </c>
      <c r="Q1962">
        <v>22.159970784687957</v>
      </c>
      <c r="R1962">
        <v>0</v>
      </c>
      <c r="S1962">
        <v>98.94736842105263</v>
      </c>
      <c r="T1962">
        <v>1.0526315789473684</v>
      </c>
      <c r="U1962">
        <v>100</v>
      </c>
      <c r="V1962">
        <v>121.63541666666667</v>
      </c>
      <c r="W1962">
        <v>20.468454929348681</v>
      </c>
      <c r="X1962">
        <v>0</v>
      </c>
      <c r="Y1962">
        <v>100</v>
      </c>
      <c r="Z1962">
        <v>0</v>
      </c>
      <c r="AA1962" s="2">
        <v>3</v>
      </c>
      <c r="AB1962">
        <v>2</v>
      </c>
      <c r="AC1962">
        <v>5</v>
      </c>
      <c r="AD1962">
        <v>1</v>
      </c>
      <c r="AE1962" s="16">
        <v>0</v>
      </c>
      <c r="AF1962" t="s">
        <v>875</v>
      </c>
      <c r="AG1962" t="s">
        <v>875</v>
      </c>
      <c r="AH1962" t="s">
        <v>875</v>
      </c>
      <c r="AI1962" t="s">
        <v>875</v>
      </c>
      <c r="AJ1962" t="s">
        <v>875</v>
      </c>
      <c r="AK1962" t="s">
        <v>875</v>
      </c>
      <c r="AL1962" t="s">
        <v>875</v>
      </c>
      <c r="AM1962" s="1" t="s">
        <v>903</v>
      </c>
      <c r="AN1962" s="1" t="s">
        <v>903</v>
      </c>
      <c r="AO1962" s="1" t="s">
        <v>903</v>
      </c>
      <c r="AP1962" s="1" t="s">
        <v>903</v>
      </c>
      <c r="AQ1962" s="1" t="s">
        <v>903</v>
      </c>
      <c r="AR1962" s="1" t="s">
        <v>903</v>
      </c>
      <c r="AS1962" s="1" t="s">
        <v>903</v>
      </c>
      <c r="AT1962" s="1" t="s">
        <v>903</v>
      </c>
      <c r="AU1962" s="1" t="s">
        <v>903</v>
      </c>
      <c r="AV1962" s="1" t="s">
        <v>903</v>
      </c>
      <c r="AW1962" s="1" t="s">
        <v>903</v>
      </c>
      <c r="AX1962" s="1" t="s">
        <v>903</v>
      </c>
      <c r="AY1962" s="1" t="s">
        <v>903</v>
      </c>
      <c r="AZ1962" s="1" t="s">
        <v>903</v>
      </c>
      <c r="BA1962" s="1" t="s">
        <v>875</v>
      </c>
      <c r="BB1962" s="1" t="s">
        <v>875</v>
      </c>
      <c r="BC1962" s="1" t="s">
        <v>875</v>
      </c>
      <c r="BD1962" s="1" t="s">
        <v>875</v>
      </c>
      <c r="BE1962" s="1" t="s">
        <v>875</v>
      </c>
      <c r="BF1962" s="1" t="s">
        <v>875</v>
      </c>
      <c r="BG1962" s="25">
        <v>60.000000000000107</v>
      </c>
      <c r="BH1962">
        <v>2</v>
      </c>
      <c r="BI1962" s="1">
        <v>2</v>
      </c>
      <c r="BJ1962" s="1">
        <f>BG1962*BI1962</f>
        <v>120.00000000000021</v>
      </c>
      <c r="BK1962" t="s">
        <v>795</v>
      </c>
      <c r="BL1962" s="25">
        <v>0</v>
      </c>
      <c r="BM1962">
        <v>0</v>
      </c>
      <c r="BN1962" s="1">
        <v>0</v>
      </c>
      <c r="BO1962" s="1">
        <v>0</v>
      </c>
      <c r="BP1962">
        <v>0</v>
      </c>
      <c r="BQ1962" s="12"/>
      <c r="BR1962" s="12"/>
      <c r="BS1962" s="12"/>
      <c r="BT1962" s="12"/>
      <c r="BU1962" s="12"/>
      <c r="BV1962" s="12"/>
      <c r="BW1962" s="12"/>
      <c r="BX1962" s="12"/>
      <c r="BY1962" s="12"/>
      <c r="BZ1962" s="12"/>
      <c r="CA1962" s="12"/>
      <c r="CB1962" s="15"/>
      <c r="CC1962" s="12"/>
      <c r="CD1962" s="12"/>
      <c r="CE1962" s="12"/>
      <c r="CF1962" s="12"/>
      <c r="CG1962" s="12"/>
      <c r="CH1962" s="12"/>
      <c r="CI1962" s="12"/>
      <c r="CJ1962" s="15"/>
      <c r="CK1962" s="12"/>
      <c r="CL1962" s="12"/>
      <c r="CM1962" s="12"/>
      <c r="CN1962" s="12"/>
      <c r="CO1962" s="12"/>
      <c r="CP1962" s="12"/>
      <c r="CQ1962" s="12"/>
      <c r="CR1962" s="12"/>
      <c r="CS1962" s="12"/>
      <c r="CT1962" s="12"/>
      <c r="CU1962" s="12"/>
      <c r="CV1962" s="12"/>
      <c r="CW1962" s="12"/>
      <c r="CX1962" s="12"/>
      <c r="CY1962" s="12"/>
      <c r="CZ1962" s="12"/>
      <c r="DA1962" s="12"/>
      <c r="DB1962" s="12"/>
      <c r="DC1962" s="12"/>
      <c r="DD1962" s="17">
        <v>0.66666666666666663</v>
      </c>
      <c r="DE1962" s="35">
        <v>0.70833333333333337</v>
      </c>
    </row>
    <row r="1963" spans="1:109" s="19" customFormat="1" x14ac:dyDescent="0.2">
      <c r="A1963" s="2">
        <v>1962</v>
      </c>
      <c r="B1963" s="5">
        <v>23</v>
      </c>
      <c r="C1963" s="5">
        <v>3</v>
      </c>
      <c r="D1963" s="1">
        <v>67</v>
      </c>
      <c r="E1963" s="7">
        <v>44143</v>
      </c>
      <c r="F1963" s="1">
        <v>0</v>
      </c>
      <c r="G1963" s="5">
        <f t="shared" si="123"/>
        <v>0</v>
      </c>
      <c r="H1963" s="19">
        <f t="shared" si="124"/>
        <v>0</v>
      </c>
      <c r="I1963">
        <v>45.833333333333336</v>
      </c>
      <c r="J1963">
        <v>120.10606060606061</v>
      </c>
      <c r="K1963">
        <v>24.935358625672276</v>
      </c>
      <c r="L1963">
        <v>0</v>
      </c>
      <c r="M1963">
        <v>95.454545454545453</v>
      </c>
      <c r="N1963">
        <v>4.5454545454545459</v>
      </c>
      <c r="O1963">
        <v>68.75</v>
      </c>
      <c r="P1963">
        <v>120.10606060606061</v>
      </c>
      <c r="Q1963">
        <v>24.935358625672276</v>
      </c>
      <c r="R1963">
        <v>0</v>
      </c>
      <c r="S1963">
        <v>95.454545454545453</v>
      </c>
      <c r="T1963">
        <v>4.5454545454545459</v>
      </c>
      <c r="U1963">
        <v>0</v>
      </c>
      <c r="V1963" t="s">
        <v>20</v>
      </c>
      <c r="W1963" t="s">
        <v>20</v>
      </c>
      <c r="X1963" t="s">
        <v>20</v>
      </c>
      <c r="Y1963" t="s">
        <v>20</v>
      </c>
      <c r="Z1963" t="s">
        <v>20</v>
      </c>
      <c r="AA1963" s="2">
        <v>1</v>
      </c>
      <c r="AB1963">
        <v>1</v>
      </c>
      <c r="AC1963">
        <v>5</v>
      </c>
      <c r="AD1963">
        <v>4</v>
      </c>
      <c r="AE1963" s="16">
        <v>0</v>
      </c>
      <c r="AF1963" s="12">
        <v>99</v>
      </c>
      <c r="AG1963">
        <v>99</v>
      </c>
      <c r="AH1963">
        <v>99</v>
      </c>
      <c r="AI1963">
        <v>99</v>
      </c>
      <c r="AJ1963">
        <v>99</v>
      </c>
      <c r="AK1963">
        <v>2</v>
      </c>
      <c r="AL1963">
        <v>1</v>
      </c>
      <c r="AM1963">
        <v>99</v>
      </c>
      <c r="AN1963" s="1">
        <v>99</v>
      </c>
      <c r="AO1963" s="1">
        <v>99</v>
      </c>
      <c r="AP1963" s="1">
        <v>99</v>
      </c>
      <c r="AQ1963" s="1">
        <v>99</v>
      </c>
      <c r="AR1963" s="1">
        <v>99</v>
      </c>
      <c r="AS1963" s="1">
        <v>0</v>
      </c>
      <c r="AT1963" s="1">
        <v>0</v>
      </c>
      <c r="AU1963">
        <v>0</v>
      </c>
      <c r="AV1963" s="1">
        <v>0</v>
      </c>
      <c r="AW1963" s="1">
        <v>0</v>
      </c>
      <c r="AX1963" s="1">
        <v>1</v>
      </c>
      <c r="AY1963" s="1">
        <v>1</v>
      </c>
      <c r="AZ1963" s="1">
        <v>0</v>
      </c>
      <c r="BA1963" s="1">
        <v>0</v>
      </c>
      <c r="BB1963" s="1">
        <v>0</v>
      </c>
      <c r="BC1963" s="1">
        <v>0</v>
      </c>
      <c r="BD1963" s="1">
        <v>0</v>
      </c>
      <c r="BE1963" s="1">
        <v>0</v>
      </c>
      <c r="BF1963" s="1">
        <f>SUM(AS1963:BE1963)</f>
        <v>2</v>
      </c>
      <c r="BG1963" s="25">
        <v>0</v>
      </c>
      <c r="BH1963" s="1">
        <v>0</v>
      </c>
      <c r="BI1963" s="1">
        <v>0</v>
      </c>
      <c r="BJ1963" s="1">
        <v>0</v>
      </c>
      <c r="BK1963" s="1">
        <v>0</v>
      </c>
      <c r="BL1963" s="25">
        <v>0</v>
      </c>
      <c r="BM1963" s="1">
        <v>0</v>
      </c>
      <c r="BN1963" s="1">
        <v>0</v>
      </c>
      <c r="BO1963" s="1">
        <v>0</v>
      </c>
      <c r="BP1963" s="1">
        <v>0</v>
      </c>
      <c r="DD1963"/>
      <c r="DE1963" s="35"/>
    </row>
    <row r="1964" spans="1:109" s="19" customFormat="1" x14ac:dyDescent="0.2">
      <c r="A1964" s="2">
        <v>1963</v>
      </c>
      <c r="B1964" s="5">
        <v>23</v>
      </c>
      <c r="C1964" s="5">
        <v>3</v>
      </c>
      <c r="D1964" s="1">
        <v>68</v>
      </c>
      <c r="E1964" s="7">
        <v>44144</v>
      </c>
      <c r="F1964" s="1">
        <v>0</v>
      </c>
      <c r="G1964" s="5">
        <f t="shared" si="123"/>
        <v>0</v>
      </c>
      <c r="H1964" s="19">
        <f t="shared" si="124"/>
        <v>0</v>
      </c>
      <c r="I1964">
        <v>82.986111111111114</v>
      </c>
      <c r="J1964">
        <v>159.57740585774059</v>
      </c>
      <c r="K1964">
        <v>25.571465533146625</v>
      </c>
      <c r="L1964">
        <v>28.87029288702929</v>
      </c>
      <c r="M1964">
        <v>71.129707112970706</v>
      </c>
      <c r="N1964">
        <v>0</v>
      </c>
      <c r="O1964">
        <v>76.5625</v>
      </c>
      <c r="P1964">
        <v>167.61904761904762</v>
      </c>
      <c r="Q1964">
        <v>25.850910611687738</v>
      </c>
      <c r="R1964">
        <v>37.414965986394556</v>
      </c>
      <c r="S1964">
        <v>62.585034013605444</v>
      </c>
      <c r="T1964">
        <v>0</v>
      </c>
      <c r="U1964">
        <v>95.833333333333329</v>
      </c>
      <c r="V1964">
        <v>146.72826086956522</v>
      </c>
      <c r="W1964">
        <v>22.306563263364385</v>
      </c>
      <c r="X1964">
        <v>15.217391304347826</v>
      </c>
      <c r="Y1964">
        <v>84.782608695652172</v>
      </c>
      <c r="Z1964">
        <v>0</v>
      </c>
      <c r="AA1964" s="2">
        <v>0</v>
      </c>
      <c r="AB1964">
        <v>1</v>
      </c>
      <c r="AC1964">
        <v>4</v>
      </c>
      <c r="AD1964">
        <v>1</v>
      </c>
      <c r="AE1964" s="16">
        <v>0</v>
      </c>
      <c r="AF1964" s="12">
        <v>99</v>
      </c>
      <c r="AG1964">
        <v>99</v>
      </c>
      <c r="AH1964">
        <v>1</v>
      </c>
      <c r="AI1964">
        <v>99</v>
      </c>
      <c r="AJ1964">
        <v>99</v>
      </c>
      <c r="AK1964">
        <v>99</v>
      </c>
      <c r="AL1964">
        <v>99</v>
      </c>
      <c r="AM1964">
        <v>99</v>
      </c>
      <c r="AN1964" s="1">
        <v>99</v>
      </c>
      <c r="AO1964" s="1">
        <v>99</v>
      </c>
      <c r="AP1964" s="1">
        <v>99</v>
      </c>
      <c r="AQ1964" s="1">
        <v>99</v>
      </c>
      <c r="AR1964" s="1">
        <v>99</v>
      </c>
      <c r="AS1964" s="1">
        <v>0</v>
      </c>
      <c r="AT1964" s="1">
        <v>0</v>
      </c>
      <c r="AU1964" s="1">
        <v>1</v>
      </c>
      <c r="AV1964" s="1">
        <v>0</v>
      </c>
      <c r="AW1964" s="1">
        <v>0</v>
      </c>
      <c r="AX1964" s="1">
        <v>0</v>
      </c>
      <c r="AY1964" s="1">
        <v>0</v>
      </c>
      <c r="AZ1964" s="1">
        <v>0</v>
      </c>
      <c r="BA1964" s="1">
        <v>0</v>
      </c>
      <c r="BB1964" s="1">
        <v>0</v>
      </c>
      <c r="BC1964" s="1">
        <v>0</v>
      </c>
      <c r="BD1964" s="1">
        <v>0</v>
      </c>
      <c r="BE1964" s="1">
        <v>0</v>
      </c>
      <c r="BF1964" s="1">
        <f>SUM(AS1964:BE1964)</f>
        <v>1</v>
      </c>
      <c r="BG1964" s="25">
        <v>0</v>
      </c>
      <c r="BH1964" s="1">
        <v>0</v>
      </c>
      <c r="BI1964" s="1">
        <v>0</v>
      </c>
      <c r="BJ1964" s="1">
        <v>0</v>
      </c>
      <c r="BK1964" s="1">
        <v>0</v>
      </c>
      <c r="BL1964" s="25">
        <v>0</v>
      </c>
      <c r="BM1964" s="1">
        <v>0</v>
      </c>
      <c r="BN1964" s="1">
        <v>0</v>
      </c>
      <c r="BO1964" s="1">
        <v>0</v>
      </c>
      <c r="BP1964" s="1">
        <v>0</v>
      </c>
      <c r="DD1964"/>
      <c r="DE1964" s="35"/>
    </row>
    <row r="1965" spans="1:109" s="19" customFormat="1" x14ac:dyDescent="0.2">
      <c r="A1965" s="2">
        <v>1964</v>
      </c>
      <c r="B1965" s="5">
        <v>23</v>
      </c>
      <c r="C1965" s="5">
        <v>3</v>
      </c>
      <c r="D1965" s="1">
        <v>69</v>
      </c>
      <c r="E1965" s="7">
        <v>44145</v>
      </c>
      <c r="F1965" s="1">
        <v>0</v>
      </c>
      <c r="G1965" s="5">
        <f t="shared" si="123"/>
        <v>0</v>
      </c>
      <c r="H1965" s="19">
        <f t="shared" si="124"/>
        <v>0</v>
      </c>
      <c r="I1965">
        <v>100</v>
      </c>
      <c r="J1965">
        <v>130.89583333333334</v>
      </c>
      <c r="K1965">
        <v>20.966298959250008</v>
      </c>
      <c r="L1965">
        <v>5.5555555555555554</v>
      </c>
      <c r="M1965">
        <v>94.444444444444443</v>
      </c>
      <c r="N1965">
        <v>0</v>
      </c>
      <c r="O1965">
        <v>100</v>
      </c>
      <c r="P1965">
        <v>133.921875</v>
      </c>
      <c r="Q1965">
        <v>22.884700201738102</v>
      </c>
      <c r="R1965">
        <v>8.3333333333333339</v>
      </c>
      <c r="S1965">
        <v>91.666666666666671</v>
      </c>
      <c r="T1965">
        <v>0</v>
      </c>
      <c r="U1965">
        <v>100</v>
      </c>
      <c r="V1965">
        <v>124.84375</v>
      </c>
      <c r="W1965">
        <v>14.582126789376662</v>
      </c>
      <c r="X1965">
        <v>0</v>
      </c>
      <c r="Y1965">
        <v>100</v>
      </c>
      <c r="Z1965">
        <v>0</v>
      </c>
      <c r="AA1965" s="2">
        <v>0</v>
      </c>
      <c r="AB1965">
        <v>1</v>
      </c>
      <c r="AC1965">
        <v>5</v>
      </c>
      <c r="AD1965">
        <v>1</v>
      </c>
      <c r="AE1965" s="16">
        <v>0</v>
      </c>
      <c r="AF1965" s="12">
        <v>99</v>
      </c>
      <c r="AG1965">
        <v>99</v>
      </c>
      <c r="AH1965">
        <v>1</v>
      </c>
      <c r="AI1965">
        <v>99</v>
      </c>
      <c r="AJ1965">
        <v>99</v>
      </c>
      <c r="AK1965">
        <v>99</v>
      </c>
      <c r="AL1965">
        <v>99</v>
      </c>
      <c r="AM1965" s="1">
        <v>99</v>
      </c>
      <c r="AN1965" s="1">
        <v>99</v>
      </c>
      <c r="AO1965" s="1">
        <v>99</v>
      </c>
      <c r="AP1965" s="1">
        <v>99</v>
      </c>
      <c r="AQ1965" s="1">
        <v>99</v>
      </c>
      <c r="AR1965" s="1">
        <v>99</v>
      </c>
      <c r="AS1965" s="1">
        <v>0</v>
      </c>
      <c r="AT1965" s="1">
        <v>0</v>
      </c>
      <c r="AU1965" s="1">
        <v>1</v>
      </c>
      <c r="AV1965" s="1">
        <v>0</v>
      </c>
      <c r="AW1965" s="1">
        <v>0</v>
      </c>
      <c r="AX1965" s="1">
        <v>0</v>
      </c>
      <c r="AY1965" s="1">
        <v>0</v>
      </c>
      <c r="AZ1965" s="1">
        <v>0</v>
      </c>
      <c r="BA1965" s="1">
        <v>0</v>
      </c>
      <c r="BB1965" s="1">
        <v>0</v>
      </c>
      <c r="BC1965" s="1">
        <v>0</v>
      </c>
      <c r="BD1965" s="1">
        <v>0</v>
      </c>
      <c r="BE1965" s="1">
        <v>0</v>
      </c>
      <c r="BF1965" s="1">
        <f>SUM(AS1965:BE1965)</f>
        <v>1</v>
      </c>
      <c r="BG1965" s="25">
        <v>0</v>
      </c>
      <c r="BH1965" s="12">
        <v>0</v>
      </c>
      <c r="BI1965" s="1">
        <v>0</v>
      </c>
      <c r="BJ1965" s="1">
        <v>0</v>
      </c>
      <c r="BK1965" s="1">
        <v>0</v>
      </c>
      <c r="BL1965" s="25">
        <v>0</v>
      </c>
      <c r="BM1965" s="1">
        <v>0</v>
      </c>
      <c r="BN1965" s="1">
        <v>0</v>
      </c>
      <c r="BO1965" s="1">
        <v>0</v>
      </c>
      <c r="BP1965" s="1">
        <v>0</v>
      </c>
      <c r="DD1965"/>
      <c r="DE1965" s="35"/>
    </row>
    <row r="1966" spans="1:109" s="19" customFormat="1" x14ac:dyDescent="0.2">
      <c r="A1966" s="2">
        <v>1965</v>
      </c>
      <c r="B1966" s="5">
        <v>23</v>
      </c>
      <c r="C1966" s="5">
        <v>3</v>
      </c>
      <c r="D1966" s="1">
        <v>70</v>
      </c>
      <c r="E1966" s="7">
        <v>44146</v>
      </c>
      <c r="F1966" s="1">
        <v>0</v>
      </c>
      <c r="G1966" s="5">
        <f t="shared" si="123"/>
        <v>0</v>
      </c>
      <c r="H1966" s="19">
        <f t="shared" si="124"/>
        <v>0</v>
      </c>
      <c r="I1966">
        <v>99.652777777777771</v>
      </c>
      <c r="J1966">
        <v>141.05226480836237</v>
      </c>
      <c r="K1966">
        <v>24.073104332362586</v>
      </c>
      <c r="L1966">
        <v>11.846689895470384</v>
      </c>
      <c r="M1966">
        <v>88.153310104529623</v>
      </c>
      <c r="N1966">
        <v>0</v>
      </c>
      <c r="O1966">
        <v>100</v>
      </c>
      <c r="P1966">
        <v>134.33854166666666</v>
      </c>
      <c r="Q1966">
        <v>27.997116209519216</v>
      </c>
      <c r="R1966">
        <v>16.666666666666668</v>
      </c>
      <c r="S1966">
        <v>83.333333333333329</v>
      </c>
      <c r="T1966">
        <v>0</v>
      </c>
      <c r="U1966">
        <v>98.958333333333329</v>
      </c>
      <c r="V1966">
        <v>154.62105263157895</v>
      </c>
      <c r="W1966">
        <v>12.195482409380665</v>
      </c>
      <c r="X1966">
        <v>2.1052631578947367</v>
      </c>
      <c r="Y1966">
        <v>97.89473684210526</v>
      </c>
      <c r="Z1966">
        <v>0</v>
      </c>
      <c r="AA1966" s="2">
        <v>0</v>
      </c>
      <c r="AB1966">
        <v>1</v>
      </c>
      <c r="AC1966">
        <v>3</v>
      </c>
      <c r="AD1966">
        <v>1</v>
      </c>
      <c r="AE1966" s="16">
        <v>0</v>
      </c>
      <c r="AF1966" s="12">
        <v>99</v>
      </c>
      <c r="AG1966">
        <v>99</v>
      </c>
      <c r="AH1966">
        <v>1</v>
      </c>
      <c r="AI1966">
        <v>99</v>
      </c>
      <c r="AJ1966">
        <v>99</v>
      </c>
      <c r="AK1966">
        <v>99</v>
      </c>
      <c r="AL1966">
        <v>99</v>
      </c>
      <c r="AM1966">
        <v>99</v>
      </c>
      <c r="AN1966" s="1">
        <v>99</v>
      </c>
      <c r="AO1966" s="1">
        <v>99</v>
      </c>
      <c r="AP1966" s="1">
        <v>99</v>
      </c>
      <c r="AQ1966" s="1">
        <v>99</v>
      </c>
      <c r="AR1966" s="1">
        <v>99</v>
      </c>
      <c r="AS1966" s="1">
        <v>0</v>
      </c>
      <c r="AT1966" s="1">
        <v>0</v>
      </c>
      <c r="AU1966" s="1">
        <v>1</v>
      </c>
      <c r="AV1966" s="1">
        <v>0</v>
      </c>
      <c r="AW1966" s="1">
        <v>0</v>
      </c>
      <c r="AX1966" s="1">
        <v>0</v>
      </c>
      <c r="AY1966" s="1">
        <v>0</v>
      </c>
      <c r="AZ1966" s="1">
        <v>0</v>
      </c>
      <c r="BA1966" s="1">
        <v>0</v>
      </c>
      <c r="BB1966" s="1">
        <v>0</v>
      </c>
      <c r="BC1966" s="1">
        <v>0</v>
      </c>
      <c r="BD1966" s="1">
        <v>0</v>
      </c>
      <c r="BE1966" s="1">
        <v>0</v>
      </c>
      <c r="BF1966" s="1">
        <f>SUM(AS1966:BE1966)</f>
        <v>1</v>
      </c>
      <c r="BG1966" s="25">
        <v>0</v>
      </c>
      <c r="BH1966" s="1">
        <v>0</v>
      </c>
      <c r="BI1966" s="1">
        <v>0</v>
      </c>
      <c r="BJ1966" s="1">
        <v>0</v>
      </c>
      <c r="BK1966" s="1">
        <v>0</v>
      </c>
      <c r="BL1966" s="25">
        <v>0</v>
      </c>
      <c r="BM1966" s="1">
        <v>0</v>
      </c>
      <c r="BN1966" s="1">
        <v>0</v>
      </c>
      <c r="BO1966" s="1">
        <v>0</v>
      </c>
      <c r="BP1966" s="1">
        <v>0</v>
      </c>
      <c r="DD1966"/>
      <c r="DE1966" s="35"/>
    </row>
  </sheetData>
  <sortState xmlns:xlrd2="http://schemas.microsoft.com/office/spreadsheetml/2017/richdata2" ref="A2:DE1966">
    <sortCondition ref="A2:A196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D1595-77B5-43A9-B5AD-3E4460D5407A}">
  <dimension ref="A1:B107"/>
  <sheetViews>
    <sheetView tabSelected="1" workbookViewId="0">
      <selection activeCell="A46" sqref="A46:A50"/>
    </sheetView>
  </sheetViews>
  <sheetFormatPr baseColWidth="10" defaultColWidth="8.83203125" defaultRowHeight="15" x14ac:dyDescent="0.2"/>
  <cols>
    <col min="1" max="1" width="124.6640625" style="1" customWidth="1"/>
    <col min="2" max="2" width="9.1640625" style="1"/>
  </cols>
  <sheetData>
    <row r="1" spans="1:2" x14ac:dyDescent="0.2">
      <c r="A1" s="1" t="s">
        <v>773</v>
      </c>
      <c r="B1" s="1" t="s">
        <v>865</v>
      </c>
    </row>
    <row r="2" spans="1:2" x14ac:dyDescent="0.2">
      <c r="A2" s="1" t="s">
        <v>863</v>
      </c>
      <c r="B2" s="1" t="s">
        <v>864</v>
      </c>
    </row>
    <row r="3" spans="1:2" x14ac:dyDescent="0.2">
      <c r="A3" s="1" t="s">
        <v>905</v>
      </c>
      <c r="B3" s="1" t="s">
        <v>906</v>
      </c>
    </row>
    <row r="4" spans="1:2" x14ac:dyDescent="0.2">
      <c r="A4" s="1" t="s">
        <v>0</v>
      </c>
      <c r="B4" s="1" t="s">
        <v>866</v>
      </c>
    </row>
    <row r="5" spans="1:2" x14ac:dyDescent="0.2">
      <c r="A5" s="7" t="s">
        <v>19</v>
      </c>
    </row>
    <row r="6" spans="1:2" x14ac:dyDescent="0.2">
      <c r="A6" s="7" t="s">
        <v>891</v>
      </c>
      <c r="B6" s="1" t="s">
        <v>904</v>
      </c>
    </row>
    <row r="7" spans="1:2" x14ac:dyDescent="0.2">
      <c r="A7" s="7"/>
    </row>
    <row r="8" spans="1:2" x14ac:dyDescent="0.2">
      <c r="A8" s="7"/>
      <c r="B8" s="48" t="s">
        <v>872</v>
      </c>
    </row>
    <row r="9" spans="1:2" x14ac:dyDescent="0.2">
      <c r="A9" s="36" t="s">
        <v>804</v>
      </c>
      <c r="B9" s="1" t="s">
        <v>820</v>
      </c>
    </row>
    <row r="10" spans="1:2" x14ac:dyDescent="0.2">
      <c r="A10" s="13" t="s">
        <v>805</v>
      </c>
      <c r="B10" s="1" t="s">
        <v>821</v>
      </c>
    </row>
    <row r="11" spans="1:2" x14ac:dyDescent="0.2">
      <c r="A11" s="13" t="s">
        <v>806</v>
      </c>
      <c r="B11" s="1" t="s">
        <v>822</v>
      </c>
    </row>
    <row r="12" spans="1:2" x14ac:dyDescent="0.2">
      <c r="A12" s="13" t="s">
        <v>807</v>
      </c>
      <c r="B12" s="1" t="s">
        <v>823</v>
      </c>
    </row>
    <row r="13" spans="1:2" x14ac:dyDescent="0.2">
      <c r="A13" s="13" t="s">
        <v>808</v>
      </c>
      <c r="B13" s="1" t="s">
        <v>824</v>
      </c>
    </row>
    <row r="14" spans="1:2" x14ac:dyDescent="0.2">
      <c r="A14" s="33" t="s">
        <v>809</v>
      </c>
      <c r="B14" s="1" t="s">
        <v>848</v>
      </c>
    </row>
    <row r="15" spans="1:2" x14ac:dyDescent="0.2">
      <c r="A15" s="24" t="s">
        <v>810</v>
      </c>
    </row>
    <row r="16" spans="1:2" x14ac:dyDescent="0.2">
      <c r="A16" s="24" t="s">
        <v>811</v>
      </c>
    </row>
    <row r="17" spans="1:2" x14ac:dyDescent="0.2">
      <c r="A17" s="24" t="s">
        <v>812</v>
      </c>
    </row>
    <row r="18" spans="1:2" x14ac:dyDescent="0.2">
      <c r="A18" s="24" t="s">
        <v>813</v>
      </c>
    </row>
    <row r="19" spans="1:2" x14ac:dyDescent="0.2">
      <c r="A19" s="22" t="s">
        <v>799</v>
      </c>
      <c r="B19" s="1" t="s">
        <v>873</v>
      </c>
    </row>
    <row r="20" spans="1:2" x14ac:dyDescent="0.2">
      <c r="A20" s="22" t="s">
        <v>800</v>
      </c>
    </row>
    <row r="21" spans="1:2" x14ac:dyDescent="0.2">
      <c r="A21" s="23" t="s">
        <v>849</v>
      </c>
    </row>
    <row r="22" spans="1:2" x14ac:dyDescent="0.2">
      <c r="A22" s="23" t="s">
        <v>850</v>
      </c>
      <c r="B22" s="1" t="s">
        <v>874</v>
      </c>
    </row>
    <row r="23" spans="1:2" s="1" customFormat="1" x14ac:dyDescent="0.2">
      <c r="A23" s="37" t="s">
        <v>851</v>
      </c>
      <c r="B23" s="1" t="s">
        <v>852</v>
      </c>
    </row>
    <row r="24" spans="1:2" x14ac:dyDescent="0.2">
      <c r="A24" s="10" t="s">
        <v>67</v>
      </c>
    </row>
    <row r="25" spans="1:2" x14ac:dyDescent="0.2">
      <c r="A25" s="46" t="s">
        <v>68</v>
      </c>
    </row>
    <row r="26" spans="1:2" x14ac:dyDescent="0.2">
      <c r="A26" s="46" t="s">
        <v>814</v>
      </c>
      <c r="B26" s="1" t="s">
        <v>827</v>
      </c>
    </row>
    <row r="27" spans="1:2" x14ac:dyDescent="0.2">
      <c r="A27" s="46" t="s">
        <v>815</v>
      </c>
      <c r="B27" s="1" t="s">
        <v>825</v>
      </c>
    </row>
    <row r="28" spans="1:2" x14ac:dyDescent="0.2">
      <c r="A28" s="46" t="s">
        <v>816</v>
      </c>
      <c r="B28" s="1" t="s">
        <v>826</v>
      </c>
    </row>
    <row r="29" spans="1:2" x14ac:dyDescent="0.2">
      <c r="A29" s="46" t="s">
        <v>69</v>
      </c>
    </row>
    <row r="30" spans="1:2" x14ac:dyDescent="0.2">
      <c r="A30" s="46" t="s">
        <v>70</v>
      </c>
    </row>
    <row r="31" spans="1:2" x14ac:dyDescent="0.2">
      <c r="A31" s="46" t="s">
        <v>71</v>
      </c>
    </row>
    <row r="32" spans="1:2" x14ac:dyDescent="0.2">
      <c r="A32" s="46" t="s">
        <v>72</v>
      </c>
    </row>
    <row r="33" spans="1:2" x14ac:dyDescent="0.2">
      <c r="A33" s="46" t="s">
        <v>73</v>
      </c>
      <c r="B33" s="1" t="s">
        <v>827</v>
      </c>
    </row>
    <row r="34" spans="1:2" x14ac:dyDescent="0.2">
      <c r="A34" s="46" t="s">
        <v>817</v>
      </c>
      <c r="B34" s="1" t="s">
        <v>828</v>
      </c>
    </row>
    <row r="35" spans="1:2" x14ac:dyDescent="0.2">
      <c r="A35" s="46" t="s">
        <v>74</v>
      </c>
      <c r="B35" s="1" t="s">
        <v>829</v>
      </c>
    </row>
    <row r="36" spans="1:2" x14ac:dyDescent="0.2">
      <c r="A36" s="46" t="s">
        <v>75</v>
      </c>
      <c r="B36" s="1" t="s">
        <v>830</v>
      </c>
    </row>
    <row r="37" spans="1:2" x14ac:dyDescent="0.2">
      <c r="A37" s="46" t="s">
        <v>76</v>
      </c>
      <c r="B37" s="1" t="s">
        <v>831</v>
      </c>
    </row>
    <row r="38" spans="1:2" x14ac:dyDescent="0.2">
      <c r="A38" s="46" t="s">
        <v>77</v>
      </c>
      <c r="B38" s="1" t="s">
        <v>832</v>
      </c>
    </row>
    <row r="39" spans="1:2" x14ac:dyDescent="0.2">
      <c r="A39" s="46" t="s">
        <v>78</v>
      </c>
    </row>
    <row r="40" spans="1:2" x14ac:dyDescent="0.2">
      <c r="A40" s="47" t="s">
        <v>932</v>
      </c>
      <c r="B40" s="1" t="s">
        <v>833</v>
      </c>
    </row>
    <row r="41" spans="1:2" x14ac:dyDescent="0.2">
      <c r="A41" s="47" t="s">
        <v>45</v>
      </c>
      <c r="B41" s="1" t="s">
        <v>834</v>
      </c>
    </row>
    <row r="42" spans="1:2" x14ac:dyDescent="0.2">
      <c r="A42" s="47" t="s">
        <v>46</v>
      </c>
      <c r="B42" s="1" t="s">
        <v>835</v>
      </c>
    </row>
    <row r="43" spans="1:2" x14ac:dyDescent="0.2">
      <c r="A43" s="47" t="s">
        <v>47</v>
      </c>
      <c r="B43" s="1" t="s">
        <v>836</v>
      </c>
    </row>
    <row r="44" spans="1:2" x14ac:dyDescent="0.2">
      <c r="A44" s="11" t="s">
        <v>48</v>
      </c>
      <c r="B44" s="1" t="s">
        <v>837</v>
      </c>
    </row>
    <row r="45" spans="1:2" x14ac:dyDescent="0.2">
      <c r="A45" s="11" t="s">
        <v>42</v>
      </c>
      <c r="B45" s="1" t="s">
        <v>838</v>
      </c>
    </row>
    <row r="46" spans="1:2" x14ac:dyDescent="0.2">
      <c r="A46" s="11" t="s">
        <v>933</v>
      </c>
      <c r="B46" s="1" t="s">
        <v>839</v>
      </c>
    </row>
    <row r="47" spans="1:2" x14ac:dyDescent="0.2">
      <c r="A47" s="11" t="s">
        <v>49</v>
      </c>
      <c r="B47" s="1" t="s">
        <v>840</v>
      </c>
    </row>
    <row r="48" spans="1:2" x14ac:dyDescent="0.2">
      <c r="A48" s="11" t="s">
        <v>50</v>
      </c>
      <c r="B48" s="1" t="s">
        <v>841</v>
      </c>
    </row>
    <row r="49" spans="1:2" x14ac:dyDescent="0.2">
      <c r="A49" s="11" t="s">
        <v>51</v>
      </c>
      <c r="B49" s="1" t="s">
        <v>842</v>
      </c>
    </row>
    <row r="50" spans="1:2" x14ac:dyDescent="0.2">
      <c r="A50" s="11" t="s">
        <v>52</v>
      </c>
      <c r="B50" s="1" t="s">
        <v>843</v>
      </c>
    </row>
    <row r="51" spans="1:2" x14ac:dyDescent="0.2">
      <c r="A51" s="11" t="s">
        <v>53</v>
      </c>
    </row>
    <row r="52" spans="1:2" x14ac:dyDescent="0.2">
      <c r="A52" s="11" t="s">
        <v>54</v>
      </c>
    </row>
    <row r="53" spans="1:2" x14ac:dyDescent="0.2">
      <c r="A53" s="11" t="s">
        <v>55</v>
      </c>
    </row>
    <row r="54" spans="1:2" x14ac:dyDescent="0.2">
      <c r="A54" s="11" t="s">
        <v>56</v>
      </c>
    </row>
    <row r="55" spans="1:2" x14ac:dyDescent="0.2">
      <c r="A55" s="11" t="s">
        <v>57</v>
      </c>
    </row>
    <row r="56" spans="1:2" x14ac:dyDescent="0.2">
      <c r="A56" s="11" t="s">
        <v>58</v>
      </c>
    </row>
    <row r="57" spans="1:2" x14ac:dyDescent="0.2">
      <c r="A57" s="11" t="s">
        <v>59</v>
      </c>
    </row>
    <row r="58" spans="1:2" x14ac:dyDescent="0.2">
      <c r="A58" s="11" t="s">
        <v>60</v>
      </c>
    </row>
    <row r="59" spans="1:2" x14ac:dyDescent="0.2">
      <c r="A59" s="11" t="s">
        <v>61</v>
      </c>
    </row>
    <row r="60" spans="1:2" x14ac:dyDescent="0.2">
      <c r="A60" s="11" t="s">
        <v>62</v>
      </c>
    </row>
    <row r="61" spans="1:2" x14ac:dyDescent="0.2">
      <c r="A61" s="11" t="s">
        <v>63</v>
      </c>
    </row>
    <row r="62" spans="1:2" x14ac:dyDescent="0.2">
      <c r="A62" s="11" t="s">
        <v>64</v>
      </c>
      <c r="B62" s="1" t="s">
        <v>844</v>
      </c>
    </row>
    <row r="63" spans="1:2" x14ac:dyDescent="0.2">
      <c r="A63" s="11" t="s">
        <v>65</v>
      </c>
      <c r="B63" s="1" t="s">
        <v>845</v>
      </c>
    </row>
    <row r="64" spans="1:2" x14ac:dyDescent="0.2">
      <c r="A64" s="11" t="s">
        <v>66</v>
      </c>
      <c r="B64" s="1" t="s">
        <v>846</v>
      </c>
    </row>
    <row r="65" spans="1:2" x14ac:dyDescent="0.2">
      <c r="A65" s="42" t="s">
        <v>847</v>
      </c>
    </row>
    <row r="66" spans="1:2" x14ac:dyDescent="0.2">
      <c r="A66" s="40" t="s">
        <v>802</v>
      </c>
    </row>
    <row r="67" spans="1:2" x14ac:dyDescent="0.2">
      <c r="A67" s="41" t="s">
        <v>803</v>
      </c>
    </row>
    <row r="68" spans="1:2" x14ac:dyDescent="0.2">
      <c r="A68" s="45" t="s">
        <v>862</v>
      </c>
    </row>
    <row r="69" spans="1:2" x14ac:dyDescent="0.2">
      <c r="A69" s="44" t="s">
        <v>801</v>
      </c>
      <c r="B69" s="1" t="s">
        <v>871</v>
      </c>
    </row>
    <row r="70" spans="1:2" x14ac:dyDescent="0.2">
      <c r="A70" s="44" t="s">
        <v>30</v>
      </c>
      <c r="B70" s="1" t="s">
        <v>867</v>
      </c>
    </row>
    <row r="71" spans="1:2" x14ac:dyDescent="0.2">
      <c r="A71" s="44" t="s">
        <v>35</v>
      </c>
      <c r="B71" s="1" t="s">
        <v>868</v>
      </c>
    </row>
    <row r="72" spans="1:2" x14ac:dyDescent="0.2">
      <c r="A72" s="44" t="s">
        <v>33</v>
      </c>
      <c r="B72" s="1" t="s">
        <v>869</v>
      </c>
    </row>
    <row r="73" spans="1:2" x14ac:dyDescent="0.2">
      <c r="A73" s="44" t="s">
        <v>34</v>
      </c>
      <c r="B73" s="1" t="s">
        <v>870</v>
      </c>
    </row>
    <row r="74" spans="1:2" x14ac:dyDescent="0.2">
      <c r="A74" s="44" t="s">
        <v>40</v>
      </c>
      <c r="B74" s="1" t="s">
        <v>916</v>
      </c>
    </row>
    <row r="75" spans="1:2" x14ac:dyDescent="0.2">
      <c r="A75" s="44" t="s">
        <v>36</v>
      </c>
    </row>
    <row r="76" spans="1:2" x14ac:dyDescent="0.2">
      <c r="A76" s="44" t="s">
        <v>37</v>
      </c>
    </row>
    <row r="77" spans="1:2" x14ac:dyDescent="0.2">
      <c r="A77" s="44" t="s">
        <v>860</v>
      </c>
    </row>
    <row r="78" spans="1:2" x14ac:dyDescent="0.2">
      <c r="A78" s="44" t="s">
        <v>861</v>
      </c>
    </row>
    <row r="79" spans="1:2" x14ac:dyDescent="0.2">
      <c r="A79" s="44" t="s">
        <v>38</v>
      </c>
    </row>
    <row r="80" spans="1:2" x14ac:dyDescent="0.2">
      <c r="A80" s="44" t="s">
        <v>39</v>
      </c>
    </row>
    <row r="81" spans="1:2" x14ac:dyDescent="0.2">
      <c r="A81" s="44" t="s">
        <v>41</v>
      </c>
    </row>
    <row r="82" spans="1:2" x14ac:dyDescent="0.2">
      <c r="A82" s="58" t="s">
        <v>907</v>
      </c>
      <c r="B82" s="1" t="s">
        <v>915</v>
      </c>
    </row>
    <row r="83" spans="1:2" x14ac:dyDescent="0.2">
      <c r="A83" s="58" t="s">
        <v>908</v>
      </c>
    </row>
    <row r="84" spans="1:2" x14ac:dyDescent="0.2">
      <c r="A84" s="58" t="s">
        <v>909</v>
      </c>
    </row>
    <row r="85" spans="1:2" x14ac:dyDescent="0.2">
      <c r="A85" s="58" t="s">
        <v>910</v>
      </c>
    </row>
    <row r="86" spans="1:2" x14ac:dyDescent="0.2">
      <c r="A86" s="58" t="s">
        <v>911</v>
      </c>
    </row>
    <row r="87" spans="1:2" x14ac:dyDescent="0.2">
      <c r="A87" s="58" t="s">
        <v>912</v>
      </c>
    </row>
    <row r="88" spans="1:2" x14ac:dyDescent="0.2">
      <c r="A88" s="58" t="s">
        <v>913</v>
      </c>
    </row>
    <row r="89" spans="1:2" x14ac:dyDescent="0.2">
      <c r="A89" s="58" t="s">
        <v>914</v>
      </c>
    </row>
    <row r="90" spans="1:2" x14ac:dyDescent="0.2">
      <c r="A90" s="1" t="s">
        <v>16</v>
      </c>
      <c r="B90" s="1" t="s">
        <v>877</v>
      </c>
    </row>
    <row r="91" spans="1:2" x14ac:dyDescent="0.2">
      <c r="A91" s="1" t="s">
        <v>1</v>
      </c>
      <c r="B91" s="1" t="s">
        <v>858</v>
      </c>
    </row>
    <row r="92" spans="1:2" x14ac:dyDescent="0.2">
      <c r="A92" s="1" t="s">
        <v>2</v>
      </c>
      <c r="B92" s="1" t="s">
        <v>859</v>
      </c>
    </row>
    <row r="93" spans="1:2" x14ac:dyDescent="0.2">
      <c r="A93" s="1" t="s">
        <v>3</v>
      </c>
      <c r="B93" s="1" t="s">
        <v>855</v>
      </c>
    </row>
    <row r="94" spans="1:2" x14ac:dyDescent="0.2">
      <c r="A94" s="1" t="s">
        <v>4</v>
      </c>
      <c r="B94" s="1" t="s">
        <v>856</v>
      </c>
    </row>
    <row r="95" spans="1:2" x14ac:dyDescent="0.2">
      <c r="A95" s="1" t="s">
        <v>5</v>
      </c>
      <c r="B95" s="1" t="s">
        <v>857</v>
      </c>
    </row>
    <row r="96" spans="1:2" x14ac:dyDescent="0.2">
      <c r="A96" s="1" t="s">
        <v>17</v>
      </c>
      <c r="B96" s="1" t="s">
        <v>853</v>
      </c>
    </row>
    <row r="97" spans="1:2" x14ac:dyDescent="0.2">
      <c r="A97" s="1" t="s">
        <v>6</v>
      </c>
    </row>
    <row r="98" spans="1:2" x14ac:dyDescent="0.2">
      <c r="A98" s="1" t="s">
        <v>7</v>
      </c>
    </row>
    <row r="99" spans="1:2" x14ac:dyDescent="0.2">
      <c r="A99" s="1" t="s">
        <v>8</v>
      </c>
    </row>
    <row r="100" spans="1:2" x14ac:dyDescent="0.2">
      <c r="A100" s="1" t="s">
        <v>9</v>
      </c>
    </row>
    <row r="101" spans="1:2" x14ac:dyDescent="0.2">
      <c r="A101" s="1" t="s">
        <v>10</v>
      </c>
    </row>
    <row r="102" spans="1:2" x14ac:dyDescent="0.2">
      <c r="A102" s="1" t="s">
        <v>18</v>
      </c>
      <c r="B102" s="1" t="s">
        <v>854</v>
      </c>
    </row>
    <row r="103" spans="1:2" x14ac:dyDescent="0.2">
      <c r="A103" s="1" t="s">
        <v>11</v>
      </c>
    </row>
    <row r="104" spans="1:2" x14ac:dyDescent="0.2">
      <c r="A104" s="1" t="s">
        <v>12</v>
      </c>
    </row>
    <row r="105" spans="1:2" x14ac:dyDescent="0.2">
      <c r="A105" s="1" t="s">
        <v>13</v>
      </c>
    </row>
    <row r="106" spans="1:2" x14ac:dyDescent="0.2">
      <c r="A106" s="1" t="s">
        <v>14</v>
      </c>
    </row>
    <row r="107" spans="1:2" x14ac:dyDescent="0.2">
      <c r="A107" s="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v1_hasAllCGM</vt:lpstr>
      <vt:lpstr>VariableKey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dc:creator>
  <cp:lastModifiedBy>Doshi, Rajat</cp:lastModifiedBy>
  <dcterms:created xsi:type="dcterms:W3CDTF">2020-07-02T14:47:35Z</dcterms:created>
  <dcterms:modified xsi:type="dcterms:W3CDTF">2021-07-22T02:07:41Z</dcterms:modified>
</cp:coreProperties>
</file>